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omments3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66925"/>
  <xr:revisionPtr revIDLastSave="670" documentId="8_{851B835E-398A-47EE-A0CC-076F4698D415}" xr6:coauthVersionLast="45" xr6:coauthVersionMax="45" xr10:uidLastSave="{7D7F4678-0CC6-46A6-A249-DC70CDD663D9}"/>
  <bookViews>
    <workbookView xWindow="-98" yWindow="-98" windowWidth="24496" windowHeight="16395" tabRatio="729" xr2:uid="{5858AE21-5197-424E-9042-33A6525BB7DA}"/>
  </bookViews>
  <sheets>
    <sheet name="Data" sheetId="1" r:id="rId1"/>
    <sheet name="Sources" sheetId="2" r:id="rId2"/>
    <sheet name="Data presentation" sheetId="26" r:id="rId3"/>
    <sheet name="blog" sheetId="30" r:id="rId4"/>
    <sheet name="De Long Malthus regression" sheetId="10" r:id="rId5"/>
    <sheet name="De Long v Maddison 2010" sheetId="27" r:id="rId6"/>
    <sheet name="HYDE v McEvedy &amp; Jones" sheetId="25" r:id="rId7"/>
    <sheet name="Cohen 1995" sheetId="21" r:id="rId8"/>
    <sheet name="McEvedy &amp; Jones" sheetId="17" r:id="rId9"/>
    <sheet name="HYDE 3.2.1 central" sheetId="22" r:id="rId10"/>
    <sheet name="HYDE 3.2.1 lower" sheetId="23" r:id="rId11"/>
    <sheet name="HYDE 3.2.1 upper" sheetId="24" r:id="rId12"/>
    <sheet name="Maddison 1995" sheetId="4" r:id="rId13"/>
    <sheet name="Maddison 2010 population" sheetId="13" r:id="rId14"/>
    <sheet name="Maddison 2010 GDP-capita" sheetId="14" r:id="rId15"/>
    <sheet name="Maddison 2010 GDP" sheetId="15" r:id="rId16"/>
    <sheet name="Maddison 2013 GDP-capita" sheetId="16" r:id="rId17"/>
    <sheet name="Maddison 2018 rgdpnapc" sheetId="9" r:id="rId18"/>
    <sheet name="Maddison 2018 pop" sheetId="11" r:id="rId19"/>
    <sheet name="UN population" sheetId="6" r:id="rId20"/>
    <sheet name="IMF WEO" sheetId="8" r:id="rId21"/>
  </sheets>
  <definedNames>
    <definedName name="_c1">#REF!</definedName>
    <definedName name="a">#REF!</definedName>
    <definedName name="a2_">#REF!</definedName>
    <definedName name="b">#REF!</definedName>
    <definedName name="c_">#REF!</definedName>
    <definedName name="k">#REF!</definedName>
    <definedName name="lnc1_">#REF!</definedName>
    <definedName name="lnc2_">#REF!</definedName>
    <definedName name="lntau1">#REF!</definedName>
    <definedName name="lntau2">#REF!</definedName>
    <definedName name="Pre_1960_regression_intercept">'De Long Malthus regression'!$C$25</definedName>
    <definedName name="Pre_1960_regression_slope__per">'De Long Malthus regression'!$C$24</definedName>
    <definedName name="_xlnm.Print_Area" localSheetId="14">'Maddison 2010 GDP-capita'!$A$1:$GA$198</definedName>
    <definedName name="_xlnm.Print_Titles" localSheetId="15">'Maddison 2010 GDP'!$A:$A,'Maddison 2010 GDP'!$1:$3</definedName>
    <definedName name="_xlnm.Print_Titles" localSheetId="14">'Maddison 2010 GDP-capita'!$A:$A,'Maddison 2010 GDP-capita'!$1:$1</definedName>
    <definedName name="_xlnm.Print_Titles" localSheetId="13">'Maddison 2010 population'!$A:$A,'Maddison 2010 population'!#REF!</definedName>
    <definedName name="r_">blog!$I$1</definedName>
  </definedNames>
  <calcPr calcId="191028" calcCompleted="0"/>
  <webPublishing allowPng="1" targetScreenSize="1920x1200" dpi="120" codePage="125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6" i="30" l="1"/>
  <c r="H37" i="30" l="1"/>
  <c r="H39" i="30" s="1"/>
  <c r="H11" i="30"/>
  <c r="H13" i="30" s="1"/>
  <c r="H15" i="30" s="1"/>
  <c r="I37" i="30"/>
  <c r="I38" i="30" s="1"/>
  <c r="I36" i="30"/>
  <c r="I10" i="30"/>
  <c r="H6" i="30"/>
  <c r="I6" i="30"/>
  <c r="I7" i="30"/>
  <c r="I11" i="30"/>
  <c r="I12" i="30" s="1"/>
  <c r="A106" i="30"/>
  <c r="H36" i="30" l="1"/>
  <c r="H41" i="30"/>
  <c r="H43" i="30" s="1"/>
  <c r="H38" i="30"/>
  <c r="H17" i="30"/>
  <c r="H14" i="30"/>
  <c r="H12" i="30"/>
  <c r="H10" i="30"/>
  <c r="I39" i="30"/>
  <c r="I13" i="30"/>
  <c r="A13" i="26"/>
  <c r="F13" i="26" s="1"/>
  <c r="C4" i="30"/>
  <c r="B5" i="30"/>
  <c r="B6" i="30"/>
  <c r="B7" i="30"/>
  <c r="A16" i="30" l="1"/>
  <c r="C16" i="30" s="1"/>
  <c r="H40" i="30"/>
  <c r="H45" i="30"/>
  <c r="H42" i="30"/>
  <c r="H16" i="30"/>
  <c r="H19" i="30"/>
  <c r="I41" i="30"/>
  <c r="I40" i="30"/>
  <c r="I14" i="30"/>
  <c r="I15" i="30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47" i="30" l="1"/>
  <c r="H44" i="30"/>
  <c r="H18" i="30"/>
  <c r="H21" i="30"/>
  <c r="I16" i="30"/>
  <c r="I17" i="30"/>
  <c r="I42" i="30"/>
  <c r="I43" i="30"/>
  <c r="H49" i="30" l="1"/>
  <c r="H46" i="30"/>
  <c r="H20" i="30"/>
  <c r="H23" i="30"/>
  <c r="I19" i="30"/>
  <c r="I18" i="30"/>
  <c r="I45" i="30"/>
  <c r="I44" i="30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H48" i="30" l="1"/>
  <c r="H51" i="30"/>
  <c r="H25" i="30"/>
  <c r="H22" i="30"/>
  <c r="I46" i="30"/>
  <c r="I47" i="30"/>
  <c r="I20" i="30"/>
  <c r="I21" i="30"/>
  <c r="D140" i="1"/>
  <c r="C140" i="1"/>
  <c r="C135" i="1"/>
  <c r="C130" i="1"/>
  <c r="C125" i="1"/>
  <c r="D135" i="1"/>
  <c r="D130" i="1"/>
  <c r="D125" i="1"/>
  <c r="D120" i="1"/>
  <c r="D115" i="1"/>
  <c r="D110" i="1"/>
  <c r="D105" i="1"/>
  <c r="D100" i="1"/>
  <c r="D95" i="1"/>
  <c r="D90" i="1"/>
  <c r="D89" i="1"/>
  <c r="D88" i="1"/>
  <c r="D86" i="1"/>
  <c r="D85" i="1"/>
  <c r="D82" i="1"/>
  <c r="D79" i="1"/>
  <c r="D76" i="1"/>
  <c r="D71" i="1"/>
  <c r="D66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2" i="1"/>
  <c r="D40" i="1"/>
  <c r="D39" i="1"/>
  <c r="D38" i="1"/>
  <c r="D37" i="1"/>
  <c r="D36" i="1"/>
  <c r="D35" i="1"/>
  <c r="D34" i="1"/>
  <c r="D33" i="1"/>
  <c r="D32" i="1"/>
  <c r="D31" i="1"/>
  <c r="D30" i="1"/>
  <c r="D29" i="1"/>
  <c r="D24" i="1"/>
  <c r="D7" i="1"/>
  <c r="D3" i="1"/>
  <c r="C120" i="1"/>
  <c r="C115" i="1"/>
  <c r="C110" i="1"/>
  <c r="C105" i="1"/>
  <c r="C100" i="1"/>
  <c r="C95" i="1"/>
  <c r="C90" i="1"/>
  <c r="C89" i="1"/>
  <c r="C88" i="1"/>
  <c r="C86" i="1"/>
  <c r="C85" i="1"/>
  <c r="C82" i="1"/>
  <c r="C79" i="1"/>
  <c r="C76" i="1"/>
  <c r="C71" i="1"/>
  <c r="C66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2" i="1"/>
  <c r="C30" i="1"/>
  <c r="C31" i="1"/>
  <c r="C32" i="1"/>
  <c r="C33" i="1"/>
  <c r="C34" i="1"/>
  <c r="C35" i="1"/>
  <c r="C36" i="1"/>
  <c r="C37" i="1"/>
  <c r="C38" i="1"/>
  <c r="C39" i="1"/>
  <c r="C40" i="1"/>
  <c r="C29" i="1"/>
  <c r="C24" i="1"/>
  <c r="C7" i="1"/>
  <c r="C3" i="1"/>
  <c r="H53" i="30" l="1"/>
  <c r="H50" i="30"/>
  <c r="H27" i="30"/>
  <c r="H24" i="30"/>
  <c r="I49" i="30"/>
  <c r="I48" i="30"/>
  <c r="I22" i="30"/>
  <c r="I23" i="30"/>
  <c r="E5" i="26"/>
  <c r="N1" i="26"/>
  <c r="N55" i="26" s="1"/>
  <c r="H55" i="30" l="1"/>
  <c r="H52" i="30"/>
  <c r="H29" i="30"/>
  <c r="H26" i="30"/>
  <c r="I24" i="30"/>
  <c r="I25" i="30"/>
  <c r="I51" i="30"/>
  <c r="I50" i="30"/>
  <c r="N106" i="26"/>
  <c r="N105" i="26"/>
  <c r="N104" i="26"/>
  <c r="N103" i="26"/>
  <c r="N102" i="26"/>
  <c r="N101" i="26"/>
  <c r="N100" i="26"/>
  <c r="N99" i="26"/>
  <c r="N98" i="26"/>
  <c r="N97" i="26"/>
  <c r="N96" i="26"/>
  <c r="N95" i="26"/>
  <c r="N94" i="26"/>
  <c r="N93" i="26"/>
  <c r="N92" i="26"/>
  <c r="N91" i="26"/>
  <c r="N90" i="26"/>
  <c r="N89" i="26"/>
  <c r="N88" i="26"/>
  <c r="N87" i="26"/>
  <c r="H57" i="30" l="1"/>
  <c r="H54" i="30"/>
  <c r="H31" i="30"/>
  <c r="H28" i="30"/>
  <c r="I53" i="30"/>
  <c r="I52" i="30"/>
  <c r="I27" i="30"/>
  <c r="I26" i="30"/>
  <c r="A106" i="26"/>
  <c r="A105" i="30" l="1"/>
  <c r="C105" i="30" s="1"/>
  <c r="F106" i="26"/>
  <c r="H59" i="30"/>
  <c r="H56" i="30"/>
  <c r="H33" i="30"/>
  <c r="H32" i="30" s="1"/>
  <c r="H30" i="30"/>
  <c r="I28" i="30"/>
  <c r="I29" i="30"/>
  <c r="I54" i="30"/>
  <c r="I55" i="30"/>
  <c r="BE159" i="1"/>
  <c r="BD159" i="1"/>
  <c r="BC159" i="1"/>
  <c r="BB159" i="1"/>
  <c r="BA159" i="1"/>
  <c r="K106" i="26" s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59" i="1"/>
  <c r="M106" i="26" s="1"/>
  <c r="H61" i="30" l="1"/>
  <c r="H58" i="30"/>
  <c r="I57" i="30"/>
  <c r="I56" i="30"/>
  <c r="I30" i="30"/>
  <c r="I31" i="30"/>
  <c r="AQ79" i="1"/>
  <c r="AQ120" i="1"/>
  <c r="AQ110" i="1"/>
  <c r="AQ100" i="1"/>
  <c r="AQ90" i="1"/>
  <c r="AQ89" i="1"/>
  <c r="AQ88" i="1"/>
  <c r="AQ85" i="1"/>
  <c r="AQ76" i="1"/>
  <c r="AQ71" i="1"/>
  <c r="AQ66" i="1"/>
  <c r="AQ61" i="1"/>
  <c r="AQ60" i="1"/>
  <c r="AQ59" i="1"/>
  <c r="AQ58" i="1"/>
  <c r="AQ57" i="1"/>
  <c r="AQ55" i="1"/>
  <c r="AQ52" i="1"/>
  <c r="AQ51" i="1"/>
  <c r="AQ53" i="1"/>
  <c r="AQ49" i="1"/>
  <c r="AQ47" i="1"/>
  <c r="AQ45" i="1"/>
  <c r="AQ42" i="1"/>
  <c r="AQ39" i="1"/>
  <c r="AQ38" i="1"/>
  <c r="AQ36" i="1"/>
  <c r="AQ34" i="1"/>
  <c r="AQ32" i="1"/>
  <c r="AQ31" i="1"/>
  <c r="AQ30" i="1"/>
  <c r="AQ29" i="1"/>
  <c r="H63" i="30" l="1"/>
  <c r="H60" i="30"/>
  <c r="I32" i="30"/>
  <c r="I33" i="30"/>
  <c r="I59" i="30"/>
  <c r="I58" i="30"/>
  <c r="AQ22" i="1"/>
  <c r="AQ24" i="1"/>
  <c r="AQ12" i="1"/>
  <c r="AQ4" i="1"/>
  <c r="H62" i="30" l="1"/>
  <c r="H65" i="30"/>
  <c r="I60" i="30"/>
  <c r="I61" i="30"/>
  <c r="A33" i="26"/>
  <c r="A31" i="26"/>
  <c r="H64" i="30" l="1"/>
  <c r="H67" i="30"/>
  <c r="I62" i="30"/>
  <c r="I63" i="30"/>
  <c r="H55" i="26"/>
  <c r="B10" i="27"/>
  <c r="B8" i="27"/>
  <c r="B7" i="27"/>
  <c r="B6" i="27"/>
  <c r="B5" i="27"/>
  <c r="B4" i="27"/>
  <c r="B3" i="27"/>
  <c r="B2" i="27"/>
  <c r="H69" i="30" l="1"/>
  <c r="H66" i="30"/>
  <c r="I65" i="30"/>
  <c r="I64" i="30"/>
  <c r="B4" i="26"/>
  <c r="B3" i="26"/>
  <c r="B2" i="26"/>
  <c r="D2" i="26" s="1"/>
  <c r="G4" i="1"/>
  <c r="J4" i="1"/>
  <c r="N4" i="1"/>
  <c r="G12" i="1"/>
  <c r="J12" i="1"/>
  <c r="N12" i="1"/>
  <c r="G22" i="1"/>
  <c r="J22" i="1"/>
  <c r="N22" i="1"/>
  <c r="G24" i="1"/>
  <c r="J24" i="1"/>
  <c r="N24" i="1"/>
  <c r="G26" i="1"/>
  <c r="J26" i="1"/>
  <c r="N26" i="1"/>
  <c r="G29" i="1"/>
  <c r="J29" i="1"/>
  <c r="N29" i="1"/>
  <c r="G30" i="1"/>
  <c r="J30" i="1"/>
  <c r="N30" i="1"/>
  <c r="G31" i="1"/>
  <c r="J31" i="1"/>
  <c r="N31" i="1"/>
  <c r="G32" i="1"/>
  <c r="J32" i="1"/>
  <c r="N32" i="1"/>
  <c r="G33" i="1"/>
  <c r="J33" i="1"/>
  <c r="N33" i="1"/>
  <c r="G34" i="1"/>
  <c r="J34" i="1"/>
  <c r="N34" i="1"/>
  <c r="G35" i="1"/>
  <c r="J35" i="1"/>
  <c r="N35" i="1"/>
  <c r="G36" i="1"/>
  <c r="J36" i="1"/>
  <c r="N36" i="1"/>
  <c r="G37" i="1"/>
  <c r="J37" i="1"/>
  <c r="N37" i="1"/>
  <c r="G38" i="1"/>
  <c r="J38" i="1"/>
  <c r="N38" i="1"/>
  <c r="G39" i="1"/>
  <c r="J39" i="1"/>
  <c r="N39" i="1"/>
  <c r="G40" i="1"/>
  <c r="J40" i="1"/>
  <c r="N40" i="1"/>
  <c r="G42" i="1"/>
  <c r="J42" i="1"/>
  <c r="N42" i="1"/>
  <c r="G44" i="1"/>
  <c r="J44" i="1"/>
  <c r="N44" i="1"/>
  <c r="G45" i="1"/>
  <c r="J45" i="1"/>
  <c r="N45" i="1"/>
  <c r="G46" i="1"/>
  <c r="J46" i="1"/>
  <c r="N46" i="1"/>
  <c r="G47" i="1"/>
  <c r="J47" i="1"/>
  <c r="N47" i="1"/>
  <c r="G48" i="1"/>
  <c r="J48" i="1"/>
  <c r="N48" i="1"/>
  <c r="G49" i="1"/>
  <c r="J49" i="1"/>
  <c r="N49" i="1"/>
  <c r="G50" i="1"/>
  <c r="J50" i="1"/>
  <c r="N50" i="1"/>
  <c r="G51" i="1"/>
  <c r="J51" i="1"/>
  <c r="N51" i="1"/>
  <c r="G52" i="1"/>
  <c r="J52" i="1"/>
  <c r="N52" i="1"/>
  <c r="G53" i="1"/>
  <c r="J53" i="1"/>
  <c r="N53" i="1"/>
  <c r="G54" i="1"/>
  <c r="N54" i="1"/>
  <c r="G55" i="1"/>
  <c r="J55" i="1"/>
  <c r="N55" i="1"/>
  <c r="G56" i="1"/>
  <c r="N56" i="1"/>
  <c r="G57" i="1"/>
  <c r="J57" i="1"/>
  <c r="N57" i="1"/>
  <c r="G58" i="1"/>
  <c r="J58" i="1"/>
  <c r="N58" i="1"/>
  <c r="G59" i="1"/>
  <c r="J59" i="1"/>
  <c r="N59" i="1"/>
  <c r="G60" i="1"/>
  <c r="J60" i="1"/>
  <c r="N60" i="1"/>
  <c r="G61" i="1"/>
  <c r="J61" i="1"/>
  <c r="N61" i="1"/>
  <c r="G66" i="1"/>
  <c r="J66" i="1"/>
  <c r="N66" i="1"/>
  <c r="G71" i="1"/>
  <c r="J71" i="1"/>
  <c r="N71" i="1"/>
  <c r="G76" i="1"/>
  <c r="J76" i="1"/>
  <c r="G79" i="1"/>
  <c r="J79" i="1"/>
  <c r="G82" i="1"/>
  <c r="J82" i="1"/>
  <c r="G85" i="1"/>
  <c r="J85" i="1"/>
  <c r="G86" i="1"/>
  <c r="J86" i="1"/>
  <c r="G88" i="1"/>
  <c r="J88" i="1"/>
  <c r="G89" i="1"/>
  <c r="J89" i="1"/>
  <c r="G90" i="1"/>
  <c r="J90" i="1"/>
  <c r="G95" i="1"/>
  <c r="J95" i="1"/>
  <c r="G100" i="1"/>
  <c r="J100" i="1"/>
  <c r="G105" i="1"/>
  <c r="J105" i="1"/>
  <c r="G110" i="1"/>
  <c r="J110" i="1"/>
  <c r="G115" i="1"/>
  <c r="J115" i="1"/>
  <c r="G120" i="1"/>
  <c r="J120" i="1"/>
  <c r="G125" i="1"/>
  <c r="J125" i="1"/>
  <c r="G130" i="1"/>
  <c r="J130" i="1"/>
  <c r="G135" i="1"/>
  <c r="G140" i="1"/>
  <c r="H71" i="30" l="1"/>
  <c r="H68" i="30"/>
  <c r="I67" i="30"/>
  <c r="I66" i="30"/>
  <c r="H135" i="1"/>
  <c r="O38" i="1"/>
  <c r="O30" i="1"/>
  <c r="H26" i="1"/>
  <c r="O58" i="1"/>
  <c r="H120" i="1"/>
  <c r="H100" i="1"/>
  <c r="H79" i="1"/>
  <c r="H66" i="1"/>
  <c r="H76" i="1"/>
  <c r="H95" i="1"/>
  <c r="H86" i="1"/>
  <c r="H130" i="1"/>
  <c r="O29" i="1"/>
  <c r="O22" i="1"/>
  <c r="H89" i="1"/>
  <c r="H60" i="1"/>
  <c r="O48" i="1"/>
  <c r="H140" i="1"/>
  <c r="O32" i="1"/>
  <c r="H85" i="1"/>
  <c r="H47" i="1"/>
  <c r="H40" i="1"/>
  <c r="H90" i="1"/>
  <c r="H105" i="1"/>
  <c r="H58" i="1"/>
  <c r="H55" i="1"/>
  <c r="H52" i="1"/>
  <c r="H37" i="1"/>
  <c r="H29" i="1"/>
  <c r="H57" i="1"/>
  <c r="O54" i="1"/>
  <c r="O52" i="1"/>
  <c r="H49" i="1"/>
  <c r="H35" i="1"/>
  <c r="H115" i="1"/>
  <c r="H59" i="1"/>
  <c r="O47" i="1"/>
  <c r="H44" i="1"/>
  <c r="H32" i="1"/>
  <c r="O26" i="1"/>
  <c r="H12" i="1"/>
  <c r="H51" i="1"/>
  <c r="O44" i="1"/>
  <c r="H39" i="1"/>
  <c r="O4" i="1"/>
  <c r="O57" i="1"/>
  <c r="O50" i="1"/>
  <c r="O37" i="1"/>
  <c r="H34" i="1"/>
  <c r="H110" i="1"/>
  <c r="H61" i="1"/>
  <c r="H88" i="1"/>
  <c r="H71" i="1"/>
  <c r="O60" i="1"/>
  <c r="H56" i="1"/>
  <c r="H53" i="1"/>
  <c r="O46" i="1"/>
  <c r="H42" i="1"/>
  <c r="O34" i="1"/>
  <c r="H31" i="1"/>
  <c r="H4" i="1"/>
  <c r="H82" i="1"/>
  <c r="H125" i="1"/>
  <c r="O55" i="1"/>
  <c r="H50" i="1"/>
  <c r="O40" i="1"/>
  <c r="H45" i="1"/>
  <c r="O36" i="1"/>
  <c r="H33" i="1"/>
  <c r="H22" i="1"/>
  <c r="O53" i="1"/>
  <c r="O45" i="1"/>
  <c r="O35" i="1"/>
  <c r="O24" i="1"/>
  <c r="O51" i="1"/>
  <c r="O42" i="1"/>
  <c r="O33" i="1"/>
  <c r="O12" i="1"/>
  <c r="O56" i="1"/>
  <c r="H24" i="1"/>
  <c r="O59" i="1"/>
  <c r="O49" i="1"/>
  <c r="H48" i="1"/>
  <c r="O39" i="1"/>
  <c r="H38" i="1"/>
  <c r="O31" i="1"/>
  <c r="H30" i="1"/>
  <c r="H54" i="1"/>
  <c r="H46" i="1"/>
  <c r="H36" i="1"/>
  <c r="A1" i="26"/>
  <c r="J1" i="26"/>
  <c r="J55" i="26" s="1"/>
  <c r="L1" i="26"/>
  <c r="L55" i="26" s="1"/>
  <c r="Q1" i="26"/>
  <c r="I1" i="26"/>
  <c r="I55" i="26" s="1"/>
  <c r="K1" i="26"/>
  <c r="K55" i="26" s="1"/>
  <c r="M1" i="26"/>
  <c r="M55" i="26" s="1"/>
  <c r="A2" i="26"/>
  <c r="A3" i="26"/>
  <c r="A4" i="26"/>
  <c r="A5" i="26"/>
  <c r="A6" i="26"/>
  <c r="A7" i="26"/>
  <c r="A8" i="26"/>
  <c r="A9" i="26"/>
  <c r="A10" i="26"/>
  <c r="A11" i="26"/>
  <c r="A12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2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79" i="30" l="1"/>
  <c r="C79" i="30" s="1"/>
  <c r="F80" i="26"/>
  <c r="A39" i="30"/>
  <c r="C39" i="30" s="1"/>
  <c r="F38" i="26"/>
  <c r="F3" i="26"/>
  <c r="A6" i="30"/>
  <c r="C6" i="30" s="1"/>
  <c r="A94" i="30"/>
  <c r="C94" i="30" s="1"/>
  <c r="F95" i="26"/>
  <c r="F63" i="26"/>
  <c r="A62" i="30"/>
  <c r="C62" i="30" s="1"/>
  <c r="A13" i="30"/>
  <c r="C13" i="30" s="1"/>
  <c r="F10" i="26"/>
  <c r="F102" i="26"/>
  <c r="A101" i="30"/>
  <c r="C101" i="30" s="1"/>
  <c r="F94" i="26"/>
  <c r="A93" i="30"/>
  <c r="C93" i="30" s="1"/>
  <c r="F86" i="26"/>
  <c r="A85" i="30"/>
  <c r="C85" i="30" s="1"/>
  <c r="F78" i="26"/>
  <c r="A77" i="30"/>
  <c r="C77" i="30" s="1"/>
  <c r="F70" i="26"/>
  <c r="A69" i="30"/>
  <c r="C69" i="30" s="1"/>
  <c r="F62" i="26"/>
  <c r="A61" i="30"/>
  <c r="C61" i="30" s="1"/>
  <c r="F52" i="26"/>
  <c r="A53" i="30"/>
  <c r="C53" i="30" s="1"/>
  <c r="F44" i="26"/>
  <c r="A45" i="30"/>
  <c r="C45" i="30" s="1"/>
  <c r="F36" i="26"/>
  <c r="A37" i="30"/>
  <c r="C37" i="30" s="1"/>
  <c r="F26" i="26"/>
  <c r="A29" i="30"/>
  <c r="C29" i="30" s="1"/>
  <c r="F18" i="26"/>
  <c r="A21" i="30"/>
  <c r="C21" i="30" s="1"/>
  <c r="F9" i="26"/>
  <c r="A12" i="30"/>
  <c r="C12" i="30" s="1"/>
  <c r="A95" i="30"/>
  <c r="C95" i="30" s="1"/>
  <c r="F96" i="26"/>
  <c r="A55" i="30"/>
  <c r="C55" i="30" s="1"/>
  <c r="F56" i="26"/>
  <c r="F11" i="26"/>
  <c r="A14" i="30"/>
  <c r="C14" i="30" s="1"/>
  <c r="F71" i="26"/>
  <c r="A70" i="30"/>
  <c r="C70" i="30" s="1"/>
  <c r="F27" i="26"/>
  <c r="A30" i="30"/>
  <c r="C30" i="30" s="1"/>
  <c r="A100" i="30"/>
  <c r="C100" i="30" s="1"/>
  <c r="F101" i="26"/>
  <c r="A99" i="30"/>
  <c r="C99" i="30" s="1"/>
  <c r="F100" i="26"/>
  <c r="A91" i="30"/>
  <c r="C91" i="30" s="1"/>
  <c r="F92" i="26"/>
  <c r="A83" i="30"/>
  <c r="C83" i="30" s="1"/>
  <c r="F84" i="26"/>
  <c r="A75" i="30"/>
  <c r="C75" i="30" s="1"/>
  <c r="F76" i="26"/>
  <c r="A67" i="30"/>
  <c r="C67" i="30" s="1"/>
  <c r="F68" i="26"/>
  <c r="A59" i="30"/>
  <c r="C59" i="30" s="1"/>
  <c r="F60" i="26"/>
  <c r="A51" i="30"/>
  <c r="C51" i="30" s="1"/>
  <c r="F50" i="26"/>
  <c r="A43" i="30"/>
  <c r="C43" i="30" s="1"/>
  <c r="F42" i="26"/>
  <c r="A35" i="30"/>
  <c r="C35" i="30" s="1"/>
  <c r="F34" i="26"/>
  <c r="A27" i="30"/>
  <c r="C27" i="30" s="1"/>
  <c r="F24" i="26"/>
  <c r="A19" i="30"/>
  <c r="C19" i="30" s="1"/>
  <c r="F16" i="26"/>
  <c r="F7" i="26"/>
  <c r="A10" i="30"/>
  <c r="C10" i="30" s="1"/>
  <c r="A71" i="30"/>
  <c r="C71" i="30" s="1"/>
  <c r="F72" i="26"/>
  <c r="A55" i="26"/>
  <c r="A4" i="30"/>
  <c r="F103" i="26"/>
  <c r="A102" i="30"/>
  <c r="C102" i="30" s="1"/>
  <c r="A38" i="30"/>
  <c r="C38" i="30" s="1"/>
  <c r="F37" i="26"/>
  <c r="A92" i="30"/>
  <c r="C92" i="30" s="1"/>
  <c r="F93" i="26"/>
  <c r="A68" i="30"/>
  <c r="C68" i="30" s="1"/>
  <c r="F69" i="26"/>
  <c r="A52" i="30"/>
  <c r="C52" i="30" s="1"/>
  <c r="F51" i="26"/>
  <c r="A20" i="30"/>
  <c r="C20" i="30" s="1"/>
  <c r="F17" i="26"/>
  <c r="F75" i="26"/>
  <c r="A74" i="30"/>
  <c r="C74" i="30" s="1"/>
  <c r="F59" i="26"/>
  <c r="A58" i="30"/>
  <c r="C58" i="30" s="1"/>
  <c r="F41" i="26"/>
  <c r="A42" i="30"/>
  <c r="C42" i="30" s="1"/>
  <c r="F32" i="26"/>
  <c r="A34" i="30"/>
  <c r="C34" i="30" s="1"/>
  <c r="F23" i="26"/>
  <c r="A26" i="30"/>
  <c r="C26" i="30" s="1"/>
  <c r="F15" i="26"/>
  <c r="A18" i="30"/>
  <c r="C18" i="30" s="1"/>
  <c r="A9" i="30"/>
  <c r="C9" i="30" s="1"/>
  <c r="F6" i="26"/>
  <c r="A103" i="30"/>
  <c r="C103" i="30" s="1"/>
  <c r="F104" i="26"/>
  <c r="A63" i="30"/>
  <c r="C63" i="30" s="1"/>
  <c r="F64" i="26"/>
  <c r="A31" i="30"/>
  <c r="C31" i="30" s="1"/>
  <c r="F28" i="26"/>
  <c r="F87" i="26"/>
  <c r="A86" i="30"/>
  <c r="C86" i="30" s="1"/>
  <c r="F45" i="26"/>
  <c r="A46" i="30"/>
  <c r="C46" i="30" s="1"/>
  <c r="A76" i="30"/>
  <c r="C76" i="30" s="1"/>
  <c r="F77" i="26"/>
  <c r="A36" i="30"/>
  <c r="C36" i="30" s="1"/>
  <c r="F35" i="26"/>
  <c r="F91" i="26"/>
  <c r="A90" i="30"/>
  <c r="C90" i="30" s="1"/>
  <c r="F67" i="26"/>
  <c r="A66" i="30"/>
  <c r="C66" i="30" s="1"/>
  <c r="A73" i="30"/>
  <c r="C73" i="30" s="1"/>
  <c r="F74" i="26"/>
  <c r="A57" i="30"/>
  <c r="C57" i="30" s="1"/>
  <c r="F58" i="26"/>
  <c r="A41" i="30"/>
  <c r="C41" i="30" s="1"/>
  <c r="F40" i="26"/>
  <c r="A33" i="30"/>
  <c r="C33" i="30" s="1"/>
  <c r="F30" i="26"/>
  <c r="A25" i="30"/>
  <c r="C25" i="30" s="1"/>
  <c r="F22" i="26"/>
  <c r="A17" i="30"/>
  <c r="C17" i="30" s="1"/>
  <c r="F14" i="26"/>
  <c r="A8" i="30"/>
  <c r="C8" i="30" s="1"/>
  <c r="F5" i="26"/>
  <c r="A87" i="30"/>
  <c r="C87" i="30" s="1"/>
  <c r="F88" i="26"/>
  <c r="A47" i="30"/>
  <c r="C47" i="30" s="1"/>
  <c r="F46" i="26"/>
  <c r="A23" i="30"/>
  <c r="C23" i="30" s="1"/>
  <c r="F20" i="26"/>
  <c r="A78" i="30"/>
  <c r="C78" i="30" s="1"/>
  <c r="F79" i="26"/>
  <c r="F53" i="26"/>
  <c r="A54" i="30"/>
  <c r="C54" i="30" s="1"/>
  <c r="A22" i="30"/>
  <c r="C22" i="30" s="1"/>
  <c r="F19" i="26"/>
  <c r="F2" i="26"/>
  <c r="A5" i="30"/>
  <c r="C5" i="30" s="1"/>
  <c r="A84" i="30"/>
  <c r="C84" i="30" s="1"/>
  <c r="F85" i="26"/>
  <c r="A60" i="30"/>
  <c r="C60" i="30" s="1"/>
  <c r="F61" i="26"/>
  <c r="A44" i="30"/>
  <c r="C44" i="30" s="1"/>
  <c r="F43" i="26"/>
  <c r="A28" i="30"/>
  <c r="C28" i="30" s="1"/>
  <c r="F25" i="26"/>
  <c r="F8" i="26"/>
  <c r="A11" i="30"/>
  <c r="C11" i="30" s="1"/>
  <c r="F99" i="26"/>
  <c r="A98" i="30"/>
  <c r="C98" i="30" s="1"/>
  <c r="F83" i="26"/>
  <c r="A82" i="30"/>
  <c r="C82" i="30" s="1"/>
  <c r="F49" i="26"/>
  <c r="A50" i="30"/>
  <c r="C50" i="30" s="1"/>
  <c r="A97" i="30"/>
  <c r="C97" i="30" s="1"/>
  <c r="F98" i="26"/>
  <c r="A89" i="30"/>
  <c r="C89" i="30" s="1"/>
  <c r="F90" i="26"/>
  <c r="A81" i="30"/>
  <c r="C81" i="30" s="1"/>
  <c r="F82" i="26"/>
  <c r="A65" i="30"/>
  <c r="C65" i="30" s="1"/>
  <c r="F66" i="26"/>
  <c r="A49" i="30"/>
  <c r="C49" i="30" s="1"/>
  <c r="F48" i="26"/>
  <c r="A104" i="30"/>
  <c r="C104" i="30" s="1"/>
  <c r="F105" i="26"/>
  <c r="A96" i="30"/>
  <c r="C96" i="30" s="1"/>
  <c r="F97" i="26"/>
  <c r="A88" i="30"/>
  <c r="C88" i="30" s="1"/>
  <c r="F89" i="26"/>
  <c r="A80" i="30"/>
  <c r="C80" i="30" s="1"/>
  <c r="F81" i="26"/>
  <c r="A72" i="30"/>
  <c r="C72" i="30" s="1"/>
  <c r="F73" i="26"/>
  <c r="A64" i="30"/>
  <c r="C64" i="30" s="1"/>
  <c r="F65" i="26"/>
  <c r="A56" i="30"/>
  <c r="C56" i="30" s="1"/>
  <c r="F57" i="26"/>
  <c r="A48" i="30"/>
  <c r="C48" i="30" s="1"/>
  <c r="F47" i="26"/>
  <c r="A40" i="30"/>
  <c r="C40" i="30" s="1"/>
  <c r="F39" i="26"/>
  <c r="A32" i="30"/>
  <c r="C32" i="30" s="1"/>
  <c r="F29" i="26"/>
  <c r="A24" i="30"/>
  <c r="C24" i="30" s="1"/>
  <c r="F21" i="26"/>
  <c r="F12" i="26"/>
  <c r="A15" i="30"/>
  <c r="C15" i="30" s="1"/>
  <c r="A7" i="30"/>
  <c r="C7" i="30" s="1"/>
  <c r="F4" i="26"/>
  <c r="H73" i="30"/>
  <c r="H70" i="30"/>
  <c r="I68" i="30"/>
  <c r="I69" i="30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42" i="21"/>
  <c r="L41" i="21"/>
  <c r="L40" i="21"/>
  <c r="L39" i="21"/>
  <c r="L38" i="21"/>
  <c r="L37" i="21"/>
  <c r="L36" i="21"/>
  <c r="L35" i="21"/>
  <c r="L34" i="21"/>
  <c r="L33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L2" i="21"/>
  <c r="H72" i="30" l="1"/>
  <c r="H75" i="30"/>
  <c r="I71" i="30"/>
  <c r="I70" i="30"/>
  <c r="BJ157" i="1"/>
  <c r="BJ156" i="1"/>
  <c r="BJ155" i="1"/>
  <c r="BJ154" i="1"/>
  <c r="BJ153" i="1"/>
  <c r="BJ152" i="1"/>
  <c r="BJ151" i="1"/>
  <c r="BJ150" i="1"/>
  <c r="BJ149" i="1"/>
  <c r="BJ148" i="1"/>
  <c r="BJ147" i="1"/>
  <c r="BJ146" i="1"/>
  <c r="BJ145" i="1"/>
  <c r="BJ144" i="1"/>
  <c r="BJ143" i="1"/>
  <c r="BJ142" i="1"/>
  <c r="BJ141" i="1"/>
  <c r="BJ140" i="1"/>
  <c r="BJ130" i="1"/>
  <c r="BJ120" i="1"/>
  <c r="BJ110" i="1"/>
  <c r="BJ100" i="1"/>
  <c r="BJ90" i="1"/>
  <c r="BJ89" i="1"/>
  <c r="BJ88" i="1"/>
  <c r="BJ85" i="1"/>
  <c r="BJ83" i="1"/>
  <c r="BJ82" i="1"/>
  <c r="BJ81" i="1"/>
  <c r="BJ80" i="1"/>
  <c r="BJ78" i="1"/>
  <c r="BJ77" i="1"/>
  <c r="BJ76" i="1"/>
  <c r="BJ75" i="1"/>
  <c r="BJ74" i="1"/>
  <c r="BJ73" i="1"/>
  <c r="BJ72" i="1"/>
  <c r="BJ71" i="1"/>
  <c r="BJ70" i="1"/>
  <c r="BJ69" i="1"/>
  <c r="BJ68" i="1"/>
  <c r="BJ67" i="1"/>
  <c r="BJ66" i="1"/>
  <c r="BJ65" i="1"/>
  <c r="BJ64" i="1"/>
  <c r="BJ63" i="1"/>
  <c r="BJ62" i="1"/>
  <c r="BJ61" i="1"/>
  <c r="BJ59" i="1"/>
  <c r="BJ58" i="1"/>
  <c r="BJ57" i="1"/>
  <c r="BJ55" i="1"/>
  <c r="BJ53" i="1"/>
  <c r="BJ52" i="1"/>
  <c r="BJ51" i="1"/>
  <c r="BJ50" i="1"/>
  <c r="BJ49" i="1"/>
  <c r="BJ48" i="1"/>
  <c r="BJ47" i="1"/>
  <c r="BJ46" i="1"/>
  <c r="BJ45" i="1"/>
  <c r="BJ43" i="1"/>
  <c r="BJ42" i="1"/>
  <c r="BJ41" i="1"/>
  <c r="BJ39" i="1"/>
  <c r="BJ34" i="1"/>
  <c r="BJ32" i="1"/>
  <c r="BJ31" i="1"/>
  <c r="BJ30" i="1"/>
  <c r="BJ29" i="1"/>
  <c r="BJ28" i="1"/>
  <c r="BJ27" i="1"/>
  <c r="BJ26" i="1"/>
  <c r="BJ25" i="1"/>
  <c r="BJ24" i="1"/>
  <c r="BK157" i="1"/>
  <c r="BI157" i="1"/>
  <c r="BK156" i="1"/>
  <c r="BI156" i="1"/>
  <c r="BK155" i="1"/>
  <c r="BI155" i="1"/>
  <c r="BK154" i="1"/>
  <c r="BI154" i="1"/>
  <c r="BK153" i="1"/>
  <c r="BI153" i="1"/>
  <c r="BK152" i="1"/>
  <c r="BI152" i="1"/>
  <c r="BK151" i="1"/>
  <c r="BI151" i="1"/>
  <c r="BK150" i="1"/>
  <c r="BI150" i="1"/>
  <c r="BK149" i="1"/>
  <c r="BI149" i="1"/>
  <c r="BK148" i="1"/>
  <c r="BI148" i="1"/>
  <c r="BK147" i="1"/>
  <c r="BI147" i="1"/>
  <c r="BK146" i="1"/>
  <c r="BI146" i="1"/>
  <c r="BK145" i="1"/>
  <c r="BI145" i="1"/>
  <c r="BK144" i="1"/>
  <c r="BI144" i="1"/>
  <c r="BK143" i="1"/>
  <c r="BI143" i="1"/>
  <c r="BK142" i="1"/>
  <c r="BI142" i="1"/>
  <c r="BK141" i="1"/>
  <c r="BI141" i="1"/>
  <c r="BK140" i="1"/>
  <c r="BI140" i="1"/>
  <c r="BK130" i="1"/>
  <c r="BI130" i="1"/>
  <c r="BK120" i="1"/>
  <c r="BI120" i="1"/>
  <c r="BK110" i="1"/>
  <c r="BI110" i="1"/>
  <c r="BK100" i="1"/>
  <c r="BI100" i="1"/>
  <c r="BK90" i="1"/>
  <c r="BI90" i="1"/>
  <c r="BK89" i="1"/>
  <c r="BI89" i="1"/>
  <c r="BK88" i="1"/>
  <c r="BI88" i="1"/>
  <c r="BK85" i="1"/>
  <c r="BI85" i="1"/>
  <c r="BK83" i="1"/>
  <c r="BI83" i="1"/>
  <c r="BK82" i="1"/>
  <c r="BI82" i="1"/>
  <c r="BK81" i="1"/>
  <c r="BI81" i="1"/>
  <c r="BK80" i="1"/>
  <c r="BI80" i="1"/>
  <c r="BK78" i="1"/>
  <c r="BI78" i="1"/>
  <c r="BK77" i="1"/>
  <c r="BI77" i="1"/>
  <c r="BK76" i="1"/>
  <c r="BI76" i="1"/>
  <c r="BK75" i="1"/>
  <c r="BI75" i="1"/>
  <c r="BK74" i="1"/>
  <c r="BI74" i="1"/>
  <c r="BK73" i="1"/>
  <c r="BI73" i="1"/>
  <c r="BK72" i="1"/>
  <c r="BI72" i="1"/>
  <c r="BK71" i="1"/>
  <c r="BI71" i="1"/>
  <c r="BK70" i="1"/>
  <c r="BI70" i="1"/>
  <c r="BK69" i="1"/>
  <c r="BI69" i="1"/>
  <c r="BK68" i="1"/>
  <c r="BI68" i="1"/>
  <c r="BK67" i="1"/>
  <c r="BI67" i="1"/>
  <c r="BK66" i="1"/>
  <c r="BI66" i="1"/>
  <c r="BK65" i="1"/>
  <c r="BI65" i="1"/>
  <c r="BK64" i="1"/>
  <c r="BI64" i="1"/>
  <c r="BK63" i="1"/>
  <c r="BI63" i="1"/>
  <c r="BK62" i="1"/>
  <c r="BI62" i="1"/>
  <c r="BK61" i="1"/>
  <c r="BI61" i="1"/>
  <c r="BK59" i="1"/>
  <c r="BI59" i="1"/>
  <c r="BK58" i="1"/>
  <c r="BI58" i="1"/>
  <c r="BK57" i="1"/>
  <c r="BI57" i="1"/>
  <c r="BK55" i="1"/>
  <c r="BI55" i="1"/>
  <c r="BK53" i="1"/>
  <c r="BI53" i="1"/>
  <c r="BK52" i="1"/>
  <c r="BI52" i="1"/>
  <c r="BK51" i="1"/>
  <c r="BI51" i="1"/>
  <c r="BK50" i="1"/>
  <c r="BI50" i="1"/>
  <c r="BK49" i="1"/>
  <c r="BI49" i="1"/>
  <c r="BK48" i="1"/>
  <c r="BI48" i="1"/>
  <c r="BK47" i="1"/>
  <c r="BI47" i="1"/>
  <c r="BK46" i="1"/>
  <c r="BI46" i="1"/>
  <c r="BK45" i="1"/>
  <c r="BI45" i="1"/>
  <c r="BK43" i="1"/>
  <c r="BI43" i="1"/>
  <c r="BK42" i="1"/>
  <c r="BI42" i="1"/>
  <c r="BK41" i="1"/>
  <c r="BI41" i="1"/>
  <c r="BK39" i="1"/>
  <c r="BI39" i="1"/>
  <c r="BK34" i="1"/>
  <c r="BI34" i="1"/>
  <c r="BK32" i="1"/>
  <c r="BI32" i="1"/>
  <c r="BK31" i="1"/>
  <c r="BI31" i="1"/>
  <c r="BK30" i="1"/>
  <c r="BI30" i="1"/>
  <c r="BK29" i="1"/>
  <c r="BI29" i="1"/>
  <c r="BK28" i="1"/>
  <c r="BI28" i="1"/>
  <c r="BK27" i="1"/>
  <c r="BI27" i="1"/>
  <c r="BK26" i="1"/>
  <c r="BI26" i="1"/>
  <c r="BK25" i="1"/>
  <c r="BI25" i="1"/>
  <c r="BK24" i="1"/>
  <c r="BI24" i="1"/>
  <c r="BG24" i="1"/>
  <c r="BG45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4" i="1"/>
  <c r="AG82" i="1"/>
  <c r="AG78" i="1"/>
  <c r="AG73" i="1"/>
  <c r="AG61" i="1"/>
  <c r="AG59" i="1"/>
  <c r="AG58" i="1"/>
  <c r="AG51" i="1"/>
  <c r="AG39" i="1"/>
  <c r="AV115" i="1"/>
  <c r="AV90" i="1"/>
  <c r="AV86" i="1"/>
  <c r="AV82" i="1"/>
  <c r="AV79" i="1"/>
  <c r="AV76" i="1"/>
  <c r="AV71" i="1"/>
  <c r="AV66" i="1"/>
  <c r="AV57" i="1"/>
  <c r="AV61" i="1"/>
  <c r="AV60" i="1"/>
  <c r="AV59" i="1"/>
  <c r="AV58" i="1"/>
  <c r="AV55" i="1"/>
  <c r="AV53" i="1"/>
  <c r="AV52" i="1"/>
  <c r="AV51" i="1"/>
  <c r="AV49" i="1"/>
  <c r="AV47" i="1"/>
  <c r="AV45" i="1"/>
  <c r="AV42" i="1"/>
  <c r="AV39" i="1"/>
  <c r="AV38" i="1"/>
  <c r="AV37" i="1"/>
  <c r="AV24" i="1"/>
  <c r="Z78" i="1"/>
  <c r="Z82" i="1"/>
  <c r="Z84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AA88" i="1"/>
  <c r="AA87" i="1"/>
  <c r="AA86" i="1"/>
  <c r="AA85" i="1"/>
  <c r="AA83" i="1"/>
  <c r="AA82" i="1"/>
  <c r="AA81" i="1"/>
  <c r="AA80" i="1"/>
  <c r="AA79" i="1"/>
  <c r="AA78" i="1"/>
  <c r="AA77" i="1"/>
  <c r="AA76" i="1"/>
  <c r="AA75" i="1"/>
  <c r="AA74" i="1"/>
  <c r="AB145" i="1"/>
  <c r="AA145" i="1"/>
  <c r="Z145" i="1"/>
  <c r="Y145" i="1"/>
  <c r="AB144" i="1"/>
  <c r="AA144" i="1"/>
  <c r="Z144" i="1"/>
  <c r="Y144" i="1"/>
  <c r="AB143" i="1"/>
  <c r="AA143" i="1"/>
  <c r="Z143" i="1"/>
  <c r="Y143" i="1"/>
  <c r="AB142" i="1"/>
  <c r="AA142" i="1"/>
  <c r="Z142" i="1"/>
  <c r="Y142" i="1"/>
  <c r="AB141" i="1"/>
  <c r="AA141" i="1"/>
  <c r="Z141" i="1"/>
  <c r="Y141" i="1"/>
  <c r="AB140" i="1"/>
  <c r="AA140" i="1"/>
  <c r="Z140" i="1"/>
  <c r="Y140" i="1"/>
  <c r="AB139" i="1"/>
  <c r="AA139" i="1"/>
  <c r="Z139" i="1"/>
  <c r="Y139" i="1"/>
  <c r="AB138" i="1"/>
  <c r="AA138" i="1"/>
  <c r="Z138" i="1"/>
  <c r="Y138" i="1"/>
  <c r="AB137" i="1"/>
  <c r="AA137" i="1"/>
  <c r="Z137" i="1"/>
  <c r="Y137" i="1"/>
  <c r="AB136" i="1"/>
  <c r="AA136" i="1"/>
  <c r="Z136" i="1"/>
  <c r="Y136" i="1"/>
  <c r="AB135" i="1"/>
  <c r="AA135" i="1"/>
  <c r="Z135" i="1"/>
  <c r="Y135" i="1"/>
  <c r="AB134" i="1"/>
  <c r="AA134" i="1"/>
  <c r="Z134" i="1"/>
  <c r="Y134" i="1"/>
  <c r="AB133" i="1"/>
  <c r="AA133" i="1"/>
  <c r="Z133" i="1"/>
  <c r="Y133" i="1"/>
  <c r="AB132" i="1"/>
  <c r="AA132" i="1"/>
  <c r="Z132" i="1"/>
  <c r="Y132" i="1"/>
  <c r="AB131" i="1"/>
  <c r="AA131" i="1"/>
  <c r="Z131" i="1"/>
  <c r="Y131" i="1"/>
  <c r="AB130" i="1"/>
  <c r="AA130" i="1"/>
  <c r="Z130" i="1"/>
  <c r="Y130" i="1"/>
  <c r="AB129" i="1"/>
  <c r="AA129" i="1"/>
  <c r="Z129" i="1"/>
  <c r="Y129" i="1"/>
  <c r="AB128" i="1"/>
  <c r="AA128" i="1"/>
  <c r="Z128" i="1"/>
  <c r="Y128" i="1"/>
  <c r="AB127" i="1"/>
  <c r="AA127" i="1"/>
  <c r="Z127" i="1"/>
  <c r="Y127" i="1"/>
  <c r="AB126" i="1"/>
  <c r="AA126" i="1"/>
  <c r="Z126" i="1"/>
  <c r="Y126" i="1"/>
  <c r="AB125" i="1"/>
  <c r="AA125" i="1"/>
  <c r="Z125" i="1"/>
  <c r="Y125" i="1"/>
  <c r="AB124" i="1"/>
  <c r="AA124" i="1"/>
  <c r="Z124" i="1"/>
  <c r="Y124" i="1"/>
  <c r="AB123" i="1"/>
  <c r="AA123" i="1"/>
  <c r="Z123" i="1"/>
  <c r="Y123" i="1"/>
  <c r="AB122" i="1"/>
  <c r="AA122" i="1"/>
  <c r="Z122" i="1"/>
  <c r="Y122" i="1"/>
  <c r="AB121" i="1"/>
  <c r="AA121" i="1"/>
  <c r="Z121" i="1"/>
  <c r="Y121" i="1"/>
  <c r="AB120" i="1"/>
  <c r="AA120" i="1"/>
  <c r="Z120" i="1"/>
  <c r="Y120" i="1"/>
  <c r="AB119" i="1"/>
  <c r="AA119" i="1"/>
  <c r="Z119" i="1"/>
  <c r="Y119" i="1"/>
  <c r="AB118" i="1"/>
  <c r="AA118" i="1"/>
  <c r="Z118" i="1"/>
  <c r="Y118" i="1"/>
  <c r="AB117" i="1"/>
  <c r="AA117" i="1"/>
  <c r="Z117" i="1"/>
  <c r="Y117" i="1"/>
  <c r="AB116" i="1"/>
  <c r="AA116" i="1"/>
  <c r="Z116" i="1"/>
  <c r="Y116" i="1"/>
  <c r="AB115" i="1"/>
  <c r="AA115" i="1"/>
  <c r="Z115" i="1"/>
  <c r="Y115" i="1"/>
  <c r="AB114" i="1"/>
  <c r="AA114" i="1"/>
  <c r="Z114" i="1"/>
  <c r="Y114" i="1"/>
  <c r="AB113" i="1"/>
  <c r="AA113" i="1"/>
  <c r="Z113" i="1"/>
  <c r="Y113" i="1"/>
  <c r="AB112" i="1"/>
  <c r="AA112" i="1"/>
  <c r="Z112" i="1"/>
  <c r="Y112" i="1"/>
  <c r="AB111" i="1"/>
  <c r="AA111" i="1"/>
  <c r="Z111" i="1"/>
  <c r="Y111" i="1"/>
  <c r="AB110" i="1"/>
  <c r="AA110" i="1"/>
  <c r="Z110" i="1"/>
  <c r="Y110" i="1"/>
  <c r="AB109" i="1"/>
  <c r="AA109" i="1"/>
  <c r="Z109" i="1"/>
  <c r="Y109" i="1"/>
  <c r="AB108" i="1"/>
  <c r="AA108" i="1"/>
  <c r="Z108" i="1"/>
  <c r="Y108" i="1"/>
  <c r="AB107" i="1"/>
  <c r="AA107" i="1"/>
  <c r="Z107" i="1"/>
  <c r="Y107" i="1"/>
  <c r="AB106" i="1"/>
  <c r="AA106" i="1"/>
  <c r="Z106" i="1"/>
  <c r="Y106" i="1"/>
  <c r="AB105" i="1"/>
  <c r="AA105" i="1"/>
  <c r="Z105" i="1"/>
  <c r="Y105" i="1"/>
  <c r="AB104" i="1"/>
  <c r="AA104" i="1"/>
  <c r="Z104" i="1"/>
  <c r="Y104" i="1"/>
  <c r="AB103" i="1"/>
  <c r="AA103" i="1"/>
  <c r="Z103" i="1"/>
  <c r="Y103" i="1"/>
  <c r="AB102" i="1"/>
  <c r="AA102" i="1"/>
  <c r="Z102" i="1"/>
  <c r="Y102" i="1"/>
  <c r="AB101" i="1"/>
  <c r="AA101" i="1"/>
  <c r="Z101" i="1"/>
  <c r="Y101" i="1"/>
  <c r="AB100" i="1"/>
  <c r="AA100" i="1"/>
  <c r="Z100" i="1"/>
  <c r="Y100" i="1"/>
  <c r="AB99" i="1"/>
  <c r="AA99" i="1"/>
  <c r="Z99" i="1"/>
  <c r="Y99" i="1"/>
  <c r="AB98" i="1"/>
  <c r="AA98" i="1"/>
  <c r="Z98" i="1"/>
  <c r="Y98" i="1"/>
  <c r="AB97" i="1"/>
  <c r="AA97" i="1"/>
  <c r="Z97" i="1"/>
  <c r="Y97" i="1"/>
  <c r="AB96" i="1"/>
  <c r="AA96" i="1"/>
  <c r="Z96" i="1"/>
  <c r="Y96" i="1"/>
  <c r="AB95" i="1"/>
  <c r="AA95" i="1"/>
  <c r="Z95" i="1"/>
  <c r="Y95" i="1"/>
  <c r="AB94" i="1"/>
  <c r="AA94" i="1"/>
  <c r="Z94" i="1"/>
  <c r="Y94" i="1"/>
  <c r="AB93" i="1"/>
  <c r="AA93" i="1"/>
  <c r="Z93" i="1"/>
  <c r="Y93" i="1"/>
  <c r="AB92" i="1"/>
  <c r="AA92" i="1"/>
  <c r="Z92" i="1"/>
  <c r="Y92" i="1"/>
  <c r="AB91" i="1"/>
  <c r="AA91" i="1"/>
  <c r="Z91" i="1"/>
  <c r="Y91" i="1"/>
  <c r="AB90" i="1"/>
  <c r="AA90" i="1"/>
  <c r="Z90" i="1"/>
  <c r="Y90" i="1"/>
  <c r="AB89" i="1"/>
  <c r="AA89" i="1"/>
  <c r="Z89" i="1"/>
  <c r="Y89" i="1"/>
  <c r="AA84" i="1"/>
  <c r="Y84" i="1"/>
  <c r="Y82" i="1"/>
  <c r="Y78" i="1"/>
  <c r="AB73" i="1"/>
  <c r="AA73" i="1"/>
  <c r="Z73" i="1"/>
  <c r="Y73" i="1"/>
  <c r="AB61" i="1"/>
  <c r="AA61" i="1"/>
  <c r="Z61" i="1"/>
  <c r="Y61" i="1"/>
  <c r="AB59" i="1"/>
  <c r="AA59" i="1"/>
  <c r="Z59" i="1"/>
  <c r="Y59" i="1"/>
  <c r="AB58" i="1"/>
  <c r="AA58" i="1"/>
  <c r="Z58" i="1"/>
  <c r="Y58" i="1"/>
  <c r="AB51" i="1"/>
  <c r="AA51" i="1"/>
  <c r="Z51" i="1"/>
  <c r="Y51" i="1"/>
  <c r="AB39" i="1"/>
  <c r="AA39" i="1"/>
  <c r="Z39" i="1"/>
  <c r="Y39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4" i="1"/>
  <c r="AI82" i="1"/>
  <c r="AI78" i="1"/>
  <c r="AI73" i="1"/>
  <c r="AI61" i="1"/>
  <c r="AI59" i="1"/>
  <c r="AI58" i="1"/>
  <c r="AI51" i="1"/>
  <c r="C3" i="27" s="1"/>
  <c r="AI39" i="1"/>
  <c r="C2" i="27" s="1"/>
  <c r="X145" i="1"/>
  <c r="W145" i="1"/>
  <c r="V145" i="1"/>
  <c r="U145" i="1"/>
  <c r="X144" i="1"/>
  <c r="W144" i="1"/>
  <c r="V144" i="1"/>
  <c r="U144" i="1"/>
  <c r="X143" i="1"/>
  <c r="W143" i="1"/>
  <c r="V143" i="1"/>
  <c r="U143" i="1"/>
  <c r="X142" i="1"/>
  <c r="W142" i="1"/>
  <c r="V142" i="1"/>
  <c r="U142" i="1"/>
  <c r="X141" i="1"/>
  <c r="W141" i="1"/>
  <c r="V141" i="1"/>
  <c r="U141" i="1"/>
  <c r="X140" i="1"/>
  <c r="W140" i="1"/>
  <c r="V140" i="1"/>
  <c r="U140" i="1"/>
  <c r="X139" i="1"/>
  <c r="W139" i="1"/>
  <c r="V139" i="1"/>
  <c r="U139" i="1"/>
  <c r="X138" i="1"/>
  <c r="W138" i="1"/>
  <c r="V138" i="1"/>
  <c r="U138" i="1"/>
  <c r="X137" i="1"/>
  <c r="W137" i="1"/>
  <c r="V137" i="1"/>
  <c r="U137" i="1"/>
  <c r="X136" i="1"/>
  <c r="W136" i="1"/>
  <c r="V136" i="1"/>
  <c r="U136" i="1"/>
  <c r="X135" i="1"/>
  <c r="W135" i="1"/>
  <c r="V135" i="1"/>
  <c r="U135" i="1"/>
  <c r="X134" i="1"/>
  <c r="W134" i="1"/>
  <c r="V134" i="1"/>
  <c r="U134" i="1"/>
  <c r="X133" i="1"/>
  <c r="W133" i="1"/>
  <c r="V133" i="1"/>
  <c r="U133" i="1"/>
  <c r="X132" i="1"/>
  <c r="W132" i="1"/>
  <c r="V132" i="1"/>
  <c r="U132" i="1"/>
  <c r="X131" i="1"/>
  <c r="W131" i="1"/>
  <c r="V131" i="1"/>
  <c r="U131" i="1"/>
  <c r="X130" i="1"/>
  <c r="W130" i="1"/>
  <c r="V130" i="1"/>
  <c r="U130" i="1"/>
  <c r="X129" i="1"/>
  <c r="W129" i="1"/>
  <c r="V129" i="1"/>
  <c r="U129" i="1"/>
  <c r="X128" i="1"/>
  <c r="W128" i="1"/>
  <c r="V128" i="1"/>
  <c r="U128" i="1"/>
  <c r="X127" i="1"/>
  <c r="W127" i="1"/>
  <c r="V127" i="1"/>
  <c r="U127" i="1"/>
  <c r="X126" i="1"/>
  <c r="W126" i="1"/>
  <c r="V126" i="1"/>
  <c r="U126" i="1"/>
  <c r="X125" i="1"/>
  <c r="W125" i="1"/>
  <c r="V125" i="1"/>
  <c r="U125" i="1"/>
  <c r="X124" i="1"/>
  <c r="W124" i="1"/>
  <c r="V124" i="1"/>
  <c r="U124" i="1"/>
  <c r="X123" i="1"/>
  <c r="W123" i="1"/>
  <c r="V123" i="1"/>
  <c r="U123" i="1"/>
  <c r="X122" i="1"/>
  <c r="W122" i="1"/>
  <c r="V122" i="1"/>
  <c r="U122" i="1"/>
  <c r="X121" i="1"/>
  <c r="W121" i="1"/>
  <c r="V121" i="1"/>
  <c r="U121" i="1"/>
  <c r="X120" i="1"/>
  <c r="W120" i="1"/>
  <c r="V120" i="1"/>
  <c r="U120" i="1"/>
  <c r="X119" i="1"/>
  <c r="W119" i="1"/>
  <c r="V119" i="1"/>
  <c r="U119" i="1"/>
  <c r="X118" i="1"/>
  <c r="W118" i="1"/>
  <c r="V118" i="1"/>
  <c r="U118" i="1"/>
  <c r="X117" i="1"/>
  <c r="W117" i="1"/>
  <c r="V117" i="1"/>
  <c r="U117" i="1"/>
  <c r="X116" i="1"/>
  <c r="W116" i="1"/>
  <c r="V116" i="1"/>
  <c r="U116" i="1"/>
  <c r="X115" i="1"/>
  <c r="W115" i="1"/>
  <c r="V115" i="1"/>
  <c r="U115" i="1"/>
  <c r="X114" i="1"/>
  <c r="W114" i="1"/>
  <c r="V114" i="1"/>
  <c r="U114" i="1"/>
  <c r="X113" i="1"/>
  <c r="W113" i="1"/>
  <c r="V113" i="1"/>
  <c r="U113" i="1"/>
  <c r="X112" i="1"/>
  <c r="W112" i="1"/>
  <c r="V112" i="1"/>
  <c r="U112" i="1"/>
  <c r="X111" i="1"/>
  <c r="W111" i="1"/>
  <c r="V111" i="1"/>
  <c r="U111" i="1"/>
  <c r="X110" i="1"/>
  <c r="W110" i="1"/>
  <c r="V110" i="1"/>
  <c r="U110" i="1"/>
  <c r="X109" i="1"/>
  <c r="W109" i="1"/>
  <c r="V109" i="1"/>
  <c r="U109" i="1"/>
  <c r="X108" i="1"/>
  <c r="W108" i="1"/>
  <c r="V108" i="1"/>
  <c r="U108" i="1"/>
  <c r="X107" i="1"/>
  <c r="W107" i="1"/>
  <c r="V107" i="1"/>
  <c r="U107" i="1"/>
  <c r="X106" i="1"/>
  <c r="W106" i="1"/>
  <c r="V106" i="1"/>
  <c r="U106" i="1"/>
  <c r="X105" i="1"/>
  <c r="W105" i="1"/>
  <c r="V105" i="1"/>
  <c r="U105" i="1"/>
  <c r="X104" i="1"/>
  <c r="W104" i="1"/>
  <c r="V104" i="1"/>
  <c r="U104" i="1"/>
  <c r="X103" i="1"/>
  <c r="W103" i="1"/>
  <c r="V103" i="1"/>
  <c r="U103" i="1"/>
  <c r="X102" i="1"/>
  <c r="W102" i="1"/>
  <c r="V102" i="1"/>
  <c r="U102" i="1"/>
  <c r="X101" i="1"/>
  <c r="W101" i="1"/>
  <c r="V101" i="1"/>
  <c r="U101" i="1"/>
  <c r="X100" i="1"/>
  <c r="W100" i="1"/>
  <c r="V100" i="1"/>
  <c r="U100" i="1"/>
  <c r="X99" i="1"/>
  <c r="W99" i="1"/>
  <c r="V99" i="1"/>
  <c r="U99" i="1"/>
  <c r="X98" i="1"/>
  <c r="W98" i="1"/>
  <c r="V98" i="1"/>
  <c r="U98" i="1"/>
  <c r="X97" i="1"/>
  <c r="W97" i="1"/>
  <c r="V97" i="1"/>
  <c r="U97" i="1"/>
  <c r="X96" i="1"/>
  <c r="W96" i="1"/>
  <c r="V96" i="1"/>
  <c r="U96" i="1"/>
  <c r="X95" i="1"/>
  <c r="W95" i="1"/>
  <c r="V95" i="1"/>
  <c r="U95" i="1"/>
  <c r="X94" i="1"/>
  <c r="W94" i="1"/>
  <c r="V94" i="1"/>
  <c r="U94" i="1"/>
  <c r="X93" i="1"/>
  <c r="W93" i="1"/>
  <c r="V93" i="1"/>
  <c r="U93" i="1"/>
  <c r="X92" i="1"/>
  <c r="W92" i="1"/>
  <c r="V92" i="1"/>
  <c r="U92" i="1"/>
  <c r="X91" i="1"/>
  <c r="W91" i="1"/>
  <c r="V91" i="1"/>
  <c r="U91" i="1"/>
  <c r="X90" i="1"/>
  <c r="W90" i="1"/>
  <c r="V90" i="1"/>
  <c r="U90" i="1"/>
  <c r="X89" i="1"/>
  <c r="W89" i="1"/>
  <c r="V89" i="1"/>
  <c r="U89" i="1"/>
  <c r="V85" i="1"/>
  <c r="U85" i="1"/>
  <c r="V84" i="1"/>
  <c r="U84" i="1"/>
  <c r="V82" i="1"/>
  <c r="U82" i="1"/>
  <c r="V78" i="1"/>
  <c r="U78" i="1"/>
  <c r="X73" i="1"/>
  <c r="W73" i="1"/>
  <c r="V73" i="1"/>
  <c r="U73" i="1"/>
  <c r="X61" i="1"/>
  <c r="W61" i="1"/>
  <c r="V61" i="1"/>
  <c r="U61" i="1"/>
  <c r="X59" i="1"/>
  <c r="W59" i="1"/>
  <c r="V59" i="1"/>
  <c r="U59" i="1"/>
  <c r="X58" i="1"/>
  <c r="W58" i="1"/>
  <c r="V58" i="1"/>
  <c r="U58" i="1"/>
  <c r="X51" i="1"/>
  <c r="W51" i="1"/>
  <c r="V51" i="1"/>
  <c r="U51" i="1"/>
  <c r="X39" i="1"/>
  <c r="W39" i="1"/>
  <c r="V39" i="1"/>
  <c r="U39" i="1"/>
  <c r="BE158" i="1"/>
  <c r="BD158" i="1"/>
  <c r="BC158" i="1"/>
  <c r="BB158" i="1"/>
  <c r="BE157" i="1"/>
  <c r="BD157" i="1"/>
  <c r="BC157" i="1"/>
  <c r="BB157" i="1"/>
  <c r="BE156" i="1"/>
  <c r="BD156" i="1"/>
  <c r="BC156" i="1"/>
  <c r="BB156" i="1"/>
  <c r="BE155" i="1"/>
  <c r="BD155" i="1"/>
  <c r="BC155" i="1"/>
  <c r="BB155" i="1"/>
  <c r="BE154" i="1"/>
  <c r="BD154" i="1"/>
  <c r="BC154" i="1"/>
  <c r="BB154" i="1"/>
  <c r="BE153" i="1"/>
  <c r="BD153" i="1"/>
  <c r="BC153" i="1"/>
  <c r="BB153" i="1"/>
  <c r="BE152" i="1"/>
  <c r="BD152" i="1"/>
  <c r="BC152" i="1"/>
  <c r="BB152" i="1"/>
  <c r="BE151" i="1"/>
  <c r="BD151" i="1"/>
  <c r="BC151" i="1"/>
  <c r="BB151" i="1"/>
  <c r="BE150" i="1"/>
  <c r="BD150" i="1"/>
  <c r="BC150" i="1"/>
  <c r="BB150" i="1"/>
  <c r="BE149" i="1"/>
  <c r="BD149" i="1"/>
  <c r="BC149" i="1"/>
  <c r="BB149" i="1"/>
  <c r="BE148" i="1"/>
  <c r="BD148" i="1"/>
  <c r="BC148" i="1"/>
  <c r="BB148" i="1"/>
  <c r="BE147" i="1"/>
  <c r="BD147" i="1"/>
  <c r="BC147" i="1"/>
  <c r="BB147" i="1"/>
  <c r="BE146" i="1"/>
  <c r="BD146" i="1"/>
  <c r="BC146" i="1"/>
  <c r="BB146" i="1"/>
  <c r="BE145" i="1"/>
  <c r="BD145" i="1"/>
  <c r="BC145" i="1"/>
  <c r="BB145" i="1"/>
  <c r="BE144" i="1"/>
  <c r="BD144" i="1"/>
  <c r="BC144" i="1"/>
  <c r="BB144" i="1"/>
  <c r="BE143" i="1"/>
  <c r="BD143" i="1"/>
  <c r="BC143" i="1"/>
  <c r="BB143" i="1"/>
  <c r="BE142" i="1"/>
  <c r="BD142" i="1"/>
  <c r="BC142" i="1"/>
  <c r="BB142" i="1"/>
  <c r="BE141" i="1"/>
  <c r="BD141" i="1"/>
  <c r="BC141" i="1"/>
  <c r="BB141" i="1"/>
  <c r="BE140" i="1"/>
  <c r="BD140" i="1"/>
  <c r="BC140" i="1"/>
  <c r="BB140" i="1"/>
  <c r="BE139" i="1"/>
  <c r="BD139" i="1"/>
  <c r="BC139" i="1"/>
  <c r="BB139" i="1"/>
  <c r="BE138" i="1"/>
  <c r="BD138" i="1"/>
  <c r="BC138" i="1"/>
  <c r="BB138" i="1"/>
  <c r="BE137" i="1"/>
  <c r="BD137" i="1"/>
  <c r="BC137" i="1"/>
  <c r="BB137" i="1"/>
  <c r="BE136" i="1"/>
  <c r="BD136" i="1"/>
  <c r="BC136" i="1"/>
  <c r="BB136" i="1"/>
  <c r="BE135" i="1"/>
  <c r="BD135" i="1"/>
  <c r="BC135" i="1"/>
  <c r="BB135" i="1"/>
  <c r="BE134" i="1"/>
  <c r="BD134" i="1"/>
  <c r="BC134" i="1"/>
  <c r="BB134" i="1"/>
  <c r="BE133" i="1"/>
  <c r="BD133" i="1"/>
  <c r="BC133" i="1"/>
  <c r="BB133" i="1"/>
  <c r="BE132" i="1"/>
  <c r="BD132" i="1"/>
  <c r="BC132" i="1"/>
  <c r="BB132" i="1"/>
  <c r="BE131" i="1"/>
  <c r="BD131" i="1"/>
  <c r="BC131" i="1"/>
  <c r="BB131" i="1"/>
  <c r="BE130" i="1"/>
  <c r="BD130" i="1"/>
  <c r="BC130" i="1"/>
  <c r="BB130" i="1"/>
  <c r="BE129" i="1"/>
  <c r="BD129" i="1"/>
  <c r="BC129" i="1"/>
  <c r="BB129" i="1"/>
  <c r="BE128" i="1"/>
  <c r="BD128" i="1"/>
  <c r="BC128" i="1"/>
  <c r="BB128" i="1"/>
  <c r="BE127" i="1"/>
  <c r="BD127" i="1"/>
  <c r="BC127" i="1"/>
  <c r="BB127" i="1"/>
  <c r="BE126" i="1"/>
  <c r="BD126" i="1"/>
  <c r="BC126" i="1"/>
  <c r="BB126" i="1"/>
  <c r="BE125" i="1"/>
  <c r="BD125" i="1"/>
  <c r="BC125" i="1"/>
  <c r="BB125" i="1"/>
  <c r="BE124" i="1"/>
  <c r="BD124" i="1"/>
  <c r="BC124" i="1"/>
  <c r="BB124" i="1"/>
  <c r="BE123" i="1"/>
  <c r="BD123" i="1"/>
  <c r="BC123" i="1"/>
  <c r="BB123" i="1"/>
  <c r="BE122" i="1"/>
  <c r="BD122" i="1"/>
  <c r="BC122" i="1"/>
  <c r="BB122" i="1"/>
  <c r="BE121" i="1"/>
  <c r="BD121" i="1"/>
  <c r="BC121" i="1"/>
  <c r="BB121" i="1"/>
  <c r="BE120" i="1"/>
  <c r="BD120" i="1"/>
  <c r="BC120" i="1"/>
  <c r="BB120" i="1"/>
  <c r="BE119" i="1"/>
  <c r="BD119" i="1"/>
  <c r="BC119" i="1"/>
  <c r="BB119" i="1"/>
  <c r="BE118" i="1"/>
  <c r="BD118" i="1"/>
  <c r="BC118" i="1"/>
  <c r="BB118" i="1"/>
  <c r="BE117" i="1"/>
  <c r="BD117" i="1"/>
  <c r="BC117" i="1"/>
  <c r="BB117" i="1"/>
  <c r="BE116" i="1"/>
  <c r="BD116" i="1"/>
  <c r="BC116" i="1"/>
  <c r="BB116" i="1"/>
  <c r="BE115" i="1"/>
  <c r="BD115" i="1"/>
  <c r="BC115" i="1"/>
  <c r="BB115" i="1"/>
  <c r="BE114" i="1"/>
  <c r="BD114" i="1"/>
  <c r="BC114" i="1"/>
  <c r="BB114" i="1"/>
  <c r="BE113" i="1"/>
  <c r="BD113" i="1"/>
  <c r="BC113" i="1"/>
  <c r="BB113" i="1"/>
  <c r="BE112" i="1"/>
  <c r="BD112" i="1"/>
  <c r="BC112" i="1"/>
  <c r="BB112" i="1"/>
  <c r="BE111" i="1"/>
  <c r="BD111" i="1"/>
  <c r="BC111" i="1"/>
  <c r="BB111" i="1"/>
  <c r="BE110" i="1"/>
  <c r="BD110" i="1"/>
  <c r="BC110" i="1"/>
  <c r="BB110" i="1"/>
  <c r="BE109" i="1"/>
  <c r="BD109" i="1"/>
  <c r="BC109" i="1"/>
  <c r="BB109" i="1"/>
  <c r="BE108" i="1"/>
  <c r="BD108" i="1"/>
  <c r="BC108" i="1"/>
  <c r="BB108" i="1"/>
  <c r="BE107" i="1"/>
  <c r="BD107" i="1"/>
  <c r="BC107" i="1"/>
  <c r="BB107" i="1"/>
  <c r="BE106" i="1"/>
  <c r="BD106" i="1"/>
  <c r="BC106" i="1"/>
  <c r="BB106" i="1"/>
  <c r="BE105" i="1"/>
  <c r="BD105" i="1"/>
  <c r="BC105" i="1"/>
  <c r="BB105" i="1"/>
  <c r="BE104" i="1"/>
  <c r="BD104" i="1"/>
  <c r="BC104" i="1"/>
  <c r="BB104" i="1"/>
  <c r="BE103" i="1"/>
  <c r="BD103" i="1"/>
  <c r="BC103" i="1"/>
  <c r="BB103" i="1"/>
  <c r="BE102" i="1"/>
  <c r="BD102" i="1"/>
  <c r="BC102" i="1"/>
  <c r="BB102" i="1"/>
  <c r="BE101" i="1"/>
  <c r="BD101" i="1"/>
  <c r="BC101" i="1"/>
  <c r="BB101" i="1"/>
  <c r="BE100" i="1"/>
  <c r="BD100" i="1"/>
  <c r="BC100" i="1"/>
  <c r="BB100" i="1"/>
  <c r="BE99" i="1"/>
  <c r="BD99" i="1"/>
  <c r="BC99" i="1"/>
  <c r="BB99" i="1"/>
  <c r="BE98" i="1"/>
  <c r="BD98" i="1"/>
  <c r="BC98" i="1"/>
  <c r="BB98" i="1"/>
  <c r="BE97" i="1"/>
  <c r="BD97" i="1"/>
  <c r="BC97" i="1"/>
  <c r="BB97" i="1"/>
  <c r="BE96" i="1"/>
  <c r="BD96" i="1"/>
  <c r="BC96" i="1"/>
  <c r="BB96" i="1"/>
  <c r="BE95" i="1"/>
  <c r="BD95" i="1"/>
  <c r="BC95" i="1"/>
  <c r="BB95" i="1"/>
  <c r="BE94" i="1"/>
  <c r="BD94" i="1"/>
  <c r="BC94" i="1"/>
  <c r="BB94" i="1"/>
  <c r="BE93" i="1"/>
  <c r="BD93" i="1"/>
  <c r="BC93" i="1"/>
  <c r="BB93" i="1"/>
  <c r="BE92" i="1"/>
  <c r="BD92" i="1"/>
  <c r="BC92" i="1"/>
  <c r="BB92" i="1"/>
  <c r="BE91" i="1"/>
  <c r="BD91" i="1"/>
  <c r="BC91" i="1"/>
  <c r="BB91" i="1"/>
  <c r="BE90" i="1"/>
  <c r="BD90" i="1"/>
  <c r="BC90" i="1"/>
  <c r="BB90" i="1"/>
  <c r="BA90" i="1"/>
  <c r="K35" i="26" s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5" i="1"/>
  <c r="AJ84" i="1"/>
  <c r="AJ82" i="1"/>
  <c r="AJ78" i="1"/>
  <c r="AJ51" i="1"/>
  <c r="H77" i="30" l="1"/>
  <c r="H74" i="30"/>
  <c r="I72" i="30"/>
  <c r="I73" i="30"/>
  <c r="C11" i="27"/>
  <c r="C4" i="27"/>
  <c r="C5" i="27"/>
  <c r="C6" i="27"/>
  <c r="C9" i="27"/>
  <c r="AE76" i="1"/>
  <c r="AL39" i="1"/>
  <c r="L13" i="26" s="1"/>
  <c r="AL51" i="1"/>
  <c r="L21" i="26" s="1"/>
  <c r="AE74" i="1"/>
  <c r="AE78" i="1"/>
  <c r="BH24" i="1"/>
  <c r="BH45" i="1"/>
  <c r="AE79" i="1"/>
  <c r="AD84" i="1"/>
  <c r="AF134" i="1"/>
  <c r="AF136" i="1"/>
  <c r="AF138" i="1"/>
  <c r="AF140" i="1"/>
  <c r="AF142" i="1"/>
  <c r="AF144" i="1"/>
  <c r="AE39" i="1"/>
  <c r="AE61" i="1"/>
  <c r="AE75" i="1"/>
  <c r="AE83" i="1"/>
  <c r="AF80" i="1"/>
  <c r="AF88" i="1"/>
  <c r="AE88" i="1"/>
  <c r="AF75" i="1"/>
  <c r="AD90" i="1"/>
  <c r="AD106" i="1"/>
  <c r="AD122" i="1"/>
  <c r="AD138" i="1"/>
  <c r="AF79" i="1"/>
  <c r="AF87" i="1"/>
  <c r="AE85" i="1"/>
  <c r="AE86" i="1"/>
  <c r="AC39" i="1"/>
  <c r="AC61" i="1"/>
  <c r="AC90" i="1"/>
  <c r="AC94" i="1"/>
  <c r="AC96" i="1"/>
  <c r="AC98" i="1"/>
  <c r="AC100" i="1"/>
  <c r="AC102" i="1"/>
  <c r="AC104" i="1"/>
  <c r="AC106" i="1"/>
  <c r="AC108" i="1"/>
  <c r="AC110" i="1"/>
  <c r="AC112" i="1"/>
  <c r="AC114" i="1"/>
  <c r="AC116" i="1"/>
  <c r="AC118" i="1"/>
  <c r="AC120" i="1"/>
  <c r="AC122" i="1"/>
  <c r="AC124" i="1"/>
  <c r="AC126" i="1"/>
  <c r="AC128" i="1"/>
  <c r="AC130" i="1"/>
  <c r="AC132" i="1"/>
  <c r="AC134" i="1"/>
  <c r="AC136" i="1"/>
  <c r="AC138" i="1"/>
  <c r="AC140" i="1"/>
  <c r="AC142" i="1"/>
  <c r="AC144" i="1"/>
  <c r="AE82" i="1"/>
  <c r="AF74" i="1"/>
  <c r="AF82" i="1"/>
  <c r="AC58" i="1"/>
  <c r="AC78" i="1"/>
  <c r="AC92" i="1"/>
  <c r="AD39" i="1"/>
  <c r="AD58" i="1"/>
  <c r="AD61" i="1"/>
  <c r="AD92" i="1"/>
  <c r="AD94" i="1"/>
  <c r="AD96" i="1"/>
  <c r="AD98" i="1"/>
  <c r="AD100" i="1"/>
  <c r="AD102" i="1"/>
  <c r="AD104" i="1"/>
  <c r="AD108" i="1"/>
  <c r="AD110" i="1"/>
  <c r="AD112" i="1"/>
  <c r="AD114" i="1"/>
  <c r="AD116" i="1"/>
  <c r="AD118" i="1"/>
  <c r="AD120" i="1"/>
  <c r="AD124" i="1"/>
  <c r="AD126" i="1"/>
  <c r="AD128" i="1"/>
  <c r="AD130" i="1"/>
  <c r="AD132" i="1"/>
  <c r="AD134" i="1"/>
  <c r="AD136" i="1"/>
  <c r="AD140" i="1"/>
  <c r="AD142" i="1"/>
  <c r="AD144" i="1"/>
  <c r="AF83" i="1"/>
  <c r="AF76" i="1"/>
  <c r="AF84" i="1"/>
  <c r="AE84" i="1"/>
  <c r="AC95" i="1"/>
  <c r="AC97" i="1"/>
  <c r="AC101" i="1"/>
  <c r="AC103" i="1"/>
  <c r="AC105" i="1"/>
  <c r="AC107" i="1"/>
  <c r="AC109" i="1"/>
  <c r="AC111" i="1"/>
  <c r="AC113" i="1"/>
  <c r="AC115" i="1"/>
  <c r="AC117" i="1"/>
  <c r="AC119" i="1"/>
  <c r="AC121" i="1"/>
  <c r="AC123" i="1"/>
  <c r="AC125" i="1"/>
  <c r="AC127" i="1"/>
  <c r="AC129" i="1"/>
  <c r="AC131" i="1"/>
  <c r="AC133" i="1"/>
  <c r="AC135" i="1"/>
  <c r="AC137" i="1"/>
  <c r="AC139" i="1"/>
  <c r="AC141" i="1"/>
  <c r="AC143" i="1"/>
  <c r="AC145" i="1"/>
  <c r="AC82" i="1"/>
  <c r="AC51" i="1"/>
  <c r="AC59" i="1"/>
  <c r="AC73" i="1"/>
  <c r="AC89" i="1"/>
  <c r="AC91" i="1"/>
  <c r="AC93" i="1"/>
  <c r="AC99" i="1"/>
  <c r="AD51" i="1"/>
  <c r="AD59" i="1"/>
  <c r="AD73" i="1"/>
  <c r="AD89" i="1"/>
  <c r="AD91" i="1"/>
  <c r="AD93" i="1"/>
  <c r="AD95" i="1"/>
  <c r="AD97" i="1"/>
  <c r="AD99" i="1"/>
  <c r="AD101" i="1"/>
  <c r="AD103" i="1"/>
  <c r="AD105" i="1"/>
  <c r="AD107" i="1"/>
  <c r="AD109" i="1"/>
  <c r="AD111" i="1"/>
  <c r="AD113" i="1"/>
  <c r="AD115" i="1"/>
  <c r="AD117" i="1"/>
  <c r="AD119" i="1"/>
  <c r="AD121" i="1"/>
  <c r="AD123" i="1"/>
  <c r="AD125" i="1"/>
  <c r="AD127" i="1"/>
  <c r="AD129" i="1"/>
  <c r="AD131" i="1"/>
  <c r="AD133" i="1"/>
  <c r="AD135" i="1"/>
  <c r="AD137" i="1"/>
  <c r="AD139" i="1"/>
  <c r="AD141" i="1"/>
  <c r="AD143" i="1"/>
  <c r="AD145" i="1"/>
  <c r="AE51" i="1"/>
  <c r="AE59" i="1"/>
  <c r="AE73" i="1"/>
  <c r="AE89" i="1"/>
  <c r="AE91" i="1"/>
  <c r="AE93" i="1"/>
  <c r="AE95" i="1"/>
  <c r="AE97" i="1"/>
  <c r="AE99" i="1"/>
  <c r="AE101" i="1"/>
  <c r="AE103" i="1"/>
  <c r="AE105" i="1"/>
  <c r="AE107" i="1"/>
  <c r="AE109" i="1"/>
  <c r="AE111" i="1"/>
  <c r="AE113" i="1"/>
  <c r="AE115" i="1"/>
  <c r="AE117" i="1"/>
  <c r="AE119" i="1"/>
  <c r="AE121" i="1"/>
  <c r="AE123" i="1"/>
  <c r="AE125" i="1"/>
  <c r="AE127" i="1"/>
  <c r="AE129" i="1"/>
  <c r="AE131" i="1"/>
  <c r="AE133" i="1"/>
  <c r="AE135" i="1"/>
  <c r="AE137" i="1"/>
  <c r="AE139" i="1"/>
  <c r="AE141" i="1"/>
  <c r="AE143" i="1"/>
  <c r="AE145" i="1"/>
  <c r="AF77" i="1"/>
  <c r="AF85" i="1"/>
  <c r="AD78" i="1"/>
  <c r="AF51" i="1"/>
  <c r="AF59" i="1"/>
  <c r="AF73" i="1"/>
  <c r="AF89" i="1"/>
  <c r="AF91" i="1"/>
  <c r="AF93" i="1"/>
  <c r="AF95" i="1"/>
  <c r="AF97" i="1"/>
  <c r="AF99" i="1"/>
  <c r="AF101" i="1"/>
  <c r="AF103" i="1"/>
  <c r="AF105" i="1"/>
  <c r="AF107" i="1"/>
  <c r="AF109" i="1"/>
  <c r="AF111" i="1"/>
  <c r="AF113" i="1"/>
  <c r="AF115" i="1"/>
  <c r="AF117" i="1"/>
  <c r="AF119" i="1"/>
  <c r="AF121" i="1"/>
  <c r="AF123" i="1"/>
  <c r="AF125" i="1"/>
  <c r="AF127" i="1"/>
  <c r="AF129" i="1"/>
  <c r="AF131" i="1"/>
  <c r="AF133" i="1"/>
  <c r="AF135" i="1"/>
  <c r="AF137" i="1"/>
  <c r="AF139" i="1"/>
  <c r="AF141" i="1"/>
  <c r="AF143" i="1"/>
  <c r="AF145" i="1"/>
  <c r="AE77" i="1"/>
  <c r="AF78" i="1"/>
  <c r="AF86" i="1"/>
  <c r="AE58" i="1"/>
  <c r="AC84" i="1"/>
  <c r="AE90" i="1"/>
  <c r="AE92" i="1"/>
  <c r="AE94" i="1"/>
  <c r="AE96" i="1"/>
  <c r="AE98" i="1"/>
  <c r="AE100" i="1"/>
  <c r="AE102" i="1"/>
  <c r="AE104" i="1"/>
  <c r="AE106" i="1"/>
  <c r="AE108" i="1"/>
  <c r="AE110" i="1"/>
  <c r="AE112" i="1"/>
  <c r="AE114" i="1"/>
  <c r="AE116" i="1"/>
  <c r="AE118" i="1"/>
  <c r="AE120" i="1"/>
  <c r="AE122" i="1"/>
  <c r="AE124" i="1"/>
  <c r="AE126" i="1"/>
  <c r="AE128" i="1"/>
  <c r="AE130" i="1"/>
  <c r="AE132" i="1"/>
  <c r="AE134" i="1"/>
  <c r="AE136" i="1"/>
  <c r="AE138" i="1"/>
  <c r="AE140" i="1"/>
  <c r="AE142" i="1"/>
  <c r="AE144" i="1"/>
  <c r="AE80" i="1"/>
  <c r="AF81" i="1"/>
  <c r="AF39" i="1"/>
  <c r="AF58" i="1"/>
  <c r="AF61" i="1"/>
  <c r="AF90" i="1"/>
  <c r="AF92" i="1"/>
  <c r="AF94" i="1"/>
  <c r="AF96" i="1"/>
  <c r="AF98" i="1"/>
  <c r="AF100" i="1"/>
  <c r="AF102" i="1"/>
  <c r="AF104" i="1"/>
  <c r="AF106" i="1"/>
  <c r="AF108" i="1"/>
  <c r="AF110" i="1"/>
  <c r="AF112" i="1"/>
  <c r="AF114" i="1"/>
  <c r="AF116" i="1"/>
  <c r="AF118" i="1"/>
  <c r="AF120" i="1"/>
  <c r="AF122" i="1"/>
  <c r="AF124" i="1"/>
  <c r="AF126" i="1"/>
  <c r="AF128" i="1"/>
  <c r="AF130" i="1"/>
  <c r="AF132" i="1"/>
  <c r="AE81" i="1"/>
  <c r="AE87" i="1"/>
  <c r="AD82" i="1"/>
  <c r="BG150" i="1"/>
  <c r="BG149" i="1"/>
  <c r="BG148" i="1"/>
  <c r="BG147" i="1"/>
  <c r="BG146" i="1"/>
  <c r="BG145" i="1"/>
  <c r="BG144" i="1"/>
  <c r="BG143" i="1"/>
  <c r="BG142" i="1"/>
  <c r="BG141" i="1"/>
  <c r="BG140" i="1"/>
  <c r="BG151" i="1"/>
  <c r="BG152" i="1"/>
  <c r="BG153" i="1"/>
  <c r="BG154" i="1"/>
  <c r="H79" i="30" l="1"/>
  <c r="H76" i="30"/>
  <c r="I74" i="30"/>
  <c r="I75" i="30"/>
  <c r="BH140" i="1"/>
  <c r="BH144" i="1"/>
  <c r="BH145" i="1"/>
  <c r="BH141" i="1"/>
  <c r="BH146" i="1"/>
  <c r="BH149" i="1"/>
  <c r="BH147" i="1"/>
  <c r="BH148" i="1"/>
  <c r="BH150" i="1"/>
  <c r="BH142" i="1"/>
  <c r="BH143" i="1"/>
  <c r="BH153" i="1"/>
  <c r="BH152" i="1"/>
  <c r="BH154" i="1"/>
  <c r="BH151" i="1"/>
  <c r="BA158" i="1"/>
  <c r="K105" i="26" s="1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BA156" i="1"/>
  <c r="K103" i="26" s="1"/>
  <c r="BA157" i="1"/>
  <c r="K104" i="26" s="1"/>
  <c r="BA155" i="1"/>
  <c r="K102" i="26" s="1"/>
  <c r="BA154" i="1"/>
  <c r="K101" i="26" s="1"/>
  <c r="BA153" i="1"/>
  <c r="K100" i="26" s="1"/>
  <c r="BA152" i="1"/>
  <c r="K99" i="26" s="1"/>
  <c r="BA151" i="1"/>
  <c r="K98" i="26" s="1"/>
  <c r="BA150" i="1"/>
  <c r="K97" i="26" s="1"/>
  <c r="BA149" i="1"/>
  <c r="K96" i="26" s="1"/>
  <c r="BA148" i="1"/>
  <c r="K95" i="26" s="1"/>
  <c r="BA147" i="1"/>
  <c r="K94" i="26" s="1"/>
  <c r="BA146" i="1"/>
  <c r="K93" i="26" s="1"/>
  <c r="BA145" i="1"/>
  <c r="K92" i="26" s="1"/>
  <c r="BA144" i="1"/>
  <c r="K91" i="26" s="1"/>
  <c r="BA143" i="1"/>
  <c r="K90" i="26" s="1"/>
  <c r="BA142" i="1"/>
  <c r="K89" i="26" s="1"/>
  <c r="BA141" i="1"/>
  <c r="K88" i="26" s="1"/>
  <c r="BA140" i="1"/>
  <c r="K87" i="26" s="1"/>
  <c r="BA139" i="1"/>
  <c r="K86" i="26" s="1"/>
  <c r="BA138" i="1"/>
  <c r="K85" i="26" s="1"/>
  <c r="BA137" i="1"/>
  <c r="K84" i="26" s="1"/>
  <c r="BA136" i="1"/>
  <c r="K83" i="26" s="1"/>
  <c r="BA135" i="1"/>
  <c r="K82" i="26" s="1"/>
  <c r="BA134" i="1"/>
  <c r="K81" i="26" s="1"/>
  <c r="BA133" i="1"/>
  <c r="K80" i="26" s="1"/>
  <c r="BA132" i="1"/>
  <c r="K79" i="26" s="1"/>
  <c r="BA131" i="1"/>
  <c r="K78" i="26" s="1"/>
  <c r="BA130" i="1"/>
  <c r="K77" i="26" s="1"/>
  <c r="BA129" i="1"/>
  <c r="K76" i="26" s="1"/>
  <c r="BA128" i="1"/>
  <c r="K75" i="26" s="1"/>
  <c r="BA127" i="1"/>
  <c r="K74" i="26" s="1"/>
  <c r="BA126" i="1"/>
  <c r="K73" i="26" s="1"/>
  <c r="BA125" i="1"/>
  <c r="K72" i="26" s="1"/>
  <c r="BA124" i="1"/>
  <c r="K71" i="26" s="1"/>
  <c r="BA123" i="1"/>
  <c r="K70" i="26" s="1"/>
  <c r="BA122" i="1"/>
  <c r="K69" i="26" s="1"/>
  <c r="BA121" i="1"/>
  <c r="K68" i="26" s="1"/>
  <c r="BA120" i="1"/>
  <c r="K67" i="26" s="1"/>
  <c r="BA119" i="1"/>
  <c r="K66" i="26" s="1"/>
  <c r="BA118" i="1"/>
  <c r="K65" i="26" s="1"/>
  <c r="BA117" i="1"/>
  <c r="K64" i="26" s="1"/>
  <c r="BA116" i="1"/>
  <c r="K63" i="26" s="1"/>
  <c r="BA115" i="1"/>
  <c r="K62" i="26" s="1"/>
  <c r="BA114" i="1"/>
  <c r="K61" i="26" s="1"/>
  <c r="BA113" i="1"/>
  <c r="K60" i="26" s="1"/>
  <c r="BA112" i="1"/>
  <c r="K59" i="26" s="1"/>
  <c r="BA111" i="1"/>
  <c r="K58" i="26" s="1"/>
  <c r="BA110" i="1"/>
  <c r="K57" i="26" s="1"/>
  <c r="BA109" i="1"/>
  <c r="K56" i="26" s="1"/>
  <c r="BA108" i="1"/>
  <c r="K53" i="26" s="1"/>
  <c r="BA107" i="1"/>
  <c r="K52" i="26" s="1"/>
  <c r="BA106" i="1"/>
  <c r="K51" i="26" s="1"/>
  <c r="BA105" i="1"/>
  <c r="K50" i="26" s="1"/>
  <c r="BA104" i="1"/>
  <c r="K49" i="26" s="1"/>
  <c r="BA103" i="1"/>
  <c r="K48" i="26" s="1"/>
  <c r="BA102" i="1"/>
  <c r="K47" i="26" s="1"/>
  <c r="BA101" i="1"/>
  <c r="K46" i="26" s="1"/>
  <c r="BA100" i="1"/>
  <c r="K45" i="26" s="1"/>
  <c r="BA99" i="1"/>
  <c r="K44" i="26" s="1"/>
  <c r="BA98" i="1"/>
  <c r="K43" i="26" s="1"/>
  <c r="BA97" i="1"/>
  <c r="K42" i="26" s="1"/>
  <c r="BA96" i="1"/>
  <c r="K41" i="26" s="1"/>
  <c r="BA95" i="1"/>
  <c r="K40" i="26" s="1"/>
  <c r="BA94" i="1"/>
  <c r="K39" i="26" s="1"/>
  <c r="BA93" i="1"/>
  <c r="K38" i="26" s="1"/>
  <c r="BA92" i="1"/>
  <c r="K37" i="26" s="1"/>
  <c r="BA91" i="1"/>
  <c r="K36" i="26" s="1"/>
  <c r="AL146" i="1"/>
  <c r="AL147" i="1"/>
  <c r="AL148" i="1"/>
  <c r="AL149" i="1"/>
  <c r="AL145" i="1"/>
  <c r="AH145" i="1"/>
  <c r="T145" i="1"/>
  <c r="J92" i="26" s="1"/>
  <c r="B92" i="26" s="1"/>
  <c r="AL144" i="1"/>
  <c r="AH144" i="1"/>
  <c r="T144" i="1"/>
  <c r="J91" i="26" s="1"/>
  <c r="B91" i="26" s="1"/>
  <c r="AL143" i="1"/>
  <c r="AH143" i="1"/>
  <c r="T143" i="1"/>
  <c r="J90" i="26" s="1"/>
  <c r="B90" i="26" s="1"/>
  <c r="AL142" i="1"/>
  <c r="AH142" i="1"/>
  <c r="T142" i="1"/>
  <c r="J89" i="26" s="1"/>
  <c r="B89" i="26" s="1"/>
  <c r="AL141" i="1"/>
  <c r="AH141" i="1"/>
  <c r="T141" i="1"/>
  <c r="J88" i="26" s="1"/>
  <c r="B88" i="26" s="1"/>
  <c r="AL140" i="1"/>
  <c r="AH140" i="1"/>
  <c r="T140" i="1"/>
  <c r="J87" i="26" s="1"/>
  <c r="B87" i="26" s="1"/>
  <c r="AL139" i="1"/>
  <c r="AH139" i="1"/>
  <c r="T139" i="1"/>
  <c r="J86" i="26" s="1"/>
  <c r="B86" i="26" s="1"/>
  <c r="AL138" i="1"/>
  <c r="AH138" i="1"/>
  <c r="T138" i="1"/>
  <c r="J85" i="26" s="1"/>
  <c r="B85" i="26" s="1"/>
  <c r="AL137" i="1"/>
  <c r="AH137" i="1"/>
  <c r="T137" i="1"/>
  <c r="J84" i="26" s="1"/>
  <c r="B84" i="26" s="1"/>
  <c r="AL136" i="1"/>
  <c r="AH136" i="1"/>
  <c r="T136" i="1"/>
  <c r="J83" i="26" s="1"/>
  <c r="B83" i="26" s="1"/>
  <c r="AL135" i="1"/>
  <c r="AH135" i="1"/>
  <c r="T135" i="1"/>
  <c r="J82" i="26" s="1"/>
  <c r="B82" i="26" s="1"/>
  <c r="AL134" i="1"/>
  <c r="AH134" i="1"/>
  <c r="T134" i="1"/>
  <c r="J81" i="26" s="1"/>
  <c r="B81" i="26" s="1"/>
  <c r="AL133" i="1"/>
  <c r="AH133" i="1"/>
  <c r="T133" i="1"/>
  <c r="J80" i="26" s="1"/>
  <c r="B80" i="26" s="1"/>
  <c r="AL132" i="1"/>
  <c r="AH132" i="1"/>
  <c r="T132" i="1"/>
  <c r="J79" i="26" s="1"/>
  <c r="B79" i="26" s="1"/>
  <c r="S132" i="1"/>
  <c r="AL131" i="1"/>
  <c r="AH131" i="1"/>
  <c r="T131" i="1"/>
  <c r="J78" i="26" s="1"/>
  <c r="B78" i="26" s="1"/>
  <c r="S131" i="1"/>
  <c r="AL130" i="1"/>
  <c r="AH130" i="1"/>
  <c r="T130" i="1"/>
  <c r="J77" i="26" s="1"/>
  <c r="B77" i="26" s="1"/>
  <c r="S130" i="1"/>
  <c r="AL129" i="1"/>
  <c r="AH129" i="1"/>
  <c r="T129" i="1"/>
  <c r="J76" i="26" s="1"/>
  <c r="B76" i="26" s="1"/>
  <c r="S129" i="1"/>
  <c r="AL128" i="1"/>
  <c r="AH128" i="1"/>
  <c r="T128" i="1"/>
  <c r="J75" i="26" s="1"/>
  <c r="B75" i="26" s="1"/>
  <c r="S128" i="1"/>
  <c r="AL127" i="1"/>
  <c r="AH127" i="1"/>
  <c r="T127" i="1"/>
  <c r="J74" i="26" s="1"/>
  <c r="B74" i="26" s="1"/>
  <c r="S127" i="1"/>
  <c r="AL126" i="1"/>
  <c r="AH126" i="1"/>
  <c r="T126" i="1"/>
  <c r="J73" i="26" s="1"/>
  <c r="B73" i="26" s="1"/>
  <c r="S126" i="1"/>
  <c r="AL125" i="1"/>
  <c r="AH125" i="1"/>
  <c r="T125" i="1"/>
  <c r="J72" i="26" s="1"/>
  <c r="B72" i="26" s="1"/>
  <c r="S125" i="1"/>
  <c r="AL124" i="1"/>
  <c r="AH124" i="1"/>
  <c r="T124" i="1"/>
  <c r="J71" i="26" s="1"/>
  <c r="B71" i="26" s="1"/>
  <c r="S124" i="1"/>
  <c r="AL123" i="1"/>
  <c r="AH123" i="1"/>
  <c r="T123" i="1"/>
  <c r="J70" i="26" s="1"/>
  <c r="B70" i="26" s="1"/>
  <c r="S123" i="1"/>
  <c r="AL122" i="1"/>
  <c r="AH122" i="1"/>
  <c r="T122" i="1"/>
  <c r="J69" i="26" s="1"/>
  <c r="B69" i="26" s="1"/>
  <c r="S122" i="1"/>
  <c r="AL121" i="1"/>
  <c r="AH121" i="1"/>
  <c r="T121" i="1"/>
  <c r="J68" i="26" s="1"/>
  <c r="B68" i="26" s="1"/>
  <c r="S121" i="1"/>
  <c r="AL120" i="1"/>
  <c r="AH120" i="1"/>
  <c r="T120" i="1"/>
  <c r="J67" i="26" s="1"/>
  <c r="B67" i="26" s="1"/>
  <c r="S120" i="1"/>
  <c r="AL119" i="1"/>
  <c r="AH119" i="1"/>
  <c r="T119" i="1"/>
  <c r="J66" i="26" s="1"/>
  <c r="B66" i="26" s="1"/>
  <c r="S119" i="1"/>
  <c r="AL118" i="1"/>
  <c r="AH118" i="1"/>
  <c r="T118" i="1"/>
  <c r="J65" i="26" s="1"/>
  <c r="B65" i="26" s="1"/>
  <c r="S118" i="1"/>
  <c r="AL117" i="1"/>
  <c r="AH117" i="1"/>
  <c r="T117" i="1"/>
  <c r="J64" i="26" s="1"/>
  <c r="B64" i="26" s="1"/>
  <c r="S117" i="1"/>
  <c r="AL116" i="1"/>
  <c r="AH116" i="1"/>
  <c r="T116" i="1"/>
  <c r="J63" i="26" s="1"/>
  <c r="B63" i="26" s="1"/>
  <c r="S116" i="1"/>
  <c r="AL115" i="1"/>
  <c r="AH115" i="1"/>
  <c r="T115" i="1"/>
  <c r="J62" i="26" s="1"/>
  <c r="B62" i="26" s="1"/>
  <c r="S115" i="1"/>
  <c r="AL114" i="1"/>
  <c r="AH114" i="1"/>
  <c r="T114" i="1"/>
  <c r="J61" i="26" s="1"/>
  <c r="B61" i="26" s="1"/>
  <c r="S114" i="1"/>
  <c r="AL113" i="1"/>
  <c r="AH113" i="1"/>
  <c r="T113" i="1"/>
  <c r="J60" i="26" s="1"/>
  <c r="B60" i="26" s="1"/>
  <c r="S113" i="1"/>
  <c r="AL112" i="1"/>
  <c r="AH112" i="1"/>
  <c r="T112" i="1"/>
  <c r="J59" i="26" s="1"/>
  <c r="B59" i="26" s="1"/>
  <c r="S112" i="1"/>
  <c r="AL111" i="1"/>
  <c r="AH111" i="1"/>
  <c r="T111" i="1"/>
  <c r="J58" i="26" s="1"/>
  <c r="B58" i="26" s="1"/>
  <c r="S111" i="1"/>
  <c r="AL110" i="1"/>
  <c r="AH110" i="1"/>
  <c r="T110" i="1"/>
  <c r="J57" i="26" s="1"/>
  <c r="B57" i="26" s="1"/>
  <c r="S110" i="1"/>
  <c r="AL109" i="1"/>
  <c r="AH109" i="1"/>
  <c r="T109" i="1"/>
  <c r="J56" i="26" s="1"/>
  <c r="B56" i="26" s="1"/>
  <c r="S109" i="1"/>
  <c r="AL108" i="1"/>
  <c r="AH108" i="1"/>
  <c r="T108" i="1"/>
  <c r="J53" i="26" s="1"/>
  <c r="B53" i="26" s="1"/>
  <c r="S108" i="1"/>
  <c r="AL107" i="1"/>
  <c r="AH107" i="1"/>
  <c r="T107" i="1"/>
  <c r="J52" i="26" s="1"/>
  <c r="B52" i="26" s="1"/>
  <c r="S107" i="1"/>
  <c r="AL106" i="1"/>
  <c r="AH106" i="1"/>
  <c r="T106" i="1"/>
  <c r="J51" i="26" s="1"/>
  <c r="B51" i="26" s="1"/>
  <c r="S106" i="1"/>
  <c r="AL105" i="1"/>
  <c r="AH105" i="1"/>
  <c r="T105" i="1"/>
  <c r="J50" i="26" s="1"/>
  <c r="B50" i="26" s="1"/>
  <c r="S105" i="1"/>
  <c r="AL104" i="1"/>
  <c r="AH104" i="1"/>
  <c r="T104" i="1"/>
  <c r="J49" i="26" s="1"/>
  <c r="B49" i="26" s="1"/>
  <c r="S104" i="1"/>
  <c r="AL103" i="1"/>
  <c r="AH103" i="1"/>
  <c r="T103" i="1"/>
  <c r="J48" i="26" s="1"/>
  <c r="B48" i="26" s="1"/>
  <c r="S103" i="1"/>
  <c r="AL102" i="1"/>
  <c r="AH102" i="1"/>
  <c r="T102" i="1"/>
  <c r="J47" i="26" s="1"/>
  <c r="B47" i="26" s="1"/>
  <c r="S102" i="1"/>
  <c r="AL101" i="1"/>
  <c r="AH101" i="1"/>
  <c r="T101" i="1"/>
  <c r="J46" i="26" s="1"/>
  <c r="B46" i="26" s="1"/>
  <c r="S101" i="1"/>
  <c r="AL100" i="1"/>
  <c r="AH100" i="1"/>
  <c r="T100" i="1"/>
  <c r="J45" i="26" s="1"/>
  <c r="B45" i="26" s="1"/>
  <c r="S100" i="1"/>
  <c r="AL99" i="1"/>
  <c r="AH99" i="1"/>
  <c r="T99" i="1"/>
  <c r="J44" i="26" s="1"/>
  <c r="B44" i="26" s="1"/>
  <c r="S99" i="1"/>
  <c r="AL98" i="1"/>
  <c r="AH98" i="1"/>
  <c r="T98" i="1"/>
  <c r="J43" i="26" s="1"/>
  <c r="B43" i="26" s="1"/>
  <c r="S98" i="1"/>
  <c r="AL97" i="1"/>
  <c r="AH97" i="1"/>
  <c r="T97" i="1"/>
  <c r="J42" i="26" s="1"/>
  <c r="B42" i="26" s="1"/>
  <c r="S97" i="1"/>
  <c r="AL96" i="1"/>
  <c r="AH96" i="1"/>
  <c r="T96" i="1"/>
  <c r="J41" i="26" s="1"/>
  <c r="B41" i="26" s="1"/>
  <c r="S96" i="1"/>
  <c r="AL95" i="1"/>
  <c r="AH95" i="1"/>
  <c r="T95" i="1"/>
  <c r="J40" i="26" s="1"/>
  <c r="B40" i="26" s="1"/>
  <c r="S95" i="1"/>
  <c r="AL94" i="1"/>
  <c r="AH94" i="1"/>
  <c r="T94" i="1"/>
  <c r="J39" i="26" s="1"/>
  <c r="B39" i="26" s="1"/>
  <c r="S94" i="1"/>
  <c r="AL93" i="1"/>
  <c r="AH93" i="1"/>
  <c r="T93" i="1"/>
  <c r="J38" i="26" s="1"/>
  <c r="B38" i="26" s="1"/>
  <c r="S93" i="1"/>
  <c r="AL92" i="1"/>
  <c r="AH92" i="1"/>
  <c r="T92" i="1"/>
  <c r="J37" i="26" s="1"/>
  <c r="B37" i="26" s="1"/>
  <c r="S92" i="1"/>
  <c r="AL91" i="1"/>
  <c r="AH91" i="1"/>
  <c r="T91" i="1"/>
  <c r="J36" i="26" s="1"/>
  <c r="B36" i="26" s="1"/>
  <c r="S91" i="1"/>
  <c r="H81" i="30" l="1"/>
  <c r="H78" i="30"/>
  <c r="I76" i="30"/>
  <c r="I77" i="30"/>
  <c r="B97" i="26"/>
  <c r="B98" i="26"/>
  <c r="B99" i="26"/>
  <c r="B106" i="26"/>
  <c r="B100" i="26"/>
  <c r="B93" i="26"/>
  <c r="B101" i="26"/>
  <c r="B105" i="26"/>
  <c r="B94" i="26"/>
  <c r="B102" i="26"/>
  <c r="B95" i="26"/>
  <c r="B104" i="26"/>
  <c r="B96" i="26"/>
  <c r="B103" i="26"/>
  <c r="O100" i="1"/>
  <c r="O110" i="1"/>
  <c r="O120" i="1"/>
  <c r="O130" i="1"/>
  <c r="O95" i="1"/>
  <c r="O105" i="1"/>
  <c r="O115" i="1"/>
  <c r="O125" i="1"/>
  <c r="L88" i="26"/>
  <c r="C88" i="26" s="1"/>
  <c r="D88" i="26" s="1"/>
  <c r="B87" i="30" s="1"/>
  <c r="L93" i="26"/>
  <c r="C93" i="26" s="1"/>
  <c r="L36" i="26"/>
  <c r="C36" i="26" s="1"/>
  <c r="D36" i="26" s="1"/>
  <c r="B37" i="30" s="1"/>
  <c r="L40" i="26"/>
  <c r="C40" i="26" s="1"/>
  <c r="D40" i="26" s="1"/>
  <c r="B41" i="30" s="1"/>
  <c r="L44" i="26"/>
  <c r="C44" i="26" s="1"/>
  <c r="D44" i="26" s="1"/>
  <c r="B45" i="30" s="1"/>
  <c r="L46" i="26"/>
  <c r="C46" i="26" s="1"/>
  <c r="D46" i="26" s="1"/>
  <c r="B47" i="30" s="1"/>
  <c r="L50" i="26"/>
  <c r="C50" i="26" s="1"/>
  <c r="D50" i="26" s="1"/>
  <c r="B51" i="30" s="1"/>
  <c r="L52" i="26"/>
  <c r="C52" i="26" s="1"/>
  <c r="D52" i="26" s="1"/>
  <c r="B53" i="30" s="1"/>
  <c r="L56" i="26"/>
  <c r="C56" i="26" s="1"/>
  <c r="D56" i="26" s="1"/>
  <c r="B55" i="30" s="1"/>
  <c r="L58" i="26"/>
  <c r="C58" i="26" s="1"/>
  <c r="D58" i="26" s="1"/>
  <c r="B57" i="30" s="1"/>
  <c r="L60" i="26"/>
  <c r="C60" i="26" s="1"/>
  <c r="D60" i="26" s="1"/>
  <c r="B59" i="30" s="1"/>
  <c r="L62" i="26"/>
  <c r="C62" i="26" s="1"/>
  <c r="D62" i="26" s="1"/>
  <c r="B61" i="30" s="1"/>
  <c r="L64" i="26"/>
  <c r="C64" i="26" s="1"/>
  <c r="D64" i="26" s="1"/>
  <c r="B63" i="30" s="1"/>
  <c r="L66" i="26"/>
  <c r="C66" i="26" s="1"/>
  <c r="D66" i="26" s="1"/>
  <c r="B65" i="30" s="1"/>
  <c r="L68" i="26"/>
  <c r="C68" i="26" s="1"/>
  <c r="D68" i="26" s="1"/>
  <c r="B67" i="30" s="1"/>
  <c r="L70" i="26"/>
  <c r="C70" i="26" s="1"/>
  <c r="D70" i="26" s="1"/>
  <c r="B69" i="30" s="1"/>
  <c r="L72" i="26"/>
  <c r="C72" i="26" s="1"/>
  <c r="D72" i="26" s="1"/>
  <c r="B71" i="30" s="1"/>
  <c r="L74" i="26"/>
  <c r="C74" i="26" s="1"/>
  <c r="D74" i="26" s="1"/>
  <c r="B73" i="30" s="1"/>
  <c r="L76" i="26"/>
  <c r="C76" i="26" s="1"/>
  <c r="D76" i="26" s="1"/>
  <c r="B75" i="30" s="1"/>
  <c r="L78" i="26"/>
  <c r="C78" i="26" s="1"/>
  <c r="D78" i="26" s="1"/>
  <c r="B77" i="30" s="1"/>
  <c r="L83" i="26"/>
  <c r="C83" i="26" s="1"/>
  <c r="D83" i="26" s="1"/>
  <c r="B82" i="30" s="1"/>
  <c r="L91" i="26"/>
  <c r="C91" i="26" s="1"/>
  <c r="D91" i="26" s="1"/>
  <c r="B90" i="30" s="1"/>
  <c r="L80" i="26"/>
  <c r="C80" i="26" s="1"/>
  <c r="D80" i="26" s="1"/>
  <c r="B79" i="30" s="1"/>
  <c r="L38" i="26"/>
  <c r="C38" i="26" s="1"/>
  <c r="D38" i="26" s="1"/>
  <c r="B39" i="30" s="1"/>
  <c r="L42" i="26"/>
  <c r="C42" i="26" s="1"/>
  <c r="D42" i="26" s="1"/>
  <c r="B43" i="30" s="1"/>
  <c r="L48" i="26"/>
  <c r="C48" i="26" s="1"/>
  <c r="D48" i="26" s="1"/>
  <c r="B49" i="30" s="1"/>
  <c r="L86" i="26"/>
  <c r="C86" i="26" s="1"/>
  <c r="D86" i="26" s="1"/>
  <c r="B85" i="30" s="1"/>
  <c r="L81" i="26"/>
  <c r="C81" i="26" s="1"/>
  <c r="D81" i="26" s="1"/>
  <c r="B80" i="30" s="1"/>
  <c r="L89" i="26"/>
  <c r="C89" i="26" s="1"/>
  <c r="D89" i="26" s="1"/>
  <c r="B88" i="30" s="1"/>
  <c r="L84" i="26"/>
  <c r="C84" i="26" s="1"/>
  <c r="D84" i="26" s="1"/>
  <c r="B83" i="30" s="1"/>
  <c r="L92" i="26"/>
  <c r="C92" i="26" s="1"/>
  <c r="D92" i="26" s="1"/>
  <c r="B91" i="30" s="1"/>
  <c r="L37" i="26"/>
  <c r="C37" i="26" s="1"/>
  <c r="D37" i="26" s="1"/>
  <c r="B38" i="30" s="1"/>
  <c r="L41" i="26"/>
  <c r="C41" i="26" s="1"/>
  <c r="D41" i="26" s="1"/>
  <c r="B42" i="30" s="1"/>
  <c r="L45" i="26"/>
  <c r="C45" i="26" s="1"/>
  <c r="D45" i="26" s="1"/>
  <c r="B46" i="30" s="1"/>
  <c r="L49" i="26"/>
  <c r="C49" i="26" s="1"/>
  <c r="D49" i="26" s="1"/>
  <c r="B50" i="30" s="1"/>
  <c r="L51" i="26"/>
  <c r="C51" i="26" s="1"/>
  <c r="D51" i="26" s="1"/>
  <c r="B52" i="30" s="1"/>
  <c r="L53" i="26"/>
  <c r="C53" i="26" s="1"/>
  <c r="D53" i="26" s="1"/>
  <c r="B54" i="30" s="1"/>
  <c r="L57" i="26"/>
  <c r="C57" i="26" s="1"/>
  <c r="D57" i="26" s="1"/>
  <c r="B56" i="30" s="1"/>
  <c r="L59" i="26"/>
  <c r="C59" i="26" s="1"/>
  <c r="D59" i="26" s="1"/>
  <c r="B58" i="30" s="1"/>
  <c r="L61" i="26"/>
  <c r="C61" i="26" s="1"/>
  <c r="D61" i="26" s="1"/>
  <c r="B60" i="30" s="1"/>
  <c r="L63" i="26"/>
  <c r="C63" i="26" s="1"/>
  <c r="D63" i="26" s="1"/>
  <c r="B62" i="30" s="1"/>
  <c r="L65" i="26"/>
  <c r="C65" i="26" s="1"/>
  <c r="D65" i="26" s="1"/>
  <c r="B64" i="30" s="1"/>
  <c r="L67" i="26"/>
  <c r="C67" i="26" s="1"/>
  <c r="D67" i="26" s="1"/>
  <c r="B66" i="30" s="1"/>
  <c r="L69" i="26"/>
  <c r="C69" i="26" s="1"/>
  <c r="D69" i="26" s="1"/>
  <c r="B68" i="30" s="1"/>
  <c r="L71" i="26"/>
  <c r="C71" i="26" s="1"/>
  <c r="D71" i="26" s="1"/>
  <c r="B70" i="30" s="1"/>
  <c r="L73" i="26"/>
  <c r="C73" i="26" s="1"/>
  <c r="D73" i="26" s="1"/>
  <c r="B72" i="30" s="1"/>
  <c r="L75" i="26"/>
  <c r="C75" i="26" s="1"/>
  <c r="D75" i="26" s="1"/>
  <c r="B74" i="30" s="1"/>
  <c r="L77" i="26"/>
  <c r="C77" i="26" s="1"/>
  <c r="D77" i="26" s="1"/>
  <c r="B76" i="30" s="1"/>
  <c r="L79" i="26"/>
  <c r="C79" i="26" s="1"/>
  <c r="D79" i="26" s="1"/>
  <c r="B78" i="30" s="1"/>
  <c r="L87" i="26"/>
  <c r="C87" i="26" s="1"/>
  <c r="D87" i="26" s="1"/>
  <c r="B86" i="30" s="1"/>
  <c r="L96" i="26"/>
  <c r="C96" i="26" s="1"/>
  <c r="L39" i="26"/>
  <c r="C39" i="26" s="1"/>
  <c r="D39" i="26" s="1"/>
  <c r="B40" i="30" s="1"/>
  <c r="L43" i="26"/>
  <c r="C43" i="26" s="1"/>
  <c r="D43" i="26" s="1"/>
  <c r="B44" i="30" s="1"/>
  <c r="L47" i="26"/>
  <c r="C47" i="26" s="1"/>
  <c r="D47" i="26" s="1"/>
  <c r="B48" i="30" s="1"/>
  <c r="L82" i="26"/>
  <c r="C82" i="26" s="1"/>
  <c r="D82" i="26" s="1"/>
  <c r="B81" i="30" s="1"/>
  <c r="L90" i="26"/>
  <c r="C90" i="26" s="1"/>
  <c r="D90" i="26" s="1"/>
  <c r="B89" i="30" s="1"/>
  <c r="L95" i="26"/>
  <c r="C95" i="26" s="1"/>
  <c r="L85" i="26"/>
  <c r="C85" i="26" s="1"/>
  <c r="D85" i="26" s="1"/>
  <c r="B84" i="30" s="1"/>
  <c r="L94" i="26"/>
  <c r="C94" i="26" s="1"/>
  <c r="AL73" i="1"/>
  <c r="AJ61" i="1"/>
  <c r="AJ59" i="1"/>
  <c r="AJ58" i="1"/>
  <c r="AK58" i="1" a="1"/>
  <c r="AK58" i="1" s="1"/>
  <c r="AJ73" i="1"/>
  <c r="AK73" i="1" a="1"/>
  <c r="AK73" i="1" s="1"/>
  <c r="AK61" i="1" a="1"/>
  <c r="AK61" i="1" s="1"/>
  <c r="AK59" i="1" a="1"/>
  <c r="AK59" i="1" s="1"/>
  <c r="D95" i="26" l="1"/>
  <c r="B94" i="30" s="1"/>
  <c r="H83" i="30"/>
  <c r="H80" i="30"/>
  <c r="I79" i="30"/>
  <c r="I78" i="30"/>
  <c r="L29" i="26"/>
  <c r="C29" i="26" s="1"/>
  <c r="D93" i="26"/>
  <c r="B92" i="30" s="1"/>
  <c r="D96" i="26"/>
  <c r="B95" i="30" s="1"/>
  <c r="D94" i="26"/>
  <c r="B93" i="30" s="1"/>
  <c r="H85" i="30" l="1"/>
  <c r="H82" i="30"/>
  <c r="I80" i="30"/>
  <c r="I81" i="30"/>
  <c r="BY31" i="22"/>
  <c r="BX31" i="22"/>
  <c r="BW31" i="22"/>
  <c r="BV31" i="22"/>
  <c r="BU31" i="22"/>
  <c r="BT31" i="22"/>
  <c r="BS31" i="22"/>
  <c r="BR31" i="22"/>
  <c r="BQ31" i="22"/>
  <c r="BP31" i="22"/>
  <c r="BO31" i="22"/>
  <c r="BN31" i="22"/>
  <c r="BM31" i="22"/>
  <c r="BL31" i="22"/>
  <c r="BK31" i="22"/>
  <c r="BJ31" i="22"/>
  <c r="BI31" i="22"/>
  <c r="BH31" i="22"/>
  <c r="BG31" i="22"/>
  <c r="BF31" i="22"/>
  <c r="BE31" i="22"/>
  <c r="BD31" i="22"/>
  <c r="BC31" i="22"/>
  <c r="BB31" i="22"/>
  <c r="BA31" i="22"/>
  <c r="AZ31" i="22"/>
  <c r="AY31" i="22"/>
  <c r="AX31" i="22"/>
  <c r="AW31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H87" i="30" l="1"/>
  <c r="H84" i="30"/>
  <c r="I83" i="30"/>
  <c r="I82" i="30"/>
  <c r="BG157" i="1"/>
  <c r="BG156" i="1"/>
  <c r="BG155" i="1"/>
  <c r="BG130" i="1"/>
  <c r="BG120" i="1"/>
  <c r="BG110" i="1"/>
  <c r="BG100" i="1"/>
  <c r="BG90" i="1"/>
  <c r="BG89" i="1"/>
  <c r="BG88" i="1"/>
  <c r="BG85" i="1"/>
  <c r="BG83" i="1"/>
  <c r="BG82" i="1"/>
  <c r="BG81" i="1"/>
  <c r="BG80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59" i="1"/>
  <c r="BG58" i="1"/>
  <c r="BG57" i="1"/>
  <c r="BG55" i="1"/>
  <c r="BG53" i="1"/>
  <c r="BG52" i="1"/>
  <c r="BG51" i="1"/>
  <c r="BG50" i="1"/>
  <c r="BG49" i="1"/>
  <c r="BG48" i="1"/>
  <c r="BG47" i="1"/>
  <c r="BG46" i="1"/>
  <c r="BG43" i="1"/>
  <c r="BG42" i="1"/>
  <c r="BG41" i="1"/>
  <c r="BG39" i="1"/>
  <c r="BG34" i="1"/>
  <c r="BG32" i="1"/>
  <c r="BG31" i="1"/>
  <c r="BG30" i="1"/>
  <c r="BG29" i="1"/>
  <c r="BG28" i="1"/>
  <c r="BG27" i="1"/>
  <c r="BG26" i="1"/>
  <c r="BG25" i="1"/>
  <c r="H89" i="30" l="1"/>
  <c r="H86" i="30"/>
  <c r="I84" i="30"/>
  <c r="I85" i="30"/>
  <c r="BH31" i="1"/>
  <c r="BH120" i="1"/>
  <c r="BH130" i="1"/>
  <c r="BH25" i="1"/>
  <c r="BH34" i="1"/>
  <c r="BH48" i="1"/>
  <c r="BH58" i="1"/>
  <c r="BH67" i="1"/>
  <c r="BH75" i="1"/>
  <c r="BH85" i="1"/>
  <c r="BH82" i="1"/>
  <c r="BH47" i="1"/>
  <c r="BH83" i="1"/>
  <c r="BH26" i="1"/>
  <c r="BH39" i="1"/>
  <c r="BH49" i="1"/>
  <c r="BH59" i="1"/>
  <c r="BH68" i="1"/>
  <c r="BH76" i="1"/>
  <c r="BH88" i="1"/>
  <c r="BH55" i="1"/>
  <c r="BH32" i="1"/>
  <c r="BH41" i="1"/>
  <c r="BH50" i="1"/>
  <c r="BH61" i="1"/>
  <c r="BH69" i="1"/>
  <c r="BH77" i="1"/>
  <c r="BH89" i="1"/>
  <c r="BH65" i="1"/>
  <c r="BH66" i="1"/>
  <c r="BH27" i="1"/>
  <c r="BH28" i="1"/>
  <c r="BH42" i="1"/>
  <c r="BH51" i="1"/>
  <c r="BH62" i="1"/>
  <c r="BH70" i="1"/>
  <c r="BH78" i="1"/>
  <c r="BH90" i="1"/>
  <c r="BH155" i="1"/>
  <c r="BH46" i="1"/>
  <c r="BH57" i="1"/>
  <c r="BH43" i="1"/>
  <c r="BH52" i="1"/>
  <c r="BH63" i="1"/>
  <c r="BH71" i="1"/>
  <c r="BH80" i="1"/>
  <c r="BH100" i="1"/>
  <c r="BH156" i="1"/>
  <c r="BH73" i="1"/>
  <c r="BH74" i="1"/>
  <c r="BH29" i="1"/>
  <c r="BH30" i="1"/>
  <c r="BH53" i="1"/>
  <c r="BH64" i="1"/>
  <c r="BH72" i="1"/>
  <c r="BH81" i="1"/>
  <c r="BH110" i="1"/>
  <c r="BH157" i="1"/>
  <c r="H91" i="30" l="1"/>
  <c r="H88" i="30"/>
  <c r="I86" i="30"/>
  <c r="I87" i="30"/>
  <c r="C4" i="10"/>
  <c r="H93" i="30" l="1"/>
  <c r="H90" i="30"/>
  <c r="I89" i="30"/>
  <c r="I88" i="30"/>
  <c r="S90" i="1"/>
  <c r="O90" i="1" s="1"/>
  <c r="S87" i="1"/>
  <c r="S84" i="1"/>
  <c r="S82" i="1"/>
  <c r="S78" i="1"/>
  <c r="S73" i="1"/>
  <c r="H92" i="30" l="1"/>
  <c r="H95" i="30"/>
  <c r="I91" i="30"/>
  <c r="I90" i="30"/>
  <c r="O82" i="1"/>
  <c r="O79" i="1"/>
  <c r="O85" i="1"/>
  <c r="O86" i="1"/>
  <c r="O88" i="1"/>
  <c r="O89" i="1" s="1"/>
  <c r="O76" i="1"/>
  <c r="B3" i="10"/>
  <c r="H94" i="30" l="1"/>
  <c r="H97" i="30"/>
  <c r="I92" i="30"/>
  <c r="I93" i="30"/>
  <c r="O66" i="1"/>
  <c r="O71" i="1"/>
  <c r="O61" i="1"/>
  <c r="H99" i="30" l="1"/>
  <c r="H96" i="30"/>
  <c r="I94" i="30"/>
  <c r="I95" i="30"/>
  <c r="H101" i="30" l="1"/>
  <c r="H98" i="30"/>
  <c r="I96" i="30"/>
  <c r="I97" i="30"/>
  <c r="H100" i="30" l="1"/>
  <c r="H103" i="30"/>
  <c r="I98" i="30"/>
  <c r="I99" i="30"/>
  <c r="H105" i="30" l="1"/>
  <c r="H102" i="30"/>
  <c r="I101" i="30"/>
  <c r="I100" i="30"/>
  <c r="I27" i="17"/>
  <c r="H107" i="30" l="1"/>
  <c r="H104" i="30"/>
  <c r="I102" i="30"/>
  <c r="I103" i="30"/>
  <c r="I14" i="17"/>
  <c r="AS45" i="1" s="1"/>
  <c r="I13" i="17"/>
  <c r="AS42" i="1" s="1"/>
  <c r="I11" i="17"/>
  <c r="AS38" i="1"/>
  <c r="I12" i="26" s="1"/>
  <c r="B12" i="26" s="1"/>
  <c r="I29" i="17"/>
  <c r="AS66" i="1" s="1"/>
  <c r="H109" i="30" l="1"/>
  <c r="H106" i="30"/>
  <c r="I104" i="30"/>
  <c r="I105" i="30"/>
  <c r="I15" i="26"/>
  <c r="B15" i="26" s="1"/>
  <c r="I14" i="26"/>
  <c r="B14" i="26" s="1"/>
  <c r="H108" i="30" l="1"/>
  <c r="H111" i="30"/>
  <c r="I107" i="30"/>
  <c r="I106" i="30"/>
  <c r="AS60" i="1"/>
  <c r="I28" i="17"/>
  <c r="AS61" i="1" s="1"/>
  <c r="I28" i="26" s="1"/>
  <c r="I26" i="17"/>
  <c r="AS59" i="1" s="1"/>
  <c r="I27" i="26" s="1"/>
  <c r="I24" i="17"/>
  <c r="AS57" i="1" s="1"/>
  <c r="I23" i="17"/>
  <c r="AS55" i="1" s="1"/>
  <c r="I22" i="17"/>
  <c r="AS53" i="1" s="1"/>
  <c r="I23" i="26" s="1"/>
  <c r="B23" i="26" s="1"/>
  <c r="I21" i="17"/>
  <c r="AS52" i="1" s="1"/>
  <c r="I22" i="26" s="1"/>
  <c r="B22" i="26" s="1"/>
  <c r="I19" i="17"/>
  <c r="AS50" i="1" s="1"/>
  <c r="I20" i="26" s="1"/>
  <c r="B20" i="26" s="1"/>
  <c r="I18" i="17"/>
  <c r="AS49" i="1" s="1"/>
  <c r="I19" i="26" s="1"/>
  <c r="B19" i="26" s="1"/>
  <c r="I17" i="17"/>
  <c r="AS48" i="1" s="1"/>
  <c r="I18" i="26" s="1"/>
  <c r="B18" i="26" s="1"/>
  <c r="I16" i="17"/>
  <c r="AS47" i="1" s="1"/>
  <c r="I17" i="26" s="1"/>
  <c r="B17" i="26" s="1"/>
  <c r="I15" i="17"/>
  <c r="AS46" i="1" s="1"/>
  <c r="I16" i="26" s="1"/>
  <c r="B16" i="26" s="1"/>
  <c r="I9" i="17"/>
  <c r="AS36" i="1" s="1"/>
  <c r="I11" i="26" s="1"/>
  <c r="B11" i="26" s="1"/>
  <c r="I8" i="17"/>
  <c r="AS34" i="1" s="1"/>
  <c r="I7" i="17"/>
  <c r="AS32" i="1" s="1"/>
  <c r="I6" i="17"/>
  <c r="AS31" i="1" s="1"/>
  <c r="I5" i="17"/>
  <c r="AS30" i="1" s="1"/>
  <c r="I7" i="26" s="1"/>
  <c r="B7" i="26" s="1"/>
  <c r="I4" i="17"/>
  <c r="AS29" i="1" s="1"/>
  <c r="I3" i="17"/>
  <c r="AS24" i="1"/>
  <c r="I5" i="26" s="1"/>
  <c r="B5" i="26" s="1"/>
  <c r="H35" i="17"/>
  <c r="I35" i="17" s="1"/>
  <c r="AS90" i="1" s="1"/>
  <c r="I35" i="26" s="1"/>
  <c r="H34" i="17"/>
  <c r="I34" i="17" s="1"/>
  <c r="AS86" i="1" s="1"/>
  <c r="AQ82" i="1" s="1"/>
  <c r="H33" i="17"/>
  <c r="I33" i="17" s="1"/>
  <c r="AS82" i="1" s="1"/>
  <c r="H32" i="17"/>
  <c r="I32" i="17" s="1"/>
  <c r="AS79" i="1" s="1"/>
  <c r="H31" i="17"/>
  <c r="I31" i="17" s="1"/>
  <c r="AS76" i="1" s="1"/>
  <c r="H30" i="17"/>
  <c r="I30" i="17" s="1"/>
  <c r="AS71" i="1" s="1"/>
  <c r="H25" i="17"/>
  <c r="I25" i="17" s="1"/>
  <c r="AS58" i="1" s="1"/>
  <c r="I26" i="26" s="1"/>
  <c r="H20" i="17"/>
  <c r="I20" i="17" s="1"/>
  <c r="AS51" i="1" s="1"/>
  <c r="I21" i="26" s="1"/>
  <c r="B21" i="26" s="1"/>
  <c r="H12" i="17"/>
  <c r="I12" i="17" s="1"/>
  <c r="AS39" i="1" s="1"/>
  <c r="H113" i="30" l="1"/>
  <c r="H110" i="30"/>
  <c r="I109" i="30"/>
  <c r="I108" i="30"/>
  <c r="I10" i="26"/>
  <c r="B10" i="26" s="1"/>
  <c r="I13" i="26"/>
  <c r="I25" i="26"/>
  <c r="B25" i="26" s="1"/>
  <c r="I24" i="26"/>
  <c r="B24" i="26" s="1"/>
  <c r="I6" i="26"/>
  <c r="I8" i="26"/>
  <c r="B8" i="26" s="1"/>
  <c r="I9" i="26"/>
  <c r="B9" i="26" s="1"/>
  <c r="H115" i="30" l="1"/>
  <c r="H112" i="30"/>
  <c r="I110" i="30"/>
  <c r="I111" i="30"/>
  <c r="B13" i="26"/>
  <c r="C8" i="26" s="1"/>
  <c r="B6" i="26"/>
  <c r="AM1" i="1"/>
  <c r="AL150" i="1"/>
  <c r="AL90" i="1"/>
  <c r="AL89" i="1"/>
  <c r="AL84" i="1"/>
  <c r="AL78" i="1"/>
  <c r="CH231" i="16"/>
  <c r="CH232" i="16" s="1"/>
  <c r="H117" i="30" l="1"/>
  <c r="H114" i="30"/>
  <c r="I112" i="30"/>
  <c r="I113" i="30"/>
  <c r="L30" i="26"/>
  <c r="C30" i="26" s="1"/>
  <c r="L34" i="26"/>
  <c r="C34" i="26" s="1"/>
  <c r="L32" i="26"/>
  <c r="C32" i="26" s="1"/>
  <c r="C10" i="26"/>
  <c r="C13" i="26"/>
  <c r="D13" i="26" s="1"/>
  <c r="B16" i="30" s="1"/>
  <c r="C12" i="26"/>
  <c r="D12" i="26" s="1"/>
  <c r="B15" i="30" s="1"/>
  <c r="C11" i="26"/>
  <c r="D11" i="26" s="1"/>
  <c r="B14" i="30" s="1"/>
  <c r="C7" i="26"/>
  <c r="D7" i="26" s="1"/>
  <c r="B10" i="30" s="1"/>
  <c r="C9" i="26"/>
  <c r="D9" i="26" s="1"/>
  <c r="B12" i="30" s="1"/>
  <c r="D4" i="26"/>
  <c r="D3" i="26"/>
  <c r="C15" i="26"/>
  <c r="D15" i="26" s="1"/>
  <c r="B18" i="30" s="1"/>
  <c r="C17" i="26"/>
  <c r="D17" i="26" s="1"/>
  <c r="B20" i="30" s="1"/>
  <c r="C19" i="26"/>
  <c r="D19" i="26" s="1"/>
  <c r="B22" i="30" s="1"/>
  <c r="C18" i="26"/>
  <c r="D18" i="26" s="1"/>
  <c r="B21" i="30" s="1"/>
  <c r="C14" i="26"/>
  <c r="D14" i="26" s="1"/>
  <c r="B17" i="30" s="1"/>
  <c r="C21" i="26"/>
  <c r="D21" i="26" s="1"/>
  <c r="B24" i="30" s="1"/>
  <c r="C16" i="26"/>
  <c r="D16" i="26" s="1"/>
  <c r="B19" i="30" s="1"/>
  <c r="C20" i="26"/>
  <c r="D20" i="26" s="1"/>
  <c r="B23" i="30" s="1"/>
  <c r="D10" i="26"/>
  <c r="B13" i="30" s="1"/>
  <c r="D8" i="26"/>
  <c r="B11" i="30" s="1"/>
  <c r="L35" i="26"/>
  <c r="C35" i="26" s="1"/>
  <c r="L97" i="26"/>
  <c r="C97" i="26" s="1"/>
  <c r="AM151" i="1"/>
  <c r="Q98" i="26" s="1"/>
  <c r="E98" i="26" s="1"/>
  <c r="AM142" i="1"/>
  <c r="Q89" i="26" s="1"/>
  <c r="E89" i="26" s="1"/>
  <c r="AM152" i="1"/>
  <c r="Q99" i="26" s="1"/>
  <c r="E99" i="26" s="1"/>
  <c r="AM147" i="1"/>
  <c r="Q94" i="26" s="1"/>
  <c r="E94" i="26" s="1"/>
  <c r="AM129" i="1"/>
  <c r="Q76" i="26" s="1"/>
  <c r="E76" i="26" s="1"/>
  <c r="AM121" i="1"/>
  <c r="Q68" i="26" s="1"/>
  <c r="E68" i="26" s="1"/>
  <c r="AM113" i="1"/>
  <c r="Q60" i="26" s="1"/>
  <c r="E60" i="26" s="1"/>
  <c r="AM105" i="1"/>
  <c r="Q50" i="26" s="1"/>
  <c r="E50" i="26" s="1"/>
  <c r="AM97" i="1"/>
  <c r="Q42" i="26" s="1"/>
  <c r="E42" i="26" s="1"/>
  <c r="AM141" i="1"/>
  <c r="Q88" i="26" s="1"/>
  <c r="E88" i="26" s="1"/>
  <c r="AM118" i="1"/>
  <c r="Q65" i="26" s="1"/>
  <c r="E65" i="26" s="1"/>
  <c r="AM102" i="1"/>
  <c r="Q47" i="26" s="1"/>
  <c r="E47" i="26" s="1"/>
  <c r="AM95" i="1"/>
  <c r="Q40" i="26" s="1"/>
  <c r="E40" i="26" s="1"/>
  <c r="AM120" i="1"/>
  <c r="Q67" i="26" s="1"/>
  <c r="E67" i="26" s="1"/>
  <c r="AM153" i="1"/>
  <c r="Q100" i="26" s="1"/>
  <c r="E100" i="26" s="1"/>
  <c r="AM143" i="1"/>
  <c r="Q90" i="26" s="1"/>
  <c r="E90" i="26" s="1"/>
  <c r="AM139" i="1"/>
  <c r="Q86" i="26" s="1"/>
  <c r="E86" i="26" s="1"/>
  <c r="AM135" i="1"/>
  <c r="Q82" i="26" s="1"/>
  <c r="E82" i="26" s="1"/>
  <c r="AM130" i="1"/>
  <c r="Q77" i="26" s="1"/>
  <c r="E77" i="26" s="1"/>
  <c r="AM122" i="1"/>
  <c r="Q69" i="26" s="1"/>
  <c r="E69" i="26" s="1"/>
  <c r="AM114" i="1"/>
  <c r="Q61" i="26" s="1"/>
  <c r="E61" i="26" s="1"/>
  <c r="AM106" i="1"/>
  <c r="Q51" i="26" s="1"/>
  <c r="E51" i="26" s="1"/>
  <c r="AM98" i="1"/>
  <c r="Q43" i="26" s="1"/>
  <c r="E43" i="26" s="1"/>
  <c r="AM137" i="1"/>
  <c r="Q84" i="26" s="1"/>
  <c r="E84" i="26" s="1"/>
  <c r="AM103" i="1"/>
  <c r="Q48" i="26" s="1"/>
  <c r="E48" i="26" s="1"/>
  <c r="AM154" i="1"/>
  <c r="Q101" i="26" s="1"/>
  <c r="E101" i="26" s="1"/>
  <c r="AM148" i="1"/>
  <c r="Q95" i="26" s="1"/>
  <c r="E95" i="26" s="1"/>
  <c r="AM131" i="1"/>
  <c r="Q78" i="26" s="1"/>
  <c r="E78" i="26" s="1"/>
  <c r="AM123" i="1"/>
  <c r="Q70" i="26" s="1"/>
  <c r="E70" i="26" s="1"/>
  <c r="AM115" i="1"/>
  <c r="Q62" i="26" s="1"/>
  <c r="E62" i="26" s="1"/>
  <c r="AM107" i="1"/>
  <c r="Q52" i="26" s="1"/>
  <c r="E52" i="26" s="1"/>
  <c r="AM99" i="1"/>
  <c r="Q44" i="26" s="1"/>
  <c r="E44" i="26" s="1"/>
  <c r="AM91" i="1"/>
  <c r="Q36" i="26" s="1"/>
  <c r="E36" i="26" s="1"/>
  <c r="AM133" i="1"/>
  <c r="Q80" i="26" s="1"/>
  <c r="E80" i="26" s="1"/>
  <c r="AM94" i="1"/>
  <c r="Q39" i="26" s="1"/>
  <c r="E39" i="26" s="1"/>
  <c r="AM119" i="1"/>
  <c r="Q66" i="26" s="1"/>
  <c r="E66" i="26" s="1"/>
  <c r="AM138" i="1"/>
  <c r="Q85" i="26" s="1"/>
  <c r="E85" i="26" s="1"/>
  <c r="AM96" i="1"/>
  <c r="Q41" i="26" s="1"/>
  <c r="E41" i="26" s="1"/>
  <c r="AM155" i="1"/>
  <c r="Q102" i="26" s="1"/>
  <c r="E102" i="26" s="1"/>
  <c r="AM144" i="1"/>
  <c r="Q91" i="26" s="1"/>
  <c r="E91" i="26" s="1"/>
  <c r="AM140" i="1"/>
  <c r="Q87" i="26" s="1"/>
  <c r="E87" i="26" s="1"/>
  <c r="AM136" i="1"/>
  <c r="Q83" i="26" s="1"/>
  <c r="E83" i="26" s="1"/>
  <c r="AM132" i="1"/>
  <c r="Q79" i="26" s="1"/>
  <c r="E79" i="26" s="1"/>
  <c r="AM124" i="1"/>
  <c r="Q71" i="26" s="1"/>
  <c r="E71" i="26" s="1"/>
  <c r="AM116" i="1"/>
  <c r="Q63" i="26" s="1"/>
  <c r="E63" i="26" s="1"/>
  <c r="AM108" i="1"/>
  <c r="Q53" i="26" s="1"/>
  <c r="E53" i="26" s="1"/>
  <c r="AM100" i="1"/>
  <c r="Q45" i="26" s="1"/>
  <c r="E45" i="26" s="1"/>
  <c r="AM92" i="1"/>
  <c r="Q37" i="26" s="1"/>
  <c r="E37" i="26" s="1"/>
  <c r="AM145" i="1"/>
  <c r="Q92" i="26" s="1"/>
  <c r="E92" i="26" s="1"/>
  <c r="AM146" i="1"/>
  <c r="Q93" i="26" s="1"/>
  <c r="E93" i="26" s="1"/>
  <c r="AM127" i="1"/>
  <c r="Q74" i="26" s="1"/>
  <c r="E74" i="26" s="1"/>
  <c r="AM111" i="1"/>
  <c r="Q58" i="26" s="1"/>
  <c r="E58" i="26" s="1"/>
  <c r="AM128" i="1"/>
  <c r="Q75" i="26" s="1"/>
  <c r="E75" i="26" s="1"/>
  <c r="AM112" i="1"/>
  <c r="Q59" i="26" s="1"/>
  <c r="E59" i="26" s="1"/>
  <c r="AM156" i="1"/>
  <c r="Q103" i="26" s="1"/>
  <c r="E103" i="26" s="1"/>
  <c r="E104" i="26" s="1"/>
  <c r="E105" i="26" s="1"/>
  <c r="E106" i="26" s="1"/>
  <c r="AM149" i="1"/>
  <c r="Q96" i="26" s="1"/>
  <c r="E96" i="26" s="1"/>
  <c r="AM125" i="1"/>
  <c r="Q72" i="26" s="1"/>
  <c r="E72" i="26" s="1"/>
  <c r="AM117" i="1"/>
  <c r="Q64" i="26" s="1"/>
  <c r="E64" i="26" s="1"/>
  <c r="AM109" i="1"/>
  <c r="Q56" i="26" s="1"/>
  <c r="E56" i="26" s="1"/>
  <c r="AM101" i="1"/>
  <c r="Q46" i="26" s="1"/>
  <c r="E46" i="26" s="1"/>
  <c r="AM93" i="1"/>
  <c r="Q38" i="26" s="1"/>
  <c r="E38" i="26" s="1"/>
  <c r="AM126" i="1"/>
  <c r="Q73" i="26" s="1"/>
  <c r="E73" i="26" s="1"/>
  <c r="AM110" i="1"/>
  <c r="Q57" i="26" s="1"/>
  <c r="E57" i="26" s="1"/>
  <c r="AM134" i="1"/>
  <c r="Q81" i="26" s="1"/>
  <c r="E81" i="26" s="1"/>
  <c r="AM104" i="1"/>
  <c r="Q49" i="26" s="1"/>
  <c r="E49" i="26" s="1"/>
  <c r="AH90" i="1"/>
  <c r="AH89" i="1"/>
  <c r="AH84" i="1"/>
  <c r="AH82" i="1"/>
  <c r="AH78" i="1"/>
  <c r="AH73" i="1"/>
  <c r="AH61" i="1"/>
  <c r="AH59" i="1"/>
  <c r="AH58" i="1"/>
  <c r="AH51" i="1"/>
  <c r="AH39" i="1"/>
  <c r="T90" i="1"/>
  <c r="J35" i="26" s="1"/>
  <c r="B35" i="26" s="1"/>
  <c r="T89" i="1"/>
  <c r="J34" i="26" s="1"/>
  <c r="B34" i="26" s="1"/>
  <c r="D34" i="26" s="1"/>
  <c r="B35" i="30" s="1"/>
  <c r="T85" i="1"/>
  <c r="J33" i="26" s="1"/>
  <c r="B33" i="26" s="1"/>
  <c r="T84" i="1"/>
  <c r="J32" i="26" s="1"/>
  <c r="B32" i="26" s="1"/>
  <c r="D32" i="26" s="1"/>
  <c r="B34" i="30" s="1"/>
  <c r="T82" i="1"/>
  <c r="J31" i="26" s="1"/>
  <c r="B31" i="26" s="1"/>
  <c r="T78" i="1"/>
  <c r="J30" i="26" s="1"/>
  <c r="B30" i="26" s="1"/>
  <c r="D30" i="26" s="1"/>
  <c r="B33" i="30" s="1"/>
  <c r="T73" i="1"/>
  <c r="J29" i="26" s="1"/>
  <c r="B29" i="26" s="1"/>
  <c r="D29" i="26" s="1"/>
  <c r="B32" i="30" s="1"/>
  <c r="T61" i="1"/>
  <c r="J28" i="26" s="1"/>
  <c r="B28" i="26" s="1"/>
  <c r="T59" i="1"/>
  <c r="J27" i="26" s="1"/>
  <c r="B27" i="26" s="1"/>
  <c r="T58" i="1"/>
  <c r="J26" i="26" s="1"/>
  <c r="B26" i="26" s="1"/>
  <c r="T51" i="1"/>
  <c r="J21" i="26" s="1"/>
  <c r="T39" i="1"/>
  <c r="J13" i="26" s="1"/>
  <c r="H116" i="30" l="1"/>
  <c r="H119" i="30"/>
  <c r="I114" i="30"/>
  <c r="I115" i="30"/>
  <c r="D35" i="26"/>
  <c r="B36" i="30" s="1"/>
  <c r="D97" i="26"/>
  <c r="AL58" i="1"/>
  <c r="AL59" i="1"/>
  <c r="AL61" i="1"/>
  <c r="D98" i="26" l="1"/>
  <c r="B97" i="30" s="1"/>
  <c r="B96" i="30"/>
  <c r="H121" i="30"/>
  <c r="H118" i="30"/>
  <c r="I116" i="30"/>
  <c r="I117" i="30"/>
  <c r="C98" i="26"/>
  <c r="D99" i="26"/>
  <c r="B98" i="30" s="1"/>
  <c r="L26" i="26"/>
  <c r="L27" i="26"/>
  <c r="C27" i="26" s="1"/>
  <c r="D27" i="26" s="1"/>
  <c r="B30" i="30" s="1"/>
  <c r="L28" i="26"/>
  <c r="C28" i="26" s="1"/>
  <c r="D28" i="26" s="1"/>
  <c r="B31" i="30" s="1"/>
  <c r="H123" i="30" l="1"/>
  <c r="H120" i="30"/>
  <c r="I119" i="30"/>
  <c r="I118" i="30"/>
  <c r="D100" i="26"/>
  <c r="B99" i="30" s="1"/>
  <c r="C99" i="26"/>
  <c r="C26" i="26"/>
  <c r="D26" i="26" s="1"/>
  <c r="B29" i="30" s="1"/>
  <c r="C22" i="26"/>
  <c r="D22" i="26" s="1"/>
  <c r="B25" i="30" s="1"/>
  <c r="C24" i="26"/>
  <c r="D24" i="26" s="1"/>
  <c r="B27" i="30" s="1"/>
  <c r="C23" i="26"/>
  <c r="D23" i="26" s="1"/>
  <c r="B26" i="30" s="1"/>
  <c r="C25" i="26"/>
  <c r="D25" i="26" s="1"/>
  <c r="B28" i="30" s="1"/>
  <c r="H125" i="30" l="1"/>
  <c r="H122" i="30"/>
  <c r="I120" i="30"/>
  <c r="I121" i="30"/>
  <c r="D101" i="26"/>
  <c r="B100" i="30" s="1"/>
  <c r="C100" i="26"/>
  <c r="H124" i="30" l="1"/>
  <c r="H127" i="30"/>
  <c r="I123" i="30"/>
  <c r="I122" i="30"/>
  <c r="D102" i="26"/>
  <c r="B101" i="30" s="1"/>
  <c r="C101" i="26"/>
  <c r="B5" i="10"/>
  <c r="B4" i="10" s="1"/>
  <c r="C5" i="10"/>
  <c r="B6" i="10"/>
  <c r="C6" i="10"/>
  <c r="A12" i="10"/>
  <c r="B12" i="10"/>
  <c r="C12" i="10"/>
  <c r="A13" i="10"/>
  <c r="B13" i="10"/>
  <c r="C13" i="10"/>
  <c r="A14" i="10"/>
  <c r="B14" i="10"/>
  <c r="C14" i="10"/>
  <c r="H129" i="30" l="1"/>
  <c r="H126" i="30"/>
  <c r="I125" i="30"/>
  <c r="I124" i="30"/>
  <c r="D103" i="26"/>
  <c r="B102" i="30" s="1"/>
  <c r="C102" i="26"/>
  <c r="D13" i="10"/>
  <c r="D12" i="10"/>
  <c r="C21" i="10"/>
  <c r="A21" i="10"/>
  <c r="C20" i="10"/>
  <c r="C19" i="10"/>
  <c r="C18" i="10"/>
  <c r="C17" i="10"/>
  <c r="C16" i="10"/>
  <c r="C15" i="10"/>
  <c r="C11" i="10"/>
  <c r="C10" i="10"/>
  <c r="C9" i="10"/>
  <c r="C8" i="10"/>
  <c r="C7" i="10"/>
  <c r="C2" i="10"/>
  <c r="A5" i="10"/>
  <c r="D4" i="10" s="1"/>
  <c r="A6" i="10"/>
  <c r="A7" i="10"/>
  <c r="B7" i="10"/>
  <c r="A8" i="10"/>
  <c r="B8" i="10"/>
  <c r="A9" i="10"/>
  <c r="B9" i="10"/>
  <c r="A20" i="10"/>
  <c r="A19" i="10"/>
  <c r="A18" i="10"/>
  <c r="A17" i="10"/>
  <c r="A16" i="10"/>
  <c r="A15" i="10"/>
  <c r="A11" i="10"/>
  <c r="A10" i="10"/>
  <c r="B10" i="10"/>
  <c r="B11" i="10"/>
  <c r="B19" i="10"/>
  <c r="B18" i="10"/>
  <c r="B17" i="10"/>
  <c r="B16" i="10"/>
  <c r="B15" i="10"/>
  <c r="B20" i="10"/>
  <c r="H131" i="30" l="1"/>
  <c r="H128" i="30"/>
  <c r="I127" i="30"/>
  <c r="I126" i="30"/>
  <c r="D104" i="26"/>
  <c r="B103" i="30" s="1"/>
  <c r="C103" i="26"/>
  <c r="D11" i="10"/>
  <c r="D5" i="10"/>
  <c r="D16" i="10"/>
  <c r="D6" i="10"/>
  <c r="D17" i="10"/>
  <c r="D7" i="10"/>
  <c r="D18" i="10"/>
  <c r="D8" i="10"/>
  <c r="D19" i="10"/>
  <c r="D10" i="10"/>
  <c r="D20" i="10"/>
  <c r="D9" i="10"/>
  <c r="D14" i="10"/>
  <c r="D15" i="10"/>
  <c r="H133" i="30" l="1"/>
  <c r="H130" i="30"/>
  <c r="I129" i="30"/>
  <c r="I128" i="30"/>
  <c r="D105" i="26"/>
  <c r="B104" i="30" s="1"/>
  <c r="C104" i="26"/>
  <c r="C24" i="10"/>
  <c r="AM58" i="1"/>
  <c r="AM57" i="1"/>
  <c r="AM73" i="1"/>
  <c r="AM78" i="1"/>
  <c r="AM56" i="1"/>
  <c r="AM76" i="1"/>
  <c r="AM88" i="1"/>
  <c r="AM55" i="1"/>
  <c r="AM89" i="1"/>
  <c r="AM39" i="1"/>
  <c r="AM79" i="1"/>
  <c r="AM90" i="1"/>
  <c r="AM66" i="1"/>
  <c r="AM59" i="1"/>
  <c r="AM82" i="1"/>
  <c r="AM150" i="1"/>
  <c r="AM60" i="1"/>
  <c r="AM84" i="1"/>
  <c r="AM86" i="1"/>
  <c r="AM61" i="1"/>
  <c r="AM85" i="1"/>
  <c r="H132" i="30" l="1"/>
  <c r="H135" i="30"/>
  <c r="I130" i="30"/>
  <c r="I131" i="30"/>
  <c r="D106" i="26"/>
  <c r="C105" i="26"/>
  <c r="Q32" i="26"/>
  <c r="E32" i="26" s="1"/>
  <c r="Q26" i="26"/>
  <c r="E26" i="26" s="1"/>
  <c r="Q97" i="26"/>
  <c r="E97" i="26" s="1"/>
  <c r="Q35" i="26"/>
  <c r="E35" i="26" s="1"/>
  <c r="Q29" i="26"/>
  <c r="E29" i="26" s="1"/>
  <c r="Q25" i="26"/>
  <c r="E25" i="26" s="1"/>
  <c r="Q30" i="26"/>
  <c r="E30" i="26" s="1"/>
  <c r="Q24" i="26"/>
  <c r="E24" i="26" s="1"/>
  <c r="Q28" i="26"/>
  <c r="E28" i="26" s="1"/>
  <c r="Q13" i="26"/>
  <c r="E13" i="26" s="1"/>
  <c r="Q34" i="26"/>
  <c r="E34" i="26" s="1"/>
  <c r="Q27" i="26"/>
  <c r="E27" i="26" s="1"/>
  <c r="C25" i="10" a="1"/>
  <c r="C25" i="10" s="1"/>
  <c r="C106" i="26" l="1"/>
  <c r="B105" i="30"/>
  <c r="H134" i="30"/>
  <c r="H137" i="30"/>
  <c r="I132" i="30"/>
  <c r="I133" i="30"/>
  <c r="H139" i="30" l="1"/>
  <c r="H136" i="30"/>
  <c r="I134" i="30"/>
  <c r="I135" i="30"/>
  <c r="H141" i="30" l="1"/>
  <c r="H138" i="30"/>
  <c r="I137" i="30"/>
  <c r="I136" i="30"/>
  <c r="H140" i="30" l="1"/>
  <c r="H143" i="30"/>
  <c r="I138" i="30"/>
  <c r="I139" i="30"/>
  <c r="H142" i="30" l="1"/>
  <c r="H145" i="30"/>
  <c r="I140" i="30"/>
  <c r="I141" i="30"/>
  <c r="H147" i="30" l="1"/>
  <c r="H144" i="30"/>
  <c r="I142" i="30"/>
  <c r="I143" i="30"/>
  <c r="H149" i="30" l="1"/>
  <c r="H146" i="30"/>
  <c r="I144" i="30"/>
  <c r="I145" i="30"/>
  <c r="H148" i="30" l="1"/>
  <c r="H151" i="30"/>
  <c r="I146" i="30"/>
  <c r="I147" i="30"/>
  <c r="H153" i="30" l="1"/>
  <c r="H150" i="30"/>
  <c r="I148" i="30"/>
  <c r="I149" i="30"/>
  <c r="H155" i="30" l="1"/>
  <c r="H152" i="30"/>
  <c r="I150" i="30"/>
  <c r="I151" i="30"/>
  <c r="H157" i="30" l="1"/>
  <c r="H154" i="30"/>
  <c r="I152" i="30"/>
  <c r="I153" i="30"/>
  <c r="H156" i="30" l="1"/>
  <c r="H159" i="30"/>
  <c r="I154" i="30"/>
  <c r="I155" i="30"/>
  <c r="H158" i="30" l="1"/>
  <c r="H161" i="30"/>
  <c r="I156" i="30"/>
  <c r="I157" i="30"/>
  <c r="H163" i="30" l="1"/>
  <c r="H160" i="30"/>
  <c r="I158" i="30"/>
  <c r="I159" i="30"/>
  <c r="H165" i="30" l="1"/>
  <c r="H162" i="30"/>
  <c r="I160" i="30"/>
  <c r="I161" i="30"/>
  <c r="Q2" i="26"/>
  <c r="Q3" i="26"/>
  <c r="H164" i="30" l="1"/>
  <c r="H167" i="30"/>
  <c r="I162" i="30"/>
  <c r="I163" i="30"/>
  <c r="Q9" i="26"/>
  <c r="Q6" i="26"/>
  <c r="Q8" i="26"/>
  <c r="Q5" i="26"/>
  <c r="Q7" i="26"/>
  <c r="H169" i="30" l="1"/>
  <c r="H166" i="30"/>
  <c r="I165" i="30"/>
  <c r="I164" i="30"/>
  <c r="C6" i="26"/>
  <c r="E6" i="26" s="1"/>
  <c r="D5" i="26"/>
  <c r="B8" i="30" s="1"/>
  <c r="H171" i="30" l="1"/>
  <c r="H168" i="30"/>
  <c r="I166" i="30"/>
  <c r="I167" i="30"/>
  <c r="D6" i="26"/>
  <c r="B9" i="30" s="1"/>
  <c r="D1" i="30" a="1"/>
  <c r="D2" i="30" s="1"/>
  <c r="H173" i="30" l="1"/>
  <c r="H170" i="30"/>
  <c r="I168" i="30"/>
  <c r="I169" i="30"/>
  <c r="D1" i="30"/>
  <c r="D18" i="30" s="1"/>
  <c r="H172" i="30" l="1"/>
  <c r="H175" i="30"/>
  <c r="I170" i="30"/>
  <c r="I171" i="30"/>
  <c r="D47" i="30"/>
  <c r="D87" i="30"/>
  <c r="D90" i="30"/>
  <c r="D68" i="30"/>
  <c r="D26" i="30"/>
  <c r="D73" i="30"/>
  <c r="D32" i="30"/>
  <c r="D49" i="30"/>
  <c r="D12" i="30"/>
  <c r="D83" i="30"/>
  <c r="D9" i="30"/>
  <c r="D95" i="30"/>
  <c r="D89" i="30"/>
  <c r="D19" i="30"/>
  <c r="D29" i="30"/>
  <c r="D93" i="30"/>
  <c r="D8" i="30"/>
  <c r="D63" i="30"/>
  <c r="D85" i="30"/>
  <c r="D100" i="30"/>
  <c r="D51" i="30"/>
  <c r="D43" i="30"/>
  <c r="D61" i="30"/>
  <c r="D54" i="30"/>
  <c r="D58" i="30"/>
  <c r="D88" i="30"/>
  <c r="D64" i="30"/>
  <c r="D22" i="30"/>
  <c r="D27" i="30"/>
  <c r="D28" i="30"/>
  <c r="D59" i="30"/>
  <c r="D99" i="30"/>
  <c r="D72" i="30"/>
  <c r="D79" i="30"/>
  <c r="D78" i="30"/>
  <c r="D66" i="30"/>
  <c r="D103" i="30"/>
  <c r="D92" i="30"/>
  <c r="D101" i="30"/>
  <c r="D102" i="30"/>
  <c r="D46" i="30"/>
  <c r="D17" i="30"/>
  <c r="D21" i="30"/>
  <c r="D44" i="30"/>
  <c r="D105" i="30"/>
  <c r="D74" i="30"/>
  <c r="D57" i="30"/>
  <c r="D52" i="30"/>
  <c r="D30" i="30"/>
  <c r="D98" i="30"/>
  <c r="D60" i="30"/>
  <c r="D37" i="30"/>
  <c r="D15" i="30"/>
  <c r="D14" i="30"/>
  <c r="D10" i="30"/>
  <c r="D45" i="30"/>
  <c r="D41" i="30"/>
  <c r="D55" i="30"/>
  <c r="D96" i="30"/>
  <c r="D48" i="30"/>
  <c r="D62" i="30"/>
  <c r="D20" i="30"/>
  <c r="D25" i="30"/>
  <c r="D86" i="30"/>
  <c r="D82" i="30"/>
  <c r="D81" i="30"/>
  <c r="D84" i="30"/>
  <c r="D34" i="30"/>
  <c r="D75" i="30"/>
  <c r="D76" i="30"/>
  <c r="D65" i="30"/>
  <c r="D24" i="30"/>
  <c r="D104" i="30"/>
  <c r="D77" i="30"/>
  <c r="D13" i="30"/>
  <c r="D69" i="30"/>
  <c r="D50" i="30"/>
  <c r="D91" i="30"/>
  <c r="D94" i="30"/>
  <c r="D35" i="30"/>
  <c r="D53" i="30"/>
  <c r="D56" i="30"/>
  <c r="D71" i="30"/>
  <c r="D97" i="30"/>
  <c r="D31" i="30"/>
  <c r="D16" i="30"/>
  <c r="D33" i="30"/>
  <c r="D36" i="30"/>
  <c r="D106" i="30"/>
  <c r="D23" i="30"/>
  <c r="D38" i="30"/>
  <c r="D11" i="30"/>
  <c r="D67" i="30"/>
  <c r="D39" i="30"/>
  <c r="D40" i="30"/>
  <c r="D70" i="30"/>
  <c r="D80" i="30"/>
  <c r="D42" i="30"/>
  <c r="H177" i="30" l="1"/>
  <c r="H174" i="30"/>
  <c r="I172" i="30"/>
  <c r="I173" i="30"/>
  <c r="H179" i="30" l="1"/>
  <c r="H176" i="30"/>
  <c r="I174" i="30"/>
  <c r="I175" i="30"/>
  <c r="H181" i="30" l="1"/>
  <c r="H178" i="30"/>
  <c r="I176" i="30"/>
  <c r="I177" i="30"/>
  <c r="H180" i="30" l="1"/>
  <c r="H183" i="30"/>
  <c r="I178" i="30"/>
  <c r="I179" i="30"/>
  <c r="H185" i="30" l="1"/>
  <c r="H182" i="30"/>
  <c r="I180" i="30"/>
  <c r="I181" i="30"/>
  <c r="H187" i="30" l="1"/>
  <c r="H184" i="30"/>
  <c r="I182" i="30"/>
  <c r="I183" i="30"/>
  <c r="H189" i="30" l="1"/>
  <c r="H186" i="30"/>
  <c r="I184" i="30"/>
  <c r="I185" i="30"/>
  <c r="H188" i="30" l="1"/>
  <c r="H191" i="30"/>
  <c r="I186" i="30"/>
  <c r="I187" i="30"/>
  <c r="H193" i="30" l="1"/>
  <c r="H190" i="30"/>
  <c r="I188" i="30"/>
  <c r="I189" i="30"/>
  <c r="H195" i="30" l="1"/>
  <c r="H192" i="30"/>
  <c r="I190" i="30"/>
  <c r="I191" i="30"/>
  <c r="H197" i="30" l="1"/>
  <c r="H194" i="30"/>
  <c r="I192" i="30"/>
  <c r="I193" i="30"/>
  <c r="H196" i="30" l="1"/>
  <c r="H199" i="30"/>
  <c r="I194" i="30"/>
  <c r="I195" i="30"/>
  <c r="H198" i="30" l="1"/>
  <c r="H201" i="30"/>
  <c r="I196" i="30"/>
  <c r="I197" i="30"/>
  <c r="H203" i="30" l="1"/>
  <c r="H200" i="30"/>
  <c r="I198" i="30"/>
  <c r="I199" i="30"/>
  <c r="H205" i="30" l="1"/>
  <c r="H202" i="30"/>
  <c r="I200" i="30"/>
  <c r="I201" i="30"/>
  <c r="H204" i="30" l="1"/>
  <c r="H207" i="30"/>
  <c r="I202" i="30"/>
  <c r="I203" i="30"/>
  <c r="H209" i="30" l="1"/>
  <c r="H206" i="30"/>
  <c r="I204" i="30"/>
  <c r="I205" i="30"/>
  <c r="H211" i="30" l="1"/>
  <c r="H208" i="30"/>
  <c r="I206" i="30"/>
  <c r="I207" i="30"/>
  <c r="H213" i="30" l="1"/>
  <c r="H210" i="30"/>
  <c r="I208" i="30"/>
  <c r="I209" i="30"/>
  <c r="H212" i="30" l="1"/>
  <c r="H215" i="30"/>
  <c r="I210" i="30"/>
  <c r="I211" i="30"/>
  <c r="H217" i="30" l="1"/>
  <c r="H214" i="30"/>
  <c r="I212" i="30"/>
  <c r="I213" i="30"/>
  <c r="H219" i="30" l="1"/>
  <c r="H216" i="30"/>
  <c r="I214" i="30"/>
  <c r="I215" i="30"/>
  <c r="H221" i="30" l="1"/>
  <c r="H218" i="30"/>
  <c r="I216" i="30"/>
  <c r="I217" i="30"/>
  <c r="H220" i="30" l="1"/>
  <c r="H223" i="30"/>
  <c r="I218" i="30"/>
  <c r="I219" i="30"/>
  <c r="H222" i="30" l="1"/>
  <c r="H225" i="30"/>
  <c r="I220" i="30"/>
  <c r="I221" i="30"/>
  <c r="H227" i="30" l="1"/>
  <c r="H224" i="30"/>
  <c r="I222" i="30"/>
  <c r="I223" i="30"/>
  <c r="H229" i="30" l="1"/>
  <c r="H226" i="30"/>
  <c r="I224" i="30"/>
  <c r="I225" i="30"/>
  <c r="H228" i="30" l="1"/>
  <c r="H231" i="30"/>
  <c r="I226" i="30"/>
  <c r="I227" i="30"/>
  <c r="H233" i="30" l="1"/>
  <c r="H230" i="30"/>
  <c r="I228" i="30"/>
  <c r="I229" i="30"/>
  <c r="H235" i="30" l="1"/>
  <c r="H232" i="30"/>
  <c r="I230" i="30"/>
  <c r="I231" i="30"/>
  <c r="H237" i="30" l="1"/>
  <c r="H234" i="30"/>
  <c r="I232" i="30"/>
  <c r="I233" i="30"/>
  <c r="H236" i="30" l="1"/>
  <c r="H239" i="30"/>
  <c r="I234" i="30"/>
  <c r="I235" i="30"/>
  <c r="H241" i="30" l="1"/>
  <c r="H238" i="30"/>
  <c r="I236" i="30"/>
  <c r="I237" i="30"/>
  <c r="H243" i="30" l="1"/>
  <c r="H240" i="30"/>
  <c r="I238" i="30"/>
  <c r="I239" i="30"/>
  <c r="H245" i="30" l="1"/>
  <c r="H242" i="30"/>
  <c r="I240" i="30"/>
  <c r="I241" i="30"/>
  <c r="H244" i="30" l="1"/>
  <c r="H247" i="30"/>
  <c r="I242" i="30"/>
  <c r="I243" i="30"/>
  <c r="H249" i="30" l="1"/>
  <c r="H246" i="30"/>
  <c r="I244" i="30"/>
  <c r="I245" i="30"/>
  <c r="H251" i="30" l="1"/>
  <c r="H248" i="30"/>
  <c r="I246" i="30"/>
  <c r="I247" i="30"/>
  <c r="H253" i="30" l="1"/>
  <c r="H250" i="30"/>
  <c r="I248" i="30"/>
  <c r="I249" i="30"/>
  <c r="H252" i="30" l="1"/>
  <c r="H255" i="30"/>
  <c r="I250" i="30"/>
  <c r="I251" i="30"/>
  <c r="H257" i="30" l="1"/>
  <c r="H254" i="30"/>
  <c r="I252" i="30"/>
  <c r="I253" i="30"/>
  <c r="H259" i="30" l="1"/>
  <c r="H256" i="30"/>
  <c r="I254" i="30"/>
  <c r="I255" i="30"/>
  <c r="H261" i="30" l="1"/>
  <c r="H258" i="30"/>
  <c r="I257" i="30"/>
  <c r="I256" i="30"/>
  <c r="H260" i="30" l="1"/>
  <c r="H263" i="30"/>
  <c r="I259" i="30"/>
  <c r="I258" i="30"/>
  <c r="H262" i="30" l="1"/>
  <c r="H265" i="30"/>
  <c r="I260" i="30"/>
  <c r="I261" i="30"/>
  <c r="H267" i="30" l="1"/>
  <c r="H264" i="30"/>
  <c r="I262" i="30"/>
  <c r="I263" i="30"/>
  <c r="H269" i="30" l="1"/>
  <c r="H266" i="30"/>
  <c r="I264" i="30"/>
  <c r="I265" i="30"/>
  <c r="H268" i="30" l="1"/>
  <c r="H271" i="30"/>
  <c r="I266" i="30"/>
  <c r="I267" i="30"/>
  <c r="H273" i="30" l="1"/>
  <c r="H270" i="30"/>
  <c r="I268" i="30"/>
  <c r="I269" i="30"/>
  <c r="H275" i="30" l="1"/>
  <c r="H272" i="30"/>
  <c r="I270" i="30"/>
  <c r="I271" i="30"/>
  <c r="H277" i="30" l="1"/>
  <c r="H274" i="30"/>
  <c r="I272" i="30"/>
  <c r="I273" i="30"/>
  <c r="H276" i="30" l="1"/>
  <c r="H279" i="30"/>
  <c r="I275" i="30"/>
  <c r="I274" i="30"/>
  <c r="H281" i="30" l="1"/>
  <c r="H278" i="30"/>
  <c r="I277" i="30"/>
  <c r="I276" i="30"/>
  <c r="H283" i="30" l="1"/>
  <c r="H280" i="30"/>
  <c r="I279" i="30"/>
  <c r="I278" i="30"/>
  <c r="H285" i="30" l="1"/>
  <c r="H282" i="30"/>
  <c r="I280" i="30"/>
  <c r="I281" i="30"/>
  <c r="H284" i="30" l="1"/>
  <c r="H287" i="30"/>
  <c r="I282" i="30"/>
  <c r="I283" i="30"/>
  <c r="H286" i="30" l="1"/>
  <c r="H289" i="30"/>
  <c r="I284" i="30"/>
  <c r="I285" i="30"/>
  <c r="H291" i="30" l="1"/>
  <c r="H288" i="30"/>
  <c r="I286" i="30"/>
  <c r="I287" i="30"/>
  <c r="H293" i="30" l="1"/>
  <c r="H290" i="30"/>
  <c r="I289" i="30"/>
  <c r="I288" i="30"/>
  <c r="H292" i="30" l="1"/>
  <c r="H295" i="30"/>
  <c r="I291" i="30"/>
  <c r="I290" i="30"/>
  <c r="H297" i="30" l="1"/>
  <c r="H294" i="30"/>
  <c r="I292" i="30"/>
  <c r="I293" i="30"/>
  <c r="H299" i="30" l="1"/>
  <c r="H296" i="30"/>
  <c r="I295" i="30"/>
  <c r="I294" i="30"/>
  <c r="H301" i="30" l="1"/>
  <c r="H298" i="30"/>
  <c r="I296" i="30"/>
  <c r="I297" i="30"/>
  <c r="H300" i="30" l="1"/>
  <c r="H303" i="30"/>
  <c r="I298" i="30"/>
  <c r="I299" i="30"/>
  <c r="H305" i="30" l="1"/>
  <c r="H302" i="30"/>
  <c r="I301" i="30"/>
  <c r="I300" i="30"/>
  <c r="H307" i="30" l="1"/>
  <c r="H304" i="30"/>
  <c r="I302" i="30"/>
  <c r="I303" i="30"/>
  <c r="H309" i="30" l="1"/>
  <c r="H306" i="30"/>
  <c r="I304" i="30"/>
  <c r="I305" i="30"/>
  <c r="H308" i="30" l="1"/>
  <c r="H311" i="30"/>
  <c r="I306" i="30"/>
  <c r="I307" i="30"/>
  <c r="H313" i="30" l="1"/>
  <c r="H310" i="30"/>
  <c r="I308" i="30"/>
  <c r="I309" i="30"/>
  <c r="H315" i="30" l="1"/>
  <c r="H312" i="30"/>
  <c r="I310" i="30"/>
  <c r="I311" i="30"/>
  <c r="H317" i="30" l="1"/>
  <c r="H314" i="30"/>
  <c r="I312" i="30"/>
  <c r="I313" i="30"/>
  <c r="H316" i="30" l="1"/>
  <c r="H319" i="30"/>
  <c r="I314" i="30"/>
  <c r="I315" i="30"/>
  <c r="H321" i="30" l="1"/>
  <c r="H318" i="30"/>
  <c r="I316" i="30"/>
  <c r="I317" i="30"/>
  <c r="H323" i="30" l="1"/>
  <c r="H320" i="30"/>
  <c r="I318" i="30"/>
  <c r="I319" i="30"/>
  <c r="H325" i="30" l="1"/>
  <c r="H322" i="30"/>
  <c r="I320" i="30"/>
  <c r="I321" i="30"/>
  <c r="H324" i="30" l="1"/>
  <c r="H327" i="30"/>
  <c r="I322" i="30"/>
  <c r="I323" i="30"/>
  <c r="H326" i="30" l="1"/>
  <c r="H329" i="30"/>
  <c r="I324" i="30"/>
  <c r="I325" i="30"/>
  <c r="H331" i="30" l="1"/>
  <c r="H328" i="30"/>
  <c r="I326" i="30"/>
  <c r="I327" i="30"/>
  <c r="H333" i="30" l="1"/>
  <c r="H330" i="30"/>
  <c r="I328" i="30"/>
  <c r="I329" i="30"/>
  <c r="H332" i="30" l="1"/>
  <c r="H335" i="30"/>
  <c r="I330" i="30"/>
  <c r="I331" i="30"/>
  <c r="H334" i="30" l="1"/>
  <c r="H337" i="30"/>
  <c r="I332" i="30"/>
  <c r="I333" i="30"/>
  <c r="H339" i="30" l="1"/>
  <c r="H336" i="30"/>
  <c r="I334" i="30"/>
  <c r="I335" i="30"/>
  <c r="H341" i="30" l="1"/>
  <c r="H338" i="30"/>
  <c r="I336" i="30"/>
  <c r="I337" i="30"/>
  <c r="H340" i="30" l="1"/>
  <c r="H343" i="30"/>
  <c r="I338" i="30"/>
  <c r="I339" i="30"/>
  <c r="H345" i="30" l="1"/>
  <c r="H342" i="30"/>
  <c r="I341" i="30"/>
  <c r="I340" i="30"/>
  <c r="H347" i="30" l="1"/>
  <c r="H344" i="30"/>
  <c r="I342" i="30"/>
  <c r="I343" i="30"/>
  <c r="H349" i="30" l="1"/>
  <c r="H346" i="30"/>
  <c r="I344" i="30"/>
  <c r="I345" i="30"/>
  <c r="H348" i="30" l="1"/>
  <c r="H351" i="30"/>
  <c r="I346" i="30"/>
  <c r="I347" i="30"/>
  <c r="H350" i="30" l="1"/>
  <c r="H353" i="30"/>
  <c r="I349" i="30"/>
  <c r="I348" i="30"/>
  <c r="H355" i="30" l="1"/>
  <c r="H352" i="30"/>
  <c r="I351" i="30"/>
  <c r="I350" i="30"/>
  <c r="H357" i="30" l="1"/>
  <c r="H354" i="30"/>
  <c r="I352" i="30"/>
  <c r="I353" i="30"/>
  <c r="H356" i="30" l="1"/>
  <c r="H359" i="30"/>
  <c r="I354" i="30"/>
  <c r="I355" i="30"/>
  <c r="H361" i="30" l="1"/>
  <c r="H358" i="30"/>
  <c r="I356" i="30"/>
  <c r="I357" i="30"/>
  <c r="H363" i="30" l="1"/>
  <c r="H360" i="30"/>
  <c r="I359" i="30"/>
  <c r="I358" i="30"/>
  <c r="H365" i="30" l="1"/>
  <c r="H362" i="30"/>
  <c r="I361" i="30"/>
  <c r="I360" i="30"/>
  <c r="H364" i="30" l="1"/>
  <c r="H367" i="30"/>
  <c r="I362" i="30"/>
  <c r="I363" i="30"/>
  <c r="H369" i="30" l="1"/>
  <c r="H366" i="30"/>
  <c r="I364" i="30"/>
  <c r="I365" i="30"/>
  <c r="H371" i="30" l="1"/>
  <c r="H368" i="30"/>
  <c r="I366" i="30"/>
  <c r="I367" i="30"/>
  <c r="H373" i="30" l="1"/>
  <c r="H370" i="30"/>
  <c r="I368" i="30"/>
  <c r="I369" i="30"/>
  <c r="H372" i="30" l="1"/>
  <c r="H375" i="30"/>
  <c r="I371" i="30"/>
  <c r="I370" i="30"/>
  <c r="H377" i="30" l="1"/>
  <c r="H374" i="30"/>
  <c r="I372" i="30"/>
  <c r="I373" i="30"/>
  <c r="H379" i="30" l="1"/>
  <c r="H376" i="30"/>
  <c r="I374" i="30"/>
  <c r="I375" i="30"/>
  <c r="H381" i="30" l="1"/>
  <c r="H378" i="30"/>
  <c r="I376" i="30"/>
  <c r="I377" i="30"/>
  <c r="H380" i="30" l="1"/>
  <c r="H383" i="30"/>
  <c r="I378" i="30"/>
  <c r="I379" i="30"/>
  <c r="H385" i="30" l="1"/>
  <c r="H382" i="30"/>
  <c r="I380" i="30"/>
  <c r="I381" i="30"/>
  <c r="H387" i="30" l="1"/>
  <c r="H384" i="30"/>
  <c r="I383" i="30"/>
  <c r="I382" i="30"/>
  <c r="H389" i="30" l="1"/>
  <c r="H386" i="30"/>
  <c r="I385" i="30"/>
  <c r="I384" i="30"/>
  <c r="H388" i="30" l="1"/>
  <c r="H391" i="30"/>
  <c r="I387" i="30"/>
  <c r="I386" i="30"/>
  <c r="H390" i="30" l="1"/>
  <c r="H393" i="30"/>
  <c r="I389" i="30"/>
  <c r="I388" i="30"/>
  <c r="H395" i="30" l="1"/>
  <c r="H392" i="30"/>
  <c r="I391" i="30"/>
  <c r="I390" i="30"/>
  <c r="H397" i="30" l="1"/>
  <c r="H394" i="30"/>
  <c r="I392" i="30"/>
  <c r="I393" i="30"/>
  <c r="H396" i="30" l="1"/>
  <c r="H399" i="30"/>
  <c r="I395" i="30"/>
  <c r="I394" i="30"/>
  <c r="H401" i="30" l="1"/>
  <c r="H398" i="30"/>
  <c r="I397" i="30"/>
  <c r="I396" i="30"/>
  <c r="H403" i="30" l="1"/>
  <c r="H400" i="30"/>
  <c r="I399" i="30"/>
  <c r="I398" i="30"/>
  <c r="H405" i="30" l="1"/>
  <c r="H402" i="30"/>
  <c r="I400" i="30"/>
  <c r="I401" i="30"/>
  <c r="H404" i="30" l="1"/>
  <c r="H407" i="30"/>
  <c r="I403" i="30"/>
  <c r="I402" i="30"/>
  <c r="H406" i="30" l="1"/>
  <c r="H409" i="30"/>
  <c r="I404" i="30"/>
  <c r="I405" i="30"/>
  <c r="H411" i="30" l="1"/>
  <c r="H408" i="30"/>
  <c r="I407" i="30"/>
  <c r="I406" i="30"/>
  <c r="H413" i="30" l="1"/>
  <c r="H410" i="30"/>
  <c r="I408" i="30"/>
  <c r="I409" i="30"/>
  <c r="H412" i="30" l="1"/>
  <c r="H415" i="30"/>
  <c r="I411" i="30"/>
  <c r="I410" i="30"/>
  <c r="H414" i="30" l="1"/>
  <c r="H417" i="30"/>
  <c r="I413" i="30"/>
  <c r="I412" i="30"/>
  <c r="H419" i="30" l="1"/>
  <c r="H416" i="30"/>
  <c r="I415" i="30"/>
  <c r="I414" i="30"/>
  <c r="H421" i="30" l="1"/>
  <c r="H418" i="30"/>
  <c r="I416" i="30"/>
  <c r="I417" i="30"/>
  <c r="H420" i="30" l="1"/>
  <c r="H423" i="30"/>
  <c r="I418" i="30"/>
  <c r="I419" i="30"/>
  <c r="H425" i="30" l="1"/>
  <c r="H422" i="30"/>
  <c r="I421" i="30"/>
  <c r="I420" i="30"/>
  <c r="H427" i="30" l="1"/>
  <c r="H424" i="30"/>
  <c r="I422" i="30"/>
  <c r="I423" i="30"/>
  <c r="H429" i="30" l="1"/>
  <c r="H426" i="30"/>
  <c r="I425" i="30"/>
  <c r="I424" i="30"/>
  <c r="H428" i="30" l="1"/>
  <c r="H431" i="30"/>
  <c r="I426" i="30"/>
  <c r="I427" i="30"/>
  <c r="H433" i="30" l="1"/>
  <c r="H430" i="30"/>
  <c r="I428" i="30"/>
  <c r="I429" i="30"/>
  <c r="H435" i="30" l="1"/>
  <c r="H432" i="30"/>
  <c r="I430" i="30"/>
  <c r="I431" i="30"/>
  <c r="H437" i="30" l="1"/>
  <c r="H434" i="30"/>
  <c r="I433" i="30"/>
  <c r="I432" i="30"/>
  <c r="H436" i="30" l="1"/>
  <c r="H439" i="30"/>
  <c r="I434" i="30"/>
  <c r="I435" i="30"/>
  <c r="H441" i="30" l="1"/>
  <c r="H438" i="30"/>
  <c r="I436" i="30"/>
  <c r="I437" i="30"/>
  <c r="H443" i="30" l="1"/>
  <c r="H440" i="30"/>
  <c r="I438" i="30"/>
  <c r="I439" i="30"/>
  <c r="H445" i="30" l="1"/>
  <c r="H442" i="30"/>
  <c r="I441" i="30"/>
  <c r="I440" i="30"/>
  <c r="H444" i="30" l="1"/>
  <c r="H447" i="30"/>
  <c r="I442" i="30"/>
  <c r="I443" i="30"/>
  <c r="H449" i="30" l="1"/>
  <c r="H446" i="30"/>
  <c r="I444" i="30"/>
  <c r="I445" i="30"/>
  <c r="H451" i="30" l="1"/>
  <c r="H448" i="30"/>
  <c r="I446" i="30"/>
  <c r="I447" i="30"/>
  <c r="H453" i="30" l="1"/>
  <c r="H450" i="30"/>
  <c r="I448" i="30"/>
  <c r="I449" i="30"/>
  <c r="H452" i="30" l="1"/>
  <c r="H455" i="30"/>
  <c r="I450" i="30"/>
  <c r="I451" i="30"/>
  <c r="H454" i="30" l="1"/>
  <c r="H457" i="30"/>
  <c r="I452" i="30"/>
  <c r="I453" i="30"/>
  <c r="H459" i="30" l="1"/>
  <c r="H456" i="30"/>
  <c r="I454" i="30"/>
  <c r="I455" i="30"/>
  <c r="H461" i="30" l="1"/>
  <c r="H458" i="30"/>
  <c r="I457" i="30"/>
  <c r="I456" i="30"/>
  <c r="H460" i="30" l="1"/>
  <c r="H463" i="30"/>
  <c r="I458" i="30"/>
  <c r="I459" i="30"/>
  <c r="H465" i="30" l="1"/>
  <c r="H462" i="30"/>
  <c r="I460" i="30"/>
  <c r="I461" i="30"/>
  <c r="H467" i="30" l="1"/>
  <c r="H464" i="30"/>
  <c r="I462" i="30"/>
  <c r="I463" i="30"/>
  <c r="H469" i="30" l="1"/>
  <c r="H466" i="30"/>
  <c r="I464" i="30"/>
  <c r="I465" i="30"/>
  <c r="H468" i="30" l="1"/>
  <c r="H471" i="30"/>
  <c r="I466" i="30"/>
  <c r="I467" i="30"/>
  <c r="H473" i="30" l="1"/>
  <c r="H470" i="30"/>
  <c r="I468" i="30"/>
  <c r="I469" i="30"/>
  <c r="H475" i="30" l="1"/>
  <c r="H472" i="30"/>
  <c r="I470" i="30"/>
  <c r="I471" i="30"/>
  <c r="H477" i="30" l="1"/>
  <c r="H474" i="30"/>
  <c r="I472" i="30"/>
  <c r="I473" i="30"/>
  <c r="H476" i="30" l="1"/>
  <c r="H479" i="30"/>
  <c r="I474" i="30"/>
  <c r="I475" i="30"/>
  <c r="H478" i="30" l="1"/>
  <c r="H481" i="30"/>
  <c r="I477" i="30"/>
  <c r="I476" i="30"/>
  <c r="H483" i="30" l="1"/>
  <c r="H480" i="30"/>
  <c r="I479" i="30"/>
  <c r="I478" i="30"/>
  <c r="H485" i="30" l="1"/>
  <c r="H482" i="30"/>
  <c r="I480" i="30"/>
  <c r="I481" i="30"/>
  <c r="H484" i="30" l="1"/>
  <c r="H487" i="30"/>
  <c r="I482" i="30"/>
  <c r="I483" i="30"/>
  <c r="H489" i="30" l="1"/>
  <c r="H486" i="30"/>
  <c r="I484" i="30"/>
  <c r="I485" i="30"/>
  <c r="H491" i="30" l="1"/>
  <c r="H488" i="30"/>
  <c r="I487" i="30"/>
  <c r="I486" i="30"/>
  <c r="H493" i="30" l="1"/>
  <c r="H490" i="30"/>
  <c r="I488" i="30"/>
  <c r="I489" i="30"/>
  <c r="H492" i="30" l="1"/>
  <c r="H495" i="30"/>
  <c r="I490" i="30"/>
  <c r="I491" i="30"/>
  <c r="H497" i="30" l="1"/>
  <c r="H494" i="30"/>
  <c r="I492" i="30"/>
  <c r="I493" i="30"/>
  <c r="H499" i="30" l="1"/>
  <c r="H496" i="30"/>
  <c r="I494" i="30"/>
  <c r="I495" i="30"/>
  <c r="H501" i="30" l="1"/>
  <c r="H498" i="30"/>
  <c r="I496" i="30"/>
  <c r="I497" i="30"/>
  <c r="H500" i="30" l="1"/>
  <c r="H503" i="30"/>
  <c r="I499" i="30"/>
  <c r="I498" i="30"/>
  <c r="H505" i="30" l="1"/>
  <c r="H502" i="30"/>
  <c r="I500" i="30"/>
  <c r="I501" i="30"/>
  <c r="H507" i="30" l="1"/>
  <c r="H504" i="30"/>
  <c r="I503" i="30"/>
  <c r="I502" i="30"/>
  <c r="H509" i="30" l="1"/>
  <c r="H506" i="30"/>
  <c r="I505" i="30"/>
  <c r="I504" i="30"/>
  <c r="H508" i="30" l="1"/>
  <c r="H511" i="30"/>
  <c r="I506" i="30"/>
  <c r="I507" i="30"/>
  <c r="H513" i="30" l="1"/>
  <c r="H510" i="30"/>
  <c r="I508" i="30"/>
  <c r="I509" i="30"/>
  <c r="H515" i="30" l="1"/>
  <c r="H512" i="30"/>
  <c r="I510" i="30"/>
  <c r="I511" i="30"/>
  <c r="H517" i="30" l="1"/>
  <c r="H514" i="30"/>
  <c r="I512" i="30"/>
  <c r="I513" i="30"/>
  <c r="H516" i="30" l="1"/>
  <c r="H519" i="30"/>
  <c r="I514" i="30"/>
  <c r="I515" i="30"/>
  <c r="H518" i="30" l="1"/>
  <c r="H521" i="30"/>
  <c r="I517" i="30"/>
  <c r="I516" i="30"/>
  <c r="H523" i="30" l="1"/>
  <c r="H520" i="30"/>
  <c r="I518" i="30"/>
  <c r="I519" i="30"/>
  <c r="H525" i="30" l="1"/>
  <c r="H522" i="30"/>
  <c r="I520" i="30"/>
  <c r="I521" i="30"/>
  <c r="H524" i="30" l="1"/>
  <c r="H527" i="30"/>
  <c r="I523" i="30"/>
  <c r="I522" i="30"/>
  <c r="H529" i="30" l="1"/>
  <c r="H526" i="30"/>
  <c r="I525" i="30"/>
  <c r="I524" i="30"/>
  <c r="H531" i="30" l="1"/>
  <c r="H528" i="30"/>
  <c r="I526" i="30"/>
  <c r="I527" i="30"/>
  <c r="H533" i="30" l="1"/>
  <c r="H530" i="30"/>
  <c r="I528" i="30"/>
  <c r="I529" i="30"/>
  <c r="H532" i="30" l="1"/>
  <c r="H535" i="30"/>
  <c r="I530" i="30"/>
  <c r="I531" i="30"/>
  <c r="H537" i="30" l="1"/>
  <c r="H534" i="30"/>
  <c r="I532" i="30"/>
  <c r="I533" i="30"/>
  <c r="H539" i="30" l="1"/>
  <c r="H536" i="30"/>
  <c r="I535" i="30"/>
  <c r="I534" i="30"/>
  <c r="H541" i="30" l="1"/>
  <c r="H538" i="30"/>
  <c r="I537" i="30"/>
  <c r="I536" i="30"/>
  <c r="H540" i="30" l="1"/>
  <c r="H543" i="30"/>
  <c r="I539" i="30"/>
  <c r="I538" i="30"/>
  <c r="H542" i="30" l="1"/>
  <c r="H545" i="30"/>
  <c r="I540" i="30"/>
  <c r="I541" i="30"/>
  <c r="H547" i="30" l="1"/>
  <c r="H544" i="30"/>
  <c r="I543" i="30"/>
  <c r="I542" i="30"/>
  <c r="H549" i="30" l="1"/>
  <c r="H546" i="30"/>
  <c r="I545" i="30"/>
  <c r="I544" i="30"/>
  <c r="H548" i="30" l="1"/>
  <c r="H551" i="30"/>
  <c r="I546" i="30"/>
  <c r="I547" i="30"/>
  <c r="H553" i="30" l="1"/>
  <c r="H550" i="30"/>
  <c r="I548" i="30"/>
  <c r="I549" i="30"/>
  <c r="H555" i="30" l="1"/>
  <c r="H552" i="30"/>
  <c r="I551" i="30"/>
  <c r="I550" i="30"/>
  <c r="H557" i="30" l="1"/>
  <c r="H554" i="30"/>
  <c r="I553" i="30"/>
  <c r="I552" i="30"/>
  <c r="H556" i="30" l="1"/>
  <c r="H559" i="30"/>
  <c r="I555" i="30"/>
  <c r="I554" i="30"/>
  <c r="H561" i="30" l="1"/>
  <c r="H558" i="30"/>
  <c r="I556" i="30"/>
  <c r="I557" i="30"/>
  <c r="H563" i="30" l="1"/>
  <c r="H560" i="30"/>
  <c r="I558" i="30"/>
  <c r="I559" i="30"/>
  <c r="H565" i="30" l="1"/>
  <c r="H562" i="30"/>
  <c r="I560" i="30"/>
  <c r="I561" i="30"/>
  <c r="H564" i="30" l="1"/>
  <c r="H567" i="30"/>
  <c r="I563" i="30"/>
  <c r="I562" i="30"/>
  <c r="H569" i="30" l="1"/>
  <c r="H566" i="30"/>
  <c r="I564" i="30"/>
  <c r="I565" i="30"/>
  <c r="H571" i="30" l="1"/>
  <c r="H568" i="30"/>
  <c r="I566" i="30"/>
  <c r="I567" i="30"/>
  <c r="H573" i="30" l="1"/>
  <c r="H570" i="30"/>
  <c r="I568" i="30"/>
  <c r="I569" i="30"/>
  <c r="H572" i="30" l="1"/>
  <c r="H575" i="30"/>
  <c r="I570" i="30"/>
  <c r="I571" i="30"/>
  <c r="H577" i="30" l="1"/>
  <c r="H574" i="30"/>
  <c r="I572" i="30"/>
  <c r="I573" i="30"/>
  <c r="H579" i="30" l="1"/>
  <c r="H576" i="30"/>
  <c r="I575" i="30"/>
  <c r="I574" i="30"/>
  <c r="H581" i="30" l="1"/>
  <c r="H578" i="30"/>
  <c r="I576" i="30"/>
  <c r="I577" i="30"/>
  <c r="H580" i="30" l="1"/>
  <c r="H583" i="30"/>
  <c r="I578" i="30"/>
  <c r="I579" i="30"/>
  <c r="H582" i="30" l="1"/>
  <c r="H585" i="30"/>
  <c r="I581" i="30"/>
  <c r="I580" i="30"/>
  <c r="H587" i="30" l="1"/>
  <c r="H584" i="30"/>
  <c r="I583" i="30"/>
  <c r="I582" i="30"/>
  <c r="H589" i="30" l="1"/>
  <c r="H586" i="30"/>
  <c r="I584" i="30"/>
  <c r="I585" i="30"/>
  <c r="H588" i="30" l="1"/>
  <c r="H591" i="30"/>
  <c r="I586" i="30"/>
  <c r="I587" i="30"/>
  <c r="H593" i="30" l="1"/>
  <c r="H590" i="30"/>
  <c r="I588" i="30"/>
  <c r="I589" i="30"/>
  <c r="H595" i="30" l="1"/>
  <c r="H592" i="30"/>
  <c r="I591" i="30"/>
  <c r="I590" i="30"/>
  <c r="H597" i="30" l="1"/>
  <c r="H594" i="30"/>
  <c r="I592" i="30"/>
  <c r="I593" i="30"/>
  <c r="H596" i="30" l="1"/>
  <c r="H599" i="30"/>
  <c r="I594" i="30"/>
  <c r="I595" i="30"/>
  <c r="H601" i="30" l="1"/>
  <c r="H598" i="30"/>
  <c r="I597" i="30"/>
  <c r="I596" i="30"/>
  <c r="H603" i="30" l="1"/>
  <c r="H600" i="30"/>
  <c r="I599" i="30"/>
  <c r="I598" i="30"/>
  <c r="H605" i="30" l="1"/>
  <c r="H602" i="30"/>
  <c r="I601" i="30"/>
  <c r="I600" i="30"/>
  <c r="H604" i="30" l="1"/>
  <c r="H607" i="30"/>
  <c r="I602" i="30"/>
  <c r="I603" i="30"/>
  <c r="H606" i="30" l="1"/>
  <c r="H609" i="30"/>
  <c r="I604" i="30"/>
  <c r="I605" i="30"/>
  <c r="H611" i="30" l="1"/>
  <c r="H608" i="30"/>
  <c r="I607" i="30"/>
  <c r="I606" i="30"/>
  <c r="H613" i="30" l="1"/>
  <c r="H610" i="30"/>
  <c r="I609" i="30"/>
  <c r="I608" i="30"/>
  <c r="H612" i="30" l="1"/>
  <c r="H615" i="30"/>
  <c r="I610" i="30"/>
  <c r="I611" i="30"/>
  <c r="H617" i="30" l="1"/>
  <c r="H614" i="30"/>
  <c r="I612" i="30"/>
  <c r="I613" i="30"/>
  <c r="H619" i="30" l="1"/>
  <c r="H616" i="30"/>
  <c r="I615" i="30"/>
  <c r="I614" i="30"/>
  <c r="H621" i="30" l="1"/>
  <c r="H618" i="30"/>
  <c r="I616" i="30"/>
  <c r="I617" i="30"/>
  <c r="H620" i="30" l="1"/>
  <c r="H623" i="30"/>
  <c r="I618" i="30"/>
  <c r="I619" i="30"/>
  <c r="H625" i="30" l="1"/>
  <c r="H622" i="30"/>
  <c r="I621" i="30"/>
  <c r="I620" i="30"/>
  <c r="H627" i="30" l="1"/>
  <c r="H624" i="30"/>
  <c r="I623" i="30"/>
  <c r="I622" i="30"/>
  <c r="H629" i="30" l="1"/>
  <c r="H626" i="30"/>
  <c r="I624" i="30"/>
  <c r="I625" i="30"/>
  <c r="H628" i="30" l="1"/>
  <c r="H631" i="30"/>
  <c r="I626" i="30"/>
  <c r="I627" i="30"/>
  <c r="H633" i="30" l="1"/>
  <c r="H630" i="30"/>
  <c r="I629" i="30"/>
  <c r="I628" i="30"/>
  <c r="H635" i="30" l="1"/>
  <c r="H632" i="30"/>
  <c r="I631" i="30"/>
  <c r="I630" i="30"/>
  <c r="H637" i="30" l="1"/>
  <c r="H634" i="30"/>
  <c r="I632" i="30"/>
  <c r="I633" i="30"/>
  <c r="H636" i="30" l="1"/>
  <c r="H639" i="30"/>
  <c r="I634" i="30"/>
  <c r="I635" i="30"/>
  <c r="H641" i="30" l="1"/>
  <c r="H638" i="30"/>
  <c r="I637" i="30"/>
  <c r="I636" i="30"/>
  <c r="H643" i="30" l="1"/>
  <c r="H640" i="30"/>
  <c r="I639" i="30"/>
  <c r="I638" i="30"/>
  <c r="H645" i="30" l="1"/>
  <c r="H642" i="30"/>
  <c r="I640" i="30"/>
  <c r="I641" i="30"/>
  <c r="H644" i="30" l="1"/>
  <c r="H647" i="30"/>
  <c r="I642" i="30"/>
  <c r="I643" i="30"/>
  <c r="H649" i="30" l="1"/>
  <c r="H646" i="30"/>
  <c r="I645" i="30"/>
  <c r="I644" i="30"/>
  <c r="H651" i="30" l="1"/>
  <c r="H648" i="30"/>
  <c r="I646" i="30"/>
  <c r="I647" i="30"/>
  <c r="H653" i="30" l="1"/>
  <c r="H650" i="30"/>
  <c r="I648" i="30"/>
  <c r="I649" i="30"/>
  <c r="H652" i="30" l="1"/>
  <c r="H655" i="30"/>
  <c r="I650" i="30"/>
  <c r="I651" i="30"/>
  <c r="H657" i="30" l="1"/>
  <c r="H654" i="30"/>
  <c r="I653" i="30"/>
  <c r="I652" i="30"/>
  <c r="H659" i="30" l="1"/>
  <c r="H656" i="30"/>
  <c r="I654" i="30"/>
  <c r="I655" i="30"/>
  <c r="H661" i="30" l="1"/>
  <c r="H658" i="30"/>
  <c r="I657" i="30"/>
  <c r="I656" i="30"/>
  <c r="H660" i="30" l="1"/>
  <c r="H663" i="30"/>
  <c r="I658" i="30"/>
  <c r="I659" i="30"/>
  <c r="H665" i="30" l="1"/>
  <c r="H662" i="30"/>
  <c r="I661" i="30"/>
  <c r="I660" i="30"/>
  <c r="H667" i="30" l="1"/>
  <c r="H664" i="30"/>
  <c r="I663" i="30"/>
  <c r="I662" i="30"/>
  <c r="H669" i="30" l="1"/>
  <c r="H666" i="30"/>
  <c r="I664" i="30"/>
  <c r="I665" i="30"/>
  <c r="H668" i="30" l="1"/>
  <c r="H671" i="30"/>
  <c r="I666" i="30"/>
  <c r="I667" i="30"/>
  <c r="H673" i="30" l="1"/>
  <c r="H670" i="30"/>
  <c r="I669" i="30"/>
  <c r="I668" i="30"/>
  <c r="H675" i="30" l="1"/>
  <c r="H672" i="30"/>
  <c r="I670" i="30"/>
  <c r="I671" i="30"/>
  <c r="H677" i="30" l="1"/>
  <c r="H674" i="30"/>
  <c r="I672" i="30"/>
  <c r="I673" i="30"/>
  <c r="H676" i="30" l="1"/>
  <c r="H679" i="30"/>
  <c r="I675" i="30"/>
  <c r="I674" i="30"/>
  <c r="H681" i="30" l="1"/>
  <c r="H678" i="30"/>
  <c r="I676" i="30"/>
  <c r="I677" i="30"/>
  <c r="H683" i="30" l="1"/>
  <c r="H680" i="30"/>
  <c r="I678" i="30"/>
  <c r="I679" i="30"/>
  <c r="H685" i="30" l="1"/>
  <c r="H682" i="30"/>
  <c r="I681" i="30"/>
  <c r="I680" i="30"/>
  <c r="H684" i="30" l="1"/>
  <c r="H687" i="30"/>
  <c r="I683" i="30"/>
  <c r="I682" i="30"/>
  <c r="H689" i="30" l="1"/>
  <c r="H686" i="30"/>
  <c r="I684" i="30"/>
  <c r="I685" i="30"/>
  <c r="H691" i="30" l="1"/>
  <c r="H688" i="30"/>
  <c r="I686" i="30"/>
  <c r="I687" i="30"/>
  <c r="H693" i="30" l="1"/>
  <c r="H690" i="30"/>
  <c r="I688" i="30"/>
  <c r="I689" i="30"/>
  <c r="H692" i="30" l="1"/>
  <c r="H695" i="30"/>
  <c r="I690" i="30"/>
  <c r="I691" i="30"/>
  <c r="H697" i="30" l="1"/>
  <c r="H694" i="30"/>
  <c r="I692" i="30"/>
  <c r="I693" i="30"/>
  <c r="H699" i="30" l="1"/>
  <c r="H696" i="30"/>
  <c r="I694" i="30"/>
  <c r="I695" i="30"/>
  <c r="H701" i="30" l="1"/>
  <c r="H698" i="30"/>
  <c r="I696" i="30"/>
  <c r="I697" i="30"/>
  <c r="H700" i="30" l="1"/>
  <c r="H703" i="30"/>
  <c r="I698" i="30"/>
  <c r="I699" i="30"/>
  <c r="H705" i="30" l="1"/>
  <c r="H702" i="30"/>
  <c r="I700" i="30"/>
  <c r="I701" i="30"/>
  <c r="H707" i="30" l="1"/>
  <c r="H704" i="30"/>
  <c r="I703" i="30"/>
  <c r="I702" i="30"/>
  <c r="H709" i="30" l="1"/>
  <c r="H706" i="30"/>
  <c r="I705" i="30"/>
  <c r="I704" i="30"/>
  <c r="H708" i="30" l="1"/>
  <c r="H711" i="30"/>
  <c r="I706" i="30"/>
  <c r="I707" i="30"/>
  <c r="H713" i="30" l="1"/>
  <c r="H710" i="30"/>
  <c r="I708" i="30"/>
  <c r="I709" i="30"/>
  <c r="H715" i="30" l="1"/>
  <c r="H712" i="30"/>
  <c r="I710" i="30"/>
  <c r="I711" i="30"/>
  <c r="H717" i="30" l="1"/>
  <c r="H714" i="30"/>
  <c r="I713" i="30"/>
  <c r="I712" i="30"/>
  <c r="H716" i="30" l="1"/>
  <c r="H719" i="30"/>
  <c r="I715" i="30"/>
  <c r="I714" i="30"/>
  <c r="H721" i="30" l="1"/>
  <c r="H718" i="30"/>
  <c r="I717" i="30"/>
  <c r="I716" i="30"/>
  <c r="H723" i="30" l="1"/>
  <c r="H720" i="30"/>
  <c r="I718" i="30"/>
  <c r="I719" i="30"/>
  <c r="H725" i="30" l="1"/>
  <c r="H722" i="30"/>
  <c r="I720" i="30"/>
  <c r="I721" i="30"/>
  <c r="H724" i="30" l="1"/>
  <c r="H727" i="30"/>
  <c r="I723" i="30"/>
  <c r="I722" i="30"/>
  <c r="H729" i="30" l="1"/>
  <c r="H726" i="30"/>
  <c r="I725" i="30"/>
  <c r="I724" i="30"/>
  <c r="H731" i="30" l="1"/>
  <c r="H728" i="30"/>
  <c r="I726" i="30"/>
  <c r="I727" i="30"/>
  <c r="H733" i="30" l="1"/>
  <c r="H730" i="30"/>
  <c r="I728" i="30"/>
  <c r="I729" i="30"/>
  <c r="H732" i="30" l="1"/>
  <c r="H735" i="30"/>
  <c r="I731" i="30"/>
  <c r="I730" i="30"/>
  <c r="H737" i="30" l="1"/>
  <c r="H734" i="30"/>
  <c r="I733" i="30"/>
  <c r="I732" i="30"/>
  <c r="H739" i="30" l="1"/>
  <c r="H736" i="30"/>
  <c r="I734" i="30"/>
  <c r="I735" i="30"/>
  <c r="H741" i="30" l="1"/>
  <c r="H738" i="30"/>
  <c r="I736" i="30"/>
  <c r="I737" i="30"/>
  <c r="H740" i="30" l="1"/>
  <c r="H743" i="30"/>
  <c r="I738" i="30"/>
  <c r="I739" i="30"/>
  <c r="H745" i="30" l="1"/>
  <c r="H742" i="30"/>
  <c r="I740" i="30"/>
  <c r="I741" i="30"/>
  <c r="H747" i="30" l="1"/>
  <c r="H744" i="30"/>
  <c r="I743" i="30"/>
  <c r="I742" i="30"/>
  <c r="H749" i="30" l="1"/>
  <c r="H746" i="30"/>
  <c r="I745" i="30"/>
  <c r="I744" i="30"/>
  <c r="H748" i="30" l="1"/>
  <c r="H751" i="30"/>
  <c r="I746" i="30"/>
  <c r="I747" i="30"/>
  <c r="H753" i="30" l="1"/>
  <c r="H750" i="30"/>
  <c r="I748" i="30"/>
  <c r="I749" i="30"/>
  <c r="H755" i="30" l="1"/>
  <c r="H752" i="30"/>
  <c r="I751" i="30"/>
  <c r="I750" i="30"/>
  <c r="H757" i="30" l="1"/>
  <c r="H754" i="30"/>
  <c r="I752" i="30"/>
  <c r="I753" i="30"/>
  <c r="H756" i="30" l="1"/>
  <c r="H759" i="30"/>
  <c r="I754" i="30"/>
  <c r="I755" i="30"/>
  <c r="H761" i="30" l="1"/>
  <c r="H758" i="30"/>
  <c r="I756" i="30"/>
  <c r="I757" i="30"/>
  <c r="H763" i="30" l="1"/>
  <c r="H760" i="30"/>
  <c r="I759" i="30"/>
  <c r="I758" i="30"/>
  <c r="H765" i="30" l="1"/>
  <c r="H764" i="30" s="1"/>
  <c r="H762" i="30"/>
  <c r="I761" i="30"/>
  <c r="I760" i="30"/>
  <c r="I762" i="30" l="1"/>
  <c r="I763" i="30"/>
  <c r="I765" i="30" l="1"/>
  <c r="I764" i="30"/>
  <c r="E1" i="30" a="1"/>
  <c r="E2" i="30"/>
  <c r="E1" i="30"/>
  <c r="F106" i="30"/>
  <c r="F35" i="30"/>
  <c r="F67" i="30"/>
  <c r="F83" i="30"/>
  <c r="F20" i="30"/>
  <c r="F52" i="30"/>
  <c r="F76" i="30"/>
  <c r="F29" i="30"/>
  <c r="F61" i="30"/>
  <c r="F69" i="30"/>
  <c r="F85" i="30"/>
  <c r="F101" i="30"/>
  <c r="F14" i="30"/>
  <c r="F22" i="30"/>
  <c r="F30" i="30"/>
  <c r="F38" i="30"/>
  <c r="F46" i="30"/>
  <c r="F54" i="30"/>
  <c r="F62" i="30"/>
  <c r="F70" i="30"/>
  <c r="F78" i="30"/>
  <c r="F86" i="30"/>
  <c r="F94" i="30"/>
  <c r="F102" i="30"/>
  <c r="F27" i="30"/>
  <c r="F59" i="30"/>
  <c r="F91" i="30"/>
  <c r="F36" i="30"/>
  <c r="F84" i="30"/>
  <c r="F21" i="30"/>
  <c r="F53" i="30"/>
  <c r="F77" i="30"/>
  <c r="F93" i="30"/>
  <c r="F15" i="30"/>
  <c r="F23" i="30"/>
  <c r="F31" i="30"/>
  <c r="F39" i="30"/>
  <c r="F47" i="30"/>
  <c r="F55" i="30"/>
  <c r="F63" i="30"/>
  <c r="F71" i="30"/>
  <c r="F79" i="30"/>
  <c r="F87" i="30"/>
  <c r="F95" i="30"/>
  <c r="F103" i="30"/>
  <c r="F11" i="30"/>
  <c r="F43" i="30"/>
  <c r="F75" i="30"/>
  <c r="F12" i="30"/>
  <c r="F28" i="30"/>
  <c r="F60" i="30"/>
  <c r="F92" i="30"/>
  <c r="F13" i="30"/>
  <c r="F45" i="30"/>
  <c r="F8" i="30"/>
  <c r="F16" i="30"/>
  <c r="F24" i="30"/>
  <c r="F32" i="30"/>
  <c r="F40" i="30"/>
  <c r="F48" i="30"/>
  <c r="F56" i="30"/>
  <c r="F64" i="30"/>
  <c r="F72" i="30"/>
  <c r="F80" i="30"/>
  <c r="F88" i="30"/>
  <c r="F96" i="30"/>
  <c r="F104" i="30"/>
  <c r="F19" i="30"/>
  <c r="F51" i="30"/>
  <c r="F99" i="30"/>
  <c r="F44" i="30"/>
  <c r="F68" i="30"/>
  <c r="F100" i="30"/>
  <c r="F37" i="30"/>
  <c r="F9" i="30"/>
  <c r="F17" i="30"/>
  <c r="F25" i="30"/>
  <c r="F33" i="30"/>
  <c r="F41" i="30"/>
  <c r="F49" i="30"/>
  <c r="F57" i="30"/>
  <c r="F65" i="30"/>
  <c r="F73" i="30"/>
  <c r="F81" i="30"/>
  <c r="F89" i="30"/>
  <c r="F97" i="30"/>
  <c r="F105" i="30"/>
  <c r="F10" i="30"/>
  <c r="F18" i="30"/>
  <c r="F26" i="30"/>
  <c r="F34" i="30"/>
  <c r="F42" i="30"/>
  <c r="F50" i="30"/>
  <c r="F58" i="30"/>
  <c r="F66" i="30"/>
  <c r="F74" i="30"/>
  <c r="F82" i="30"/>
  <c r="F90" i="30"/>
  <c r="F98" i="30"/>
  <c r="E17" i="30"/>
  <c r="E96" i="30"/>
  <c r="E13" i="30"/>
  <c r="E22" i="30"/>
  <c r="E103" i="30"/>
  <c r="E24" i="30"/>
  <c r="E41" i="30"/>
  <c r="E8" i="30"/>
  <c r="E27" i="30"/>
  <c r="E60" i="30"/>
  <c r="E61" i="30"/>
  <c r="E79" i="30"/>
  <c r="E31" i="30"/>
  <c r="E9" i="30"/>
  <c r="E67" i="30"/>
  <c r="E84" i="30"/>
  <c r="E15" i="30"/>
  <c r="E81" i="30"/>
  <c r="E88" i="30"/>
  <c r="E43" i="30"/>
  <c r="E37" i="30"/>
  <c r="E100" i="30"/>
  <c r="E74" i="30"/>
  <c r="E39" i="30"/>
  <c r="E36" i="30"/>
  <c r="E98" i="30"/>
  <c r="E34" i="30"/>
  <c r="E106" i="30"/>
  <c r="E40" i="30"/>
  <c r="E94" i="30"/>
  <c r="E50" i="30"/>
  <c r="E95" i="30"/>
  <c r="E44" i="30"/>
  <c r="E48" i="30"/>
  <c r="E57" i="30"/>
  <c r="E26" i="30"/>
  <c r="E16" i="30"/>
  <c r="E32" i="30"/>
  <c r="E58" i="30"/>
  <c r="E35" i="30"/>
  <c r="E89" i="30"/>
  <c r="E59" i="30"/>
  <c r="E72" i="30"/>
  <c r="E62" i="30"/>
  <c r="E85" i="30"/>
  <c r="E12" i="30"/>
  <c r="E14" i="30"/>
  <c r="E69" i="30"/>
  <c r="E66" i="30"/>
  <c r="E92" i="30"/>
  <c r="E42" i="30"/>
  <c r="E21" i="30"/>
  <c r="E91" i="30"/>
  <c r="E70" i="30"/>
  <c r="E63" i="30"/>
  <c r="E56" i="30"/>
  <c r="E71" i="30"/>
  <c r="E77" i="30"/>
  <c r="E55" i="30"/>
  <c r="E97" i="30"/>
  <c r="E83" i="30"/>
  <c r="E20" i="30"/>
  <c r="E73" i="30"/>
  <c r="E23" i="30"/>
  <c r="E38" i="30"/>
  <c r="E86" i="30"/>
  <c r="E65" i="30"/>
  <c r="E25" i="30"/>
  <c r="E87" i="30"/>
  <c r="E29" i="30"/>
  <c r="E105" i="30"/>
  <c r="E76" i="30"/>
  <c r="E82" i="30"/>
  <c r="E75" i="30"/>
  <c r="E64" i="30"/>
  <c r="E11" i="30"/>
  <c r="E53" i="30"/>
  <c r="E46" i="30"/>
  <c r="E93" i="30"/>
  <c r="E78" i="30"/>
  <c r="E49" i="30"/>
  <c r="E19" i="30"/>
  <c r="E68" i="30"/>
  <c r="E45" i="30"/>
  <c r="E101" i="30"/>
  <c r="E47" i="30"/>
  <c r="E51" i="30"/>
  <c r="E90" i="30"/>
  <c r="E52" i="30"/>
  <c r="E99" i="30"/>
  <c r="E102" i="30"/>
  <c r="E10" i="30"/>
  <c r="E30" i="30"/>
  <c r="E104" i="30"/>
  <c r="E28" i="30"/>
  <c r="E80" i="30"/>
  <c r="E18" i="30"/>
  <c r="E33" i="30"/>
  <c r="E54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2" authorId="0" shapeId="0" xr:uid="{C140926D-9FBD-4E55-B899-A0C841E32E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incorporates 2013 updates for W. Europe, 1500-1700, but is labeled "2010" to simplify code using this data table.
</t>
        </r>
      </text>
    </comment>
    <comment ref="O61" authorId="0" shapeId="0" xr:uid="{1F183F57-9B58-4E20-8CD7-046406E4D1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1700,1750,1800 geometric interpolations between 1650 and 1850, with 1850 figure itself a geometric interpolation between 1820 and 1870.
I.e., constant per-capita economic growth between 1650 and 1850...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3" authorId="0" shapeId="0" xr:uid="{6639A0D7-8E00-4699-8C7E-EAE83CD0341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1800 GDP/capita apparently geometrically extrapolated from Maddison 1820 &amp; De Long 1850 figures; not the value for 1800 in De Long data table (722)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11" authorId="0" shapeId="0" xr:uid="{6F132D8E-6C53-42C2-98AB-FC51644F2E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342</t>
        </r>
      </text>
    </comment>
    <comment ref="G13" authorId="0" shapeId="0" xr:uid="{33218B8E-49BA-474C-BE03-762AB1E3832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342
</t>
        </r>
      </text>
    </comment>
    <comment ref="G14" authorId="0" shapeId="0" xr:uid="{426DF554-0862-4A8A-91D1-2A7796A88B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342</t>
        </r>
      </text>
    </comment>
    <comment ref="G15" authorId="0" shapeId="0" xr:uid="{A8E7C1FC-9A1F-4271-ACB1-9F987F65E5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344</t>
        </r>
      </text>
    </comment>
    <comment ref="D27" authorId="0" shapeId="0" xr:uid="{CC3527AB-FCAB-4720-AF88-D7E187916C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354</t>
        </r>
      </text>
    </comment>
    <comment ref="E27" authorId="0" shapeId="0" xr:uid="{8CC11F1C-4291-45C1-9D3E-7551DD7E84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354</t>
        </r>
      </text>
    </comment>
    <comment ref="G29" authorId="0" shapeId="0" xr:uid="{E7AC50EE-AD4A-44A9-8A0E-41F9FE36A4C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p. 353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T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700 - 1820 from Pamuk and Shatzmiller (2011); Milanovic (2006)</t>
        </r>
      </text>
    </comment>
    <comment ref="G3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1500 - 1850 from Pfister 2011. 2008 - 2010 updated from the Conference Board TED. </t>
        </r>
      </text>
    </comment>
    <comment ref="H3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1300 - 1861 data from Malanima (2011). Estimates apply to Centre-North Italy only.
1861-1990 data from Bafigi (2011).</t>
        </r>
      </text>
    </comment>
    <comment ref="I3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1348-1807 from van Zanden and van Leeuwen (2012). Figures apply to Holland only. 
1807 - 1913 from Smits, J.P., E. Horlings and J.L. van Zanden (2000).</t>
        </r>
      </text>
    </comment>
    <comment ref="K3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1550 - 1950 from Schön and Krantz (2012).
1950 - 2010 TED the Conference Board</t>
        </r>
      </text>
    </comment>
    <comment ref="L3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Data 1851-1948 taken from table Q.1a, Q.17a and Q.17b, Historical Statistics of Switzerland Online, www.fsw.uzh.ch/histstat/main.php. 
For explanation of estimates see Halbeisen (2012). </t>
        </r>
      </text>
    </comment>
    <comment ref="M3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1270 - 1700 from Broadberry (2011). 
Estimates up to 1700 apply to England. From 1700 - 1850 Great Britain, from 1851 onwards UK</t>
        </r>
      </text>
    </comment>
    <comment ref="P3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Data 1833 - 1913 taken from Kostelenos et al. (2011). We use both Population and GDP data from this source.</t>
        </r>
      </text>
    </comment>
    <comment ref="Q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1550 - 1850 from Reis et al. (2011)</t>
        </r>
      </text>
    </comment>
    <comment ref="R3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1270 – 1850 from Alvarez-Nogal&amp;Prados (2013), using their annual benchmarks</t>
        </r>
      </text>
    </comment>
    <comment ref="X3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1650 - 1790 from McCusker (2006). 1790 - 1870 from Sutch (2006). </t>
        </r>
      </text>
    </comment>
    <comment ref="AA3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1892-1945 Ivanov (2006)</t>
        </r>
      </text>
    </comment>
    <comment ref="AF3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H3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I3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J3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K3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L3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M3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1952-2008 Milanovic (2011)</t>
        </r>
      </text>
    </comment>
    <comment ref="AN3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1952-1990 Milanovic (2011)</t>
        </r>
      </text>
    </comment>
    <comment ref="BH3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1885-1913 from Gregory (1982). 1913-1928 from Markevitch and Harrison (2011), table 6.</t>
        </r>
      </text>
    </comment>
    <comment ref="BI3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1870 - 1900 from Bertola and Ocampo (2012) </t>
        </r>
      </text>
    </comment>
    <comment ref="BJ3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</t>
        </r>
      </text>
    </comment>
    <comment ref="BK3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</t>
        </r>
      </text>
    </comment>
    <comment ref="BL3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1870 - 1923 from Bertola and Ocampo (2012) </t>
        </r>
      </text>
    </comment>
    <comment ref="BM3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1870 - 1901 from Bertola and Ocampo (2012) </t>
        </r>
      </text>
    </comment>
    <comment ref="BN3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1870 - 1901 from Bertola and Ocampo (2012) </t>
        </r>
      </text>
    </comment>
    <comment ref="BO3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</t>
        </r>
      </text>
    </comment>
    <comment ref="BP3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1800 - 1870 from updated data based on Prados de la Escosura (2009). 1870 - 1901 from Bertola and Ocampo (2012) </t>
        </r>
      </text>
    </comment>
    <comment ref="BT3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1800 - 1929 data from updated data based on Prados de la Escosura (2009).</t>
        </r>
      </text>
    </comment>
    <comment ref="BV3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1870 - 1938 from data updated based on Prados de la Escosura (2009). </t>
        </r>
      </text>
    </comment>
    <comment ref="CA3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1850 - 1938 from updated data based on Prados de la Escosura (2009). </t>
        </r>
      </text>
    </comment>
    <comment ref="CK3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estimates for India before 1870 by Broadberry and Gupta (2012) have been 'withdrawn' from the current version of the Maddison dataset</t>
        </r>
      </text>
    </comment>
    <comment ref="CL3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1815 - 1880 data apply to Java and are taken from van Zanden (2012). 1880-2008 from van der Eng (2010).</t>
        </r>
      </text>
    </comment>
    <comment ref="CM3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730 - 1870 taken from Bassino et al. (2011) p. 20, table 6.</t>
        </r>
      </text>
    </comment>
    <comment ref="CO3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1820 - 1940 trend from original Maddison estimates applied to benchmark for 1934/36 from Fukao et al. (2007)</t>
        </r>
      </text>
    </comment>
    <comment ref="CQ3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1820 - 1940 trend from original Maddison estimates applied to benchmark for 1934/36 from Fukao et al. (2007)</t>
        </r>
      </text>
    </comment>
    <comment ref="CX3" authorId="0" shapeId="0" xr:uid="{00000000-0006-0000-0000-000026000000}">
      <text>
        <r>
          <rPr>
            <sz val="9"/>
            <color indexed="81"/>
            <rFont val="Tahoma"/>
            <family val="2"/>
          </rPr>
          <t xml:space="preserve">1900-1950: Sugimoto (2011).
</t>
        </r>
      </text>
    </comment>
    <comment ref="DK3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700 - 1500 from Pamuk and Shatzmiller (2011)</t>
        </r>
      </text>
    </comment>
    <comment ref="EN3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700 - 1500 from Pamuk and Shatzmiller (2011)</t>
        </r>
      </text>
    </comment>
    <comment ref="FP3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1701 - 1910 Fourie and van Zanden (2013).
Until 1910 estimates apply to Cape Colony only</t>
        </r>
      </text>
    </comment>
    <comment ref="DK5" authorId="0" shapeId="0" xr:uid="{00000000-0006-0000-0000-00002A000000}">
      <text>
        <r>
          <rPr>
            <sz val="9"/>
            <color indexed="81"/>
            <rFont val="Tahoma"/>
            <family val="2"/>
          </rPr>
          <t xml:space="preserve">in 850
</t>
        </r>
      </text>
    </comment>
    <comment ref="EN5" authorId="0" shapeId="0" xr:uid="{00000000-0006-0000-0000-00002B000000}">
      <text>
        <r>
          <rPr>
            <sz val="9"/>
            <color indexed="81"/>
            <rFont val="Tahoma"/>
            <family val="2"/>
          </rPr>
          <t xml:space="preserve">in 720
</t>
        </r>
      </text>
    </comment>
    <comment ref="DK6" authorId="0" shapeId="0" xr:uid="{00000000-0006-0000-0000-00002C000000}">
      <text>
        <r>
          <rPr>
            <sz val="9"/>
            <color indexed="81"/>
            <rFont val="Tahoma"/>
            <family val="2"/>
          </rPr>
          <t xml:space="preserve">in 1020; in 930: 810 dollars, in 1060 770 dollars
</t>
        </r>
      </text>
    </comment>
    <comment ref="DT6" authorId="0" shapeId="0" xr:uid="{00000000-0006-0000-0000-00002D000000}">
      <text>
        <r>
          <rPr>
            <sz val="9"/>
            <color indexed="81"/>
            <rFont val="Tahoma"/>
            <family val="2"/>
          </rPr>
          <t xml:space="preserve">Byzantium in 1020
</t>
        </r>
      </text>
    </comment>
    <comment ref="EN6" authorId="0" shapeId="0" xr:uid="{00000000-0006-0000-0000-00002E000000}">
      <text>
        <r>
          <rPr>
            <sz val="9"/>
            <color indexed="81"/>
            <rFont val="Tahoma"/>
            <family val="2"/>
          </rPr>
          <t xml:space="preserve">in 1020;  690 dollars in 930 and 590 dollars in 1060
</t>
        </r>
      </text>
    </comment>
    <comment ref="DK7" authorId="0" shapeId="0" xr:uid="{00000000-0006-0000-0000-00002F000000}">
      <text>
        <r>
          <rPr>
            <sz val="9"/>
            <color indexed="81"/>
            <rFont val="Tahoma"/>
            <family val="2"/>
          </rPr>
          <t xml:space="preserve">in 1220
</t>
        </r>
      </text>
    </comment>
    <comment ref="DT7" authorId="0" shapeId="0" xr:uid="{00000000-0006-0000-0000-000030000000}">
      <text>
        <r>
          <rPr>
            <sz val="9"/>
            <color indexed="81"/>
            <rFont val="Tahoma"/>
            <family val="2"/>
          </rPr>
          <t xml:space="preserve">Byzantium in 1180
</t>
        </r>
      </text>
    </comment>
    <comment ref="EN7" authorId="0" shapeId="0" xr:uid="{00000000-0006-0000-0000-000031000000}">
      <text>
        <r>
          <rPr>
            <sz val="9"/>
            <color indexed="81"/>
            <rFont val="Tahoma"/>
            <family val="2"/>
          </rPr>
          <t xml:space="preserve">in 1180
</t>
        </r>
      </text>
    </comment>
    <comment ref="EN8" authorId="0" shapeId="0" xr:uid="{00000000-0006-0000-0000-000032000000}">
      <text>
        <r>
          <rPr>
            <sz val="9"/>
            <color indexed="81"/>
            <rFont val="Tahoma"/>
            <family val="2"/>
          </rPr>
          <t xml:space="preserve">in 1180
</t>
        </r>
      </text>
    </comment>
    <comment ref="H9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year 1310</t>
        </r>
      </text>
    </comment>
    <comment ref="EN9" authorId="0" shapeId="0" xr:uid="{00000000-0006-0000-0000-000034000000}">
      <text>
        <r>
          <rPr>
            <sz val="9"/>
            <color indexed="81"/>
            <rFont val="Tahoma"/>
            <family val="2"/>
          </rPr>
          <t xml:space="preserve">in 1330
</t>
        </r>
      </text>
    </comment>
    <comment ref="DT10" authorId="0" shapeId="0" xr:uid="{00000000-0006-0000-0000-000035000000}">
      <text>
        <r>
          <rPr>
            <sz val="9"/>
            <color indexed="81"/>
            <rFont val="Tahoma"/>
            <family val="2"/>
          </rPr>
          <t xml:space="preserve">Byzantium in 1330
</t>
        </r>
      </text>
    </comment>
    <comment ref="EN11" authorId="0" shapeId="0" xr:uid="{00000000-0006-0000-0000-000036000000}">
      <text>
        <r>
          <rPr>
            <sz val="9"/>
            <color indexed="81"/>
            <rFont val="Tahoma"/>
            <family val="2"/>
          </rPr>
          <t xml:space="preserve">in 1430
</t>
        </r>
      </text>
    </comment>
    <comment ref="DT12" authorId="0" shapeId="0" xr:uid="{00000000-0006-0000-0000-000037000000}">
      <text>
        <r>
          <rPr>
            <sz val="9"/>
            <color indexed="81"/>
            <rFont val="Tahoma"/>
            <family val="2"/>
          </rPr>
          <t xml:space="preserve">Byzantium in 1430
</t>
        </r>
      </text>
    </comment>
    <comment ref="DT13" authorId="0" shapeId="0" xr:uid="{00000000-0006-0000-0000-000038000000}">
      <text>
        <r>
          <rPr>
            <sz val="9"/>
            <color indexed="81"/>
            <rFont val="Tahoma"/>
            <family val="2"/>
          </rPr>
          <t xml:space="preserve">Ottoman Empire
</t>
        </r>
      </text>
    </comment>
    <comment ref="EN13" authorId="0" shapeId="0" xr:uid="{00000000-0006-0000-0000-000039000000}">
      <text>
        <r>
          <rPr>
            <sz val="9"/>
            <color indexed="81"/>
            <rFont val="Tahoma"/>
            <family val="2"/>
          </rPr>
          <t xml:space="preserve">in 1480
</t>
        </r>
      </text>
    </comment>
    <comment ref="K14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1560</t>
        </r>
      </text>
    </comment>
    <comment ref="M18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 xml:space="preserve">year 1700: England 1578 
ratio England / Great Britain = 1.0430
</t>
        </r>
      </text>
    </comment>
    <comment ref="DT18" authorId="0" shapeId="0" xr:uid="{00000000-0006-0000-0000-00003C000000}">
      <text>
        <r>
          <rPr>
            <sz val="9"/>
            <color indexed="81"/>
            <rFont val="Tahoma"/>
            <family val="2"/>
          </rPr>
          <t xml:space="preserve">Ottoman Empire
</t>
        </r>
      </text>
    </comment>
    <comment ref="FP18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First year is 1701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P22" authorId="0" shapeId="0" xr:uid="{00000000-0006-0000-0000-00003E000000}">
      <text>
        <r>
          <rPr>
            <sz val="8"/>
            <color indexed="81"/>
            <rFont val="Tahoma"/>
            <family val="2"/>
          </rPr>
          <t xml:space="preserve">1793
</t>
        </r>
      </text>
    </comment>
    <comment ref="I29" authorId="0" shapeId="0" xr:uid="{00000000-0006-0000-0000-00003F000000}">
      <text>
        <r>
          <rPr>
            <sz val="9"/>
            <color indexed="81"/>
            <rFont val="Tahoma"/>
            <family val="2"/>
          </rPr>
          <t xml:space="preserve">year 1807 Holland 2408;  year 1807 Netherlands 1840.
Ratio /Holland/Netherlands 1.3087
</t>
        </r>
      </text>
    </comment>
    <comment ref="DT42" authorId="0" shapeId="0" xr:uid="{00000000-0006-0000-0000-000040000000}">
      <text>
        <r>
          <rPr>
            <sz val="9"/>
            <color indexed="81"/>
            <rFont val="Tahoma"/>
            <family val="2"/>
          </rPr>
          <t xml:space="preserve">Ottoman Empire
</t>
        </r>
      </text>
    </comment>
    <comment ref="M7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1700 - 1850 Great Britain. Year 1850 Great Britain 2718.
Ratio Great Britain / UK 1.1665</t>
        </r>
      </text>
    </comment>
    <comment ref="BV9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conjecture</t>
        </r>
      </text>
    </comment>
    <comment ref="CH9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same as original</t>
        </r>
      </text>
    </comment>
    <comment ref="BV10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conjecture</t>
        </r>
      </text>
    </comment>
    <comment ref="CL102" authorId="0" shapeId="0" xr:uid="{00000000-0006-0000-0000-000045000000}">
      <text>
        <r>
          <rPr>
            <sz val="8"/>
            <color indexed="81"/>
            <rFont val="Tahoma"/>
            <family val="2"/>
          </rPr>
          <t>before 1880 Java only; Java only in 1880 546 dollars.
Ratio Java / Indonesia 0.8211</t>
        </r>
      </text>
    </comment>
    <comment ref="AG11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Bulgaria 1892</t>
        </r>
      </text>
    </comment>
    <comment ref="AG12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Bulgaria 1899</t>
        </r>
      </text>
    </comment>
    <comment ref="CH12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same as original</t>
        </r>
      </text>
    </comment>
    <comment ref="AG13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Bulgaria 1911</t>
        </r>
      </text>
    </comment>
    <comment ref="FP132" authorId="0" shapeId="0" xr:uid="{00000000-0006-0000-0000-00004A000000}">
      <text>
        <r>
          <rPr>
            <sz val="8"/>
            <color indexed="81"/>
            <rFont val="Tahoma"/>
            <family val="2"/>
          </rPr>
          <t xml:space="preserve">Before 1910: Cape Colony, 1500 dollars in 1910.
ratio Cape Colony / South Africa 1.3032
</t>
        </r>
      </text>
    </comment>
    <comment ref="AG135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J. Bolt
</t>
        </r>
        <r>
          <rPr>
            <sz val="8"/>
            <color indexed="81"/>
            <rFont val="Tahoma"/>
            <family val="2"/>
          </rPr>
          <t>excluding Bulgaria</t>
        </r>
      </text>
    </comment>
    <comment ref="CH135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same as original</t>
        </r>
      </text>
    </comment>
    <comment ref="CO156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1934-36 Benchmark Fukao et al. (2007)</t>
        </r>
      </text>
    </comment>
    <comment ref="CQ156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1934-36 Benchmark Fukao et al. (2007)</t>
        </r>
      </text>
    </comment>
    <comment ref="K17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1950-2010 Conference Board Total Economy Database.</t>
        </r>
      </text>
    </comment>
    <comment ref="CL21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laatste jaar van reeks van der Eng. Formule eruit omdat vanaf 1990 van de CB is</t>
        </r>
      </text>
    </comment>
    <comment ref="GA230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based on growth of total of countries we have gdp pc 2009-2010 for
</t>
        </r>
      </text>
    </comment>
    <comment ref="CH23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growth 15 LA</t>
        </r>
      </text>
    </comment>
    <comment ref="DH23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only combodia and vietnam</t>
        </r>
      </text>
    </comment>
    <comment ref="DX23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excluding Lebanon and West Bank&amp;Gaza</t>
        </r>
      </text>
    </comment>
    <comment ref="GA23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based on growth of total of countries we have gdp pc 2009-2010 for
</t>
        </r>
      </text>
    </comment>
    <comment ref="CH23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growth 15 LA</t>
        </r>
      </text>
    </comment>
    <comment ref="DH23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only combodia and vietnam</t>
        </r>
      </text>
    </comment>
    <comment ref="DX23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excluding Lebanon and West Bank&amp;Gaza</t>
        </r>
      </text>
    </comment>
    <comment ref="GA23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based on growth of total of countries we have gdp pc 2009-2010 for
</t>
        </r>
      </text>
    </comment>
  </commentList>
</comments>
</file>

<file path=xl/sharedStrings.xml><?xml version="1.0" encoding="utf-8"?>
<sst xmlns="http://schemas.openxmlformats.org/spreadsheetml/2006/main" count="44090" uniqueCount="836">
  <si>
    <t>De Long</t>
  </si>
  <si>
    <t>Maddison</t>
  </si>
  <si>
    <t>Kremer</t>
  </si>
  <si>
    <t>McEvedy &amp; Jones</t>
  </si>
  <si>
    <t>UN</t>
  </si>
  <si>
    <t>HYDE 3.2.1</t>
  </si>
  <si>
    <t>Deevey</t>
  </si>
  <si>
    <t>Biraben</t>
  </si>
  <si>
    <t>WEO</t>
  </si>
  <si>
    <t>Year</t>
  </si>
  <si>
    <t>GWP rel. to $80/capita, Hanson</t>
  </si>
  <si>
    <t>GWP, De Long</t>
  </si>
  <si>
    <t>De Long preferred reconstructed</t>
  </si>
  <si>
    <t>Indexed to 1990</t>
  </si>
  <si>
    <t>GWP, ex-Nordhaus, De Long</t>
  </si>
  <si>
    <t>GWP, ex-Nordhaus reconstructed</t>
  </si>
  <si>
    <t>GWP, constant pre-1500, De Long</t>
  </si>
  <si>
    <t>GWP/cap, preferred, De Long</t>
  </si>
  <si>
    <t>GWP/cap, ex-Nordhaus, De Long</t>
  </si>
  <si>
    <t>GWP/cap, ex-Nordhaus, De Long, reconstructed</t>
  </si>
  <si>
    <t>GWP/cap, constant pre-1500, De Long</t>
  </si>
  <si>
    <t>"Kremer" population, De Long</t>
  </si>
  <si>
    <t>GWP/cap, Maddison 1995</t>
  </si>
  <si>
    <t>Pop, Maddison 2010</t>
  </si>
  <si>
    <t>Pop, Maddison 2010, Eurasia</t>
  </si>
  <si>
    <t>Pop, Maddison 2010, Africa</t>
  </si>
  <si>
    <t>Pop, Maddison 2010, Americas</t>
  </si>
  <si>
    <t>Pop, Maddison 2010, Oceania</t>
  </si>
  <si>
    <t>GWP, Maddison 2010, Eurasia</t>
  </si>
  <si>
    <t>GWP, Maddison 2010, Africa</t>
  </si>
  <si>
    <t>GWP, Maddison 2010, Americas</t>
  </si>
  <si>
    <t>GWP, Maddison 2010, Oceania</t>
  </si>
  <si>
    <t>GWP/cap, Maddison 2010, Eurasia</t>
  </si>
  <si>
    <t>GWP/cap, Maddison 2010, Africa</t>
  </si>
  <si>
    <t>GWP/cap, Maddison 2010, Americas</t>
  </si>
  <si>
    <t>GWP/cap, Maddison 2010, Oceania</t>
  </si>
  <si>
    <t>GDP/cap, Maddison 2010, W. Europe</t>
  </si>
  <si>
    <t>GWP, Maddison 2010</t>
  </si>
  <si>
    <t>GWP/cap, Maddison 2010 (original)</t>
  </si>
  <si>
    <t>Pop, Maddison 2010, W. Europe</t>
  </si>
  <si>
    <t>GDP/cap, Maddison 2013, W. Europe (est)</t>
  </si>
  <si>
    <t>GWP/cap, Maddison 2010</t>
  </si>
  <si>
    <t>FRA GDP/cap, Maddison 2018</t>
  </si>
  <si>
    <t>Pop, Kremer</t>
  </si>
  <si>
    <t>Pop growth, Kremer</t>
  </si>
  <si>
    <t>Pop growth, Kremer, replication</t>
  </si>
  <si>
    <t>Pop, McEvedy &amp; Jones</t>
  </si>
  <si>
    <t>Pop, McEvedy &amp; Jones, Europe</t>
  </si>
  <si>
    <t>Pop, McEvedy &amp; Jones, Asia</t>
  </si>
  <si>
    <t>Pop, McEvedy &amp; Jones, Eurasia</t>
  </si>
  <si>
    <t>Pop, McEvedy &amp; Jones, Africa</t>
  </si>
  <si>
    <t>Pop, McEvedy &amp; Jones, Americas</t>
  </si>
  <si>
    <t>Pop, McEvedy &amp; Jones, Oceania</t>
  </si>
  <si>
    <t>Pop, UN</t>
  </si>
  <si>
    <t>Pop, UN, Eurasia</t>
  </si>
  <si>
    <t>Pop, UN, Africa</t>
  </si>
  <si>
    <t>Pop, UN, Americas</t>
  </si>
  <si>
    <t>Pop, UN, Oceania</t>
  </si>
  <si>
    <t>Pop, HYDE</t>
  </si>
  <si>
    <t>Pop, HYDE, Eurasia</t>
  </si>
  <si>
    <t>Pop, HYDE, Africa</t>
  </si>
  <si>
    <t>Pop, HYDE, Americas</t>
  </si>
  <si>
    <t>Pop, HYDE, Oceania</t>
  </si>
  <si>
    <t>Pop, Deevey</t>
  </si>
  <si>
    <t>Pop, Biraben</t>
  </si>
  <si>
    <t>GWP growth, WEO</t>
  </si>
  <si>
    <t xml:space="preserve"> </t>
  </si>
  <si>
    <t>Hanson: https://web.archive.org/web/20180828203929/http://mason.gmu.edu/~rhanson/longgrow.pdf</t>
  </si>
  <si>
    <t>De Long: https://web.archive.org/web/20180822050433/https://delong.typepad.com/print/20061012_LRWGDP.pdf</t>
  </si>
  <si>
    <t>Kremer: https://www.jstor.org/stable/2118405</t>
  </si>
  <si>
    <t>Maddison 1995: http://www.ggdc.net/maddison/Monitoring_the_world/1995_Monitoring_the_World/App_G.pdf</t>
  </si>
  <si>
    <t>Maddison 2010: https://www.rug.nl/ggdc/historicaldevelopment/maddison/data/md2010_vertical.xlsx</t>
  </si>
  <si>
    <t>Madidson project 2013 update: https://www.rug.nl/ggdc/historicaldevelopment/maddison/data/mpd_2013-01.xlsx</t>
  </si>
  <si>
    <t>Madidson project 2018 update: https://www.rug.nl/ggdc/historicaldevelopment/maddison/data/mpd2018.xlsx</t>
  </si>
  <si>
    <t>U.N. population: https://population.un.org/wpp/Download/Files/1_Indicators%20(Standard)/EXCEL_FILES/1_Population/WPP2019_POP_F01_1_TOTAL_POPULATION_BOTH_SEXES.xlsx</t>
  </si>
  <si>
    <t>For UN population figures 1920-40 matching Kremer's, see https://archive.org/stream/demographicyearb030468mbp#page/n105</t>
  </si>
  <si>
    <t>IMF downloads:</t>
  </si>
  <si>
    <t>https://www.imf.org/external/pubs/ft/weo/2019/01/weodata/weoreptc.aspx?sy=2000&amp;ey=2018&amp;scsm=1&amp;ssd=1&amp;sort=country&amp;ds=.&amp;br=1&amp;pr1.x=39&amp;pr1.y=5&amp;c=111&amp;s=PCPI%2CPCPIPCH&amp;grp=0&amp;a=</t>
  </si>
  <si>
    <t>https://www.imf.org/external/pubs/ft/weo/2019/01/weodata/weoreptc.aspx?sy=2000&amp;ey=2018&amp;scsm=1&amp;ssd=1&amp;sort=country&amp;ds=.&amp;br=1&amp;pr1.x=74&amp;pr1.y=0&amp;c=001&amp;s=NGDP_RPCHMK%2CPPPGDP%2CPCPIPCH&amp;grp=1&amp;a=1</t>
  </si>
  <si>
    <t>Biraben: https://www.jstor.org/stable/1531855 or https://www.persee.fr/doc/pop_0032-4663_1979_num_34_1_18032</t>
  </si>
  <si>
    <t>Weiss: https://www.jstor.org/stable/41463610, Table 2</t>
  </si>
  <si>
    <t>McEvedy and Jones: https://web.archive.org/20181231031745/http://www.arabgeographers.net/up/uploads/14299936761.pdf</t>
  </si>
  <si>
    <t>HYDE 3.2.1: Klein Goldewijk et al. 2017, Anthropogenic land use estimates for the Holocene – HYDE 3.2.pdf, ftp://ftp.pbl.nl/hyde/hyde3.2/baseline/txt/popc_r.txt, ftp://ftp.pbl.nl/hyde/hyde3.2/lower/txt/popc_r.txt, ftp://ftp.pbl.nl/hyde/hyde3.2/upper/txt/popc_r.txt</t>
  </si>
  <si>
    <t>Population
(million)</t>
  </si>
  <si>
    <t>GWP/ capita (1990 $)</t>
  </si>
  <si>
    <t>GWP
(billion 1990 $)</t>
  </si>
  <si>
    <t>GDP/ capita, France (2011 $)</t>
  </si>
  <si>
    <t>Pop growth, reconstructed (forward-looking)</t>
  </si>
  <si>
    <t>Extracted from De Long graph</t>
  </si>
  <si>
    <t>Maddison-concept GDP/capita from De Long</t>
  </si>
  <si>
    <t>Maddison-concept GDP/capita</t>
  </si>
  <si>
    <t>Pop growth</t>
  </si>
  <si>
    <t>Extraction from De Long, p. 3, using https://apps.automeris.io/wpd</t>
  </si>
  <si>
    <t>Pre-1960 regression slope (per %)</t>
  </si>
  <si>
    <t>($1,165 in original)</t>
  </si>
  <si>
    <t>Pre-1960 regression intercept</t>
  </si>
  <si>
    <t>($340 in original)</t>
  </si>
  <si>
    <t>t</t>
  </si>
  <si>
    <t>e</t>
  </si>
  <si>
    <t>a</t>
  </si>
  <si>
    <t>b</t>
  </si>
  <si>
    <t>c</t>
  </si>
  <si>
    <t>Average</t>
  </si>
  <si>
    <t>McEvedy and Jones 1978</t>
  </si>
  <si>
    <t>Durand Low</t>
  </si>
  <si>
    <t>Durand High</t>
  </si>
  <si>
    <t>Clark</t>
  </si>
  <si>
    <t>Blaxter</t>
  </si>
  <si>
    <t xml:space="preserve">Sources: </t>
  </si>
  <si>
    <r>
      <t xml:space="preserve">Joel Cohen, </t>
    </r>
    <r>
      <rPr>
        <i/>
        <sz val="11"/>
        <color theme="1"/>
        <rFont val="Calibri"/>
        <family val="2"/>
        <scheme val="minor"/>
      </rPr>
      <t>How Many People Can the Earth Support?,</t>
    </r>
    <r>
      <rPr>
        <sz val="11"/>
        <color theme="1"/>
        <rFont val="Calibri"/>
        <family val="2"/>
        <scheme val="minor"/>
      </rPr>
      <t xml:space="preserve"> Appendix 2</t>
    </r>
  </si>
  <si>
    <t>https://datahub.io/core/population-global-historical</t>
  </si>
  <si>
    <t>https://web.archive.org/web/20190121145347/https://pkgstore.datahub.io/core/population-global-historical/population_csv/data/f8f7a2562734113ca342fbf023b55f44/population_csv.csv</t>
  </si>
  <si>
    <t>Europe</t>
  </si>
  <si>
    <t>Asia</t>
  </si>
  <si>
    <t>Africa</t>
  </si>
  <si>
    <t>Americas</t>
  </si>
  <si>
    <t>Oceania</t>
  </si>
  <si>
    <t>World, reported</t>
  </si>
  <si>
    <t>World, computed</t>
  </si>
  <si>
    <t>World</t>
  </si>
  <si>
    <t>region</t>
  </si>
  <si>
    <t>Canada</t>
  </si>
  <si>
    <t>USA</t>
  </si>
  <si>
    <t>Mexico</t>
  </si>
  <si>
    <t>Rest Central America</t>
  </si>
  <si>
    <t>Brazil</t>
  </si>
  <si>
    <t>Rest South America</t>
  </si>
  <si>
    <t>Northern Africa</t>
  </si>
  <si>
    <t>Western Africa</t>
  </si>
  <si>
    <t>Eastern Africa</t>
  </si>
  <si>
    <t>South Africa</t>
  </si>
  <si>
    <t>Western Europe</t>
  </si>
  <si>
    <t>Central Europe</t>
  </si>
  <si>
    <t>Turkey</t>
  </si>
  <si>
    <t>Ukraine +</t>
  </si>
  <si>
    <t>Asia-Stan</t>
  </si>
  <si>
    <t>Russia +</t>
  </si>
  <si>
    <t>Middle East</t>
  </si>
  <si>
    <t>India</t>
  </si>
  <si>
    <t>Korea</t>
  </si>
  <si>
    <t>China +</t>
  </si>
  <si>
    <t>Southeastern Asia</t>
  </si>
  <si>
    <t>Indonesia +</t>
  </si>
  <si>
    <t>Japan</t>
  </si>
  <si>
    <t>Rest of South Asia</t>
  </si>
  <si>
    <t>Rest Southern Africa</t>
  </si>
  <si>
    <t>Greenland</t>
  </si>
  <si>
    <t>Total</t>
  </si>
  <si>
    <t>Uncertainty multiplier</t>
  </si>
  <si>
    <t>GWP/capita</t>
  </si>
  <si>
    <t>Population</t>
  </si>
  <si>
    <t>Western Offshoots</t>
  </si>
  <si>
    <t>Southern Europe</t>
  </si>
  <si>
    <t>Eastern Europe</t>
  </si>
  <si>
    <t>Latin America</t>
  </si>
  <si>
    <t>Asia &amp; Oceania</t>
  </si>
  <si>
    <t>WesternEurope
(23)</t>
  </si>
  <si>
    <t>WesternOffshoots
(4)</t>
  </si>
  <si>
    <t>SouthernEurope
(7)</t>
  </si>
  <si>
    <t>EasternEurope
(9)</t>
  </si>
  <si>
    <t>LatinAmerica
(44)</t>
  </si>
  <si>
    <t>Asia&amp;Oceania
(56)</t>
  </si>
  <si>
    <t>Africa
(56)</t>
  </si>
  <si>
    <t>World
(199)</t>
  </si>
  <si>
    <t xml:space="preserve">Austria </t>
  </si>
  <si>
    <t xml:space="preserve">Belgium </t>
  </si>
  <si>
    <t xml:space="preserve">Denmark </t>
  </si>
  <si>
    <t xml:space="preserve">Finland </t>
  </si>
  <si>
    <t>France</t>
  </si>
  <si>
    <t xml:space="preserve">Germany </t>
  </si>
  <si>
    <t xml:space="preserve">Italy </t>
  </si>
  <si>
    <t xml:space="preserve">Netherlands </t>
  </si>
  <si>
    <t xml:space="preserve">Norway </t>
  </si>
  <si>
    <t xml:space="preserve">Sweden </t>
  </si>
  <si>
    <t xml:space="preserve">Switzerland </t>
  </si>
  <si>
    <t>UK</t>
  </si>
  <si>
    <t>12 W. Europe</t>
  </si>
  <si>
    <t xml:space="preserve">Ireland </t>
  </si>
  <si>
    <t xml:space="preserve">Greece </t>
  </si>
  <si>
    <t xml:space="preserve">Portugal </t>
  </si>
  <si>
    <t xml:space="preserve">Spain </t>
  </si>
  <si>
    <t>14 small WEC</t>
  </si>
  <si>
    <t xml:space="preserve">30 W. Europe </t>
  </si>
  <si>
    <t xml:space="preserve">Australia </t>
  </si>
  <si>
    <t xml:space="preserve">N. Zealand </t>
  </si>
  <si>
    <t xml:space="preserve">W. Offshoots </t>
  </si>
  <si>
    <t xml:space="preserve">Albania </t>
  </si>
  <si>
    <t xml:space="preserve">Bulgaria </t>
  </si>
  <si>
    <t>Czecho-slovakia</t>
  </si>
  <si>
    <t xml:space="preserve">Hungary </t>
  </si>
  <si>
    <t xml:space="preserve">Poland </t>
  </si>
  <si>
    <t xml:space="preserve">Romania </t>
  </si>
  <si>
    <t xml:space="preserve">Yugoslavia </t>
  </si>
  <si>
    <t>7 E. Europe</t>
  </si>
  <si>
    <t xml:space="preserve">Bosnia </t>
  </si>
  <si>
    <t xml:space="preserve">Croatia </t>
  </si>
  <si>
    <t xml:space="preserve">Macedonia </t>
  </si>
  <si>
    <t xml:space="preserve">Slovenia </t>
  </si>
  <si>
    <t>Serbia/Montenegro/Kosovo</t>
  </si>
  <si>
    <t xml:space="preserve">F. Yugoslavia </t>
  </si>
  <si>
    <t>Czech Rep.</t>
  </si>
  <si>
    <t xml:space="preserve">Slovakia </t>
  </si>
  <si>
    <t>F. Czecho-slovakia</t>
  </si>
  <si>
    <t xml:space="preserve">Armenia </t>
  </si>
  <si>
    <t xml:space="preserve">Azerbaijan </t>
  </si>
  <si>
    <t xml:space="preserve">Belarus </t>
  </si>
  <si>
    <t xml:space="preserve">Estonia </t>
  </si>
  <si>
    <t xml:space="preserve">Georgia </t>
  </si>
  <si>
    <t>Kazakhstan</t>
  </si>
  <si>
    <t xml:space="preserve">Kyrgyzstan </t>
  </si>
  <si>
    <t xml:space="preserve">Latvia </t>
  </si>
  <si>
    <t xml:space="preserve">Lithuania </t>
  </si>
  <si>
    <t xml:space="preserve">Moldova </t>
  </si>
  <si>
    <t>Russia</t>
  </si>
  <si>
    <t xml:space="preserve">Tajikistan </t>
  </si>
  <si>
    <t xml:space="preserve">Turk-menistan </t>
  </si>
  <si>
    <t xml:space="preserve">Ukraine </t>
  </si>
  <si>
    <t xml:space="preserve">Uzbekistan </t>
  </si>
  <si>
    <t xml:space="preserve">F. USSR </t>
  </si>
  <si>
    <t xml:space="preserve">Argentina </t>
  </si>
  <si>
    <t xml:space="preserve">Brazil </t>
  </si>
  <si>
    <t xml:space="preserve">Chile </t>
  </si>
  <si>
    <t xml:space="preserve">Colombia </t>
  </si>
  <si>
    <t xml:space="preserve">Mexico </t>
  </si>
  <si>
    <t xml:space="preserve">Peru </t>
  </si>
  <si>
    <t>Uruguay</t>
  </si>
  <si>
    <t>Venezuela</t>
  </si>
  <si>
    <t>8 L. America</t>
  </si>
  <si>
    <t xml:space="preserve">Bolivia </t>
  </si>
  <si>
    <t>Costa Rica</t>
  </si>
  <si>
    <t>Cuba</t>
  </si>
  <si>
    <t>Dominican Rep.</t>
  </si>
  <si>
    <t xml:space="preserve">Ecuador </t>
  </si>
  <si>
    <t>El Salvador</t>
  </si>
  <si>
    <t>Guatemala</t>
  </si>
  <si>
    <t>Haïti</t>
  </si>
  <si>
    <t>Honduras</t>
  </si>
  <si>
    <t xml:space="preserve">Jamaica </t>
  </si>
  <si>
    <t>Nicaragua</t>
  </si>
  <si>
    <t>Panama</t>
  </si>
  <si>
    <t>Paraguay</t>
  </si>
  <si>
    <t xml:space="preserve">Puerto Rico </t>
  </si>
  <si>
    <t xml:space="preserve">T. &amp; Tobago </t>
  </si>
  <si>
    <t>15 L. America</t>
  </si>
  <si>
    <t>21 Caribbean</t>
  </si>
  <si>
    <t>L. America</t>
  </si>
  <si>
    <t xml:space="preserve">China </t>
  </si>
  <si>
    <t xml:space="preserve">India </t>
  </si>
  <si>
    <t>Indonesia (&amp; Timor until '99)</t>
  </si>
  <si>
    <t xml:space="preserve">Japan </t>
  </si>
  <si>
    <t>Philippines</t>
  </si>
  <si>
    <t xml:space="preserve">S. Korea </t>
  </si>
  <si>
    <t xml:space="preserve">Thailand </t>
  </si>
  <si>
    <t>Taiwan</t>
  </si>
  <si>
    <t>Bangladesh</t>
  </si>
  <si>
    <t xml:space="preserve">Burma </t>
  </si>
  <si>
    <t>Hong Kong</t>
  </si>
  <si>
    <t xml:space="preserve">Malaysia </t>
  </si>
  <si>
    <t xml:space="preserve">Nepal </t>
  </si>
  <si>
    <t>Pakistan</t>
  </si>
  <si>
    <t xml:space="preserve">Singapore </t>
  </si>
  <si>
    <t>Sri Lanka</t>
  </si>
  <si>
    <t>16 E. Asia</t>
  </si>
  <si>
    <t>Afghanistan</t>
  </si>
  <si>
    <t xml:space="preserve">Cambodia </t>
  </si>
  <si>
    <t>Laos</t>
  </si>
  <si>
    <t xml:space="preserve">Mongolia </t>
  </si>
  <si>
    <t xml:space="preserve">North Korea </t>
  </si>
  <si>
    <t>Vietnam</t>
  </si>
  <si>
    <t>24 Sm. E. Asia</t>
  </si>
  <si>
    <t>30 E. Asia</t>
  </si>
  <si>
    <t xml:space="preserve">Bahrain </t>
  </si>
  <si>
    <t>Iran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</si>
  <si>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</si>
  <si>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</si>
  <si>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</si>
  <si>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</si>
  <si>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</si>
  <si>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>Oman</t>
  </si>
  <si>
    <t>Qatar</t>
  </si>
  <si>
    <t xml:space="preserve">Saudi Arabia </t>
  </si>
  <si>
    <t xml:space="preserve">Syria </t>
  </si>
  <si>
    <t xml:space="preserve">Turkey </t>
  </si>
  <si>
    <t>UAE</t>
  </si>
  <si>
    <t xml:space="preserve">Yemen </t>
  </si>
  <si>
    <t xml:space="preserve">W. Bank &amp; Gaza </t>
  </si>
  <si>
    <t>15 W. Asia</t>
  </si>
  <si>
    <t xml:space="preserve">Asia </t>
  </si>
  <si>
    <t xml:space="preserve">Algeria </t>
  </si>
  <si>
    <t>Angola</t>
  </si>
  <si>
    <t xml:space="preserve">Benin </t>
  </si>
  <si>
    <t>Botswana</t>
  </si>
  <si>
    <t>Burkina Faso</t>
  </si>
  <si>
    <t>Burundi</t>
  </si>
  <si>
    <t xml:space="preserve">Cameroon </t>
  </si>
  <si>
    <t xml:space="preserve">Cape Verde </t>
  </si>
  <si>
    <t>Centr. Afr. Rep.</t>
  </si>
  <si>
    <t xml:space="preserve">Chad </t>
  </si>
  <si>
    <t>Comoro Islands</t>
  </si>
  <si>
    <t>Congo 'Brazzaville'</t>
  </si>
  <si>
    <t>Côte d'Ivoire</t>
  </si>
  <si>
    <t>Djibouti</t>
  </si>
  <si>
    <t xml:space="preserve">Egypt </t>
  </si>
  <si>
    <t xml:space="preserve">Equatorial Guinea </t>
  </si>
  <si>
    <t xml:space="preserve">Eritrea &amp; Ethiopia </t>
  </si>
  <si>
    <t>Gabon</t>
  </si>
  <si>
    <t xml:space="preserve">Gambia </t>
  </si>
  <si>
    <t>Ghana</t>
  </si>
  <si>
    <t xml:space="preserve">Guinea </t>
  </si>
  <si>
    <t xml:space="preserve">Guinea Bissau </t>
  </si>
  <si>
    <t>Kenya</t>
  </si>
  <si>
    <t>Lesotho</t>
  </si>
  <si>
    <t>Liberia</t>
  </si>
  <si>
    <t xml:space="preserve">Libya </t>
  </si>
  <si>
    <t>Madagascar</t>
  </si>
  <si>
    <t>Malawi</t>
  </si>
  <si>
    <t>Mali</t>
  </si>
  <si>
    <t xml:space="preserve">Mauritania </t>
  </si>
  <si>
    <t xml:space="preserve">Mauritius </t>
  </si>
  <si>
    <t xml:space="preserve">Morocco </t>
  </si>
  <si>
    <t>Mozambique</t>
  </si>
  <si>
    <t xml:space="preserve">Namibia </t>
  </si>
  <si>
    <t>Niger</t>
  </si>
  <si>
    <t>Nigeria</t>
  </si>
  <si>
    <t>Rwanda</t>
  </si>
  <si>
    <t>S. Tomé &amp; P.</t>
  </si>
  <si>
    <t xml:space="preserve">Senegal </t>
  </si>
  <si>
    <t>Seychelles</t>
  </si>
  <si>
    <t>Sierra Leone</t>
  </si>
  <si>
    <t xml:space="preserve">Somalia </t>
  </si>
  <si>
    <t xml:space="preserve">South Africa </t>
  </si>
  <si>
    <t xml:space="preserve">Sudan </t>
  </si>
  <si>
    <t>Swaziland</t>
  </si>
  <si>
    <t xml:space="preserve">Tanzania </t>
  </si>
  <si>
    <t>Togo</t>
  </si>
  <si>
    <t xml:space="preserve">Tunisia </t>
  </si>
  <si>
    <t xml:space="preserve">Uganda </t>
  </si>
  <si>
    <t>Zaire (Congo-Kinshasa)</t>
  </si>
  <si>
    <t xml:space="preserve">Zambia </t>
  </si>
  <si>
    <t>Zimbabwe</t>
  </si>
  <si>
    <t xml:space="preserve">3 Small Afr. </t>
  </si>
  <si>
    <t xml:space="preserve">Total Africa </t>
  </si>
  <si>
    <t>Column2</t>
  </si>
  <si>
    <t>World Total</t>
  </si>
  <si>
    <t>Column1</t>
  </si>
  <si>
    <t/>
  </si>
  <si>
    <t>GDP</t>
  </si>
  <si>
    <t xml:space="preserve">(1990 Int. GK$) </t>
  </si>
  <si>
    <t xml:space="preserve">  </t>
  </si>
  <si>
    <t>GDP per capita</t>
  </si>
  <si>
    <t xml:space="preserve">Byzantium/  Ottoman Empire/ Turkey </t>
  </si>
  <si>
    <t xml:space="preserve">(Centre-   North)           Italy </t>
  </si>
  <si>
    <t xml:space="preserve">Holland/     Netherlands </t>
  </si>
  <si>
    <t>England/GB/UK</t>
  </si>
  <si>
    <t>Montenegro</t>
  </si>
  <si>
    <t>Serbia</t>
  </si>
  <si>
    <t>Kosovo</t>
  </si>
  <si>
    <t>Indonesia (Java before 1880)</t>
  </si>
  <si>
    <t>Sao Tomé &amp; Principe</t>
  </si>
  <si>
    <t xml:space="preserve">Cape Colony/ South Africa </t>
  </si>
  <si>
    <t>Congo-Kinshasa</t>
  </si>
  <si>
    <t>Total World</t>
  </si>
  <si>
    <t>rgdpnapc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</si>
  <si>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</si>
  <si>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</si>
  <si>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</si>
  <si>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</si>
  <si>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</si>
  <si>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</si>
  <si>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</si>
  <si>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Belgium</t>
  </si>
  <si>
    <t>Benin</t>
  </si>
  <si>
    <t>Bulgaria</t>
  </si>
  <si>
    <t>Bahrain</t>
  </si>
  <si>
    <t>Bosnia and Herzegovina</t>
  </si>
  <si>
    <t>Belarus</t>
  </si>
  <si>
    <t>Bolivia (Plurinational State of)</t>
  </si>
  <si>
    <t>Barbados</t>
  </si>
  <si>
    <t>Central African Republic</t>
  </si>
  <si>
    <t>Switzerland</t>
  </si>
  <si>
    <t>Chile</t>
  </si>
  <si>
    <t>China</t>
  </si>
  <si>
    <t>Cameroon</t>
  </si>
  <si>
    <t>D.R. of the Congo</t>
  </si>
  <si>
    <t>Congo</t>
  </si>
  <si>
    <t>Colombia</t>
  </si>
  <si>
    <t>Comoros</t>
  </si>
  <si>
    <t>Cabo Verde</t>
  </si>
  <si>
    <t>Czechoslovakia</t>
  </si>
  <si>
    <t>Cyprus</t>
  </si>
  <si>
    <t>Czech Republic</t>
  </si>
  <si>
    <t>Germany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</si>
  <si>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</si>
  <si>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</si>
  <si>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</si>
  <si>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</si>
  <si>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</si>
  <si>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</si>
  <si>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</si>
  <si>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</si>
  <si>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</si>
  <si>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</si>
  <si>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United Kingdom</t>
  </si>
  <si>
    <t>Georgia</t>
  </si>
  <si>
    <t>Guinea</t>
  </si>
  <si>
    <t>Gambia</t>
  </si>
  <si>
    <t>Guinea-Bissau</t>
  </si>
  <si>
    <t>Equatorial Guinea</t>
  </si>
  <si>
    <t>Greece</t>
  </si>
  <si>
    <t>China, Hong Kong SAR</t>
  </si>
  <si>
    <t>Croatia</t>
  </si>
  <si>
    <t>Haiti</t>
  </si>
  <si>
    <t>Hungary</t>
  </si>
  <si>
    <t>Indonesia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</si>
  <si>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</si>
  <si>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</si>
  <si>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</si>
  <si>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</si>
  <si>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</si>
  <si>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</si>
  <si>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</si>
  <si>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</si>
  <si>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Kyrgyzstan</t>
  </si>
  <si>
    <t>Cambodia</t>
  </si>
  <si>
    <t>Republic of Korea</t>
  </si>
  <si>
    <t>Kuwait</t>
  </si>
  <si>
    <t>Lao People's DR</t>
  </si>
  <si>
    <t>Lebanon</t>
  </si>
  <si>
    <t>Libya</t>
  </si>
  <si>
    <t>Saint Lucia</t>
  </si>
  <si>
    <t>Lithuania</t>
  </si>
  <si>
    <t>Luxembourg</t>
  </si>
  <si>
    <t>Latvia</t>
  </si>
  <si>
    <t>Morocco</t>
  </si>
  <si>
    <t>Republic of Moldova</t>
  </si>
  <si>
    <t>TFYR of Macedonia</t>
  </si>
  <si>
    <t>Malta</t>
  </si>
  <si>
    <t>Myanmar</t>
  </si>
  <si>
    <t>Mongolia</t>
  </si>
  <si>
    <t>Mauritania</t>
  </si>
  <si>
    <t>Mauritius</t>
  </si>
  <si>
    <t>Malaysia</t>
  </si>
  <si>
    <t>Namibia</t>
  </si>
  <si>
    <t>Netherlands</t>
  </si>
  <si>
    <t>Norway</t>
  </si>
  <si>
    <t>Nepal</t>
  </si>
  <si>
    <t>New Zealand</t>
  </si>
  <si>
    <t>Peru</t>
  </si>
  <si>
    <t>Poland</t>
  </si>
  <si>
    <t>Puerto Rico</t>
  </si>
  <si>
    <t>D.P.R. of Korea</t>
  </si>
  <si>
    <t>Portugal</t>
  </si>
  <si>
    <t>State of Palestine</t>
  </si>
  <si>
    <t>Romania</t>
  </si>
  <si>
    <t>Russian Federation</t>
  </si>
  <si>
    <t>Saudi Arabia</t>
  </si>
  <si>
    <t>Sudan (Former)</t>
  </si>
  <si>
    <t>Senegal</t>
  </si>
  <si>
    <t>Singapore</t>
  </si>
  <si>
    <t>Sao Tome and Principe</t>
  </si>
  <si>
    <t>Former USSR</t>
  </si>
  <si>
    <t>Slovakia</t>
  </si>
  <si>
    <t>Slovenia</t>
  </si>
  <si>
    <t>Sweden</t>
  </si>
  <si>
    <t>Syrian Arab Republic</t>
  </si>
  <si>
    <t>Chad</t>
  </si>
  <si>
    <t>Thailand</t>
  </si>
  <si>
    <t>Tajikistan</t>
  </si>
  <si>
    <t>Turkmenistan</t>
  </si>
  <si>
    <t>Trinidad and Tobago</t>
  </si>
  <si>
    <t>Tunisia</t>
  </si>
  <si>
    <t>Taiwan, Province of China</t>
  </si>
  <si>
    <t>U.R. of Tanzania: Mainland</t>
  </si>
  <si>
    <t>Uganda</t>
  </si>
  <si>
    <t>Ukraine</t>
  </si>
  <si>
    <t>United States</t>
  </si>
  <si>
    <t>Uzbekistan</t>
  </si>
  <si>
    <t>Venezuela (Bolivarian Republic of)</t>
  </si>
  <si>
    <t>Viet Nam</t>
  </si>
  <si>
    <t>Yemen</t>
  </si>
  <si>
    <t>Former Yugoslavia</t>
  </si>
  <si>
    <t>Zambia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</si>
  <si>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</si>
  <si>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</si>
  <si>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</si>
  <si>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</si>
  <si>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</si>
  <si>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</si>
  <si>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</si>
  <si>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</si>
  <si>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</si>
  <si>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</si>
  <si>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</si>
  <si>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</si>
  <si>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</si>
  <si>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</si>
  <si>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</si>
  <si>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</si>
  <si>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</si>
  <si>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</si>
  <si>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</si>
  <si>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</si>
  <si>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</si>
  <si>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</si>
  <si>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</si>
  <si>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</si>
  <si>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</si>
  <si>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</si>
  <si>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</si>
  <si>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</si>
  <si>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</si>
  <si>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</si>
  <si>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</si>
  <si>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</si>
  <si>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</si>
  <si>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</si>
  <si>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</si>
  <si>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</si>
  <si>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</si>
  <si>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</si>
  <si>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</si>
  <si>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</si>
  <si>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</si>
  <si>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</si>
  <si>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</si>
  <si>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</si>
  <si>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</si>
  <si>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</si>
  <si>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</si>
  <si>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</si>
  <si>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</si>
  <si>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</si>
  <si>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</si>
  <si>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</si>
  <si>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</si>
  <si>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</si>
  <si>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</si>
  <si>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</si>
  <si>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</si>
  <si>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</si>
  <si>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</si>
  <si>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</si>
  <si>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</si>
  <si>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</si>
  <si>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</si>
  <si>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</si>
  <si>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</si>
  <si>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</si>
  <si>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</si>
  <si>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</si>
  <si>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</si>
  <si>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</si>
  <si>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</si>
  <si>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</si>
  <si>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</si>
  <si>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</si>
  <si>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</si>
  <si>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</si>
  <si>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</si>
  <si>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</si>
  <si>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</si>
  <si>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</si>
  <si>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</si>
  <si>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</si>
  <si>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</si>
  <si>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</si>
  <si>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</si>
  <si>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</si>
  <si>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</si>
  <si>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</si>
  <si>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</si>
  <si>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</si>
  <si>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</si>
  <si>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</si>
  <si>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</si>
  <si>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</si>
  <si>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</si>
  <si>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</si>
  <si>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</si>
  <si>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</si>
  <si>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</si>
  <si>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</si>
  <si>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</si>
  <si>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</si>
  <si>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</si>
  <si>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</si>
  <si>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</si>
  <si>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</si>
  <si>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</si>
  <si>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</si>
  <si>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</si>
  <si>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</si>
  <si>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</si>
  <si>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</si>
  <si>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</si>
  <si>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</si>
  <si>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</si>
  <si>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</si>
  <si>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</si>
  <si>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</si>
  <si>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</si>
  <si>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</si>
  <si>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</si>
  <si>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</si>
  <si>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</si>
  <si>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</si>
  <si>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</si>
  <si>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</si>
  <si>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</si>
  <si>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</si>
  <si>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</si>
  <si>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</si>
  <si>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</si>
  <si>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</si>
  <si>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</si>
  <si>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</si>
  <si>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</si>
  <si>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</si>
  <si>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</si>
  <si>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</si>
  <si>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</si>
  <si>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</si>
  <si>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</si>
  <si>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</si>
  <si>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</si>
  <si>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</si>
  <si>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</si>
  <si>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</si>
  <si>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</si>
  <si>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</si>
  <si>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</si>
  <si>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</si>
  <si>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</si>
  <si>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</si>
  <si>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</si>
  <si>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</si>
  <si>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</si>
  <si>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</si>
  <si>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</si>
  <si>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</si>
  <si>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</si>
  <si>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</si>
  <si>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</si>
  <si>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UZB</t>
  </si>
  <si>
    <t>VEN</t>
  </si>
  <si>
    <t>VNM</t>
  </si>
  <si>
    <t>YEM</t>
  </si>
  <si>
    <t>YUG</t>
  </si>
  <si>
    <t>ZAF</t>
  </si>
  <si>
    <t>ZMB</t>
  </si>
  <si>
    <t>ZWE</t>
  </si>
  <si>
    <t>pop</t>
  </si>
  <si>
    <t>United Nations</t>
  </si>
  <si>
    <t>Population Division</t>
  </si>
  <si>
    <t>Department of Economic and Social Affairs</t>
  </si>
  <si>
    <t>World Population Prospects 2019</t>
  </si>
  <si>
    <t>File POP/1-1: Total population (both sexes combined) by region, subregion and country, annually for 1950-2100 (thousands)</t>
  </si>
  <si>
    <t>Estimates, 1950 - 2020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</si>
  <si>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</si>
  <si>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</si>
  <si>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</si>
  <si>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</si>
  <si>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</si>
  <si>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</si>
  <si>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</si>
  <si>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Notes</t>
  </si>
  <si>
    <t>Country code</t>
  </si>
  <si>
    <t>Type</t>
  </si>
  <si>
    <t>Parent code</t>
  </si>
  <si>
    <t>Estimates</t>
  </si>
  <si>
    <t>WORLD</t>
  </si>
  <si>
    <t>UN development groups</t>
  </si>
  <si>
    <t>Label/Separator</t>
  </si>
  <si>
    <t>...</t>
  </si>
  <si>
    <t>More developed regions</t>
  </si>
  <si>
    <t>Development Group</t>
  </si>
  <si>
    <t>Less developed regions</t>
  </si>
  <si>
    <t>Least developed countries</t>
  </si>
  <si>
    <t>d</t>
  </si>
  <si>
    <t>Less developed regions, excluding least developed countries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</si>
  <si>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</si>
  <si>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</si>
  <si>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</si>
  <si>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</si>
  <si>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</si>
  <si>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</si>
  <si>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</si>
  <si>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</si>
  <si>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</si>
  <si>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</si>
  <si>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</si>
  <si>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</si>
  <si>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</si>
  <si>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</si>
  <si>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</si>
  <si>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</si>
  <si>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</si>
  <si>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</si>
  <si>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</si>
  <si>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k</t>
  </si>
  <si>
    <t>l</t>
  </si>
  <si>
    <t>Latin America and the Caribbean</t>
  </si>
  <si>
    <t>m</t>
  </si>
  <si>
    <t>Northern America</t>
  </si>
  <si>
    <t>n</t>
  </si>
  <si>
    <t>o</t>
  </si>
  <si>
    <t>Sustainable Development Goal (SDG) regions</t>
  </si>
  <si>
    <t>p</t>
  </si>
  <si>
    <t>SUB-SAHARAN AFRICA</t>
  </si>
  <si>
    <t>SDG region</t>
  </si>
  <si>
    <t>Subregion</t>
  </si>
  <si>
    <t>Country/Area</t>
  </si>
  <si>
    <t>Eritrea</t>
  </si>
  <si>
    <t>Mayotte</t>
  </si>
  <si>
    <t>Réunion</t>
  </si>
  <si>
    <t>Somalia</t>
  </si>
  <si>
    <t>South Sudan</t>
  </si>
  <si>
    <t>United Republic of Tanzania</t>
  </si>
  <si>
    <t>Middle Africa</t>
  </si>
  <si>
    <t>Democratic Republic of the Congo</t>
  </si>
  <si>
    <t>Southern Africa</t>
  </si>
  <si>
    <t>Eswatini</t>
  </si>
  <si>
    <t>Saint Helena</t>
  </si>
  <si>
    <t>NORTHERN AFRICA AND WESTERN ASIA</t>
  </si>
  <si>
    <t>Sudan</t>
  </si>
  <si>
    <t>Western Sahara</t>
  </si>
  <si>
    <t>Western Asia</t>
  </si>
  <si>
    <t>CENTRAL AND SOUTHERN ASIA</t>
  </si>
  <si>
    <t>Central Asia</t>
  </si>
  <si>
    <t>Southern Asia</t>
  </si>
  <si>
    <t>Bhutan</t>
  </si>
  <si>
    <t>Maldives</t>
  </si>
  <si>
    <t>EASTERN AND SOUTH-EASTERN ASIA</t>
  </si>
  <si>
    <t>Eastern Asia</t>
  </si>
  <si>
    <t>China, Macao SAR</t>
  </si>
  <si>
    <t>China, Taiwan Province of China</t>
  </si>
  <si>
    <t>Dem. People's Republic of Korea</t>
  </si>
  <si>
    <t>South-Eastern Asia</t>
  </si>
  <si>
    <t>Brunei Darussalam</t>
  </si>
  <si>
    <t>Lao People's Democratic Republic</t>
  </si>
  <si>
    <t>Timor-Leste</t>
  </si>
  <si>
    <t>LATIN AMERICA AND THE CARIBBEAN</t>
  </si>
  <si>
    <t>Caribbean</t>
  </si>
  <si>
    <t>Anguilla</t>
  </si>
  <si>
    <t>Antigua and Barbuda</t>
  </si>
  <si>
    <t>Aruba</t>
  </si>
  <si>
    <t>Bahamas</t>
  </si>
  <si>
    <t>Bonaire, Sint Eustatius and Saba</t>
  </si>
  <si>
    <t>British Virgin Islands</t>
  </si>
  <si>
    <t>Cayman Islands</t>
  </si>
  <si>
    <t>Curaçao</t>
  </si>
  <si>
    <t>Grenada</t>
  </si>
  <si>
    <t>Guadeloupe</t>
  </si>
  <si>
    <t>Martinique</t>
  </si>
  <si>
    <t>Montserrat</t>
  </si>
  <si>
    <t>Saint Barthélemy</t>
  </si>
  <si>
    <t>Saint Kitts and Nevis</t>
  </si>
  <si>
    <t>Saint Martin (French part)</t>
  </si>
  <si>
    <t>Saint Vincent and the Grenadines</t>
  </si>
  <si>
    <t>Sint Maarten (Dutch part)</t>
  </si>
  <si>
    <t>Turks and Caicos Islands</t>
  </si>
  <si>
    <t>United States Virgin Islands</t>
  </si>
  <si>
    <t>Central America</t>
  </si>
  <si>
    <t>Belize</t>
  </si>
  <si>
    <t>South America</t>
  </si>
  <si>
    <t>Falkland Islands (Malvinas)</t>
  </si>
  <si>
    <t>French Guiana</t>
  </si>
  <si>
    <t>Guyana</t>
  </si>
  <si>
    <t>Suriname</t>
  </si>
  <si>
    <t>AUSTRALIA/NEW ZEALAND</t>
  </si>
  <si>
    <t>OCEANIA (EXCLUDING AUSTRALIA AND NEW ZEALAND)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</si>
  <si>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</si>
  <si>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</si>
  <si>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</si>
  <si>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</si>
  <si>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</si>
  <si>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</si>
  <si>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</si>
  <si>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</si>
  <si>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</si>
  <si>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</si>
  <si>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</si>
  <si>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</si>
  <si>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</si>
  <si>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</si>
  <si>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</si>
  <si>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</si>
  <si>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</si>
  <si>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</si>
  <si>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</si>
  <si>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</si>
  <si>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</si>
  <si>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</si>
  <si>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</si>
  <si>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</si>
  <si>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EUROPE AND NORTHERN AMERICA</t>
  </si>
  <si>
    <t>EUROPE</t>
  </si>
  <si>
    <t>SDG subregion</t>
  </si>
  <si>
    <t>Czechia</t>
  </si>
  <si>
    <t>Northern Europe</t>
  </si>
  <si>
    <t>Channel Islands</t>
  </si>
  <si>
    <t>Faroe Islands</t>
  </si>
  <si>
    <t>Isle of Man</t>
  </si>
  <si>
    <t>Andorra</t>
  </si>
  <si>
    <t>Gibraltar</t>
  </si>
  <si>
    <t>Holy See</t>
  </si>
  <si>
    <t>North Macedonia</t>
  </si>
  <si>
    <t>San Marino</t>
  </si>
  <si>
    <t>Liechtenstein</t>
  </si>
  <si>
    <t>Monaco</t>
  </si>
  <si>
    <t>NORTHERN AMERICA</t>
  </si>
  <si>
    <t>Bermuda</t>
  </si>
  <si>
    <t>Saint Pierre and Miquelon</t>
  </si>
  <si>
    <t>United States of America</t>
  </si>
  <si>
    <t>Country Group Name</t>
  </si>
  <si>
    <t>Subject Descriptor</t>
  </si>
  <si>
    <t>Units</t>
  </si>
  <si>
    <t>Scale</t>
  </si>
  <si>
    <t>Series-specific Notes</t>
  </si>
  <si>
    <t>Estimates Start After</t>
  </si>
  <si>
    <t>Gross domestic product, constant prices</t>
  </si>
  <si>
    <t>Percent change (market exchange rates)</t>
  </si>
  <si>
    <t>Gross domestic product per capita, constant prices</t>
  </si>
  <si>
    <t>GWP, Hanson</t>
  </si>
  <si>
    <t>GWP, Hanson reconstructed</t>
  </si>
  <si>
    <t>WEO Subject Code</t>
  </si>
  <si>
    <t>NGDP_RPCH</t>
  </si>
  <si>
    <t>International Monetary Fund, World Economic Outlook Database, April 2020</t>
  </si>
  <si>
    <t>Source: National Statistics Office Latest actual data: 2018 National accounts manual used: European System of Accounts (ESA) 2010 GDP valuation: Market prices Start/end months of reporting year: January/December Base year: 2014 Chain-weighted: Yes, from 1980</t>
  </si>
  <si>
    <t>NGDPRPPPPCPCH</t>
  </si>
  <si>
    <t>Purchasing power parity; percent change</t>
  </si>
  <si>
    <t>FRA GDP/capita growth, WEO</t>
  </si>
  <si>
    <t>GWP</t>
  </si>
  <si>
    <t>r</t>
  </si>
  <si>
    <t xml:space="preserve">Exponential </t>
  </si>
  <si>
    <t>Power 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</si>
</sst>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;###0"/>
    <numFmt numFmtId="165" formatCode="#\ ###\ ###\ ##0;\-#\ ###\ ###\ ##0;0"/>
    <numFmt numFmtId="166" formatCode="#,##0.0000"/>
    <numFmt numFmtId="167" formatCode="_(&quot;$&quot;* #,##0_);_(&quot;$&quot;* \(#,##0\);_(&quot;$&quot;* &quot;-&quot;??_);_(@_)"/>
    <numFmt numFmtId="168" formatCode="#,##0.0"/>
    <numFmt numFmtId="169" formatCode="#,##0.000"/>
    <numFmt numFmtId="170" formatCode="_-* #,##0.00_-;\-* #,##0.00_-;_-* &quot;-&quot;??_-;_-@_-"/>
    <numFmt numFmtId="171" formatCode="_-* #,##0_-;\-* #,##0_-;_-* &quot;-&quot;??_-;_-@_-"/>
    <numFmt numFmtId="172" formatCode="#,##0.000000"/>
    <numFmt numFmtId="173" formatCode="#,##0.00000"/>
    <numFmt numFmtId="174" formatCode="0.0"/>
    <numFmt numFmtId="175" formatCode="0.000"/>
    <numFmt numFmtId="176" formatCode="####0&quot; CE&quot;;####0&quot; BCE&quot;;\1"/>
    <numFmt numFmtId="177" formatCode="0.0000%"/>
    <numFmt numFmtId="178" formatCode="#,##0.0000000000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indexed="8"/>
      <name val="Arial"/>
      <family val="2"/>
    </font>
    <font>
      <sz val="7"/>
      <color indexed="8"/>
      <name val="Arial"/>
      <family val="1"/>
      <charset val="204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8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2"/>
      <color theme="1"/>
      <name val="Arial"/>
      <family val="2"/>
    </font>
    <font>
      <sz val="10"/>
      <name val="Times New Roman"/>
      <family val="1"/>
      <charset val="204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i/>
      <sz val="10"/>
      <name val="Arial"/>
      <family val="2"/>
    </font>
    <font>
      <sz val="11"/>
      <name val="Arial"/>
      <family val="2"/>
    </font>
    <font>
      <b/>
      <sz val="14"/>
      <color indexed="12"/>
      <name val="Arial"/>
      <family val="2"/>
    </font>
    <font>
      <sz val="11"/>
      <color indexed="12"/>
      <name val="Arial"/>
      <family val="2"/>
    </font>
    <font>
      <b/>
      <sz val="11"/>
      <name val="Arial"/>
      <family val="2"/>
    </font>
    <font>
      <b/>
      <sz val="11"/>
      <color indexed="12"/>
      <name val="Arial"/>
      <family val="2"/>
    </font>
    <font>
      <b/>
      <sz val="10"/>
      <color indexed="60"/>
      <name val="Arial"/>
      <family val="2"/>
    </font>
    <font>
      <b/>
      <sz val="14"/>
      <color indexed="60"/>
      <name val="Arial"/>
      <family val="2"/>
    </font>
    <font>
      <b/>
      <sz val="11"/>
      <color indexed="17"/>
      <name val="Arial"/>
      <family val="2"/>
    </font>
    <font>
      <b/>
      <sz val="14"/>
      <color indexed="17"/>
      <name val="Arial"/>
      <family val="2"/>
    </font>
    <font>
      <b/>
      <sz val="10"/>
      <color indexed="17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mbria"/>
      <family val="1"/>
    </font>
    <font>
      <sz val="10"/>
      <color rgb="FF000000"/>
      <name val="Arial Unicode MS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Merriweather"/>
    </font>
  </fonts>
  <fills count="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</borders>
  <cellStyleXfs count="11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" fillId="0" borderId="0"/>
    <xf numFmtId="0" fontId="14" fillId="0" borderId="0"/>
    <xf numFmtId="44" fontId="3" fillId="0" borderId="0" applyFont="0" applyFill="0" applyBorder="0" applyAlignment="0" applyProtection="0"/>
    <xf numFmtId="0" fontId="17" fillId="0" borderId="0"/>
    <xf numFmtId="0" fontId="17" fillId="0" borderId="0"/>
    <xf numFmtId="170" fontId="17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</cellStyleXfs>
  <cellXfs count="200">
    <xf numFmtId="0" fontId="0" fillId="0" borderId="0" xfId="0"/>
    <xf numFmtId="3" fontId="0" fillId="0" borderId="0" xfId="0" applyNumberFormat="1"/>
    <xf numFmtId="0" fontId="2" fillId="0" borderId="0" xfId="0" applyFont="1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right"/>
    </xf>
    <xf numFmtId="10" fontId="0" fillId="0" borderId="0" xfId="2" applyNumberFormat="1" applyFont="1"/>
    <xf numFmtId="164" fontId="4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/>
    </xf>
    <xf numFmtId="164" fontId="4" fillId="0" borderId="0" xfId="0" applyNumberFormat="1" applyFont="1" applyAlignment="1">
      <alignment horizontal="right" vertical="top" wrapText="1"/>
    </xf>
    <xf numFmtId="0" fontId="6" fillId="0" borderId="0" xfId="3"/>
    <xf numFmtId="164" fontId="4" fillId="0" borderId="9" xfId="0" applyNumberFormat="1" applyFont="1" applyBorder="1" applyAlignment="1">
      <alignment horizontal="left" vertical="top" wrapText="1"/>
    </xf>
    <xf numFmtId="164" fontId="4" fillId="0" borderId="0" xfId="0" applyNumberFormat="1" applyFont="1" applyAlignment="1">
      <alignment horizontal="left" vertical="center" wrapText="1"/>
    </xf>
    <xf numFmtId="0" fontId="1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right" vertical="top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indent="1"/>
    </xf>
    <xf numFmtId="0" fontId="14" fillId="0" borderId="0" xfId="4"/>
    <xf numFmtId="0" fontId="15" fillId="0" borderId="0" xfId="4" applyFont="1"/>
    <xf numFmtId="0" fontId="16" fillId="0" borderId="0" xfId="0" applyFont="1"/>
    <xf numFmtId="3" fontId="17" fillId="0" borderId="0" xfId="0" applyNumberFormat="1" applyFont="1" applyAlignment="1">
      <alignment horizontal="right"/>
    </xf>
    <xf numFmtId="3" fontId="17" fillId="0" borderId="0" xfId="0" applyNumberFormat="1" applyFont="1"/>
    <xf numFmtId="166" fontId="17" fillId="0" borderId="0" xfId="0" applyNumberFormat="1" applyFont="1"/>
    <xf numFmtId="3" fontId="16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 wrapText="1"/>
    </xf>
    <xf numFmtId="167" fontId="0" fillId="0" borderId="0" xfId="5" applyNumberFormat="1" applyFont="1"/>
    <xf numFmtId="0" fontId="17" fillId="0" borderId="0" xfId="6"/>
    <xf numFmtId="0" fontId="18" fillId="0" borderId="0" xfId="6" applyFont="1"/>
    <xf numFmtId="3" fontId="19" fillId="0" borderId="0" xfId="6" applyNumberFormat="1" applyFont="1"/>
    <xf numFmtId="3" fontId="17" fillId="0" borderId="0" xfId="6" applyNumberFormat="1"/>
    <xf numFmtId="3" fontId="18" fillId="0" borderId="0" xfId="6" applyNumberFormat="1" applyFont="1"/>
    <xf numFmtId="0" fontId="19" fillId="0" borderId="0" xfId="6" applyFont="1"/>
    <xf numFmtId="3" fontId="19" fillId="0" borderId="0" xfId="6" applyNumberFormat="1" applyFont="1" applyAlignment="1">
      <alignment horizontal="right"/>
    </xf>
    <xf numFmtId="3" fontId="18" fillId="0" borderId="0" xfId="6" applyNumberFormat="1" applyFont="1" applyAlignment="1">
      <alignment horizontal="right"/>
    </xf>
    <xf numFmtId="3" fontId="20" fillId="0" borderId="0" xfId="6" applyNumberFormat="1" applyFont="1"/>
    <xf numFmtId="3" fontId="18" fillId="0" borderId="0" xfId="7" applyNumberFormat="1" applyFont="1" applyAlignment="1">
      <alignment horizontal="right"/>
    </xf>
    <xf numFmtId="0" fontId="17" fillId="0" borderId="0" xfId="6" applyAlignment="1">
      <alignment horizontal="right"/>
    </xf>
    <xf numFmtId="3" fontId="17" fillId="0" borderId="0" xfId="6" applyNumberFormat="1" applyAlignment="1">
      <alignment horizontal="right"/>
    </xf>
    <xf numFmtId="3" fontId="20" fillId="0" borderId="0" xfId="6" applyNumberFormat="1" applyFont="1" applyAlignment="1">
      <alignment horizontal="right"/>
    </xf>
    <xf numFmtId="0" fontId="19" fillId="0" borderId="0" xfId="6" applyFont="1" applyAlignment="1">
      <alignment horizontal="right"/>
    </xf>
    <xf numFmtId="0" fontId="21" fillId="0" borderId="0" xfId="6" applyFont="1" applyAlignment="1">
      <alignment horizontal="center" wrapText="1"/>
    </xf>
    <xf numFmtId="0" fontId="22" fillId="0" borderId="0" xfId="6" applyFont="1"/>
    <xf numFmtId="0" fontId="23" fillId="0" borderId="0" xfId="6" applyFont="1" applyAlignment="1">
      <alignment horizontal="center"/>
    </xf>
    <xf numFmtId="0" fontId="24" fillId="0" borderId="0" xfId="6" applyFont="1" applyAlignment="1">
      <alignment horizontal="center" wrapText="1"/>
    </xf>
    <xf numFmtId="3" fontId="24" fillId="0" borderId="0" xfId="6" applyNumberFormat="1" applyFont="1" applyAlignment="1">
      <alignment horizontal="center" wrapText="1"/>
    </xf>
    <xf numFmtId="3" fontId="21" fillId="0" borderId="0" xfId="6" applyNumberFormat="1" applyFont="1" applyAlignment="1">
      <alignment horizontal="center" wrapText="1"/>
    </xf>
    <xf numFmtId="0" fontId="25" fillId="0" borderId="0" xfId="6" applyFont="1" applyAlignment="1">
      <alignment horizontal="center"/>
    </xf>
    <xf numFmtId="171" fontId="26" fillId="0" borderId="0" xfId="8" applyNumberFormat="1" applyFont="1" applyAlignment="1">
      <alignment wrapText="1"/>
    </xf>
    <xf numFmtId="0" fontId="26" fillId="0" borderId="0" xfId="6" applyFont="1"/>
    <xf numFmtId="0" fontId="26" fillId="0" borderId="0" xfId="6" applyFont="1" applyAlignment="1">
      <alignment horizontal="right"/>
    </xf>
    <xf numFmtId="0" fontId="21" fillId="0" borderId="0" xfId="6" applyFont="1" applyAlignment="1">
      <alignment horizontal="center" vertical="justify" wrapText="1"/>
    </xf>
    <xf numFmtId="0" fontId="27" fillId="0" borderId="0" xfId="6" applyFont="1" applyAlignment="1">
      <alignment wrapText="1"/>
    </xf>
    <xf numFmtId="0" fontId="23" fillId="0" borderId="0" xfId="6" applyFont="1" applyAlignment="1">
      <alignment horizontal="center" vertical="justify"/>
    </xf>
    <xf numFmtId="0" fontId="28" fillId="0" borderId="0" xfId="6" applyFont="1" applyAlignment="1">
      <alignment horizontal="left"/>
    </xf>
    <xf numFmtId="0" fontId="28" fillId="0" borderId="0" xfId="6" applyFont="1"/>
    <xf numFmtId="0" fontId="25" fillId="0" borderId="0" xfId="6" applyFont="1" applyAlignment="1">
      <alignment horizontal="center" vertical="justify"/>
    </xf>
    <xf numFmtId="3" fontId="29" fillId="0" borderId="0" xfId="6" applyNumberFormat="1" applyFont="1" applyAlignment="1">
      <alignment wrapText="1"/>
    </xf>
    <xf numFmtId="0" fontId="30" fillId="0" borderId="0" xfId="6" applyFont="1" applyAlignment="1">
      <alignment horizontal="right"/>
    </xf>
    <xf numFmtId="3" fontId="30" fillId="0" borderId="0" xfId="6" applyNumberFormat="1" applyFont="1" applyAlignment="1">
      <alignment horizontal="right"/>
    </xf>
    <xf numFmtId="0" fontId="30" fillId="0" borderId="0" xfId="6" applyFont="1"/>
    <xf numFmtId="3" fontId="17" fillId="0" borderId="0" xfId="8" applyNumberFormat="1"/>
    <xf numFmtId="3" fontId="18" fillId="0" borderId="0" xfId="0" applyNumberFormat="1" applyFont="1"/>
    <xf numFmtId="3" fontId="31" fillId="0" borderId="0" xfId="0" applyNumberFormat="1" applyFont="1"/>
    <xf numFmtId="0" fontId="31" fillId="0" borderId="0" xfId="0" applyFont="1"/>
    <xf numFmtId="0" fontId="18" fillId="0" borderId="0" xfId="0" applyFont="1"/>
    <xf numFmtId="3" fontId="32" fillId="0" borderId="0" xfId="0" applyNumberFormat="1" applyFont="1"/>
    <xf numFmtId="3" fontId="18" fillId="0" borderId="0" xfId="0" applyNumberFormat="1" applyFont="1" applyAlignment="1">
      <alignment horizontal="right"/>
    </xf>
    <xf numFmtId="172" fontId="18" fillId="0" borderId="0" xfId="0" applyNumberFormat="1" applyFont="1"/>
    <xf numFmtId="3" fontId="16" fillId="0" borderId="0" xfId="1" applyNumberFormat="1" applyFont="1"/>
    <xf numFmtId="3" fontId="17" fillId="0" borderId="0" xfId="1" applyNumberFormat="1" applyFont="1"/>
    <xf numFmtId="3" fontId="17" fillId="0" borderId="0" xfId="9" applyNumberFormat="1"/>
    <xf numFmtId="3" fontId="17" fillId="0" borderId="0" xfId="10" applyNumberFormat="1"/>
    <xf numFmtId="3" fontId="20" fillId="0" borderId="0" xfId="0" applyNumberFormat="1" applyFont="1"/>
    <xf numFmtId="3" fontId="20" fillId="0" borderId="0" xfId="0" applyNumberFormat="1" applyFont="1" applyAlignment="1">
      <alignment horizontal="right" vertical="center"/>
    </xf>
    <xf numFmtId="3" fontId="17" fillId="0" borderId="0" xfId="0" quotePrefix="1" applyNumberFormat="1" applyFont="1"/>
    <xf numFmtId="173" fontId="20" fillId="0" borderId="0" xfId="0" applyNumberFormat="1" applyFont="1"/>
    <xf numFmtId="3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center" vertical="justify" wrapText="1"/>
    </xf>
    <xf numFmtId="0" fontId="24" fillId="0" borderId="0" xfId="0" applyFont="1" applyAlignment="1">
      <alignment horizontal="center" vertical="justify" wrapText="1"/>
    </xf>
    <xf numFmtId="0" fontId="24" fillId="0" borderId="0" xfId="0" applyFont="1" applyAlignment="1">
      <alignment horizontal="center" wrapText="1"/>
    </xf>
    <xf numFmtId="0" fontId="21" fillId="0" borderId="0" xfId="0" applyFont="1" applyAlignment="1">
      <alignment horizontal="center" vertical="justify"/>
    </xf>
    <xf numFmtId="3" fontId="24" fillId="0" borderId="0" xfId="0" applyNumberFormat="1" applyFont="1" applyAlignment="1">
      <alignment horizontal="center" wrapText="1"/>
    </xf>
    <xf numFmtId="3" fontId="21" fillId="0" borderId="0" xfId="0" applyNumberFormat="1" applyFont="1" applyAlignment="1">
      <alignment horizontal="center" wrapText="1"/>
    </xf>
    <xf numFmtId="0" fontId="24" fillId="0" borderId="0" xfId="0" applyFont="1" applyAlignment="1">
      <alignment horizontal="center"/>
    </xf>
    <xf numFmtId="0" fontId="17" fillId="0" borderId="0" xfId="0" applyFont="1"/>
    <xf numFmtId="0" fontId="21" fillId="0" borderId="0" xfId="0" applyFont="1"/>
    <xf numFmtId="0" fontId="24" fillId="0" borderId="0" xfId="0" applyFont="1"/>
    <xf numFmtId="3" fontId="37" fillId="0" borderId="0" xfId="0" applyNumberFormat="1" applyFont="1"/>
    <xf numFmtId="0" fontId="37" fillId="0" borderId="1" xfId="0" applyFont="1" applyBorder="1" applyAlignment="1">
      <alignment horizontal="center" wrapText="1"/>
    </xf>
    <xf numFmtId="0" fontId="2" fillId="0" borderId="0" xfId="0" applyFont="1" applyAlignment="1">
      <alignment horizontal="left"/>
    </xf>
    <xf numFmtId="175" fontId="0" fillId="0" borderId="0" xfId="0" applyNumberFormat="1"/>
    <xf numFmtId="0" fontId="0" fillId="0" borderId="0" xfId="0" applyAlignment="1">
      <alignment wrapText="1"/>
    </xf>
    <xf numFmtId="0" fontId="38" fillId="0" borderId="0" xfId="0" applyFont="1" applyAlignment="1">
      <alignment vertical="center"/>
    </xf>
    <xf numFmtId="0" fontId="38" fillId="0" borderId="0" xfId="0" applyFont="1" applyAlignment="1">
      <alignment horizontal="center" wrapText="1"/>
    </xf>
    <xf numFmtId="11" fontId="0" fillId="0" borderId="0" xfId="0" applyNumberFormat="1"/>
    <xf numFmtId="175" fontId="1" fillId="0" borderId="0" xfId="0" applyNumberFormat="1" applyFont="1"/>
    <xf numFmtId="0" fontId="1" fillId="0" borderId="0" xfId="0" applyFont="1" applyAlignment="1">
      <alignment wrapText="1"/>
    </xf>
    <xf numFmtId="0" fontId="39" fillId="0" borderId="0" xfId="0" applyFont="1" applyAlignment="1">
      <alignment wrapText="1"/>
    </xf>
    <xf numFmtId="0" fontId="8" fillId="2" borderId="3" xfId="3" quotePrefix="1" applyNumberFormat="1" applyFont="1" applyFill="1" applyBorder="1" applyAlignment="1">
      <alignment horizontal="center" vertical="center"/>
    </xf>
    <xf numFmtId="0" fontId="37" fillId="0" borderId="0" xfId="0" applyFont="1" applyAlignment="1">
      <alignment wrapText="1"/>
    </xf>
    <xf numFmtId="176" fontId="37" fillId="0" borderId="0" xfId="0" applyNumberFormat="1" applyFont="1"/>
    <xf numFmtId="0" fontId="41" fillId="0" borderId="0" xfId="0" applyFont="1" applyAlignment="1">
      <alignment vertical="center"/>
    </xf>
    <xf numFmtId="0" fontId="37" fillId="0" borderId="0" xfId="0" applyFont="1"/>
    <xf numFmtId="169" fontId="37" fillId="0" borderId="0" xfId="0" applyNumberFormat="1" applyFont="1"/>
    <xf numFmtId="4" fontId="37" fillId="0" borderId="0" xfId="0" applyNumberFormat="1" applyFont="1"/>
    <xf numFmtId="0" fontId="41" fillId="0" borderId="0" xfId="0" applyFont="1"/>
    <xf numFmtId="174" fontId="41" fillId="0" borderId="0" xfId="0" applyNumberFormat="1" applyFont="1" applyAlignment="1">
      <alignment vertical="center"/>
    </xf>
    <xf numFmtId="168" fontId="37" fillId="0" borderId="0" xfId="0" applyNumberFormat="1" applyFont="1"/>
    <xf numFmtId="10" fontId="37" fillId="0" borderId="0" xfId="2" applyNumberFormat="1" applyFont="1"/>
    <xf numFmtId="176" fontId="37" fillId="0" borderId="1" xfId="0" applyNumberFormat="1" applyFont="1" applyBorder="1"/>
    <xf numFmtId="0" fontId="37" fillId="0" borderId="1" xfId="0" applyFont="1" applyBorder="1"/>
    <xf numFmtId="3" fontId="37" fillId="0" borderId="1" xfId="0" applyNumberFormat="1" applyFont="1" applyBorder="1"/>
    <xf numFmtId="0" fontId="37" fillId="0" borderId="1" xfId="0" applyFont="1" applyBorder="1" applyAlignment="1">
      <alignment horizontal="right" wrapText="1"/>
    </xf>
    <xf numFmtId="0" fontId="41" fillId="0" borderId="1" xfId="0" applyFont="1" applyFill="1" applyBorder="1" applyAlignment="1">
      <alignment horizontal="right" wrapText="1"/>
    </xf>
    <xf numFmtId="0" fontId="37" fillId="0" borderId="0" xfId="0" applyFont="1" applyBorder="1" applyAlignment="1">
      <alignment horizontal="right" wrapText="1"/>
    </xf>
    <xf numFmtId="3" fontId="37" fillId="0" borderId="0" xfId="0" applyNumberFormat="1" applyFont="1" applyBorder="1"/>
    <xf numFmtId="176" fontId="37" fillId="0" borderId="0" xfId="0" applyNumberFormat="1" applyFont="1" applyBorder="1"/>
    <xf numFmtId="0" fontId="37" fillId="0" borderId="0" xfId="0" applyFont="1" applyBorder="1"/>
    <xf numFmtId="0" fontId="7" fillId="0" borderId="0" xfId="3" applyFont="1" applyAlignment="1">
      <alignment horizontal="right"/>
    </xf>
    <xf numFmtId="0" fontId="7" fillId="0" borderId="0" xfId="3" applyFont="1" applyAlignment="1">
      <alignment horizontal="left"/>
    </xf>
    <xf numFmtId="0" fontId="8" fillId="0" borderId="0" xfId="3" applyFont="1" applyAlignment="1">
      <alignment horizontal="left" wrapText="1" indent="1"/>
    </xf>
    <xf numFmtId="0" fontId="7" fillId="4" borderId="0" xfId="3" applyFont="1" applyFill="1" applyAlignment="1">
      <alignment horizontal="right"/>
    </xf>
    <xf numFmtId="0" fontId="7" fillId="4" borderId="0" xfId="3" applyFont="1" applyFill="1" applyAlignment="1">
      <alignment horizontal="left"/>
    </xf>
    <xf numFmtId="0" fontId="8" fillId="4" borderId="0" xfId="3" applyFont="1" applyFill="1" applyAlignment="1">
      <alignment horizontal="left" wrapText="1" indent="2"/>
    </xf>
    <xf numFmtId="0" fontId="7" fillId="0" borderId="0" xfId="3" applyFont="1" applyAlignment="1">
      <alignment horizontal="left" wrapText="1" indent="3"/>
    </xf>
    <xf numFmtId="0" fontId="7" fillId="0" borderId="0" xfId="3" applyFont="1" applyAlignment="1">
      <alignment horizontal="left" wrapText="1" indent="4"/>
    </xf>
    <xf numFmtId="0" fontId="7" fillId="5" borderId="0" xfId="3" applyFont="1" applyFill="1" applyAlignment="1">
      <alignment horizontal="right"/>
    </xf>
    <xf numFmtId="0" fontId="7" fillId="5" borderId="0" xfId="3" applyFont="1" applyFill="1" applyAlignment="1">
      <alignment horizontal="left"/>
    </xf>
    <xf numFmtId="0" fontId="8" fillId="5" borderId="0" xfId="3" applyFont="1" applyFill="1" applyAlignment="1">
      <alignment horizontal="left" wrapText="1" indent="3"/>
    </xf>
    <xf numFmtId="0" fontId="7" fillId="6" borderId="0" xfId="3" applyFont="1" applyFill="1" applyAlignment="1">
      <alignment horizontal="right"/>
    </xf>
    <xf numFmtId="0" fontId="7" fillId="6" borderId="0" xfId="3" applyFont="1" applyFill="1" applyAlignment="1">
      <alignment horizontal="left"/>
    </xf>
    <xf numFmtId="0" fontId="8" fillId="6" borderId="0" xfId="3" applyFont="1" applyFill="1" applyAlignment="1">
      <alignment horizontal="left" wrapText="1" indent="4"/>
    </xf>
    <xf numFmtId="0" fontId="7" fillId="0" borderId="0" xfId="3" applyFont="1" applyAlignment="1">
      <alignment horizontal="left" wrapText="1" indent="5"/>
    </xf>
    <xf numFmtId="0" fontId="7" fillId="7" borderId="0" xfId="3" applyFont="1" applyFill="1" applyAlignment="1">
      <alignment horizontal="right"/>
    </xf>
    <xf numFmtId="0" fontId="7" fillId="7" borderId="0" xfId="3" applyFont="1" applyFill="1" applyAlignment="1">
      <alignment horizontal="left"/>
    </xf>
    <xf numFmtId="0" fontId="8" fillId="7" borderId="0" xfId="3" applyFont="1" applyFill="1" applyAlignment="1">
      <alignment horizontal="left" wrapText="1" indent="4"/>
    </xf>
    <xf numFmtId="0" fontId="8" fillId="6" borderId="0" xfId="3" applyFont="1" applyFill="1" applyAlignment="1">
      <alignment horizontal="left" wrapText="1" indent="5"/>
    </xf>
    <xf numFmtId="0" fontId="7" fillId="0" borderId="0" xfId="3" applyFont="1" applyAlignment="1">
      <alignment horizontal="left" wrapText="1" indent="6"/>
    </xf>
    <xf numFmtId="0" fontId="7" fillId="0" borderId="0" xfId="3" applyFont="1" applyAlignment="1">
      <alignment horizontal="center"/>
    </xf>
    <xf numFmtId="0" fontId="7" fillId="4" borderId="0" xfId="3" applyFont="1" applyFill="1" applyAlignment="1">
      <alignment horizontal="center"/>
    </xf>
    <xf numFmtId="0" fontId="7" fillId="5" borderId="0" xfId="3" applyFont="1" applyFill="1" applyAlignment="1">
      <alignment horizontal="center"/>
    </xf>
    <xf numFmtId="0" fontId="7" fillId="6" borderId="0" xfId="3" applyFont="1" applyFill="1" applyAlignment="1">
      <alignment horizontal="center"/>
    </xf>
    <xf numFmtId="0" fontId="7" fillId="7" borderId="0" xfId="3" applyFont="1" applyFill="1" applyAlignment="1">
      <alignment horizontal="center"/>
    </xf>
    <xf numFmtId="165" fontId="7" fillId="0" borderId="0" xfId="3" applyNumberFormat="1" applyFont="1" applyAlignment="1">
      <alignment horizontal="right"/>
    </xf>
    <xf numFmtId="165" fontId="7" fillId="4" borderId="0" xfId="3" applyNumberFormat="1" applyFont="1" applyFill="1" applyAlignment="1">
      <alignment horizontal="right"/>
    </xf>
    <xf numFmtId="165" fontId="7" fillId="5" borderId="0" xfId="3" applyNumberFormat="1" applyFont="1" applyFill="1" applyAlignment="1">
      <alignment horizontal="right"/>
    </xf>
    <xf numFmtId="165" fontId="7" fillId="6" borderId="0" xfId="3" applyNumberFormat="1" applyFont="1" applyFill="1" applyAlignment="1">
      <alignment horizontal="right"/>
    </xf>
    <xf numFmtId="165" fontId="7" fillId="7" borderId="0" xfId="3" applyNumberFormat="1" applyFont="1" applyFill="1" applyAlignment="1">
      <alignment horizontal="right"/>
    </xf>
    <xf numFmtId="0" fontId="8" fillId="2" borderId="8" xfId="3" applyFont="1" applyFill="1" applyBorder="1" applyAlignment="1">
      <alignment horizontal="center" vertical="center"/>
    </xf>
    <xf numFmtId="0" fontId="8" fillId="2" borderId="7" xfId="3" applyFont="1" applyFill="1" applyBorder="1" applyAlignment="1">
      <alignment horizontal="left"/>
    </xf>
    <xf numFmtId="0" fontId="8" fillId="2" borderId="6" xfId="3" applyFont="1" applyFill="1" applyBorder="1" applyAlignment="1">
      <alignment horizontal="left"/>
    </xf>
    <xf numFmtId="0" fontId="8" fillId="2" borderId="5" xfId="3" applyFont="1" applyFill="1" applyBorder="1" applyAlignment="1">
      <alignment horizontal="left"/>
    </xf>
    <xf numFmtId="0" fontId="8" fillId="2" borderId="4" xfId="3" applyFont="1" applyFill="1" applyBorder="1" applyAlignment="1">
      <alignment horizontal="center" vertical="center"/>
    </xf>
    <xf numFmtId="0" fontId="8" fillId="2" borderId="4" xfId="3" quotePrefix="1" applyFont="1" applyFill="1" applyBorder="1" applyAlignment="1">
      <alignment horizontal="center" vertical="center"/>
    </xf>
    <xf numFmtId="0" fontId="8" fillId="2" borderId="4" xfId="3" quotePrefix="1" applyFont="1" applyFill="1" applyBorder="1" applyAlignment="1">
      <alignment horizontal="center" vertical="center" wrapText="1"/>
    </xf>
    <xf numFmtId="10" fontId="37" fillId="0" borderId="0" xfId="2" applyNumberFormat="1" applyFont="1" applyBorder="1"/>
    <xf numFmtId="0" fontId="8" fillId="3" borderId="0" xfId="3" applyFont="1" applyFill="1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10" fontId="8" fillId="3" borderId="0" xfId="2" applyNumberFormat="1" applyFont="1" applyFill="1"/>
    <xf numFmtId="177" fontId="8" fillId="3" borderId="0" xfId="2" applyNumberFormat="1" applyFont="1" applyFill="1"/>
    <xf numFmtId="178" fontId="37" fillId="0" borderId="0" xfId="0" applyNumberFormat="1" applyFont="1"/>
    <xf numFmtId="0" fontId="42" fillId="0" borderId="0" xfId="0" applyFont="1"/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0" fontId="7" fillId="3" borderId="0" xfId="3" quotePrefix="1" applyFont="1" applyFill="1" applyAlignment="1">
      <alignment horizontal="center"/>
    </xf>
    <xf numFmtId="0" fontId="9" fillId="3" borderId="0" xfId="3" applyFont="1" applyFill="1" applyAlignment="1">
      <alignment horizontal="center"/>
    </xf>
    <xf numFmtId="0" fontId="8" fillId="3" borderId="1" xfId="3" applyFont="1" applyFill="1" applyBorder="1" applyAlignment="1"/>
    <xf numFmtId="0" fontId="8" fillId="3" borderId="0" xfId="3" applyFont="1" applyFill="1" applyAlignment="1">
      <alignment horizontal="center"/>
    </xf>
    <xf numFmtId="0" fontId="7" fillId="3" borderId="0" xfId="3" applyFont="1" applyFill="1" applyAlignment="1">
      <alignment horizontal="center"/>
    </xf>
    <xf numFmtId="0" fontId="10" fillId="3" borderId="0" xfId="3" applyFont="1" applyFill="1" applyAlignment="1">
      <alignment horizontal="center"/>
    </xf>
    <xf numFmtId="0" fontId="8" fillId="3" borderId="0" xfId="3" applyFont="1" applyFill="1" applyAlignment="1"/>
    <xf numFmtId="0" fontId="11" fillId="3" borderId="0" xfId="3" applyFont="1" applyFill="1" applyAlignment="1">
      <alignment horizontal="center"/>
    </xf>
    <xf numFmtId="0" fontId="12" fillId="3" borderId="0" xfId="3" applyFont="1" applyFill="1" applyAlignment="1">
      <alignment horizontal="center"/>
    </xf>
    <xf numFmtId="0" fontId="0" fillId="0" borderId="1" xfId="0" applyNumberFormat="1" applyFont="1" applyBorder="1" applyAlignment="1">
      <alignment horizontal="center" wrapText="1"/>
    </xf>
    <xf numFmtId="0" fontId="2" fillId="0" borderId="1" xfId="0" applyNumberFormat="1" applyFont="1" applyBorder="1" applyAlignment="1">
      <alignment horizontal="center" wrapText="1"/>
    </xf>
    <xf numFmtId="0" fontId="2" fillId="0" borderId="6" xfId="0" applyNumberFormat="1" applyFont="1" applyBorder="1" applyAlignment="1">
      <alignment horizontal="center" wrapText="1"/>
    </xf>
    <xf numFmtId="0" fontId="2" fillId="0" borderId="0" xfId="0" applyNumberFormat="1" applyFont="1"/>
    <xf numFmtId="0" fontId="2" fillId="0" borderId="0" xfId="2" applyNumberFormat="1" applyFont="1"/>
    <xf numFmtId="0" fontId="2" fillId="0" borderId="0" xfId="0" applyNumberFormat="1" applyFont="1" applyBorder="1"/>
    <xf numFmtId="0" fontId="3" fillId="0" borderId="0" xfId="2" applyNumberFormat="1" applyFont="1" applyAlignment="1">
      <alignment vertical="center"/>
    </xf>
    <xf numFmtId="0" fontId="0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1" xfId="0" applyNumberFormat="1" applyFont="1" applyBorder="1"/>
    <xf numFmtId="0" fontId="0" fillId="0" borderId="1" xfId="0" applyNumberFormat="1" applyFont="1" applyBorder="1" applyAlignment="1">
      <alignment horizontal="center" wrapText="1"/>
    </xf>
    <xf numFmtId="0" fontId="0" fillId="0" borderId="0" xfId="0" applyNumberFormat="1" applyFont="1" applyBorder="1" applyAlignment="1">
      <alignment horizontal="center" wrapText="1"/>
    </xf>
    <xf numFmtId="0" fontId="0" fillId="0" borderId="0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0" xfId="0" applyNumberFormat="1" applyFont="1" applyAlignment="1">
      <alignment horizontal="center" wrapText="1"/>
    </xf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NumberFormat="1" applyFont="1" applyAlignment="1">
      <alignment vertical="center"/>
    </xf>
    <xf numFmtId="0" fontId="3" fillId="0" borderId="0" xfId="2" applyNumberFormat="1" applyFont="1"/>
    <xf numFmtId="0" fontId="3" fillId="0" borderId="0" xfId="1" applyNumberFormat="1" applyFont="1"/>
  </cellXfs>
  <cellStyles count="11">
    <cellStyle name="Comma" xfId="1" builtinId="3"/>
    <cellStyle name="Comma 2" xfId="8" xr:uid="{837EB59E-B612-4654-BA3D-A055140750DF}"/>
    <cellStyle name="Currency" xfId="5" builtinId="4"/>
    <cellStyle name="Normal" xfId="0" builtinId="0"/>
    <cellStyle name="Normal 2" xfId="3" xr:uid="{02922AF4-E173-447F-97F6-E7361A20EBF6}"/>
    <cellStyle name="Normal 2 2" xfId="9" xr:uid="{ECAB7A20-5E58-450A-ABD5-7F0EEE8B3C89}"/>
    <cellStyle name="Normal 3" xfId="4" xr:uid="{87815ACF-C0F4-41B3-AB7E-46396B0DA754}"/>
    <cellStyle name="Normal 4" xfId="6" xr:uid="{D2097C21-FAD6-42E1-97EE-8D53C4B2EC53}"/>
    <cellStyle name="Normal_Book1" xfId="7" xr:uid="{185ECB8A-1F07-4221-A501-2304BAC5DD74}"/>
    <cellStyle name="Percent" xfId="2" builtinId="5"/>
    <cellStyle name="Percent 2" xfId="10" xr:uid="{F9D010A3-8AA4-455E-AD47-FBEE8438EC9F}"/>
  </cellStyles>
  <dxfs count="57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7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7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60"/>
        <name val="Arial"/>
        <family val="2"/>
        <scheme val="none"/>
      </font>
      <numFmt numFmtId="171" formatCode="_-* #,##0_-;\-* #,##0_-;_-* &quot;-&quot;??_-;_-@_-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6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2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2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2"/>
        <scheme val="none"/>
      </font>
      <numFmt numFmtId="164" formatCode="###0;###0"/>
      <alignment horizontal="left" vertical="top" textRotation="0" wrapText="1" indent="0" justifyLastLine="0" shrinkToFit="0" readingOrder="0"/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left" vertical="top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2"/>
        <scheme val="none"/>
      </font>
      <numFmt numFmtId="164" formatCode="###0;###0"/>
      <alignment horizontal="left" vertical="top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indexed="8"/>
        <name val="Arial"/>
        <family val="1"/>
        <charset val="204"/>
        <scheme val="none"/>
      </font>
      <alignment horizontal="right" vertical="top" textRotation="0" wrapText="1" indent="0" justifyLastLine="0" shrinkToFit="0" readingOrder="0"/>
    </dxf>
  </dxfs>
  <tableStyles count="0" defaultTableStyle="TableStyleMedium2" defaultPivotStyle="PivotStyleLight16"/>
  <colors>
    <mruColors>
      <color rgb="FF444444"/>
      <color rgb="FF309BA6"/>
      <color rgb="FFD95F02"/>
      <color rgb="FFE7298A"/>
      <color rgb="FF7570B3"/>
      <color rgb="FF1B9E77"/>
      <color rgb="FF1A476F"/>
      <color rgb="FFFF4500"/>
      <color rgb="FF006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964754405699294E-2"/>
          <c:y val="0.11712976464361707"/>
          <c:w val="0.81928477690288715"/>
          <c:h val="0.76565487184472314"/>
        </c:manualLayout>
      </c:layout>
      <c:scatterChart>
        <c:scatterStyle val="lineMarker"/>
        <c:varyColors val="0"/>
        <c:ser>
          <c:idx val="2"/>
          <c:order val="2"/>
          <c:tx>
            <c:v>GWP/capita</c:v>
          </c:tx>
          <c:spPr>
            <a:ln w="12700" cap="rnd">
              <a:solidFill>
                <a:srgbClr val="FF45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D95F02"/>
              </a:solidFill>
              <a:ln w="9525">
                <a:noFill/>
              </a:ln>
              <a:effectLst/>
            </c:spPr>
          </c:marker>
          <c:xVal>
            <c:numRef>
              <c:f>('Data presentation'!$F$2:$F$53,'Data presentation'!$F$56:$F$106)</c:f>
              <c:numCache>
                <c:formatCode>#,##0</c:formatCode>
                <c:ptCount val="103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2">
                  <c:v>60</c:v>
                </c:pt>
                <c:pt idx="53">
                  <c:v>59</c:v>
                </c:pt>
                <c:pt idx="54">
                  <c:v>58</c:v>
                </c:pt>
                <c:pt idx="55">
                  <c:v>57</c:v>
                </c:pt>
                <c:pt idx="56">
                  <c:v>56</c:v>
                </c:pt>
                <c:pt idx="57">
                  <c:v>55</c:v>
                </c:pt>
                <c:pt idx="58">
                  <c:v>54</c:v>
                </c:pt>
                <c:pt idx="59">
                  <c:v>53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47</c:v>
                </c:pt>
                <c:pt idx="66">
                  <c:v>46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42</c:v>
                </c:pt>
                <c:pt idx="71">
                  <c:v>41</c:v>
                </c:pt>
                <c:pt idx="72">
                  <c:v>40</c:v>
                </c:pt>
                <c:pt idx="73">
                  <c:v>39</c:v>
                </c:pt>
                <c:pt idx="74">
                  <c:v>38</c:v>
                </c:pt>
                <c:pt idx="75">
                  <c:v>37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32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26</c:v>
                </c:pt>
                <c:pt idx="87">
                  <c:v>25</c:v>
                </c:pt>
                <c:pt idx="88">
                  <c:v>24</c:v>
                </c:pt>
                <c:pt idx="89">
                  <c:v>23</c:v>
                </c:pt>
                <c:pt idx="90">
                  <c:v>22</c:v>
                </c:pt>
                <c:pt idx="91">
                  <c:v>21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17</c:v>
                </c:pt>
                <c:pt idx="96">
                  <c:v>16</c:v>
                </c:pt>
                <c:pt idx="97">
                  <c:v>15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10</c:v>
                </c:pt>
              </c:numCache>
            </c:numRef>
          </c:xVal>
          <c:yVal>
            <c:numRef>
              <c:f>('Data presentation'!$C$2:$C$53,'Data presentation'!$C$56:$C$106)</c:f>
              <c:numCache>
                <c:formatCode>#,##0</c:formatCode>
                <c:ptCount val="103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403.7026076430555</c:v>
                </c:pt>
                <c:pt idx="5">
                  <c:v>409.35057595830256</c:v>
                </c:pt>
                <c:pt idx="6">
                  <c:v>421.23591921759856</c:v>
                </c:pt>
                <c:pt idx="7">
                  <c:v>432.81591156553083</c:v>
                </c:pt>
                <c:pt idx="8">
                  <c:v>443.96945434910009</c:v>
                </c:pt>
                <c:pt idx="9">
                  <c:v>456.85994399658193</c:v>
                </c:pt>
                <c:pt idx="10">
                  <c:v>464.5732085029004</c:v>
                </c:pt>
                <c:pt idx="11">
                  <c:v>466.7522805774509</c:v>
                </c:pt>
                <c:pt idx="12">
                  <c:v>463.09428882094988</c:v>
                </c:pt>
                <c:pt idx="13">
                  <c:v>463.09428882094988</c:v>
                </c:pt>
                <c:pt idx="14">
                  <c:v>463.09428882094988</c:v>
                </c:pt>
                <c:pt idx="15">
                  <c:v>461.5780608408528</c:v>
                </c:pt>
                <c:pt idx="16">
                  <c:v>460.14043238616523</c:v>
                </c:pt>
                <c:pt idx="17">
                  <c:v>458.77386525008927</c:v>
                </c:pt>
                <c:pt idx="18">
                  <c:v>456.22871356007636</c:v>
                </c:pt>
                <c:pt idx="19">
                  <c:v>453.40216212172231</c:v>
                </c:pt>
                <c:pt idx="20">
                  <c:v>511.59429767232808</c:v>
                </c:pt>
                <c:pt idx="21">
                  <c:v>551.255888080874</c:v>
                </c:pt>
                <c:pt idx="22">
                  <c:v>551.255888080874</c:v>
                </c:pt>
                <c:pt idx="23">
                  <c:v>541.49861486979171</c:v>
                </c:pt>
                <c:pt idx="24">
                  <c:v>624.61971912478987</c:v>
                </c:pt>
                <c:pt idx="25">
                  <c:v>629.08377137960508</c:v>
                </c:pt>
                <c:pt idx="26">
                  <c:v>657.78905812381049</c:v>
                </c:pt>
                <c:pt idx="27">
                  <c:v>711.63859997378984</c:v>
                </c:pt>
                <c:pt idx="28">
                  <c:v>884.25512768639203</c:v>
                </c:pt>
                <c:pt idx="30">
                  <c:v>1543.1589762396532</c:v>
                </c:pt>
                <c:pt idx="32">
                  <c:v>2180.5164565995401</c:v>
                </c:pt>
                <c:pt idx="33">
                  <c:v>2103.8256087479836</c:v>
                </c:pt>
                <c:pt idx="34">
                  <c:v>2191.3436076125572</c:v>
                </c:pt>
                <c:pt idx="35">
                  <c:v>2250.2488787655466</c:v>
                </c:pt>
                <c:pt idx="36">
                  <c:v>2319.9978076117582</c:v>
                </c:pt>
                <c:pt idx="37">
                  <c:v>2353.1005164507801</c:v>
                </c:pt>
                <c:pt idx="38">
                  <c:v>2457.0747033057637</c:v>
                </c:pt>
                <c:pt idx="39">
                  <c:v>2524.2683985229833</c:v>
                </c:pt>
                <c:pt idx="40">
                  <c:v>2567.2972542298207</c:v>
                </c:pt>
                <c:pt idx="41">
                  <c:v>2596.3225946206317</c:v>
                </c:pt>
                <c:pt idx="42">
                  <c:v>2665.112269172987</c:v>
                </c:pt>
                <c:pt idx="43">
                  <c:v>2764.0488425183912</c:v>
                </c:pt>
                <c:pt idx="44">
                  <c:v>2821.1852116152445</c:v>
                </c:pt>
                <c:pt idx="45">
                  <c:v>2902.3977630713343</c:v>
                </c:pt>
                <c:pt idx="46">
                  <c:v>2965.0438163683411</c:v>
                </c:pt>
                <c:pt idx="47">
                  <c:v>3117.6477359691762</c:v>
                </c:pt>
                <c:pt idx="48">
                  <c:v>3217.8063189855466</c:v>
                </c:pt>
                <c:pt idx="49">
                  <c:v>3325.6883686189453</c:v>
                </c:pt>
                <c:pt idx="50">
                  <c:v>3381.1483175407338</c:v>
                </c:pt>
                <c:pt idx="51">
                  <c:v>3493.8997186473421</c:v>
                </c:pt>
                <c:pt idx="52">
                  <c:v>3612.906250873662</c:v>
                </c:pt>
                <c:pt idx="53">
                  <c:v>3725.4561176368552</c:v>
                </c:pt>
                <c:pt idx="54">
                  <c:v>3797.3094149527979</c:v>
                </c:pt>
                <c:pt idx="55">
                  <c:v>3900.7166676302181</c:v>
                </c:pt>
                <c:pt idx="56">
                  <c:v>4080.9973637326198</c:v>
                </c:pt>
                <c:pt idx="57">
                  <c:v>4096.8872177712756</c:v>
                </c:pt>
                <c:pt idx="58">
                  <c:v>4086.2379942371008</c:v>
                </c:pt>
                <c:pt idx="59">
                  <c:v>4213.1205262463445</c:v>
                </c:pt>
                <c:pt idx="60">
                  <c:v>4308.4777087492212</c:v>
                </c:pt>
                <c:pt idx="61">
                  <c:v>4421.7535807903314</c:v>
                </c:pt>
                <c:pt idx="62">
                  <c:v>4499.5331247572067</c:v>
                </c:pt>
                <c:pt idx="63">
                  <c:v>4510.7868586267696</c:v>
                </c:pt>
                <c:pt idx="64">
                  <c:v>4522.5590735996311</c:v>
                </c:pt>
                <c:pt idx="65">
                  <c:v>4500.1837272134971</c:v>
                </c:pt>
                <c:pt idx="66">
                  <c:v>4539.0055682278489</c:v>
                </c:pt>
                <c:pt idx="67">
                  <c:v>4667.5025630893988</c:v>
                </c:pt>
                <c:pt idx="68">
                  <c:v>4747.5193396109025</c:v>
                </c:pt>
                <c:pt idx="69">
                  <c:v>4832.2172614842038</c:v>
                </c:pt>
                <c:pt idx="70">
                  <c:v>4931.8596480754404</c:v>
                </c:pt>
                <c:pt idx="71">
                  <c:v>5056.3391293075383</c:v>
                </c:pt>
                <c:pt idx="72">
                  <c:v>5133.0231788379033</c:v>
                </c:pt>
                <c:pt idx="73">
                  <c:v>5149.4519829218807</c:v>
                </c:pt>
                <c:pt idx="74">
                  <c:v>5141.4553843909825</c:v>
                </c:pt>
                <c:pt idx="75">
                  <c:v>5163.0431717476977</c:v>
                </c:pt>
                <c:pt idx="76">
                  <c:v>5201.3914610866123</c:v>
                </c:pt>
                <c:pt idx="77">
                  <c:v>5304.9848272693362</c:v>
                </c:pt>
                <c:pt idx="78">
                  <c:v>5443.4614012032598</c:v>
                </c:pt>
                <c:pt idx="79">
                  <c:v>5546.8212316533354</c:v>
                </c:pt>
                <c:pt idx="80">
                  <c:v>5687.8875653173909</c:v>
                </c:pt>
                <c:pt idx="81">
                  <c:v>5717.5064400904621</c:v>
                </c:pt>
                <c:pt idx="82">
                  <c:v>5850.2740747237103</c:v>
                </c:pt>
                <c:pt idx="83">
                  <c:v>6057.0748394752745</c:v>
                </c:pt>
                <c:pt idx="84">
                  <c:v>6160.7820522985166</c:v>
                </c:pt>
                <c:pt idx="85">
                  <c:v>6303.4767193486896</c:v>
                </c:pt>
                <c:pt idx="86">
                  <c:v>6525.7272028547422</c:v>
                </c:pt>
                <c:pt idx="87">
                  <c:v>6781.8290131161666</c:v>
                </c:pt>
                <c:pt idx="88">
                  <c:v>7001.2683839146584</c:v>
                </c:pt>
                <c:pt idx="89">
                  <c:v>7275.7606620893503</c:v>
                </c:pt>
                <c:pt idx="90">
                  <c:v>7503.5295370697522</c:v>
                </c:pt>
                <c:pt idx="91">
                  <c:v>7625.8604941139383</c:v>
                </c:pt>
                <c:pt idx="92">
                  <c:v>7478.1070148627568</c:v>
                </c:pt>
                <c:pt idx="93">
                  <c:v>7813.8824409826502</c:v>
                </c:pt>
                <c:pt idx="94">
                  <c:v>8050.7572205296829</c:v>
                </c:pt>
                <c:pt idx="95">
                  <c:v>8234.3633477197527</c:v>
                </c:pt>
                <c:pt idx="96">
                  <c:v>8421.8211261336437</c:v>
                </c:pt>
                <c:pt idx="97">
                  <c:v>8622.8645269165609</c:v>
                </c:pt>
                <c:pt idx="98">
                  <c:v>8820.7634391711472</c:v>
                </c:pt>
                <c:pt idx="99">
                  <c:v>9020.7158275325492</c:v>
                </c:pt>
                <c:pt idx="100">
                  <c:v>9265.7433702067538</c:v>
                </c:pt>
                <c:pt idx="101">
                  <c:v>9492.6859956903972</c:v>
                </c:pt>
                <c:pt idx="102">
                  <c:v>9663.4675827569354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3D-45D4-A8E6-5BD6F7EB2840}"/>
            </c:ext>
          </c:extLst>
        </c:ser>
        <c:ser>
          <c:idx val="3"/>
          <c:order val="3"/>
          <c:tx>
            <c:v>France GDP/capita</c:v>
          </c:tx>
          <c:spPr>
            <a:ln w="12700" cap="rnd">
              <a:solidFill>
                <a:srgbClr val="E7298A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E7298A"/>
              </a:solidFill>
              <a:ln w="9525">
                <a:noFill/>
              </a:ln>
              <a:effectLst/>
            </c:spPr>
          </c:marker>
          <c:xVal>
            <c:numRef>
              <c:f>'Data presentation'!$F$2:$F$107</c:f>
              <c:numCache>
                <c:formatCode>#,##0</c:formatCode>
                <c:ptCount val="106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4">
                  <c:v>60</c:v>
                </c:pt>
                <c:pt idx="55">
                  <c:v>59</c:v>
                </c:pt>
                <c:pt idx="56">
                  <c:v>58</c:v>
                </c:pt>
                <c:pt idx="57">
                  <c:v>57</c:v>
                </c:pt>
                <c:pt idx="58">
                  <c:v>56</c:v>
                </c:pt>
                <c:pt idx="59">
                  <c:v>55</c:v>
                </c:pt>
                <c:pt idx="60">
                  <c:v>54</c:v>
                </c:pt>
                <c:pt idx="61">
                  <c:v>53</c:v>
                </c:pt>
                <c:pt idx="62">
                  <c:v>52</c:v>
                </c:pt>
                <c:pt idx="63">
                  <c:v>51</c:v>
                </c:pt>
                <c:pt idx="64">
                  <c:v>50</c:v>
                </c:pt>
                <c:pt idx="65">
                  <c:v>49</c:v>
                </c:pt>
                <c:pt idx="66">
                  <c:v>48</c:v>
                </c:pt>
                <c:pt idx="67">
                  <c:v>47</c:v>
                </c:pt>
                <c:pt idx="68">
                  <c:v>46</c:v>
                </c:pt>
                <c:pt idx="69">
                  <c:v>45</c:v>
                </c:pt>
                <c:pt idx="70">
                  <c:v>44</c:v>
                </c:pt>
                <c:pt idx="71">
                  <c:v>43</c:v>
                </c:pt>
                <c:pt idx="72">
                  <c:v>42</c:v>
                </c:pt>
                <c:pt idx="73">
                  <c:v>41</c:v>
                </c:pt>
                <c:pt idx="74">
                  <c:v>40</c:v>
                </c:pt>
                <c:pt idx="75">
                  <c:v>39</c:v>
                </c:pt>
                <c:pt idx="76">
                  <c:v>38</c:v>
                </c:pt>
                <c:pt idx="77">
                  <c:v>37</c:v>
                </c:pt>
                <c:pt idx="78">
                  <c:v>36</c:v>
                </c:pt>
                <c:pt idx="79">
                  <c:v>35</c:v>
                </c:pt>
                <c:pt idx="80">
                  <c:v>34</c:v>
                </c:pt>
                <c:pt idx="81">
                  <c:v>33</c:v>
                </c:pt>
                <c:pt idx="82">
                  <c:v>32</c:v>
                </c:pt>
                <c:pt idx="83">
                  <c:v>31</c:v>
                </c:pt>
                <c:pt idx="84">
                  <c:v>30</c:v>
                </c:pt>
                <c:pt idx="85">
                  <c:v>29</c:v>
                </c:pt>
                <c:pt idx="86">
                  <c:v>28</c:v>
                </c:pt>
                <c:pt idx="87">
                  <c:v>27</c:v>
                </c:pt>
                <c:pt idx="88">
                  <c:v>26</c:v>
                </c:pt>
                <c:pt idx="89">
                  <c:v>25</c:v>
                </c:pt>
                <c:pt idx="90">
                  <c:v>24</c:v>
                </c:pt>
                <c:pt idx="91">
                  <c:v>23</c:v>
                </c:pt>
                <c:pt idx="92">
                  <c:v>22</c:v>
                </c:pt>
                <c:pt idx="93">
                  <c:v>21</c:v>
                </c:pt>
                <c:pt idx="94">
                  <c:v>20</c:v>
                </c:pt>
                <c:pt idx="95">
                  <c:v>19</c:v>
                </c:pt>
                <c:pt idx="96">
                  <c:v>18</c:v>
                </c:pt>
                <c:pt idx="97">
                  <c:v>17</c:v>
                </c:pt>
                <c:pt idx="98">
                  <c:v>16</c:v>
                </c:pt>
                <c:pt idx="99">
                  <c:v>15</c:v>
                </c:pt>
                <c:pt idx="100">
                  <c:v>14</c:v>
                </c:pt>
                <c:pt idx="101">
                  <c:v>13</c:v>
                </c:pt>
                <c:pt idx="102">
                  <c:v>12</c:v>
                </c:pt>
                <c:pt idx="103">
                  <c:v>11</c:v>
                </c:pt>
                <c:pt idx="104">
                  <c:v>10</c:v>
                </c:pt>
              </c:numCache>
            </c:numRef>
          </c:xVal>
          <c:yVal>
            <c:numRef>
              <c:f>'Data presentation'!$E$2:$E$107</c:f>
              <c:numCache>
                <c:formatCode>#,##0.00</c:formatCode>
                <c:ptCount val="106"/>
                <c:pt idx="3" formatCode="#,##0">
                  <c:v>658.03799857962701</c:v>
                </c:pt>
                <c:pt idx="4" formatCode="#,##0">
                  <c:v>664.12913988703167</c:v>
                </c:pt>
                <c:pt idx="11" formatCode="#,##0">
                  <c:v>1050</c:v>
                </c:pt>
                <c:pt idx="22" formatCode="#,##0">
                  <c:v>1469</c:v>
                </c:pt>
                <c:pt idx="23" formatCode="#,##0">
                  <c:v>1853</c:v>
                </c:pt>
                <c:pt idx="24" formatCode="#,##0">
                  <c:v>1748</c:v>
                </c:pt>
                <c:pt idx="25" formatCode="#,##0">
                  <c:v>1661</c:v>
                </c:pt>
                <c:pt idx="26" formatCode="#,##0">
                  <c:v>1748</c:v>
                </c:pt>
                <c:pt idx="27" formatCode="#,##0">
                  <c:v>1867</c:v>
                </c:pt>
                <c:pt idx="28" formatCode="#,##0">
                  <c:v>3086</c:v>
                </c:pt>
                <c:pt idx="30" formatCode="#,##0">
                  <c:v>5733</c:v>
                </c:pt>
                <c:pt idx="32" formatCode="#,##0">
                  <c:v>6650</c:v>
                </c:pt>
                <c:pt idx="33" formatCode="#,##0">
                  <c:v>8531</c:v>
                </c:pt>
                <c:pt idx="34" formatCode="#,##0">
                  <c:v>8984</c:v>
                </c:pt>
                <c:pt idx="35" formatCode="#,##0">
                  <c:v>9154</c:v>
                </c:pt>
                <c:pt idx="36" formatCode="#,##0">
                  <c:v>9351</c:v>
                </c:pt>
                <c:pt idx="37" formatCode="#,##0">
                  <c:v>9731</c:v>
                </c:pt>
                <c:pt idx="38" formatCode="#,##0">
                  <c:v>10198</c:v>
                </c:pt>
                <c:pt idx="39" formatCode="#,##0">
                  <c:v>10608</c:v>
                </c:pt>
                <c:pt idx="40" formatCode="#,##0">
                  <c:v>11124</c:v>
                </c:pt>
                <c:pt idx="41" formatCode="#,##0">
                  <c:v>11277</c:v>
                </c:pt>
                <c:pt idx="42" formatCode="#,##0">
                  <c:v>11481</c:v>
                </c:pt>
                <c:pt idx="43" formatCode="#,##0">
                  <c:v>12170</c:v>
                </c:pt>
                <c:pt idx="44" formatCode="#,##0">
                  <c:v>12698</c:v>
                </c:pt>
                <c:pt idx="45" formatCode="#,##0">
                  <c:v>13271</c:v>
                </c:pt>
                <c:pt idx="46" formatCode="#,##0">
                  <c:v>13757</c:v>
                </c:pt>
                <c:pt idx="47" formatCode="#,##0">
                  <c:v>14509</c:v>
                </c:pt>
                <c:pt idx="48" formatCode="#,##0">
                  <c:v>15078</c:v>
                </c:pt>
                <c:pt idx="49" formatCode="#,##0">
                  <c:v>15701</c:v>
                </c:pt>
                <c:pt idx="50" formatCode="#,##0">
                  <c:v>16298</c:v>
                </c:pt>
                <c:pt idx="51" formatCode="#,##0">
                  <c:v>16890</c:v>
                </c:pt>
                <c:pt idx="53" formatCode="General">
                  <c:v>0</c:v>
                </c:pt>
                <c:pt idx="54" formatCode="#,##0">
                  <c:v>17908</c:v>
                </c:pt>
                <c:pt idx="55" formatCode="#,##0">
                  <c:v>18771</c:v>
                </c:pt>
                <c:pt idx="56" formatCode="#,##0">
                  <c:v>19486</c:v>
                </c:pt>
                <c:pt idx="57" formatCode="#,##0">
                  <c:v>20175</c:v>
                </c:pt>
                <c:pt idx="58" formatCode="#,##0">
                  <c:v>21097</c:v>
                </c:pt>
                <c:pt idx="59" formatCode="#,##0">
                  <c:v>21571</c:v>
                </c:pt>
                <c:pt idx="60" formatCode="#,##0">
                  <c:v>21316</c:v>
                </c:pt>
                <c:pt idx="61" formatCode="#,##0">
                  <c:v>22154</c:v>
                </c:pt>
                <c:pt idx="62" formatCode="#,##0">
                  <c:v>22888</c:v>
                </c:pt>
                <c:pt idx="63" formatCode="#,##0">
                  <c:v>23427</c:v>
                </c:pt>
                <c:pt idx="64" formatCode="#,##0">
                  <c:v>24075</c:v>
                </c:pt>
                <c:pt idx="65" formatCode="#,##0">
                  <c:v>24292</c:v>
                </c:pt>
                <c:pt idx="66" formatCode="#,##0">
                  <c:v>24413</c:v>
                </c:pt>
                <c:pt idx="67" formatCode="#,##0">
                  <c:v>24893</c:v>
                </c:pt>
                <c:pt idx="68" formatCode="#,##0">
                  <c:v>25080</c:v>
                </c:pt>
                <c:pt idx="69" formatCode="#,##0">
                  <c:v>25305</c:v>
                </c:pt>
                <c:pt idx="70" formatCode="#,##0">
                  <c:v>25549</c:v>
                </c:pt>
                <c:pt idx="71" formatCode="#,##0">
                  <c:v>26047</c:v>
                </c:pt>
                <c:pt idx="72" formatCode="#,##0">
                  <c:v>26581</c:v>
                </c:pt>
                <c:pt idx="73" formatCode="#,##0">
                  <c:v>27621</c:v>
                </c:pt>
                <c:pt idx="74" formatCode="#,##0">
                  <c:v>28460</c:v>
                </c:pt>
                <c:pt idx="75" formatCode="#,##0">
                  <c:v>29031</c:v>
                </c:pt>
                <c:pt idx="76" formatCode="#,##0">
                  <c:v>29158</c:v>
                </c:pt>
                <c:pt idx="77" formatCode="#,##0">
                  <c:v>29449</c:v>
                </c:pt>
                <c:pt idx="78" formatCode="#,##0">
                  <c:v>29113</c:v>
                </c:pt>
                <c:pt idx="79" formatCode="#,##0">
                  <c:v>29656</c:v>
                </c:pt>
                <c:pt idx="80" formatCode="#,##0">
                  <c:v>30135</c:v>
                </c:pt>
                <c:pt idx="81" formatCode="#,##0">
                  <c:v>30415</c:v>
                </c:pt>
                <c:pt idx="82" formatCode="#,##0">
                  <c:v>30987</c:v>
                </c:pt>
                <c:pt idx="83" formatCode="#,##0">
                  <c:v>31941</c:v>
                </c:pt>
                <c:pt idx="84" formatCode="#,##0">
                  <c:v>32872</c:v>
                </c:pt>
                <c:pt idx="85" formatCode="#,##0">
                  <c:v>33967</c:v>
                </c:pt>
                <c:pt idx="86" formatCode="#,##0">
                  <c:v>34434</c:v>
                </c:pt>
                <c:pt idx="87" formatCode="#,##0">
                  <c:v>34618</c:v>
                </c:pt>
                <c:pt idx="88" formatCode="#,##0">
                  <c:v>34707</c:v>
                </c:pt>
                <c:pt idx="89" formatCode="#,##0">
                  <c:v>35465</c:v>
                </c:pt>
                <c:pt idx="90" formatCode="#,##0">
                  <c:v>35817</c:v>
                </c:pt>
                <c:pt idx="91" formatCode="#,##0">
                  <c:v>36439</c:v>
                </c:pt>
                <c:pt idx="92" formatCode="#,##0">
                  <c:v>37068</c:v>
                </c:pt>
                <c:pt idx="93" formatCode="#,##0">
                  <c:v>36928</c:v>
                </c:pt>
                <c:pt idx="94" formatCode="#,##0">
                  <c:v>35642</c:v>
                </c:pt>
                <c:pt idx="95" formatCode="#,##0">
                  <c:v>36141</c:v>
                </c:pt>
                <c:pt idx="96" formatCode="#,##0">
                  <c:v>36691</c:v>
                </c:pt>
                <c:pt idx="97" formatCode="#,##0">
                  <c:v>36571</c:v>
                </c:pt>
                <c:pt idx="98" formatCode="#,##0">
                  <c:v>36632</c:v>
                </c:pt>
                <c:pt idx="99" formatCode="#,##0">
                  <c:v>36527</c:v>
                </c:pt>
                <c:pt idx="100" formatCode="#,##0">
                  <c:v>36827</c:v>
                </c:pt>
                <c:pt idx="101" formatCode="#,##0">
                  <c:v>37124</c:v>
                </c:pt>
                <c:pt idx="102" formatCode="#,##0">
                  <c:v>37863.138840000007</c:v>
                </c:pt>
                <c:pt idx="103" formatCode="#,##0">
                  <c:v>38457.590119788008</c:v>
                </c:pt>
                <c:pt idx="104" formatCode="#,##0">
                  <c:v>38911.005107300305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AB-4D8D-A8A4-A58099B1A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630191"/>
        <c:axId val="1495491583"/>
      </c:scatterChart>
      <c:scatterChart>
        <c:scatterStyle val="lineMarker"/>
        <c:varyColors val="0"/>
        <c:ser>
          <c:idx val="0"/>
          <c:order val="0"/>
          <c:tx>
            <c:strRef>
              <c:f>'Data presentation'!$D$1</c:f>
              <c:strCache>
                <c:ptCount val="1"/>
                <c:pt idx="0">
                  <c:v>GWP
(billion 1990 $)</c:v>
                </c:pt>
              </c:strCache>
            </c:strRef>
          </c:tx>
          <c:spPr>
            <a:ln w="12700" cap="rnd">
              <a:solidFill>
                <a:srgbClr val="7570B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7570B3"/>
              </a:solidFill>
              <a:ln w="9525">
                <a:noFill/>
              </a:ln>
              <a:effectLst/>
            </c:spPr>
          </c:marker>
          <c:xVal>
            <c:numRef>
              <c:f>('Data presentation'!$F$2:$F$53,'Data presentation'!$F$56:$F$106)</c:f>
              <c:numCache>
                <c:formatCode>#,##0</c:formatCode>
                <c:ptCount val="103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2">
                  <c:v>60</c:v>
                </c:pt>
                <c:pt idx="53">
                  <c:v>59</c:v>
                </c:pt>
                <c:pt idx="54">
                  <c:v>58</c:v>
                </c:pt>
                <c:pt idx="55">
                  <c:v>57</c:v>
                </c:pt>
                <c:pt idx="56">
                  <c:v>56</c:v>
                </c:pt>
                <c:pt idx="57">
                  <c:v>55</c:v>
                </c:pt>
                <c:pt idx="58">
                  <c:v>54</c:v>
                </c:pt>
                <c:pt idx="59">
                  <c:v>53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47</c:v>
                </c:pt>
                <c:pt idx="66">
                  <c:v>46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42</c:v>
                </c:pt>
                <c:pt idx="71">
                  <c:v>41</c:v>
                </c:pt>
                <c:pt idx="72">
                  <c:v>40</c:v>
                </c:pt>
                <c:pt idx="73">
                  <c:v>39</c:v>
                </c:pt>
                <c:pt idx="74">
                  <c:v>38</c:v>
                </c:pt>
                <c:pt idx="75">
                  <c:v>37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32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26</c:v>
                </c:pt>
                <c:pt idx="87">
                  <c:v>25</c:v>
                </c:pt>
                <c:pt idx="88">
                  <c:v>24</c:v>
                </c:pt>
                <c:pt idx="89">
                  <c:v>23</c:v>
                </c:pt>
                <c:pt idx="90">
                  <c:v>22</c:v>
                </c:pt>
                <c:pt idx="91">
                  <c:v>21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17</c:v>
                </c:pt>
                <c:pt idx="96">
                  <c:v>16</c:v>
                </c:pt>
                <c:pt idx="97">
                  <c:v>15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10</c:v>
                </c:pt>
              </c:numCache>
            </c:numRef>
          </c:xVal>
          <c:yVal>
            <c:numRef>
              <c:f>('Data presentation'!$D$2:$D$53,'Data presentation'!$D$56:$D$106)</c:f>
              <c:numCache>
                <c:formatCode>#,##0.00</c:formatCode>
                <c:ptCount val="103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30" formatCode="#,##0">
                  <c:v>2766.7678488815559</c:v>
                </c:pt>
                <c:pt idx="32" formatCode="#,##0">
                  <c:v>5013.4287720987195</c:v>
                </c:pt>
                <c:pt idx="33" formatCode="#,##0">
                  <c:v>5318.3867648515725</c:v>
                </c:pt>
                <c:pt idx="34" formatCode="#,##0">
                  <c:v>5635.3968126781665</c:v>
                </c:pt>
                <c:pt idx="35" formatCode="#,##0">
                  <c:v>5891.0369618967388</c:v>
                </c:pt>
                <c:pt idx="36" formatCode="#,##0">
                  <c:v>6185.0200915541236</c:v>
                </c:pt>
                <c:pt idx="37" formatCode="#,##0">
                  <c:v>6393.2032638310829</c:v>
                </c:pt>
                <c:pt idx="38" formatCode="#,##0">
                  <c:v>6803.8207782407426</c:v>
                </c:pt>
                <c:pt idx="39" formatCode="#,##0">
                  <c:v>7124.7515398469486</c:v>
                </c:pt>
                <c:pt idx="40" formatCode="#,##0">
                  <c:v>7393.6457881868</c:v>
                </c:pt>
                <c:pt idx="41" formatCode="#,##0">
                  <c:v>7631.2518149868156</c:v>
                </c:pt>
                <c:pt idx="42" formatCode="#,##0">
                  <c:v>7984.434336227675</c:v>
                </c:pt>
                <c:pt idx="43" formatCode="#,##0">
                  <c:v>8406.8728055143547</c:v>
                </c:pt>
                <c:pt idx="44" formatCode="#,##0">
                  <c:v>8695.3476649627428</c:v>
                </c:pt>
                <c:pt idx="45" formatCode="#,##0">
                  <c:v>9101.3007696260956</c:v>
                </c:pt>
                <c:pt idx="46" formatCode="#,##0">
                  <c:v>9492.1551220182882</c:v>
                </c:pt>
                <c:pt idx="47" formatCode="#,##0">
                  <c:v>10183.72606462467</c:v>
                </c:pt>
                <c:pt idx="48" formatCode="#,##0">
                  <c:v>10725.392735131856</c:v>
                </c:pt>
                <c:pt idx="49" formatCode="#,##0">
                  <c:v>11314.735419908835</c:v>
                </c:pt>
                <c:pt idx="50" formatCode="#,##0">
                  <c:v>11737.533494128727</c:v>
                </c:pt>
                <c:pt idx="51" formatCode="#,##0">
                  <c:v>12379.188551074403</c:v>
                </c:pt>
                <c:pt idx="52" formatCode="#,##0">
                  <c:v>13063.340059516608</c:v>
                </c:pt>
                <c:pt idx="53" formatCode="#,##0">
                  <c:v>13751.245021777626</c:v>
                </c:pt>
                <c:pt idx="54" formatCode="#,##0">
                  <c:v>14315.166910576912</c:v>
                </c:pt>
                <c:pt idx="55" formatCode="#,##0">
                  <c:v>15004.101153117386</c:v>
                </c:pt>
                <c:pt idx="56" formatCode="#,##0">
                  <c:v>16008.909329504604</c:v>
                </c:pt>
                <c:pt idx="57" formatCode="#,##0">
                  <c:v>16378.031268669152</c:v>
                </c:pt>
                <c:pt idx="58" formatCode="#,##0">
                  <c:v>16633.728998832972</c:v>
                </c:pt>
                <c:pt idx="59" formatCode="#,##0">
                  <c:v>17448.406361216112</c:v>
                </c:pt>
                <c:pt idx="60" formatCode="#,##0">
                  <c:v>18153.937345904826</c:v>
                </c:pt>
                <c:pt idx="61" formatCode="#,##0">
                  <c:v>18953.03689083405</c:v>
                </c:pt>
                <c:pt idx="62" formatCode="#,##0">
                  <c:v>19632.112179543732</c:v>
                </c:pt>
                <c:pt idx="63" formatCode="#,##0">
                  <c:v>20025.767858290776</c:v>
                </c:pt>
                <c:pt idx="64" formatCode="#,##0">
                  <c:v>20418.619685354501</c:v>
                </c:pt>
                <c:pt idx="65" formatCode="#,##0">
                  <c:v>20643.726208527212</c:v>
                </c:pt>
                <c:pt idx="66" formatCode="#,##0">
                  <c:v>21226.152883364306</c:v>
                </c:pt>
                <c:pt idx="67" formatCode="#,##0">
                  <c:v>22201.074950778984</c:v>
                </c:pt>
                <c:pt idx="68" formatCode="#,##0">
                  <c:v>22967.165053320321</c:v>
                </c:pt>
                <c:pt idx="69" formatCode="#,##0">
                  <c:v>23779.184560827431</c:v>
                </c:pt>
                <c:pt idx="70" formatCode="#,##0">
                  <c:v>24692.201551312966</c:v>
                </c:pt>
                <c:pt idx="71" formatCode="#,##0">
                  <c:v>25753.482685236122</c:v>
                </c:pt>
                <c:pt idx="72" formatCode="#,##0">
                  <c:v>26591.833727903922</c:v>
                </c:pt>
                <c:pt idx="73" formatCode="#,##0">
                  <c:v>27132.613006197953</c:v>
                </c:pt>
                <c:pt idx="74" formatCode="#,##0">
                  <c:v>27516.666767408882</c:v>
                </c:pt>
                <c:pt idx="75" formatCode="#,##0">
                  <c:v>28064.864883955419</c:v>
                </c:pt>
                <c:pt idx="76" formatCode="#,##0">
                  <c:v>28701.939117640755</c:v>
                </c:pt>
                <c:pt idx="77" formatCode="#,##0">
                  <c:v>29704.711813935231</c:v>
                </c:pt>
                <c:pt idx="78" formatCode="#,##0">
                  <c:v>30927.43397102911</c:v>
                </c:pt>
                <c:pt idx="79" formatCode="#,##0">
                  <c:v>31961.95860868019</c:v>
                </c:pt>
                <c:pt idx="80" formatCode="#,##0">
                  <c:v>33229.330538088965</c:v>
                </c:pt>
                <c:pt idx="81" formatCode="#,##0">
                  <c:v>33855.450240584891</c:v>
                </c:pt>
                <c:pt idx="82" formatCode="#,##0">
                  <c:v>35099.432191685461</c:v>
                </c:pt>
                <c:pt idx="83" formatCode="#,##0">
                  <c:v>36806.163683187493</c:v>
                </c:pt>
                <c:pt idx="84" formatCode="#,##0">
                  <c:v>37918.325738623222</c:v>
                </c:pt>
                <c:pt idx="85" formatCode="#,##0">
                  <c:v>39281.400740063531</c:v>
                </c:pt>
                <c:pt idx="86" formatCode="#,##0">
                  <c:v>41166.665020881897</c:v>
                </c:pt>
                <c:pt idx="87" formatCode="#,##0">
                  <c:v>43227.757346270017</c:v>
                </c:pt>
                <c:pt idx="88" formatCode="#,##0">
                  <c:v>45249.103433187025</c:v>
                </c:pt>
                <c:pt idx="89" formatCode="#,##0">
                  <c:v>47609.761877946767</c:v>
                </c:pt>
                <c:pt idx="90" formatCode="#,##0">
                  <c:v>49711.238073145665</c:v>
                </c:pt>
                <c:pt idx="91" formatCode="#,##0">
                  <c:v>51148.067144532579</c:v>
                </c:pt>
                <c:pt idx="92" formatCode="#,##0">
                  <c:v>50775.263430631436</c:v>
                </c:pt>
                <c:pt idx="93" formatCode="#,##0">
                  <c:v>53704.014708352755</c:v>
                </c:pt>
                <c:pt idx="94" formatCode="#,##0">
                  <c:v>56003.083578017337</c:v>
                </c:pt>
                <c:pt idx="95" formatCode="#,##0">
                  <c:v>57968.791811605741</c:v>
                </c:pt>
                <c:pt idx="96" formatCode="#,##0">
                  <c:v>59993.641709585121</c:v>
                </c:pt>
                <c:pt idx="97" formatCode="#,##0">
                  <c:v>62147.413446959232</c:v>
                </c:pt>
                <c:pt idx="98" formatCode="#,##0">
                  <c:v>64310.143434913407</c:v>
                </c:pt>
                <c:pt idx="99" formatCode="#,##0">
                  <c:v>66518.553760468334</c:v>
                </c:pt>
                <c:pt idx="100" formatCode="#,##0">
                  <c:v>69092.821790998452</c:v>
                </c:pt>
                <c:pt idx="101" formatCode="#,##0">
                  <c:v>71565.653882898288</c:v>
                </c:pt>
                <c:pt idx="102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D-45D4-A8E6-5BD6F7EB2840}"/>
            </c:ext>
          </c:extLst>
        </c:ser>
        <c:ser>
          <c:idx val="1"/>
          <c:order val="1"/>
          <c:tx>
            <c:v>Population</c:v>
          </c:tx>
          <c:spPr>
            <a:ln w="12700" cap="rnd">
              <a:solidFill>
                <a:srgbClr val="1B9E77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1B9E77"/>
              </a:solidFill>
              <a:ln w="9525">
                <a:noFill/>
              </a:ln>
              <a:effectLst/>
            </c:spPr>
          </c:marker>
          <c:xVal>
            <c:numRef>
              <c:f>('Data presentation'!$F$2:$F$53,'Data presentation'!$F$56:$F$106)</c:f>
              <c:numCache>
                <c:formatCode>#,##0</c:formatCode>
                <c:ptCount val="103"/>
                <c:pt idx="0">
                  <c:v>1002029</c:v>
                </c:pt>
                <c:pt idx="1">
                  <c:v>302029</c:v>
                </c:pt>
                <c:pt idx="2">
                  <c:v>27029</c:v>
                </c:pt>
                <c:pt idx="3">
                  <c:v>12029</c:v>
                </c:pt>
                <c:pt idx="4">
                  <c:v>7029</c:v>
                </c:pt>
                <c:pt idx="5">
                  <c:v>6029</c:v>
                </c:pt>
                <c:pt idx="6">
                  <c:v>5029</c:v>
                </c:pt>
                <c:pt idx="7">
                  <c:v>4029</c:v>
                </c:pt>
                <c:pt idx="8">
                  <c:v>3029</c:v>
                </c:pt>
                <c:pt idx="9">
                  <c:v>2529</c:v>
                </c:pt>
                <c:pt idx="10">
                  <c:v>2229</c:v>
                </c:pt>
                <c:pt idx="11">
                  <c:v>2028</c:v>
                </c:pt>
                <c:pt idx="12">
                  <c:v>1829</c:v>
                </c:pt>
                <c:pt idx="13">
                  <c:v>1629</c:v>
                </c:pt>
                <c:pt idx="14">
                  <c:v>1529</c:v>
                </c:pt>
                <c:pt idx="15">
                  <c:v>1429</c:v>
                </c:pt>
                <c:pt idx="16">
                  <c:v>1329</c:v>
                </c:pt>
                <c:pt idx="17">
                  <c:v>1229</c:v>
                </c:pt>
                <c:pt idx="18">
                  <c:v>1129</c:v>
                </c:pt>
                <c:pt idx="19">
                  <c:v>1029</c:v>
                </c:pt>
                <c:pt idx="20">
                  <c:v>929</c:v>
                </c:pt>
                <c:pt idx="21">
                  <c:v>829</c:v>
                </c:pt>
                <c:pt idx="22">
                  <c:v>729</c:v>
                </c:pt>
                <c:pt idx="23">
                  <c:v>629</c:v>
                </c:pt>
                <c:pt idx="24">
                  <c:v>529</c:v>
                </c:pt>
                <c:pt idx="25">
                  <c:v>429</c:v>
                </c:pt>
                <c:pt idx="26">
                  <c:v>329</c:v>
                </c:pt>
                <c:pt idx="27">
                  <c:v>209</c:v>
                </c:pt>
                <c:pt idx="28">
                  <c:v>159</c:v>
                </c:pt>
                <c:pt idx="30">
                  <c:v>116</c:v>
                </c:pt>
                <c:pt idx="32">
                  <c:v>89</c:v>
                </c:pt>
                <c:pt idx="33">
                  <c:v>79</c:v>
                </c:pt>
                <c:pt idx="34">
                  <c:v>78</c:v>
                </c:pt>
                <c:pt idx="35">
                  <c:v>77</c:v>
                </c:pt>
                <c:pt idx="36">
                  <c:v>76</c:v>
                </c:pt>
                <c:pt idx="37">
                  <c:v>75</c:v>
                </c:pt>
                <c:pt idx="38">
                  <c:v>74</c:v>
                </c:pt>
                <c:pt idx="39">
                  <c:v>73</c:v>
                </c:pt>
                <c:pt idx="40">
                  <c:v>72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66</c:v>
                </c:pt>
                <c:pt idx="47">
                  <c:v>65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61</c:v>
                </c:pt>
                <c:pt idx="52">
                  <c:v>60</c:v>
                </c:pt>
                <c:pt idx="53">
                  <c:v>59</c:v>
                </c:pt>
                <c:pt idx="54">
                  <c:v>58</c:v>
                </c:pt>
                <c:pt idx="55">
                  <c:v>57</c:v>
                </c:pt>
                <c:pt idx="56">
                  <c:v>56</c:v>
                </c:pt>
                <c:pt idx="57">
                  <c:v>55</c:v>
                </c:pt>
                <c:pt idx="58">
                  <c:v>54</c:v>
                </c:pt>
                <c:pt idx="59">
                  <c:v>53</c:v>
                </c:pt>
                <c:pt idx="60">
                  <c:v>52</c:v>
                </c:pt>
                <c:pt idx="61">
                  <c:v>51</c:v>
                </c:pt>
                <c:pt idx="62">
                  <c:v>50</c:v>
                </c:pt>
                <c:pt idx="63">
                  <c:v>49</c:v>
                </c:pt>
                <c:pt idx="64">
                  <c:v>48</c:v>
                </c:pt>
                <c:pt idx="65">
                  <c:v>47</c:v>
                </c:pt>
                <c:pt idx="66">
                  <c:v>46</c:v>
                </c:pt>
                <c:pt idx="67">
                  <c:v>45</c:v>
                </c:pt>
                <c:pt idx="68">
                  <c:v>44</c:v>
                </c:pt>
                <c:pt idx="69">
                  <c:v>43</c:v>
                </c:pt>
                <c:pt idx="70">
                  <c:v>42</c:v>
                </c:pt>
                <c:pt idx="71">
                  <c:v>41</c:v>
                </c:pt>
                <c:pt idx="72">
                  <c:v>40</c:v>
                </c:pt>
                <c:pt idx="73">
                  <c:v>39</c:v>
                </c:pt>
                <c:pt idx="74">
                  <c:v>38</c:v>
                </c:pt>
                <c:pt idx="75">
                  <c:v>37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32</c:v>
                </c:pt>
                <c:pt idx="81">
                  <c:v>31</c:v>
                </c:pt>
                <c:pt idx="82">
                  <c:v>30</c:v>
                </c:pt>
                <c:pt idx="83">
                  <c:v>29</c:v>
                </c:pt>
                <c:pt idx="84">
                  <c:v>28</c:v>
                </c:pt>
                <c:pt idx="85">
                  <c:v>27</c:v>
                </c:pt>
                <c:pt idx="86">
                  <c:v>26</c:v>
                </c:pt>
                <c:pt idx="87">
                  <c:v>25</c:v>
                </c:pt>
                <c:pt idx="88">
                  <c:v>24</c:v>
                </c:pt>
                <c:pt idx="89">
                  <c:v>23</c:v>
                </c:pt>
                <c:pt idx="90">
                  <c:v>22</c:v>
                </c:pt>
                <c:pt idx="91">
                  <c:v>21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17</c:v>
                </c:pt>
                <c:pt idx="96">
                  <c:v>16</c:v>
                </c:pt>
                <c:pt idx="97">
                  <c:v>15</c:v>
                </c:pt>
                <c:pt idx="98">
                  <c:v>14</c:v>
                </c:pt>
                <c:pt idx="99">
                  <c:v>13</c:v>
                </c:pt>
                <c:pt idx="100">
                  <c:v>12</c:v>
                </c:pt>
                <c:pt idx="101">
                  <c:v>11</c:v>
                </c:pt>
                <c:pt idx="102">
                  <c:v>10</c:v>
                </c:pt>
              </c:numCache>
            </c:numRef>
          </c:xVal>
          <c:yVal>
            <c:numRef>
              <c:f>('Data presentation'!$B$2:$B$53,'Data presentation'!$B$56:$B$106)</c:f>
              <c:numCache>
                <c:formatCode>#,##0.0</c:formatCode>
                <c:ptCount val="103"/>
                <c:pt idx="0" formatCode="#,##0.000">
                  <c:v>0.125</c:v>
                </c:pt>
                <c:pt idx="1">
                  <c:v>1</c:v>
                </c:pt>
                <c:pt idx="2" formatCode="#,##0.00">
                  <c:v>3.34</c:v>
                </c:pt>
                <c:pt idx="3" formatCode="#,##0">
                  <c:v>4</c:v>
                </c:pt>
                <c:pt idx="4" formatCode="#,##0">
                  <c:v>5</c:v>
                </c:pt>
                <c:pt idx="5" formatCode="#,##0">
                  <c:v>7</c:v>
                </c:pt>
                <c:pt idx="6" formatCode="#,##0">
                  <c:v>14</c:v>
                </c:pt>
                <c:pt idx="7" formatCode="#,##0">
                  <c:v>27</c:v>
                </c:pt>
                <c:pt idx="8" formatCode="#,##0">
                  <c:v>50</c:v>
                </c:pt>
                <c:pt idx="9" formatCode="#,##0">
                  <c:v>100</c:v>
                </c:pt>
                <c:pt idx="10" formatCode="#,##0">
                  <c:v>150</c:v>
                </c:pt>
                <c:pt idx="11" formatCode="#,##0">
                  <c:v>168</c:v>
                </c:pt>
                <c:pt idx="12" formatCode="#,##0">
                  <c:v>190</c:v>
                </c:pt>
                <c:pt idx="13" formatCode="#,##0">
                  <c:v>190</c:v>
                </c:pt>
                <c:pt idx="14" formatCode="#,##0">
                  <c:v>190</c:v>
                </c:pt>
                <c:pt idx="15" formatCode="#,##0">
                  <c:v>200</c:v>
                </c:pt>
                <c:pt idx="16" formatCode="#,##0">
                  <c:v>210</c:v>
                </c:pt>
                <c:pt idx="17" formatCode="#,##0">
                  <c:v>220</c:v>
                </c:pt>
                <c:pt idx="18" formatCode="#,##0">
                  <c:v>240</c:v>
                </c:pt>
                <c:pt idx="19" formatCode="#,##0">
                  <c:v>264.5</c:v>
                </c:pt>
                <c:pt idx="20" formatCode="#,##0">
                  <c:v>320</c:v>
                </c:pt>
                <c:pt idx="21" formatCode="#,##0">
                  <c:v>360</c:v>
                </c:pt>
                <c:pt idx="22" formatCode="#,##0">
                  <c:v>360</c:v>
                </c:pt>
                <c:pt idx="23" formatCode="#,##0">
                  <c:v>350</c:v>
                </c:pt>
                <c:pt idx="24" formatCode="#,##0">
                  <c:v>438.428</c:v>
                </c:pt>
                <c:pt idx="25" formatCode="#,##0">
                  <c:v>556.14800000000002</c:v>
                </c:pt>
                <c:pt idx="26" formatCode="#,##0">
                  <c:v>603.49</c:v>
                </c:pt>
                <c:pt idx="27" formatCode="#,##0">
                  <c:v>1041.7079704657854</c:v>
                </c:pt>
                <c:pt idx="28" formatCode="#,##0">
                  <c:v>1275.7320676894062</c:v>
                </c:pt>
                <c:pt idx="29" formatCode="#,##0">
                  <c:v>1563.463986</c:v>
                </c:pt>
                <c:pt idx="30" formatCode="#,##0">
                  <c:v>1792.9247028219831</c:v>
                </c:pt>
                <c:pt idx="31" formatCode="#,##0">
                  <c:v>1863.4663382127367</c:v>
                </c:pt>
                <c:pt idx="32" formatCode="#,##0">
                  <c:v>2299.1932745680965</c:v>
                </c:pt>
                <c:pt idx="33" formatCode="#,##0">
                  <c:v>2527.9598949347424</c:v>
                </c:pt>
                <c:pt idx="34" formatCode="#,##0">
                  <c:v>2571.6627885746611</c:v>
                </c:pt>
                <c:pt idx="35" formatCode="#,##0">
                  <c:v>2617.9490710949603</c:v>
                </c:pt>
                <c:pt idx="36" formatCode="#,##0">
                  <c:v>2665.9594553328825</c:v>
                </c:pt>
                <c:pt idx="37" formatCode="#,##0">
                  <c:v>2716.9273981861411</c:v>
                </c:pt>
                <c:pt idx="38" formatCode="#,##0">
                  <c:v>2769.0736342231839</c:v>
                </c:pt>
                <c:pt idx="39" formatCode="#,##0">
                  <c:v>2822.5015786815025</c:v>
                </c:pt>
                <c:pt idx="40" formatCode="#,##0">
                  <c:v>2879.9336640917591</c:v>
                </c:pt>
                <c:pt idx="41" formatCode="#,##0">
                  <c:v>2939.254093770222</c:v>
                </c:pt>
                <c:pt idx="42" formatCode="#,##0">
                  <c:v>2995.9091887357267</c:v>
                </c:pt>
                <c:pt idx="43" formatCode="#,##0">
                  <c:v>3041.5066029928225</c:v>
                </c:pt>
                <c:pt idx="44" formatCode="#,##0">
                  <c:v>3082.1612240000004</c:v>
                </c:pt>
                <c:pt idx="45" formatCode="#,##0">
                  <c:v>3135.786860583522</c:v>
                </c:pt>
                <c:pt idx="46" formatCode="#,##0">
                  <c:v>3201.3540810484596</c:v>
                </c:pt>
                <c:pt idx="47" formatCode="#,##0">
                  <c:v>3266.4774622008022</c:v>
                </c:pt>
                <c:pt idx="48" formatCode="#,##0">
                  <c:v>3333.1380673381141</c:v>
                </c:pt>
                <c:pt idx="49" formatCode="#,##0">
                  <c:v>3402.2235897609048</c:v>
                </c:pt>
                <c:pt idx="50" formatCode="#,##0">
                  <c:v>3471.4636542965914</c:v>
                </c:pt>
                <c:pt idx="51" formatCode="#,##0">
                  <c:v>3543.0863928364224</c:v>
                </c:pt>
                <c:pt idx="52" formatCode="#,##0">
                  <c:v>3615.7428818856479</c:v>
                </c:pt>
                <c:pt idx="53" formatCode="#,##0">
                  <c:v>3691.1574281273151</c:v>
                </c:pt>
                <c:pt idx="54" formatCode="#,##0">
                  <c:v>3769.8184019999999</c:v>
                </c:pt>
                <c:pt idx="55" formatCode="#,##0">
                  <c:v>3846.4985877153567</c:v>
                </c:pt>
                <c:pt idx="56" formatCode="#,##0">
                  <c:v>3922.7933523736237</c:v>
                </c:pt>
                <c:pt idx="57" formatCode="#,##0">
                  <c:v>3997.6768698013789</c:v>
                </c:pt>
                <c:pt idx="58" formatCode="#,##0">
                  <c:v>4070.6706320806175</c:v>
                </c:pt>
                <c:pt idx="59" formatCode="#,##0">
                  <c:v>4141.4448631408295</c:v>
                </c:pt>
                <c:pt idx="60" formatCode="#,##0">
                  <c:v>4213.5386494026989</c:v>
                </c:pt>
                <c:pt idx="61" formatCode="#,##0">
                  <c:v>4286.3168524751754</c:v>
                </c:pt>
                <c:pt idx="62" formatCode="#,##0">
                  <c:v>4363.1442719077831</c:v>
                </c:pt>
                <c:pt idx="63" formatCode="#,##0">
                  <c:v>4439.5287309999994</c:v>
                </c:pt>
                <c:pt idx="64" formatCode="#,##0">
                  <c:v>4514.8375848859287</c:v>
                </c:pt>
                <c:pt idx="65" formatCode="#,##0">
                  <c:v>4587.3074211816138</c:v>
                </c:pt>
                <c:pt idx="66" formatCode="#,##0">
                  <c:v>4676.3883772126701</c:v>
                </c:pt>
                <c:pt idx="67" formatCode="#,##0">
                  <c:v>4756.5212125098851</c:v>
                </c:pt>
                <c:pt idx="68" formatCode="#,##0">
                  <c:v>4837.7191140000004</c:v>
                </c:pt>
                <c:pt idx="69" formatCode="#,##0">
                  <c:v>4920.9675960479708</c:v>
                </c:pt>
                <c:pt idx="70" formatCode="#,##0">
                  <c:v>5006.6715829897157</c:v>
                </c:pt>
                <c:pt idx="71" formatCode="#,##0">
                  <c:v>5093.3060514006784</c:v>
                </c:pt>
                <c:pt idx="72" formatCode="#,##0">
                  <c:v>5180.5403563215959</c:v>
                </c:pt>
                <c:pt idx="73" formatCode="#,##0">
                  <c:v>5269.0292280000012</c:v>
                </c:pt>
                <c:pt idx="74" formatCode="#,##0">
                  <c:v>5351.9217245270902</c:v>
                </c:pt>
                <c:pt idx="75" formatCode="#,##0">
                  <c:v>5435.7215212778128</c:v>
                </c:pt>
                <c:pt idx="76" formatCode="#,##0">
                  <c:v>5518.1270881781875</c:v>
                </c:pt>
                <c:pt idx="77" formatCode="#,##0">
                  <c:v>5599.396187005741</c:v>
                </c:pt>
                <c:pt idx="78" formatCode="#,##0">
                  <c:v>5681.5749560000004</c:v>
                </c:pt>
                <c:pt idx="79" formatCode="#,##0">
                  <c:v>5762.2117738871711</c:v>
                </c:pt>
                <c:pt idx="80" formatCode="#,##0">
                  <c:v>5842.121553300206</c:v>
                </c:pt>
                <c:pt idx="81" formatCode="#,##0">
                  <c:v>5921.3663500568318</c:v>
                </c:pt>
                <c:pt idx="82" formatCode="#,##0">
                  <c:v>5999.6218541851977</c:v>
                </c:pt>
                <c:pt idx="83" formatCode="#,##0">
                  <c:v>6076.5575229999995</c:v>
                </c:pt>
                <c:pt idx="84" formatCode="#,##0">
                  <c:v>6154.7909691881296</c:v>
                </c:pt>
                <c:pt idx="85" formatCode="#,##0">
                  <c:v>6231.7039451400251</c:v>
                </c:pt>
                <c:pt idx="86" formatCode="#,##0">
                  <c:v>6308.3643770571871</c:v>
                </c:pt>
                <c:pt idx="87" formatCode="#,##0">
                  <c:v>6374.0559165774948</c:v>
                </c:pt>
                <c:pt idx="88" formatCode="#,##0">
                  <c:v>6462.9865550000013</c:v>
                </c:pt>
                <c:pt idx="89" formatCode="#,##0">
                  <c:v>6543.6129758939687</c:v>
                </c:pt>
                <c:pt idx="90" formatCode="#,##0">
                  <c:v>6625.0472964165465</c:v>
                </c:pt>
                <c:pt idx="91" formatCode="#,##0">
                  <c:v>6707.1863147787044</c:v>
                </c:pt>
                <c:pt idx="92" formatCode="#,##0">
                  <c:v>6789.8551504699608</c:v>
                </c:pt>
                <c:pt idx="93" formatCode="#,##0">
                  <c:v>6872.8977066103771</c:v>
                </c:pt>
                <c:pt idx="94" formatCode="#,##0">
                  <c:v>6956.2504549519545</c:v>
                </c:pt>
                <c:pt idx="95" formatCode="#,##0">
                  <c:v>7039.8632369870302</c:v>
                </c:pt>
                <c:pt idx="96" formatCode="#,##0">
                  <c:v>7123.5948628046299</c:v>
                </c:pt>
                <c:pt idx="97" formatCode="#,##0">
                  <c:v>7207.2816699095756</c:v>
                </c:pt>
                <c:pt idx="98" formatCode="#,##0">
                  <c:v>7290.7684100591159</c:v>
                </c:pt>
                <c:pt idx="99" formatCode="#,##0">
                  <c:v>7373.9773020500152</c:v>
                </c:pt>
                <c:pt idx="100" formatCode="#,##0">
                  <c:v>7456.8028738159119</c:v>
                </c:pt>
                <c:pt idx="101" formatCode="#,##0">
                  <c:v>7539.0309882143483</c:v>
                </c:pt>
                <c:pt idx="102" formatCode="#,##0">
                  <c:v>7620.4142976403191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D-45D4-A8E6-5BD6F7EB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517743"/>
        <c:axId val="1839780463"/>
      </c:scatterChart>
      <c:valAx>
        <c:axId val="1843630191"/>
        <c:scaling>
          <c:logBase val="10"/>
          <c:orientation val="maxMin"/>
          <c:max val="1002028.9999999999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chemeClr val="tx1"/>
                    </a:solidFill>
                    <a:latin typeface="Cambria" panose="02040503050406030204" pitchFamily="18" charset="0"/>
                    <a:ea typeface="Cambria" panose="02040503050406030204" pitchFamily="18" charset="0"/>
                  </a:rPr>
                  <a:t>Years till 2029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1495491583"/>
        <c:crossesAt val="1.0000000000000002E-2"/>
        <c:crossBetween val="midCat"/>
      </c:valAx>
      <c:valAx>
        <c:axId val="1495491583"/>
        <c:scaling>
          <c:orientation val="minMax"/>
          <c:max val="50000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1843630191"/>
        <c:crosses val="autoZero"/>
        <c:crossBetween val="midCat"/>
        <c:majorUnit val="10000"/>
      </c:valAx>
      <c:valAx>
        <c:axId val="1839780463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1845517743"/>
        <c:crosses val="max"/>
        <c:crossBetween val="midCat"/>
      </c:valAx>
      <c:valAx>
        <c:axId val="1845517743"/>
        <c:scaling>
          <c:logBase val="10"/>
          <c:orientation val="maxMin"/>
        </c:scaling>
        <c:delete val="1"/>
        <c:axPos val="b"/>
        <c:numFmt formatCode="#,##0" sourceLinked="1"/>
        <c:majorTickMark val="out"/>
        <c:minorTickMark val="none"/>
        <c:tickLblPos val="nextTo"/>
        <c:crossAx val="1839780463"/>
        <c:crossesAt val="1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r>
              <a:rPr lang="en-US" baseline="0">
                <a:solidFill>
                  <a:srgbClr val="444444"/>
                </a:solidFill>
                <a:latin typeface="Merriweather" panose="00000500000000000000" pitchFamily="2" charset="0"/>
              </a:rPr>
              <a:t>Gross world product, 10,000 BCE–2019 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444444"/>
              </a:solidFill>
              <a:latin typeface="Merriweather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133616359382E-2"/>
          <c:y val="0.13733501588697844"/>
          <c:w val="0.88044080486377396"/>
          <c:h val="0.74419781035099331"/>
        </c:manualLayout>
      </c:layout>
      <c:scatterChart>
        <c:scatterStyle val="lineMarker"/>
        <c:varyColors val="0"/>
        <c:ser>
          <c:idx val="0"/>
          <c:order val="0"/>
          <c:tx>
            <c:strRef>
              <c:f>blog!$B$4</c:f>
              <c:strCache>
                <c:ptCount val="1"/>
                <c:pt idx="0">
                  <c:v>GWP</c:v>
                </c:pt>
              </c:strCache>
            </c:strRef>
          </c:tx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309BA6"/>
              </a:solidFill>
              <a:ln w="9525">
                <a:noFill/>
              </a:ln>
              <a:effectLst/>
            </c:spPr>
          </c:marker>
          <c:xVal>
            <c:numRef>
              <c:f>blog!$A$5:$A$105</c:f>
              <c:numCache>
                <c:formatCode>####0" CE";####0" BCE";\1</c:formatCode>
                <c:ptCount val="101"/>
                <c:pt idx="0">
                  <c:v>-1000000</c:v>
                </c:pt>
                <c:pt idx="1">
                  <c:v>-300000</c:v>
                </c:pt>
                <c:pt idx="2">
                  <c:v>-25000</c:v>
                </c:pt>
                <c:pt idx="3">
                  <c:v>-10000</c:v>
                </c:pt>
                <c:pt idx="4">
                  <c:v>-5000</c:v>
                </c:pt>
                <c:pt idx="5">
                  <c:v>-4000</c:v>
                </c:pt>
                <c:pt idx="6">
                  <c:v>-3000</c:v>
                </c:pt>
                <c:pt idx="7">
                  <c:v>-2000</c:v>
                </c:pt>
                <c:pt idx="8">
                  <c:v>-1000</c:v>
                </c:pt>
                <c:pt idx="9">
                  <c:v>-500</c:v>
                </c:pt>
                <c:pt idx="10">
                  <c:v>-200</c:v>
                </c:pt>
                <c:pt idx="11">
                  <c:v>1</c:v>
                </c:pt>
                <c:pt idx="12">
                  <c:v>200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  <c:pt idx="25">
                  <c:v>1600</c:v>
                </c:pt>
                <c:pt idx="26">
                  <c:v>1700</c:v>
                </c:pt>
                <c:pt idx="27">
                  <c:v>1820</c:v>
                </c:pt>
                <c:pt idx="28">
                  <c:v>1870</c:v>
                </c:pt>
                <c:pt idx="29">
                  <c:v>1913</c:v>
                </c:pt>
                <c:pt idx="30">
                  <c:v>1940</c:v>
                </c:pt>
                <c:pt idx="31">
                  <c:v>1950</c:v>
                </c:pt>
                <c:pt idx="32">
                  <c:v>1951</c:v>
                </c:pt>
                <c:pt idx="33">
                  <c:v>1952</c:v>
                </c:pt>
                <c:pt idx="34">
                  <c:v>1953</c:v>
                </c:pt>
                <c:pt idx="35">
                  <c:v>1954</c:v>
                </c:pt>
                <c:pt idx="36">
                  <c:v>1955</c:v>
                </c:pt>
                <c:pt idx="37">
                  <c:v>1956</c:v>
                </c:pt>
                <c:pt idx="38">
                  <c:v>1957</c:v>
                </c:pt>
                <c:pt idx="39">
                  <c:v>1958</c:v>
                </c:pt>
                <c:pt idx="40">
                  <c:v>1959</c:v>
                </c:pt>
                <c:pt idx="41">
                  <c:v>1960</c:v>
                </c:pt>
                <c:pt idx="42">
                  <c:v>1961</c:v>
                </c:pt>
                <c:pt idx="43">
                  <c:v>1962</c:v>
                </c:pt>
                <c:pt idx="44">
                  <c:v>1963</c:v>
                </c:pt>
                <c:pt idx="45">
                  <c:v>1964</c:v>
                </c:pt>
                <c:pt idx="46">
                  <c:v>1965</c:v>
                </c:pt>
                <c:pt idx="47">
                  <c:v>1966</c:v>
                </c:pt>
                <c:pt idx="48">
                  <c:v>1967</c:v>
                </c:pt>
                <c:pt idx="49">
                  <c:v>1968</c:v>
                </c:pt>
                <c:pt idx="50">
                  <c:v>1969</c:v>
                </c:pt>
                <c:pt idx="51">
                  <c:v>1970</c:v>
                </c:pt>
                <c:pt idx="52">
                  <c:v>1971</c:v>
                </c:pt>
                <c:pt idx="53">
                  <c:v>1972</c:v>
                </c:pt>
                <c:pt idx="54">
                  <c:v>1973</c:v>
                </c:pt>
                <c:pt idx="55">
                  <c:v>1974</c:v>
                </c:pt>
                <c:pt idx="56">
                  <c:v>1975</c:v>
                </c:pt>
                <c:pt idx="57">
                  <c:v>1976</c:v>
                </c:pt>
                <c:pt idx="58">
                  <c:v>1977</c:v>
                </c:pt>
                <c:pt idx="59">
                  <c:v>1978</c:v>
                </c:pt>
                <c:pt idx="60">
                  <c:v>1979</c:v>
                </c:pt>
                <c:pt idx="61">
                  <c:v>1980</c:v>
                </c:pt>
                <c:pt idx="62">
                  <c:v>1981</c:v>
                </c:pt>
                <c:pt idx="63">
                  <c:v>1982</c:v>
                </c:pt>
                <c:pt idx="64">
                  <c:v>1983</c:v>
                </c:pt>
                <c:pt idx="65">
                  <c:v>1984</c:v>
                </c:pt>
                <c:pt idx="66">
                  <c:v>1985</c:v>
                </c:pt>
                <c:pt idx="67">
                  <c:v>1986</c:v>
                </c:pt>
                <c:pt idx="68">
                  <c:v>1987</c:v>
                </c:pt>
                <c:pt idx="69">
                  <c:v>1988</c:v>
                </c:pt>
                <c:pt idx="70">
                  <c:v>1989</c:v>
                </c:pt>
                <c:pt idx="71">
                  <c:v>1990</c:v>
                </c:pt>
                <c:pt idx="72">
                  <c:v>1991</c:v>
                </c:pt>
                <c:pt idx="73">
                  <c:v>1992</c:v>
                </c:pt>
                <c:pt idx="74">
                  <c:v>1993</c:v>
                </c:pt>
                <c:pt idx="75">
                  <c:v>1994</c:v>
                </c:pt>
                <c:pt idx="76">
                  <c:v>1995</c:v>
                </c:pt>
                <c:pt idx="77">
                  <c:v>1996</c:v>
                </c:pt>
                <c:pt idx="78">
                  <c:v>1997</c:v>
                </c:pt>
                <c:pt idx="79">
                  <c:v>1998</c:v>
                </c:pt>
                <c:pt idx="80">
                  <c:v>1999</c:v>
                </c:pt>
                <c:pt idx="81">
                  <c:v>2000</c:v>
                </c:pt>
                <c:pt idx="82">
                  <c:v>2001</c:v>
                </c:pt>
                <c:pt idx="83">
                  <c:v>2002</c:v>
                </c:pt>
                <c:pt idx="84">
                  <c:v>2003</c:v>
                </c:pt>
                <c:pt idx="85">
                  <c:v>2004</c:v>
                </c:pt>
                <c:pt idx="86">
                  <c:v>2005</c:v>
                </c:pt>
                <c:pt idx="87">
                  <c:v>2006</c:v>
                </c:pt>
                <c:pt idx="88">
                  <c:v>2007</c:v>
                </c:pt>
                <c:pt idx="89">
                  <c:v>2008</c:v>
                </c:pt>
                <c:pt idx="90">
                  <c:v>2009</c:v>
                </c:pt>
                <c:pt idx="91">
                  <c:v>2010</c:v>
                </c:pt>
                <c:pt idx="92">
                  <c:v>2011</c:v>
                </c:pt>
                <c:pt idx="93">
                  <c:v>2012</c:v>
                </c:pt>
                <c:pt idx="94">
                  <c:v>2013</c:v>
                </c:pt>
                <c:pt idx="95">
                  <c:v>2014</c:v>
                </c:pt>
                <c:pt idx="96">
                  <c:v>2015</c:v>
                </c:pt>
                <c:pt idx="97">
                  <c:v>2016</c:v>
                </c:pt>
                <c:pt idx="98">
                  <c:v>2017</c:v>
                </c:pt>
                <c:pt idx="99">
                  <c:v>2018</c:v>
                </c:pt>
                <c:pt idx="100">
                  <c:v>2019</c:v>
                </c:pt>
              </c:numCache>
            </c:numRef>
          </c:xVal>
          <c:yVal>
            <c:numRef>
              <c:f>blog!$B$5:$B$105</c:f>
              <c:numCache>
                <c:formatCode>#,##0.00</c:formatCode>
                <c:ptCount val="101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29" formatCode="#,##0">
                  <c:v>2766.7678488815559</c:v>
                </c:pt>
                <c:pt idx="30" formatCode="#,##0">
                  <c:v>5013.4287720987195</c:v>
                </c:pt>
                <c:pt idx="31" formatCode="#,##0">
                  <c:v>5318.3867648515725</c:v>
                </c:pt>
                <c:pt idx="32" formatCode="#,##0">
                  <c:v>5635.3968126781665</c:v>
                </c:pt>
                <c:pt idx="33" formatCode="#,##0">
                  <c:v>5891.0369618967388</c:v>
                </c:pt>
                <c:pt idx="34" formatCode="#,##0">
                  <c:v>6185.0200915541236</c:v>
                </c:pt>
                <c:pt idx="35" formatCode="#,##0">
                  <c:v>6393.2032638310829</c:v>
                </c:pt>
                <c:pt idx="36" formatCode="#,##0">
                  <c:v>6803.8207782407426</c:v>
                </c:pt>
                <c:pt idx="37" formatCode="#,##0">
                  <c:v>7124.7515398469486</c:v>
                </c:pt>
                <c:pt idx="38" formatCode="#,##0">
                  <c:v>7393.6457881868</c:v>
                </c:pt>
                <c:pt idx="39" formatCode="#,##0">
                  <c:v>7631.2518149868156</c:v>
                </c:pt>
                <c:pt idx="40" formatCode="#,##0">
                  <c:v>7984.434336227675</c:v>
                </c:pt>
                <c:pt idx="41" formatCode="#,##0">
                  <c:v>8406.8728055143547</c:v>
                </c:pt>
                <c:pt idx="42" formatCode="#,##0">
                  <c:v>8695.3476649627428</c:v>
                </c:pt>
                <c:pt idx="43" formatCode="#,##0">
                  <c:v>9101.3007696260956</c:v>
                </c:pt>
                <c:pt idx="44" formatCode="#,##0">
                  <c:v>9492.1551220182882</c:v>
                </c:pt>
                <c:pt idx="45" formatCode="#,##0">
                  <c:v>10183.72606462467</c:v>
                </c:pt>
                <c:pt idx="46" formatCode="#,##0">
                  <c:v>10725.392735131856</c:v>
                </c:pt>
                <c:pt idx="47" formatCode="#,##0">
                  <c:v>11314.735419908835</c:v>
                </c:pt>
                <c:pt idx="48" formatCode="#,##0">
                  <c:v>11737.533494128727</c:v>
                </c:pt>
                <c:pt idx="49" formatCode="#,##0">
                  <c:v>12379.188551074403</c:v>
                </c:pt>
                <c:pt idx="50" formatCode="#,##0">
                  <c:v>13063.340059516608</c:v>
                </c:pt>
                <c:pt idx="51" formatCode="#,##0">
                  <c:v>13751.245021777626</c:v>
                </c:pt>
                <c:pt idx="52" formatCode="#,##0">
                  <c:v>14315.166910576912</c:v>
                </c:pt>
                <c:pt idx="53" formatCode="#,##0">
                  <c:v>15004.101153117386</c:v>
                </c:pt>
                <c:pt idx="54" formatCode="#,##0">
                  <c:v>16008.909329504604</c:v>
                </c:pt>
                <c:pt idx="55" formatCode="#,##0">
                  <c:v>16378.031268669152</c:v>
                </c:pt>
                <c:pt idx="56" formatCode="#,##0">
                  <c:v>16633.728998832972</c:v>
                </c:pt>
                <c:pt idx="57" formatCode="#,##0">
                  <c:v>17448.406361216112</c:v>
                </c:pt>
                <c:pt idx="58" formatCode="#,##0">
                  <c:v>18153.937345904826</c:v>
                </c:pt>
                <c:pt idx="59" formatCode="#,##0">
                  <c:v>18953.03689083405</c:v>
                </c:pt>
                <c:pt idx="60" formatCode="#,##0">
                  <c:v>19632.112179543732</c:v>
                </c:pt>
                <c:pt idx="61" formatCode="#,##0">
                  <c:v>20025.767858290776</c:v>
                </c:pt>
                <c:pt idx="62" formatCode="#,##0">
                  <c:v>20418.619685354501</c:v>
                </c:pt>
                <c:pt idx="63" formatCode="#,##0">
                  <c:v>20643.726208527212</c:v>
                </c:pt>
                <c:pt idx="64" formatCode="#,##0">
                  <c:v>21226.152883364306</c:v>
                </c:pt>
                <c:pt idx="65" formatCode="#,##0">
                  <c:v>22201.074950778984</c:v>
                </c:pt>
                <c:pt idx="66" formatCode="#,##0">
                  <c:v>22967.165053320321</c:v>
                </c:pt>
                <c:pt idx="67" formatCode="#,##0">
                  <c:v>23779.184560827431</c:v>
                </c:pt>
                <c:pt idx="68" formatCode="#,##0">
                  <c:v>24692.201551312966</c:v>
                </c:pt>
                <c:pt idx="69" formatCode="#,##0">
                  <c:v>25753.482685236122</c:v>
                </c:pt>
                <c:pt idx="70" formatCode="#,##0">
                  <c:v>26591.833727903922</c:v>
                </c:pt>
                <c:pt idx="71" formatCode="#,##0">
                  <c:v>27132.613006197953</c:v>
                </c:pt>
                <c:pt idx="72" formatCode="#,##0">
                  <c:v>27516.666767408882</c:v>
                </c:pt>
                <c:pt idx="73" formatCode="#,##0">
                  <c:v>28064.864883955419</c:v>
                </c:pt>
                <c:pt idx="74" formatCode="#,##0">
                  <c:v>28701.939117640755</c:v>
                </c:pt>
                <c:pt idx="75" formatCode="#,##0">
                  <c:v>29704.711813935231</c:v>
                </c:pt>
                <c:pt idx="76" formatCode="#,##0">
                  <c:v>30927.43397102911</c:v>
                </c:pt>
                <c:pt idx="77" formatCode="#,##0">
                  <c:v>31961.95860868019</c:v>
                </c:pt>
                <c:pt idx="78" formatCode="#,##0">
                  <c:v>33229.330538088965</c:v>
                </c:pt>
                <c:pt idx="79" formatCode="#,##0">
                  <c:v>33855.450240584891</c:v>
                </c:pt>
                <c:pt idx="80" formatCode="#,##0">
                  <c:v>35099.432191685461</c:v>
                </c:pt>
                <c:pt idx="81" formatCode="#,##0">
                  <c:v>36806.163683187493</c:v>
                </c:pt>
                <c:pt idx="82" formatCode="#,##0">
                  <c:v>37918.325738623222</c:v>
                </c:pt>
                <c:pt idx="83" formatCode="#,##0">
                  <c:v>39281.400740063531</c:v>
                </c:pt>
                <c:pt idx="84" formatCode="#,##0">
                  <c:v>41166.665020881897</c:v>
                </c:pt>
                <c:pt idx="85" formatCode="#,##0">
                  <c:v>43227.757346270017</c:v>
                </c:pt>
                <c:pt idx="86" formatCode="#,##0">
                  <c:v>45249.103433187025</c:v>
                </c:pt>
                <c:pt idx="87" formatCode="#,##0">
                  <c:v>47609.761877946767</c:v>
                </c:pt>
                <c:pt idx="88" formatCode="#,##0">
                  <c:v>49711.238073145665</c:v>
                </c:pt>
                <c:pt idx="89" formatCode="#,##0">
                  <c:v>51148.067144532579</c:v>
                </c:pt>
                <c:pt idx="90" formatCode="#,##0">
                  <c:v>50775.263430631436</c:v>
                </c:pt>
                <c:pt idx="91" formatCode="#,##0">
                  <c:v>53704.014708352755</c:v>
                </c:pt>
                <c:pt idx="92" formatCode="#,##0">
                  <c:v>56003.083578017337</c:v>
                </c:pt>
                <c:pt idx="93" formatCode="#,##0">
                  <c:v>57968.791811605741</c:v>
                </c:pt>
                <c:pt idx="94" formatCode="#,##0">
                  <c:v>59993.641709585121</c:v>
                </c:pt>
                <c:pt idx="95" formatCode="#,##0">
                  <c:v>62147.413446959232</c:v>
                </c:pt>
                <c:pt idx="96" formatCode="#,##0">
                  <c:v>64310.143434913407</c:v>
                </c:pt>
                <c:pt idx="97" formatCode="#,##0">
                  <c:v>66518.553760468334</c:v>
                </c:pt>
                <c:pt idx="98" formatCode="#,##0">
                  <c:v>69092.821790998452</c:v>
                </c:pt>
                <c:pt idx="99" formatCode="#,##0">
                  <c:v>71565.653882898288</c:v>
                </c:pt>
                <c:pt idx="100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9D-46B4-B9A3-56C2EE0F35A8}"/>
            </c:ext>
          </c:extLst>
        </c:ser>
        <c:ser>
          <c:idx val="1"/>
          <c:order val="1"/>
          <c:spPr>
            <a:ln w="19050" cap="rnd">
              <a:solidFill>
                <a:srgbClr val="309BA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blog!$A$8:$A$105</c:f>
              <c:numCache>
                <c:formatCode>####0" CE";####0" BCE";\1</c:formatCode>
                <c:ptCount val="98"/>
                <c:pt idx="0">
                  <c:v>-10000</c:v>
                </c:pt>
                <c:pt idx="1">
                  <c:v>-5000</c:v>
                </c:pt>
                <c:pt idx="2">
                  <c:v>-4000</c:v>
                </c:pt>
                <c:pt idx="3">
                  <c:v>-3000</c:v>
                </c:pt>
                <c:pt idx="4">
                  <c:v>-2000</c:v>
                </c:pt>
                <c:pt idx="5">
                  <c:v>-1000</c:v>
                </c:pt>
                <c:pt idx="6">
                  <c:v>-500</c:v>
                </c:pt>
                <c:pt idx="7">
                  <c:v>-200</c:v>
                </c:pt>
                <c:pt idx="8">
                  <c:v>1</c:v>
                </c:pt>
                <c:pt idx="9">
                  <c:v>200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700</c:v>
                </c:pt>
                <c:pt idx="14">
                  <c:v>800</c:v>
                </c:pt>
                <c:pt idx="15">
                  <c:v>900</c:v>
                </c:pt>
                <c:pt idx="16">
                  <c:v>1000</c:v>
                </c:pt>
                <c:pt idx="17">
                  <c:v>1100</c:v>
                </c:pt>
                <c:pt idx="18">
                  <c:v>1200</c:v>
                </c:pt>
                <c:pt idx="19">
                  <c:v>1300</c:v>
                </c:pt>
                <c:pt idx="20">
                  <c:v>1400</c:v>
                </c:pt>
                <c:pt idx="21">
                  <c:v>1500</c:v>
                </c:pt>
                <c:pt idx="22">
                  <c:v>1600</c:v>
                </c:pt>
                <c:pt idx="23">
                  <c:v>1700</c:v>
                </c:pt>
                <c:pt idx="24">
                  <c:v>1820</c:v>
                </c:pt>
                <c:pt idx="25">
                  <c:v>1870</c:v>
                </c:pt>
                <c:pt idx="26">
                  <c:v>1913</c:v>
                </c:pt>
                <c:pt idx="27">
                  <c:v>1940</c:v>
                </c:pt>
                <c:pt idx="28">
                  <c:v>1950</c:v>
                </c:pt>
                <c:pt idx="29">
                  <c:v>1951</c:v>
                </c:pt>
                <c:pt idx="30">
                  <c:v>1952</c:v>
                </c:pt>
                <c:pt idx="31">
                  <c:v>1953</c:v>
                </c:pt>
                <c:pt idx="32">
                  <c:v>1954</c:v>
                </c:pt>
                <c:pt idx="33">
                  <c:v>1955</c:v>
                </c:pt>
                <c:pt idx="34">
                  <c:v>1956</c:v>
                </c:pt>
                <c:pt idx="35">
                  <c:v>1957</c:v>
                </c:pt>
                <c:pt idx="36">
                  <c:v>1958</c:v>
                </c:pt>
                <c:pt idx="37">
                  <c:v>1959</c:v>
                </c:pt>
                <c:pt idx="38">
                  <c:v>1960</c:v>
                </c:pt>
                <c:pt idx="39">
                  <c:v>1961</c:v>
                </c:pt>
                <c:pt idx="40">
                  <c:v>1962</c:v>
                </c:pt>
                <c:pt idx="41">
                  <c:v>1963</c:v>
                </c:pt>
                <c:pt idx="42">
                  <c:v>1964</c:v>
                </c:pt>
                <c:pt idx="43">
                  <c:v>1965</c:v>
                </c:pt>
                <c:pt idx="44">
                  <c:v>1966</c:v>
                </c:pt>
                <c:pt idx="45">
                  <c:v>1967</c:v>
                </c:pt>
                <c:pt idx="46">
                  <c:v>1968</c:v>
                </c:pt>
                <c:pt idx="47">
                  <c:v>1969</c:v>
                </c:pt>
                <c:pt idx="48">
                  <c:v>1970</c:v>
                </c:pt>
                <c:pt idx="49">
                  <c:v>1971</c:v>
                </c:pt>
                <c:pt idx="50">
                  <c:v>1972</c:v>
                </c:pt>
                <c:pt idx="51">
                  <c:v>1973</c:v>
                </c:pt>
                <c:pt idx="52">
                  <c:v>1974</c:v>
                </c:pt>
                <c:pt idx="53">
                  <c:v>1975</c:v>
                </c:pt>
                <c:pt idx="54">
                  <c:v>1976</c:v>
                </c:pt>
                <c:pt idx="55">
                  <c:v>1977</c:v>
                </c:pt>
                <c:pt idx="56">
                  <c:v>1978</c:v>
                </c:pt>
                <c:pt idx="57">
                  <c:v>1979</c:v>
                </c:pt>
                <c:pt idx="58">
                  <c:v>1980</c:v>
                </c:pt>
                <c:pt idx="59">
                  <c:v>1981</c:v>
                </c:pt>
                <c:pt idx="60">
                  <c:v>1982</c:v>
                </c:pt>
                <c:pt idx="61">
                  <c:v>1983</c:v>
                </c:pt>
                <c:pt idx="62">
                  <c:v>1984</c:v>
                </c:pt>
                <c:pt idx="63">
                  <c:v>1985</c:v>
                </c:pt>
                <c:pt idx="64">
                  <c:v>1986</c:v>
                </c:pt>
                <c:pt idx="65">
                  <c:v>1987</c:v>
                </c:pt>
                <c:pt idx="66">
                  <c:v>1988</c:v>
                </c:pt>
                <c:pt idx="67">
                  <c:v>1989</c:v>
                </c:pt>
                <c:pt idx="68">
                  <c:v>1990</c:v>
                </c:pt>
                <c:pt idx="69">
                  <c:v>1991</c:v>
                </c:pt>
                <c:pt idx="70">
                  <c:v>1992</c:v>
                </c:pt>
                <c:pt idx="71">
                  <c:v>1993</c:v>
                </c:pt>
                <c:pt idx="72">
                  <c:v>1994</c:v>
                </c:pt>
                <c:pt idx="73">
                  <c:v>1995</c:v>
                </c:pt>
                <c:pt idx="74">
                  <c:v>1996</c:v>
                </c:pt>
                <c:pt idx="75">
                  <c:v>1997</c:v>
                </c:pt>
                <c:pt idx="76">
                  <c:v>1998</c:v>
                </c:pt>
                <c:pt idx="77">
                  <c:v>1999</c:v>
                </c:pt>
                <c:pt idx="78">
                  <c:v>2000</c:v>
                </c:pt>
                <c:pt idx="79">
                  <c:v>2001</c:v>
                </c:pt>
                <c:pt idx="80">
                  <c:v>2002</c:v>
                </c:pt>
                <c:pt idx="81">
                  <c:v>2003</c:v>
                </c:pt>
                <c:pt idx="82">
                  <c:v>2004</c:v>
                </c:pt>
                <c:pt idx="83">
                  <c:v>2005</c:v>
                </c:pt>
                <c:pt idx="84">
                  <c:v>2006</c:v>
                </c:pt>
                <c:pt idx="85">
                  <c:v>2007</c:v>
                </c:pt>
                <c:pt idx="86">
                  <c:v>2008</c:v>
                </c:pt>
                <c:pt idx="87">
                  <c:v>2009</c:v>
                </c:pt>
                <c:pt idx="88">
                  <c:v>2010</c:v>
                </c:pt>
                <c:pt idx="89">
                  <c:v>2011</c:v>
                </c:pt>
                <c:pt idx="90">
                  <c:v>2012</c:v>
                </c:pt>
                <c:pt idx="91">
                  <c:v>2013</c:v>
                </c:pt>
                <c:pt idx="92">
                  <c:v>2014</c:v>
                </c:pt>
                <c:pt idx="93">
                  <c:v>2015</c:v>
                </c:pt>
                <c:pt idx="94">
                  <c:v>2016</c:v>
                </c:pt>
                <c:pt idx="95">
                  <c:v>2017</c:v>
                </c:pt>
                <c:pt idx="96">
                  <c:v>2018</c:v>
                </c:pt>
                <c:pt idx="97">
                  <c:v>2019</c:v>
                </c:pt>
              </c:numCache>
            </c:numRef>
          </c:xVal>
          <c:yVal>
            <c:numRef>
              <c:f>blog!$D$8:$D$105</c:f>
              <c:numCache>
                <c:formatCode>#,##0.00000000000</c:formatCode>
                <c:ptCount val="98"/>
                <c:pt idx="0">
                  <c:v>2.3023289754309476E-3</c:v>
                </c:pt>
                <c:pt idx="1">
                  <c:v>1.3418087689593352</c:v>
                </c:pt>
                <c:pt idx="2">
                  <c:v>4.7950735719420345</c:v>
                </c:pt>
                <c:pt idx="3">
                  <c:v>17.135624011586529</c:v>
                </c:pt>
                <c:pt idx="4">
                  <c:v>61.235684053860943</c:v>
                </c:pt>
                <c:pt idx="5">
                  <c:v>218.83119044913607</c:v>
                </c:pt>
                <c:pt idx="6">
                  <c:v>413.67716414988757</c:v>
                </c:pt>
                <c:pt idx="7">
                  <c:v>606.16791126754367</c:v>
                </c:pt>
                <c:pt idx="8">
                  <c:v>783.00940199702745</c:v>
                </c:pt>
                <c:pt idx="9">
                  <c:v>1008.8690572204723</c:v>
                </c:pt>
                <c:pt idx="10">
                  <c:v>1301.534642173765</c:v>
                </c:pt>
                <c:pt idx="11">
                  <c:v>1478.3123221571136</c:v>
                </c:pt>
                <c:pt idx="12">
                  <c:v>1679.1003873639427</c:v>
                </c:pt>
                <c:pt idx="13">
                  <c:v>1907.1599881760974</c:v>
                </c:pt>
                <c:pt idx="14">
                  <c:v>2166.1952125507337</c:v>
                </c:pt>
                <c:pt idx="15">
                  <c:v>2460.4132469060805</c:v>
                </c:pt>
                <c:pt idx="16">
                  <c:v>2794.5927082087219</c:v>
                </c:pt>
                <c:pt idx="17">
                  <c:v>3174.1612570953125</c:v>
                </c:pt>
                <c:pt idx="18">
                  <c:v>3605.2837526019885</c:v>
                </c:pt>
                <c:pt idx="19">
                  <c:v>4094.9623802889082</c:v>
                </c:pt>
                <c:pt idx="20">
                  <c:v>4651.1503800163273</c:v>
                </c:pt>
                <c:pt idx="21">
                  <c:v>5282.8812205106906</c:v>
                </c:pt>
                <c:pt idx="22">
                  <c:v>6000.4153187423917</c:v>
                </c:pt>
                <c:pt idx="23">
                  <c:v>6815.4066870952411</c:v>
                </c:pt>
                <c:pt idx="24">
                  <c:v>7940.8013916025384</c:v>
                </c:pt>
                <c:pt idx="25">
                  <c:v>8462.9069619057773</c:v>
                </c:pt>
                <c:pt idx="26">
                  <c:v>8939.2908206527845</c:v>
                </c:pt>
                <c:pt idx="27">
                  <c:v>9252.0270082007137</c:v>
                </c:pt>
                <c:pt idx="28">
                  <c:v>9370.6116232140284</c:v>
                </c:pt>
                <c:pt idx="29">
                  <c:v>9382.5533606432091</c:v>
                </c:pt>
                <c:pt idx="30">
                  <c:v>9394.5103164058783</c:v>
                </c:pt>
                <c:pt idx="31">
                  <c:v>9406.4825098960191</c:v>
                </c:pt>
                <c:pt idx="32">
                  <c:v>9418.4699605323349</c:v>
                </c:pt>
                <c:pt idx="33">
                  <c:v>9430.4726877582179</c:v>
                </c:pt>
                <c:pt idx="34">
                  <c:v>9442.4907110419153</c:v>
                </c:pt>
                <c:pt idx="35">
                  <c:v>9454.5240498764088</c:v>
                </c:pt>
                <c:pt idx="36">
                  <c:v>9466.5727237795927</c:v>
                </c:pt>
                <c:pt idx="37">
                  <c:v>9478.6367522941691</c:v>
                </c:pt>
                <c:pt idx="38">
                  <c:v>9490.7161549877874</c:v>
                </c:pt>
                <c:pt idx="39">
                  <c:v>9502.8109514530443</c:v>
                </c:pt>
                <c:pt idx="40">
                  <c:v>9514.9211613074494</c:v>
                </c:pt>
                <c:pt idx="41">
                  <c:v>9527.0468041935765</c:v>
                </c:pt>
                <c:pt idx="42">
                  <c:v>9539.1878997789681</c:v>
                </c:pt>
                <c:pt idx="43">
                  <c:v>9551.3444677563002</c:v>
                </c:pt>
                <c:pt idx="44">
                  <c:v>9563.5165278432723</c:v>
                </c:pt>
                <c:pt idx="45">
                  <c:v>9575.7040997827644</c:v>
                </c:pt>
                <c:pt idx="46">
                  <c:v>9587.9072033428201</c:v>
                </c:pt>
                <c:pt idx="47">
                  <c:v>9600.1258583166164</c:v>
                </c:pt>
                <c:pt idx="48">
                  <c:v>9612.3600845226301</c:v>
                </c:pt>
                <c:pt idx="49">
                  <c:v>9624.6099018045225</c:v>
                </c:pt>
                <c:pt idx="50">
                  <c:v>9636.875330031311</c:v>
                </c:pt>
                <c:pt idx="51">
                  <c:v>9649.1563890972666</c:v>
                </c:pt>
                <c:pt idx="52">
                  <c:v>9661.4530989220639</c:v>
                </c:pt>
                <c:pt idx="53">
                  <c:v>9673.7654794507635</c:v>
                </c:pt>
                <c:pt idx="54">
                  <c:v>9686.0935506537917</c:v>
                </c:pt>
                <c:pt idx="55">
                  <c:v>9698.4373325270935</c:v>
                </c:pt>
                <c:pt idx="56">
                  <c:v>9710.7968450920289</c:v>
                </c:pt>
                <c:pt idx="57">
                  <c:v>9723.1721083955381</c:v>
                </c:pt>
                <c:pt idx="58">
                  <c:v>9735.5631425100437</c:v>
                </c:pt>
                <c:pt idx="59">
                  <c:v>9747.9699675335978</c:v>
                </c:pt>
                <c:pt idx="60">
                  <c:v>9760.3926035898658</c:v>
                </c:pt>
                <c:pt idx="61">
                  <c:v>9772.831070828106</c:v>
                </c:pt>
                <c:pt idx="62">
                  <c:v>9785.2853894233249</c:v>
                </c:pt>
                <c:pt idx="63">
                  <c:v>9797.7555795761691</c:v>
                </c:pt>
                <c:pt idx="64">
                  <c:v>9810.2416615130969</c:v>
                </c:pt>
                <c:pt idx="65">
                  <c:v>9822.7436554862779</c:v>
                </c:pt>
                <c:pt idx="66">
                  <c:v>9835.2615817737369</c:v>
                </c:pt>
                <c:pt idx="67">
                  <c:v>9847.7954606793446</c:v>
                </c:pt>
                <c:pt idx="68">
                  <c:v>9860.3453125327942</c:v>
                </c:pt>
                <c:pt idx="69">
                  <c:v>9872.911157689754</c:v>
                </c:pt>
                <c:pt idx="70">
                  <c:v>9885.4930165317655</c:v>
                </c:pt>
                <c:pt idx="71">
                  <c:v>9898.090909466413</c:v>
                </c:pt>
                <c:pt idx="72">
                  <c:v>9910.7048569272192</c:v>
                </c:pt>
                <c:pt idx="73">
                  <c:v>9923.3348793737969</c:v>
                </c:pt>
                <c:pt idx="74">
                  <c:v>9935.9809972918356</c:v>
                </c:pt>
                <c:pt idx="75">
                  <c:v>9948.6432311930766</c:v>
                </c:pt>
                <c:pt idx="76">
                  <c:v>9961.3216016154711</c:v>
                </c:pt>
                <c:pt idx="77">
                  <c:v>9974.0161291230725</c:v>
                </c:pt>
                <c:pt idx="78">
                  <c:v>9986.7268343062151</c:v>
                </c:pt>
                <c:pt idx="79">
                  <c:v>9999.4537377813976</c:v>
                </c:pt>
                <c:pt idx="80">
                  <c:v>10012.196860191449</c:v>
                </c:pt>
                <c:pt idx="81">
                  <c:v>10024.956222205499</c:v>
                </c:pt>
                <c:pt idx="82">
                  <c:v>10037.731844518974</c:v>
                </c:pt>
                <c:pt idx="83">
                  <c:v>10050.523747853738</c:v>
                </c:pt>
                <c:pt idx="84">
                  <c:v>10063.331952957993</c:v>
                </c:pt>
                <c:pt idx="85">
                  <c:v>10076.156480606454</c:v>
                </c:pt>
                <c:pt idx="86">
                  <c:v>10088.997351600241</c:v>
                </c:pt>
                <c:pt idx="87">
                  <c:v>10101.854586767035</c:v>
                </c:pt>
                <c:pt idx="88">
                  <c:v>10114.728206961054</c:v>
                </c:pt>
                <c:pt idx="89">
                  <c:v>10127.618233063049</c:v>
                </c:pt>
                <c:pt idx="90">
                  <c:v>10140.524685980428</c:v>
                </c:pt>
                <c:pt idx="91">
                  <c:v>10153.447586647242</c:v>
                </c:pt>
                <c:pt idx="92">
                  <c:v>10166.386956024191</c:v>
                </c:pt>
                <c:pt idx="93">
                  <c:v>10179.342815098678</c:v>
                </c:pt>
                <c:pt idx="94">
                  <c:v>10192.315184884896</c:v>
                </c:pt>
                <c:pt idx="95">
                  <c:v>10205.30408642381</c:v>
                </c:pt>
                <c:pt idx="96">
                  <c:v>10218.309540783153</c:v>
                </c:pt>
                <c:pt idx="97">
                  <c:v>10231.331569057558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9D-46B4-B9A3-56C2EE0F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89744"/>
        <c:axId val="399882464"/>
      </c:scatterChart>
      <c:valAx>
        <c:axId val="606689744"/>
        <c:scaling>
          <c:orientation val="minMax"/>
          <c:max val="2050"/>
          <c:min val="-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rgbClr val="444444"/>
                    </a:solidFill>
                    <a:latin typeface="Merriweather"/>
                    <a:ea typeface="+mn-ea"/>
                    <a:cs typeface="+mn-cs"/>
                  </a:defRPr>
                </a:pPr>
                <a:r>
                  <a:rPr lang="en-US" sz="1100">
                    <a:latin typeface="Merriweather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rgbClr val="444444"/>
                  </a:solidFill>
                  <a:latin typeface="Merriweather"/>
                  <a:ea typeface="+mn-ea"/>
                  <a:cs typeface="+mn-cs"/>
                </a:defRPr>
              </a:pPr>
              <a:endParaRPr lang="en-US"/>
            </a:p>
          </c:txPr>
        </c:title>
        <c:numFmt formatCode="#0&quot; CE&quot;;#0&quot; BCE&quot;;\1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/>
                <a:ea typeface="+mn-ea"/>
                <a:cs typeface="+mn-cs"/>
              </a:defRPr>
            </a:pPr>
            <a:endParaRPr lang="en-US"/>
          </a:p>
        </c:txPr>
        <c:crossAx val="399882464"/>
        <c:crosses val="autoZero"/>
        <c:crossBetween val="midCat"/>
      </c:valAx>
      <c:valAx>
        <c:axId val="399882464"/>
        <c:scaling>
          <c:logBase val="10"/>
          <c:orientation val="minMax"/>
          <c:max val="600000"/>
          <c:min val="1"/>
        </c:scaling>
        <c:delete val="0"/>
        <c:axPos val="l"/>
        <c:numFmt formatCode="&quot;- &quot;#,##0" sourceLinked="0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06689744"/>
        <c:crossesAt val="-100000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444444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r>
              <a:rPr lang="en-US">
                <a:latin typeface="Merriweather" panose="00000500000000000000" pitchFamily="2" charset="0"/>
              </a:rPr>
              <a:t>Gross world product, 10,000 BCE–2019 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088133616359382E-2"/>
          <c:y val="0.14066954033159487"/>
          <c:w val="0.88044080486377396"/>
          <c:h val="0.74748220326250869"/>
        </c:manualLayout>
      </c:layout>
      <c:scatterChart>
        <c:scatterStyle val="lineMarker"/>
        <c:varyColors val="0"/>
        <c:ser>
          <c:idx val="2"/>
          <c:order val="0"/>
          <c:tx>
            <c:strRef>
              <c:f>blog!$B$4</c:f>
              <c:strCache>
                <c:ptCount val="1"/>
                <c:pt idx="0">
                  <c:v>GWP</c:v>
                </c:pt>
              </c:strCache>
            </c:strRef>
          </c:tx>
          <c:spPr>
            <a:ln w="12700">
              <a:solidFill>
                <a:srgbClr val="309BA6"/>
              </a:solidFill>
            </a:ln>
          </c:spPr>
          <c:marker>
            <c:symbol val="circle"/>
            <c:size val="4"/>
            <c:spPr>
              <a:solidFill>
                <a:srgbClr val="309BA6"/>
              </a:solidFill>
              <a:ln>
                <a:noFill/>
              </a:ln>
            </c:spPr>
          </c:marker>
          <c:xVal>
            <c:numRef>
              <c:f>blog!$C$5:$C$105</c:f>
              <c:numCache>
                <c:formatCode>#,##0</c:formatCode>
                <c:ptCount val="101"/>
                <c:pt idx="0">
                  <c:v>1002046.8007599433</c:v>
                </c:pt>
                <c:pt idx="1">
                  <c:v>302046.80075994332</c:v>
                </c:pt>
                <c:pt idx="2">
                  <c:v>27046.800759943319</c:v>
                </c:pt>
                <c:pt idx="3">
                  <c:v>12046.80075994332</c:v>
                </c:pt>
                <c:pt idx="4">
                  <c:v>7046.8007599433204</c:v>
                </c:pt>
                <c:pt idx="5">
                  <c:v>6046.8007599433204</c:v>
                </c:pt>
                <c:pt idx="6">
                  <c:v>5046.8007599433204</c:v>
                </c:pt>
                <c:pt idx="7">
                  <c:v>4046.8007599433199</c:v>
                </c:pt>
                <c:pt idx="8">
                  <c:v>3046.8007599433199</c:v>
                </c:pt>
                <c:pt idx="9">
                  <c:v>2546.8007599433199</c:v>
                </c:pt>
                <c:pt idx="10">
                  <c:v>2246.8007599433199</c:v>
                </c:pt>
                <c:pt idx="11">
                  <c:v>2045.8007599433199</c:v>
                </c:pt>
                <c:pt idx="12">
                  <c:v>1846.8007599433199</c:v>
                </c:pt>
                <c:pt idx="13">
                  <c:v>1646.8007599433199</c:v>
                </c:pt>
                <c:pt idx="14">
                  <c:v>1546.8007599433199</c:v>
                </c:pt>
                <c:pt idx="15">
                  <c:v>1446.8007599433199</c:v>
                </c:pt>
                <c:pt idx="16">
                  <c:v>1346.8007599433199</c:v>
                </c:pt>
                <c:pt idx="17">
                  <c:v>1246.8007599433199</c:v>
                </c:pt>
                <c:pt idx="18">
                  <c:v>1146.8007599433199</c:v>
                </c:pt>
                <c:pt idx="19">
                  <c:v>1046.8007599433199</c:v>
                </c:pt>
                <c:pt idx="20">
                  <c:v>946.80075994331992</c:v>
                </c:pt>
                <c:pt idx="21">
                  <c:v>846.80075994331992</c:v>
                </c:pt>
                <c:pt idx="22">
                  <c:v>746.80075994331992</c:v>
                </c:pt>
                <c:pt idx="23">
                  <c:v>646.80075994331992</c:v>
                </c:pt>
                <c:pt idx="24">
                  <c:v>546.80075994331992</c:v>
                </c:pt>
                <c:pt idx="25">
                  <c:v>446.80075994331992</c:v>
                </c:pt>
                <c:pt idx="26">
                  <c:v>346.80075994331992</c:v>
                </c:pt>
                <c:pt idx="27">
                  <c:v>226.80075994331992</c:v>
                </c:pt>
                <c:pt idx="28">
                  <c:v>176.80075994331992</c:v>
                </c:pt>
                <c:pt idx="29">
                  <c:v>133.80075994331992</c:v>
                </c:pt>
                <c:pt idx="30">
                  <c:v>106.80075994331992</c:v>
                </c:pt>
                <c:pt idx="31">
                  <c:v>96.800759943319918</c:v>
                </c:pt>
                <c:pt idx="32">
                  <c:v>95.800759943319918</c:v>
                </c:pt>
                <c:pt idx="33">
                  <c:v>94.800759943319918</c:v>
                </c:pt>
                <c:pt idx="34">
                  <c:v>93.800759943319918</c:v>
                </c:pt>
                <c:pt idx="35">
                  <c:v>92.800759943319918</c:v>
                </c:pt>
                <c:pt idx="36">
                  <c:v>91.800759943319918</c:v>
                </c:pt>
                <c:pt idx="37">
                  <c:v>90.800759943319918</c:v>
                </c:pt>
                <c:pt idx="38">
                  <c:v>89.800759943319918</c:v>
                </c:pt>
                <c:pt idx="39">
                  <c:v>88.800759943319918</c:v>
                </c:pt>
                <c:pt idx="40">
                  <c:v>87.800759943319918</c:v>
                </c:pt>
                <c:pt idx="41">
                  <c:v>86.800759943319918</c:v>
                </c:pt>
                <c:pt idx="42">
                  <c:v>85.800759943319918</c:v>
                </c:pt>
                <c:pt idx="43">
                  <c:v>84.800759943319918</c:v>
                </c:pt>
                <c:pt idx="44">
                  <c:v>83.800759943319918</c:v>
                </c:pt>
                <c:pt idx="45">
                  <c:v>82.800759943319918</c:v>
                </c:pt>
                <c:pt idx="46">
                  <c:v>81.800759943319918</c:v>
                </c:pt>
                <c:pt idx="47">
                  <c:v>80.800759943319918</c:v>
                </c:pt>
                <c:pt idx="48">
                  <c:v>79.800759943319918</c:v>
                </c:pt>
                <c:pt idx="49">
                  <c:v>78.800759943319918</c:v>
                </c:pt>
                <c:pt idx="50">
                  <c:v>77.800759943319918</c:v>
                </c:pt>
                <c:pt idx="51">
                  <c:v>76.800759943319918</c:v>
                </c:pt>
                <c:pt idx="52">
                  <c:v>75.800759943319918</c:v>
                </c:pt>
                <c:pt idx="53">
                  <c:v>74.800759943319918</c:v>
                </c:pt>
                <c:pt idx="54">
                  <c:v>73.800759943319918</c:v>
                </c:pt>
                <c:pt idx="55">
                  <c:v>72.800759943319918</c:v>
                </c:pt>
                <c:pt idx="56">
                  <c:v>71.800759943319918</c:v>
                </c:pt>
                <c:pt idx="57">
                  <c:v>70.800759943319918</c:v>
                </c:pt>
                <c:pt idx="58">
                  <c:v>69.800759943319918</c:v>
                </c:pt>
                <c:pt idx="59">
                  <c:v>68.800759943319918</c:v>
                </c:pt>
                <c:pt idx="60">
                  <c:v>67.800759943319918</c:v>
                </c:pt>
                <c:pt idx="61">
                  <c:v>66.800759943319918</c:v>
                </c:pt>
                <c:pt idx="62">
                  <c:v>65.800759943319918</c:v>
                </c:pt>
                <c:pt idx="63">
                  <c:v>64.800759943319918</c:v>
                </c:pt>
                <c:pt idx="64">
                  <c:v>63.800759943319918</c:v>
                </c:pt>
                <c:pt idx="65">
                  <c:v>62.800759943319918</c:v>
                </c:pt>
                <c:pt idx="66">
                  <c:v>61.800759943319918</c:v>
                </c:pt>
                <c:pt idx="67">
                  <c:v>60.800759943319918</c:v>
                </c:pt>
                <c:pt idx="68">
                  <c:v>59.800759943319918</c:v>
                </c:pt>
                <c:pt idx="69">
                  <c:v>58.800759943319918</c:v>
                </c:pt>
                <c:pt idx="70">
                  <c:v>57.800759943319918</c:v>
                </c:pt>
                <c:pt idx="71">
                  <c:v>56.800759943319918</c:v>
                </c:pt>
                <c:pt idx="72">
                  <c:v>55.800759943319918</c:v>
                </c:pt>
                <c:pt idx="73">
                  <c:v>54.800759943319918</c:v>
                </c:pt>
                <c:pt idx="74">
                  <c:v>53.800759943319918</c:v>
                </c:pt>
                <c:pt idx="75">
                  <c:v>52.800759943319918</c:v>
                </c:pt>
                <c:pt idx="76">
                  <c:v>51.800759943319918</c:v>
                </c:pt>
                <c:pt idx="77">
                  <c:v>50.800759943319918</c:v>
                </c:pt>
                <c:pt idx="78">
                  <c:v>49.800759943319918</c:v>
                </c:pt>
                <c:pt idx="79">
                  <c:v>48.800759943319918</c:v>
                </c:pt>
                <c:pt idx="80">
                  <c:v>47.800759943319918</c:v>
                </c:pt>
                <c:pt idx="81">
                  <c:v>46.800759943319918</c:v>
                </c:pt>
                <c:pt idx="82">
                  <c:v>45.800759943319918</c:v>
                </c:pt>
                <c:pt idx="83">
                  <c:v>44.800759943319918</c:v>
                </c:pt>
                <c:pt idx="84">
                  <c:v>43.800759943319918</c:v>
                </c:pt>
                <c:pt idx="85">
                  <c:v>42.800759943319918</c:v>
                </c:pt>
                <c:pt idx="86">
                  <c:v>41.800759943319918</c:v>
                </c:pt>
                <c:pt idx="87">
                  <c:v>40.800759943319918</c:v>
                </c:pt>
                <c:pt idx="88">
                  <c:v>39.800759943319918</c:v>
                </c:pt>
                <c:pt idx="89">
                  <c:v>38.800759943319918</c:v>
                </c:pt>
                <c:pt idx="90">
                  <c:v>37.800759943319918</c:v>
                </c:pt>
                <c:pt idx="91">
                  <c:v>36.800759943319918</c:v>
                </c:pt>
                <c:pt idx="92">
                  <c:v>35.800759943319918</c:v>
                </c:pt>
                <c:pt idx="93">
                  <c:v>34.800759943319918</c:v>
                </c:pt>
                <c:pt idx="94">
                  <c:v>33.800759943319918</c:v>
                </c:pt>
                <c:pt idx="95">
                  <c:v>32.800759943319918</c:v>
                </c:pt>
                <c:pt idx="96">
                  <c:v>31.800759943319918</c:v>
                </c:pt>
                <c:pt idx="97">
                  <c:v>30.800759943319918</c:v>
                </c:pt>
                <c:pt idx="98">
                  <c:v>29.800759943319918</c:v>
                </c:pt>
                <c:pt idx="99">
                  <c:v>28.800759943319918</c:v>
                </c:pt>
                <c:pt idx="100">
                  <c:v>27.800759943319918</c:v>
                </c:pt>
              </c:numCache>
            </c:numRef>
          </c:xVal>
          <c:yVal>
            <c:numRef>
              <c:f>blog!$B$5:$B$105</c:f>
              <c:numCache>
                <c:formatCode>#,##0.00</c:formatCode>
                <c:ptCount val="101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29" formatCode="#,##0">
                  <c:v>2766.7678488815559</c:v>
                </c:pt>
                <c:pt idx="30" formatCode="#,##0">
                  <c:v>5013.4287720987195</c:v>
                </c:pt>
                <c:pt idx="31" formatCode="#,##0">
                  <c:v>5318.3867648515725</c:v>
                </c:pt>
                <c:pt idx="32" formatCode="#,##0">
                  <c:v>5635.3968126781665</c:v>
                </c:pt>
                <c:pt idx="33" formatCode="#,##0">
                  <c:v>5891.0369618967388</c:v>
                </c:pt>
                <c:pt idx="34" formatCode="#,##0">
                  <c:v>6185.0200915541236</c:v>
                </c:pt>
                <c:pt idx="35" formatCode="#,##0">
                  <c:v>6393.2032638310829</c:v>
                </c:pt>
                <c:pt idx="36" formatCode="#,##0">
                  <c:v>6803.8207782407426</c:v>
                </c:pt>
                <c:pt idx="37" formatCode="#,##0">
                  <c:v>7124.7515398469486</c:v>
                </c:pt>
                <c:pt idx="38" formatCode="#,##0">
                  <c:v>7393.6457881868</c:v>
                </c:pt>
                <c:pt idx="39" formatCode="#,##0">
                  <c:v>7631.2518149868156</c:v>
                </c:pt>
                <c:pt idx="40" formatCode="#,##0">
                  <c:v>7984.434336227675</c:v>
                </c:pt>
                <c:pt idx="41" formatCode="#,##0">
                  <c:v>8406.8728055143547</c:v>
                </c:pt>
                <c:pt idx="42" formatCode="#,##0">
                  <c:v>8695.3476649627428</c:v>
                </c:pt>
                <c:pt idx="43" formatCode="#,##0">
                  <c:v>9101.3007696260956</c:v>
                </c:pt>
                <c:pt idx="44" formatCode="#,##0">
                  <c:v>9492.1551220182882</c:v>
                </c:pt>
                <c:pt idx="45" formatCode="#,##0">
                  <c:v>10183.72606462467</c:v>
                </c:pt>
                <c:pt idx="46" formatCode="#,##0">
                  <c:v>10725.392735131856</c:v>
                </c:pt>
                <c:pt idx="47" formatCode="#,##0">
                  <c:v>11314.735419908835</c:v>
                </c:pt>
                <c:pt idx="48" formatCode="#,##0">
                  <c:v>11737.533494128727</c:v>
                </c:pt>
                <c:pt idx="49" formatCode="#,##0">
                  <c:v>12379.188551074403</c:v>
                </c:pt>
                <c:pt idx="50" formatCode="#,##0">
                  <c:v>13063.340059516608</c:v>
                </c:pt>
                <c:pt idx="51" formatCode="#,##0">
                  <c:v>13751.245021777626</c:v>
                </c:pt>
                <c:pt idx="52" formatCode="#,##0">
                  <c:v>14315.166910576912</c:v>
                </c:pt>
                <c:pt idx="53" formatCode="#,##0">
                  <c:v>15004.101153117386</c:v>
                </c:pt>
                <c:pt idx="54" formatCode="#,##0">
                  <c:v>16008.909329504604</c:v>
                </c:pt>
                <c:pt idx="55" formatCode="#,##0">
                  <c:v>16378.031268669152</c:v>
                </c:pt>
                <c:pt idx="56" formatCode="#,##0">
                  <c:v>16633.728998832972</c:v>
                </c:pt>
                <c:pt idx="57" formatCode="#,##0">
                  <c:v>17448.406361216112</c:v>
                </c:pt>
                <c:pt idx="58" formatCode="#,##0">
                  <c:v>18153.937345904826</c:v>
                </c:pt>
                <c:pt idx="59" formatCode="#,##0">
                  <c:v>18953.03689083405</c:v>
                </c:pt>
                <c:pt idx="60" formatCode="#,##0">
                  <c:v>19632.112179543732</c:v>
                </c:pt>
                <c:pt idx="61" formatCode="#,##0">
                  <c:v>20025.767858290776</c:v>
                </c:pt>
                <c:pt idx="62" formatCode="#,##0">
                  <c:v>20418.619685354501</c:v>
                </c:pt>
                <c:pt idx="63" formatCode="#,##0">
                  <c:v>20643.726208527212</c:v>
                </c:pt>
                <c:pt idx="64" formatCode="#,##0">
                  <c:v>21226.152883364306</c:v>
                </c:pt>
                <c:pt idx="65" formatCode="#,##0">
                  <c:v>22201.074950778984</c:v>
                </c:pt>
                <c:pt idx="66" formatCode="#,##0">
                  <c:v>22967.165053320321</c:v>
                </c:pt>
                <c:pt idx="67" formatCode="#,##0">
                  <c:v>23779.184560827431</c:v>
                </c:pt>
                <c:pt idx="68" formatCode="#,##0">
                  <c:v>24692.201551312966</c:v>
                </c:pt>
                <c:pt idx="69" formatCode="#,##0">
                  <c:v>25753.482685236122</c:v>
                </c:pt>
                <c:pt idx="70" formatCode="#,##0">
                  <c:v>26591.833727903922</c:v>
                </c:pt>
                <c:pt idx="71" formatCode="#,##0">
                  <c:v>27132.613006197953</c:v>
                </c:pt>
                <c:pt idx="72" formatCode="#,##0">
                  <c:v>27516.666767408882</c:v>
                </c:pt>
                <c:pt idx="73" formatCode="#,##0">
                  <c:v>28064.864883955419</c:v>
                </c:pt>
                <c:pt idx="74" formatCode="#,##0">
                  <c:v>28701.939117640755</c:v>
                </c:pt>
                <c:pt idx="75" formatCode="#,##0">
                  <c:v>29704.711813935231</c:v>
                </c:pt>
                <c:pt idx="76" formatCode="#,##0">
                  <c:v>30927.43397102911</c:v>
                </c:pt>
                <c:pt idx="77" formatCode="#,##0">
                  <c:v>31961.95860868019</c:v>
                </c:pt>
                <c:pt idx="78" formatCode="#,##0">
                  <c:v>33229.330538088965</c:v>
                </c:pt>
                <c:pt idx="79" formatCode="#,##0">
                  <c:v>33855.450240584891</c:v>
                </c:pt>
                <c:pt idx="80" formatCode="#,##0">
                  <c:v>35099.432191685461</c:v>
                </c:pt>
                <c:pt idx="81" formatCode="#,##0">
                  <c:v>36806.163683187493</c:v>
                </c:pt>
                <c:pt idx="82" formatCode="#,##0">
                  <c:v>37918.325738623222</c:v>
                </c:pt>
                <c:pt idx="83" formatCode="#,##0">
                  <c:v>39281.400740063531</c:v>
                </c:pt>
                <c:pt idx="84" formatCode="#,##0">
                  <c:v>41166.665020881897</c:v>
                </c:pt>
                <c:pt idx="85" formatCode="#,##0">
                  <c:v>43227.757346270017</c:v>
                </c:pt>
                <c:pt idx="86" formatCode="#,##0">
                  <c:v>45249.103433187025</c:v>
                </c:pt>
                <c:pt idx="87" formatCode="#,##0">
                  <c:v>47609.761877946767</c:v>
                </c:pt>
                <c:pt idx="88" formatCode="#,##0">
                  <c:v>49711.238073145665</c:v>
                </c:pt>
                <c:pt idx="89" formatCode="#,##0">
                  <c:v>51148.067144532579</c:v>
                </c:pt>
                <c:pt idx="90" formatCode="#,##0">
                  <c:v>50775.263430631436</c:v>
                </c:pt>
                <c:pt idx="91" formatCode="#,##0">
                  <c:v>53704.014708352755</c:v>
                </c:pt>
                <c:pt idx="92" formatCode="#,##0">
                  <c:v>56003.083578017337</c:v>
                </c:pt>
                <c:pt idx="93" formatCode="#,##0">
                  <c:v>57968.791811605741</c:v>
                </c:pt>
                <c:pt idx="94" formatCode="#,##0">
                  <c:v>59993.641709585121</c:v>
                </c:pt>
                <c:pt idx="95" formatCode="#,##0">
                  <c:v>62147.413446959232</c:v>
                </c:pt>
                <c:pt idx="96" formatCode="#,##0">
                  <c:v>64310.143434913407</c:v>
                </c:pt>
                <c:pt idx="97" formatCode="#,##0">
                  <c:v>66518.553760468334</c:v>
                </c:pt>
                <c:pt idx="98" formatCode="#,##0">
                  <c:v>69092.821790998452</c:v>
                </c:pt>
                <c:pt idx="99" formatCode="#,##0">
                  <c:v>71565.653882898288</c:v>
                </c:pt>
                <c:pt idx="100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4D-4DE0-B399-12D308AC5B4B}"/>
            </c:ext>
          </c:extLst>
        </c:ser>
        <c:ser>
          <c:idx val="3"/>
          <c:order val="1"/>
          <c:spPr>
            <a:ln>
              <a:solidFill>
                <a:srgbClr val="309BA6"/>
              </a:solidFill>
              <a:prstDash val="sysDot"/>
            </a:ln>
          </c:spPr>
          <c:marker>
            <c:symbol val="none"/>
          </c:marker>
          <c:xVal>
            <c:numRef>
              <c:f>blog!$C$8:$C$106</c:f>
              <c:numCache>
                <c:formatCode>#,##0</c:formatCode>
                <c:ptCount val="99"/>
                <c:pt idx="0">
                  <c:v>12046.80075994332</c:v>
                </c:pt>
                <c:pt idx="1">
                  <c:v>7046.8007599433204</c:v>
                </c:pt>
                <c:pt idx="2">
                  <c:v>6046.8007599433204</c:v>
                </c:pt>
                <c:pt idx="3">
                  <c:v>5046.8007599433204</c:v>
                </c:pt>
                <c:pt idx="4">
                  <c:v>4046.8007599433199</c:v>
                </c:pt>
                <c:pt idx="5">
                  <c:v>3046.8007599433199</c:v>
                </c:pt>
                <c:pt idx="6">
                  <c:v>2546.8007599433199</c:v>
                </c:pt>
                <c:pt idx="7">
                  <c:v>2246.8007599433199</c:v>
                </c:pt>
                <c:pt idx="8">
                  <c:v>2045.8007599433199</c:v>
                </c:pt>
                <c:pt idx="9">
                  <c:v>1846.8007599433199</c:v>
                </c:pt>
                <c:pt idx="10">
                  <c:v>1646.8007599433199</c:v>
                </c:pt>
                <c:pt idx="11">
                  <c:v>1546.8007599433199</c:v>
                </c:pt>
                <c:pt idx="12">
                  <c:v>1446.8007599433199</c:v>
                </c:pt>
                <c:pt idx="13">
                  <c:v>1346.8007599433199</c:v>
                </c:pt>
                <c:pt idx="14">
                  <c:v>1246.8007599433199</c:v>
                </c:pt>
                <c:pt idx="15">
                  <c:v>1146.8007599433199</c:v>
                </c:pt>
                <c:pt idx="16">
                  <c:v>1046.8007599433199</c:v>
                </c:pt>
                <c:pt idx="17">
                  <c:v>946.80075994331992</c:v>
                </c:pt>
                <c:pt idx="18">
                  <c:v>846.80075994331992</c:v>
                </c:pt>
                <c:pt idx="19">
                  <c:v>746.80075994331992</c:v>
                </c:pt>
                <c:pt idx="20">
                  <c:v>646.80075994331992</c:v>
                </c:pt>
                <c:pt idx="21">
                  <c:v>546.80075994331992</c:v>
                </c:pt>
                <c:pt idx="22">
                  <c:v>446.80075994331992</c:v>
                </c:pt>
                <c:pt idx="23">
                  <c:v>346.80075994331992</c:v>
                </c:pt>
                <c:pt idx="24">
                  <c:v>226.80075994331992</c:v>
                </c:pt>
                <c:pt idx="25">
                  <c:v>176.80075994331992</c:v>
                </c:pt>
                <c:pt idx="26">
                  <c:v>133.80075994331992</c:v>
                </c:pt>
                <c:pt idx="27">
                  <c:v>106.80075994331992</c:v>
                </c:pt>
                <c:pt idx="28">
                  <c:v>96.800759943319918</c:v>
                </c:pt>
                <c:pt idx="29">
                  <c:v>95.800759943319918</c:v>
                </c:pt>
                <c:pt idx="30">
                  <c:v>94.800759943319918</c:v>
                </c:pt>
                <c:pt idx="31">
                  <c:v>93.800759943319918</c:v>
                </c:pt>
                <c:pt idx="32">
                  <c:v>92.800759943319918</c:v>
                </c:pt>
                <c:pt idx="33">
                  <c:v>91.800759943319918</c:v>
                </c:pt>
                <c:pt idx="34">
                  <c:v>90.800759943319918</c:v>
                </c:pt>
                <c:pt idx="35">
                  <c:v>89.800759943319918</c:v>
                </c:pt>
                <c:pt idx="36">
                  <c:v>88.800759943319918</c:v>
                </c:pt>
                <c:pt idx="37">
                  <c:v>87.800759943319918</c:v>
                </c:pt>
                <c:pt idx="38">
                  <c:v>86.800759943319918</c:v>
                </c:pt>
                <c:pt idx="39">
                  <c:v>85.800759943319918</c:v>
                </c:pt>
                <c:pt idx="40">
                  <c:v>84.800759943319918</c:v>
                </c:pt>
                <c:pt idx="41">
                  <c:v>83.800759943319918</c:v>
                </c:pt>
                <c:pt idx="42">
                  <c:v>82.800759943319918</c:v>
                </c:pt>
                <c:pt idx="43">
                  <c:v>81.800759943319918</c:v>
                </c:pt>
                <c:pt idx="44">
                  <c:v>80.800759943319918</c:v>
                </c:pt>
                <c:pt idx="45">
                  <c:v>79.800759943319918</c:v>
                </c:pt>
                <c:pt idx="46">
                  <c:v>78.800759943319918</c:v>
                </c:pt>
                <c:pt idx="47">
                  <c:v>77.800759943319918</c:v>
                </c:pt>
                <c:pt idx="48">
                  <c:v>76.800759943319918</c:v>
                </c:pt>
                <c:pt idx="49">
                  <c:v>75.800759943319918</c:v>
                </c:pt>
                <c:pt idx="50">
                  <c:v>74.800759943319918</c:v>
                </c:pt>
                <c:pt idx="51">
                  <c:v>73.800759943319918</c:v>
                </c:pt>
                <c:pt idx="52">
                  <c:v>72.800759943319918</c:v>
                </c:pt>
                <c:pt idx="53">
                  <c:v>71.800759943319918</c:v>
                </c:pt>
                <c:pt idx="54">
                  <c:v>70.800759943319918</c:v>
                </c:pt>
                <c:pt idx="55">
                  <c:v>69.800759943319918</c:v>
                </c:pt>
                <c:pt idx="56">
                  <c:v>68.800759943319918</c:v>
                </c:pt>
                <c:pt idx="57">
                  <c:v>67.800759943319918</c:v>
                </c:pt>
                <c:pt idx="58">
                  <c:v>66.800759943319918</c:v>
                </c:pt>
                <c:pt idx="59">
                  <c:v>65.800759943319918</c:v>
                </c:pt>
                <c:pt idx="60">
                  <c:v>64.800759943319918</c:v>
                </c:pt>
                <c:pt idx="61">
                  <c:v>63.800759943319918</c:v>
                </c:pt>
                <c:pt idx="62">
                  <c:v>62.800759943319918</c:v>
                </c:pt>
                <c:pt idx="63">
                  <c:v>61.800759943319918</c:v>
                </c:pt>
                <c:pt idx="64">
                  <c:v>60.800759943319918</c:v>
                </c:pt>
                <c:pt idx="65">
                  <c:v>59.800759943319918</c:v>
                </c:pt>
                <c:pt idx="66">
                  <c:v>58.800759943319918</c:v>
                </c:pt>
                <c:pt idx="67">
                  <c:v>57.800759943319918</c:v>
                </c:pt>
                <c:pt idx="68">
                  <c:v>56.800759943319918</c:v>
                </c:pt>
                <c:pt idx="69">
                  <c:v>55.800759943319918</c:v>
                </c:pt>
                <c:pt idx="70">
                  <c:v>54.800759943319918</c:v>
                </c:pt>
                <c:pt idx="71">
                  <c:v>53.800759943319918</c:v>
                </c:pt>
                <c:pt idx="72">
                  <c:v>52.800759943319918</c:v>
                </c:pt>
                <c:pt idx="73">
                  <c:v>51.800759943319918</c:v>
                </c:pt>
                <c:pt idx="74">
                  <c:v>50.800759943319918</c:v>
                </c:pt>
                <c:pt idx="75">
                  <c:v>49.800759943319918</c:v>
                </c:pt>
                <c:pt idx="76">
                  <c:v>48.800759943319918</c:v>
                </c:pt>
                <c:pt idx="77">
                  <c:v>47.800759943319918</c:v>
                </c:pt>
                <c:pt idx="78">
                  <c:v>46.800759943319918</c:v>
                </c:pt>
                <c:pt idx="79">
                  <c:v>45.800759943319918</c:v>
                </c:pt>
                <c:pt idx="80">
                  <c:v>44.800759943319918</c:v>
                </c:pt>
                <c:pt idx="81">
                  <c:v>43.800759943319918</c:v>
                </c:pt>
                <c:pt idx="82">
                  <c:v>42.800759943319918</c:v>
                </c:pt>
                <c:pt idx="83">
                  <c:v>41.800759943319918</c:v>
                </c:pt>
                <c:pt idx="84">
                  <c:v>40.800759943319918</c:v>
                </c:pt>
                <c:pt idx="85">
                  <c:v>39.800759943319918</c:v>
                </c:pt>
                <c:pt idx="86">
                  <c:v>38.800759943319918</c:v>
                </c:pt>
                <c:pt idx="87">
                  <c:v>37.800759943319918</c:v>
                </c:pt>
                <c:pt idx="88">
                  <c:v>36.800759943319918</c:v>
                </c:pt>
                <c:pt idx="89">
                  <c:v>35.800759943319918</c:v>
                </c:pt>
                <c:pt idx="90">
                  <c:v>34.800759943319918</c:v>
                </c:pt>
                <c:pt idx="91">
                  <c:v>33.800759943319918</c:v>
                </c:pt>
                <c:pt idx="92">
                  <c:v>32.800759943319918</c:v>
                </c:pt>
                <c:pt idx="93">
                  <c:v>31.800759943319918</c:v>
                </c:pt>
                <c:pt idx="94">
                  <c:v>30.800759943319918</c:v>
                </c:pt>
                <c:pt idx="95">
                  <c:v>29.800759943319918</c:v>
                </c:pt>
                <c:pt idx="96">
                  <c:v>28.800759943319918</c:v>
                </c:pt>
                <c:pt idx="97">
                  <c:v>27.800759943319918</c:v>
                </c:pt>
                <c:pt idx="98">
                  <c:v>10</c:v>
                </c:pt>
              </c:numCache>
            </c:numRef>
          </c:xVal>
          <c:yVal>
            <c:numRef>
              <c:f>blog!$D$8:$D$106</c:f>
              <c:numCache>
                <c:formatCode>#,##0.00000000000</c:formatCode>
                <c:ptCount val="99"/>
                <c:pt idx="0">
                  <c:v>2.3023289754309476E-3</c:v>
                </c:pt>
                <c:pt idx="1">
                  <c:v>1.3418087689593352</c:v>
                </c:pt>
                <c:pt idx="2">
                  <c:v>4.7950735719420345</c:v>
                </c:pt>
                <c:pt idx="3">
                  <c:v>17.135624011586529</c:v>
                </c:pt>
                <c:pt idx="4">
                  <c:v>61.235684053860943</c:v>
                </c:pt>
                <c:pt idx="5">
                  <c:v>218.83119044913607</c:v>
                </c:pt>
                <c:pt idx="6">
                  <c:v>413.67716414988757</c:v>
                </c:pt>
                <c:pt idx="7">
                  <c:v>606.16791126754367</c:v>
                </c:pt>
                <c:pt idx="8">
                  <c:v>783.00940199702745</c:v>
                </c:pt>
                <c:pt idx="9">
                  <c:v>1008.8690572204723</c:v>
                </c:pt>
                <c:pt idx="10">
                  <c:v>1301.534642173765</c:v>
                </c:pt>
                <c:pt idx="11">
                  <c:v>1478.3123221571136</c:v>
                </c:pt>
                <c:pt idx="12">
                  <c:v>1679.1003873639427</c:v>
                </c:pt>
                <c:pt idx="13">
                  <c:v>1907.1599881760974</c:v>
                </c:pt>
                <c:pt idx="14">
                  <c:v>2166.1952125507337</c:v>
                </c:pt>
                <c:pt idx="15">
                  <c:v>2460.4132469060805</c:v>
                </c:pt>
                <c:pt idx="16">
                  <c:v>2794.5927082087219</c:v>
                </c:pt>
                <c:pt idx="17">
                  <c:v>3174.1612570953125</c:v>
                </c:pt>
                <c:pt idx="18">
                  <c:v>3605.2837526019885</c:v>
                </c:pt>
                <c:pt idx="19">
                  <c:v>4094.9623802889082</c:v>
                </c:pt>
                <c:pt idx="20">
                  <c:v>4651.1503800163273</c:v>
                </c:pt>
                <c:pt idx="21">
                  <c:v>5282.8812205106906</c:v>
                </c:pt>
                <c:pt idx="22">
                  <c:v>6000.4153187423917</c:v>
                </c:pt>
                <c:pt idx="23">
                  <c:v>6815.4066870952411</c:v>
                </c:pt>
                <c:pt idx="24">
                  <c:v>7940.8013916025384</c:v>
                </c:pt>
                <c:pt idx="25">
                  <c:v>8462.9069619057773</c:v>
                </c:pt>
                <c:pt idx="26">
                  <c:v>8939.2908206527845</c:v>
                </c:pt>
                <c:pt idx="27">
                  <c:v>9252.0270082007137</c:v>
                </c:pt>
                <c:pt idx="28">
                  <c:v>9370.6116232140284</c:v>
                </c:pt>
                <c:pt idx="29">
                  <c:v>9382.5533606432091</c:v>
                </c:pt>
                <c:pt idx="30">
                  <c:v>9394.5103164058783</c:v>
                </c:pt>
                <c:pt idx="31">
                  <c:v>9406.4825098960191</c:v>
                </c:pt>
                <c:pt idx="32">
                  <c:v>9418.4699605323349</c:v>
                </c:pt>
                <c:pt idx="33">
                  <c:v>9430.4726877582179</c:v>
                </c:pt>
                <c:pt idx="34">
                  <c:v>9442.4907110419153</c:v>
                </c:pt>
                <c:pt idx="35">
                  <c:v>9454.5240498764088</c:v>
                </c:pt>
                <c:pt idx="36">
                  <c:v>9466.5727237795927</c:v>
                </c:pt>
                <c:pt idx="37">
                  <c:v>9478.6367522941691</c:v>
                </c:pt>
                <c:pt idx="38">
                  <c:v>9490.7161549877874</c:v>
                </c:pt>
                <c:pt idx="39">
                  <c:v>9502.8109514530443</c:v>
                </c:pt>
                <c:pt idx="40">
                  <c:v>9514.9211613074494</c:v>
                </c:pt>
                <c:pt idx="41">
                  <c:v>9527.0468041935765</c:v>
                </c:pt>
                <c:pt idx="42">
                  <c:v>9539.1878997789681</c:v>
                </c:pt>
                <c:pt idx="43">
                  <c:v>9551.3444677563002</c:v>
                </c:pt>
                <c:pt idx="44">
                  <c:v>9563.5165278432723</c:v>
                </c:pt>
                <c:pt idx="45">
                  <c:v>9575.7040997827644</c:v>
                </c:pt>
                <c:pt idx="46">
                  <c:v>9587.9072033428201</c:v>
                </c:pt>
                <c:pt idx="47">
                  <c:v>9600.1258583166164</c:v>
                </c:pt>
                <c:pt idx="48">
                  <c:v>9612.3600845226301</c:v>
                </c:pt>
                <c:pt idx="49">
                  <c:v>9624.6099018045225</c:v>
                </c:pt>
                <c:pt idx="50">
                  <c:v>9636.875330031311</c:v>
                </c:pt>
                <c:pt idx="51">
                  <c:v>9649.1563890972666</c:v>
                </c:pt>
                <c:pt idx="52">
                  <c:v>9661.4530989220639</c:v>
                </c:pt>
                <c:pt idx="53">
                  <c:v>9673.7654794507635</c:v>
                </c:pt>
                <c:pt idx="54">
                  <c:v>9686.0935506537917</c:v>
                </c:pt>
                <c:pt idx="55">
                  <c:v>9698.4373325270935</c:v>
                </c:pt>
                <c:pt idx="56">
                  <c:v>9710.7968450920289</c:v>
                </c:pt>
                <c:pt idx="57">
                  <c:v>9723.1721083955381</c:v>
                </c:pt>
                <c:pt idx="58">
                  <c:v>9735.5631425100437</c:v>
                </c:pt>
                <c:pt idx="59">
                  <c:v>9747.9699675335978</c:v>
                </c:pt>
                <c:pt idx="60">
                  <c:v>9760.3926035898658</c:v>
                </c:pt>
                <c:pt idx="61">
                  <c:v>9772.831070828106</c:v>
                </c:pt>
                <c:pt idx="62">
                  <c:v>9785.2853894233249</c:v>
                </c:pt>
                <c:pt idx="63">
                  <c:v>9797.7555795761691</c:v>
                </c:pt>
                <c:pt idx="64">
                  <c:v>9810.2416615130969</c:v>
                </c:pt>
                <c:pt idx="65">
                  <c:v>9822.7436554862779</c:v>
                </c:pt>
                <c:pt idx="66">
                  <c:v>9835.2615817737369</c:v>
                </c:pt>
                <c:pt idx="67">
                  <c:v>9847.7954606793446</c:v>
                </c:pt>
                <c:pt idx="68">
                  <c:v>9860.3453125327942</c:v>
                </c:pt>
                <c:pt idx="69">
                  <c:v>9872.911157689754</c:v>
                </c:pt>
                <c:pt idx="70">
                  <c:v>9885.4930165317655</c:v>
                </c:pt>
                <c:pt idx="71">
                  <c:v>9898.090909466413</c:v>
                </c:pt>
                <c:pt idx="72">
                  <c:v>9910.7048569272192</c:v>
                </c:pt>
                <c:pt idx="73">
                  <c:v>9923.3348793737969</c:v>
                </c:pt>
                <c:pt idx="74">
                  <c:v>9935.9809972918356</c:v>
                </c:pt>
                <c:pt idx="75">
                  <c:v>9948.6432311930766</c:v>
                </c:pt>
                <c:pt idx="76">
                  <c:v>9961.3216016154711</c:v>
                </c:pt>
                <c:pt idx="77">
                  <c:v>9974.0161291230725</c:v>
                </c:pt>
                <c:pt idx="78">
                  <c:v>9986.7268343062151</c:v>
                </c:pt>
                <c:pt idx="79">
                  <c:v>9999.4537377813976</c:v>
                </c:pt>
                <c:pt idx="80">
                  <c:v>10012.196860191449</c:v>
                </c:pt>
                <c:pt idx="81">
                  <c:v>10024.956222205499</c:v>
                </c:pt>
                <c:pt idx="82">
                  <c:v>10037.731844518974</c:v>
                </c:pt>
                <c:pt idx="83">
                  <c:v>10050.523747853738</c:v>
                </c:pt>
                <c:pt idx="84">
                  <c:v>10063.331952957993</c:v>
                </c:pt>
                <c:pt idx="85">
                  <c:v>10076.156480606454</c:v>
                </c:pt>
                <c:pt idx="86">
                  <c:v>10088.997351600241</c:v>
                </c:pt>
                <c:pt idx="87">
                  <c:v>10101.854586767035</c:v>
                </c:pt>
                <c:pt idx="88">
                  <c:v>10114.728206961054</c:v>
                </c:pt>
                <c:pt idx="89">
                  <c:v>10127.618233063049</c:v>
                </c:pt>
                <c:pt idx="90">
                  <c:v>10140.524685980428</c:v>
                </c:pt>
                <c:pt idx="91">
                  <c:v>10153.447586647242</c:v>
                </c:pt>
                <c:pt idx="92">
                  <c:v>10166.386956024191</c:v>
                </c:pt>
                <c:pt idx="93">
                  <c:v>10179.342815098678</c:v>
                </c:pt>
                <c:pt idx="94">
                  <c:v>10192.315184884896</c:v>
                </c:pt>
                <c:pt idx="95">
                  <c:v>10205.30408642381</c:v>
                </c:pt>
                <c:pt idx="96">
                  <c:v>10218.309540783153</c:v>
                </c:pt>
                <c:pt idx="97">
                  <c:v>10231.331569057558</c:v>
                </c:pt>
                <c:pt idx="98">
                  <c:v>10465.930399235778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D-4DE0-B399-12D308AC5B4B}"/>
            </c:ext>
          </c:extLst>
        </c:ser>
        <c:ser>
          <c:idx val="1"/>
          <c:order val="2"/>
          <c:spPr>
            <a:ln w="19050" cap="rnd">
              <a:solidFill>
                <a:srgbClr val="309BA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blog!$C$8:$C$106</c:f>
              <c:numCache>
                <c:formatCode>#,##0</c:formatCode>
                <c:ptCount val="99"/>
                <c:pt idx="0">
                  <c:v>12046.80075994332</c:v>
                </c:pt>
                <c:pt idx="1">
                  <c:v>7046.8007599433204</c:v>
                </c:pt>
                <c:pt idx="2">
                  <c:v>6046.8007599433204</c:v>
                </c:pt>
                <c:pt idx="3">
                  <c:v>5046.8007599433204</c:v>
                </c:pt>
                <c:pt idx="4">
                  <c:v>4046.8007599433199</c:v>
                </c:pt>
                <c:pt idx="5">
                  <c:v>3046.8007599433199</c:v>
                </c:pt>
                <c:pt idx="6">
                  <c:v>2546.8007599433199</c:v>
                </c:pt>
                <c:pt idx="7">
                  <c:v>2246.8007599433199</c:v>
                </c:pt>
                <c:pt idx="8">
                  <c:v>2045.8007599433199</c:v>
                </c:pt>
                <c:pt idx="9">
                  <c:v>1846.8007599433199</c:v>
                </c:pt>
                <c:pt idx="10">
                  <c:v>1646.8007599433199</c:v>
                </c:pt>
                <c:pt idx="11">
                  <c:v>1546.8007599433199</c:v>
                </c:pt>
                <c:pt idx="12">
                  <c:v>1446.8007599433199</c:v>
                </c:pt>
                <c:pt idx="13">
                  <c:v>1346.8007599433199</c:v>
                </c:pt>
                <c:pt idx="14">
                  <c:v>1246.8007599433199</c:v>
                </c:pt>
                <c:pt idx="15">
                  <c:v>1146.8007599433199</c:v>
                </c:pt>
                <c:pt idx="16">
                  <c:v>1046.8007599433199</c:v>
                </c:pt>
                <c:pt idx="17">
                  <c:v>946.80075994331992</c:v>
                </c:pt>
                <c:pt idx="18">
                  <c:v>846.80075994331992</c:v>
                </c:pt>
                <c:pt idx="19">
                  <c:v>746.80075994331992</c:v>
                </c:pt>
                <c:pt idx="20">
                  <c:v>646.80075994331992</c:v>
                </c:pt>
                <c:pt idx="21">
                  <c:v>546.80075994331992</c:v>
                </c:pt>
                <c:pt idx="22">
                  <c:v>446.80075994331992</c:v>
                </c:pt>
                <c:pt idx="23">
                  <c:v>346.80075994331992</c:v>
                </c:pt>
                <c:pt idx="24">
                  <c:v>226.80075994331992</c:v>
                </c:pt>
                <c:pt idx="25">
                  <c:v>176.80075994331992</c:v>
                </c:pt>
                <c:pt idx="26">
                  <c:v>133.80075994331992</c:v>
                </c:pt>
                <c:pt idx="27">
                  <c:v>106.80075994331992</c:v>
                </c:pt>
                <c:pt idx="28">
                  <c:v>96.800759943319918</c:v>
                </c:pt>
                <c:pt idx="29">
                  <c:v>95.800759943319918</c:v>
                </c:pt>
                <c:pt idx="30">
                  <c:v>94.800759943319918</c:v>
                </c:pt>
                <c:pt idx="31">
                  <c:v>93.800759943319918</c:v>
                </c:pt>
                <c:pt idx="32">
                  <c:v>92.800759943319918</c:v>
                </c:pt>
                <c:pt idx="33">
                  <c:v>91.800759943319918</c:v>
                </c:pt>
                <c:pt idx="34">
                  <c:v>90.800759943319918</c:v>
                </c:pt>
                <c:pt idx="35">
                  <c:v>89.800759943319918</c:v>
                </c:pt>
                <c:pt idx="36">
                  <c:v>88.800759943319918</c:v>
                </c:pt>
                <c:pt idx="37">
                  <c:v>87.800759943319918</c:v>
                </c:pt>
                <c:pt idx="38">
                  <c:v>86.800759943319918</c:v>
                </c:pt>
                <c:pt idx="39">
                  <c:v>85.800759943319918</c:v>
                </c:pt>
                <c:pt idx="40">
                  <c:v>84.800759943319918</c:v>
                </c:pt>
                <c:pt idx="41">
                  <c:v>83.800759943319918</c:v>
                </c:pt>
                <c:pt idx="42">
                  <c:v>82.800759943319918</c:v>
                </c:pt>
                <c:pt idx="43">
                  <c:v>81.800759943319918</c:v>
                </c:pt>
                <c:pt idx="44">
                  <c:v>80.800759943319918</c:v>
                </c:pt>
                <c:pt idx="45">
                  <c:v>79.800759943319918</c:v>
                </c:pt>
                <c:pt idx="46">
                  <c:v>78.800759943319918</c:v>
                </c:pt>
                <c:pt idx="47">
                  <c:v>77.800759943319918</c:v>
                </c:pt>
                <c:pt idx="48">
                  <c:v>76.800759943319918</c:v>
                </c:pt>
                <c:pt idx="49">
                  <c:v>75.800759943319918</c:v>
                </c:pt>
                <c:pt idx="50">
                  <c:v>74.800759943319918</c:v>
                </c:pt>
                <c:pt idx="51">
                  <c:v>73.800759943319918</c:v>
                </c:pt>
                <c:pt idx="52">
                  <c:v>72.800759943319918</c:v>
                </c:pt>
                <c:pt idx="53">
                  <c:v>71.800759943319918</c:v>
                </c:pt>
                <c:pt idx="54">
                  <c:v>70.800759943319918</c:v>
                </c:pt>
                <c:pt idx="55">
                  <c:v>69.800759943319918</c:v>
                </c:pt>
                <c:pt idx="56">
                  <c:v>68.800759943319918</c:v>
                </c:pt>
                <c:pt idx="57">
                  <c:v>67.800759943319918</c:v>
                </c:pt>
                <c:pt idx="58">
                  <c:v>66.800759943319918</c:v>
                </c:pt>
                <c:pt idx="59">
                  <c:v>65.800759943319918</c:v>
                </c:pt>
                <c:pt idx="60">
                  <c:v>64.800759943319918</c:v>
                </c:pt>
                <c:pt idx="61">
                  <c:v>63.800759943319918</c:v>
                </c:pt>
                <c:pt idx="62">
                  <c:v>62.800759943319918</c:v>
                </c:pt>
                <c:pt idx="63">
                  <c:v>61.800759943319918</c:v>
                </c:pt>
                <c:pt idx="64">
                  <c:v>60.800759943319918</c:v>
                </c:pt>
                <c:pt idx="65">
                  <c:v>59.800759943319918</c:v>
                </c:pt>
                <c:pt idx="66">
                  <c:v>58.800759943319918</c:v>
                </c:pt>
                <c:pt idx="67">
                  <c:v>57.800759943319918</c:v>
                </c:pt>
                <c:pt idx="68">
                  <c:v>56.800759943319918</c:v>
                </c:pt>
                <c:pt idx="69">
                  <c:v>55.800759943319918</c:v>
                </c:pt>
                <c:pt idx="70">
                  <c:v>54.800759943319918</c:v>
                </c:pt>
                <c:pt idx="71">
                  <c:v>53.800759943319918</c:v>
                </c:pt>
                <c:pt idx="72">
                  <c:v>52.800759943319918</c:v>
                </c:pt>
                <c:pt idx="73">
                  <c:v>51.800759943319918</c:v>
                </c:pt>
                <c:pt idx="74">
                  <c:v>50.800759943319918</c:v>
                </c:pt>
                <c:pt idx="75">
                  <c:v>49.800759943319918</c:v>
                </c:pt>
                <c:pt idx="76">
                  <c:v>48.800759943319918</c:v>
                </c:pt>
                <c:pt idx="77">
                  <c:v>47.800759943319918</c:v>
                </c:pt>
                <c:pt idx="78">
                  <c:v>46.800759943319918</c:v>
                </c:pt>
                <c:pt idx="79">
                  <c:v>45.800759943319918</c:v>
                </c:pt>
                <c:pt idx="80">
                  <c:v>44.800759943319918</c:v>
                </c:pt>
                <c:pt idx="81">
                  <c:v>43.800759943319918</c:v>
                </c:pt>
                <c:pt idx="82">
                  <c:v>42.800759943319918</c:v>
                </c:pt>
                <c:pt idx="83">
                  <c:v>41.800759943319918</c:v>
                </c:pt>
                <c:pt idx="84">
                  <c:v>40.800759943319918</c:v>
                </c:pt>
                <c:pt idx="85">
                  <c:v>39.800759943319918</c:v>
                </c:pt>
                <c:pt idx="86">
                  <c:v>38.800759943319918</c:v>
                </c:pt>
                <c:pt idx="87">
                  <c:v>37.800759943319918</c:v>
                </c:pt>
                <c:pt idx="88">
                  <c:v>36.800759943319918</c:v>
                </c:pt>
                <c:pt idx="89">
                  <c:v>35.800759943319918</c:v>
                </c:pt>
                <c:pt idx="90">
                  <c:v>34.800759943319918</c:v>
                </c:pt>
                <c:pt idx="91">
                  <c:v>33.800759943319918</c:v>
                </c:pt>
                <c:pt idx="92">
                  <c:v>32.800759943319918</c:v>
                </c:pt>
                <c:pt idx="93">
                  <c:v>31.800759943319918</c:v>
                </c:pt>
                <c:pt idx="94">
                  <c:v>30.800759943319918</c:v>
                </c:pt>
                <c:pt idx="95">
                  <c:v>29.800759943319918</c:v>
                </c:pt>
                <c:pt idx="96">
                  <c:v>28.800759943319918</c:v>
                </c:pt>
                <c:pt idx="97">
                  <c:v>27.800759943319918</c:v>
                </c:pt>
                <c:pt idx="98">
                  <c:v>10</c:v>
                </c:pt>
              </c:numCache>
            </c:numRef>
          </c:xVal>
          <c:yVal>
            <c:numRef>
              <c:f>blog!$E$8:$E$106</c:f>
              <c:numCache>
                <c:formatCode>#,##0.00000000000</c:formatCode>
                <c:ptCount val="99"/>
                <c:pt idx="0">
                  <c:v>1.5487961541256434</c:v>
                </c:pt>
                <c:pt idx="1">
                  <c:v>4.0404959823836863</c:v>
                </c:pt>
                <c:pt idx="2">
                  <c:v>5.3124048964727928</c:v>
                </c:pt>
                <c:pt idx="3">
                  <c:v>7.3397877006162009</c:v>
                </c:pt>
                <c:pt idx="4">
                  <c:v>10.893856277951336</c:v>
                </c:pt>
                <c:pt idx="5">
                  <c:v>18.097210751602852</c:v>
                </c:pt>
                <c:pt idx="6">
                  <c:v>24.935782810330181</c:v>
                </c:pt>
                <c:pt idx="7">
                  <c:v>31.200144319229771</c:v>
                </c:pt>
                <c:pt idx="8">
                  <c:v>36.892610622827071</c:v>
                </c:pt>
                <c:pt idx="9">
                  <c:v>44.301028764092173</c:v>
                </c:pt>
                <c:pt idx="10">
                  <c:v>54.378802077415138</c:v>
                </c:pt>
                <c:pt idx="11">
                  <c:v>60.82487070790085</c:v>
                </c:pt>
                <c:pt idx="12">
                  <c:v>68.546528779170828</c:v>
                </c:pt>
                <c:pt idx="13">
                  <c:v>77.912788922884403</c:v>
                </c:pt>
                <c:pt idx="14">
                  <c:v>89.438685482674316</c:v>
                </c:pt>
                <c:pt idx="15">
                  <c:v>103.86137688891651</c:v>
                </c:pt>
                <c:pt idx="16">
                  <c:v>122.26733319276086</c:v>
                </c:pt>
                <c:pt idx="17">
                  <c:v>146.31423639985985</c:v>
                </c:pt>
                <c:pt idx="18">
                  <c:v>178.63839696219515</c:v>
                </c:pt>
                <c:pt idx="19">
                  <c:v>223.65037517916258</c:v>
                </c:pt>
                <c:pt idx="20">
                  <c:v>289.21167962193243</c:v>
                </c:pt>
                <c:pt idx="21">
                  <c:v>390.52711009754336</c:v>
                </c:pt>
                <c:pt idx="22">
                  <c:v>560.40932860849966</c:v>
                </c:pt>
                <c:pt idx="23">
                  <c:v>881.59722132941067</c:v>
                </c:pt>
                <c:pt idx="24">
                  <c:v>1884.0034666124429</c:v>
                </c:pt>
                <c:pt idx="25">
                  <c:v>2941.0089749803774</c:v>
                </c:pt>
                <c:pt idx="26">
                  <c:v>4840.7958454377058</c:v>
                </c:pt>
                <c:pt idx="27">
                  <c:v>7243.6158315289813</c:v>
                </c:pt>
                <c:pt idx="28">
                  <c:v>8635.8389055094085</c:v>
                </c:pt>
                <c:pt idx="29">
                  <c:v>8797.6984842717629</c:v>
                </c:pt>
                <c:pt idx="30">
                  <c:v>8964.3383179417106</c:v>
                </c:pt>
                <c:pt idx="31">
                  <c:v>9135.9522687546814</c:v>
                </c:pt>
                <c:pt idx="32">
                  <c:v>9312.7442438392281</c:v>
                </c:pt>
                <c:pt idx="33">
                  <c:v>9494.928831265499</c:v>
                </c:pt>
                <c:pt idx="34">
                  <c:v>9682.7319838486419</c:v>
                </c:pt>
                <c:pt idx="35">
                  <c:v>9876.3917548671561</c:v>
                </c:pt>
                <c:pt idx="36">
                  <c:v>10076.159090268766</c:v>
                </c:pt>
                <c:pt idx="37">
                  <c:v>10282.298682397402</c:v>
                </c:pt>
                <c:pt idx="38">
                  <c:v>10495.089890785495</c:v>
                </c:pt>
                <c:pt idx="39">
                  <c:v>10714.827736126988</c:v>
                </c:pt>
                <c:pt idx="40">
                  <c:v>10941.823974182964</c:v>
                </c:pt>
                <c:pt idx="41">
                  <c:v>11176.40825708314</c:v>
                </c:pt>
                <c:pt idx="42">
                  <c:v>11418.929390282226</c:v>
                </c:pt>
                <c:pt idx="43">
                  <c:v>11669.756694321799</c:v>
                </c:pt>
                <c:pt idx="44">
                  <c:v>11929.281481548353</c:v>
                </c:pt>
                <c:pt idx="45">
                  <c:v>12197.918659061363</c:v>
                </c:pt>
                <c:pt idx="46">
                  <c:v>12476.108470429046</c:v>
                </c:pt>
                <c:pt idx="47">
                  <c:v>12764.318390131944</c:v>
                </c:pt>
                <c:pt idx="48">
                  <c:v>13063.045186301948</c:v>
                </c:pt>
                <c:pt idx="49">
                  <c:v>13372.81716913508</c:v>
                </c:pt>
                <c:pt idx="50">
                  <c:v>13694.196644412843</c:v>
                </c:pt>
                <c:pt idx="51">
                  <c:v>14027.782593890101</c:v>
                </c:pt>
                <c:pt idx="52">
                  <c:v>14374.213606949132</c:v>
                </c:pt>
                <c:pt idx="53">
                  <c:v>14734.17109092317</c:v>
                </c:pt>
                <c:pt idx="54">
                  <c:v>15108.382790910773</c:v>
                </c:pt>
                <c:pt idx="55">
                  <c:v>15497.626653805828</c:v>
                </c:pt>
                <c:pt idx="56">
                  <c:v>15902.735075728411</c:v>
                </c:pt>
                <c:pt idx="57">
                  <c:v>16324.599577149411</c:v>
                </c:pt>
                <c:pt idx="58">
                  <c:v>16764.175955863058</c:v>
                </c:pt>
                <c:pt idx="59">
                  <c:v>17222.48997469899</c:v>
                </c:pt>
                <c:pt idx="60">
                  <c:v>17700.643648628153</c:v>
                </c:pt>
                <c:pt idx="61">
                  <c:v>18199.822204874919</c:v>
                </c:pt>
                <c:pt idx="62">
                  <c:v>18721.301800014753</c:v>
                </c:pt>
                <c:pt idx="63">
                  <c:v>19266.458090050986</c:v>
                </c:pt>
                <c:pt idx="64">
                  <c:v>19836.7757634298</c:v>
                </c:pt>
                <c:pt idx="65">
                  <c:v>20433.859163214751</c:v>
                </c:pt>
                <c:pt idx="66">
                  <c:v>21059.444143631903</c:v>
                </c:pt>
                <c:pt idx="67">
                  <c:v>21715.411328421724</c:v>
                </c:pt>
                <c:pt idx="68">
                  <c:v>22403.800964517115</c:v>
                </c:pt>
                <c:pt idx="69">
                  <c:v>23126.829595252839</c:v>
                </c:pt>
                <c:pt idx="70">
                  <c:v>23886.908813524147</c:v>
                </c:pt>
                <c:pt idx="71">
                  <c:v>24686.66639815193</c:v>
                </c:pt>
                <c:pt idx="72">
                  <c:v>25528.970187556508</c:v>
                </c:pt>
                <c:pt idx="73">
                  <c:v>26416.955105365574</c:v>
                </c:pt>
                <c:pt idx="74">
                  <c:v>27354.053824849696</c:v>
                </c:pt>
                <c:pt idx="75">
                  <c:v>28344.031645668205</c:v>
                </c:pt>
                <c:pt idx="76">
                  <c:v>29391.026260494898</c:v>
                </c:pt>
                <c:pt idx="77">
                  <c:v>30499.593214669279</c:v>
                </c:pt>
                <c:pt idx="78">
                  <c:v>31674.758014070256</c:v>
                </c:pt>
                <c:pt idx="79">
                  <c:v>32922.076021234439</c:v>
                </c:pt>
                <c:pt idx="80">
                  <c:v>34247.701505282021</c:v>
                </c:pt>
                <c:pt idx="81">
                  <c:v>35658.467487608126</c:v>
                </c:pt>
                <c:pt idx="82">
                  <c:v>37161.978365459327</c:v>
                </c:pt>
                <c:pt idx="83">
                  <c:v>38766.717716058607</c:v>
                </c:pt>
                <c:pt idx="84">
                  <c:v>40482.174206326708</c:v>
                </c:pt>
                <c:pt idx="85">
                  <c:v>42318.989185323764</c:v>
                </c:pt>
                <c:pt idx="86">
                  <c:v>44289.130354739849</c:v>
                </c:pt>
                <c:pt idx="87">
                  <c:v>46406.096944957084</c:v>
                </c:pt>
                <c:pt idx="88">
                  <c:v>48685.163133795992</c:v>
                </c:pt>
                <c:pt idx="89">
                  <c:v>51143.668116497145</c:v>
                </c:pt>
                <c:pt idx="90">
                  <c:v>53801.363382183452</c:v>
                </c:pt>
                <c:pt idx="91">
                  <c:v>56680.83052737674</c:v>
                </c:pt>
                <c:pt idx="92">
                  <c:v>59807.986550248796</c:v>
                </c:pt>
                <c:pt idx="93">
                  <c:v>63212.698307756866</c:v>
                </c:pt>
                <c:pt idx="94">
                  <c:v>66929.534080624624</c:v>
                </c:pt>
                <c:pt idx="95">
                  <c:v>70998.688537109687</c:v>
                </c:pt>
                <c:pt idx="96">
                  <c:v>75467.128606112339</c:v>
                </c:pt>
                <c:pt idx="97">
                  <c:v>80390.022993639679</c:v>
                </c:pt>
                <c:pt idx="98">
                  <c:v>500349.62913465733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4D-4DE0-B399-12D308AC5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89744"/>
        <c:axId val="399882464"/>
      </c:scatterChart>
      <c:valAx>
        <c:axId val="606689744"/>
        <c:scaling>
          <c:logBase val="10"/>
          <c:orientation val="maxMin"/>
          <c:max val="12050"/>
          <c:min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rgbClr val="444444"/>
                    </a:solidFill>
                    <a:latin typeface="Merriweather"/>
                    <a:ea typeface="+mn-ea"/>
                    <a:cs typeface="+mn-cs"/>
                  </a:defRPr>
                </a:pPr>
                <a:r>
                  <a:rPr lang="en-US" sz="1100">
                    <a:latin typeface="Merriweather"/>
                  </a:rPr>
                  <a:t>Years till 2047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/>
                <a:ea typeface="+mn-ea"/>
                <a:cs typeface="Aharoni" panose="020B0604020202020204" pitchFamily="2" charset="-79"/>
              </a:defRPr>
            </a:pPr>
            <a:endParaRPr lang="en-US"/>
          </a:p>
        </c:txPr>
        <c:crossAx val="399882464"/>
        <c:crosses val="autoZero"/>
        <c:crossBetween val="midCat"/>
      </c:valAx>
      <c:valAx>
        <c:axId val="399882464"/>
        <c:scaling>
          <c:logBase val="10"/>
          <c:orientation val="minMax"/>
          <c:max val="600000"/>
          <c:min val="1"/>
        </c:scaling>
        <c:delete val="0"/>
        <c:axPos val="r"/>
        <c:numFmt formatCode="&quot;- &quot;#,##0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06689744"/>
        <c:crossesAt val="1"/>
        <c:crossBetween val="midCat"/>
      </c:valAx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444444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r>
              <a:rPr lang="en-US">
                <a:latin typeface="Merriweather" panose="00000500000000000000" pitchFamily="2" charset="0"/>
              </a:rPr>
              <a:t>Gross world product, 10,000 BCE–2019 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444444"/>
              </a:solidFill>
              <a:latin typeface="Merriweather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133616359382E-2"/>
          <c:y val="0.14388167616526534"/>
          <c:w val="0.88044080486377396"/>
          <c:h val="0.73768567909680427"/>
        </c:manualLayout>
      </c:layout>
      <c:scatterChart>
        <c:scatterStyle val="lineMarker"/>
        <c:varyColors val="0"/>
        <c:ser>
          <c:idx val="0"/>
          <c:order val="0"/>
          <c:tx>
            <c:strRef>
              <c:f>blog!$B$4</c:f>
              <c:strCache>
                <c:ptCount val="1"/>
                <c:pt idx="0">
                  <c:v>GWP</c:v>
                </c:pt>
              </c:strCache>
            </c:strRef>
          </c:tx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309BA6"/>
              </a:solidFill>
              <a:ln w="9525">
                <a:noFill/>
              </a:ln>
              <a:effectLst/>
            </c:spPr>
          </c:marker>
          <c:xVal>
            <c:numRef>
              <c:f>blog!$A$5:$A$105</c:f>
              <c:numCache>
                <c:formatCode>####0" CE";####0" BCE";\1</c:formatCode>
                <c:ptCount val="101"/>
                <c:pt idx="0">
                  <c:v>-1000000</c:v>
                </c:pt>
                <c:pt idx="1">
                  <c:v>-300000</c:v>
                </c:pt>
                <c:pt idx="2">
                  <c:v>-25000</c:v>
                </c:pt>
                <c:pt idx="3">
                  <c:v>-10000</c:v>
                </c:pt>
                <c:pt idx="4">
                  <c:v>-5000</c:v>
                </c:pt>
                <c:pt idx="5">
                  <c:v>-4000</c:v>
                </c:pt>
                <c:pt idx="6">
                  <c:v>-3000</c:v>
                </c:pt>
                <c:pt idx="7">
                  <c:v>-2000</c:v>
                </c:pt>
                <c:pt idx="8">
                  <c:v>-1000</c:v>
                </c:pt>
                <c:pt idx="9">
                  <c:v>-500</c:v>
                </c:pt>
                <c:pt idx="10">
                  <c:v>-200</c:v>
                </c:pt>
                <c:pt idx="11">
                  <c:v>1</c:v>
                </c:pt>
                <c:pt idx="12">
                  <c:v>200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  <c:pt idx="25">
                  <c:v>1600</c:v>
                </c:pt>
                <c:pt idx="26">
                  <c:v>1700</c:v>
                </c:pt>
                <c:pt idx="27">
                  <c:v>1820</c:v>
                </c:pt>
                <c:pt idx="28">
                  <c:v>1870</c:v>
                </c:pt>
                <c:pt idx="29">
                  <c:v>1913</c:v>
                </c:pt>
                <c:pt idx="30">
                  <c:v>1940</c:v>
                </c:pt>
                <c:pt idx="31">
                  <c:v>1950</c:v>
                </c:pt>
                <c:pt idx="32">
                  <c:v>1951</c:v>
                </c:pt>
                <c:pt idx="33">
                  <c:v>1952</c:v>
                </c:pt>
                <c:pt idx="34">
                  <c:v>1953</c:v>
                </c:pt>
                <c:pt idx="35">
                  <c:v>1954</c:v>
                </c:pt>
                <c:pt idx="36">
                  <c:v>1955</c:v>
                </c:pt>
                <c:pt idx="37">
                  <c:v>1956</c:v>
                </c:pt>
                <c:pt idx="38">
                  <c:v>1957</c:v>
                </c:pt>
                <c:pt idx="39">
                  <c:v>1958</c:v>
                </c:pt>
                <c:pt idx="40">
                  <c:v>1959</c:v>
                </c:pt>
                <c:pt idx="41">
                  <c:v>1960</c:v>
                </c:pt>
                <c:pt idx="42">
                  <c:v>1961</c:v>
                </c:pt>
                <c:pt idx="43">
                  <c:v>1962</c:v>
                </c:pt>
                <c:pt idx="44">
                  <c:v>1963</c:v>
                </c:pt>
                <c:pt idx="45">
                  <c:v>1964</c:v>
                </c:pt>
                <c:pt idx="46">
                  <c:v>1965</c:v>
                </c:pt>
                <c:pt idx="47">
                  <c:v>1966</c:v>
                </c:pt>
                <c:pt idx="48">
                  <c:v>1967</c:v>
                </c:pt>
                <c:pt idx="49">
                  <c:v>1968</c:v>
                </c:pt>
                <c:pt idx="50">
                  <c:v>1969</c:v>
                </c:pt>
                <c:pt idx="51">
                  <c:v>1970</c:v>
                </c:pt>
                <c:pt idx="52">
                  <c:v>1971</c:v>
                </c:pt>
                <c:pt idx="53">
                  <c:v>1972</c:v>
                </c:pt>
                <c:pt idx="54">
                  <c:v>1973</c:v>
                </c:pt>
                <c:pt idx="55">
                  <c:v>1974</c:v>
                </c:pt>
                <c:pt idx="56">
                  <c:v>1975</c:v>
                </c:pt>
                <c:pt idx="57">
                  <c:v>1976</c:v>
                </c:pt>
                <c:pt idx="58">
                  <c:v>1977</c:v>
                </c:pt>
                <c:pt idx="59">
                  <c:v>1978</c:v>
                </c:pt>
                <c:pt idx="60">
                  <c:v>1979</c:v>
                </c:pt>
                <c:pt idx="61">
                  <c:v>1980</c:v>
                </c:pt>
                <c:pt idx="62">
                  <c:v>1981</c:v>
                </c:pt>
                <c:pt idx="63">
                  <c:v>1982</c:v>
                </c:pt>
                <c:pt idx="64">
                  <c:v>1983</c:v>
                </c:pt>
                <c:pt idx="65">
                  <c:v>1984</c:v>
                </c:pt>
                <c:pt idx="66">
                  <c:v>1985</c:v>
                </c:pt>
                <c:pt idx="67">
                  <c:v>1986</c:v>
                </c:pt>
                <c:pt idx="68">
                  <c:v>1987</c:v>
                </c:pt>
                <c:pt idx="69">
                  <c:v>1988</c:v>
                </c:pt>
                <c:pt idx="70">
                  <c:v>1989</c:v>
                </c:pt>
                <c:pt idx="71">
                  <c:v>1990</c:v>
                </c:pt>
                <c:pt idx="72">
                  <c:v>1991</c:v>
                </c:pt>
                <c:pt idx="73">
                  <c:v>1992</c:v>
                </c:pt>
                <c:pt idx="74">
                  <c:v>1993</c:v>
                </c:pt>
                <c:pt idx="75">
                  <c:v>1994</c:v>
                </c:pt>
                <c:pt idx="76">
                  <c:v>1995</c:v>
                </c:pt>
                <c:pt idx="77">
                  <c:v>1996</c:v>
                </c:pt>
                <c:pt idx="78">
                  <c:v>1997</c:v>
                </c:pt>
                <c:pt idx="79">
                  <c:v>1998</c:v>
                </c:pt>
                <c:pt idx="80">
                  <c:v>1999</c:v>
                </c:pt>
                <c:pt idx="81">
                  <c:v>2000</c:v>
                </c:pt>
                <c:pt idx="82">
                  <c:v>2001</c:v>
                </c:pt>
                <c:pt idx="83">
                  <c:v>2002</c:v>
                </c:pt>
                <c:pt idx="84">
                  <c:v>2003</c:v>
                </c:pt>
                <c:pt idx="85">
                  <c:v>2004</c:v>
                </c:pt>
                <c:pt idx="86">
                  <c:v>2005</c:v>
                </c:pt>
                <c:pt idx="87">
                  <c:v>2006</c:v>
                </c:pt>
                <c:pt idx="88">
                  <c:v>2007</c:v>
                </c:pt>
                <c:pt idx="89">
                  <c:v>2008</c:v>
                </c:pt>
                <c:pt idx="90">
                  <c:v>2009</c:v>
                </c:pt>
                <c:pt idx="91">
                  <c:v>2010</c:v>
                </c:pt>
                <c:pt idx="92">
                  <c:v>2011</c:v>
                </c:pt>
                <c:pt idx="93">
                  <c:v>2012</c:v>
                </c:pt>
                <c:pt idx="94">
                  <c:v>2013</c:v>
                </c:pt>
                <c:pt idx="95">
                  <c:v>2014</c:v>
                </c:pt>
                <c:pt idx="96">
                  <c:v>2015</c:v>
                </c:pt>
                <c:pt idx="97">
                  <c:v>2016</c:v>
                </c:pt>
                <c:pt idx="98">
                  <c:v>2017</c:v>
                </c:pt>
                <c:pt idx="99">
                  <c:v>2018</c:v>
                </c:pt>
                <c:pt idx="100">
                  <c:v>2019</c:v>
                </c:pt>
              </c:numCache>
            </c:numRef>
          </c:xVal>
          <c:yVal>
            <c:numRef>
              <c:f>blog!$B$5:$B$105</c:f>
              <c:numCache>
                <c:formatCode>#,##0.00</c:formatCode>
                <c:ptCount val="101"/>
                <c:pt idx="0">
                  <c:v>0.05</c:v>
                </c:pt>
                <c:pt idx="1">
                  <c:v>0.4</c:v>
                </c:pt>
                <c:pt idx="2">
                  <c:v>1.3360000000000001</c:v>
                </c:pt>
                <c:pt idx="3">
                  <c:v>1.6</c:v>
                </c:pt>
                <c:pt idx="4">
                  <c:v>2.0185130382152776</c:v>
                </c:pt>
                <c:pt idx="5">
                  <c:v>2.8654540317081176</c:v>
                </c:pt>
                <c:pt idx="6">
                  <c:v>5.8973028690463796</c:v>
                </c:pt>
                <c:pt idx="7" formatCode="#,##0.0">
                  <c:v>11.686029612269333</c:v>
                </c:pt>
                <c:pt idx="8" formatCode="#,##0.0">
                  <c:v>22.198472717455004</c:v>
                </c:pt>
                <c:pt idx="9" formatCode="#,##0.0">
                  <c:v>45.685994399658192</c:v>
                </c:pt>
                <c:pt idx="10" formatCode="#,##0.0">
                  <c:v>69.685981275435054</c:v>
                </c:pt>
                <c:pt idx="11" formatCode="#,##0.0">
                  <c:v>78.414383137011754</c:v>
                </c:pt>
                <c:pt idx="12" formatCode="#,##0.0">
                  <c:v>87.987914875980479</c:v>
                </c:pt>
                <c:pt idx="13" formatCode="#,##0.0">
                  <c:v>87.987914875980479</c:v>
                </c:pt>
                <c:pt idx="14" formatCode="#,##0.0">
                  <c:v>87.987914875980479</c:v>
                </c:pt>
                <c:pt idx="15" formatCode="#,##0.0">
                  <c:v>92.31561216817056</c:v>
                </c:pt>
                <c:pt idx="16" formatCode="#,##0.0">
                  <c:v>96.62949080109469</c:v>
                </c:pt>
                <c:pt idx="17" formatCode="#,##0">
                  <c:v>100.93025035501964</c:v>
                </c:pt>
                <c:pt idx="18" formatCode="#,##0">
                  <c:v>109.49489125441832</c:v>
                </c:pt>
                <c:pt idx="19" formatCode="#,##0">
                  <c:v>119.92487188119554</c:v>
                </c:pt>
                <c:pt idx="20" formatCode="#,##0">
                  <c:v>163.71017525514497</c:v>
                </c:pt>
                <c:pt idx="21" formatCode="#,##0">
                  <c:v>198.45211970911464</c:v>
                </c:pt>
                <c:pt idx="22" formatCode="#,##0">
                  <c:v>198.45211970911464</c:v>
                </c:pt>
                <c:pt idx="23" formatCode="#,##0">
                  <c:v>189.5245152044271</c:v>
                </c:pt>
                <c:pt idx="24" formatCode="#,##0">
                  <c:v>273.85077421644337</c:v>
                </c:pt>
                <c:pt idx="25" formatCode="#,##0">
                  <c:v>349.86368128522463</c:v>
                </c:pt>
                <c:pt idx="26" formatCode="#,##0">
                  <c:v>396.9691186871384</c:v>
                </c:pt>
                <c:pt idx="27" formatCode="#,##0">
                  <c:v>741.31960168380954</c:v>
                </c:pt>
                <c:pt idx="28" formatCode="#,##0">
                  <c:v>1128.072622408321</c:v>
                </c:pt>
                <c:pt idx="29" formatCode="#,##0">
                  <c:v>2766.7678488815559</c:v>
                </c:pt>
                <c:pt idx="30" formatCode="#,##0">
                  <c:v>5013.4287720987195</c:v>
                </c:pt>
                <c:pt idx="31" formatCode="#,##0">
                  <c:v>5318.3867648515725</c:v>
                </c:pt>
                <c:pt idx="32" formatCode="#,##0">
                  <c:v>5635.3968126781665</c:v>
                </c:pt>
                <c:pt idx="33" formatCode="#,##0">
                  <c:v>5891.0369618967388</c:v>
                </c:pt>
                <c:pt idx="34" formatCode="#,##0">
                  <c:v>6185.0200915541236</c:v>
                </c:pt>
                <c:pt idx="35" formatCode="#,##0">
                  <c:v>6393.2032638310829</c:v>
                </c:pt>
                <c:pt idx="36" formatCode="#,##0">
                  <c:v>6803.8207782407426</c:v>
                </c:pt>
                <c:pt idx="37" formatCode="#,##0">
                  <c:v>7124.7515398469486</c:v>
                </c:pt>
                <c:pt idx="38" formatCode="#,##0">
                  <c:v>7393.6457881868</c:v>
                </c:pt>
                <c:pt idx="39" formatCode="#,##0">
                  <c:v>7631.2518149868156</c:v>
                </c:pt>
                <c:pt idx="40" formatCode="#,##0">
                  <c:v>7984.434336227675</c:v>
                </c:pt>
                <c:pt idx="41" formatCode="#,##0">
                  <c:v>8406.8728055143547</c:v>
                </c:pt>
                <c:pt idx="42" formatCode="#,##0">
                  <c:v>8695.3476649627428</c:v>
                </c:pt>
                <c:pt idx="43" formatCode="#,##0">
                  <c:v>9101.3007696260956</c:v>
                </c:pt>
                <c:pt idx="44" formatCode="#,##0">
                  <c:v>9492.1551220182882</c:v>
                </c:pt>
                <c:pt idx="45" formatCode="#,##0">
                  <c:v>10183.72606462467</c:v>
                </c:pt>
                <c:pt idx="46" formatCode="#,##0">
                  <c:v>10725.392735131856</c:v>
                </c:pt>
                <c:pt idx="47" formatCode="#,##0">
                  <c:v>11314.735419908835</c:v>
                </c:pt>
                <c:pt idx="48" formatCode="#,##0">
                  <c:v>11737.533494128727</c:v>
                </c:pt>
                <c:pt idx="49" formatCode="#,##0">
                  <c:v>12379.188551074403</c:v>
                </c:pt>
                <c:pt idx="50" formatCode="#,##0">
                  <c:v>13063.340059516608</c:v>
                </c:pt>
                <c:pt idx="51" formatCode="#,##0">
                  <c:v>13751.245021777626</c:v>
                </c:pt>
                <c:pt idx="52" formatCode="#,##0">
                  <c:v>14315.166910576912</c:v>
                </c:pt>
                <c:pt idx="53" formatCode="#,##0">
                  <c:v>15004.101153117386</c:v>
                </c:pt>
                <c:pt idx="54" formatCode="#,##0">
                  <c:v>16008.909329504604</c:v>
                </c:pt>
                <c:pt idx="55" formatCode="#,##0">
                  <c:v>16378.031268669152</c:v>
                </c:pt>
                <c:pt idx="56" formatCode="#,##0">
                  <c:v>16633.728998832972</c:v>
                </c:pt>
                <c:pt idx="57" formatCode="#,##0">
                  <c:v>17448.406361216112</c:v>
                </c:pt>
                <c:pt idx="58" formatCode="#,##0">
                  <c:v>18153.937345904826</c:v>
                </c:pt>
                <c:pt idx="59" formatCode="#,##0">
                  <c:v>18953.03689083405</c:v>
                </c:pt>
                <c:pt idx="60" formatCode="#,##0">
                  <c:v>19632.112179543732</c:v>
                </c:pt>
                <c:pt idx="61" formatCode="#,##0">
                  <c:v>20025.767858290776</c:v>
                </c:pt>
                <c:pt idx="62" formatCode="#,##0">
                  <c:v>20418.619685354501</c:v>
                </c:pt>
                <c:pt idx="63" formatCode="#,##0">
                  <c:v>20643.726208527212</c:v>
                </c:pt>
                <c:pt idx="64" formatCode="#,##0">
                  <c:v>21226.152883364306</c:v>
                </c:pt>
                <c:pt idx="65" formatCode="#,##0">
                  <c:v>22201.074950778984</c:v>
                </c:pt>
                <c:pt idx="66" formatCode="#,##0">
                  <c:v>22967.165053320321</c:v>
                </c:pt>
                <c:pt idx="67" formatCode="#,##0">
                  <c:v>23779.184560827431</c:v>
                </c:pt>
                <c:pt idx="68" formatCode="#,##0">
                  <c:v>24692.201551312966</c:v>
                </c:pt>
                <c:pt idx="69" formatCode="#,##0">
                  <c:v>25753.482685236122</c:v>
                </c:pt>
                <c:pt idx="70" formatCode="#,##0">
                  <c:v>26591.833727903922</c:v>
                </c:pt>
                <c:pt idx="71" formatCode="#,##0">
                  <c:v>27132.613006197953</c:v>
                </c:pt>
                <c:pt idx="72" formatCode="#,##0">
                  <c:v>27516.666767408882</c:v>
                </c:pt>
                <c:pt idx="73" formatCode="#,##0">
                  <c:v>28064.864883955419</c:v>
                </c:pt>
                <c:pt idx="74" formatCode="#,##0">
                  <c:v>28701.939117640755</c:v>
                </c:pt>
                <c:pt idx="75" formatCode="#,##0">
                  <c:v>29704.711813935231</c:v>
                </c:pt>
                <c:pt idx="76" formatCode="#,##0">
                  <c:v>30927.43397102911</c:v>
                </c:pt>
                <c:pt idx="77" formatCode="#,##0">
                  <c:v>31961.95860868019</c:v>
                </c:pt>
                <c:pt idx="78" formatCode="#,##0">
                  <c:v>33229.330538088965</c:v>
                </c:pt>
                <c:pt idx="79" formatCode="#,##0">
                  <c:v>33855.450240584891</c:v>
                </c:pt>
                <c:pt idx="80" formatCode="#,##0">
                  <c:v>35099.432191685461</c:v>
                </c:pt>
                <c:pt idx="81" formatCode="#,##0">
                  <c:v>36806.163683187493</c:v>
                </c:pt>
                <c:pt idx="82" formatCode="#,##0">
                  <c:v>37918.325738623222</c:v>
                </c:pt>
                <c:pt idx="83" formatCode="#,##0">
                  <c:v>39281.400740063531</c:v>
                </c:pt>
                <c:pt idx="84" formatCode="#,##0">
                  <c:v>41166.665020881897</c:v>
                </c:pt>
                <c:pt idx="85" formatCode="#,##0">
                  <c:v>43227.757346270017</c:v>
                </c:pt>
                <c:pt idx="86" formatCode="#,##0">
                  <c:v>45249.103433187025</c:v>
                </c:pt>
                <c:pt idx="87" formatCode="#,##0">
                  <c:v>47609.761877946767</c:v>
                </c:pt>
                <c:pt idx="88" formatCode="#,##0">
                  <c:v>49711.238073145665</c:v>
                </c:pt>
                <c:pt idx="89" formatCode="#,##0">
                  <c:v>51148.067144532579</c:v>
                </c:pt>
                <c:pt idx="90" formatCode="#,##0">
                  <c:v>50775.263430631436</c:v>
                </c:pt>
                <c:pt idx="91" formatCode="#,##0">
                  <c:v>53704.014708352755</c:v>
                </c:pt>
                <c:pt idx="92" formatCode="#,##0">
                  <c:v>56003.083578017337</c:v>
                </c:pt>
                <c:pt idx="93" formatCode="#,##0">
                  <c:v>57968.791811605741</c:v>
                </c:pt>
                <c:pt idx="94" formatCode="#,##0">
                  <c:v>59993.641709585121</c:v>
                </c:pt>
                <c:pt idx="95" formatCode="#,##0">
                  <c:v>62147.413446959232</c:v>
                </c:pt>
                <c:pt idx="96" formatCode="#,##0">
                  <c:v>64310.143434913407</c:v>
                </c:pt>
                <c:pt idx="97" formatCode="#,##0">
                  <c:v>66518.553760468334</c:v>
                </c:pt>
                <c:pt idx="98" formatCode="#,##0">
                  <c:v>69092.821790998452</c:v>
                </c:pt>
                <c:pt idx="99" formatCode="#,##0">
                  <c:v>71565.653882898288</c:v>
                </c:pt>
                <c:pt idx="100" formatCode="#,##0">
                  <c:v>73639.626532424678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B-49F3-A10F-852B8BE14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689744"/>
        <c:axId val="399882464"/>
      </c:scatterChart>
      <c:valAx>
        <c:axId val="606689744"/>
        <c:scaling>
          <c:orientation val="minMax"/>
          <c:max val="2050"/>
          <c:min val="-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444444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rgbClr val="444444"/>
                    </a:solidFill>
                    <a:latin typeface="Merriweather" panose="00000500000000000000" pitchFamily="2" charset="0"/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44444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0&quot; CE&quot;;#0&quot; BCE&quot;;\1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/>
                <a:ea typeface="+mn-ea"/>
                <a:cs typeface="+mn-cs"/>
              </a:defRPr>
            </a:pPr>
            <a:endParaRPr lang="en-US"/>
          </a:p>
        </c:txPr>
        <c:crossAx val="399882464"/>
        <c:crosses val="autoZero"/>
        <c:crossBetween val="midCat"/>
      </c:valAx>
      <c:valAx>
        <c:axId val="399882464"/>
        <c:scaling>
          <c:orientation val="minMax"/>
          <c:max val="75000"/>
          <c:min val="0"/>
        </c:scaling>
        <c:delete val="0"/>
        <c:axPos val="l"/>
        <c:numFmt formatCode="&quot;- &quot;#,##0" sourceLinked="0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606689744"/>
        <c:crossesAt val="-100000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444444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erriweather" panose="00000500000000000000" pitchFamily="2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943597175169552E-2"/>
          <c:y val="0.11576407115777194"/>
          <c:w val="0.90710469653114212"/>
          <c:h val="0.756704578594342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none"/>
          </c:marker>
          <c:xVal>
            <c:numRef>
              <c:f>blog!$H$5:$H$7</c:f>
              <c:numCache>
                <c:formatCode>General</c:formatCode>
                <c:ptCount val="3"/>
                <c:pt idx="0">
                  <c:v>0</c:v>
                </c:pt>
                <c:pt idx="1">
                  <c:v>12</c:v>
                </c:pt>
                <c:pt idx="2">
                  <c:v>12</c:v>
                </c:pt>
              </c:numCache>
            </c:numRef>
          </c:xVal>
          <c:yVal>
            <c:numRef>
              <c:f>blog!$I$5:$I$7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D9-4C8F-8971-EA4F5927B553}"/>
            </c:ext>
          </c:extLst>
        </c:ser>
        <c:ser>
          <c:idx val="1"/>
          <c:order val="1"/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none"/>
          </c:marker>
          <c:xVal>
            <c:numRef>
              <c:f>blog!$H$9:$H$33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</c:numCache>
            </c:numRef>
          </c:xVal>
          <c:yVal>
            <c:numRef>
              <c:f>blog!$I$9:$I$33</c:f>
              <c:numCache>
                <c:formatCode>General</c:formatCode>
                <c:ptCount val="25"/>
                <c:pt idx="0">
                  <c:v>100</c:v>
                </c:pt>
                <c:pt idx="1">
                  <c:v>100</c:v>
                </c:pt>
                <c:pt idx="2">
                  <c:v>108.33333333333333</c:v>
                </c:pt>
                <c:pt idx="3">
                  <c:v>108.33333333333333</c:v>
                </c:pt>
                <c:pt idx="4">
                  <c:v>117.3611111111111</c:v>
                </c:pt>
                <c:pt idx="5">
                  <c:v>117.3611111111111</c:v>
                </c:pt>
                <c:pt idx="6">
                  <c:v>127.14120370370368</c:v>
                </c:pt>
                <c:pt idx="7">
                  <c:v>127.14120370370368</c:v>
                </c:pt>
                <c:pt idx="8">
                  <c:v>137.73630401234564</c:v>
                </c:pt>
                <c:pt idx="9">
                  <c:v>137.73630401234564</c:v>
                </c:pt>
                <c:pt idx="10">
                  <c:v>149.21432934670776</c:v>
                </c:pt>
                <c:pt idx="11">
                  <c:v>149.21432934670776</c:v>
                </c:pt>
                <c:pt idx="12">
                  <c:v>161.64885679226671</c:v>
                </c:pt>
                <c:pt idx="13">
                  <c:v>161.64885679226671</c:v>
                </c:pt>
                <c:pt idx="14">
                  <c:v>175.11959485828893</c:v>
                </c:pt>
                <c:pt idx="15">
                  <c:v>175.11959485828893</c:v>
                </c:pt>
                <c:pt idx="16">
                  <c:v>189.71289442981299</c:v>
                </c:pt>
                <c:pt idx="17">
                  <c:v>189.71289442981299</c:v>
                </c:pt>
                <c:pt idx="18">
                  <c:v>205.52230229896406</c:v>
                </c:pt>
                <c:pt idx="19">
                  <c:v>205.52230229896406</c:v>
                </c:pt>
                <c:pt idx="20">
                  <c:v>222.64916082387771</c:v>
                </c:pt>
                <c:pt idx="21">
                  <c:v>222.64916082387771</c:v>
                </c:pt>
                <c:pt idx="22">
                  <c:v>241.20325755920084</c:v>
                </c:pt>
                <c:pt idx="23">
                  <c:v>241.20325755920084</c:v>
                </c:pt>
                <c:pt idx="24">
                  <c:v>261.30352902246756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D9-4C8F-8971-EA4F5927B553}"/>
            </c:ext>
          </c:extLst>
        </c:ser>
        <c:ser>
          <c:idx val="2"/>
          <c:order val="2"/>
          <c:spPr>
            <a:ln w="12700" cap="rnd">
              <a:solidFill>
                <a:srgbClr val="309BA6"/>
              </a:solidFill>
              <a:round/>
            </a:ln>
            <a:effectLst/>
          </c:spPr>
          <c:marker>
            <c:symbol val="none"/>
          </c:marker>
          <c:xVal>
            <c:numRef>
              <c:f>blog!$H$35:$H$765</c:f>
              <c:numCache>
                <c:formatCode>General</c:formatCode>
                <c:ptCount val="731"/>
                <c:pt idx="0">
                  <c:v>0</c:v>
                </c:pt>
                <c:pt idx="1">
                  <c:v>3.287671232876712E-2</c:v>
                </c:pt>
                <c:pt idx="2">
                  <c:v>3.287671232876712E-2</c:v>
                </c:pt>
                <c:pt idx="3">
                  <c:v>6.575342465753424E-2</c:v>
                </c:pt>
                <c:pt idx="4">
                  <c:v>6.575342465753424E-2</c:v>
                </c:pt>
                <c:pt idx="5">
                  <c:v>9.8630136986301353E-2</c:v>
                </c:pt>
                <c:pt idx="6">
                  <c:v>9.8630136986301353E-2</c:v>
                </c:pt>
                <c:pt idx="7">
                  <c:v>0.13150684931506848</c:v>
                </c:pt>
                <c:pt idx="8">
                  <c:v>0.13150684931506848</c:v>
                </c:pt>
                <c:pt idx="9">
                  <c:v>0.16438356164383561</c:v>
                </c:pt>
                <c:pt idx="10">
                  <c:v>0.16438356164383561</c:v>
                </c:pt>
                <c:pt idx="11">
                  <c:v>0.19726027397260273</c:v>
                </c:pt>
                <c:pt idx="12">
                  <c:v>0.19726027397260273</c:v>
                </c:pt>
                <c:pt idx="13">
                  <c:v>0.23013698630136986</c:v>
                </c:pt>
                <c:pt idx="14">
                  <c:v>0.23013698630136986</c:v>
                </c:pt>
                <c:pt idx="15">
                  <c:v>0.26301369863013696</c:v>
                </c:pt>
                <c:pt idx="16">
                  <c:v>0.26301369863013696</c:v>
                </c:pt>
                <c:pt idx="17">
                  <c:v>0.29589041095890406</c:v>
                </c:pt>
                <c:pt idx="18">
                  <c:v>0.29589041095890406</c:v>
                </c:pt>
                <c:pt idx="19">
                  <c:v>0.32876712328767116</c:v>
                </c:pt>
                <c:pt idx="20">
                  <c:v>0.32876712328767116</c:v>
                </c:pt>
                <c:pt idx="21">
                  <c:v>0.36164383561643826</c:v>
                </c:pt>
                <c:pt idx="22">
                  <c:v>0.36164383561643826</c:v>
                </c:pt>
                <c:pt idx="23">
                  <c:v>0.39452054794520536</c:v>
                </c:pt>
                <c:pt idx="24">
                  <c:v>0.39452054794520536</c:v>
                </c:pt>
                <c:pt idx="25">
                  <c:v>0.42739726027397246</c:v>
                </c:pt>
                <c:pt idx="26">
                  <c:v>0.42739726027397246</c:v>
                </c:pt>
                <c:pt idx="27">
                  <c:v>0.46027397260273956</c:v>
                </c:pt>
                <c:pt idx="28">
                  <c:v>0.46027397260273956</c:v>
                </c:pt>
                <c:pt idx="29">
                  <c:v>0.49315068493150666</c:v>
                </c:pt>
                <c:pt idx="30">
                  <c:v>0.49315068493150666</c:v>
                </c:pt>
                <c:pt idx="31">
                  <c:v>0.52602739726027381</c:v>
                </c:pt>
                <c:pt idx="32">
                  <c:v>0.52602739726027381</c:v>
                </c:pt>
                <c:pt idx="33">
                  <c:v>0.55890410958904091</c:v>
                </c:pt>
                <c:pt idx="34">
                  <c:v>0.55890410958904091</c:v>
                </c:pt>
                <c:pt idx="35">
                  <c:v>0.59178082191780801</c:v>
                </c:pt>
                <c:pt idx="36">
                  <c:v>0.59178082191780801</c:v>
                </c:pt>
                <c:pt idx="37">
                  <c:v>0.62465753424657511</c:v>
                </c:pt>
                <c:pt idx="38">
                  <c:v>0.62465753424657511</c:v>
                </c:pt>
                <c:pt idx="39">
                  <c:v>0.65753424657534221</c:v>
                </c:pt>
                <c:pt idx="40">
                  <c:v>0.65753424657534221</c:v>
                </c:pt>
                <c:pt idx="41">
                  <c:v>0.69041095890410931</c:v>
                </c:pt>
                <c:pt idx="42">
                  <c:v>0.69041095890410931</c:v>
                </c:pt>
                <c:pt idx="43">
                  <c:v>0.72328767123287641</c:v>
                </c:pt>
                <c:pt idx="44">
                  <c:v>0.72328767123287641</c:v>
                </c:pt>
                <c:pt idx="45">
                  <c:v>0.7561643835616435</c:v>
                </c:pt>
                <c:pt idx="46">
                  <c:v>0.7561643835616435</c:v>
                </c:pt>
                <c:pt idx="47">
                  <c:v>0.7890410958904106</c:v>
                </c:pt>
                <c:pt idx="48">
                  <c:v>0.7890410958904106</c:v>
                </c:pt>
                <c:pt idx="49">
                  <c:v>0.8219178082191777</c:v>
                </c:pt>
                <c:pt idx="50">
                  <c:v>0.8219178082191777</c:v>
                </c:pt>
                <c:pt idx="51">
                  <c:v>0.8547945205479448</c:v>
                </c:pt>
                <c:pt idx="52">
                  <c:v>0.8547945205479448</c:v>
                </c:pt>
                <c:pt idx="53">
                  <c:v>0.8876712328767119</c:v>
                </c:pt>
                <c:pt idx="54">
                  <c:v>0.8876712328767119</c:v>
                </c:pt>
                <c:pt idx="55">
                  <c:v>0.920547945205479</c:v>
                </c:pt>
                <c:pt idx="56">
                  <c:v>0.920547945205479</c:v>
                </c:pt>
                <c:pt idx="57">
                  <c:v>0.9534246575342461</c:v>
                </c:pt>
                <c:pt idx="58">
                  <c:v>0.9534246575342461</c:v>
                </c:pt>
                <c:pt idx="59">
                  <c:v>0.9863013698630132</c:v>
                </c:pt>
                <c:pt idx="60">
                  <c:v>0.9863013698630132</c:v>
                </c:pt>
                <c:pt idx="61">
                  <c:v>1.0191780821917804</c:v>
                </c:pt>
                <c:pt idx="62">
                  <c:v>1.0191780821917804</c:v>
                </c:pt>
                <c:pt idx="63">
                  <c:v>1.0520547945205476</c:v>
                </c:pt>
                <c:pt idx="64">
                  <c:v>1.0520547945205476</c:v>
                </c:pt>
                <c:pt idx="65">
                  <c:v>1.0849315068493148</c:v>
                </c:pt>
                <c:pt idx="66">
                  <c:v>1.0849315068493148</c:v>
                </c:pt>
                <c:pt idx="67">
                  <c:v>1.117808219178082</c:v>
                </c:pt>
                <c:pt idx="68">
                  <c:v>1.117808219178082</c:v>
                </c:pt>
                <c:pt idx="69">
                  <c:v>1.1506849315068493</c:v>
                </c:pt>
                <c:pt idx="70">
                  <c:v>1.1506849315068493</c:v>
                </c:pt>
                <c:pt idx="71">
                  <c:v>1.1835616438356165</c:v>
                </c:pt>
                <c:pt idx="72">
                  <c:v>1.1835616438356165</c:v>
                </c:pt>
                <c:pt idx="73">
                  <c:v>1.2164383561643837</c:v>
                </c:pt>
                <c:pt idx="74">
                  <c:v>1.2164383561643837</c:v>
                </c:pt>
                <c:pt idx="75">
                  <c:v>1.2493150684931509</c:v>
                </c:pt>
                <c:pt idx="76">
                  <c:v>1.2493150684931509</c:v>
                </c:pt>
                <c:pt idx="77">
                  <c:v>1.2821917808219181</c:v>
                </c:pt>
                <c:pt idx="78">
                  <c:v>1.2821917808219181</c:v>
                </c:pt>
                <c:pt idx="79">
                  <c:v>1.3150684931506853</c:v>
                </c:pt>
                <c:pt idx="80">
                  <c:v>1.3150684931506853</c:v>
                </c:pt>
                <c:pt idx="81">
                  <c:v>1.3479452054794525</c:v>
                </c:pt>
                <c:pt idx="82">
                  <c:v>1.3479452054794525</c:v>
                </c:pt>
                <c:pt idx="83">
                  <c:v>1.3808219178082197</c:v>
                </c:pt>
                <c:pt idx="84">
                  <c:v>1.3808219178082197</c:v>
                </c:pt>
                <c:pt idx="85">
                  <c:v>1.4136986301369869</c:v>
                </c:pt>
                <c:pt idx="86">
                  <c:v>1.4136986301369869</c:v>
                </c:pt>
                <c:pt idx="87">
                  <c:v>1.4465753424657541</c:v>
                </c:pt>
                <c:pt idx="88">
                  <c:v>1.4465753424657541</c:v>
                </c:pt>
                <c:pt idx="89">
                  <c:v>1.4794520547945214</c:v>
                </c:pt>
                <c:pt idx="90">
                  <c:v>1.4794520547945214</c:v>
                </c:pt>
                <c:pt idx="91">
                  <c:v>1.5123287671232886</c:v>
                </c:pt>
                <c:pt idx="92">
                  <c:v>1.5123287671232886</c:v>
                </c:pt>
                <c:pt idx="93">
                  <c:v>1.5452054794520558</c:v>
                </c:pt>
                <c:pt idx="94">
                  <c:v>1.5452054794520558</c:v>
                </c:pt>
                <c:pt idx="95">
                  <c:v>1.578082191780823</c:v>
                </c:pt>
                <c:pt idx="96">
                  <c:v>1.578082191780823</c:v>
                </c:pt>
                <c:pt idx="97">
                  <c:v>1.6109589041095902</c:v>
                </c:pt>
                <c:pt idx="98">
                  <c:v>1.6109589041095902</c:v>
                </c:pt>
                <c:pt idx="99">
                  <c:v>1.6438356164383574</c:v>
                </c:pt>
                <c:pt idx="100">
                  <c:v>1.6438356164383574</c:v>
                </c:pt>
                <c:pt idx="101">
                  <c:v>1.6767123287671246</c:v>
                </c:pt>
                <c:pt idx="102">
                  <c:v>1.6767123287671246</c:v>
                </c:pt>
                <c:pt idx="103">
                  <c:v>1.7095890410958918</c:v>
                </c:pt>
                <c:pt idx="104">
                  <c:v>1.7095890410958918</c:v>
                </c:pt>
                <c:pt idx="105">
                  <c:v>1.742465753424659</c:v>
                </c:pt>
                <c:pt idx="106">
                  <c:v>1.742465753424659</c:v>
                </c:pt>
                <c:pt idx="107">
                  <c:v>1.7753424657534262</c:v>
                </c:pt>
                <c:pt idx="108">
                  <c:v>1.7753424657534262</c:v>
                </c:pt>
                <c:pt idx="109">
                  <c:v>1.8082191780821935</c:v>
                </c:pt>
                <c:pt idx="110">
                  <c:v>1.8082191780821935</c:v>
                </c:pt>
                <c:pt idx="111">
                  <c:v>1.8410958904109607</c:v>
                </c:pt>
                <c:pt idx="112">
                  <c:v>1.8410958904109607</c:v>
                </c:pt>
                <c:pt idx="113">
                  <c:v>1.8739726027397279</c:v>
                </c:pt>
                <c:pt idx="114">
                  <c:v>1.8739726027397279</c:v>
                </c:pt>
                <c:pt idx="115">
                  <c:v>1.9068493150684951</c:v>
                </c:pt>
                <c:pt idx="116">
                  <c:v>1.9068493150684951</c:v>
                </c:pt>
                <c:pt idx="117">
                  <c:v>1.9397260273972623</c:v>
                </c:pt>
                <c:pt idx="118">
                  <c:v>1.9397260273972623</c:v>
                </c:pt>
                <c:pt idx="119">
                  <c:v>1.9726027397260295</c:v>
                </c:pt>
                <c:pt idx="120">
                  <c:v>1.9726027397260295</c:v>
                </c:pt>
                <c:pt idx="121">
                  <c:v>2.0054794520547965</c:v>
                </c:pt>
                <c:pt idx="122">
                  <c:v>2.0054794520547965</c:v>
                </c:pt>
                <c:pt idx="123">
                  <c:v>2.0383561643835635</c:v>
                </c:pt>
                <c:pt idx="124">
                  <c:v>2.0383561643835635</c:v>
                </c:pt>
                <c:pt idx="125">
                  <c:v>2.0712328767123305</c:v>
                </c:pt>
                <c:pt idx="126">
                  <c:v>2.0712328767123305</c:v>
                </c:pt>
                <c:pt idx="127">
                  <c:v>2.1041095890410975</c:v>
                </c:pt>
                <c:pt idx="128">
                  <c:v>2.1041095890410975</c:v>
                </c:pt>
                <c:pt idx="129">
                  <c:v>2.1369863013698644</c:v>
                </c:pt>
                <c:pt idx="130">
                  <c:v>2.1369863013698644</c:v>
                </c:pt>
                <c:pt idx="131">
                  <c:v>2.1698630136986314</c:v>
                </c:pt>
                <c:pt idx="132">
                  <c:v>2.1698630136986314</c:v>
                </c:pt>
                <c:pt idx="133">
                  <c:v>2.2027397260273984</c:v>
                </c:pt>
                <c:pt idx="134">
                  <c:v>2.2027397260273984</c:v>
                </c:pt>
                <c:pt idx="135">
                  <c:v>2.2356164383561654</c:v>
                </c:pt>
                <c:pt idx="136">
                  <c:v>2.2356164383561654</c:v>
                </c:pt>
                <c:pt idx="137">
                  <c:v>2.2684931506849324</c:v>
                </c:pt>
                <c:pt idx="138">
                  <c:v>2.2684931506849324</c:v>
                </c:pt>
                <c:pt idx="139">
                  <c:v>2.3013698630136994</c:v>
                </c:pt>
                <c:pt idx="140">
                  <c:v>2.3013698630136994</c:v>
                </c:pt>
                <c:pt idx="141">
                  <c:v>2.3342465753424664</c:v>
                </c:pt>
                <c:pt idx="142">
                  <c:v>2.3342465753424664</c:v>
                </c:pt>
                <c:pt idx="143">
                  <c:v>2.3671232876712334</c:v>
                </c:pt>
                <c:pt idx="144">
                  <c:v>2.3671232876712334</c:v>
                </c:pt>
                <c:pt idx="145">
                  <c:v>2.4000000000000004</c:v>
                </c:pt>
                <c:pt idx="146">
                  <c:v>2.4000000000000004</c:v>
                </c:pt>
                <c:pt idx="147">
                  <c:v>2.4328767123287673</c:v>
                </c:pt>
                <c:pt idx="148">
                  <c:v>2.4328767123287673</c:v>
                </c:pt>
                <c:pt idx="149">
                  <c:v>2.4657534246575343</c:v>
                </c:pt>
                <c:pt idx="150">
                  <c:v>2.4657534246575343</c:v>
                </c:pt>
                <c:pt idx="151">
                  <c:v>2.4986301369863013</c:v>
                </c:pt>
                <c:pt idx="152">
                  <c:v>2.4986301369863013</c:v>
                </c:pt>
                <c:pt idx="153">
                  <c:v>2.5315068493150683</c:v>
                </c:pt>
                <c:pt idx="154">
                  <c:v>2.5315068493150683</c:v>
                </c:pt>
                <c:pt idx="155">
                  <c:v>2.5643835616438353</c:v>
                </c:pt>
                <c:pt idx="156">
                  <c:v>2.5643835616438353</c:v>
                </c:pt>
                <c:pt idx="157">
                  <c:v>2.5972602739726023</c:v>
                </c:pt>
                <c:pt idx="158">
                  <c:v>2.5972602739726023</c:v>
                </c:pt>
                <c:pt idx="159">
                  <c:v>2.6301369863013693</c:v>
                </c:pt>
                <c:pt idx="160">
                  <c:v>2.6301369863013693</c:v>
                </c:pt>
                <c:pt idx="161">
                  <c:v>2.6630136986301363</c:v>
                </c:pt>
                <c:pt idx="162">
                  <c:v>2.6630136986301363</c:v>
                </c:pt>
                <c:pt idx="163">
                  <c:v>2.6958904109589032</c:v>
                </c:pt>
                <c:pt idx="164">
                  <c:v>2.6958904109589032</c:v>
                </c:pt>
                <c:pt idx="165">
                  <c:v>2.7287671232876702</c:v>
                </c:pt>
                <c:pt idx="166">
                  <c:v>2.7287671232876702</c:v>
                </c:pt>
                <c:pt idx="167">
                  <c:v>2.7616438356164372</c:v>
                </c:pt>
                <c:pt idx="168">
                  <c:v>2.7616438356164372</c:v>
                </c:pt>
                <c:pt idx="169">
                  <c:v>2.7945205479452042</c:v>
                </c:pt>
                <c:pt idx="170">
                  <c:v>2.7945205479452042</c:v>
                </c:pt>
                <c:pt idx="171">
                  <c:v>2.8273972602739712</c:v>
                </c:pt>
                <c:pt idx="172">
                  <c:v>2.8273972602739712</c:v>
                </c:pt>
                <c:pt idx="173">
                  <c:v>2.8602739726027382</c:v>
                </c:pt>
                <c:pt idx="174">
                  <c:v>2.8602739726027382</c:v>
                </c:pt>
                <c:pt idx="175">
                  <c:v>2.8931506849315052</c:v>
                </c:pt>
                <c:pt idx="176">
                  <c:v>2.8931506849315052</c:v>
                </c:pt>
                <c:pt idx="177">
                  <c:v>2.9260273972602722</c:v>
                </c:pt>
                <c:pt idx="178">
                  <c:v>2.9260273972602722</c:v>
                </c:pt>
                <c:pt idx="179">
                  <c:v>2.9589041095890392</c:v>
                </c:pt>
                <c:pt idx="180">
                  <c:v>2.9589041095890392</c:v>
                </c:pt>
                <c:pt idx="181">
                  <c:v>2.9917808219178061</c:v>
                </c:pt>
                <c:pt idx="182">
                  <c:v>2.9917808219178061</c:v>
                </c:pt>
                <c:pt idx="183">
                  <c:v>3.0246575342465731</c:v>
                </c:pt>
                <c:pt idx="184">
                  <c:v>3.0246575342465731</c:v>
                </c:pt>
                <c:pt idx="185">
                  <c:v>3.0575342465753401</c:v>
                </c:pt>
                <c:pt idx="186">
                  <c:v>3.0575342465753401</c:v>
                </c:pt>
                <c:pt idx="187">
                  <c:v>3.0904109589041071</c:v>
                </c:pt>
                <c:pt idx="188">
                  <c:v>3.0904109589041071</c:v>
                </c:pt>
                <c:pt idx="189">
                  <c:v>3.1232876712328741</c:v>
                </c:pt>
                <c:pt idx="190">
                  <c:v>3.1232876712328741</c:v>
                </c:pt>
                <c:pt idx="191">
                  <c:v>3.1561643835616411</c:v>
                </c:pt>
                <c:pt idx="192">
                  <c:v>3.1561643835616411</c:v>
                </c:pt>
                <c:pt idx="193">
                  <c:v>3.1890410958904081</c:v>
                </c:pt>
                <c:pt idx="194">
                  <c:v>3.1890410958904081</c:v>
                </c:pt>
                <c:pt idx="195">
                  <c:v>3.2219178082191751</c:v>
                </c:pt>
                <c:pt idx="196">
                  <c:v>3.2219178082191751</c:v>
                </c:pt>
                <c:pt idx="197">
                  <c:v>3.254794520547942</c:v>
                </c:pt>
                <c:pt idx="198">
                  <c:v>3.254794520547942</c:v>
                </c:pt>
                <c:pt idx="199">
                  <c:v>3.287671232876709</c:v>
                </c:pt>
                <c:pt idx="200">
                  <c:v>3.287671232876709</c:v>
                </c:pt>
                <c:pt idx="201">
                  <c:v>3.320547945205476</c:v>
                </c:pt>
                <c:pt idx="202">
                  <c:v>3.320547945205476</c:v>
                </c:pt>
                <c:pt idx="203">
                  <c:v>3.353424657534243</c:v>
                </c:pt>
                <c:pt idx="204">
                  <c:v>3.353424657534243</c:v>
                </c:pt>
                <c:pt idx="205">
                  <c:v>3.38630136986301</c:v>
                </c:pt>
                <c:pt idx="206">
                  <c:v>3.38630136986301</c:v>
                </c:pt>
                <c:pt idx="207">
                  <c:v>3.419178082191777</c:v>
                </c:pt>
                <c:pt idx="208">
                  <c:v>3.419178082191777</c:v>
                </c:pt>
                <c:pt idx="209">
                  <c:v>3.452054794520544</c:v>
                </c:pt>
                <c:pt idx="210">
                  <c:v>3.452054794520544</c:v>
                </c:pt>
                <c:pt idx="211">
                  <c:v>3.484931506849311</c:v>
                </c:pt>
                <c:pt idx="212">
                  <c:v>3.484931506849311</c:v>
                </c:pt>
                <c:pt idx="213">
                  <c:v>3.517808219178078</c:v>
                </c:pt>
                <c:pt idx="214">
                  <c:v>3.517808219178078</c:v>
                </c:pt>
                <c:pt idx="215">
                  <c:v>3.5506849315068449</c:v>
                </c:pt>
                <c:pt idx="216">
                  <c:v>3.5506849315068449</c:v>
                </c:pt>
                <c:pt idx="217">
                  <c:v>3.5835616438356119</c:v>
                </c:pt>
                <c:pt idx="218">
                  <c:v>3.5835616438356119</c:v>
                </c:pt>
                <c:pt idx="219">
                  <c:v>3.6164383561643789</c:v>
                </c:pt>
                <c:pt idx="220">
                  <c:v>3.6164383561643789</c:v>
                </c:pt>
                <c:pt idx="221">
                  <c:v>3.6493150684931459</c:v>
                </c:pt>
                <c:pt idx="222">
                  <c:v>3.6493150684931459</c:v>
                </c:pt>
                <c:pt idx="223">
                  <c:v>3.6821917808219129</c:v>
                </c:pt>
                <c:pt idx="224">
                  <c:v>3.6821917808219129</c:v>
                </c:pt>
                <c:pt idx="225">
                  <c:v>3.7150684931506799</c:v>
                </c:pt>
                <c:pt idx="226">
                  <c:v>3.7150684931506799</c:v>
                </c:pt>
                <c:pt idx="227">
                  <c:v>3.7479452054794469</c:v>
                </c:pt>
                <c:pt idx="228">
                  <c:v>3.7479452054794469</c:v>
                </c:pt>
                <c:pt idx="229">
                  <c:v>3.7808219178082139</c:v>
                </c:pt>
                <c:pt idx="230">
                  <c:v>3.7808219178082139</c:v>
                </c:pt>
                <c:pt idx="231">
                  <c:v>3.8136986301369808</c:v>
                </c:pt>
                <c:pt idx="232">
                  <c:v>3.8136986301369808</c:v>
                </c:pt>
                <c:pt idx="233">
                  <c:v>3.8465753424657478</c:v>
                </c:pt>
                <c:pt idx="234">
                  <c:v>3.8465753424657478</c:v>
                </c:pt>
                <c:pt idx="235">
                  <c:v>3.8794520547945148</c:v>
                </c:pt>
                <c:pt idx="236">
                  <c:v>3.8794520547945148</c:v>
                </c:pt>
                <c:pt idx="237">
                  <c:v>3.9123287671232818</c:v>
                </c:pt>
                <c:pt idx="238">
                  <c:v>3.9123287671232818</c:v>
                </c:pt>
                <c:pt idx="239">
                  <c:v>3.9452054794520488</c:v>
                </c:pt>
                <c:pt idx="240">
                  <c:v>3.9452054794520488</c:v>
                </c:pt>
                <c:pt idx="241">
                  <c:v>3.9780821917808158</c:v>
                </c:pt>
                <c:pt idx="242">
                  <c:v>3.9780821917808158</c:v>
                </c:pt>
                <c:pt idx="243">
                  <c:v>4.0109589041095832</c:v>
                </c:pt>
                <c:pt idx="244">
                  <c:v>4.0109589041095832</c:v>
                </c:pt>
                <c:pt idx="245">
                  <c:v>4.0438356164383507</c:v>
                </c:pt>
                <c:pt idx="246">
                  <c:v>4.0438356164383507</c:v>
                </c:pt>
                <c:pt idx="247">
                  <c:v>4.0767123287671181</c:v>
                </c:pt>
                <c:pt idx="248">
                  <c:v>4.0767123287671181</c:v>
                </c:pt>
                <c:pt idx="249">
                  <c:v>4.1095890410958855</c:v>
                </c:pt>
                <c:pt idx="250">
                  <c:v>4.1095890410958855</c:v>
                </c:pt>
                <c:pt idx="251">
                  <c:v>4.142465753424653</c:v>
                </c:pt>
                <c:pt idx="252">
                  <c:v>4.142465753424653</c:v>
                </c:pt>
                <c:pt idx="253">
                  <c:v>4.1753424657534204</c:v>
                </c:pt>
                <c:pt idx="254">
                  <c:v>4.1753424657534204</c:v>
                </c:pt>
                <c:pt idx="255">
                  <c:v>4.2082191780821878</c:v>
                </c:pt>
                <c:pt idx="256">
                  <c:v>4.2082191780821878</c:v>
                </c:pt>
                <c:pt idx="257">
                  <c:v>4.2410958904109552</c:v>
                </c:pt>
                <c:pt idx="258">
                  <c:v>4.2410958904109552</c:v>
                </c:pt>
                <c:pt idx="259">
                  <c:v>4.2739726027397227</c:v>
                </c:pt>
                <c:pt idx="260">
                  <c:v>4.2739726027397227</c:v>
                </c:pt>
                <c:pt idx="261">
                  <c:v>4.3068493150684901</c:v>
                </c:pt>
                <c:pt idx="262">
                  <c:v>4.3068493150684901</c:v>
                </c:pt>
                <c:pt idx="263">
                  <c:v>4.3397260273972575</c:v>
                </c:pt>
                <c:pt idx="264">
                  <c:v>4.3397260273972575</c:v>
                </c:pt>
                <c:pt idx="265">
                  <c:v>4.372602739726025</c:v>
                </c:pt>
                <c:pt idx="266">
                  <c:v>4.372602739726025</c:v>
                </c:pt>
                <c:pt idx="267">
                  <c:v>4.4054794520547924</c:v>
                </c:pt>
                <c:pt idx="268">
                  <c:v>4.4054794520547924</c:v>
                </c:pt>
                <c:pt idx="269">
                  <c:v>4.4383561643835598</c:v>
                </c:pt>
                <c:pt idx="270">
                  <c:v>4.4383561643835598</c:v>
                </c:pt>
                <c:pt idx="271">
                  <c:v>4.4712328767123273</c:v>
                </c:pt>
                <c:pt idx="272">
                  <c:v>4.4712328767123273</c:v>
                </c:pt>
                <c:pt idx="273">
                  <c:v>4.5041095890410947</c:v>
                </c:pt>
                <c:pt idx="274">
                  <c:v>4.5041095890410947</c:v>
                </c:pt>
                <c:pt idx="275">
                  <c:v>4.5369863013698621</c:v>
                </c:pt>
                <c:pt idx="276">
                  <c:v>4.5369863013698621</c:v>
                </c:pt>
                <c:pt idx="277">
                  <c:v>4.5698630136986296</c:v>
                </c:pt>
                <c:pt idx="278">
                  <c:v>4.5698630136986296</c:v>
                </c:pt>
                <c:pt idx="279">
                  <c:v>4.602739726027397</c:v>
                </c:pt>
                <c:pt idx="280">
                  <c:v>4.602739726027397</c:v>
                </c:pt>
                <c:pt idx="281">
                  <c:v>4.6356164383561644</c:v>
                </c:pt>
                <c:pt idx="282">
                  <c:v>4.6356164383561644</c:v>
                </c:pt>
                <c:pt idx="283">
                  <c:v>4.6684931506849319</c:v>
                </c:pt>
                <c:pt idx="284">
                  <c:v>4.6684931506849319</c:v>
                </c:pt>
                <c:pt idx="285">
                  <c:v>4.7013698630136993</c:v>
                </c:pt>
                <c:pt idx="286">
                  <c:v>4.7013698630136993</c:v>
                </c:pt>
                <c:pt idx="287">
                  <c:v>4.7342465753424667</c:v>
                </c:pt>
                <c:pt idx="288">
                  <c:v>4.7342465753424667</c:v>
                </c:pt>
                <c:pt idx="289">
                  <c:v>4.7671232876712342</c:v>
                </c:pt>
                <c:pt idx="290">
                  <c:v>4.7671232876712342</c:v>
                </c:pt>
                <c:pt idx="291">
                  <c:v>4.8000000000000016</c:v>
                </c:pt>
                <c:pt idx="292">
                  <c:v>4.8000000000000016</c:v>
                </c:pt>
                <c:pt idx="293">
                  <c:v>4.832876712328769</c:v>
                </c:pt>
                <c:pt idx="294">
                  <c:v>4.832876712328769</c:v>
                </c:pt>
                <c:pt idx="295">
                  <c:v>4.8657534246575365</c:v>
                </c:pt>
                <c:pt idx="296">
                  <c:v>4.8657534246575365</c:v>
                </c:pt>
                <c:pt idx="297">
                  <c:v>4.8986301369863039</c:v>
                </c:pt>
                <c:pt idx="298">
                  <c:v>4.8986301369863039</c:v>
                </c:pt>
                <c:pt idx="299">
                  <c:v>4.9315068493150713</c:v>
                </c:pt>
                <c:pt idx="300">
                  <c:v>4.9315068493150713</c:v>
                </c:pt>
                <c:pt idx="301">
                  <c:v>4.9643835616438388</c:v>
                </c:pt>
                <c:pt idx="302">
                  <c:v>4.9643835616438388</c:v>
                </c:pt>
                <c:pt idx="303">
                  <c:v>4.9972602739726062</c:v>
                </c:pt>
                <c:pt idx="304">
                  <c:v>4.9972602739726062</c:v>
                </c:pt>
                <c:pt idx="305">
                  <c:v>5.0301369863013736</c:v>
                </c:pt>
                <c:pt idx="306">
                  <c:v>5.0301369863013736</c:v>
                </c:pt>
                <c:pt idx="307">
                  <c:v>5.0630136986301411</c:v>
                </c:pt>
                <c:pt idx="308">
                  <c:v>5.0630136986301411</c:v>
                </c:pt>
                <c:pt idx="309">
                  <c:v>5.0958904109589085</c:v>
                </c:pt>
                <c:pt idx="310">
                  <c:v>5.0958904109589085</c:v>
                </c:pt>
                <c:pt idx="311">
                  <c:v>5.1287671232876759</c:v>
                </c:pt>
                <c:pt idx="312">
                  <c:v>5.1287671232876759</c:v>
                </c:pt>
                <c:pt idx="313">
                  <c:v>5.1616438356164434</c:v>
                </c:pt>
                <c:pt idx="314">
                  <c:v>5.1616438356164434</c:v>
                </c:pt>
                <c:pt idx="315">
                  <c:v>5.1945205479452108</c:v>
                </c:pt>
                <c:pt idx="316">
                  <c:v>5.1945205479452108</c:v>
                </c:pt>
                <c:pt idx="317">
                  <c:v>5.2273972602739782</c:v>
                </c:pt>
                <c:pt idx="318">
                  <c:v>5.2273972602739782</c:v>
                </c:pt>
                <c:pt idx="319">
                  <c:v>5.2602739726027457</c:v>
                </c:pt>
                <c:pt idx="320">
                  <c:v>5.2602739726027457</c:v>
                </c:pt>
                <c:pt idx="321">
                  <c:v>5.2931506849315131</c:v>
                </c:pt>
                <c:pt idx="322">
                  <c:v>5.2931506849315131</c:v>
                </c:pt>
                <c:pt idx="323">
                  <c:v>5.3260273972602805</c:v>
                </c:pt>
                <c:pt idx="324">
                  <c:v>5.3260273972602805</c:v>
                </c:pt>
                <c:pt idx="325">
                  <c:v>5.3589041095890479</c:v>
                </c:pt>
                <c:pt idx="326">
                  <c:v>5.3589041095890479</c:v>
                </c:pt>
                <c:pt idx="327">
                  <c:v>5.3917808219178154</c:v>
                </c:pt>
                <c:pt idx="328">
                  <c:v>5.3917808219178154</c:v>
                </c:pt>
                <c:pt idx="329">
                  <c:v>5.4246575342465828</c:v>
                </c:pt>
                <c:pt idx="330">
                  <c:v>5.4246575342465828</c:v>
                </c:pt>
                <c:pt idx="331">
                  <c:v>5.4575342465753502</c:v>
                </c:pt>
                <c:pt idx="332">
                  <c:v>5.4575342465753502</c:v>
                </c:pt>
                <c:pt idx="333">
                  <c:v>5.4904109589041177</c:v>
                </c:pt>
                <c:pt idx="334">
                  <c:v>5.4904109589041177</c:v>
                </c:pt>
                <c:pt idx="335">
                  <c:v>5.5232876712328851</c:v>
                </c:pt>
                <c:pt idx="336">
                  <c:v>5.5232876712328851</c:v>
                </c:pt>
                <c:pt idx="337">
                  <c:v>5.5561643835616525</c:v>
                </c:pt>
                <c:pt idx="338">
                  <c:v>5.5561643835616525</c:v>
                </c:pt>
                <c:pt idx="339">
                  <c:v>5.58904109589042</c:v>
                </c:pt>
                <c:pt idx="340">
                  <c:v>5.58904109589042</c:v>
                </c:pt>
                <c:pt idx="341">
                  <c:v>5.6219178082191874</c:v>
                </c:pt>
                <c:pt idx="342">
                  <c:v>5.6219178082191874</c:v>
                </c:pt>
                <c:pt idx="343">
                  <c:v>5.6547945205479548</c:v>
                </c:pt>
                <c:pt idx="344">
                  <c:v>5.6547945205479548</c:v>
                </c:pt>
                <c:pt idx="345">
                  <c:v>5.6876712328767223</c:v>
                </c:pt>
                <c:pt idx="346">
                  <c:v>5.6876712328767223</c:v>
                </c:pt>
                <c:pt idx="347">
                  <c:v>5.7205479452054897</c:v>
                </c:pt>
                <c:pt idx="348">
                  <c:v>5.7205479452054897</c:v>
                </c:pt>
                <c:pt idx="349">
                  <c:v>5.7534246575342571</c:v>
                </c:pt>
                <c:pt idx="350">
                  <c:v>5.7534246575342571</c:v>
                </c:pt>
                <c:pt idx="351">
                  <c:v>5.7863013698630246</c:v>
                </c:pt>
                <c:pt idx="352">
                  <c:v>5.7863013698630246</c:v>
                </c:pt>
                <c:pt idx="353">
                  <c:v>5.819178082191792</c:v>
                </c:pt>
                <c:pt idx="354">
                  <c:v>5.819178082191792</c:v>
                </c:pt>
                <c:pt idx="355">
                  <c:v>5.8520547945205594</c:v>
                </c:pt>
                <c:pt idx="356">
                  <c:v>5.8520547945205594</c:v>
                </c:pt>
                <c:pt idx="357">
                  <c:v>5.8849315068493269</c:v>
                </c:pt>
                <c:pt idx="358">
                  <c:v>5.8849315068493269</c:v>
                </c:pt>
                <c:pt idx="359">
                  <c:v>5.9178082191780943</c:v>
                </c:pt>
                <c:pt idx="360">
                  <c:v>5.9178082191780943</c:v>
                </c:pt>
                <c:pt idx="361">
                  <c:v>5.9506849315068617</c:v>
                </c:pt>
                <c:pt idx="362">
                  <c:v>5.9506849315068617</c:v>
                </c:pt>
                <c:pt idx="363">
                  <c:v>5.9835616438356292</c:v>
                </c:pt>
                <c:pt idx="364">
                  <c:v>5.9835616438356292</c:v>
                </c:pt>
                <c:pt idx="365">
                  <c:v>6.0164383561643966</c:v>
                </c:pt>
                <c:pt idx="366">
                  <c:v>6.0164383561643966</c:v>
                </c:pt>
                <c:pt idx="367">
                  <c:v>6.049315068493164</c:v>
                </c:pt>
                <c:pt idx="368">
                  <c:v>6.049315068493164</c:v>
                </c:pt>
                <c:pt idx="369">
                  <c:v>6.0821917808219315</c:v>
                </c:pt>
                <c:pt idx="370">
                  <c:v>6.0821917808219315</c:v>
                </c:pt>
                <c:pt idx="371">
                  <c:v>6.1150684931506989</c:v>
                </c:pt>
                <c:pt idx="372">
                  <c:v>6.1150684931506989</c:v>
                </c:pt>
                <c:pt idx="373">
                  <c:v>6.1479452054794663</c:v>
                </c:pt>
                <c:pt idx="374">
                  <c:v>6.1479452054794663</c:v>
                </c:pt>
                <c:pt idx="375">
                  <c:v>6.1808219178082338</c:v>
                </c:pt>
                <c:pt idx="376">
                  <c:v>6.1808219178082338</c:v>
                </c:pt>
                <c:pt idx="377">
                  <c:v>6.2136986301370012</c:v>
                </c:pt>
                <c:pt idx="378">
                  <c:v>6.2136986301370012</c:v>
                </c:pt>
                <c:pt idx="379">
                  <c:v>6.2465753424657686</c:v>
                </c:pt>
                <c:pt idx="380">
                  <c:v>6.2465753424657686</c:v>
                </c:pt>
                <c:pt idx="381">
                  <c:v>6.2794520547945361</c:v>
                </c:pt>
                <c:pt idx="382">
                  <c:v>6.2794520547945361</c:v>
                </c:pt>
                <c:pt idx="383">
                  <c:v>6.3123287671233035</c:v>
                </c:pt>
                <c:pt idx="384">
                  <c:v>6.3123287671233035</c:v>
                </c:pt>
                <c:pt idx="385">
                  <c:v>6.3452054794520709</c:v>
                </c:pt>
                <c:pt idx="386">
                  <c:v>6.3452054794520709</c:v>
                </c:pt>
                <c:pt idx="387">
                  <c:v>6.3780821917808384</c:v>
                </c:pt>
                <c:pt idx="388">
                  <c:v>6.3780821917808384</c:v>
                </c:pt>
                <c:pt idx="389">
                  <c:v>6.4109589041096058</c:v>
                </c:pt>
                <c:pt idx="390">
                  <c:v>6.4109589041096058</c:v>
                </c:pt>
                <c:pt idx="391">
                  <c:v>6.4438356164383732</c:v>
                </c:pt>
                <c:pt idx="392">
                  <c:v>6.4438356164383732</c:v>
                </c:pt>
                <c:pt idx="393">
                  <c:v>6.4767123287671406</c:v>
                </c:pt>
                <c:pt idx="394">
                  <c:v>6.4767123287671406</c:v>
                </c:pt>
                <c:pt idx="395">
                  <c:v>6.5095890410959081</c:v>
                </c:pt>
                <c:pt idx="396">
                  <c:v>6.5095890410959081</c:v>
                </c:pt>
                <c:pt idx="397">
                  <c:v>6.5424657534246755</c:v>
                </c:pt>
                <c:pt idx="398">
                  <c:v>6.5424657534246755</c:v>
                </c:pt>
                <c:pt idx="399">
                  <c:v>6.5753424657534429</c:v>
                </c:pt>
                <c:pt idx="400">
                  <c:v>6.5753424657534429</c:v>
                </c:pt>
                <c:pt idx="401">
                  <c:v>6.6082191780822104</c:v>
                </c:pt>
                <c:pt idx="402">
                  <c:v>6.6082191780822104</c:v>
                </c:pt>
                <c:pt idx="403">
                  <c:v>6.6410958904109778</c:v>
                </c:pt>
                <c:pt idx="404">
                  <c:v>6.6410958904109778</c:v>
                </c:pt>
                <c:pt idx="405">
                  <c:v>6.6739726027397452</c:v>
                </c:pt>
                <c:pt idx="406">
                  <c:v>6.6739726027397452</c:v>
                </c:pt>
                <c:pt idx="407">
                  <c:v>6.7068493150685127</c:v>
                </c:pt>
                <c:pt idx="408">
                  <c:v>6.7068493150685127</c:v>
                </c:pt>
                <c:pt idx="409">
                  <c:v>6.7397260273972801</c:v>
                </c:pt>
                <c:pt idx="410">
                  <c:v>6.7397260273972801</c:v>
                </c:pt>
                <c:pt idx="411">
                  <c:v>6.7726027397260475</c:v>
                </c:pt>
                <c:pt idx="412">
                  <c:v>6.7726027397260475</c:v>
                </c:pt>
                <c:pt idx="413">
                  <c:v>6.805479452054815</c:v>
                </c:pt>
                <c:pt idx="414">
                  <c:v>6.805479452054815</c:v>
                </c:pt>
                <c:pt idx="415">
                  <c:v>6.8383561643835824</c:v>
                </c:pt>
                <c:pt idx="416">
                  <c:v>6.8383561643835824</c:v>
                </c:pt>
                <c:pt idx="417">
                  <c:v>6.8712328767123498</c:v>
                </c:pt>
                <c:pt idx="418">
                  <c:v>6.8712328767123498</c:v>
                </c:pt>
                <c:pt idx="419">
                  <c:v>6.9041095890411173</c:v>
                </c:pt>
                <c:pt idx="420">
                  <c:v>6.9041095890411173</c:v>
                </c:pt>
                <c:pt idx="421">
                  <c:v>6.9369863013698847</c:v>
                </c:pt>
                <c:pt idx="422">
                  <c:v>6.9369863013698847</c:v>
                </c:pt>
                <c:pt idx="423">
                  <c:v>6.9698630136986521</c:v>
                </c:pt>
                <c:pt idx="424">
                  <c:v>6.9698630136986521</c:v>
                </c:pt>
                <c:pt idx="425">
                  <c:v>7.0027397260274196</c:v>
                </c:pt>
                <c:pt idx="426">
                  <c:v>7.0027397260274196</c:v>
                </c:pt>
                <c:pt idx="427">
                  <c:v>7.035616438356187</c:v>
                </c:pt>
                <c:pt idx="428">
                  <c:v>7.035616438356187</c:v>
                </c:pt>
                <c:pt idx="429">
                  <c:v>7.0684931506849544</c:v>
                </c:pt>
                <c:pt idx="430">
                  <c:v>7.0684931506849544</c:v>
                </c:pt>
                <c:pt idx="431">
                  <c:v>7.1013698630137219</c:v>
                </c:pt>
                <c:pt idx="432">
                  <c:v>7.1013698630137219</c:v>
                </c:pt>
                <c:pt idx="433">
                  <c:v>7.1342465753424893</c:v>
                </c:pt>
                <c:pt idx="434">
                  <c:v>7.1342465753424893</c:v>
                </c:pt>
                <c:pt idx="435">
                  <c:v>7.1671232876712567</c:v>
                </c:pt>
                <c:pt idx="436">
                  <c:v>7.1671232876712567</c:v>
                </c:pt>
                <c:pt idx="437">
                  <c:v>7.2000000000000242</c:v>
                </c:pt>
                <c:pt idx="438">
                  <c:v>7.2000000000000242</c:v>
                </c:pt>
                <c:pt idx="439">
                  <c:v>7.2328767123287916</c:v>
                </c:pt>
                <c:pt idx="440">
                  <c:v>7.2328767123287916</c:v>
                </c:pt>
                <c:pt idx="441">
                  <c:v>7.265753424657559</c:v>
                </c:pt>
                <c:pt idx="442">
                  <c:v>7.265753424657559</c:v>
                </c:pt>
                <c:pt idx="443">
                  <c:v>7.2986301369863265</c:v>
                </c:pt>
                <c:pt idx="444">
                  <c:v>7.2986301369863265</c:v>
                </c:pt>
                <c:pt idx="445">
                  <c:v>7.3315068493150939</c:v>
                </c:pt>
                <c:pt idx="446">
                  <c:v>7.3315068493150939</c:v>
                </c:pt>
                <c:pt idx="447">
                  <c:v>7.3643835616438613</c:v>
                </c:pt>
                <c:pt idx="448">
                  <c:v>7.3643835616438613</c:v>
                </c:pt>
                <c:pt idx="449">
                  <c:v>7.3972602739726288</c:v>
                </c:pt>
                <c:pt idx="450">
                  <c:v>7.3972602739726288</c:v>
                </c:pt>
                <c:pt idx="451">
                  <c:v>7.4301369863013962</c:v>
                </c:pt>
                <c:pt idx="452">
                  <c:v>7.4301369863013962</c:v>
                </c:pt>
                <c:pt idx="453">
                  <c:v>7.4630136986301636</c:v>
                </c:pt>
                <c:pt idx="454">
                  <c:v>7.4630136986301636</c:v>
                </c:pt>
                <c:pt idx="455">
                  <c:v>7.495890410958931</c:v>
                </c:pt>
                <c:pt idx="456">
                  <c:v>7.495890410958931</c:v>
                </c:pt>
                <c:pt idx="457">
                  <c:v>7.5287671232876985</c:v>
                </c:pt>
                <c:pt idx="458">
                  <c:v>7.5287671232876985</c:v>
                </c:pt>
                <c:pt idx="459">
                  <c:v>7.5616438356164659</c:v>
                </c:pt>
                <c:pt idx="460">
                  <c:v>7.5616438356164659</c:v>
                </c:pt>
                <c:pt idx="461">
                  <c:v>7.5945205479452333</c:v>
                </c:pt>
                <c:pt idx="462">
                  <c:v>7.5945205479452333</c:v>
                </c:pt>
                <c:pt idx="463">
                  <c:v>7.6273972602740008</c:v>
                </c:pt>
                <c:pt idx="464">
                  <c:v>7.6273972602740008</c:v>
                </c:pt>
                <c:pt idx="465">
                  <c:v>7.6602739726027682</c:v>
                </c:pt>
                <c:pt idx="466">
                  <c:v>7.6602739726027682</c:v>
                </c:pt>
                <c:pt idx="467">
                  <c:v>7.6931506849315356</c:v>
                </c:pt>
                <c:pt idx="468">
                  <c:v>7.6931506849315356</c:v>
                </c:pt>
                <c:pt idx="469">
                  <c:v>7.7260273972603031</c:v>
                </c:pt>
                <c:pt idx="470">
                  <c:v>7.7260273972603031</c:v>
                </c:pt>
                <c:pt idx="471">
                  <c:v>7.7589041095890705</c:v>
                </c:pt>
                <c:pt idx="472">
                  <c:v>7.7589041095890705</c:v>
                </c:pt>
                <c:pt idx="473">
                  <c:v>7.7917808219178379</c:v>
                </c:pt>
                <c:pt idx="474">
                  <c:v>7.7917808219178379</c:v>
                </c:pt>
                <c:pt idx="475">
                  <c:v>7.8246575342466054</c:v>
                </c:pt>
                <c:pt idx="476">
                  <c:v>7.8246575342466054</c:v>
                </c:pt>
                <c:pt idx="477">
                  <c:v>7.8575342465753728</c:v>
                </c:pt>
                <c:pt idx="478">
                  <c:v>7.8575342465753728</c:v>
                </c:pt>
                <c:pt idx="479">
                  <c:v>7.8904109589041402</c:v>
                </c:pt>
                <c:pt idx="480">
                  <c:v>7.8904109589041402</c:v>
                </c:pt>
                <c:pt idx="481">
                  <c:v>7.9232876712329077</c:v>
                </c:pt>
                <c:pt idx="482">
                  <c:v>7.9232876712329077</c:v>
                </c:pt>
                <c:pt idx="483">
                  <c:v>7.9561643835616751</c:v>
                </c:pt>
                <c:pt idx="484">
                  <c:v>7.9561643835616751</c:v>
                </c:pt>
                <c:pt idx="485">
                  <c:v>7.9890410958904425</c:v>
                </c:pt>
                <c:pt idx="486">
                  <c:v>7.9890410958904425</c:v>
                </c:pt>
                <c:pt idx="487">
                  <c:v>8.0219178082192091</c:v>
                </c:pt>
                <c:pt idx="488">
                  <c:v>8.0219178082192091</c:v>
                </c:pt>
                <c:pt idx="489">
                  <c:v>8.0547945205479756</c:v>
                </c:pt>
                <c:pt idx="490">
                  <c:v>8.0547945205479756</c:v>
                </c:pt>
                <c:pt idx="491">
                  <c:v>8.0876712328767422</c:v>
                </c:pt>
                <c:pt idx="492">
                  <c:v>8.0876712328767422</c:v>
                </c:pt>
                <c:pt idx="493">
                  <c:v>8.1205479452055087</c:v>
                </c:pt>
                <c:pt idx="494">
                  <c:v>8.1205479452055087</c:v>
                </c:pt>
                <c:pt idx="495">
                  <c:v>8.1534246575342753</c:v>
                </c:pt>
                <c:pt idx="496">
                  <c:v>8.1534246575342753</c:v>
                </c:pt>
                <c:pt idx="497">
                  <c:v>8.1863013698630418</c:v>
                </c:pt>
                <c:pt idx="498">
                  <c:v>8.1863013698630418</c:v>
                </c:pt>
                <c:pt idx="499">
                  <c:v>8.2191780821918083</c:v>
                </c:pt>
                <c:pt idx="500">
                  <c:v>8.2191780821918083</c:v>
                </c:pt>
                <c:pt idx="501">
                  <c:v>8.2520547945205749</c:v>
                </c:pt>
                <c:pt idx="502">
                  <c:v>8.2520547945205749</c:v>
                </c:pt>
                <c:pt idx="503">
                  <c:v>8.2849315068493414</c:v>
                </c:pt>
                <c:pt idx="504">
                  <c:v>8.2849315068493414</c:v>
                </c:pt>
                <c:pt idx="505">
                  <c:v>8.317808219178108</c:v>
                </c:pt>
                <c:pt idx="506">
                  <c:v>8.317808219178108</c:v>
                </c:pt>
                <c:pt idx="507">
                  <c:v>8.3506849315068745</c:v>
                </c:pt>
                <c:pt idx="508">
                  <c:v>8.3506849315068745</c:v>
                </c:pt>
                <c:pt idx="509">
                  <c:v>8.3835616438356411</c:v>
                </c:pt>
                <c:pt idx="510">
                  <c:v>8.3835616438356411</c:v>
                </c:pt>
                <c:pt idx="511">
                  <c:v>8.4164383561644076</c:v>
                </c:pt>
                <c:pt idx="512">
                  <c:v>8.4164383561644076</c:v>
                </c:pt>
                <c:pt idx="513">
                  <c:v>8.4493150684931742</c:v>
                </c:pt>
                <c:pt idx="514">
                  <c:v>8.4493150684931742</c:v>
                </c:pt>
                <c:pt idx="515">
                  <c:v>8.4821917808219407</c:v>
                </c:pt>
                <c:pt idx="516">
                  <c:v>8.4821917808219407</c:v>
                </c:pt>
                <c:pt idx="517">
                  <c:v>8.5150684931507072</c:v>
                </c:pt>
                <c:pt idx="518">
                  <c:v>8.5150684931507072</c:v>
                </c:pt>
                <c:pt idx="519">
                  <c:v>8.5479452054794738</c:v>
                </c:pt>
                <c:pt idx="520">
                  <c:v>8.5479452054794738</c:v>
                </c:pt>
                <c:pt idx="521">
                  <c:v>8.5808219178082403</c:v>
                </c:pt>
                <c:pt idx="522">
                  <c:v>8.5808219178082403</c:v>
                </c:pt>
                <c:pt idx="523">
                  <c:v>8.6136986301370069</c:v>
                </c:pt>
                <c:pt idx="524">
                  <c:v>8.6136986301370069</c:v>
                </c:pt>
                <c:pt idx="525">
                  <c:v>8.6465753424657734</c:v>
                </c:pt>
                <c:pt idx="526">
                  <c:v>8.6465753424657734</c:v>
                </c:pt>
                <c:pt idx="527">
                  <c:v>8.67945205479454</c:v>
                </c:pt>
                <c:pt idx="528">
                  <c:v>8.67945205479454</c:v>
                </c:pt>
                <c:pt idx="529">
                  <c:v>8.7123287671233065</c:v>
                </c:pt>
                <c:pt idx="530">
                  <c:v>8.7123287671233065</c:v>
                </c:pt>
                <c:pt idx="531">
                  <c:v>8.745205479452073</c:v>
                </c:pt>
                <c:pt idx="532">
                  <c:v>8.745205479452073</c:v>
                </c:pt>
                <c:pt idx="533">
                  <c:v>8.7780821917808396</c:v>
                </c:pt>
                <c:pt idx="534">
                  <c:v>8.7780821917808396</c:v>
                </c:pt>
                <c:pt idx="535">
                  <c:v>8.8109589041096061</c:v>
                </c:pt>
                <c:pt idx="536">
                  <c:v>8.8109589041096061</c:v>
                </c:pt>
                <c:pt idx="537">
                  <c:v>8.8438356164383727</c:v>
                </c:pt>
                <c:pt idx="538">
                  <c:v>8.8438356164383727</c:v>
                </c:pt>
                <c:pt idx="539">
                  <c:v>8.8767123287671392</c:v>
                </c:pt>
                <c:pt idx="540">
                  <c:v>8.8767123287671392</c:v>
                </c:pt>
                <c:pt idx="541">
                  <c:v>8.9095890410959058</c:v>
                </c:pt>
                <c:pt idx="542">
                  <c:v>8.9095890410959058</c:v>
                </c:pt>
                <c:pt idx="543">
                  <c:v>8.9424657534246723</c:v>
                </c:pt>
                <c:pt idx="544">
                  <c:v>8.9424657534246723</c:v>
                </c:pt>
                <c:pt idx="545">
                  <c:v>8.9753424657534389</c:v>
                </c:pt>
                <c:pt idx="546">
                  <c:v>8.9753424657534389</c:v>
                </c:pt>
                <c:pt idx="547">
                  <c:v>9.0082191780822054</c:v>
                </c:pt>
                <c:pt idx="548">
                  <c:v>9.0082191780822054</c:v>
                </c:pt>
                <c:pt idx="549">
                  <c:v>9.0410958904109719</c:v>
                </c:pt>
                <c:pt idx="550">
                  <c:v>9.0410958904109719</c:v>
                </c:pt>
                <c:pt idx="551">
                  <c:v>9.0739726027397385</c:v>
                </c:pt>
                <c:pt idx="552">
                  <c:v>9.0739726027397385</c:v>
                </c:pt>
                <c:pt idx="553">
                  <c:v>9.106849315068505</c:v>
                </c:pt>
                <c:pt idx="554">
                  <c:v>9.106849315068505</c:v>
                </c:pt>
                <c:pt idx="555">
                  <c:v>9.1397260273972716</c:v>
                </c:pt>
                <c:pt idx="556">
                  <c:v>9.1397260273972716</c:v>
                </c:pt>
                <c:pt idx="557">
                  <c:v>9.1726027397260381</c:v>
                </c:pt>
                <c:pt idx="558">
                  <c:v>9.1726027397260381</c:v>
                </c:pt>
                <c:pt idx="559">
                  <c:v>9.2054794520548047</c:v>
                </c:pt>
                <c:pt idx="560">
                  <c:v>9.2054794520548047</c:v>
                </c:pt>
                <c:pt idx="561">
                  <c:v>9.2383561643835712</c:v>
                </c:pt>
                <c:pt idx="562">
                  <c:v>9.2383561643835712</c:v>
                </c:pt>
                <c:pt idx="563">
                  <c:v>9.2712328767123378</c:v>
                </c:pt>
                <c:pt idx="564">
                  <c:v>9.2712328767123378</c:v>
                </c:pt>
                <c:pt idx="565">
                  <c:v>9.3041095890411043</c:v>
                </c:pt>
                <c:pt idx="566">
                  <c:v>9.3041095890411043</c:v>
                </c:pt>
                <c:pt idx="567">
                  <c:v>9.3369863013698708</c:v>
                </c:pt>
                <c:pt idx="568">
                  <c:v>9.3369863013698708</c:v>
                </c:pt>
                <c:pt idx="569">
                  <c:v>9.3698630136986374</c:v>
                </c:pt>
                <c:pt idx="570">
                  <c:v>9.3698630136986374</c:v>
                </c:pt>
                <c:pt idx="571">
                  <c:v>9.4027397260274039</c:v>
                </c:pt>
                <c:pt idx="572">
                  <c:v>9.4027397260274039</c:v>
                </c:pt>
                <c:pt idx="573">
                  <c:v>9.4356164383561705</c:v>
                </c:pt>
                <c:pt idx="574">
                  <c:v>9.4356164383561705</c:v>
                </c:pt>
                <c:pt idx="575">
                  <c:v>9.468493150684937</c:v>
                </c:pt>
                <c:pt idx="576">
                  <c:v>9.468493150684937</c:v>
                </c:pt>
                <c:pt idx="577">
                  <c:v>9.5013698630137036</c:v>
                </c:pt>
                <c:pt idx="578">
                  <c:v>9.5013698630137036</c:v>
                </c:pt>
                <c:pt idx="579">
                  <c:v>9.5342465753424701</c:v>
                </c:pt>
                <c:pt idx="580">
                  <c:v>9.5342465753424701</c:v>
                </c:pt>
                <c:pt idx="581">
                  <c:v>9.5671232876712367</c:v>
                </c:pt>
                <c:pt idx="582">
                  <c:v>9.5671232876712367</c:v>
                </c:pt>
                <c:pt idx="583">
                  <c:v>9.6000000000000032</c:v>
                </c:pt>
                <c:pt idx="584">
                  <c:v>9.6000000000000032</c:v>
                </c:pt>
                <c:pt idx="585">
                  <c:v>9.6328767123287697</c:v>
                </c:pt>
                <c:pt idx="586">
                  <c:v>9.6328767123287697</c:v>
                </c:pt>
                <c:pt idx="587">
                  <c:v>9.6657534246575363</c:v>
                </c:pt>
                <c:pt idx="588">
                  <c:v>9.6657534246575363</c:v>
                </c:pt>
                <c:pt idx="589">
                  <c:v>9.6986301369863028</c:v>
                </c:pt>
                <c:pt idx="590">
                  <c:v>9.6986301369863028</c:v>
                </c:pt>
                <c:pt idx="591">
                  <c:v>9.7315068493150694</c:v>
                </c:pt>
                <c:pt idx="592">
                  <c:v>9.7315068493150694</c:v>
                </c:pt>
                <c:pt idx="593">
                  <c:v>9.7643835616438359</c:v>
                </c:pt>
                <c:pt idx="594">
                  <c:v>9.7643835616438359</c:v>
                </c:pt>
                <c:pt idx="595">
                  <c:v>9.7972602739726025</c:v>
                </c:pt>
                <c:pt idx="596">
                  <c:v>9.7972602739726025</c:v>
                </c:pt>
                <c:pt idx="597">
                  <c:v>9.830136986301369</c:v>
                </c:pt>
                <c:pt idx="598">
                  <c:v>9.830136986301369</c:v>
                </c:pt>
                <c:pt idx="599">
                  <c:v>9.8630136986301356</c:v>
                </c:pt>
                <c:pt idx="600">
                  <c:v>9.8630136986301356</c:v>
                </c:pt>
                <c:pt idx="601">
                  <c:v>9.8958904109589021</c:v>
                </c:pt>
                <c:pt idx="602">
                  <c:v>9.8958904109589021</c:v>
                </c:pt>
                <c:pt idx="603">
                  <c:v>9.9287671232876686</c:v>
                </c:pt>
                <c:pt idx="604">
                  <c:v>9.9287671232876686</c:v>
                </c:pt>
                <c:pt idx="605">
                  <c:v>9.9616438356164352</c:v>
                </c:pt>
                <c:pt idx="606">
                  <c:v>9.9616438356164352</c:v>
                </c:pt>
                <c:pt idx="607">
                  <c:v>9.9945205479452017</c:v>
                </c:pt>
                <c:pt idx="608">
                  <c:v>9.9945205479452017</c:v>
                </c:pt>
                <c:pt idx="609">
                  <c:v>10.027397260273968</c:v>
                </c:pt>
                <c:pt idx="610">
                  <c:v>10.027397260273968</c:v>
                </c:pt>
                <c:pt idx="611">
                  <c:v>10.060273972602735</c:v>
                </c:pt>
                <c:pt idx="612">
                  <c:v>10.060273972602735</c:v>
                </c:pt>
                <c:pt idx="613">
                  <c:v>10.093150684931501</c:v>
                </c:pt>
                <c:pt idx="614">
                  <c:v>10.093150684931501</c:v>
                </c:pt>
                <c:pt idx="615">
                  <c:v>10.126027397260268</c:v>
                </c:pt>
                <c:pt idx="616">
                  <c:v>10.126027397260268</c:v>
                </c:pt>
                <c:pt idx="617">
                  <c:v>10.158904109589034</c:v>
                </c:pt>
                <c:pt idx="618">
                  <c:v>10.158904109589034</c:v>
                </c:pt>
                <c:pt idx="619">
                  <c:v>10.191780821917801</c:v>
                </c:pt>
                <c:pt idx="620">
                  <c:v>10.191780821917801</c:v>
                </c:pt>
                <c:pt idx="621">
                  <c:v>10.224657534246568</c:v>
                </c:pt>
                <c:pt idx="622">
                  <c:v>10.224657534246568</c:v>
                </c:pt>
                <c:pt idx="623">
                  <c:v>10.257534246575334</c:v>
                </c:pt>
                <c:pt idx="624">
                  <c:v>10.257534246575334</c:v>
                </c:pt>
                <c:pt idx="625">
                  <c:v>10.290410958904101</c:v>
                </c:pt>
                <c:pt idx="626">
                  <c:v>10.290410958904101</c:v>
                </c:pt>
                <c:pt idx="627">
                  <c:v>10.323287671232867</c:v>
                </c:pt>
                <c:pt idx="628">
                  <c:v>10.323287671232867</c:v>
                </c:pt>
                <c:pt idx="629">
                  <c:v>10.356164383561634</c:v>
                </c:pt>
                <c:pt idx="630">
                  <c:v>10.356164383561634</c:v>
                </c:pt>
                <c:pt idx="631">
                  <c:v>10.3890410958904</c:v>
                </c:pt>
                <c:pt idx="632">
                  <c:v>10.3890410958904</c:v>
                </c:pt>
                <c:pt idx="633">
                  <c:v>10.421917808219167</c:v>
                </c:pt>
                <c:pt idx="634">
                  <c:v>10.421917808219167</c:v>
                </c:pt>
                <c:pt idx="635">
                  <c:v>10.454794520547933</c:v>
                </c:pt>
                <c:pt idx="636">
                  <c:v>10.454794520547933</c:v>
                </c:pt>
                <c:pt idx="637">
                  <c:v>10.4876712328767</c:v>
                </c:pt>
                <c:pt idx="638">
                  <c:v>10.4876712328767</c:v>
                </c:pt>
                <c:pt idx="639">
                  <c:v>10.520547945205466</c:v>
                </c:pt>
                <c:pt idx="640">
                  <c:v>10.520547945205466</c:v>
                </c:pt>
                <c:pt idx="641">
                  <c:v>10.553424657534233</c:v>
                </c:pt>
                <c:pt idx="642">
                  <c:v>10.553424657534233</c:v>
                </c:pt>
                <c:pt idx="643">
                  <c:v>10.586301369863</c:v>
                </c:pt>
                <c:pt idx="644">
                  <c:v>10.586301369863</c:v>
                </c:pt>
                <c:pt idx="645">
                  <c:v>10.619178082191766</c:v>
                </c:pt>
                <c:pt idx="646">
                  <c:v>10.619178082191766</c:v>
                </c:pt>
                <c:pt idx="647">
                  <c:v>10.652054794520533</c:v>
                </c:pt>
                <c:pt idx="648">
                  <c:v>10.652054794520533</c:v>
                </c:pt>
                <c:pt idx="649">
                  <c:v>10.684931506849299</c:v>
                </c:pt>
                <c:pt idx="650">
                  <c:v>10.684931506849299</c:v>
                </c:pt>
                <c:pt idx="651">
                  <c:v>10.717808219178066</c:v>
                </c:pt>
                <c:pt idx="652">
                  <c:v>10.717808219178066</c:v>
                </c:pt>
                <c:pt idx="653">
                  <c:v>10.750684931506832</c:v>
                </c:pt>
                <c:pt idx="654">
                  <c:v>10.750684931506832</c:v>
                </c:pt>
                <c:pt idx="655">
                  <c:v>10.783561643835599</c:v>
                </c:pt>
                <c:pt idx="656">
                  <c:v>10.783561643835599</c:v>
                </c:pt>
                <c:pt idx="657">
                  <c:v>10.816438356164365</c:v>
                </c:pt>
                <c:pt idx="658">
                  <c:v>10.816438356164365</c:v>
                </c:pt>
                <c:pt idx="659">
                  <c:v>10.849315068493132</c:v>
                </c:pt>
                <c:pt idx="660">
                  <c:v>10.849315068493132</c:v>
                </c:pt>
                <c:pt idx="661">
                  <c:v>10.882191780821898</c:v>
                </c:pt>
                <c:pt idx="662">
                  <c:v>10.882191780821898</c:v>
                </c:pt>
                <c:pt idx="663">
                  <c:v>10.915068493150665</c:v>
                </c:pt>
                <c:pt idx="664">
                  <c:v>10.915068493150665</c:v>
                </c:pt>
                <c:pt idx="665">
                  <c:v>10.947945205479432</c:v>
                </c:pt>
                <c:pt idx="666">
                  <c:v>10.947945205479432</c:v>
                </c:pt>
                <c:pt idx="667">
                  <c:v>10.980821917808198</c:v>
                </c:pt>
                <c:pt idx="668">
                  <c:v>10.980821917808198</c:v>
                </c:pt>
                <c:pt idx="669">
                  <c:v>11.013698630136965</c:v>
                </c:pt>
                <c:pt idx="670">
                  <c:v>11.013698630136965</c:v>
                </c:pt>
                <c:pt idx="671">
                  <c:v>11.046575342465731</c:v>
                </c:pt>
                <c:pt idx="672">
                  <c:v>11.046575342465731</c:v>
                </c:pt>
                <c:pt idx="673">
                  <c:v>11.079452054794498</c:v>
                </c:pt>
                <c:pt idx="674">
                  <c:v>11.079452054794498</c:v>
                </c:pt>
                <c:pt idx="675">
                  <c:v>11.112328767123264</c:v>
                </c:pt>
                <c:pt idx="676">
                  <c:v>11.112328767123264</c:v>
                </c:pt>
                <c:pt idx="677">
                  <c:v>11.145205479452031</c:v>
                </c:pt>
                <c:pt idx="678">
                  <c:v>11.145205479452031</c:v>
                </c:pt>
                <c:pt idx="679">
                  <c:v>11.178082191780797</c:v>
                </c:pt>
                <c:pt idx="680">
                  <c:v>11.178082191780797</c:v>
                </c:pt>
                <c:pt idx="681">
                  <c:v>11.210958904109564</c:v>
                </c:pt>
                <c:pt idx="682">
                  <c:v>11.210958904109564</c:v>
                </c:pt>
                <c:pt idx="683">
                  <c:v>11.24383561643833</c:v>
                </c:pt>
                <c:pt idx="684">
                  <c:v>11.24383561643833</c:v>
                </c:pt>
                <c:pt idx="685">
                  <c:v>11.276712328767097</c:v>
                </c:pt>
                <c:pt idx="686">
                  <c:v>11.276712328767097</c:v>
                </c:pt>
                <c:pt idx="687">
                  <c:v>11.309589041095863</c:v>
                </c:pt>
                <c:pt idx="688">
                  <c:v>11.309589041095863</c:v>
                </c:pt>
                <c:pt idx="689">
                  <c:v>11.34246575342463</c:v>
                </c:pt>
                <c:pt idx="690">
                  <c:v>11.34246575342463</c:v>
                </c:pt>
                <c:pt idx="691">
                  <c:v>11.375342465753397</c:v>
                </c:pt>
                <c:pt idx="692">
                  <c:v>11.375342465753397</c:v>
                </c:pt>
                <c:pt idx="693">
                  <c:v>11.408219178082163</c:v>
                </c:pt>
                <c:pt idx="694">
                  <c:v>11.408219178082163</c:v>
                </c:pt>
                <c:pt idx="695">
                  <c:v>11.44109589041093</c:v>
                </c:pt>
                <c:pt idx="696">
                  <c:v>11.44109589041093</c:v>
                </c:pt>
                <c:pt idx="697">
                  <c:v>11.473972602739696</c:v>
                </c:pt>
                <c:pt idx="698">
                  <c:v>11.473972602739696</c:v>
                </c:pt>
                <c:pt idx="699">
                  <c:v>11.506849315068463</c:v>
                </c:pt>
                <c:pt idx="700">
                  <c:v>11.506849315068463</c:v>
                </c:pt>
                <c:pt idx="701">
                  <c:v>11.539726027397229</c:v>
                </c:pt>
                <c:pt idx="702">
                  <c:v>11.539726027397229</c:v>
                </c:pt>
                <c:pt idx="703">
                  <c:v>11.572602739725996</c:v>
                </c:pt>
                <c:pt idx="704">
                  <c:v>11.572602739725996</c:v>
                </c:pt>
                <c:pt idx="705">
                  <c:v>11.605479452054762</c:v>
                </c:pt>
                <c:pt idx="706">
                  <c:v>11.605479452054762</c:v>
                </c:pt>
                <c:pt idx="707">
                  <c:v>11.638356164383529</c:v>
                </c:pt>
                <c:pt idx="708">
                  <c:v>11.638356164383529</c:v>
                </c:pt>
                <c:pt idx="709">
                  <c:v>11.671232876712295</c:v>
                </c:pt>
                <c:pt idx="710">
                  <c:v>11.671232876712295</c:v>
                </c:pt>
                <c:pt idx="711">
                  <c:v>11.704109589041062</c:v>
                </c:pt>
                <c:pt idx="712">
                  <c:v>11.704109589041062</c:v>
                </c:pt>
                <c:pt idx="713">
                  <c:v>11.736986301369829</c:v>
                </c:pt>
                <c:pt idx="714">
                  <c:v>11.736986301369829</c:v>
                </c:pt>
                <c:pt idx="715">
                  <c:v>11.769863013698595</c:v>
                </c:pt>
                <c:pt idx="716">
                  <c:v>11.769863013698595</c:v>
                </c:pt>
                <c:pt idx="717">
                  <c:v>11.802739726027362</c:v>
                </c:pt>
                <c:pt idx="718">
                  <c:v>11.802739726027362</c:v>
                </c:pt>
                <c:pt idx="719">
                  <c:v>11.835616438356128</c:v>
                </c:pt>
                <c:pt idx="720">
                  <c:v>11.835616438356128</c:v>
                </c:pt>
                <c:pt idx="721">
                  <c:v>11.868493150684895</c:v>
                </c:pt>
                <c:pt idx="722">
                  <c:v>11.868493150684895</c:v>
                </c:pt>
                <c:pt idx="723">
                  <c:v>11.901369863013661</c:v>
                </c:pt>
                <c:pt idx="724">
                  <c:v>11.901369863013661</c:v>
                </c:pt>
                <c:pt idx="725">
                  <c:v>11.934246575342428</c:v>
                </c:pt>
                <c:pt idx="726">
                  <c:v>11.934246575342428</c:v>
                </c:pt>
                <c:pt idx="727">
                  <c:v>11.967123287671194</c:v>
                </c:pt>
                <c:pt idx="728">
                  <c:v>11.967123287671194</c:v>
                </c:pt>
                <c:pt idx="729">
                  <c:v>11.999999999999961</c:v>
                </c:pt>
                <c:pt idx="730">
                  <c:v>11.999999999999961</c:v>
                </c:pt>
              </c:numCache>
            </c:numRef>
          </c:xVal>
          <c:yVal>
            <c:numRef>
              <c:f>blog!$I$35:$I$765</c:f>
              <c:numCache>
                <c:formatCode>General</c:formatCode>
                <c:ptCount val="731"/>
                <c:pt idx="0">
                  <c:v>100</c:v>
                </c:pt>
                <c:pt idx="1">
                  <c:v>100</c:v>
                </c:pt>
                <c:pt idx="2">
                  <c:v>100.27397260273973</c:v>
                </c:pt>
                <c:pt idx="3">
                  <c:v>100.27397260273973</c:v>
                </c:pt>
                <c:pt idx="4">
                  <c:v>100.54869581534999</c:v>
                </c:pt>
                <c:pt idx="5">
                  <c:v>100.54869581534999</c:v>
                </c:pt>
                <c:pt idx="6">
                  <c:v>100.82417169429615</c:v>
                </c:pt>
                <c:pt idx="7">
                  <c:v>100.82417169429615</c:v>
                </c:pt>
                <c:pt idx="8">
                  <c:v>101.1004023016778</c:v>
                </c:pt>
                <c:pt idx="9">
                  <c:v>101.1004023016778</c:v>
                </c:pt>
                <c:pt idx="10">
                  <c:v>101.37738970524406</c:v>
                </c:pt>
                <c:pt idx="11">
                  <c:v>101.37738970524406</c:v>
                </c:pt>
                <c:pt idx="12">
                  <c:v>101.65513597840912</c:v>
                </c:pt>
                <c:pt idx="13">
                  <c:v>101.65513597840912</c:v>
                </c:pt>
                <c:pt idx="14">
                  <c:v>101.93364320026778</c:v>
                </c:pt>
                <c:pt idx="15">
                  <c:v>101.93364320026778</c:v>
                </c:pt>
                <c:pt idx="16">
                  <c:v>102.21291345561099</c:v>
                </c:pt>
                <c:pt idx="17">
                  <c:v>102.21291345561099</c:v>
                </c:pt>
                <c:pt idx="18">
                  <c:v>102.49294883494144</c:v>
                </c:pt>
                <c:pt idx="19">
                  <c:v>102.49294883494144</c:v>
                </c:pt>
                <c:pt idx="20">
                  <c:v>102.77375143448924</c:v>
                </c:pt>
                <c:pt idx="21">
                  <c:v>102.77375143448924</c:v>
                </c:pt>
                <c:pt idx="22">
                  <c:v>103.05532335622758</c:v>
                </c:pt>
                <c:pt idx="23">
                  <c:v>103.05532335622758</c:v>
                </c:pt>
                <c:pt idx="24">
                  <c:v>103.33766670788849</c:v>
                </c:pt>
                <c:pt idx="25">
                  <c:v>103.33766670788849</c:v>
                </c:pt>
                <c:pt idx="26">
                  <c:v>103.62078360297861</c:v>
                </c:pt>
                <c:pt idx="27">
                  <c:v>103.62078360297861</c:v>
                </c:pt>
                <c:pt idx="28">
                  <c:v>103.90467616079499</c:v>
                </c:pt>
                <c:pt idx="29">
                  <c:v>103.90467616079499</c:v>
                </c:pt>
                <c:pt idx="30">
                  <c:v>104.18934650644101</c:v>
                </c:pt>
                <c:pt idx="31">
                  <c:v>104.18934650644101</c:v>
                </c:pt>
                <c:pt idx="32">
                  <c:v>104.47479677084223</c:v>
                </c:pt>
                <c:pt idx="33">
                  <c:v>104.47479677084223</c:v>
                </c:pt>
                <c:pt idx="34">
                  <c:v>104.76102909076236</c:v>
                </c:pt>
                <c:pt idx="35">
                  <c:v>104.76102909076236</c:v>
                </c:pt>
                <c:pt idx="36">
                  <c:v>105.04804560881925</c:v>
                </c:pt>
                <c:pt idx="37">
                  <c:v>105.04804560881925</c:v>
                </c:pt>
                <c:pt idx="38">
                  <c:v>105.33584847350096</c:v>
                </c:pt>
                <c:pt idx="39">
                  <c:v>105.33584847350096</c:v>
                </c:pt>
                <c:pt idx="40">
                  <c:v>105.62443983918179</c:v>
                </c:pt>
                <c:pt idx="41">
                  <c:v>105.62443983918179</c:v>
                </c:pt>
                <c:pt idx="42">
                  <c:v>105.91382186613846</c:v>
                </c:pt>
                <c:pt idx="43">
                  <c:v>105.91382186613846</c:v>
                </c:pt>
                <c:pt idx="44">
                  <c:v>106.20399672056625</c:v>
                </c:pt>
                <c:pt idx="45">
                  <c:v>106.20399672056625</c:v>
                </c:pt>
                <c:pt idx="46">
                  <c:v>106.49496657459521</c:v>
                </c:pt>
                <c:pt idx="47">
                  <c:v>106.49496657459521</c:v>
                </c:pt>
                <c:pt idx="48">
                  <c:v>106.78673360630644</c:v>
                </c:pt>
                <c:pt idx="49">
                  <c:v>106.78673360630644</c:v>
                </c:pt>
                <c:pt idx="50">
                  <c:v>107.07929999974839</c:v>
                </c:pt>
                <c:pt idx="51">
                  <c:v>107.07929999974839</c:v>
                </c:pt>
                <c:pt idx="52">
                  <c:v>107.37266794495319</c:v>
                </c:pt>
                <c:pt idx="53">
                  <c:v>107.37266794495319</c:v>
                </c:pt>
                <c:pt idx="54">
                  <c:v>107.66683963795307</c:v>
                </c:pt>
                <c:pt idx="55">
                  <c:v>107.66683963795307</c:v>
                </c:pt>
                <c:pt idx="56">
                  <c:v>107.96181728079679</c:v>
                </c:pt>
                <c:pt idx="57">
                  <c:v>107.96181728079679</c:v>
                </c:pt>
                <c:pt idx="58">
                  <c:v>108.25760308156612</c:v>
                </c:pt>
                <c:pt idx="59">
                  <c:v>108.25760308156612</c:v>
                </c:pt>
                <c:pt idx="60">
                  <c:v>108.55419925439233</c:v>
                </c:pt>
                <c:pt idx="61">
                  <c:v>108.55419925439233</c:v>
                </c:pt>
                <c:pt idx="62">
                  <c:v>108.85160801947286</c:v>
                </c:pt>
                <c:pt idx="63">
                  <c:v>108.85160801947286</c:v>
                </c:pt>
                <c:pt idx="64">
                  <c:v>109.14983160308786</c:v>
                </c:pt>
                <c:pt idx="65">
                  <c:v>109.14983160308786</c:v>
                </c:pt>
                <c:pt idx="66">
                  <c:v>109.44887223761688</c:v>
                </c:pt>
                <c:pt idx="67">
                  <c:v>109.44887223761688</c:v>
                </c:pt>
                <c:pt idx="68">
                  <c:v>109.74873216155557</c:v>
                </c:pt>
                <c:pt idx="69">
                  <c:v>109.74873216155557</c:v>
                </c:pt>
                <c:pt idx="70">
                  <c:v>110.04941361953244</c:v>
                </c:pt>
                <c:pt idx="71">
                  <c:v>110.04941361953244</c:v>
                </c:pt>
                <c:pt idx="72">
                  <c:v>110.3509188623257</c:v>
                </c:pt>
                <c:pt idx="73">
                  <c:v>110.3509188623257</c:v>
                </c:pt>
                <c:pt idx="74">
                  <c:v>110.65325014688003</c:v>
                </c:pt>
                <c:pt idx="75">
                  <c:v>110.65325014688003</c:v>
                </c:pt>
                <c:pt idx="76">
                  <c:v>110.95640973632355</c:v>
                </c:pt>
                <c:pt idx="77">
                  <c:v>110.95640973632355</c:v>
                </c:pt>
                <c:pt idx="78">
                  <c:v>111.26039989998472</c:v>
                </c:pt>
                <c:pt idx="79">
                  <c:v>111.26039989998472</c:v>
                </c:pt>
                <c:pt idx="80">
                  <c:v>111.56522291340934</c:v>
                </c:pt>
                <c:pt idx="81">
                  <c:v>111.56522291340934</c:v>
                </c:pt>
                <c:pt idx="82">
                  <c:v>111.87088105837761</c:v>
                </c:pt>
                <c:pt idx="83">
                  <c:v>111.87088105837761</c:v>
                </c:pt>
                <c:pt idx="84">
                  <c:v>112.17737662292112</c:v>
                </c:pt>
                <c:pt idx="85">
                  <c:v>112.17737662292112</c:v>
                </c:pt>
                <c:pt idx="86">
                  <c:v>112.48471190134009</c:v>
                </c:pt>
                <c:pt idx="87">
                  <c:v>112.48471190134009</c:v>
                </c:pt>
                <c:pt idx="88">
                  <c:v>112.79288919422049</c:v>
                </c:pt>
                <c:pt idx="89">
                  <c:v>112.79288919422049</c:v>
                </c:pt>
                <c:pt idx="90">
                  <c:v>113.10191080845125</c:v>
                </c:pt>
                <c:pt idx="91">
                  <c:v>113.10191080845125</c:v>
                </c:pt>
                <c:pt idx="92">
                  <c:v>113.41177905724155</c:v>
                </c:pt>
                <c:pt idx="93">
                  <c:v>113.41177905724155</c:v>
                </c:pt>
                <c:pt idx="94">
                  <c:v>113.72249626013812</c:v>
                </c:pt>
                <c:pt idx="95">
                  <c:v>113.72249626013812</c:v>
                </c:pt>
                <c:pt idx="96">
                  <c:v>114.03406474304262</c:v>
                </c:pt>
                <c:pt idx="97">
                  <c:v>114.03406474304262</c:v>
                </c:pt>
                <c:pt idx="98">
                  <c:v>114.34648683822905</c:v>
                </c:pt>
                <c:pt idx="99">
                  <c:v>114.34648683822905</c:v>
                </c:pt>
                <c:pt idx="100">
                  <c:v>114.65976488436119</c:v>
                </c:pt>
                <c:pt idx="101">
                  <c:v>114.65976488436119</c:v>
                </c:pt>
                <c:pt idx="102">
                  <c:v>114.97390122651014</c:v>
                </c:pt>
                <c:pt idx="103">
                  <c:v>114.97390122651014</c:v>
                </c:pt>
                <c:pt idx="104">
                  <c:v>115.28889821617182</c:v>
                </c:pt>
                <c:pt idx="105">
                  <c:v>115.28889821617182</c:v>
                </c:pt>
                <c:pt idx="106">
                  <c:v>115.60475821128463</c:v>
                </c:pt>
                <c:pt idx="107">
                  <c:v>115.60475821128463</c:v>
                </c:pt>
                <c:pt idx="108">
                  <c:v>115.92148357624707</c:v>
                </c:pt>
                <c:pt idx="109">
                  <c:v>115.92148357624707</c:v>
                </c:pt>
                <c:pt idx="110">
                  <c:v>116.23907668193543</c:v>
                </c:pt>
                <c:pt idx="111">
                  <c:v>116.23907668193543</c:v>
                </c:pt>
                <c:pt idx="112">
                  <c:v>116.55753990572157</c:v>
                </c:pt>
                <c:pt idx="113">
                  <c:v>116.55753990572157</c:v>
                </c:pt>
                <c:pt idx="114">
                  <c:v>116.87687563149068</c:v>
                </c:pt>
                <c:pt idx="115">
                  <c:v>116.87687563149068</c:v>
                </c:pt>
                <c:pt idx="116">
                  <c:v>117.19708624965915</c:v>
                </c:pt>
                <c:pt idx="117">
                  <c:v>117.19708624965915</c:v>
                </c:pt>
                <c:pt idx="118">
                  <c:v>117.51817415719248</c:v>
                </c:pt>
                <c:pt idx="119">
                  <c:v>117.51817415719248</c:v>
                </c:pt>
                <c:pt idx="120">
                  <c:v>117.84014175762316</c:v>
                </c:pt>
                <c:pt idx="121">
                  <c:v>117.84014175762316</c:v>
                </c:pt>
                <c:pt idx="122">
                  <c:v>118.16299146106871</c:v>
                </c:pt>
                <c:pt idx="123">
                  <c:v>118.16299146106871</c:v>
                </c:pt>
                <c:pt idx="124">
                  <c:v>118.48672568424973</c:v>
                </c:pt>
                <c:pt idx="125">
                  <c:v>118.48672568424973</c:v>
                </c:pt>
                <c:pt idx="126">
                  <c:v>118.81134685050796</c:v>
                </c:pt>
                <c:pt idx="127">
                  <c:v>118.81134685050796</c:v>
                </c:pt>
                <c:pt idx="128">
                  <c:v>119.13685738982443</c:v>
                </c:pt>
                <c:pt idx="129">
                  <c:v>119.13685738982443</c:v>
                </c:pt>
                <c:pt idx="130">
                  <c:v>119.46325973883766</c:v>
                </c:pt>
                <c:pt idx="131">
                  <c:v>119.46325973883766</c:v>
                </c:pt>
                <c:pt idx="132">
                  <c:v>119.79055634086188</c:v>
                </c:pt>
                <c:pt idx="133">
                  <c:v>119.79055634086188</c:v>
                </c:pt>
                <c:pt idx="134">
                  <c:v>120.11874964590535</c:v>
                </c:pt>
                <c:pt idx="135">
                  <c:v>120.11874964590535</c:v>
                </c:pt>
                <c:pt idx="136">
                  <c:v>120.44784211068867</c:v>
                </c:pt>
                <c:pt idx="137">
                  <c:v>120.44784211068867</c:v>
                </c:pt>
                <c:pt idx="138">
                  <c:v>120.77783619866317</c:v>
                </c:pt>
                <c:pt idx="139">
                  <c:v>120.77783619866317</c:v>
                </c:pt>
                <c:pt idx="140">
                  <c:v>121.10873438002938</c:v>
                </c:pt>
                <c:pt idx="141">
                  <c:v>121.10873438002938</c:v>
                </c:pt>
                <c:pt idx="142">
                  <c:v>121.4405391317555</c:v>
                </c:pt>
                <c:pt idx="143">
                  <c:v>121.4405391317555</c:v>
                </c:pt>
                <c:pt idx="144">
                  <c:v>121.77325293759594</c:v>
                </c:pt>
                <c:pt idx="145">
                  <c:v>121.77325293759594</c:v>
                </c:pt>
                <c:pt idx="146">
                  <c:v>122.10687828810991</c:v>
                </c:pt>
                <c:pt idx="147">
                  <c:v>122.10687828810991</c:v>
                </c:pt>
                <c:pt idx="148">
                  <c:v>122.44141768068009</c:v>
                </c:pt>
                <c:pt idx="149">
                  <c:v>122.44141768068009</c:v>
                </c:pt>
                <c:pt idx="150">
                  <c:v>122.77687361953129</c:v>
                </c:pt>
                <c:pt idx="151">
                  <c:v>122.77687361953129</c:v>
                </c:pt>
                <c:pt idx="152">
                  <c:v>123.1132486157492</c:v>
                </c:pt>
                <c:pt idx="153">
                  <c:v>123.1132486157492</c:v>
                </c:pt>
                <c:pt idx="154">
                  <c:v>123.45054518729921</c:v>
                </c:pt>
                <c:pt idx="155">
                  <c:v>123.45054518729921</c:v>
                </c:pt>
                <c:pt idx="156">
                  <c:v>123.78876585904526</c:v>
                </c:pt>
                <c:pt idx="157">
                  <c:v>123.78876585904526</c:v>
                </c:pt>
                <c:pt idx="158">
                  <c:v>124.12791316276868</c:v>
                </c:pt>
                <c:pt idx="159">
                  <c:v>124.12791316276868</c:v>
                </c:pt>
                <c:pt idx="160">
                  <c:v>124.46798963718723</c:v>
                </c:pt>
                <c:pt idx="161">
                  <c:v>124.46798963718723</c:v>
                </c:pt>
                <c:pt idx="162">
                  <c:v>124.80899782797405</c:v>
                </c:pt>
                <c:pt idx="163">
                  <c:v>124.80899782797405</c:v>
                </c:pt>
                <c:pt idx="164">
                  <c:v>125.15094028777673</c:v>
                </c:pt>
                <c:pt idx="165">
                  <c:v>125.15094028777673</c:v>
                </c:pt>
                <c:pt idx="166">
                  <c:v>125.4938195762364</c:v>
                </c:pt>
                <c:pt idx="167">
                  <c:v>125.4938195762364</c:v>
                </c:pt>
                <c:pt idx="168">
                  <c:v>125.83763826000693</c:v>
                </c:pt>
                <c:pt idx="169">
                  <c:v>125.83763826000693</c:v>
                </c:pt>
                <c:pt idx="170">
                  <c:v>126.18239891277408</c:v>
                </c:pt>
                <c:pt idx="171">
                  <c:v>126.18239891277408</c:v>
                </c:pt>
                <c:pt idx="172">
                  <c:v>126.52810411527484</c:v>
                </c:pt>
                <c:pt idx="173">
                  <c:v>126.52810411527484</c:v>
                </c:pt>
                <c:pt idx="174">
                  <c:v>126.8747564553167</c:v>
                </c:pt>
                <c:pt idx="175">
                  <c:v>126.8747564553167</c:v>
                </c:pt>
                <c:pt idx="176">
                  <c:v>127.22235852779703</c:v>
                </c:pt>
                <c:pt idx="177">
                  <c:v>127.22235852779703</c:v>
                </c:pt>
                <c:pt idx="178">
                  <c:v>127.57091293472251</c:v>
                </c:pt>
                <c:pt idx="179">
                  <c:v>127.57091293472251</c:v>
                </c:pt>
                <c:pt idx="180">
                  <c:v>127.92042228522861</c:v>
                </c:pt>
                <c:pt idx="181">
                  <c:v>127.92042228522861</c:v>
                </c:pt>
                <c:pt idx="182">
                  <c:v>128.27088919559912</c:v>
                </c:pt>
                <c:pt idx="183">
                  <c:v>128.27088919559912</c:v>
                </c:pt>
                <c:pt idx="184">
                  <c:v>128.62231628928572</c:v>
                </c:pt>
                <c:pt idx="185">
                  <c:v>128.62231628928572</c:v>
                </c:pt>
                <c:pt idx="186">
                  <c:v>128.9747061969276</c:v>
                </c:pt>
                <c:pt idx="187">
                  <c:v>128.9747061969276</c:v>
                </c:pt>
                <c:pt idx="188">
                  <c:v>129.32806155637124</c:v>
                </c:pt>
                <c:pt idx="189">
                  <c:v>129.32806155637124</c:v>
                </c:pt>
                <c:pt idx="190">
                  <c:v>129.68238501269008</c:v>
                </c:pt>
                <c:pt idx="191">
                  <c:v>129.68238501269008</c:v>
                </c:pt>
                <c:pt idx="192">
                  <c:v>130.03767921820432</c:v>
                </c:pt>
                <c:pt idx="193">
                  <c:v>130.03767921820432</c:v>
                </c:pt>
                <c:pt idx="194">
                  <c:v>130.39394683250077</c:v>
                </c:pt>
                <c:pt idx="195">
                  <c:v>130.39394683250077</c:v>
                </c:pt>
                <c:pt idx="196">
                  <c:v>130.75119052245284</c:v>
                </c:pt>
                <c:pt idx="197">
                  <c:v>130.75119052245284</c:v>
                </c:pt>
                <c:pt idx="198">
                  <c:v>131.10941296224041</c:v>
                </c:pt>
                <c:pt idx="199">
                  <c:v>131.10941296224041</c:v>
                </c:pt>
                <c:pt idx="200">
                  <c:v>131.46861683336985</c:v>
                </c:pt>
                <c:pt idx="201">
                  <c:v>131.46861683336985</c:v>
                </c:pt>
                <c:pt idx="202">
                  <c:v>131.82880482469417</c:v>
                </c:pt>
                <c:pt idx="203">
                  <c:v>131.82880482469417</c:v>
                </c:pt>
                <c:pt idx="204">
                  <c:v>132.18997963243308</c:v>
                </c:pt>
                <c:pt idx="205">
                  <c:v>132.18997963243308</c:v>
                </c:pt>
                <c:pt idx="206">
                  <c:v>132.55214396019318</c:v>
                </c:pt>
                <c:pt idx="207">
                  <c:v>132.55214396019318</c:v>
                </c:pt>
                <c:pt idx="208">
                  <c:v>132.91530051898823</c:v>
                </c:pt>
                <c:pt idx="209">
                  <c:v>132.91530051898823</c:v>
                </c:pt>
                <c:pt idx="210">
                  <c:v>133.27945202725945</c:v>
                </c:pt>
                <c:pt idx="211">
                  <c:v>133.27945202725945</c:v>
                </c:pt>
                <c:pt idx="212">
                  <c:v>133.64460121089579</c:v>
                </c:pt>
                <c:pt idx="213">
                  <c:v>133.64460121089579</c:v>
                </c:pt>
                <c:pt idx="214">
                  <c:v>134.01075080325441</c:v>
                </c:pt>
                <c:pt idx="215">
                  <c:v>134.01075080325441</c:v>
                </c:pt>
                <c:pt idx="216">
                  <c:v>134.37790354518114</c:v>
                </c:pt>
                <c:pt idx="217">
                  <c:v>134.37790354518114</c:v>
                </c:pt>
                <c:pt idx="218">
                  <c:v>134.74606218503098</c:v>
                </c:pt>
                <c:pt idx="219">
                  <c:v>134.74606218503098</c:v>
                </c:pt>
                <c:pt idx="220">
                  <c:v>135.1152294786886</c:v>
                </c:pt>
                <c:pt idx="221">
                  <c:v>135.1152294786886</c:v>
                </c:pt>
                <c:pt idx="222">
                  <c:v>135.48540818958912</c:v>
                </c:pt>
                <c:pt idx="223">
                  <c:v>135.48540818958912</c:v>
                </c:pt>
                <c:pt idx="224">
                  <c:v>135.8566010887387</c:v>
                </c:pt>
                <c:pt idx="225">
                  <c:v>135.8566010887387</c:v>
                </c:pt>
                <c:pt idx="226">
                  <c:v>136.22881095473525</c:v>
                </c:pt>
                <c:pt idx="227">
                  <c:v>136.22881095473525</c:v>
                </c:pt>
                <c:pt idx="228">
                  <c:v>136.60204057378934</c:v>
                </c:pt>
                <c:pt idx="229">
                  <c:v>136.60204057378934</c:v>
                </c:pt>
                <c:pt idx="230">
                  <c:v>136.97629273974493</c:v>
                </c:pt>
                <c:pt idx="231">
                  <c:v>136.97629273974493</c:v>
                </c:pt>
                <c:pt idx="232">
                  <c:v>137.35157025410041</c:v>
                </c:pt>
                <c:pt idx="233">
                  <c:v>137.35157025410041</c:v>
                </c:pt>
                <c:pt idx="234">
                  <c:v>137.72787592602947</c:v>
                </c:pt>
                <c:pt idx="235">
                  <c:v>137.72787592602947</c:v>
                </c:pt>
                <c:pt idx="236">
                  <c:v>138.10521257240217</c:v>
                </c:pt>
                <c:pt idx="237">
                  <c:v>138.10521257240217</c:v>
                </c:pt>
                <c:pt idx="238">
                  <c:v>138.48358301780601</c:v>
                </c:pt>
                <c:pt idx="239">
                  <c:v>138.48358301780601</c:v>
                </c:pt>
                <c:pt idx="240">
                  <c:v>138.86299009456715</c:v>
                </c:pt>
                <c:pt idx="241">
                  <c:v>138.86299009456715</c:v>
                </c:pt>
                <c:pt idx="242">
                  <c:v>139.24343664277146</c:v>
                </c:pt>
                <c:pt idx="243">
                  <c:v>139.24343664277146</c:v>
                </c:pt>
                <c:pt idx="244">
                  <c:v>139.62492551028592</c:v>
                </c:pt>
                <c:pt idx="245">
                  <c:v>139.62492551028592</c:v>
                </c:pt>
                <c:pt idx="246">
                  <c:v>140.00745955277986</c:v>
                </c:pt>
                <c:pt idx="247">
                  <c:v>140.00745955277986</c:v>
                </c:pt>
                <c:pt idx="248">
                  <c:v>140.3910416337464</c:v>
                </c:pt>
                <c:pt idx="249">
                  <c:v>140.3910416337464</c:v>
                </c:pt>
                <c:pt idx="250">
                  <c:v>140.77567462452379</c:v>
                </c:pt>
                <c:pt idx="251">
                  <c:v>140.77567462452379</c:v>
                </c:pt>
                <c:pt idx="252">
                  <c:v>141.16136140431701</c:v>
                </c:pt>
                <c:pt idx="253">
                  <c:v>141.16136140431701</c:v>
                </c:pt>
                <c:pt idx="254">
                  <c:v>141.54810486021927</c:v>
                </c:pt>
                <c:pt idx="255">
                  <c:v>141.54810486021927</c:v>
                </c:pt>
                <c:pt idx="256">
                  <c:v>141.93590788723358</c:v>
                </c:pt>
                <c:pt idx="257">
                  <c:v>141.93590788723358</c:v>
                </c:pt>
                <c:pt idx="258">
                  <c:v>142.32477338829452</c:v>
                </c:pt>
                <c:pt idx="259">
                  <c:v>142.32477338829452</c:v>
                </c:pt>
                <c:pt idx="260">
                  <c:v>142.71470427428986</c:v>
                </c:pt>
                <c:pt idx="261">
                  <c:v>142.71470427428986</c:v>
                </c:pt>
                <c:pt idx="262">
                  <c:v>143.10570346408244</c:v>
                </c:pt>
                <c:pt idx="263">
                  <c:v>143.10570346408244</c:v>
                </c:pt>
                <c:pt idx="264">
                  <c:v>143.49777388453199</c:v>
                </c:pt>
                <c:pt idx="265">
                  <c:v>143.49777388453199</c:v>
                </c:pt>
                <c:pt idx="266">
                  <c:v>143.89091847051702</c:v>
                </c:pt>
                <c:pt idx="267">
                  <c:v>143.89091847051702</c:v>
                </c:pt>
                <c:pt idx="268">
                  <c:v>144.2851401649568</c:v>
                </c:pt>
                <c:pt idx="269">
                  <c:v>144.2851401649568</c:v>
                </c:pt>
                <c:pt idx="270">
                  <c:v>144.6804419188334</c:v>
                </c:pt>
                <c:pt idx="271">
                  <c:v>144.6804419188334</c:v>
                </c:pt>
                <c:pt idx="272">
                  <c:v>145.07682669121377</c:v>
                </c:pt>
                <c:pt idx="273">
                  <c:v>145.07682669121377</c:v>
                </c:pt>
                <c:pt idx="274">
                  <c:v>145.47429744927192</c:v>
                </c:pt>
                <c:pt idx="275">
                  <c:v>145.47429744927192</c:v>
                </c:pt>
                <c:pt idx="276">
                  <c:v>145.87285716831104</c:v>
                </c:pt>
                <c:pt idx="277">
                  <c:v>145.87285716831104</c:v>
                </c:pt>
                <c:pt idx="278">
                  <c:v>146.27250883178587</c:v>
                </c:pt>
                <c:pt idx="279">
                  <c:v>146.27250883178587</c:v>
                </c:pt>
                <c:pt idx="280">
                  <c:v>146.67325543132503</c:v>
                </c:pt>
                <c:pt idx="281">
                  <c:v>146.67325543132503</c:v>
                </c:pt>
                <c:pt idx="282">
                  <c:v>147.07509996675333</c:v>
                </c:pt>
                <c:pt idx="283">
                  <c:v>147.07509996675333</c:v>
                </c:pt>
                <c:pt idx="284">
                  <c:v>147.47804544611432</c:v>
                </c:pt>
                <c:pt idx="285">
                  <c:v>147.47804544611432</c:v>
                </c:pt>
                <c:pt idx="286">
                  <c:v>147.88209488569274</c:v>
                </c:pt>
                <c:pt idx="287">
                  <c:v>147.88209488569274</c:v>
                </c:pt>
                <c:pt idx="288">
                  <c:v>148.28725131003711</c:v>
                </c:pt>
                <c:pt idx="289">
                  <c:v>148.28725131003711</c:v>
                </c:pt>
                <c:pt idx="290">
                  <c:v>148.69351775198243</c:v>
                </c:pt>
                <c:pt idx="291">
                  <c:v>148.69351775198243</c:v>
                </c:pt>
                <c:pt idx="292">
                  <c:v>149.10089725267281</c:v>
                </c:pt>
                <c:pt idx="293">
                  <c:v>149.10089725267281</c:v>
                </c:pt>
                <c:pt idx="294">
                  <c:v>149.50939286158425</c:v>
                </c:pt>
                <c:pt idx="295">
                  <c:v>149.50939286158425</c:v>
                </c:pt>
                <c:pt idx="296">
                  <c:v>149.91900763654752</c:v>
                </c:pt>
                <c:pt idx="297">
                  <c:v>149.91900763654752</c:v>
                </c:pt>
                <c:pt idx="298">
                  <c:v>150.32974464377097</c:v>
                </c:pt>
                <c:pt idx="299">
                  <c:v>150.32974464377097</c:v>
                </c:pt>
                <c:pt idx="300">
                  <c:v>150.7416069578635</c:v>
                </c:pt>
                <c:pt idx="301">
                  <c:v>150.7416069578635</c:v>
                </c:pt>
                <c:pt idx="302">
                  <c:v>151.15459766185765</c:v>
                </c:pt>
                <c:pt idx="303">
                  <c:v>151.15459766185765</c:v>
                </c:pt>
                <c:pt idx="304">
                  <c:v>151.56871984723261</c:v>
                </c:pt>
                <c:pt idx="305">
                  <c:v>151.56871984723261</c:v>
                </c:pt>
                <c:pt idx="306">
                  <c:v>151.98397661393739</c:v>
                </c:pt>
                <c:pt idx="307">
                  <c:v>151.98397661393739</c:v>
                </c:pt>
                <c:pt idx="308">
                  <c:v>152.40037107041394</c:v>
                </c:pt>
                <c:pt idx="309">
                  <c:v>152.40037107041394</c:v>
                </c:pt>
                <c:pt idx="310">
                  <c:v>152.81790633362056</c:v>
                </c:pt>
                <c:pt idx="311">
                  <c:v>152.81790633362056</c:v>
                </c:pt>
                <c:pt idx="312">
                  <c:v>153.23658552905516</c:v>
                </c:pt>
                <c:pt idx="313">
                  <c:v>153.23658552905516</c:v>
                </c:pt>
                <c:pt idx="314">
                  <c:v>153.65641179077861</c:v>
                </c:pt>
                <c:pt idx="315">
                  <c:v>153.65641179077861</c:v>
                </c:pt>
                <c:pt idx="316">
                  <c:v>154.0773882614383</c:v>
                </c:pt>
                <c:pt idx="317">
                  <c:v>154.0773882614383</c:v>
                </c:pt>
                <c:pt idx="318">
                  <c:v>154.49951809229157</c:v>
                </c:pt>
                <c:pt idx="319">
                  <c:v>154.49951809229157</c:v>
                </c:pt>
                <c:pt idx="320">
                  <c:v>154.92280444322935</c:v>
                </c:pt>
                <c:pt idx="321">
                  <c:v>154.92280444322935</c:v>
                </c:pt>
                <c:pt idx="322">
                  <c:v>155.34725048279986</c:v>
                </c:pt>
                <c:pt idx="323">
                  <c:v>155.34725048279986</c:v>
                </c:pt>
                <c:pt idx="324">
                  <c:v>155.77285938823221</c:v>
                </c:pt>
                <c:pt idx="325">
                  <c:v>155.77285938823221</c:v>
                </c:pt>
                <c:pt idx="326">
                  <c:v>156.19963434546025</c:v>
                </c:pt>
                <c:pt idx="327">
                  <c:v>156.19963434546025</c:v>
                </c:pt>
                <c:pt idx="328">
                  <c:v>156.62757854914645</c:v>
                </c:pt>
                <c:pt idx="329">
                  <c:v>156.62757854914645</c:v>
                </c:pt>
                <c:pt idx="330">
                  <c:v>157.05669520270578</c:v>
                </c:pt>
                <c:pt idx="331">
                  <c:v>157.05669520270578</c:v>
                </c:pt>
                <c:pt idx="332">
                  <c:v>157.48698751832964</c:v>
                </c:pt>
                <c:pt idx="333">
                  <c:v>157.48698751832964</c:v>
                </c:pt>
                <c:pt idx="334">
                  <c:v>157.91845871701003</c:v>
                </c:pt>
                <c:pt idx="335">
                  <c:v>157.91845871701003</c:v>
                </c:pt>
                <c:pt idx="336">
                  <c:v>158.35111202856351</c:v>
                </c:pt>
                <c:pt idx="337">
                  <c:v>158.35111202856351</c:v>
                </c:pt>
                <c:pt idx="338">
                  <c:v>158.78495069165547</c:v>
                </c:pt>
                <c:pt idx="339">
                  <c:v>158.78495069165547</c:v>
                </c:pt>
                <c:pt idx="340">
                  <c:v>159.21997795382441</c:v>
                </c:pt>
                <c:pt idx="341">
                  <c:v>159.21997795382441</c:v>
                </c:pt>
                <c:pt idx="342">
                  <c:v>159.65619707150614</c:v>
                </c:pt>
                <c:pt idx="343">
                  <c:v>159.65619707150614</c:v>
                </c:pt>
                <c:pt idx="344">
                  <c:v>160.09361131005824</c:v>
                </c:pt>
                <c:pt idx="345">
                  <c:v>160.09361131005824</c:v>
                </c:pt>
                <c:pt idx="346">
                  <c:v>160.53222394378443</c:v>
                </c:pt>
                <c:pt idx="347">
                  <c:v>160.53222394378443</c:v>
                </c:pt>
                <c:pt idx="348">
                  <c:v>160.97203825595921</c:v>
                </c:pt>
                <c:pt idx="349">
                  <c:v>160.97203825595921</c:v>
                </c:pt>
                <c:pt idx="350">
                  <c:v>161.41305753885226</c:v>
                </c:pt>
                <c:pt idx="351">
                  <c:v>161.41305753885226</c:v>
                </c:pt>
                <c:pt idx="352">
                  <c:v>161.85528509375325</c:v>
                </c:pt>
                <c:pt idx="353">
                  <c:v>161.85528509375325</c:v>
                </c:pt>
                <c:pt idx="354">
                  <c:v>162.29872423099644</c:v>
                </c:pt>
                <c:pt idx="355">
                  <c:v>162.29872423099644</c:v>
                </c:pt>
                <c:pt idx="356">
                  <c:v>162.7433782699855</c:v>
                </c:pt>
                <c:pt idx="357">
                  <c:v>162.7433782699855</c:v>
                </c:pt>
                <c:pt idx="358">
                  <c:v>163.18925053921836</c:v>
                </c:pt>
                <c:pt idx="359">
                  <c:v>163.18925053921836</c:v>
                </c:pt>
                <c:pt idx="360">
                  <c:v>163.63634437631214</c:v>
                </c:pt>
                <c:pt idx="361">
                  <c:v>163.63634437631214</c:v>
                </c:pt>
                <c:pt idx="362">
                  <c:v>164.08466312802807</c:v>
                </c:pt>
                <c:pt idx="363">
                  <c:v>164.08466312802807</c:v>
                </c:pt>
                <c:pt idx="364">
                  <c:v>164.53421015029664</c:v>
                </c:pt>
                <c:pt idx="365">
                  <c:v>164.53421015029664</c:v>
                </c:pt>
                <c:pt idx="366">
                  <c:v>164.98498880824269</c:v>
                </c:pt>
                <c:pt idx="367">
                  <c:v>164.98498880824269</c:v>
                </c:pt>
                <c:pt idx="368">
                  <c:v>165.43700247621049</c:v>
                </c:pt>
                <c:pt idx="369">
                  <c:v>165.43700247621049</c:v>
                </c:pt>
                <c:pt idx="370">
                  <c:v>165.89025453778916</c:v>
                </c:pt>
                <c:pt idx="371">
                  <c:v>165.89025453778916</c:v>
                </c:pt>
                <c:pt idx="372">
                  <c:v>166.3447483858379</c:v>
                </c:pt>
                <c:pt idx="373">
                  <c:v>166.3447483858379</c:v>
                </c:pt>
                <c:pt idx="374">
                  <c:v>166.80048742251145</c:v>
                </c:pt>
                <c:pt idx="375">
                  <c:v>166.80048742251145</c:v>
                </c:pt>
                <c:pt idx="376">
                  <c:v>167.25747505928547</c:v>
                </c:pt>
                <c:pt idx="377">
                  <c:v>167.25747505928547</c:v>
                </c:pt>
                <c:pt idx="378">
                  <c:v>167.71571471698215</c:v>
                </c:pt>
                <c:pt idx="379">
                  <c:v>167.71571471698215</c:v>
                </c:pt>
                <c:pt idx="380">
                  <c:v>168.1752098257958</c:v>
                </c:pt>
                <c:pt idx="381">
                  <c:v>168.1752098257958</c:v>
                </c:pt>
                <c:pt idx="382">
                  <c:v>168.63596382531856</c:v>
                </c:pt>
                <c:pt idx="383">
                  <c:v>168.63596382531856</c:v>
                </c:pt>
                <c:pt idx="384">
                  <c:v>169.09798016456602</c:v>
                </c:pt>
                <c:pt idx="385">
                  <c:v>169.09798016456602</c:v>
                </c:pt>
                <c:pt idx="386">
                  <c:v>169.5612623020032</c:v>
                </c:pt>
                <c:pt idx="387">
                  <c:v>169.5612623020032</c:v>
                </c:pt>
                <c:pt idx="388">
                  <c:v>170.02581370557036</c:v>
                </c:pt>
                <c:pt idx="389">
                  <c:v>170.02581370557036</c:v>
                </c:pt>
                <c:pt idx="390">
                  <c:v>170.49163785270892</c:v>
                </c:pt>
                <c:pt idx="391">
                  <c:v>170.49163785270892</c:v>
                </c:pt>
                <c:pt idx="392">
                  <c:v>170.95873823038758</c:v>
                </c:pt>
                <c:pt idx="393">
                  <c:v>170.95873823038758</c:v>
                </c:pt>
                <c:pt idx="394">
                  <c:v>171.4271183351284</c:v>
                </c:pt>
                <c:pt idx="395">
                  <c:v>171.4271183351284</c:v>
                </c:pt>
                <c:pt idx="396">
                  <c:v>171.89678167303288</c:v>
                </c:pt>
                <c:pt idx="397">
                  <c:v>171.89678167303288</c:v>
                </c:pt>
                <c:pt idx="398">
                  <c:v>172.36773175980832</c:v>
                </c:pt>
                <c:pt idx="399">
                  <c:v>172.36773175980832</c:v>
                </c:pt>
                <c:pt idx="400">
                  <c:v>172.8399721207941</c:v>
                </c:pt>
                <c:pt idx="401">
                  <c:v>172.8399721207941</c:v>
                </c:pt>
                <c:pt idx="402">
                  <c:v>173.31350629098807</c:v>
                </c:pt>
                <c:pt idx="403">
                  <c:v>173.31350629098807</c:v>
                </c:pt>
                <c:pt idx="404">
                  <c:v>173.78833781507299</c:v>
                </c:pt>
                <c:pt idx="405">
                  <c:v>173.78833781507299</c:v>
                </c:pt>
                <c:pt idx="406">
                  <c:v>174.26447024744309</c:v>
                </c:pt>
                <c:pt idx="407">
                  <c:v>174.26447024744309</c:v>
                </c:pt>
                <c:pt idx="408">
                  <c:v>174.74190715223062</c:v>
                </c:pt>
                <c:pt idx="409">
                  <c:v>174.74190715223062</c:v>
                </c:pt>
                <c:pt idx="410">
                  <c:v>175.22065210333264</c:v>
                </c:pt>
                <c:pt idx="411">
                  <c:v>175.22065210333264</c:v>
                </c:pt>
                <c:pt idx="412">
                  <c:v>175.70070868443767</c:v>
                </c:pt>
                <c:pt idx="413">
                  <c:v>175.70070868443767</c:v>
                </c:pt>
                <c:pt idx="414">
                  <c:v>176.18208048905259</c:v>
                </c:pt>
                <c:pt idx="415">
                  <c:v>176.18208048905259</c:v>
                </c:pt>
                <c:pt idx="416">
                  <c:v>176.66477112052948</c:v>
                </c:pt>
                <c:pt idx="417">
                  <c:v>176.66477112052948</c:v>
                </c:pt>
                <c:pt idx="418">
                  <c:v>177.14878419209259</c:v>
                </c:pt>
                <c:pt idx="419">
                  <c:v>177.14878419209259</c:v>
                </c:pt>
                <c:pt idx="420">
                  <c:v>177.63412332686548</c:v>
                </c:pt>
                <c:pt idx="421">
                  <c:v>177.63412332686548</c:v>
                </c:pt>
                <c:pt idx="422">
                  <c:v>178.12079215789799</c:v>
                </c:pt>
                <c:pt idx="423">
                  <c:v>178.12079215789799</c:v>
                </c:pt>
                <c:pt idx="424">
                  <c:v>178.60879432819362</c:v>
                </c:pt>
                <c:pt idx="425">
                  <c:v>178.60879432819362</c:v>
                </c:pt>
                <c:pt idx="426">
                  <c:v>179.09813349073664</c:v>
                </c:pt>
                <c:pt idx="427">
                  <c:v>179.09813349073664</c:v>
                </c:pt>
                <c:pt idx="428">
                  <c:v>179.58881330851949</c:v>
                </c:pt>
                <c:pt idx="429">
                  <c:v>179.58881330851949</c:v>
                </c:pt>
                <c:pt idx="430">
                  <c:v>180.08083745457026</c:v>
                </c:pt>
                <c:pt idx="431">
                  <c:v>180.08083745457026</c:v>
                </c:pt>
                <c:pt idx="432">
                  <c:v>180.57420961198005</c:v>
                </c:pt>
                <c:pt idx="433">
                  <c:v>180.57420961198005</c:v>
                </c:pt>
                <c:pt idx="434">
                  <c:v>181.06893347393071</c:v>
                </c:pt>
                <c:pt idx="435">
                  <c:v>181.06893347393071</c:v>
                </c:pt>
                <c:pt idx="436">
                  <c:v>181.56501274372232</c:v>
                </c:pt>
                <c:pt idx="437">
                  <c:v>181.56501274372232</c:v>
                </c:pt>
                <c:pt idx="438">
                  <c:v>182.06245113480102</c:v>
                </c:pt>
                <c:pt idx="439">
                  <c:v>182.06245113480102</c:v>
                </c:pt>
                <c:pt idx="440">
                  <c:v>182.5612523707868</c:v>
                </c:pt>
                <c:pt idx="441">
                  <c:v>182.5612523707868</c:v>
                </c:pt>
                <c:pt idx="442">
                  <c:v>183.06142018550131</c:v>
                </c:pt>
                <c:pt idx="443">
                  <c:v>183.06142018550131</c:v>
                </c:pt>
                <c:pt idx="444">
                  <c:v>183.56295832299585</c:v>
                </c:pt>
                <c:pt idx="445">
                  <c:v>183.56295832299585</c:v>
                </c:pt>
                <c:pt idx="446">
                  <c:v>184.06587053757943</c:v>
                </c:pt>
                <c:pt idx="447">
                  <c:v>184.06587053757943</c:v>
                </c:pt>
                <c:pt idx="448">
                  <c:v>184.57016059384679</c:v>
                </c:pt>
                <c:pt idx="449">
                  <c:v>184.57016059384679</c:v>
                </c:pt>
                <c:pt idx="450">
                  <c:v>185.07583226670667</c:v>
                </c:pt>
                <c:pt idx="451">
                  <c:v>185.07583226670667</c:v>
                </c:pt>
                <c:pt idx="452">
                  <c:v>185.58288934140998</c:v>
                </c:pt>
                <c:pt idx="453">
                  <c:v>185.58288934140998</c:v>
                </c:pt>
                <c:pt idx="454">
                  <c:v>186.09133561357825</c:v>
                </c:pt>
                <c:pt idx="455">
                  <c:v>186.09133561357825</c:v>
                </c:pt>
                <c:pt idx="456">
                  <c:v>186.60117488923191</c:v>
                </c:pt>
                <c:pt idx="457">
                  <c:v>186.60117488923191</c:v>
                </c:pt>
                <c:pt idx="458">
                  <c:v>187.11241098481887</c:v>
                </c:pt>
                <c:pt idx="459">
                  <c:v>187.11241098481887</c:v>
                </c:pt>
                <c:pt idx="460">
                  <c:v>187.62504772724304</c:v>
                </c:pt>
                <c:pt idx="461">
                  <c:v>187.62504772724304</c:v>
                </c:pt>
                <c:pt idx="462">
                  <c:v>188.13908895389304</c:v>
                </c:pt>
                <c:pt idx="463">
                  <c:v>188.13908895389304</c:v>
                </c:pt>
                <c:pt idx="464">
                  <c:v>188.65453851267085</c:v>
                </c:pt>
                <c:pt idx="465">
                  <c:v>188.65453851267085</c:v>
                </c:pt>
                <c:pt idx="466">
                  <c:v>189.17140026202065</c:v>
                </c:pt>
                <c:pt idx="467">
                  <c:v>189.17140026202065</c:v>
                </c:pt>
                <c:pt idx="468">
                  <c:v>189.68967807095771</c:v>
                </c:pt>
                <c:pt idx="469">
                  <c:v>189.68967807095771</c:v>
                </c:pt>
                <c:pt idx="470">
                  <c:v>190.20937581909735</c:v>
                </c:pt>
                <c:pt idx="471">
                  <c:v>190.20937581909735</c:v>
                </c:pt>
                <c:pt idx="472">
                  <c:v>190.73049739668394</c:v>
                </c:pt>
                <c:pt idx="473">
                  <c:v>190.73049739668394</c:v>
                </c:pt>
                <c:pt idx="474">
                  <c:v>191.25304670462009</c:v>
                </c:pt>
                <c:pt idx="475">
                  <c:v>191.25304670462009</c:v>
                </c:pt>
                <c:pt idx="476">
                  <c:v>191.77702765449578</c:v>
                </c:pt>
                <c:pt idx="477">
                  <c:v>191.77702765449578</c:v>
                </c:pt>
                <c:pt idx="478">
                  <c:v>192.30244416861771</c:v>
                </c:pt>
                <c:pt idx="479">
                  <c:v>192.30244416861771</c:v>
                </c:pt>
                <c:pt idx="480">
                  <c:v>192.82930018003862</c:v>
                </c:pt>
                <c:pt idx="481">
                  <c:v>192.82930018003862</c:v>
                </c:pt>
                <c:pt idx="482">
                  <c:v>193.3575996325867</c:v>
                </c:pt>
                <c:pt idx="483">
                  <c:v>193.3575996325867</c:v>
                </c:pt>
                <c:pt idx="484">
                  <c:v>193.88734648089516</c:v>
                </c:pt>
                <c:pt idx="485">
                  <c:v>193.88734648089516</c:v>
                </c:pt>
                <c:pt idx="486">
                  <c:v>194.41854469043187</c:v>
                </c:pt>
                <c:pt idx="487">
                  <c:v>194.41854469043187</c:v>
                </c:pt>
                <c:pt idx="488">
                  <c:v>194.95119823752896</c:v>
                </c:pt>
                <c:pt idx="489">
                  <c:v>194.95119823752896</c:v>
                </c:pt>
                <c:pt idx="490">
                  <c:v>195.48531110941261</c:v>
                </c:pt>
                <c:pt idx="491">
                  <c:v>195.48531110941261</c:v>
                </c:pt>
                <c:pt idx="492">
                  <c:v>196.02088730423293</c:v>
                </c:pt>
                <c:pt idx="493">
                  <c:v>196.02088730423293</c:v>
                </c:pt>
                <c:pt idx="494">
                  <c:v>196.55793083109387</c:v>
                </c:pt>
                <c:pt idx="495">
                  <c:v>196.55793083109387</c:v>
                </c:pt>
                <c:pt idx="496">
                  <c:v>197.09644571008317</c:v>
                </c:pt>
                <c:pt idx="497">
                  <c:v>197.09644571008317</c:v>
                </c:pt>
                <c:pt idx="498">
                  <c:v>197.63643597230259</c:v>
                </c:pt>
                <c:pt idx="499">
                  <c:v>197.63643597230259</c:v>
                </c:pt>
                <c:pt idx="500">
                  <c:v>198.17790565989796</c:v>
                </c:pt>
                <c:pt idx="501">
                  <c:v>198.17790565989796</c:v>
                </c:pt>
                <c:pt idx="502">
                  <c:v>198.72085882608948</c:v>
                </c:pt>
                <c:pt idx="503">
                  <c:v>198.72085882608948</c:v>
                </c:pt>
                <c:pt idx="504">
                  <c:v>199.26529953520208</c:v>
                </c:pt>
                <c:pt idx="505">
                  <c:v>199.26529953520208</c:v>
                </c:pt>
                <c:pt idx="506">
                  <c:v>199.81123186269579</c:v>
                </c:pt>
                <c:pt idx="507">
                  <c:v>199.81123186269579</c:v>
                </c:pt>
                <c:pt idx="508">
                  <c:v>200.35865989519635</c:v>
                </c:pt>
                <c:pt idx="509">
                  <c:v>200.35865989519635</c:v>
                </c:pt>
                <c:pt idx="510">
                  <c:v>200.90758773052568</c:v>
                </c:pt>
                <c:pt idx="511">
                  <c:v>200.90758773052568</c:v>
                </c:pt>
                <c:pt idx="512">
                  <c:v>201.45801947773262</c:v>
                </c:pt>
                <c:pt idx="513">
                  <c:v>201.45801947773262</c:v>
                </c:pt>
                <c:pt idx="514">
                  <c:v>202.00995925712368</c:v>
                </c:pt>
                <c:pt idx="515">
                  <c:v>202.00995925712368</c:v>
                </c:pt>
                <c:pt idx="516">
                  <c:v>202.5634112002939</c:v>
                </c:pt>
                <c:pt idx="517">
                  <c:v>202.5634112002939</c:v>
                </c:pt>
                <c:pt idx="518">
                  <c:v>203.11837945015773</c:v>
                </c:pt>
                <c:pt idx="519">
                  <c:v>203.11837945015773</c:v>
                </c:pt>
                <c:pt idx="520">
                  <c:v>203.67486816098011</c:v>
                </c:pt>
                <c:pt idx="521">
                  <c:v>203.67486816098011</c:v>
                </c:pt>
                <c:pt idx="522">
                  <c:v>204.23288149840747</c:v>
                </c:pt>
                <c:pt idx="523">
                  <c:v>204.23288149840747</c:v>
                </c:pt>
                <c:pt idx="524">
                  <c:v>204.79242363949902</c:v>
                </c:pt>
                <c:pt idx="525">
                  <c:v>204.79242363949902</c:v>
                </c:pt>
                <c:pt idx="526">
                  <c:v>205.35349877275794</c:v>
                </c:pt>
                <c:pt idx="527">
                  <c:v>205.35349877275794</c:v>
                </c:pt>
                <c:pt idx="528">
                  <c:v>205.91611109816279</c:v>
                </c:pt>
                <c:pt idx="529">
                  <c:v>205.91611109816279</c:v>
                </c:pt>
                <c:pt idx="530">
                  <c:v>206.48026482719888</c:v>
                </c:pt>
                <c:pt idx="531">
                  <c:v>206.48026482719888</c:v>
                </c:pt>
                <c:pt idx="532">
                  <c:v>207.04596418288986</c:v>
                </c:pt>
                <c:pt idx="533">
                  <c:v>207.04596418288986</c:v>
                </c:pt>
                <c:pt idx="534">
                  <c:v>207.61321339982931</c:v>
                </c:pt>
                <c:pt idx="535">
                  <c:v>207.61321339982931</c:v>
                </c:pt>
                <c:pt idx="536">
                  <c:v>208.18201672421242</c:v>
                </c:pt>
                <c:pt idx="537">
                  <c:v>208.18201672421242</c:v>
                </c:pt>
                <c:pt idx="538">
                  <c:v>208.7523784138678</c:v>
                </c:pt>
                <c:pt idx="539">
                  <c:v>208.7523784138678</c:v>
                </c:pt>
                <c:pt idx="540">
                  <c:v>209.32430273828939</c:v>
                </c:pt>
                <c:pt idx="541">
                  <c:v>209.32430273828939</c:v>
                </c:pt>
                <c:pt idx="542">
                  <c:v>209.89779397866829</c:v>
                </c:pt>
                <c:pt idx="543">
                  <c:v>209.89779397866829</c:v>
                </c:pt>
                <c:pt idx="544">
                  <c:v>210.47285642792494</c:v>
                </c:pt>
                <c:pt idx="545">
                  <c:v>210.47285642792494</c:v>
                </c:pt>
                <c:pt idx="546">
                  <c:v>211.04949439074119</c:v>
                </c:pt>
                <c:pt idx="547">
                  <c:v>211.04949439074119</c:v>
                </c:pt>
                <c:pt idx="548">
                  <c:v>211.62771218359256</c:v>
                </c:pt>
                <c:pt idx="549">
                  <c:v>211.62771218359256</c:v>
                </c:pt>
                <c:pt idx="550">
                  <c:v>212.2075141347805</c:v>
                </c:pt>
                <c:pt idx="551">
                  <c:v>212.2075141347805</c:v>
                </c:pt>
                <c:pt idx="552">
                  <c:v>212.78890458446486</c:v>
                </c:pt>
                <c:pt idx="553">
                  <c:v>212.78890458446486</c:v>
                </c:pt>
                <c:pt idx="554">
                  <c:v>213.37188788469629</c:v>
                </c:pt>
                <c:pt idx="555">
                  <c:v>213.37188788469629</c:v>
                </c:pt>
                <c:pt idx="556">
                  <c:v>213.95646839944891</c:v>
                </c:pt>
                <c:pt idx="557">
                  <c:v>213.95646839944891</c:v>
                </c:pt>
                <c:pt idx="558">
                  <c:v>214.5426505046529</c:v>
                </c:pt>
                <c:pt idx="559">
                  <c:v>214.5426505046529</c:v>
                </c:pt>
                <c:pt idx="560">
                  <c:v>215.13043858822732</c:v>
                </c:pt>
                <c:pt idx="561">
                  <c:v>215.13043858822732</c:v>
                </c:pt>
                <c:pt idx="562">
                  <c:v>215.71983705011289</c:v>
                </c:pt>
                <c:pt idx="563">
                  <c:v>215.71983705011289</c:v>
                </c:pt>
                <c:pt idx="564">
                  <c:v>216.310850302305</c:v>
                </c:pt>
                <c:pt idx="565">
                  <c:v>216.310850302305</c:v>
                </c:pt>
                <c:pt idx="566">
                  <c:v>216.90348276888668</c:v>
                </c:pt>
                <c:pt idx="567">
                  <c:v>216.90348276888668</c:v>
                </c:pt>
                <c:pt idx="568">
                  <c:v>217.49773888606174</c:v>
                </c:pt>
                <c:pt idx="569">
                  <c:v>217.49773888606174</c:v>
                </c:pt>
                <c:pt idx="570">
                  <c:v>218.09362310218796</c:v>
                </c:pt>
                <c:pt idx="571">
                  <c:v>218.09362310218796</c:v>
                </c:pt>
                <c:pt idx="572">
                  <c:v>218.69113987781043</c:v>
                </c:pt>
                <c:pt idx="573">
                  <c:v>218.69113987781043</c:v>
                </c:pt>
                <c:pt idx="574">
                  <c:v>219.29029368569485</c:v>
                </c:pt>
                <c:pt idx="575">
                  <c:v>219.29029368569485</c:v>
                </c:pt>
                <c:pt idx="576">
                  <c:v>219.89108901086115</c:v>
                </c:pt>
                <c:pt idx="577">
                  <c:v>219.89108901086115</c:v>
                </c:pt>
                <c:pt idx="578">
                  <c:v>220.49353035061696</c:v>
                </c:pt>
                <c:pt idx="579">
                  <c:v>220.49353035061696</c:v>
                </c:pt>
                <c:pt idx="580">
                  <c:v>221.09762221459127</c:v>
                </c:pt>
                <c:pt idx="581">
                  <c:v>221.09762221459127</c:v>
                </c:pt>
                <c:pt idx="582">
                  <c:v>221.70336912476824</c:v>
                </c:pt>
                <c:pt idx="583">
                  <c:v>221.70336912476824</c:v>
                </c:pt>
                <c:pt idx="584">
                  <c:v>222.31077561552107</c:v>
                </c:pt>
                <c:pt idx="585">
                  <c:v>222.31077561552107</c:v>
                </c:pt>
                <c:pt idx="586">
                  <c:v>222.91984623364581</c:v>
                </c:pt>
                <c:pt idx="587">
                  <c:v>222.91984623364581</c:v>
                </c:pt>
                <c:pt idx="588">
                  <c:v>223.53058553839554</c:v>
                </c:pt>
                <c:pt idx="589">
                  <c:v>223.53058553839554</c:v>
                </c:pt>
                <c:pt idx="590">
                  <c:v>224.14299810151445</c:v>
                </c:pt>
                <c:pt idx="591">
                  <c:v>224.14299810151445</c:v>
                </c:pt>
                <c:pt idx="592">
                  <c:v>224.75708850727204</c:v>
                </c:pt>
                <c:pt idx="593">
                  <c:v>224.75708850727204</c:v>
                </c:pt>
                <c:pt idx="594">
                  <c:v>225.37286135249747</c:v>
                </c:pt>
                <c:pt idx="595">
                  <c:v>225.37286135249747</c:v>
                </c:pt>
                <c:pt idx="596">
                  <c:v>225.99032124661392</c:v>
                </c:pt>
                <c:pt idx="597">
                  <c:v>225.99032124661392</c:v>
                </c:pt>
                <c:pt idx="598">
                  <c:v>226.60947281167316</c:v>
                </c:pt>
                <c:pt idx="599">
                  <c:v>226.60947281167316</c:v>
                </c:pt>
                <c:pt idx="600">
                  <c:v>227.2303206823901</c:v>
                </c:pt>
                <c:pt idx="601">
                  <c:v>227.2303206823901</c:v>
                </c:pt>
                <c:pt idx="602">
                  <c:v>227.85286950617748</c:v>
                </c:pt>
                <c:pt idx="603">
                  <c:v>227.85286950617748</c:v>
                </c:pt>
                <c:pt idx="604">
                  <c:v>228.47712394318074</c:v>
                </c:pt>
                <c:pt idx="605">
                  <c:v>228.47712394318074</c:v>
                </c:pt>
                <c:pt idx="606">
                  <c:v>229.10308866631277</c:v>
                </c:pt>
                <c:pt idx="607">
                  <c:v>229.10308866631277</c:v>
                </c:pt>
                <c:pt idx="608">
                  <c:v>229.73076836128899</c:v>
                </c:pt>
                <c:pt idx="609">
                  <c:v>229.73076836128899</c:v>
                </c:pt>
                <c:pt idx="610">
                  <c:v>230.36016772666241</c:v>
                </c:pt>
                <c:pt idx="611">
                  <c:v>230.36016772666241</c:v>
                </c:pt>
                <c:pt idx="612">
                  <c:v>230.99129147385878</c:v>
                </c:pt>
                <c:pt idx="613">
                  <c:v>230.99129147385878</c:v>
                </c:pt>
                <c:pt idx="614">
                  <c:v>231.62414432721184</c:v>
                </c:pt>
                <c:pt idx="615">
                  <c:v>231.62414432721184</c:v>
                </c:pt>
                <c:pt idx="616">
                  <c:v>232.25873102399873</c:v>
                </c:pt>
                <c:pt idx="617">
                  <c:v>232.25873102399873</c:v>
                </c:pt>
                <c:pt idx="618">
                  <c:v>232.89505631447545</c:v>
                </c:pt>
                <c:pt idx="619">
                  <c:v>232.89505631447545</c:v>
                </c:pt>
                <c:pt idx="620">
                  <c:v>233.53312496191239</c:v>
                </c:pt>
                <c:pt idx="621">
                  <c:v>233.53312496191239</c:v>
                </c:pt>
                <c:pt idx="622">
                  <c:v>234.17294174262997</c:v>
                </c:pt>
                <c:pt idx="623">
                  <c:v>234.17294174262997</c:v>
                </c:pt>
                <c:pt idx="624">
                  <c:v>234.81451144603446</c:v>
                </c:pt>
                <c:pt idx="625">
                  <c:v>234.81451144603446</c:v>
                </c:pt>
                <c:pt idx="626">
                  <c:v>235.45783887465376</c:v>
                </c:pt>
                <c:pt idx="627">
                  <c:v>235.45783887465376</c:v>
                </c:pt>
                <c:pt idx="628">
                  <c:v>236.10292884417339</c:v>
                </c:pt>
                <c:pt idx="629">
                  <c:v>236.10292884417339</c:v>
                </c:pt>
                <c:pt idx="630">
                  <c:v>236.74978618347251</c:v>
                </c:pt>
                <c:pt idx="631">
                  <c:v>236.74978618347251</c:v>
                </c:pt>
                <c:pt idx="632">
                  <c:v>237.39841573466012</c:v>
                </c:pt>
                <c:pt idx="633">
                  <c:v>237.39841573466012</c:v>
                </c:pt>
                <c:pt idx="634">
                  <c:v>238.04882235311126</c:v>
                </c:pt>
                <c:pt idx="635">
                  <c:v>238.04882235311126</c:v>
                </c:pt>
                <c:pt idx="636">
                  <c:v>238.70101090750336</c:v>
                </c:pt>
                <c:pt idx="637">
                  <c:v>238.70101090750336</c:v>
                </c:pt>
                <c:pt idx="638">
                  <c:v>239.35498627985271</c:v>
                </c:pt>
                <c:pt idx="639">
                  <c:v>239.35498627985271</c:v>
                </c:pt>
                <c:pt idx="640">
                  <c:v>240.01075336555095</c:v>
                </c:pt>
                <c:pt idx="641">
                  <c:v>240.01075336555095</c:v>
                </c:pt>
                <c:pt idx="642">
                  <c:v>240.66831707340179</c:v>
                </c:pt>
                <c:pt idx="643">
                  <c:v>240.66831707340179</c:v>
                </c:pt>
                <c:pt idx="644">
                  <c:v>241.32768232565772</c:v>
                </c:pt>
                <c:pt idx="645">
                  <c:v>241.32768232565772</c:v>
                </c:pt>
                <c:pt idx="646">
                  <c:v>241.9888540580568</c:v>
                </c:pt>
                <c:pt idx="647">
                  <c:v>241.9888540580568</c:v>
                </c:pt>
                <c:pt idx="648">
                  <c:v>242.65183721985971</c:v>
                </c:pt>
                <c:pt idx="649">
                  <c:v>242.65183721985971</c:v>
                </c:pt>
                <c:pt idx="650">
                  <c:v>243.31663677388676</c:v>
                </c:pt>
                <c:pt idx="651">
                  <c:v>243.31663677388676</c:v>
                </c:pt>
                <c:pt idx="652">
                  <c:v>243.98325769655497</c:v>
                </c:pt>
                <c:pt idx="653">
                  <c:v>243.98325769655497</c:v>
                </c:pt>
                <c:pt idx="654">
                  <c:v>244.65170497791541</c:v>
                </c:pt>
                <c:pt idx="655">
                  <c:v>244.65170497791541</c:v>
                </c:pt>
                <c:pt idx="656">
                  <c:v>245.32198362169055</c:v>
                </c:pt>
                <c:pt idx="657">
                  <c:v>245.32198362169055</c:v>
                </c:pt>
                <c:pt idx="658">
                  <c:v>245.99409864531165</c:v>
                </c:pt>
                <c:pt idx="659">
                  <c:v>245.99409864531165</c:v>
                </c:pt>
                <c:pt idx="660">
                  <c:v>246.66805507995636</c:v>
                </c:pt>
                <c:pt idx="661">
                  <c:v>246.66805507995636</c:v>
                </c:pt>
                <c:pt idx="662">
                  <c:v>247.34385797058641</c:v>
                </c:pt>
                <c:pt idx="663">
                  <c:v>247.34385797058641</c:v>
                </c:pt>
                <c:pt idx="664">
                  <c:v>248.02151237598531</c:v>
                </c:pt>
                <c:pt idx="665">
                  <c:v>248.02151237598531</c:v>
                </c:pt>
                <c:pt idx="666">
                  <c:v>248.70102336879626</c:v>
                </c:pt>
                <c:pt idx="667">
                  <c:v>248.70102336879626</c:v>
                </c:pt>
                <c:pt idx="668">
                  <c:v>249.38239603556011</c:v>
                </c:pt>
                <c:pt idx="669">
                  <c:v>249.38239603556011</c:v>
                </c:pt>
                <c:pt idx="670">
                  <c:v>250.06563547675344</c:v>
                </c:pt>
                <c:pt idx="671">
                  <c:v>250.06563547675344</c:v>
                </c:pt>
                <c:pt idx="672">
                  <c:v>250.75074680682675</c:v>
                </c:pt>
                <c:pt idx="673">
                  <c:v>250.75074680682675</c:v>
                </c:pt>
                <c:pt idx="674">
                  <c:v>251.43773515424274</c:v>
                </c:pt>
                <c:pt idx="675">
                  <c:v>251.43773515424274</c:v>
                </c:pt>
                <c:pt idx="676">
                  <c:v>252.12660566151467</c:v>
                </c:pt>
                <c:pt idx="677">
                  <c:v>252.12660566151467</c:v>
                </c:pt>
                <c:pt idx="678">
                  <c:v>252.81736348524487</c:v>
                </c:pt>
                <c:pt idx="679">
                  <c:v>252.81736348524487</c:v>
                </c:pt>
                <c:pt idx="680">
                  <c:v>253.51001379616338</c:v>
                </c:pt>
                <c:pt idx="681">
                  <c:v>253.51001379616338</c:v>
                </c:pt>
                <c:pt idx="682">
                  <c:v>254.2045617791666</c:v>
                </c:pt>
                <c:pt idx="683">
                  <c:v>254.2045617791666</c:v>
                </c:pt>
                <c:pt idx="684">
                  <c:v>254.90101263335612</c:v>
                </c:pt>
                <c:pt idx="685">
                  <c:v>254.90101263335612</c:v>
                </c:pt>
                <c:pt idx="686">
                  <c:v>255.59937157207767</c:v>
                </c:pt>
                <c:pt idx="687">
                  <c:v>255.59937157207767</c:v>
                </c:pt>
                <c:pt idx="688">
                  <c:v>256.29964382296009</c:v>
                </c:pt>
                <c:pt idx="689">
                  <c:v>256.29964382296009</c:v>
                </c:pt>
                <c:pt idx="690">
                  <c:v>257.00183462795451</c:v>
                </c:pt>
                <c:pt idx="691">
                  <c:v>257.00183462795451</c:v>
                </c:pt>
                <c:pt idx="692">
                  <c:v>257.7059492433736</c:v>
                </c:pt>
                <c:pt idx="693">
                  <c:v>257.7059492433736</c:v>
                </c:pt>
                <c:pt idx="694">
                  <c:v>258.41199293993083</c:v>
                </c:pt>
                <c:pt idx="695">
                  <c:v>258.41199293993083</c:v>
                </c:pt>
                <c:pt idx="696">
                  <c:v>259.11997100278001</c:v>
                </c:pt>
                <c:pt idx="697">
                  <c:v>259.11997100278001</c:v>
                </c:pt>
                <c:pt idx="698">
                  <c:v>259.82988873155477</c:v>
                </c:pt>
                <c:pt idx="699">
                  <c:v>259.82988873155477</c:v>
                </c:pt>
                <c:pt idx="700">
                  <c:v>260.54175144040835</c:v>
                </c:pt>
                <c:pt idx="701">
                  <c:v>260.54175144040835</c:v>
                </c:pt>
                <c:pt idx="702">
                  <c:v>261.2555644580533</c:v>
                </c:pt>
                <c:pt idx="703">
                  <c:v>261.2555644580533</c:v>
                </c:pt>
                <c:pt idx="704">
                  <c:v>261.97133312780142</c:v>
                </c:pt>
                <c:pt idx="705">
                  <c:v>261.97133312780142</c:v>
                </c:pt>
                <c:pt idx="706">
                  <c:v>262.68906280760365</c:v>
                </c:pt>
                <c:pt idx="707">
                  <c:v>262.68906280760365</c:v>
                </c:pt>
                <c:pt idx="708">
                  <c:v>263.40875887009025</c:v>
                </c:pt>
                <c:pt idx="709">
                  <c:v>263.40875887009025</c:v>
                </c:pt>
                <c:pt idx="710">
                  <c:v>264.13042670261109</c:v>
                </c:pt>
                <c:pt idx="711">
                  <c:v>264.13042670261109</c:v>
                </c:pt>
                <c:pt idx="712">
                  <c:v>264.85407170727581</c:v>
                </c:pt>
                <c:pt idx="713">
                  <c:v>264.85407170727581</c:v>
                </c:pt>
                <c:pt idx="714">
                  <c:v>265.57969930099438</c:v>
                </c:pt>
                <c:pt idx="715">
                  <c:v>265.57969930099438</c:v>
                </c:pt>
                <c:pt idx="716">
                  <c:v>266.30731491551768</c:v>
                </c:pt>
                <c:pt idx="717">
                  <c:v>266.30731491551768</c:v>
                </c:pt>
                <c:pt idx="718">
                  <c:v>267.03692399747803</c:v>
                </c:pt>
                <c:pt idx="719">
                  <c:v>267.03692399747803</c:v>
                </c:pt>
                <c:pt idx="720">
                  <c:v>267.76853200843004</c:v>
                </c:pt>
                <c:pt idx="721">
                  <c:v>267.76853200843004</c:v>
                </c:pt>
                <c:pt idx="722">
                  <c:v>268.50214442489153</c:v>
                </c:pt>
                <c:pt idx="723">
                  <c:v>268.50214442489153</c:v>
                </c:pt>
                <c:pt idx="724">
                  <c:v>269.23776673838438</c:v>
                </c:pt>
                <c:pt idx="725">
                  <c:v>269.23776673838438</c:v>
                </c:pt>
                <c:pt idx="726">
                  <c:v>269.97540445547588</c:v>
                </c:pt>
                <c:pt idx="727">
                  <c:v>269.97540445547588</c:v>
                </c:pt>
                <c:pt idx="728">
                  <c:v>270.71506309781967</c:v>
                </c:pt>
                <c:pt idx="729">
                  <c:v>270.71506309781967</c:v>
                </c:pt>
                <c:pt idx="730">
                  <c:v>271.45674820219728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D9-4C8F-8971-EA4F5927B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51151"/>
        <c:axId val="371815343"/>
      </c:scatterChart>
      <c:valAx>
        <c:axId val="81351151"/>
        <c:scaling>
          <c:orientation val="minMax"/>
          <c:max val="1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latin typeface="Merriweather" panose="00000500000000000000" pitchFamily="2" charset="0"/>
                  </a:rPr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444444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371815343"/>
        <c:crosses val="autoZero"/>
        <c:crossBetween val="midCat"/>
      </c:valAx>
      <c:valAx>
        <c:axId val="371815343"/>
        <c:scaling>
          <c:orientation val="minMax"/>
          <c:max val="28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high"/>
        <c:spPr>
          <a:noFill/>
          <a:ln w="63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444444"/>
                </a:solidFill>
                <a:latin typeface="Merriweather" panose="00000500000000000000" pitchFamily="2" charset="0"/>
                <a:ea typeface="+mn-ea"/>
                <a:cs typeface="+mn-cs"/>
              </a:defRPr>
            </a:pPr>
            <a:endParaRPr lang="en-US"/>
          </a:p>
        </c:txPr>
        <c:crossAx val="81351151"/>
        <c:crosses val="autoZero"/>
        <c:crossBetween val="midCat"/>
        <c:min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037921320321996E-2"/>
          <c:y val="2.7425138625831843E-2"/>
          <c:w val="0.90189981162016963"/>
          <c:h val="0.9045347800424468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96DF724-E005-4956-9189-A152CEEB04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C2A-402F-ACC6-E189F999995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2240D80-FE43-4342-9DCC-609A0EA267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C2A-402F-ACC6-E189F9999953}"/>
                </c:ext>
              </c:extLst>
            </c:dLbl>
            <c:dLbl>
              <c:idx val="2"/>
              <c:layout>
                <c:manualLayout>
                  <c:x val="-8.7282883826481621E-3"/>
                  <c:y val="-1.1599246049006921E-2"/>
                </c:manualLayout>
              </c:layout>
              <c:tx>
                <c:rich>
                  <a:bodyPr/>
                  <a:lstStyle/>
                  <a:p>
                    <a:fld id="{2B726DD4-BC7A-4D14-B2B9-A643102038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C2A-402F-ACC6-E189F999995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7D2572B-BF23-4D2B-81E5-F1BD4DDF7B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C2A-402F-ACC6-E189F9999953}"/>
                </c:ext>
              </c:extLst>
            </c:dLbl>
            <c:dLbl>
              <c:idx val="4"/>
              <c:layout>
                <c:manualLayout>
                  <c:x val="-2.7930522824474151E-2"/>
                  <c:y val="3.1897926634768738E-2"/>
                </c:manualLayout>
              </c:layout>
              <c:tx>
                <c:rich>
                  <a:bodyPr/>
                  <a:lstStyle/>
                  <a:p>
                    <a:fld id="{E694F3CF-25D7-44CA-9358-37B7E81D3D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C2A-402F-ACC6-E189F999995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11E1204-754A-488A-9621-190937EEA6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C2A-402F-ACC6-E189F999995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66F81CC-ED32-4949-BF11-6365C2F71A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C2A-402F-ACC6-E189F999995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E404C74-B2D1-4F5C-B2FD-51FF44167D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C2A-402F-ACC6-E189F999995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63790D7-552C-49F4-A7D0-F58C6D05BA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C2A-402F-ACC6-E189F9999953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DB48802-CE76-4524-9F91-3C89CCF9EC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C2A-402F-ACC6-E189F9999953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916BA16-638B-4210-A115-519FBDC2A0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C2A-402F-ACC6-E189F999995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0421DB0-ADC8-472F-9EF3-555A210CA4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C2A-402F-ACC6-E189F999995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13D840A-9AA6-466B-B38D-5F1F77328D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C2A-402F-ACC6-E189F999995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A236FBC-E607-4486-995E-9CB6890932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C2A-402F-ACC6-E189F9999953}"/>
                </c:ext>
              </c:extLst>
            </c:dLbl>
            <c:dLbl>
              <c:idx val="14"/>
              <c:layout>
                <c:manualLayout>
                  <c:x val="-1.2219603735707428E-2"/>
                  <c:y val="2.319849209801363E-2"/>
                </c:manualLayout>
              </c:layout>
              <c:tx>
                <c:rich>
                  <a:bodyPr/>
                  <a:lstStyle/>
                  <a:p>
                    <a:fld id="{430DFBA6-3E2D-4581-893C-383728F3F5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5C2A-402F-ACC6-E189F9999953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06C86E5-110D-4FD4-8911-B51E3262C1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C2A-402F-ACC6-E189F9999953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C8835E92-53B9-4CBC-8F39-000551EB8D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C2A-402F-ACC6-E189F99999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'De Long Malthus regression'!$B$4:$B$20</c:f>
              <c:numCache>
                <c:formatCode>General</c:formatCode>
                <c:ptCount val="17"/>
                <c:pt idx="0" formatCode="0">
                  <c:v>573.17094780098887</c:v>
                </c:pt>
                <c:pt idx="1">
                  <c:v>788</c:v>
                </c:pt>
                <c:pt idx="2">
                  <c:v>948</c:v>
                </c:pt>
                <c:pt idx="3">
                  <c:v>1263</c:v>
                </c:pt>
                <c:pt idx="4">
                  <c:v>1550</c:v>
                </c:pt>
                <c:pt idx="5">
                  <c:v>1735</c:v>
                </c:pt>
                <c:pt idx="6">
                  <c:v>1716</c:v>
                </c:pt>
                <c:pt idx="7">
                  <c:v>1915</c:v>
                </c:pt>
                <c:pt idx="8">
                  <c:v>2138</c:v>
                </c:pt>
                <c:pt idx="9">
                  <c:v>2505</c:v>
                </c:pt>
                <c:pt idx="10">
                  <c:v>2792</c:v>
                </c:pt>
                <c:pt idx="11">
                  <c:v>3251</c:v>
                </c:pt>
                <c:pt idx="12">
                  <c:v>3768</c:v>
                </c:pt>
                <c:pt idx="13">
                  <c:v>4119</c:v>
                </c:pt>
                <c:pt idx="14">
                  <c:v>4533</c:v>
                </c:pt>
                <c:pt idx="15">
                  <c:v>4797</c:v>
                </c:pt>
                <c:pt idx="16">
                  <c:v>5204</c:v>
                </c:pt>
              </c:numCache>
            </c:numRef>
          </c:xVal>
          <c:yVal>
            <c:numRef>
              <c:f>'De Long Malthus regression'!$D$4:$D$20</c:f>
              <c:numCache>
                <c:formatCode>0.00%</c:formatCode>
                <c:ptCount val="17"/>
                <c:pt idx="0">
                  <c:v>5.7702254348444004E-3</c:v>
                </c:pt>
                <c:pt idx="1">
                  <c:v>3.971501700043012E-3</c:v>
                </c:pt>
                <c:pt idx="2">
                  <c:v>8.1972290541711956E-3</c:v>
                </c:pt>
                <c:pt idx="3">
                  <c:v>5.488764172387528E-3</c:v>
                </c:pt>
                <c:pt idx="4">
                  <c:v>9.2056675804168542E-3</c:v>
                </c:pt>
                <c:pt idx="5">
                  <c:v>9.2071803741697877E-3</c:v>
                </c:pt>
                <c:pt idx="6">
                  <c:v>1.0830539982129128E-2</c:v>
                </c:pt>
                <c:pt idx="7">
                  <c:v>1.2914812825080668E-2</c:v>
                </c:pt>
                <c:pt idx="8">
                  <c:v>1.8684478761185952E-2</c:v>
                </c:pt>
                <c:pt idx="9">
                  <c:v>1.8168301733652692E-2</c:v>
                </c:pt>
                <c:pt idx="10">
                  <c:v>2.0102518543920977E-2</c:v>
                </c:pt>
                <c:pt idx="11">
                  <c:v>2.0817655996561824E-2</c:v>
                </c:pt>
                <c:pt idx="12">
                  <c:v>1.9805523083672005E-2</c:v>
                </c:pt>
                <c:pt idx="13">
                  <c:v>1.7471409656930392E-2</c:v>
                </c:pt>
                <c:pt idx="14">
                  <c:v>1.7497379053968309E-2</c:v>
                </c:pt>
                <c:pt idx="15">
                  <c:v>1.7554577175587616E-2</c:v>
                </c:pt>
                <c:pt idx="16">
                  <c:v>1.7127995300043608E-2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'De Long Malthus regression'!$A$4:$A$20</c15:f>
                <c15:dlblRangeCache>
                  <c:ptCount val="17"/>
                  <c:pt idx="0">
                    <c:v>1800</c:v>
                  </c:pt>
                  <c:pt idx="1">
                    <c:v>1850</c:v>
                  </c:pt>
                  <c:pt idx="2">
                    <c:v>1875</c:v>
                  </c:pt>
                  <c:pt idx="3">
                    <c:v>1900</c:v>
                  </c:pt>
                  <c:pt idx="4">
                    <c:v>1920</c:v>
                  </c:pt>
                  <c:pt idx="5">
                    <c:v>1925</c:v>
                  </c:pt>
                  <c:pt idx="6">
                    <c:v>1930</c:v>
                  </c:pt>
                  <c:pt idx="7">
                    <c:v>1940</c:v>
                  </c:pt>
                  <c:pt idx="8">
                    <c:v>1950</c:v>
                  </c:pt>
                  <c:pt idx="9">
                    <c:v>1955</c:v>
                  </c:pt>
                  <c:pt idx="10">
                    <c:v>1960</c:v>
                  </c:pt>
                  <c:pt idx="11">
                    <c:v>1965</c:v>
                  </c:pt>
                  <c:pt idx="12">
                    <c:v>1970</c:v>
                  </c:pt>
                  <c:pt idx="13">
                    <c:v>1975</c:v>
                  </c:pt>
                  <c:pt idx="14">
                    <c:v>1980</c:v>
                  </c:pt>
                  <c:pt idx="15">
                    <c:v>1985</c:v>
                  </c:pt>
                  <c:pt idx="16">
                    <c:v>1990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C2A-402F-ACC6-E189F999995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'De Long Malthus regression'!$B$4:$B$14</c:f>
              <c:numCache>
                <c:formatCode>General</c:formatCode>
                <c:ptCount val="11"/>
                <c:pt idx="0" formatCode="0">
                  <c:v>573.17094780098887</c:v>
                </c:pt>
                <c:pt idx="1">
                  <c:v>788</c:v>
                </c:pt>
                <c:pt idx="2">
                  <c:v>948</c:v>
                </c:pt>
                <c:pt idx="3">
                  <c:v>1263</c:v>
                </c:pt>
                <c:pt idx="4">
                  <c:v>1550</c:v>
                </c:pt>
                <c:pt idx="5">
                  <c:v>1735</c:v>
                </c:pt>
                <c:pt idx="6">
                  <c:v>1716</c:v>
                </c:pt>
                <c:pt idx="7">
                  <c:v>1915</c:v>
                </c:pt>
                <c:pt idx="8">
                  <c:v>2138</c:v>
                </c:pt>
                <c:pt idx="9">
                  <c:v>2505</c:v>
                </c:pt>
                <c:pt idx="10">
                  <c:v>2792</c:v>
                </c:pt>
              </c:numCache>
            </c:numRef>
          </c:xVal>
          <c:yVal>
            <c:numRef>
              <c:f>'De Long Malthus regression'!$D$4:$D$14</c:f>
              <c:numCache>
                <c:formatCode>0.00%</c:formatCode>
                <c:ptCount val="11"/>
                <c:pt idx="0">
                  <c:v>5.7702254348444004E-3</c:v>
                </c:pt>
                <c:pt idx="1">
                  <c:v>3.971501700043012E-3</c:v>
                </c:pt>
                <c:pt idx="2">
                  <c:v>8.1972290541711956E-3</c:v>
                </c:pt>
                <c:pt idx="3">
                  <c:v>5.488764172387528E-3</c:v>
                </c:pt>
                <c:pt idx="4">
                  <c:v>9.2056675804168542E-3</c:v>
                </c:pt>
                <c:pt idx="5">
                  <c:v>9.2071803741697877E-3</c:v>
                </c:pt>
                <c:pt idx="6">
                  <c:v>1.0830539982129128E-2</c:v>
                </c:pt>
                <c:pt idx="7">
                  <c:v>1.2914812825080668E-2</c:v>
                </c:pt>
                <c:pt idx="8">
                  <c:v>1.8684478761185952E-2</c:v>
                </c:pt>
                <c:pt idx="9">
                  <c:v>1.8168301733652692E-2</c:v>
                </c:pt>
                <c:pt idx="10">
                  <c:v>2.0102518543920977E-2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0D-4B64-9936-535989FD8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966648"/>
        <c:axId val="406971448"/>
      </c:scatterChart>
      <c:valAx>
        <c:axId val="406966648"/>
        <c:scaling>
          <c:orientation val="minMax"/>
        </c:scaling>
        <c:delete val="0"/>
        <c:axPos val="b"/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71448"/>
        <c:crosses val="autoZero"/>
        <c:crossBetween val="midCat"/>
      </c:valAx>
      <c:valAx>
        <c:axId val="4069714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66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9534383724024083E-2"/>
          <c:y val="1.4229813049388432E-2"/>
          <c:w val="0.90661973490087411"/>
          <c:h val="0.919748784415418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 Long v Maddison 2010'!$B$1</c:f>
              <c:strCache>
                <c:ptCount val="1"/>
                <c:pt idx="0">
                  <c:v>GWP/cap, ex-Nordhaus, De Long</c:v>
                </c:pt>
              </c:strCache>
            </c:strRef>
          </c:tx>
          <c:spPr>
            <a:ln w="19050" cap="rnd">
              <a:solidFill>
                <a:srgbClr val="006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000"/>
              </a:solidFill>
              <a:ln w="9525">
                <a:solidFill>
                  <a:srgbClr val="006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846484359876566E-3"/>
                  <c:y val="8.53788782963305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C1-416D-9B64-C1E6390159E4}"/>
                </c:ext>
              </c:extLst>
            </c:dLbl>
            <c:dLbl>
              <c:idx val="1"/>
              <c:layout>
                <c:manualLayout>
                  <c:x val="-1.2553945307962942E-2"/>
                  <c:y val="-2.27677008790214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C1-416D-9B64-C1E6390159E4}"/>
                </c:ext>
              </c:extLst>
            </c:dLbl>
            <c:dLbl>
              <c:idx val="2"/>
              <c:layout>
                <c:manualLayout>
                  <c:x val="-5.4400429667839409E-2"/>
                  <c:y val="2.27677008790213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1C1-416D-9B64-C1E6390159E4}"/>
                </c:ext>
              </c:extLst>
            </c:dLbl>
            <c:dLbl>
              <c:idx val="3"/>
              <c:layout>
                <c:manualLayout>
                  <c:x val="-5.2308105449845585E-2"/>
                  <c:y val="-2.27677008790214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1C1-416D-9B64-C1E6390159E4}"/>
                </c:ext>
              </c:extLst>
            </c:dLbl>
            <c:dLbl>
              <c:idx val="4"/>
              <c:layout>
                <c:manualLayout>
                  <c:x val="-1.2553945307962942E-2"/>
                  <c:y val="1.70758877050381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30885918081388E-2"/>
                      <c:h val="3.98008991449114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61C1-416D-9B64-C1E6390159E4}"/>
                </c:ext>
              </c:extLst>
            </c:dLbl>
            <c:dLbl>
              <c:idx val="5"/>
              <c:layout>
                <c:manualLayout>
                  <c:x val="-5.8585078103827209E-2"/>
                  <c:y val="-5.691925219755372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C1-416D-9B64-C1E6390159E4}"/>
                </c:ext>
              </c:extLst>
            </c:dLbl>
            <c:dLbl>
              <c:idx val="6"/>
              <c:layout>
                <c:manualLayout>
                  <c:x val="-5.8585078103827209E-2"/>
                  <c:y val="-1.13838504395107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1C1-416D-9B64-C1E6390159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'De Long v Maddison 2010'!$A$2:$A$11</c:f>
              <c:numCache>
                <c:formatCode>General</c:formatCode>
                <c:ptCount val="10"/>
                <c:pt idx="0">
                  <c:v>1</c:v>
                </c:pt>
                <c:pt idx="1">
                  <c:v>1000</c:v>
                </c:pt>
                <c:pt idx="2">
                  <c:v>1500</c:v>
                </c:pt>
                <c:pt idx="3">
                  <c:v>1600</c:v>
                </c:pt>
                <c:pt idx="4">
                  <c:v>1700</c:v>
                </c:pt>
                <c:pt idx="5">
                  <c:v>1750</c:v>
                </c:pt>
                <c:pt idx="6">
                  <c:v>1800</c:v>
                </c:pt>
                <c:pt idx="7">
                  <c:v>1820</c:v>
                </c:pt>
                <c:pt idx="8">
                  <c:v>1850</c:v>
                </c:pt>
                <c:pt idx="9">
                  <c:v>1870</c:v>
                </c:pt>
              </c:numCache>
            </c:numRef>
          </c:xVal>
          <c:yVal>
            <c:numRef>
              <c:f>'De Long v Maddison 2010'!$B$2:$B$11</c:f>
              <c:numCache>
                <c:formatCode>#,##0</c:formatCode>
                <c:ptCount val="10"/>
                <c:pt idx="0">
                  <c:v>404</c:v>
                </c:pt>
                <c:pt idx="1">
                  <c:v>494</c:v>
                </c:pt>
                <c:pt idx="2">
                  <c:v>512</c:v>
                </c:pt>
                <c:pt idx="3">
                  <c:v>524</c:v>
                </c:pt>
                <c:pt idx="4">
                  <c:v>607</c:v>
                </c:pt>
                <c:pt idx="5">
                  <c:v>662</c:v>
                </c:pt>
                <c:pt idx="6">
                  <c:v>722</c:v>
                </c:pt>
                <c:pt idx="8">
                  <c:v>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C1-416D-9B64-C1E6390159E4}"/>
            </c:ext>
          </c:extLst>
        </c:ser>
        <c:ser>
          <c:idx val="1"/>
          <c:order val="1"/>
          <c:tx>
            <c:strRef>
              <c:f>'De Long v Maddison 2010'!$C$1</c:f>
              <c:strCache>
                <c:ptCount val="1"/>
                <c:pt idx="0">
                  <c:v>GWP/cap, Maddison 2010 (original)</c:v>
                </c:pt>
              </c:strCache>
            </c:strRef>
          </c:tx>
          <c:spPr>
            <a:ln w="19050" cap="rnd">
              <a:solidFill>
                <a:srgbClr val="FF45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4500"/>
              </a:solidFill>
              <a:ln w="9525">
                <a:solidFill>
                  <a:srgbClr val="FF45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769726539814805E-3"/>
                  <c:y val="-1.70757756592662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1C1-416D-9B64-C1E6390159E4}"/>
                </c:ext>
              </c:extLst>
            </c:dLbl>
            <c:dLbl>
              <c:idx val="1"/>
              <c:layout>
                <c:manualLayout>
                  <c:x val="-6.276972653981471E-3"/>
                  <c:y val="2.84596260987768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1C1-416D-9B64-C1E6390159E4}"/>
                </c:ext>
              </c:extLst>
            </c:dLbl>
            <c:dLbl>
              <c:idx val="2"/>
              <c:layout>
                <c:manualLayout>
                  <c:x val="-5.6492753885833233E-2"/>
                  <c:y val="-1.13838504395107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C1-416D-9B64-C1E6390159E4}"/>
                </c:ext>
              </c:extLst>
            </c:dLbl>
            <c:dLbl>
              <c:idx val="3"/>
              <c:layout>
                <c:manualLayout>
                  <c:x val="-5.2308105449845585E-2"/>
                  <c:y val="-1.992173826914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C1-416D-9B64-C1E6390159E4}"/>
                </c:ext>
              </c:extLst>
            </c:dLbl>
            <c:dLbl>
              <c:idx val="4"/>
              <c:layout>
                <c:manualLayout>
                  <c:x val="-5.2308105449845585E-2"/>
                  <c:y val="-1.70757756592661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C1-416D-9B64-C1E6390159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'De Long v Maddison 2010'!$A$2:$A$11</c:f>
              <c:numCache>
                <c:formatCode>General</c:formatCode>
                <c:ptCount val="10"/>
                <c:pt idx="0">
                  <c:v>1</c:v>
                </c:pt>
                <c:pt idx="1">
                  <c:v>1000</c:v>
                </c:pt>
                <c:pt idx="2">
                  <c:v>1500</c:v>
                </c:pt>
                <c:pt idx="3">
                  <c:v>1600</c:v>
                </c:pt>
                <c:pt idx="4">
                  <c:v>1700</c:v>
                </c:pt>
                <c:pt idx="5">
                  <c:v>1750</c:v>
                </c:pt>
                <c:pt idx="6">
                  <c:v>1800</c:v>
                </c:pt>
                <c:pt idx="7">
                  <c:v>1820</c:v>
                </c:pt>
                <c:pt idx="8">
                  <c:v>1850</c:v>
                </c:pt>
                <c:pt idx="9">
                  <c:v>1870</c:v>
                </c:pt>
              </c:numCache>
            </c:numRef>
          </c:xVal>
          <c:yVal>
            <c:numRef>
              <c:f>'De Long v Maddison 2010'!$C$2:$C$11</c:f>
              <c:numCache>
                <c:formatCode>#,##0</c:formatCode>
                <c:ptCount val="10"/>
                <c:pt idx="0">
                  <c:v>466.75228057745107</c:v>
                </c:pt>
                <c:pt idx="1">
                  <c:v>453.40216212172226</c:v>
                </c:pt>
                <c:pt idx="2">
                  <c:v>566.38946417655814</c:v>
                </c:pt>
                <c:pt idx="3">
                  <c:v>595.78385609585939</c:v>
                </c:pt>
                <c:pt idx="4">
                  <c:v>614.85360155097851</c:v>
                </c:pt>
                <c:pt idx="7">
                  <c:v>665.73533049757725</c:v>
                </c:pt>
                <c:pt idx="9">
                  <c:v>869.84066100729501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C1-416D-9B64-C1E639015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527616"/>
        <c:axId val="665791744"/>
      </c:scatterChart>
      <c:valAx>
        <c:axId val="532527616"/>
        <c:scaling>
          <c:orientation val="minMax"/>
          <c:max val="18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&quot; CE&quot;;;&quot;1 CE&quot;" sourceLinked="0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91744"/>
        <c:crosses val="autoZero"/>
        <c:crossBetween val="midCat"/>
      </c:valAx>
      <c:valAx>
        <c:axId val="665791744"/>
        <c:scaling>
          <c:orientation val="minMax"/>
          <c:max val="900"/>
          <c:min val="400"/>
        </c:scaling>
        <c:delete val="1"/>
        <c:axPos val="l"/>
        <c:numFmt formatCode="#,##0" sourceLinked="1"/>
        <c:majorTickMark val="out"/>
        <c:minorTickMark val="none"/>
        <c:tickLblPos val="nextTo"/>
        <c:crossAx val="53252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665050448320467E-2"/>
          <c:y val="5.2552019655919553E-2"/>
          <c:w val="0.9169563905093282"/>
          <c:h val="0.91091748314340648"/>
        </c:manualLayout>
      </c:layout>
      <c:scatterChart>
        <c:scatterStyle val="lineMarker"/>
        <c:varyColors val="0"/>
        <c:ser>
          <c:idx val="1"/>
          <c:order val="0"/>
          <c:tx>
            <c:strRef>
              <c:f>Data!$BG$1</c:f>
              <c:strCache>
                <c:ptCount val="1"/>
                <c:pt idx="0">
                  <c:v>HYDE 3.2.1</c:v>
                </c:pt>
              </c:strCache>
            </c:strRef>
          </c:tx>
          <c:spPr>
            <a:ln w="12700" cap="rnd">
              <a:solidFill>
                <a:srgbClr val="FF45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4500"/>
              </a:solidFill>
              <a:ln w="9525">
                <a:solidFill>
                  <a:srgbClr val="FF4500"/>
                </a:solidFill>
              </a:ln>
              <a:effectLst/>
            </c:spPr>
          </c:marker>
          <c:xVal>
            <c:numRef>
              <c:f>Data!$A$3:$A$161</c:f>
              <c:numCache>
                <c:formatCode>General</c:formatCode>
                <c:ptCount val="159"/>
                <c:pt idx="0">
                  <c:v>-2000000</c:v>
                </c:pt>
                <c:pt idx="1">
                  <c:v>-1000000</c:v>
                </c:pt>
                <c:pt idx="2">
                  <c:v>-900000</c:v>
                </c:pt>
                <c:pt idx="3">
                  <c:v>-800000</c:v>
                </c:pt>
                <c:pt idx="4">
                  <c:v>-750000</c:v>
                </c:pt>
                <c:pt idx="5">
                  <c:v>-700000</c:v>
                </c:pt>
                <c:pt idx="6">
                  <c:v>-600000</c:v>
                </c:pt>
                <c:pt idx="7">
                  <c:v>-500000</c:v>
                </c:pt>
                <c:pt idx="8">
                  <c:v>-400000</c:v>
                </c:pt>
                <c:pt idx="9">
                  <c:v>-300000</c:v>
                </c:pt>
                <c:pt idx="10">
                  <c:v>-200000</c:v>
                </c:pt>
                <c:pt idx="11">
                  <c:v>-100000</c:v>
                </c:pt>
                <c:pt idx="12">
                  <c:v>-90000</c:v>
                </c:pt>
                <c:pt idx="13">
                  <c:v>-80000</c:v>
                </c:pt>
                <c:pt idx="14">
                  <c:v>-70000</c:v>
                </c:pt>
                <c:pt idx="15">
                  <c:v>-60000</c:v>
                </c:pt>
                <c:pt idx="16">
                  <c:v>-50000</c:v>
                </c:pt>
                <c:pt idx="17">
                  <c:v>-40000</c:v>
                </c:pt>
                <c:pt idx="18">
                  <c:v>-30000</c:v>
                </c:pt>
                <c:pt idx="19">
                  <c:v>-25000</c:v>
                </c:pt>
                <c:pt idx="20">
                  <c:v>-20000</c:v>
                </c:pt>
                <c:pt idx="21">
                  <c:v>-10000</c:v>
                </c:pt>
                <c:pt idx="22">
                  <c:v>-9000</c:v>
                </c:pt>
                <c:pt idx="23">
                  <c:v>-8000</c:v>
                </c:pt>
                <c:pt idx="24">
                  <c:v>-7000</c:v>
                </c:pt>
                <c:pt idx="25">
                  <c:v>-6000</c:v>
                </c:pt>
                <c:pt idx="26">
                  <c:v>-5000</c:v>
                </c:pt>
                <c:pt idx="27">
                  <c:v>-4000</c:v>
                </c:pt>
                <c:pt idx="28">
                  <c:v>-3000</c:v>
                </c:pt>
                <c:pt idx="29">
                  <c:v>-2000</c:v>
                </c:pt>
                <c:pt idx="30">
                  <c:v>-1600</c:v>
                </c:pt>
                <c:pt idx="31">
                  <c:v>-1000</c:v>
                </c:pt>
                <c:pt idx="32">
                  <c:v>-800</c:v>
                </c:pt>
                <c:pt idx="33">
                  <c:v>-500</c:v>
                </c:pt>
                <c:pt idx="34">
                  <c:v>-400</c:v>
                </c:pt>
                <c:pt idx="35">
                  <c:v>-200</c:v>
                </c:pt>
                <c:pt idx="36">
                  <c:v>1</c:v>
                </c:pt>
                <c:pt idx="37">
                  <c:v>14</c:v>
                </c:pt>
                <c:pt idx="38">
                  <c:v>100</c:v>
                </c:pt>
                <c:pt idx="39">
                  <c:v>200</c:v>
                </c:pt>
                <c:pt idx="40">
                  <c:v>300</c:v>
                </c:pt>
                <c:pt idx="41">
                  <c:v>350</c:v>
                </c:pt>
                <c:pt idx="42">
                  <c:v>400</c:v>
                </c:pt>
                <c:pt idx="43">
                  <c:v>500</c:v>
                </c:pt>
                <c:pt idx="44">
                  <c:v>600</c:v>
                </c:pt>
                <c:pt idx="45">
                  <c:v>700</c:v>
                </c:pt>
                <c:pt idx="46">
                  <c:v>800</c:v>
                </c:pt>
                <c:pt idx="47">
                  <c:v>900</c:v>
                </c:pt>
                <c:pt idx="48">
                  <c:v>1000</c:v>
                </c:pt>
                <c:pt idx="49">
                  <c:v>1100</c:v>
                </c:pt>
                <c:pt idx="50">
                  <c:v>1200</c:v>
                </c:pt>
                <c:pt idx="51">
                  <c:v>1250</c:v>
                </c:pt>
                <c:pt idx="52">
                  <c:v>1300</c:v>
                </c:pt>
                <c:pt idx="53">
                  <c:v>1340</c:v>
                </c:pt>
                <c:pt idx="54">
                  <c:v>1400</c:v>
                </c:pt>
                <c:pt idx="55">
                  <c:v>1500</c:v>
                </c:pt>
                <c:pt idx="56">
                  <c:v>1600</c:v>
                </c:pt>
                <c:pt idx="57">
                  <c:v>1650</c:v>
                </c:pt>
                <c:pt idx="58">
                  <c:v>1700</c:v>
                </c:pt>
                <c:pt idx="59">
                  <c:v>1710</c:v>
                </c:pt>
                <c:pt idx="60">
                  <c:v>1720</c:v>
                </c:pt>
                <c:pt idx="61">
                  <c:v>1730</c:v>
                </c:pt>
                <c:pt idx="62">
                  <c:v>1740</c:v>
                </c:pt>
                <c:pt idx="63">
                  <c:v>1750</c:v>
                </c:pt>
                <c:pt idx="64">
                  <c:v>1760</c:v>
                </c:pt>
                <c:pt idx="65">
                  <c:v>1770</c:v>
                </c:pt>
                <c:pt idx="66">
                  <c:v>1780</c:v>
                </c:pt>
                <c:pt idx="67">
                  <c:v>1790</c:v>
                </c:pt>
                <c:pt idx="68">
                  <c:v>1800</c:v>
                </c:pt>
                <c:pt idx="69">
                  <c:v>1810</c:v>
                </c:pt>
                <c:pt idx="70">
                  <c:v>1820</c:v>
                </c:pt>
                <c:pt idx="71">
                  <c:v>1830</c:v>
                </c:pt>
                <c:pt idx="72">
                  <c:v>1840</c:v>
                </c:pt>
                <c:pt idx="73">
                  <c:v>1850</c:v>
                </c:pt>
                <c:pt idx="74">
                  <c:v>1860</c:v>
                </c:pt>
                <c:pt idx="75">
                  <c:v>1870</c:v>
                </c:pt>
                <c:pt idx="76">
                  <c:v>1875</c:v>
                </c:pt>
                <c:pt idx="77">
                  <c:v>1880</c:v>
                </c:pt>
                <c:pt idx="78">
                  <c:v>1890</c:v>
                </c:pt>
                <c:pt idx="79">
                  <c:v>1900</c:v>
                </c:pt>
                <c:pt idx="80">
                  <c:v>1910</c:v>
                </c:pt>
                <c:pt idx="81">
                  <c:v>1913</c:v>
                </c:pt>
                <c:pt idx="82">
                  <c:v>1920</c:v>
                </c:pt>
                <c:pt idx="83">
                  <c:v>1925</c:v>
                </c:pt>
                <c:pt idx="84">
                  <c:v>1929</c:v>
                </c:pt>
                <c:pt idx="85">
                  <c:v>1930</c:v>
                </c:pt>
                <c:pt idx="86">
                  <c:v>1940</c:v>
                </c:pt>
                <c:pt idx="87">
                  <c:v>1950</c:v>
                </c:pt>
                <c:pt idx="88">
                  <c:v>1951</c:v>
                </c:pt>
                <c:pt idx="89">
                  <c:v>1952</c:v>
                </c:pt>
                <c:pt idx="90">
                  <c:v>1953</c:v>
                </c:pt>
                <c:pt idx="91">
                  <c:v>1954</c:v>
                </c:pt>
                <c:pt idx="92">
                  <c:v>1955</c:v>
                </c:pt>
                <c:pt idx="93">
                  <c:v>1956</c:v>
                </c:pt>
                <c:pt idx="94">
                  <c:v>1957</c:v>
                </c:pt>
                <c:pt idx="95">
                  <c:v>1958</c:v>
                </c:pt>
                <c:pt idx="96">
                  <c:v>1959</c:v>
                </c:pt>
                <c:pt idx="97">
                  <c:v>1960</c:v>
                </c:pt>
                <c:pt idx="98">
                  <c:v>1961</c:v>
                </c:pt>
                <c:pt idx="99">
                  <c:v>1962</c:v>
                </c:pt>
                <c:pt idx="100">
                  <c:v>1963</c:v>
                </c:pt>
                <c:pt idx="101">
                  <c:v>1964</c:v>
                </c:pt>
                <c:pt idx="102">
                  <c:v>1965</c:v>
                </c:pt>
                <c:pt idx="103">
                  <c:v>1966</c:v>
                </c:pt>
                <c:pt idx="104">
                  <c:v>1967</c:v>
                </c:pt>
                <c:pt idx="105">
                  <c:v>1968</c:v>
                </c:pt>
                <c:pt idx="106">
                  <c:v>1969</c:v>
                </c:pt>
                <c:pt idx="107">
                  <c:v>1970</c:v>
                </c:pt>
                <c:pt idx="108">
                  <c:v>1971</c:v>
                </c:pt>
                <c:pt idx="109">
                  <c:v>1972</c:v>
                </c:pt>
                <c:pt idx="110">
                  <c:v>1973</c:v>
                </c:pt>
                <c:pt idx="111">
                  <c:v>1974</c:v>
                </c:pt>
                <c:pt idx="112">
                  <c:v>1975</c:v>
                </c:pt>
                <c:pt idx="113">
                  <c:v>1976</c:v>
                </c:pt>
                <c:pt idx="114">
                  <c:v>1977</c:v>
                </c:pt>
                <c:pt idx="115">
                  <c:v>1978</c:v>
                </c:pt>
                <c:pt idx="116">
                  <c:v>1979</c:v>
                </c:pt>
                <c:pt idx="117">
                  <c:v>1980</c:v>
                </c:pt>
                <c:pt idx="118">
                  <c:v>1981</c:v>
                </c:pt>
                <c:pt idx="119">
                  <c:v>1982</c:v>
                </c:pt>
                <c:pt idx="120">
                  <c:v>1983</c:v>
                </c:pt>
                <c:pt idx="121">
                  <c:v>1984</c:v>
                </c:pt>
                <c:pt idx="122">
                  <c:v>1985</c:v>
                </c:pt>
                <c:pt idx="123">
                  <c:v>1986</c:v>
                </c:pt>
                <c:pt idx="124">
                  <c:v>1987</c:v>
                </c:pt>
                <c:pt idx="125">
                  <c:v>1988</c:v>
                </c:pt>
                <c:pt idx="126">
                  <c:v>1989</c:v>
                </c:pt>
                <c:pt idx="127">
                  <c:v>1990</c:v>
                </c:pt>
                <c:pt idx="128">
                  <c:v>1991</c:v>
                </c:pt>
                <c:pt idx="129">
                  <c:v>1992</c:v>
                </c:pt>
                <c:pt idx="130">
                  <c:v>1993</c:v>
                </c:pt>
                <c:pt idx="131">
                  <c:v>1994</c:v>
                </c:pt>
                <c:pt idx="132">
                  <c:v>1995</c:v>
                </c:pt>
                <c:pt idx="133">
                  <c:v>1996</c:v>
                </c:pt>
                <c:pt idx="134">
                  <c:v>1997</c:v>
                </c:pt>
                <c:pt idx="135">
                  <c:v>1998</c:v>
                </c:pt>
                <c:pt idx="136">
                  <c:v>1999</c:v>
                </c:pt>
                <c:pt idx="137">
                  <c:v>2000</c:v>
                </c:pt>
                <c:pt idx="138">
                  <c:v>2001</c:v>
                </c:pt>
                <c:pt idx="139">
                  <c:v>2002</c:v>
                </c:pt>
                <c:pt idx="140">
                  <c:v>2003</c:v>
                </c:pt>
                <c:pt idx="141">
                  <c:v>2004</c:v>
                </c:pt>
                <c:pt idx="142">
                  <c:v>2005</c:v>
                </c:pt>
                <c:pt idx="143">
                  <c:v>2006</c:v>
                </c:pt>
                <c:pt idx="144">
                  <c:v>2007</c:v>
                </c:pt>
                <c:pt idx="145">
                  <c:v>2008</c:v>
                </c:pt>
                <c:pt idx="146">
                  <c:v>2009</c:v>
                </c:pt>
                <c:pt idx="147">
                  <c:v>2010</c:v>
                </c:pt>
                <c:pt idx="148">
                  <c:v>2011</c:v>
                </c:pt>
                <c:pt idx="149">
                  <c:v>2012</c:v>
                </c:pt>
                <c:pt idx="150">
                  <c:v>2013</c:v>
                </c:pt>
                <c:pt idx="151">
                  <c:v>2014</c:v>
                </c:pt>
                <c:pt idx="152">
                  <c:v>2015</c:v>
                </c:pt>
                <c:pt idx="153">
                  <c:v>2016</c:v>
                </c:pt>
                <c:pt idx="154">
                  <c:v>2017</c:v>
                </c:pt>
                <c:pt idx="155">
                  <c:v>2018</c:v>
                </c:pt>
                <c:pt idx="156">
                  <c:v>2019</c:v>
                </c:pt>
              </c:numCache>
            </c:numRef>
          </c:xVal>
          <c:yVal>
            <c:numRef>
              <c:f>Data!$BG$3:$BG$161</c:f>
              <c:numCache>
                <c:formatCode>General</c:formatCode>
                <c:ptCount val="159"/>
                <c:pt idx="21">
                  <c:v>4.4322644320099993</c:v>
                </c:pt>
                <c:pt idx="22">
                  <c:v>5.6169663494999993</c:v>
                </c:pt>
                <c:pt idx="23">
                  <c:v>7.2428725702000003</c:v>
                </c:pt>
                <c:pt idx="24">
                  <c:v>9.5778649934000004</c:v>
                </c:pt>
                <c:pt idx="25">
                  <c:v>13.201801817</c:v>
                </c:pt>
                <c:pt idx="26">
                  <c:v>19.075692295000003</c:v>
                </c:pt>
                <c:pt idx="27">
                  <c:v>28.774584600000001</c:v>
                </c:pt>
                <c:pt idx="28">
                  <c:v>44.487028509999995</c:v>
                </c:pt>
                <c:pt idx="29">
                  <c:v>72.585660939999997</c:v>
                </c:pt>
                <c:pt idx="31">
                  <c:v>110.41902958</c:v>
                </c:pt>
                <c:pt idx="36">
                  <c:v>232.12310732</c:v>
                </c:pt>
                <c:pt idx="38">
                  <c:v>236.90412252000002</c:v>
                </c:pt>
                <c:pt idx="39">
                  <c:v>240.61103025999998</c:v>
                </c:pt>
                <c:pt idx="40">
                  <c:v>227.54907746999999</c:v>
                </c:pt>
                <c:pt idx="42">
                  <c:v>241.53866445</c:v>
                </c:pt>
                <c:pt idx="43">
                  <c:v>253.23677128999998</c:v>
                </c:pt>
                <c:pt idx="44">
                  <c:v>271.47789481000001</c:v>
                </c:pt>
                <c:pt idx="45">
                  <c:v>278.18448361000003</c:v>
                </c:pt>
                <c:pt idx="46">
                  <c:v>285.71303610000001</c:v>
                </c:pt>
                <c:pt idx="47">
                  <c:v>310.9668934</c:v>
                </c:pt>
                <c:pt idx="48">
                  <c:v>323.406829254</c:v>
                </c:pt>
                <c:pt idx="49">
                  <c:v>397.92357779500003</c:v>
                </c:pt>
                <c:pt idx="50">
                  <c:v>444.748974675</c:v>
                </c:pt>
                <c:pt idx="52">
                  <c:v>456.38660530099997</c:v>
                </c:pt>
                <c:pt idx="54">
                  <c:v>442.47847078299998</c:v>
                </c:pt>
                <c:pt idx="55">
                  <c:v>503.239176929</c:v>
                </c:pt>
                <c:pt idx="56">
                  <c:v>515.75083855000003</c:v>
                </c:pt>
                <c:pt idx="58">
                  <c:v>591.72030645500001</c:v>
                </c:pt>
                <c:pt idx="59">
                  <c:v>613.18855513699998</c:v>
                </c:pt>
                <c:pt idx="60">
                  <c:v>642.71785502900002</c:v>
                </c:pt>
                <c:pt idx="61">
                  <c:v>664.7336967949999</c:v>
                </c:pt>
                <c:pt idx="62">
                  <c:v>695.34642129499991</c:v>
                </c:pt>
                <c:pt idx="63">
                  <c:v>745.66387921900002</c:v>
                </c:pt>
                <c:pt idx="64">
                  <c:v>779.89046963500004</c:v>
                </c:pt>
                <c:pt idx="65">
                  <c:v>818.82769652600007</c:v>
                </c:pt>
                <c:pt idx="66">
                  <c:v>891.04794645499999</c:v>
                </c:pt>
                <c:pt idx="67">
                  <c:v>931.5774731109999</c:v>
                </c:pt>
                <c:pt idx="68">
                  <c:v>943.43071498699999</c:v>
                </c:pt>
                <c:pt idx="69">
                  <c:v>1016.6514055499999</c:v>
                </c:pt>
                <c:pt idx="70">
                  <c:v>1052.7807173200001</c:v>
                </c:pt>
                <c:pt idx="71">
                  <c:v>1134.7666172699999</c:v>
                </c:pt>
                <c:pt idx="72">
                  <c:v>1194.3432124400001</c:v>
                </c:pt>
                <c:pt idx="73">
                  <c:v>1270.5962304500001</c:v>
                </c:pt>
                <c:pt idx="74">
                  <c:v>1327.61923931</c:v>
                </c:pt>
                <c:pt idx="75">
                  <c:v>1326.9141913399999</c:v>
                </c:pt>
                <c:pt idx="77">
                  <c:v>1405.1574057600001</c:v>
                </c:pt>
                <c:pt idx="78">
                  <c:v>1522.7458212199999</c:v>
                </c:pt>
                <c:pt idx="79">
                  <c:v>1642.0160312600001</c:v>
                </c:pt>
                <c:pt idx="80">
                  <c:v>1764.98721454</c:v>
                </c:pt>
                <c:pt idx="82">
                  <c:v>1895.5030912300001</c:v>
                </c:pt>
                <c:pt idx="85">
                  <c:v>2073.17406325</c:v>
                </c:pt>
                <c:pt idx="86">
                  <c:v>2289.2044606700001</c:v>
                </c:pt>
                <c:pt idx="87">
                  <c:v>2529.7513819899996</c:v>
                </c:pt>
                <c:pt idx="97">
                  <c:v>3022.785582</c:v>
                </c:pt>
                <c:pt idx="107">
                  <c:v>3694.0679549899996</c:v>
                </c:pt>
                <c:pt idx="117">
                  <c:v>4447.0902859899998</c:v>
                </c:pt>
                <c:pt idx="127">
                  <c:v>5297.7488979999998</c:v>
                </c:pt>
                <c:pt idx="137">
                  <c:v>6110.3294999999998</c:v>
                </c:pt>
                <c:pt idx="138">
                  <c:v>6187.54359398</c:v>
                </c:pt>
                <c:pt idx="139">
                  <c:v>6264.7337980000002</c:v>
                </c:pt>
                <c:pt idx="140">
                  <c:v>6341.9367700000003</c:v>
                </c:pt>
                <c:pt idx="141">
                  <c:v>6419.1520899899997</c:v>
                </c:pt>
                <c:pt idx="142">
                  <c:v>6496.3618839999999</c:v>
                </c:pt>
                <c:pt idx="143">
                  <c:v>6573.5498000100006</c:v>
                </c:pt>
                <c:pt idx="144">
                  <c:v>6650.7540780200006</c:v>
                </c:pt>
                <c:pt idx="145">
                  <c:v>6727.9597960000001</c:v>
                </c:pt>
                <c:pt idx="146">
                  <c:v>6805.1553859899996</c:v>
                </c:pt>
                <c:pt idx="147">
                  <c:v>6882.3529659899996</c:v>
                </c:pt>
                <c:pt idx="148">
                  <c:v>6957.2450757899996</c:v>
                </c:pt>
                <c:pt idx="149">
                  <c:v>7032.1405756000004</c:v>
                </c:pt>
                <c:pt idx="150">
                  <c:v>7107.0407534300002</c:v>
                </c:pt>
                <c:pt idx="151">
                  <c:v>7181.9340931899997</c:v>
                </c:pt>
                <c:pt idx="152">
                  <c:v>7256.8377949799997</c:v>
                </c:pt>
                <c:pt idx="153">
                  <c:v>7331.7258028300002</c:v>
                </c:pt>
                <c:pt idx="154">
                  <c:v>7406.6238526199995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21-41CB-8991-0C32F1B21F02}"/>
            </c:ext>
          </c:extLst>
        </c:ser>
        <c:ser>
          <c:idx val="0"/>
          <c:order val="1"/>
          <c:tx>
            <c:strRef>
              <c:f>Data!$AS$1</c:f>
              <c:strCache>
                <c:ptCount val="1"/>
                <c:pt idx="0">
                  <c:v>McEvedy &amp; Jones</c:v>
                </c:pt>
              </c:strCache>
            </c:strRef>
          </c:tx>
          <c:spPr>
            <a:ln w="12700" cap="rnd">
              <a:solidFill>
                <a:srgbClr val="006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6000"/>
              </a:solidFill>
              <a:ln w="9525">
                <a:solidFill>
                  <a:srgbClr val="006000"/>
                </a:solidFill>
              </a:ln>
              <a:effectLst/>
            </c:spPr>
          </c:marker>
          <c:xVal>
            <c:numRef>
              <c:f>Data!$A$3:$A$161</c:f>
              <c:numCache>
                <c:formatCode>General</c:formatCode>
                <c:ptCount val="159"/>
                <c:pt idx="0">
                  <c:v>-2000000</c:v>
                </c:pt>
                <c:pt idx="1">
                  <c:v>-1000000</c:v>
                </c:pt>
                <c:pt idx="2">
                  <c:v>-900000</c:v>
                </c:pt>
                <c:pt idx="3">
                  <c:v>-800000</c:v>
                </c:pt>
                <c:pt idx="4">
                  <c:v>-750000</c:v>
                </c:pt>
                <c:pt idx="5">
                  <c:v>-700000</c:v>
                </c:pt>
                <c:pt idx="6">
                  <c:v>-600000</c:v>
                </c:pt>
                <c:pt idx="7">
                  <c:v>-500000</c:v>
                </c:pt>
                <c:pt idx="8">
                  <c:v>-400000</c:v>
                </c:pt>
                <c:pt idx="9">
                  <c:v>-300000</c:v>
                </c:pt>
                <c:pt idx="10">
                  <c:v>-200000</c:v>
                </c:pt>
                <c:pt idx="11">
                  <c:v>-100000</c:v>
                </c:pt>
                <c:pt idx="12">
                  <c:v>-90000</c:v>
                </c:pt>
                <c:pt idx="13">
                  <c:v>-80000</c:v>
                </c:pt>
                <c:pt idx="14">
                  <c:v>-70000</c:v>
                </c:pt>
                <c:pt idx="15">
                  <c:v>-60000</c:v>
                </c:pt>
                <c:pt idx="16">
                  <c:v>-50000</c:v>
                </c:pt>
                <c:pt idx="17">
                  <c:v>-40000</c:v>
                </c:pt>
                <c:pt idx="18">
                  <c:v>-30000</c:v>
                </c:pt>
                <c:pt idx="19">
                  <c:v>-25000</c:v>
                </c:pt>
                <c:pt idx="20">
                  <c:v>-20000</c:v>
                </c:pt>
                <c:pt idx="21">
                  <c:v>-10000</c:v>
                </c:pt>
                <c:pt idx="22">
                  <c:v>-9000</c:v>
                </c:pt>
                <c:pt idx="23">
                  <c:v>-8000</c:v>
                </c:pt>
                <c:pt idx="24">
                  <c:v>-7000</c:v>
                </c:pt>
                <c:pt idx="25">
                  <c:v>-6000</c:v>
                </c:pt>
                <c:pt idx="26">
                  <c:v>-5000</c:v>
                </c:pt>
                <c:pt idx="27">
                  <c:v>-4000</c:v>
                </c:pt>
                <c:pt idx="28">
                  <c:v>-3000</c:v>
                </c:pt>
                <c:pt idx="29">
                  <c:v>-2000</c:v>
                </c:pt>
                <c:pt idx="30">
                  <c:v>-1600</c:v>
                </c:pt>
                <c:pt idx="31">
                  <c:v>-1000</c:v>
                </c:pt>
                <c:pt idx="32">
                  <c:v>-800</c:v>
                </c:pt>
                <c:pt idx="33">
                  <c:v>-500</c:v>
                </c:pt>
                <c:pt idx="34">
                  <c:v>-400</c:v>
                </c:pt>
                <c:pt idx="35">
                  <c:v>-200</c:v>
                </c:pt>
                <c:pt idx="36">
                  <c:v>1</c:v>
                </c:pt>
                <c:pt idx="37">
                  <c:v>14</c:v>
                </c:pt>
                <c:pt idx="38">
                  <c:v>100</c:v>
                </c:pt>
                <c:pt idx="39">
                  <c:v>200</c:v>
                </c:pt>
                <c:pt idx="40">
                  <c:v>300</c:v>
                </c:pt>
                <c:pt idx="41">
                  <c:v>350</c:v>
                </c:pt>
                <c:pt idx="42">
                  <c:v>400</c:v>
                </c:pt>
                <c:pt idx="43">
                  <c:v>500</c:v>
                </c:pt>
                <c:pt idx="44">
                  <c:v>600</c:v>
                </c:pt>
                <c:pt idx="45">
                  <c:v>700</c:v>
                </c:pt>
                <c:pt idx="46">
                  <c:v>800</c:v>
                </c:pt>
                <c:pt idx="47">
                  <c:v>900</c:v>
                </c:pt>
                <c:pt idx="48">
                  <c:v>1000</c:v>
                </c:pt>
                <c:pt idx="49">
                  <c:v>1100</c:v>
                </c:pt>
                <c:pt idx="50">
                  <c:v>1200</c:v>
                </c:pt>
                <c:pt idx="51">
                  <c:v>1250</c:v>
                </c:pt>
                <c:pt idx="52">
                  <c:v>1300</c:v>
                </c:pt>
                <c:pt idx="53">
                  <c:v>1340</c:v>
                </c:pt>
                <c:pt idx="54">
                  <c:v>1400</c:v>
                </c:pt>
                <c:pt idx="55">
                  <c:v>1500</c:v>
                </c:pt>
                <c:pt idx="56">
                  <c:v>1600</c:v>
                </c:pt>
                <c:pt idx="57">
                  <c:v>1650</c:v>
                </c:pt>
                <c:pt idx="58">
                  <c:v>1700</c:v>
                </c:pt>
                <c:pt idx="59">
                  <c:v>1710</c:v>
                </c:pt>
                <c:pt idx="60">
                  <c:v>1720</c:v>
                </c:pt>
                <c:pt idx="61">
                  <c:v>1730</c:v>
                </c:pt>
                <c:pt idx="62">
                  <c:v>1740</c:v>
                </c:pt>
                <c:pt idx="63">
                  <c:v>1750</c:v>
                </c:pt>
                <c:pt idx="64">
                  <c:v>1760</c:v>
                </c:pt>
                <c:pt idx="65">
                  <c:v>1770</c:v>
                </c:pt>
                <c:pt idx="66">
                  <c:v>1780</c:v>
                </c:pt>
                <c:pt idx="67">
                  <c:v>1790</c:v>
                </c:pt>
                <c:pt idx="68">
                  <c:v>1800</c:v>
                </c:pt>
                <c:pt idx="69">
                  <c:v>1810</c:v>
                </c:pt>
                <c:pt idx="70">
                  <c:v>1820</c:v>
                </c:pt>
                <c:pt idx="71">
                  <c:v>1830</c:v>
                </c:pt>
                <c:pt idx="72">
                  <c:v>1840</c:v>
                </c:pt>
                <c:pt idx="73">
                  <c:v>1850</c:v>
                </c:pt>
                <c:pt idx="74">
                  <c:v>1860</c:v>
                </c:pt>
                <c:pt idx="75">
                  <c:v>1870</c:v>
                </c:pt>
                <c:pt idx="76">
                  <c:v>1875</c:v>
                </c:pt>
                <c:pt idx="77">
                  <c:v>1880</c:v>
                </c:pt>
                <c:pt idx="78">
                  <c:v>1890</c:v>
                </c:pt>
                <c:pt idx="79">
                  <c:v>1900</c:v>
                </c:pt>
                <c:pt idx="80">
                  <c:v>1910</c:v>
                </c:pt>
                <c:pt idx="81">
                  <c:v>1913</c:v>
                </c:pt>
                <c:pt idx="82">
                  <c:v>1920</c:v>
                </c:pt>
                <c:pt idx="83">
                  <c:v>1925</c:v>
                </c:pt>
                <c:pt idx="84">
                  <c:v>1929</c:v>
                </c:pt>
                <c:pt idx="85">
                  <c:v>1930</c:v>
                </c:pt>
                <c:pt idx="86">
                  <c:v>1940</c:v>
                </c:pt>
                <c:pt idx="87">
                  <c:v>1950</c:v>
                </c:pt>
                <c:pt idx="88">
                  <c:v>1951</c:v>
                </c:pt>
                <c:pt idx="89">
                  <c:v>1952</c:v>
                </c:pt>
                <c:pt idx="90">
                  <c:v>1953</c:v>
                </c:pt>
                <c:pt idx="91">
                  <c:v>1954</c:v>
                </c:pt>
                <c:pt idx="92">
                  <c:v>1955</c:v>
                </c:pt>
                <c:pt idx="93">
                  <c:v>1956</c:v>
                </c:pt>
                <c:pt idx="94">
                  <c:v>1957</c:v>
                </c:pt>
                <c:pt idx="95">
                  <c:v>1958</c:v>
                </c:pt>
                <c:pt idx="96">
                  <c:v>1959</c:v>
                </c:pt>
                <c:pt idx="97">
                  <c:v>1960</c:v>
                </c:pt>
                <c:pt idx="98">
                  <c:v>1961</c:v>
                </c:pt>
                <c:pt idx="99">
                  <c:v>1962</c:v>
                </c:pt>
                <c:pt idx="100">
                  <c:v>1963</c:v>
                </c:pt>
                <c:pt idx="101">
                  <c:v>1964</c:v>
                </c:pt>
                <c:pt idx="102">
                  <c:v>1965</c:v>
                </c:pt>
                <c:pt idx="103">
                  <c:v>1966</c:v>
                </c:pt>
                <c:pt idx="104">
                  <c:v>1967</c:v>
                </c:pt>
                <c:pt idx="105">
                  <c:v>1968</c:v>
                </c:pt>
                <c:pt idx="106">
                  <c:v>1969</c:v>
                </c:pt>
                <c:pt idx="107">
                  <c:v>1970</c:v>
                </c:pt>
                <c:pt idx="108">
                  <c:v>1971</c:v>
                </c:pt>
                <c:pt idx="109">
                  <c:v>1972</c:v>
                </c:pt>
                <c:pt idx="110">
                  <c:v>1973</c:v>
                </c:pt>
                <c:pt idx="111">
                  <c:v>1974</c:v>
                </c:pt>
                <c:pt idx="112">
                  <c:v>1975</c:v>
                </c:pt>
                <c:pt idx="113">
                  <c:v>1976</c:v>
                </c:pt>
                <c:pt idx="114">
                  <c:v>1977</c:v>
                </c:pt>
                <c:pt idx="115">
                  <c:v>1978</c:v>
                </c:pt>
                <c:pt idx="116">
                  <c:v>1979</c:v>
                </c:pt>
                <c:pt idx="117">
                  <c:v>1980</c:v>
                </c:pt>
                <c:pt idx="118">
                  <c:v>1981</c:v>
                </c:pt>
                <c:pt idx="119">
                  <c:v>1982</c:v>
                </c:pt>
                <c:pt idx="120">
                  <c:v>1983</c:v>
                </c:pt>
                <c:pt idx="121">
                  <c:v>1984</c:v>
                </c:pt>
                <c:pt idx="122">
                  <c:v>1985</c:v>
                </c:pt>
                <c:pt idx="123">
                  <c:v>1986</c:v>
                </c:pt>
                <c:pt idx="124">
                  <c:v>1987</c:v>
                </c:pt>
                <c:pt idx="125">
                  <c:v>1988</c:v>
                </c:pt>
                <c:pt idx="126">
                  <c:v>1989</c:v>
                </c:pt>
                <c:pt idx="127">
                  <c:v>1990</c:v>
                </c:pt>
                <c:pt idx="128">
                  <c:v>1991</c:v>
                </c:pt>
                <c:pt idx="129">
                  <c:v>1992</c:v>
                </c:pt>
                <c:pt idx="130">
                  <c:v>1993</c:v>
                </c:pt>
                <c:pt idx="131">
                  <c:v>1994</c:v>
                </c:pt>
                <c:pt idx="132">
                  <c:v>1995</c:v>
                </c:pt>
                <c:pt idx="133">
                  <c:v>1996</c:v>
                </c:pt>
                <c:pt idx="134">
                  <c:v>1997</c:v>
                </c:pt>
                <c:pt idx="135">
                  <c:v>1998</c:v>
                </c:pt>
                <c:pt idx="136">
                  <c:v>1999</c:v>
                </c:pt>
                <c:pt idx="137">
                  <c:v>2000</c:v>
                </c:pt>
                <c:pt idx="138">
                  <c:v>2001</c:v>
                </c:pt>
                <c:pt idx="139">
                  <c:v>2002</c:v>
                </c:pt>
                <c:pt idx="140">
                  <c:v>2003</c:v>
                </c:pt>
                <c:pt idx="141">
                  <c:v>2004</c:v>
                </c:pt>
                <c:pt idx="142">
                  <c:v>2005</c:v>
                </c:pt>
                <c:pt idx="143">
                  <c:v>2006</c:v>
                </c:pt>
                <c:pt idx="144">
                  <c:v>2007</c:v>
                </c:pt>
                <c:pt idx="145">
                  <c:v>2008</c:v>
                </c:pt>
                <c:pt idx="146">
                  <c:v>2009</c:v>
                </c:pt>
                <c:pt idx="147">
                  <c:v>2010</c:v>
                </c:pt>
                <c:pt idx="148">
                  <c:v>2011</c:v>
                </c:pt>
                <c:pt idx="149">
                  <c:v>2012</c:v>
                </c:pt>
                <c:pt idx="150">
                  <c:v>2013</c:v>
                </c:pt>
                <c:pt idx="151">
                  <c:v>2014</c:v>
                </c:pt>
                <c:pt idx="152">
                  <c:v>2015</c:v>
                </c:pt>
                <c:pt idx="153">
                  <c:v>2016</c:v>
                </c:pt>
                <c:pt idx="154">
                  <c:v>2017</c:v>
                </c:pt>
                <c:pt idx="155">
                  <c:v>2018</c:v>
                </c:pt>
                <c:pt idx="156">
                  <c:v>2019</c:v>
                </c:pt>
              </c:numCache>
            </c:numRef>
          </c:xVal>
          <c:yVal>
            <c:numRef>
              <c:f>Data!$AS$3:$AS$161</c:f>
              <c:numCache>
                <c:formatCode>General</c:formatCode>
                <c:ptCount val="159"/>
                <c:pt idx="21">
                  <c:v>4</c:v>
                </c:pt>
                <c:pt idx="26">
                  <c:v>5</c:v>
                </c:pt>
                <c:pt idx="27">
                  <c:v>7</c:v>
                </c:pt>
                <c:pt idx="28">
                  <c:v>14</c:v>
                </c:pt>
                <c:pt idx="29">
                  <c:v>27</c:v>
                </c:pt>
                <c:pt idx="31">
                  <c:v>50</c:v>
                </c:pt>
                <c:pt idx="33">
                  <c:v>100</c:v>
                </c:pt>
                <c:pt idx="35">
                  <c:v>150</c:v>
                </c:pt>
                <c:pt idx="36">
                  <c:v>168</c:v>
                </c:pt>
                <c:pt idx="39">
                  <c:v>190</c:v>
                </c:pt>
                <c:pt idx="42">
                  <c:v>190</c:v>
                </c:pt>
                <c:pt idx="43">
                  <c:v>190</c:v>
                </c:pt>
                <c:pt idx="44">
                  <c:v>200</c:v>
                </c:pt>
                <c:pt idx="45">
                  <c:v>210</c:v>
                </c:pt>
                <c:pt idx="46">
                  <c:v>220</c:v>
                </c:pt>
                <c:pt idx="47">
                  <c:v>240</c:v>
                </c:pt>
                <c:pt idx="48">
                  <c:v>264.5</c:v>
                </c:pt>
                <c:pt idx="49">
                  <c:v>320</c:v>
                </c:pt>
                <c:pt idx="50">
                  <c:v>360</c:v>
                </c:pt>
                <c:pt idx="52">
                  <c:v>360</c:v>
                </c:pt>
                <c:pt idx="54">
                  <c:v>350</c:v>
                </c:pt>
                <c:pt idx="55">
                  <c:v>423</c:v>
                </c:pt>
                <c:pt idx="56">
                  <c:v>545</c:v>
                </c:pt>
                <c:pt idx="57">
                  <c:v>545</c:v>
                </c:pt>
                <c:pt idx="58">
                  <c:v>610</c:v>
                </c:pt>
                <c:pt idx="63">
                  <c:v>720</c:v>
                </c:pt>
                <c:pt idx="68">
                  <c:v>901.5</c:v>
                </c:pt>
                <c:pt idx="73">
                  <c:v>1202.25</c:v>
                </c:pt>
                <c:pt idx="76">
                  <c:v>1328.5</c:v>
                </c:pt>
                <c:pt idx="79">
                  <c:v>1621.75</c:v>
                </c:pt>
                <c:pt idx="83">
                  <c:v>1990</c:v>
                </c:pt>
                <c:pt idx="87">
                  <c:v>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1-41CB-8991-0C32F1B21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368976"/>
        <c:axId val="615369296"/>
      </c:scatterChart>
      <c:valAx>
        <c:axId val="615368976"/>
        <c:scaling>
          <c:orientation val="minMax"/>
          <c:max val="2020"/>
          <c:min val="-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#0&quot; CE&quot;;####0&quot; BCE&quot;;&quot;1 CE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615369296"/>
        <c:crosses val="autoZero"/>
        <c:crossBetween val="midCat"/>
      </c:valAx>
      <c:valAx>
        <c:axId val="615369296"/>
        <c:scaling>
          <c:logBase val="10"/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en-US"/>
          </a:p>
        </c:txPr>
        <c:crossAx val="615368976"/>
        <c:crossesAt val="-10000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8C8879-B81F-4B49-9FE0-05D97EB4D1F9}">
  <sheetPr codeName="Chart3"/>
  <sheetViews>
    <sheetView zoomScale="124" workbookViewId="0" zoomToFit="1"/>
  </sheetViews>
  <pageMargins left="0.7" right="0.7" top="0.75" bottom="0.75" header="0.3" footer="0.3"/>
  <pageSetup orientation="landscape" verticalDpi="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419099</xdr:colOff>
      <xdr:row>1</xdr:row>
      <xdr:rowOff>71436</xdr:rowOff>
    </xdr:from>
    <xdr:to>
      <xdr:col>6</xdr:col>
      <xdr:colOff>6819899</xdr:colOff>
      <xdr:row>33</xdr:row>
      <xdr:rowOff>107622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98254-E3FD-43F2-8734-2FB069612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0.85024</cdr:x>
      <cdr:y>0</cdr:y>
    </cdr:from>
    <cdr:to>
      <cdr:x>0.98011</cdr:x>
      <cdr:y>0.12603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DB8550-2237-4CCC-8119-F40791C25635}"/>
            </a:ext>
          </a:extLst>
        </cdr:cNvPr>
        <cdr:cNvSpPr txBox="1"/>
      </cdr:nvSpPr>
      <cdr:spPr>
        <a:xfrm xmlns:a="http://schemas.openxmlformats.org/drawingml/2006/main">
          <a:off x="5442216" y="0"/>
          <a:ext cx="831272" cy="4667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$ of 2011</a:t>
          </a:r>
          <a:r>
            <a:rPr lang="en-US" sz="1050" b="0" baseline="0">
              <a:solidFill>
                <a:schemeClr val="tx1"/>
              </a:solidFill>
              <a:latin typeface="Cambria" panose="02040503050406030204" pitchFamily="18" charset="0"/>
              <a:ea typeface="Cambria" panose="02040503050406030204" pitchFamily="18" charset="0"/>
            </a:rPr>
            <a:t> or 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100" b="1">
              <a:solidFill>
                <a:srgbClr val="D95F02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$</a:t>
          </a:r>
          <a:r>
            <a:rPr lang="en-US" sz="1100" b="1" baseline="0">
              <a:solidFill>
                <a:srgbClr val="D95F02"/>
              </a:solidFill>
              <a:effectLst/>
              <a:latin typeface="Cambria" panose="02040503050406030204" pitchFamily="18" charset="0"/>
              <a:ea typeface="Cambria" panose="02040503050406030204" pitchFamily="18" charset="0"/>
              <a:cs typeface="+mn-cs"/>
            </a:rPr>
            <a:t> of 1990</a:t>
          </a:r>
          <a:endParaRPr lang="en-US" sz="1050" b="1">
            <a:solidFill>
              <a:srgbClr val="D95F02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0.03125</cdr:x>
      <cdr:y>0.01157</cdr:y>
    </cdr:from>
    <cdr:to>
      <cdr:x>0.17411</cdr:x>
      <cdr:y>0.11574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C0F17FD-5AA2-4653-8D44-09325F06BDCC}"/>
            </a:ext>
          </a:extLst>
        </cdr:cNvPr>
        <cdr:cNvSpPr txBox="1"/>
      </cdr:nvSpPr>
      <cdr:spPr>
        <a:xfrm xmlns:a="http://schemas.openxmlformats.org/drawingml/2006/main">
          <a:off x="200025" y="42863"/>
          <a:ext cx="914418" cy="385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lIns="0" tIns="0" rIns="0" bIns="0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rgbClr val="1B9E77"/>
              </a:solidFill>
              <a:latin typeface="Cambria" panose="02040503050406030204" pitchFamily="18" charset="0"/>
              <a:ea typeface="Cambria" panose="02040503050406030204" pitchFamily="18" charset="0"/>
            </a:rPr>
            <a:t>Million people</a:t>
          </a:r>
          <a:r>
            <a:rPr lang="en-US" sz="1050" b="1" baseline="0">
              <a:solidFill>
                <a:srgbClr val="1B9E77"/>
              </a:solidFill>
              <a:latin typeface="Cambria" panose="02040503050406030204" pitchFamily="18" charset="0"/>
              <a:ea typeface="Cambria" panose="02040503050406030204" pitchFamily="18" charset="0"/>
            </a:rPr>
            <a:t> </a:t>
          </a:r>
          <a:r>
            <a:rPr lang="en-US" sz="1050">
              <a:latin typeface="Cambria" panose="02040503050406030204" pitchFamily="18" charset="0"/>
              <a:ea typeface="Cambria" panose="02040503050406030204" pitchFamily="18" charset="0"/>
            </a:rPr>
            <a:t>or</a:t>
          </a:r>
          <a:br>
            <a:rPr lang="en-US" sz="1050"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billion $ of 1990</a:t>
          </a:r>
        </a:p>
      </cdr:txBody>
    </cdr:sp>
  </cdr:relSizeAnchor>
  <cdr:relSizeAnchor xmlns:cdr="http://schemas.openxmlformats.org/drawingml/2006/chartDrawing">
    <cdr:from>
      <cdr:x>0.17832</cdr:x>
      <cdr:y>0.70173</cdr:y>
    </cdr:from>
    <cdr:to>
      <cdr:x>0.32118</cdr:x>
      <cdr:y>0.80375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4C00FC6E-CCC3-47B0-AEE3-6956FAC731EA}"/>
            </a:ext>
          </a:extLst>
        </cdr:cNvPr>
        <cdr:cNvSpPr txBox="1"/>
      </cdr:nvSpPr>
      <cdr:spPr>
        <a:xfrm xmlns:a="http://schemas.openxmlformats.org/drawingml/2006/main">
          <a:off x="1141396" y="2598736"/>
          <a:ext cx="914418" cy="377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Gross</a:t>
          </a:r>
          <a:r>
            <a:rPr lang="en-US" sz="1050" b="1" baseline="0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 world</a:t>
          </a:r>
          <a:br>
            <a:rPr lang="en-US" sz="1050" b="1" baseline="0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7570B3"/>
              </a:solidFill>
              <a:latin typeface="Cambria" panose="02040503050406030204" pitchFamily="18" charset="0"/>
              <a:ea typeface="Cambria" panose="02040503050406030204" pitchFamily="18" charset="0"/>
            </a:rPr>
            <a:t>product</a:t>
          </a:r>
          <a:endParaRPr lang="en-US" sz="1050" b="1">
            <a:solidFill>
              <a:srgbClr val="7570B3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0.17906</cdr:x>
      <cdr:y>0.55384</cdr:y>
    </cdr:from>
    <cdr:to>
      <cdr:x>0.32192</cdr:x>
      <cdr:y>0.62115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778636A8-21F0-4A7B-8054-46DFC69959FA}"/>
            </a:ext>
          </a:extLst>
        </cdr:cNvPr>
        <cdr:cNvSpPr txBox="1"/>
      </cdr:nvSpPr>
      <cdr:spPr>
        <a:xfrm xmlns:a="http://schemas.openxmlformats.org/drawingml/2006/main">
          <a:off x="1146155" y="2051035"/>
          <a:ext cx="914418" cy="2492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1B9E77"/>
              </a:solidFill>
              <a:latin typeface="Cambria" panose="02040503050406030204" pitchFamily="18" charset="0"/>
              <a:ea typeface="Cambria" panose="02040503050406030204" pitchFamily="18" charset="0"/>
            </a:rPr>
            <a:t>Population</a:t>
          </a:r>
        </a:p>
      </cdr:txBody>
    </cdr:sp>
  </cdr:relSizeAnchor>
  <cdr:relSizeAnchor xmlns:cdr="http://schemas.openxmlformats.org/drawingml/2006/chartDrawing">
    <cdr:from>
      <cdr:x>0.82044</cdr:x>
      <cdr:y>0.54481</cdr:y>
    </cdr:from>
    <cdr:to>
      <cdr:x>0.89931</cdr:x>
      <cdr:y>0.7331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0BC7A60-0D55-4F8D-BEB0-C2ECB47AFA06}"/>
            </a:ext>
          </a:extLst>
        </cdr:cNvPr>
        <cdr:cNvSpPr txBox="1"/>
      </cdr:nvSpPr>
      <cdr:spPr>
        <a:xfrm xmlns:a="http://schemas.openxmlformats.org/drawingml/2006/main">
          <a:off x="5251457" y="2017594"/>
          <a:ext cx="504831" cy="6972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Gross</a:t>
          </a:r>
          <a:b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world</a:t>
          </a:r>
          <a:b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product/</a:t>
          </a:r>
          <a:b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D95F02"/>
              </a:solidFill>
              <a:latin typeface="Cambria" panose="02040503050406030204" pitchFamily="18" charset="0"/>
              <a:ea typeface="Cambria" panose="02040503050406030204" pitchFamily="18" charset="0"/>
            </a:rPr>
            <a:t>capita</a:t>
          </a:r>
          <a:endParaRPr lang="en-US" sz="1050" b="1">
            <a:solidFill>
              <a:srgbClr val="D95F02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0.69469</cdr:x>
      <cdr:y>0.47067</cdr:y>
    </cdr:from>
    <cdr:to>
      <cdr:x>0.77355</cdr:x>
      <cdr:y>0.65895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FBC6DEF-F811-4EB7-840E-700DC044B216}"/>
            </a:ext>
          </a:extLst>
        </cdr:cNvPr>
        <cdr:cNvSpPr txBox="1"/>
      </cdr:nvSpPr>
      <cdr:spPr>
        <a:xfrm xmlns:a="http://schemas.openxmlformats.org/drawingml/2006/main">
          <a:off x="4446601" y="1743051"/>
          <a:ext cx="504767" cy="697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Gross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domestic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product/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capita,</a:t>
          </a:r>
          <a:b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050" b="1" baseline="0">
              <a:solidFill>
                <a:srgbClr val="E7298A"/>
              </a:solidFill>
              <a:latin typeface="Cambria" panose="02040503050406030204" pitchFamily="18" charset="0"/>
              <a:ea typeface="Cambria" panose="02040503050406030204" pitchFamily="18" charset="0"/>
            </a:rPr>
            <a:t>France</a:t>
          </a:r>
          <a:endParaRPr lang="en-US" sz="1050" b="1">
            <a:solidFill>
              <a:srgbClr val="E7298A"/>
            </a:solidFill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140</xdr:row>
      <xdr:rowOff>55562</xdr:rowOff>
    </xdr:from>
    <xdr:to>
      <xdr:col>5</xdr:col>
      <xdr:colOff>11855</xdr:colOff>
      <xdr:row>172</xdr:row>
      <xdr:rowOff>84083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311A5B-438C-45E5-B635-49FD5BA9F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175</xdr:row>
      <xdr:rowOff>44449</xdr:rowOff>
    </xdr:from>
    <xdr:to>
      <xdr:col>5</xdr:col>
      <xdr:colOff>18204</xdr:colOff>
      <xdr:row>207</xdr:row>
      <xdr:rowOff>87258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428439-55B4-4226-BBDC-1F1149DFF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107</xdr:row>
      <xdr:rowOff>36508</xdr:rowOff>
    </xdr:from>
    <xdr:to>
      <xdr:col>5</xdr:col>
      <xdr:colOff>24321</xdr:colOff>
      <xdr:row>139</xdr:row>
      <xdr:rowOff>64701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8958D-1B72-4055-A564-1E3A829F8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26192</xdr:colOff>
      <xdr:row>22</xdr:row>
      <xdr:rowOff>80962</xdr:rowOff>
    </xdr:from>
    <xdr:to>
      <xdr:col>20</xdr:col>
      <xdr:colOff>466819</xdr:colOff>
      <xdr:row>56</xdr:row>
      <xdr:rowOff>35242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355CB7-4CF0-452D-A732-A1F90659B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0.83651</cdr:x>
      <cdr:y>0.062</cdr:y>
    </cdr:from>
    <cdr:to>
      <cdr:x>1</cdr:x>
      <cdr:y>0.18434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29241E-7491-4B9C-9E3E-6A26B01E53C3}"/>
            </a:ext>
          </a:extLst>
        </cdr:cNvPr>
        <cdr:cNvSpPr txBox="1"/>
      </cdr:nvSpPr>
      <cdr:spPr>
        <a:xfrm xmlns:a="http://schemas.openxmlformats.org/drawingml/2006/main">
          <a:off x="5198270" y="241341"/>
          <a:ext cx="1015999" cy="476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billion $</a:t>
          </a:r>
        </a:p>
      </cdr:txBody>
    </cdr:sp>
  </cdr:relSizeAnchor>
  <cdr:relSizeAnchor xmlns:cdr="http://schemas.openxmlformats.org/drawingml/2006/chartDrawing">
    <cdr:from>
      <cdr:x>0.52793</cdr:x>
      <cdr:y>0.46558</cdr:y>
    </cdr:from>
    <cdr:to>
      <cdr:x>0.69142</cdr:x>
      <cdr:y>0.58792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65C6AC-24F7-4940-ADEC-980027C4FF62}"/>
            </a:ext>
          </a:extLst>
        </cdr:cNvPr>
        <cdr:cNvSpPr txBox="1"/>
      </cdr:nvSpPr>
      <cdr:spPr>
        <a:xfrm xmlns:a="http://schemas.openxmlformats.org/drawingml/2006/main">
          <a:off x="3282373" y="1787138"/>
          <a:ext cx="1016481" cy="4696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Exponential</a:t>
          </a:r>
          <a:r>
            <a:rPr lang="en-US" sz="1100" baseline="0">
              <a:solidFill>
                <a:srgbClr val="444444"/>
              </a:solidFill>
              <a:latin typeface="Merriweather"/>
            </a:rPr>
            <a:t> </a:t>
          </a:r>
          <a:r>
            <a:rPr lang="en-US" sz="1100">
              <a:solidFill>
                <a:srgbClr val="444444"/>
              </a:solidFill>
              <a:latin typeface="Merriweather"/>
            </a:rPr>
            <a:t>fit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0.83651</cdr:x>
      <cdr:y>0.062</cdr:y>
    </cdr:from>
    <cdr:to>
      <cdr:x>1</cdr:x>
      <cdr:y>0.18434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29241E-7491-4B9C-9E3E-6A26B01E53C3}"/>
            </a:ext>
          </a:extLst>
        </cdr:cNvPr>
        <cdr:cNvSpPr txBox="1"/>
      </cdr:nvSpPr>
      <cdr:spPr>
        <a:xfrm xmlns:a="http://schemas.openxmlformats.org/drawingml/2006/main">
          <a:off x="5198270" y="241341"/>
          <a:ext cx="1015999" cy="476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billion $</a:t>
          </a:r>
        </a:p>
      </cdr:txBody>
    </cdr:sp>
  </cdr:relSizeAnchor>
  <cdr:relSizeAnchor xmlns:cdr="http://schemas.openxmlformats.org/drawingml/2006/chartDrawing">
    <cdr:from>
      <cdr:x>0.25479</cdr:x>
      <cdr:y>0.33441</cdr:y>
    </cdr:from>
    <cdr:to>
      <cdr:x>0.41828</cdr:x>
      <cdr:y>0.45675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65C6AC-24F7-4940-ADEC-980027C4FF62}"/>
            </a:ext>
          </a:extLst>
        </cdr:cNvPr>
        <cdr:cNvSpPr txBox="1"/>
      </cdr:nvSpPr>
      <cdr:spPr>
        <a:xfrm xmlns:a="http://schemas.openxmlformats.org/drawingml/2006/main">
          <a:off x="1585725" y="1288409"/>
          <a:ext cx="1017520" cy="4713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Exponential</a:t>
          </a:r>
          <a:r>
            <a:rPr lang="en-US" sz="1100" baseline="0">
              <a:solidFill>
                <a:srgbClr val="444444"/>
              </a:solidFill>
              <a:latin typeface="Merriweather"/>
            </a:rPr>
            <a:t> </a:t>
          </a:r>
          <a:r>
            <a:rPr lang="en-US" sz="1100">
              <a:solidFill>
                <a:srgbClr val="444444"/>
              </a:solidFill>
              <a:latin typeface="Merriweather"/>
            </a:rPr>
            <a:t>fit</a:t>
          </a:r>
        </a:p>
      </cdr:txBody>
    </cdr:sp>
  </cdr:relSizeAnchor>
  <cdr:relSizeAnchor xmlns:cdr="http://schemas.openxmlformats.org/drawingml/2006/chartDrawing">
    <cdr:from>
      <cdr:x>0.63657</cdr:x>
      <cdr:y>0.13456</cdr:y>
    </cdr:from>
    <cdr:to>
      <cdr:x>0.80006</cdr:x>
      <cdr:y>0.19984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0065C6AC-24F7-4940-ADEC-980027C4FF62}"/>
            </a:ext>
          </a:extLst>
        </cdr:cNvPr>
        <cdr:cNvSpPr txBox="1"/>
      </cdr:nvSpPr>
      <cdr:spPr>
        <a:xfrm xmlns:a="http://schemas.openxmlformats.org/drawingml/2006/main">
          <a:off x="3961847" y="518423"/>
          <a:ext cx="1017520" cy="2515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Power law fit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0.83651</cdr:x>
      <cdr:y>0.062</cdr:y>
    </cdr:from>
    <cdr:to>
      <cdr:x>1</cdr:x>
      <cdr:y>0.18434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629241E-7491-4B9C-9E3E-6A26B01E53C3}"/>
            </a:ext>
          </a:extLst>
        </cdr:cNvPr>
        <cdr:cNvSpPr txBox="1"/>
      </cdr:nvSpPr>
      <cdr:spPr>
        <a:xfrm xmlns:a="http://schemas.openxmlformats.org/drawingml/2006/main">
          <a:off x="5198270" y="241341"/>
          <a:ext cx="1015999" cy="4762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Ins="0" rtlCol="0"/>
        <a:lstStyle xmlns:a="http://schemas.openxmlformats.org/drawingml/2006/main"/>
        <a:p xmlns:a="http://schemas.openxmlformats.org/drawingml/2006/main">
          <a:pPr algn="r"/>
          <a:r>
            <a:rPr lang="en-US" sz="1100">
              <a:solidFill>
                <a:srgbClr val="444444"/>
              </a:solidFill>
              <a:latin typeface="Merriweather"/>
            </a:rPr>
            <a:t>billion $</a:t>
          </a:r>
        </a:p>
      </cdr:txBody>
    </cdr:sp>
  </cdr:relSizeAnchor>
  <cdr:relSizeAnchor xmlns:cdr="http://schemas.openxmlformats.org/drawingml/2006/chartDrawing">
    <cdr:from>
      <cdr:x>0.05107</cdr:x>
      <cdr:y>0.76357</cdr:y>
    </cdr:from>
    <cdr:to>
      <cdr:x>0.56364</cdr:x>
      <cdr:y>0.87445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539B67-7167-4803-8C35-86F50D10F3E4}"/>
            </a:ext>
          </a:extLst>
        </cdr:cNvPr>
        <cdr:cNvSpPr txBox="1"/>
      </cdr:nvSpPr>
      <cdr:spPr>
        <a:xfrm xmlns:a="http://schemas.openxmlformats.org/drawingml/2006/main">
          <a:off x="589736" y="6397550"/>
          <a:ext cx="5918949" cy="929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 i="1">
              <a:solidFill>
                <a:srgbClr val="444444"/>
              </a:solidFill>
              <a:latin typeface="Merriweather" panose="00000500000000000000" pitchFamily="2" charset="0"/>
            </a:rPr>
            <a:t>Figures converted to dollars on the basis of purchasing power parities and adjusted</a:t>
          </a:r>
          <a:r>
            <a:rPr lang="en-US" sz="800" i="1" baseline="0">
              <a:solidFill>
                <a:srgbClr val="444444"/>
              </a:solidFill>
              <a:latin typeface="Merriweather" panose="00000500000000000000" pitchFamily="2" charset="0"/>
            </a:rPr>
            <a:t> for inflation to dollars of 1990.</a:t>
          </a:r>
          <a:endParaRPr lang="en-US" sz="800" i="1">
            <a:solidFill>
              <a:srgbClr val="444444"/>
            </a:solidFill>
            <a:latin typeface="Merriweather" panose="00000500000000000000" pitchFamily="2" charset="0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641984</xdr:colOff>
      <xdr:row>1</xdr:row>
      <xdr:rowOff>91440</xdr:rowOff>
    </xdr:from>
    <xdr:to>
      <xdr:col>18</xdr:col>
      <xdr:colOff>207644</xdr:colOff>
      <xdr:row>23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404DC-9527-4723-A75C-D235EA455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327660</xdr:colOff>
      <xdr:row>23</xdr:row>
      <xdr:rowOff>30480</xdr:rowOff>
    </xdr:from>
    <xdr:to>
      <xdr:col>16</xdr:col>
      <xdr:colOff>472440</xdr:colOff>
      <xdr:row>52</xdr:row>
      <xdr:rowOff>59055</xdr:rowOff>
    </xdr:to>
    <xdr:sp macro="" textlink="">
      <xdr:nvSpPr>
        <xdr:cNvPr id="24577" name="AutoShape 1">
          <a:extLst>
            <a:ext uri="{FF2B5EF4-FFF2-40B4-BE49-F238E27FC236}">
              <a16:creationId xmlns:a16="http://schemas.microsoft.com/office/drawing/2014/main" id="{7096210E-6484-4DE6-A967-B8893546D58A}"/>
            </a:ext>
          </a:extLst>
        </xdr:cNvPr>
        <xdr:cNvSpPr>
          <a:spLocks noChangeAspect="1" noChangeArrowheads="1"/>
        </xdr:cNvSpPr>
      </xdr:nvSpPr>
      <xdr:spPr bwMode="auto">
        <a:xfrm>
          <a:off x="4800600" y="4785360"/>
          <a:ext cx="7376160" cy="534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28574</xdr:colOff>
      <xdr:row>0</xdr:row>
      <xdr:rowOff>0</xdr:rowOff>
    </xdr:from>
    <xdr:to>
      <xdr:col>31</xdr:col>
      <xdr:colOff>130973</xdr:colOff>
      <xdr:row>26</xdr:row>
      <xdr:rowOff>1905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40BE5F-F404-43BC-A5DB-3E62760A3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4" y="0"/>
          <a:ext cx="7413789" cy="5316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0</xdr:row>
      <xdr:rowOff>228601</xdr:rowOff>
    </xdr:from>
    <xdr:to>
      <xdr:col>13</xdr:col>
      <xdr:colOff>107155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FD6D8-B5C1-4101-A849-F23274F6A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0.63005</cdr:x>
      <cdr:y>0.47385</cdr:y>
    </cdr:from>
    <cdr:to>
      <cdr:x>0.7807</cdr:x>
      <cdr:y>0.57737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52FA61C-9461-4076-B3D4-E2B8DEA48AAC}"/>
            </a:ext>
          </a:extLst>
        </cdr:cNvPr>
        <cdr:cNvSpPr txBox="1"/>
      </cdr:nvSpPr>
      <cdr:spPr>
        <a:xfrm xmlns:a="http://schemas.openxmlformats.org/drawingml/2006/main">
          <a:off x="3824288" y="2114548"/>
          <a:ext cx="914400" cy="4619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Maddison (2010)</a:t>
          </a:r>
          <a:b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estimates</a:t>
          </a:r>
        </a:p>
      </cdr:txBody>
    </cdr:sp>
  </cdr:relSizeAnchor>
  <cdr:relSizeAnchor xmlns:cdr="http://schemas.openxmlformats.org/drawingml/2006/chartDrawing">
    <cdr:from>
      <cdr:x>0.75088</cdr:x>
      <cdr:y>0.75454</cdr:y>
    </cdr:from>
    <cdr:to>
      <cdr:x>0.91801</cdr:x>
      <cdr:y>0.86019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70EDE97-C7FB-46B5-9A85-8A6DFB3E54C7}"/>
            </a:ext>
          </a:extLst>
        </cdr:cNvPr>
        <cdr:cNvSpPr txBox="1"/>
      </cdr:nvSpPr>
      <cdr:spPr>
        <a:xfrm xmlns:a="http://schemas.openxmlformats.org/drawingml/2006/main">
          <a:off x="4557712" y="3367086"/>
          <a:ext cx="1014413" cy="4714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De Long (1998)</a:t>
          </a:r>
          <a:b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</a:br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extrapolation</a:t>
          </a:r>
        </a:p>
      </cdr:txBody>
    </cdr:sp>
  </cdr:relSizeAnchor>
  <cdr:relSizeAnchor xmlns:cdr="http://schemas.openxmlformats.org/drawingml/2006/chartDrawing">
    <cdr:from>
      <cdr:x>0.79561</cdr:x>
      <cdr:y>0.72999</cdr:y>
    </cdr:from>
    <cdr:to>
      <cdr:x>0.80738</cdr:x>
      <cdr:y>0.75774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D5F6E3E-C579-464A-9130-48FCACB3CD9C}"/>
            </a:ext>
          </a:extLst>
        </cdr:cNvPr>
        <cdr:cNvCxnSpPr/>
      </cdr:nvCxnSpPr>
      <cdr:spPr>
        <a:xfrm xmlns:a="http://schemas.openxmlformats.org/drawingml/2006/main" flipH="1" flipV="1">
          <a:off x="4829175" y="3257549"/>
          <a:ext cx="71437" cy="12382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0.74931</cdr:x>
      <cdr:y>0.56243</cdr:y>
    </cdr:from>
    <cdr:to>
      <cdr:x>0.76893</cdr:x>
      <cdr:y>0.59232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5D7CC8BE-5296-4994-9194-E9B92CA5516A}"/>
            </a:ext>
          </a:extLst>
        </cdr:cNvPr>
        <cdr:cNvCxnSpPr/>
      </cdr:nvCxnSpPr>
      <cdr:spPr>
        <a:xfrm xmlns:a="http://schemas.openxmlformats.org/drawingml/2006/main">
          <a:off x="4548187" y="2509837"/>
          <a:ext cx="119062" cy="1333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6996" cy="62795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88467-5D67-4AEF-BDB4-CE1FAEBE14F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0.00446</cdr:y>
    </cdr:from>
    <cdr:to>
      <cdr:x>0.10558</cdr:x>
      <cdr:y>0.0414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5BCE57-02C5-46C2-B552-F4AF94EA66D5}"/>
            </a:ext>
          </a:extLst>
        </cdr:cNvPr>
        <cdr:cNvSpPr txBox="1"/>
      </cdr:nvSpPr>
      <cdr:spPr>
        <a:xfrm xmlns:a="http://schemas.openxmlformats.org/drawingml/2006/main">
          <a:off x="0" y="28015"/>
          <a:ext cx="914400" cy="232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Millions</a:t>
          </a:r>
        </a:p>
      </cdr:txBody>
    </cdr:sp>
  </cdr:relSizeAnchor>
  <cdr:relSizeAnchor xmlns:cdr="http://schemas.openxmlformats.org/drawingml/2006/chartDrawing">
    <cdr:from>
      <cdr:x>0.25032</cdr:x>
      <cdr:y>0.63102</cdr:y>
    </cdr:from>
    <cdr:to>
      <cdr:x>0.3559</cdr:x>
      <cdr:y>0.66796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4090A6A6-91A4-411E-A107-7637F5419BC5}"/>
            </a:ext>
          </a:extLst>
        </cdr:cNvPr>
        <cdr:cNvSpPr txBox="1"/>
      </cdr:nvSpPr>
      <cdr:spPr>
        <a:xfrm xmlns:a="http://schemas.openxmlformats.org/drawingml/2006/main">
          <a:off x="2167910" y="3964856"/>
          <a:ext cx="914400" cy="232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Klein Goldwijk et al.</a:t>
          </a:r>
          <a:r>
            <a:rPr lang="en-US" sz="1100" baseline="0">
              <a:latin typeface="Cambria" panose="02040503050406030204" pitchFamily="18" charset="0"/>
              <a:ea typeface="Cambria" panose="02040503050406030204" pitchFamily="18" charset="0"/>
            </a:rPr>
            <a:t> 2017</a:t>
          </a:r>
          <a:endParaRPr lang="en-US" sz="1100"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  <cdr:relSizeAnchor xmlns:cdr="http://schemas.openxmlformats.org/drawingml/2006/chartDrawing">
    <cdr:from>
      <cdr:x>0.24801</cdr:x>
      <cdr:y>0.81573</cdr:y>
    </cdr:from>
    <cdr:to>
      <cdr:x>0.35359</cdr:x>
      <cdr:y>0.85267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94444A2-A41A-4DEE-B4F3-FABDC1ECFF91}"/>
            </a:ext>
          </a:extLst>
        </cdr:cNvPr>
        <cdr:cNvSpPr txBox="1"/>
      </cdr:nvSpPr>
      <cdr:spPr>
        <a:xfrm xmlns:a="http://schemas.openxmlformats.org/drawingml/2006/main">
          <a:off x="2147899" y="5125464"/>
          <a:ext cx="914400" cy="232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Cambria" panose="02040503050406030204" pitchFamily="18" charset="0"/>
              <a:ea typeface="Cambria" panose="02040503050406030204" pitchFamily="18" charset="0"/>
            </a:rPr>
            <a:t>McEvedy &amp; Jones</a:t>
          </a:r>
          <a:r>
            <a:rPr lang="en-US" sz="1100" baseline="0">
              <a:latin typeface="Cambria" panose="02040503050406030204" pitchFamily="18" charset="0"/>
              <a:ea typeface="Cambria" panose="02040503050406030204" pitchFamily="18" charset="0"/>
            </a:rPr>
            <a:t> 1978</a:t>
          </a:r>
          <a:endParaRPr lang="en-US" sz="1100">
            <a:latin typeface="Cambria" panose="02040503050406030204" pitchFamily="18" charset="0"/>
            <a:ea typeface="Cambria" panose="02040503050406030204" pitchFamily="18" charset="0"/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275273</xdr:colOff>
      <xdr:row>0</xdr:row>
      <xdr:rowOff>0</xdr:rowOff>
    </xdr:from>
    <xdr:to>
      <xdr:col>21</xdr:col>
      <xdr:colOff>589598</xdr:colOff>
      <xdr:row>68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666ED6-5F2D-4E3D-85A5-E8D733E6C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3411" y="0"/>
          <a:ext cx="6143625" cy="1259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2540000</xdr:colOff>
      <xdr:row>1</xdr:row>
      <xdr:rowOff>0</xdr:rowOff>
    </xdr:from>
    <xdr:ext cx="571500" cy="495300"/>
    <xdr:pic>
      <xdr:nvPicPr>
        <xdr:cNvPr id="2" name="Picture 1">
          <a:extLst>
            <a:ext uri="{FF2B5EF4-FFF2-40B4-BE49-F238E27FC236}">
              <a16:creationId xmlns:a16="http://schemas.microsoft.com/office/drawing/2014/main" id="{6C9AD6EB-9B12-4CFE-A316-6B06AC69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580" y="129540"/>
          <a:ext cx="571500" cy="495300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21AC7A-7114-485B-9E71-F1E0F26924F2}" name="Table1" displayName="Table1" ref="A2:I50" totalsRowShown="0" dataDxfId="573" tableBorderDxfId="572">
  <autoFilter ref="A2:I50" xr:uid="{39CEFFDA-2D76-4BC4-952A-9D6ED10D1E61}"/>
  <tableColumns count="9">
    <tableColumn id="1" xr3:uid="{F53FB0F4-9EE2-41D5-A72F-CF2819280BA1}" name="Year" dataDxfId="571"/>
    <tableColumn id="2" xr3:uid="{E298BAAE-089F-4F09-AF4E-0E79C4001D09}" name="Western Europe" dataDxfId="570"/>
    <tableColumn id="3" xr3:uid="{498F6D6D-672A-41BB-881E-513719F44C31}" name="Western Offshoots" dataDxfId="569"/>
    <tableColumn id="4" xr3:uid="{F2236710-3BF1-4F8E-8B56-C456A84ECF3D}" name="Southern Europe" dataDxfId="568"/>
    <tableColumn id="5" xr3:uid="{5745FD25-1F1A-4744-9396-D06889DB5CD8}" name="Eastern Europe" dataDxfId="567"/>
    <tableColumn id="6" xr3:uid="{AA599EC6-94F2-40D3-A65E-82C294E2976F}" name="Latin America" dataDxfId="566"/>
    <tableColumn id="7" xr3:uid="{8382411B-0FFB-449E-834E-EDD6CA5E52B2}" name="Asia &amp; Oceania" dataDxfId="565"/>
    <tableColumn id="8" xr3:uid="{17E0E4A0-6F86-42AC-81CF-30E330126648}" name="Africa" dataDxfId="564"/>
    <tableColumn id="9" xr3:uid="{BD581FE6-6FEE-437F-B8DE-6019E4B53927}" name="World" dataDxfId="5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333D7C-A69E-4AF4-A0D6-81219FF94D50}" name="Table3" displayName="Table3" ref="K2:S50" totalsRowShown="0" headerRowDxfId="562" dataDxfId="560" headerRowBorderDxfId="561" tableBorderDxfId="559">
  <autoFilter ref="K2:S50" xr:uid="{8FD6EA24-6FCE-4C54-ACBF-BD2D58ED5C91}"/>
  <tableColumns count="9">
    <tableColumn id="1" xr3:uid="{78BDBE9A-61A7-4AA7-8D1C-8A92DD2125A6}" name="Year" dataDxfId="558"/>
    <tableColumn id="2" xr3:uid="{46827784-96AC-404A-BCA2-A951444D1B8E}" name="WesternEurope_x000a_(23)" dataDxfId="557"/>
    <tableColumn id="3" xr3:uid="{00F14644-2693-4659-9652-BCE3012B92D1}" name="WesternOffshoots_x000a_(4)" dataDxfId="556"/>
    <tableColumn id="4" xr3:uid="{CB70A304-EAF1-4288-B8E8-E9472D90C90A}" name="SouthernEurope_x000a_(7)" dataDxfId="555"/>
    <tableColumn id="5" xr3:uid="{58B31A9A-4CB1-4BA4-B806-29CE1B32190B}" name="EasternEurope_x000a_(9)" dataDxfId="554"/>
    <tableColumn id="6" xr3:uid="{60CBCDD1-104D-4F07-ADD8-89911FA2AEDD}" name="LatinAmerica_x000a_(44)" dataDxfId="553"/>
    <tableColumn id="7" xr3:uid="{A0509198-4CD6-449A-8EB8-83BF09A4056A}" name="Asia&amp;Oceania_x000a_(56)" dataDxfId="552"/>
    <tableColumn id="8" xr3:uid="{F83553A9-2DE3-4081-8F97-D8DCF024E2CD}" name="Africa_x000a_(56)" dataDxfId="551"/>
    <tableColumn id="9" xr3:uid="{3CE2C550-0BC5-492C-B960-8C74A7D2E626}" name="World_x000a_(199)" dataDxfId="55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BA3131-92A8-48E6-A0DE-76E2CBDC5658}" name="Table13" displayName="Table13" ref="A1:GA201" totalsRowShown="0">
  <autoFilter ref="A1:GA201" xr:uid="{8A89A014-6FF5-45E3-8210-2E73339B3E33}"/>
  <tableColumns count="183">
    <tableColumn id="1" xr3:uid="{82C2732D-09ED-41D0-B363-597B8DC1BDEE}" name="Year" dataDxfId="549"/>
    <tableColumn id="2" xr3:uid="{065524AB-7017-4EE2-A9FB-BE163E596EE2}" name="Austria " dataDxfId="548"/>
    <tableColumn id="3" xr3:uid="{763485B7-7D38-484D-B51A-E886FE3D16C6}" name="Belgium " dataDxfId="547"/>
    <tableColumn id="4" xr3:uid="{C39F3900-2AB8-4437-93AE-19E6188922A8}" name="Denmark " dataDxfId="546"/>
    <tableColumn id="5" xr3:uid="{58D02684-E3B7-496B-AE4E-20B22A6BF06C}" name="Finland " dataDxfId="545"/>
    <tableColumn id="6" xr3:uid="{D7759D2F-F085-4691-8EE1-F03A416184BF}" name="France" dataDxfId="544"/>
    <tableColumn id="7" xr3:uid="{E7B13C13-261C-4886-8892-F9F157619A9B}" name="Germany " dataDxfId="543"/>
    <tableColumn id="8" xr3:uid="{B2F26AAC-BF27-4AEC-BF80-B6369171D57E}" name="Italy " dataDxfId="542"/>
    <tableColumn id="9" xr3:uid="{EA7C39D6-3EBC-48DE-8B87-C7B6931F3090}" name="Netherlands " dataDxfId="541"/>
    <tableColumn id="10" xr3:uid="{2CE99645-76A7-4502-81B6-9D4B2E4016BF}" name="Norway " dataDxfId="540"/>
    <tableColumn id="11" xr3:uid="{CCEB79FE-F187-462B-A437-65A3A39DC070}" name="Sweden " dataDxfId="539"/>
    <tableColumn id="12" xr3:uid="{8369DFC4-E2C1-4E27-88F8-E44412929937}" name="Switzerland " dataDxfId="538"/>
    <tableColumn id="13" xr3:uid="{F837F608-CDBB-460A-9D3D-6D80E55E13D8}" name="UK" dataDxfId="537"/>
    <tableColumn id="14" xr3:uid="{43FD11D4-098A-4C8A-BAED-87304255A809}" name="12 W. Europe" dataDxfId="536"/>
    <tableColumn id="15" xr3:uid="{A52FAB95-B959-45F7-969E-C444D82B9B9E}" name="Ireland " dataDxfId="535"/>
    <tableColumn id="16" xr3:uid="{08B94186-0630-45CE-9739-3CD4439A25DA}" name="Greece " dataDxfId="534"/>
    <tableColumn id="17" xr3:uid="{E338C4E5-4CC2-44A9-BB47-F8AC84340866}" name="Portugal " dataDxfId="533"/>
    <tableColumn id="18" xr3:uid="{73666C30-7087-4244-997F-DF5821E43B0E}" name="Spain " dataDxfId="532"/>
    <tableColumn id="19" xr3:uid="{14B4D040-4A82-403B-A399-19EE0D40144A}" name="14 small WEC" dataDxfId="531"/>
    <tableColumn id="20" xr3:uid="{DCEAC80D-1343-4905-90A8-35B4E322D5FA}" name="30 W. Europe " dataDxfId="530"/>
    <tableColumn id="21" xr3:uid="{50512581-7FCE-4517-9E8C-75AB50976D67}" name="Australia " dataDxfId="529"/>
    <tableColumn id="22" xr3:uid="{1E03EBA2-6AD6-41D8-BDAF-2CFC28087337}" name="N. Zealand " dataDxfId="528"/>
    <tableColumn id="23" xr3:uid="{E5FD44E5-F96B-41E7-B3B7-CB12ED9CFB0D}" name="Canada" dataDxfId="527"/>
    <tableColumn id="24" xr3:uid="{B6D9AE14-5BA5-48FA-8259-C7190EEB2EA8}" name="USA" dataDxfId="526"/>
    <tableColumn id="25" xr3:uid="{E90ECFDF-608F-4B9E-BCD8-6CE5EE026D43}" name="W. Offshoots " dataDxfId="525"/>
    <tableColumn id="26" xr3:uid="{FA8FE873-3835-4D34-B8B8-EF0C48031A85}" name="Albania " dataDxfId="524"/>
    <tableColumn id="27" xr3:uid="{30482DFD-F60B-47AF-A711-0B283FFA0129}" name="Bulgaria " dataDxfId="523"/>
    <tableColumn id="28" xr3:uid="{DD865AEE-A443-412D-8392-4C0DCF242B30}" name="Czecho-slovakia" dataDxfId="522"/>
    <tableColumn id="29" xr3:uid="{3067BB2D-C33C-4E1A-B0C0-FF9A8AC6B4C9}" name="Hungary " dataDxfId="521"/>
    <tableColumn id="30" xr3:uid="{EADF2508-B2C5-4AF2-B5A9-6F5A1734D287}" name="Poland " dataDxfId="520"/>
    <tableColumn id="31" xr3:uid="{E6D7DEDF-D67F-4336-993A-9658FB64279E}" name="Romania " dataDxfId="519"/>
    <tableColumn id="32" xr3:uid="{0DAC626A-6A28-45CD-A228-CEE81925366E}" name="Yugoslavia " dataDxfId="518"/>
    <tableColumn id="33" xr3:uid="{9A29C3B8-D2C0-40CC-8768-3A753CE67B3A}" name="7 E. Europe" dataDxfId="517"/>
    <tableColumn id="34" xr3:uid="{4905BC6E-72A7-42E8-96B2-7D18C337A968}" name="Bosnia " dataDxfId="516"/>
    <tableColumn id="35" xr3:uid="{C3749C58-02CE-4AAE-8BFD-6538C79B9628}" name="Croatia " dataDxfId="515"/>
    <tableColumn id="36" xr3:uid="{50871B57-70EA-42C3-88C6-7C51347996F0}" name="Macedonia " dataDxfId="514"/>
    <tableColumn id="37" xr3:uid="{DDCB5117-119D-45A9-9246-A6D1EAC026C2}" name="Slovenia " dataDxfId="513"/>
    <tableColumn id="38" xr3:uid="{A9F59FD9-D3FD-451D-8302-54624C466350}" name="Serbia/Montenegro/Kosovo" dataDxfId="512"/>
    <tableColumn id="39" xr3:uid="{6C9B9B73-0952-44DD-BA22-A6992D13C4BD}" name="F. Yugoslavia " dataDxfId="511"/>
    <tableColumn id="40" xr3:uid="{AF5434CD-3270-4AF6-946A-B883E4A3A0F0}" name="Czech Rep." dataDxfId="510"/>
    <tableColumn id="41" xr3:uid="{735765AF-3F21-4C3E-8CA7-BCC5B2A6AE07}" name="Slovakia " dataDxfId="509"/>
    <tableColumn id="42" xr3:uid="{3B51377A-AFFA-4CBF-A1CD-9638830A5A99}" name="F. Czecho-slovakia" dataDxfId="508"/>
    <tableColumn id="43" xr3:uid="{97649AF2-7558-4D1B-8262-849D94EFD6D3}" name="Armenia " dataDxfId="507"/>
    <tableColumn id="44" xr3:uid="{2B666BEB-8C6E-481F-AA2B-13EDE7A432A1}" name="Azerbaijan " dataDxfId="506"/>
    <tableColumn id="45" xr3:uid="{B52EE9E3-5B5F-401B-805C-C009D8C36071}" name="Belarus " dataDxfId="505"/>
    <tableColumn id="46" xr3:uid="{935AF143-2E84-407C-8A24-FF5FBB937DDF}" name="Estonia " dataDxfId="504"/>
    <tableColumn id="47" xr3:uid="{9661C046-9A0C-45E7-804B-DC63E9639985}" name="Georgia " dataDxfId="503"/>
    <tableColumn id="48" xr3:uid="{39C71AAF-E0E7-46BF-ABCF-3DFA35778631}" name="Kazakhstan" dataDxfId="502"/>
    <tableColumn id="49" xr3:uid="{ED7646E3-76A0-4502-8B9D-18C8DAFBC5DD}" name="Kyrgyzstan " dataDxfId="501"/>
    <tableColumn id="50" xr3:uid="{FCEC6E85-048C-4BDF-A029-7388A46AA880}" name="Latvia " dataDxfId="500"/>
    <tableColumn id="51" xr3:uid="{C168F223-AA5F-411F-8524-23029E7967F1}" name="Lithuania " dataDxfId="499"/>
    <tableColumn id="52" xr3:uid="{DE30C1E6-5808-4ED3-81E3-66573FD45C69}" name="Moldova " dataDxfId="498"/>
    <tableColumn id="53" xr3:uid="{6F128F47-06F0-4A6F-8F98-9C9D055753E8}" name="Russia" dataDxfId="497"/>
    <tableColumn id="54" xr3:uid="{2BDB41CC-AF90-4AFC-94AB-BE9A55C8C57D}" name="Tajikistan " dataDxfId="496"/>
    <tableColumn id="55" xr3:uid="{BDE798D0-F56A-4FC1-AE5C-21C4BEBEA4E0}" name="Turk-menistan " dataDxfId="495"/>
    <tableColumn id="56" xr3:uid="{EC2DEB66-6CD3-4E24-97BB-BABBB14250D8}" name="Ukraine " dataDxfId="494"/>
    <tableColumn id="57" xr3:uid="{C60AD886-A63F-4F79-9B88-D29608BF573C}" name="Uzbekistan " dataDxfId="493"/>
    <tableColumn id="58" xr3:uid="{BC66CB33-901E-422E-9527-5C5002A398B9}" name="F. USSR " dataDxfId="492"/>
    <tableColumn id="59" xr3:uid="{077503DC-2221-4A47-97BE-03CFB7EE18A7}" name="Argentina " dataDxfId="491"/>
    <tableColumn id="60" xr3:uid="{D1FB8D73-4E7C-49E7-BE56-FC0782ACCB67}" name="Brazil " dataDxfId="490"/>
    <tableColumn id="61" xr3:uid="{EE116774-A2FC-482F-83CA-421DA50933E1}" name="Chile " dataDxfId="489"/>
    <tableColumn id="62" xr3:uid="{85532C60-9EF0-4D0B-A783-C169B8B21F5E}" name="Colombia " dataDxfId="488"/>
    <tableColumn id="63" xr3:uid="{94925B7C-4391-46DF-9E71-4E7C221EE19B}" name="Mexico " dataDxfId="487"/>
    <tableColumn id="64" xr3:uid="{00BD05F0-77BA-4C43-88DA-A91A748088B8}" name="Peru " dataDxfId="486"/>
    <tableColumn id="65" xr3:uid="{A1E7F70C-25A1-4C84-80A6-BC98272A342E}" name="Uruguay" dataDxfId="485"/>
    <tableColumn id="66" xr3:uid="{095DF5F5-DEA8-448C-8B75-2FE0CADD946C}" name="Venezuela" dataDxfId="484"/>
    <tableColumn id="67" xr3:uid="{D601A0C4-5A6C-4A1B-A8A4-F78EAD64D657}" name="8 L. America" dataDxfId="483"/>
    <tableColumn id="68" xr3:uid="{DAAC2360-0B09-495E-8EFE-F4B8DA86AACC}" name="Bolivia " dataDxfId="482"/>
    <tableColumn id="69" xr3:uid="{95E09060-042E-4D16-8520-28E37C29C2D2}" name="Costa Rica" dataDxfId="481"/>
    <tableColumn id="70" xr3:uid="{023DFEA4-659C-49BE-ACBB-666BF2EF7AF3}" name="Cuba" dataDxfId="480"/>
    <tableColumn id="71" xr3:uid="{59CC81DA-FE27-45B9-9AD3-A1EA0FF22EA5}" name="Dominican Rep." dataDxfId="479"/>
    <tableColumn id="72" xr3:uid="{E250255E-37F3-4FED-94D2-C7E856AA0033}" name="Ecuador " dataDxfId="478"/>
    <tableColumn id="73" xr3:uid="{90A6CA13-494E-44D7-BE3C-68E76292890A}" name="El Salvador" dataDxfId="477"/>
    <tableColumn id="74" xr3:uid="{D1099899-6357-49B7-B23B-1F2E4F72FBC1}" name="Guatemala" dataDxfId="476"/>
    <tableColumn id="75" xr3:uid="{067E6A60-1095-4218-AAE5-2BFCFA1D1A94}" name="Haïti" dataDxfId="475"/>
    <tableColumn id="76" xr3:uid="{456D6174-FE05-458D-A250-903E7006FC63}" name="Honduras" dataDxfId="474"/>
    <tableColumn id="77" xr3:uid="{CC21673C-0771-49E5-B36E-B7A6BCA5068D}" name="Jamaica " dataDxfId="473"/>
    <tableColumn id="78" xr3:uid="{1DCCA109-C519-4910-AF19-260753E7434D}" name="Nicaragua" dataDxfId="472"/>
    <tableColumn id="79" xr3:uid="{B7CAEA96-0285-4DFD-8C89-3D250CD8E702}" name="Panama" dataDxfId="471"/>
    <tableColumn id="80" xr3:uid="{11F29F5D-C280-41D2-AAC6-19BDB886C69B}" name="Paraguay" dataDxfId="470"/>
    <tableColumn id="81" xr3:uid="{1B194621-65BD-43A9-A823-17C18F52EDCC}" name="Puerto Rico " dataDxfId="469"/>
    <tableColumn id="82" xr3:uid="{A83D1330-D0C3-4CDB-8F06-71C2FD142B4B}" name="T. &amp; Tobago " dataDxfId="468"/>
    <tableColumn id="83" xr3:uid="{2A0DE5B1-9A66-4FBB-A290-2C69724B10ED}" name="15 L. America" dataDxfId="467"/>
    <tableColumn id="84" xr3:uid="{3A732EE2-9861-45FD-8DA1-B4895ECC9C75}" name="21 Caribbean" dataDxfId="466"/>
    <tableColumn id="85" xr3:uid="{10BEA1AE-C521-4572-806A-DE37CA2B0AFD}" name="L. America" dataDxfId="465"/>
    <tableColumn id="86" xr3:uid="{7A528E74-6112-4E93-AB21-E7B82B200616}" name="China " dataDxfId="464"/>
    <tableColumn id="87" xr3:uid="{0ECCDC98-75FE-4A9C-848F-C3F581F173E9}" name="India " dataDxfId="463"/>
    <tableColumn id="88" xr3:uid="{11C66C7F-32ED-443B-9BBC-6AA5FB1C6736}" name="Indonesia (&amp; Timor until '99)" dataDxfId="462"/>
    <tableColumn id="89" xr3:uid="{20CDCCA7-0641-4D7C-86F5-9B77CF07EA36}" name="Japan " dataDxfId="461"/>
    <tableColumn id="90" xr3:uid="{3C2D0D2B-8F66-4654-A536-7FC4B45C647D}" name="Philippines" dataDxfId="460"/>
    <tableColumn id="91" xr3:uid="{45ED346D-684A-419F-8D4F-A3D4AFD30B8A}" name="S. Korea " dataDxfId="459"/>
    <tableColumn id="92" xr3:uid="{2516DB32-4124-455F-B751-948C20039EBA}" name="Thailand " dataDxfId="458"/>
    <tableColumn id="93" xr3:uid="{9B6F9D0E-5693-4CAD-9386-DA393356F187}" name="Taiwan" dataDxfId="457"/>
    <tableColumn id="94" xr3:uid="{469F67E0-4C88-45D6-B551-0117B418064D}" name="Bangladesh" dataDxfId="456"/>
    <tableColumn id="95" xr3:uid="{A1D0C33B-6AA3-4EDA-845C-E614F30BEDA9}" name="Burma " dataDxfId="455"/>
    <tableColumn id="96" xr3:uid="{A008BDDE-D551-4988-B166-1CD1ED62EDA3}" name="Hong Kong" dataDxfId="454"/>
    <tableColumn id="97" xr3:uid="{F47E7B6F-36C6-46E8-85A9-0FB1CFBA400B}" name="Malaysia " dataDxfId="453"/>
    <tableColumn id="98" xr3:uid="{36BEF813-AA39-45EA-BC89-85D4980DF04B}" name="Nepal " dataDxfId="452"/>
    <tableColumn id="99" xr3:uid="{7A72971C-23D3-455F-8B97-CC2C37C80411}" name="Pakistan" dataDxfId="451"/>
    <tableColumn id="100" xr3:uid="{1F7667FF-A40F-4B3C-B058-67554AC02E57}" name="Singapore " dataDxfId="450"/>
    <tableColumn id="101" xr3:uid="{D6F6D701-E8E6-4F47-B1B2-8A0E8A34E25D}" name="Sri Lanka" dataDxfId="449"/>
    <tableColumn id="102" xr3:uid="{CF2C866F-ACBF-47BF-A37D-9A03545819B5}" name="16 E. Asia" dataDxfId="448"/>
    <tableColumn id="103" xr3:uid="{AF52577B-F256-4BC6-975C-500EEF9EE6BB}" name="Afghanistan" dataDxfId="447"/>
    <tableColumn id="104" xr3:uid="{FE813720-B1A2-48CC-9397-F26D4F5FA48D}" name="Cambodia " dataDxfId="446"/>
    <tableColumn id="105" xr3:uid="{B0C6B748-5D13-43E1-8F5A-F035F410F3C1}" name="Laos" dataDxfId="445"/>
    <tableColumn id="106" xr3:uid="{1F092685-0DF0-4028-AA17-DB3171FE80D9}" name="Mongolia " dataDxfId="444"/>
    <tableColumn id="107" xr3:uid="{14B5D7E3-497B-4D56-B4E0-5F31CB85AE24}" name="North Korea " dataDxfId="443"/>
    <tableColumn id="108" xr3:uid="{E1EAEE57-1165-4D39-B6F7-2FDE0F231387}" name="Vietnam" dataDxfId="442"/>
    <tableColumn id="109" xr3:uid="{FEA70711-59EF-413C-A1A8-681BD0F2F943}" name="24 Sm. E. Asia" dataDxfId="441"/>
    <tableColumn id="110" xr3:uid="{B887E6AD-C1A3-44A2-A335-A39E4F37BD56}" name="30 E. Asia" dataDxfId="440"/>
    <tableColumn id="111" xr3:uid="{3657D4B7-82EC-4078-922D-CEB0D45C8188}" name="Bahrain " dataDxfId="439"/>
    <tableColumn id="112" xr3:uid="{51C2E3BB-32E7-4EFD-994D-359AA1EC5ACB}" name="Iran" dataDxfId="438"/>
    <tableColumn id="113" xr3:uid="{3C360B0C-AF1E-43CF-B522-2D76AAF6DCEB}" name="Iraq " dataDxfId="437"/>
    <tableColumn id="114" xr3:uid="{2671947F-3CE0-45BC-95E1-87E260AA846A}" name="Israel " dataDxfId="436"/>
    <tableColumn id="115" xr3:uid="{535E5284-5D3F-4073-8FBD-4BD64E6DDC31}" name="Jordan " dataDxfId="435"/>
    <tableColumn id="116" xr3:uid="{B2F84290-F8A0-4342-BC2D-E12FC370EF7D}" name="Kuwait " dataDxfId="434"/>
    <tableColumn id="117" xr3:uid="{7FD00301-827A-4753-80CF-3C9C2EC2D467}" name="Lebanon " dataDxfId="433"/>
    <tableColumn id="118" xr3:uid="{36D7A4CF-CA2D-4549-B73B-34F756515A22}" name="Oman" dataDxfId="432"/>
    <tableColumn id="119" xr3:uid="{2F9A2F07-6104-49A3-8349-7A0F75BD2472}" name="Qatar" dataDxfId="431"/>
    <tableColumn id="120" xr3:uid="{92B5A021-7603-4287-ADEA-2E1F279797F6}" name="Saudi Arabia " dataDxfId="430"/>
    <tableColumn id="121" xr3:uid="{D6048FB9-1B23-4722-B885-1D6A1CD983EF}" name="Syria " dataDxfId="429"/>
    <tableColumn id="122" xr3:uid="{2346DF1D-0FB2-45E4-BC88-AE67B7DA2CD2}" name="Turkey " dataDxfId="428"/>
    <tableColumn id="123" xr3:uid="{285A0D4B-B7C3-4209-91BD-35526D524B86}" name="UAE" dataDxfId="427"/>
    <tableColumn id="124" xr3:uid="{FE106C28-34F7-490B-A412-05CF9DD1547B}" name="Yemen " dataDxfId="426"/>
    <tableColumn id="125" xr3:uid="{50D1E02B-B4F2-4665-B437-476A1595AC18}" name="W. Bank &amp; Gaza " dataDxfId="425"/>
    <tableColumn id="126" xr3:uid="{93024624-6CAC-4454-987C-086ACB947C30}" name="15 W. Asia" dataDxfId="424"/>
    <tableColumn id="127" xr3:uid="{9ED37E4C-5CCF-4D67-81C2-1819EA99D3C9}" name="Asia " dataDxfId="423"/>
    <tableColumn id="128" xr3:uid="{79527A4B-7077-4D7B-A30D-618B07F3E895}" name="Algeria " dataDxfId="422"/>
    <tableColumn id="129" xr3:uid="{29FD054A-BF63-4AB8-A8CE-95E35E0C8165}" name="Angola" dataDxfId="421"/>
    <tableColumn id="130" xr3:uid="{B1221467-DE52-4CDB-8D6D-2101A757D605}" name="Benin " dataDxfId="420"/>
    <tableColumn id="131" xr3:uid="{1353A060-9237-4580-B42A-ED1FF33618A2}" name="Botswana" dataDxfId="419"/>
    <tableColumn id="132" xr3:uid="{C99E808D-78F3-4876-A343-EC3E89EFE0E8}" name="Burkina Faso" dataDxfId="418"/>
    <tableColumn id="133" xr3:uid="{43E2C4F1-05BB-41B1-834D-E1D80E762489}" name="Burundi" dataDxfId="417"/>
    <tableColumn id="134" xr3:uid="{BFAA8211-656A-4031-A3F6-113962A27628}" name="Cameroon " dataDxfId="416"/>
    <tableColumn id="135" xr3:uid="{E3EA672F-70CA-4128-BAC8-681AE48B2356}" name="Cape Verde " dataDxfId="415"/>
    <tableColumn id="136" xr3:uid="{5C0C0D8F-6A65-4542-A76F-50302E102EC1}" name="Centr. Afr. Rep." dataDxfId="414"/>
    <tableColumn id="137" xr3:uid="{DC251936-FFF0-4E80-A893-1E7764A8D097}" name="Chad " dataDxfId="413"/>
    <tableColumn id="138" xr3:uid="{00A1D56F-A92A-4E57-ADF1-D9B1B4619F39}" name="Comoro Islands" dataDxfId="412"/>
    <tableColumn id="139" xr3:uid="{69197A55-B934-4A72-872E-DAB7BEE512FE}" name="Congo 'Brazzaville'" dataDxfId="411"/>
    <tableColumn id="140" xr3:uid="{BA340474-C3A3-49B1-9FFE-73CC96559AF8}" name="Côte d'Ivoire" dataDxfId="410"/>
    <tableColumn id="141" xr3:uid="{4E7C6D2E-D616-4C0E-9CFA-07B93AB0A62B}" name="Djibouti" dataDxfId="409"/>
    <tableColumn id="142" xr3:uid="{37DB02F3-340F-4F90-974E-6284F3B9C2CC}" name="Egypt " dataDxfId="408"/>
    <tableColumn id="143" xr3:uid="{E1455B02-64F0-4F69-922B-F3A69ABA7905}" name="Equatorial Guinea " dataDxfId="407"/>
    <tableColumn id="144" xr3:uid="{8F8BCA63-1B4F-482F-800A-0C7BFD1938D0}" name="Eritrea &amp; Ethiopia " dataDxfId="406"/>
    <tableColumn id="145" xr3:uid="{8870EE5E-68E3-4141-BE9C-E0770D710F75}" name="Gabon" dataDxfId="405"/>
    <tableColumn id="146" xr3:uid="{94C5812F-E52C-40F7-8154-BF8149644D1A}" name="Gambia " dataDxfId="404"/>
    <tableColumn id="147" xr3:uid="{60CAB763-8301-4C15-874A-2F68983D2D03}" name="Ghana" dataDxfId="403"/>
    <tableColumn id="148" xr3:uid="{2743EC4E-B8FE-4164-9C70-866E283D1366}" name="Guinea " dataDxfId="402"/>
    <tableColumn id="149" xr3:uid="{EA493A67-BE21-4363-85EA-A69DA3115C72}" name="Guinea Bissau " dataDxfId="401"/>
    <tableColumn id="150" xr3:uid="{19317ED3-2069-4623-A8B2-B5870724C53B}" name="Kenya" dataDxfId="400"/>
    <tableColumn id="151" xr3:uid="{A5467EEB-1A69-452A-BAC6-6C21A88169DF}" name="Lesotho" dataDxfId="399"/>
    <tableColumn id="152" xr3:uid="{65B44676-A4C8-46C0-AB89-C1576EFA8F0A}" name="Liberia" dataDxfId="398"/>
    <tableColumn id="153" xr3:uid="{B500D6EA-AE5E-464F-A501-0A6EA227DF09}" name="Libya " dataDxfId="397"/>
    <tableColumn id="154" xr3:uid="{02A7C743-8AC7-4EF8-948C-C9F7BE66C25F}" name="Madagascar" dataDxfId="396"/>
    <tableColumn id="155" xr3:uid="{057B782A-3E32-4220-A435-8ADD471420A5}" name="Malawi" dataDxfId="395"/>
    <tableColumn id="156" xr3:uid="{EEA146C4-581A-4DB7-BD42-F1DD25A307AB}" name="Mali" dataDxfId="394"/>
    <tableColumn id="157" xr3:uid="{0D0B232E-4137-4093-8A5D-3AA2454049F0}" name="Mauritania " dataDxfId="393"/>
    <tableColumn id="158" xr3:uid="{1CFA10F6-9A07-4B20-8B89-7B929EA40C5F}" name="Mauritius " dataDxfId="392"/>
    <tableColumn id="159" xr3:uid="{C285ACD8-35F6-4C9B-9D00-C3A0E44EE3EE}" name="Morocco " dataDxfId="391"/>
    <tableColumn id="160" xr3:uid="{475C5B51-ED07-4D45-A8CE-7053B9CE4461}" name="Mozambique" dataDxfId="390"/>
    <tableColumn id="161" xr3:uid="{922840C1-29B4-4C89-A1DB-E046A16BD653}" name="Namibia " dataDxfId="389"/>
    <tableColumn id="162" xr3:uid="{9F077402-2CF4-4D08-9E19-86884D981BA5}" name="Niger" dataDxfId="388"/>
    <tableColumn id="163" xr3:uid="{26BC09CF-FD3D-4A21-8424-B2F58FA2B54F}" name="Nigeria" dataDxfId="387"/>
    <tableColumn id="164" xr3:uid="{4E7AAC85-0A16-4B68-BF2B-18A9A7179A9C}" name="Rwanda" dataDxfId="386"/>
    <tableColumn id="165" xr3:uid="{9D7003AE-769E-47E8-8B77-A1AE1B10592B}" name="S. Tomé &amp; P." dataDxfId="385"/>
    <tableColumn id="166" xr3:uid="{0D592E34-B493-43D8-AC1B-8BEBFBE0092D}" name="Senegal " dataDxfId="384"/>
    <tableColumn id="167" xr3:uid="{FB506435-371C-4DA0-9BDC-3B24B65E2178}" name="Seychelles" dataDxfId="383"/>
    <tableColumn id="168" xr3:uid="{8C991835-7EE6-4887-A782-4BCB6923DC4C}" name="Sierra Leone" dataDxfId="382"/>
    <tableColumn id="169" xr3:uid="{FAE8B4C7-D1B3-4B03-8175-BE68FF75D50D}" name="Somalia " dataDxfId="381"/>
    <tableColumn id="170" xr3:uid="{7D8CBE04-3F36-48E0-96DC-A79D72D1D5A2}" name="South Africa " dataDxfId="380"/>
    <tableColumn id="171" xr3:uid="{27C872AB-69C4-4A74-93E3-80BC56E22768}" name="Sudan " dataDxfId="379"/>
    <tableColumn id="172" xr3:uid="{BC49B022-C60C-4E9E-B95A-CED84749DA11}" name="Swaziland" dataDxfId="378"/>
    <tableColumn id="173" xr3:uid="{88CFB722-FED9-4A36-B0BE-89498AEA538C}" name="Tanzania " dataDxfId="377"/>
    <tableColumn id="174" xr3:uid="{F4040B73-BCDF-4039-8CF6-ED615A935BE8}" name="Togo" dataDxfId="376"/>
    <tableColumn id="175" xr3:uid="{A4DE0C33-E565-4A3A-B7C2-8DFB150AEA64}" name="Tunisia " dataDxfId="375"/>
    <tableColumn id="176" xr3:uid="{2F67D9FE-40CD-4D58-BDD1-254F61B51A5E}" name="Uganda " dataDxfId="374"/>
    <tableColumn id="177" xr3:uid="{87FA8C0D-5EA3-4683-9819-0F2C333808CA}" name="Zaire (Congo-Kinshasa)" dataDxfId="373"/>
    <tableColumn id="178" xr3:uid="{6168D7DF-20FA-4F0F-AE06-A4618D958E0F}" name="Zambia " dataDxfId="372"/>
    <tableColumn id="179" xr3:uid="{96DDA7DB-527B-4987-A9F8-ED08DE96E4CE}" name="Zimbabwe" dataDxfId="371"/>
    <tableColumn id="180" xr3:uid="{A7B89A48-A742-44ED-A8B2-930DAAF2DD43}" name="3 Small Afr. " dataDxfId="370"/>
    <tableColumn id="181" xr3:uid="{B2834992-6D49-4DEC-AA69-BE21E703BAA1}" name="Total Africa " dataDxfId="369"/>
    <tableColumn id="182" xr3:uid="{352CF0E9-DA0C-4752-8B73-4839B2DE77CE}" name="Column2" dataDxfId="368"/>
    <tableColumn id="183" xr3:uid="{9B17CBCB-56E5-4129-9074-9E98020A5A93}" name="World Total" dataDxfId="36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CE5291-38CF-41D6-9392-BB35629F3B68}" name="Table5" displayName="Table5" ref="A1:GA200" totalsRowShown="0">
  <autoFilter ref="A1:GA200" xr:uid="{F985ED5F-3411-41A0-87FB-C96439D6A3EB}"/>
  <tableColumns count="183">
    <tableColumn id="1" xr3:uid="{8A16A175-2AF4-41E7-96ED-F864B4F22A6C}" name="Year" dataDxfId="366"/>
    <tableColumn id="2" xr3:uid="{F2DEC7F6-50EC-4C52-BFBF-9566E4A1D237}" name="Austria " dataDxfId="365"/>
    <tableColumn id="3" xr3:uid="{199CF872-6CD2-4290-8450-3B92D8861A58}" name="Belgium " dataDxfId="364"/>
    <tableColumn id="4" xr3:uid="{B96B523C-EF71-43C4-AB0B-DDBC1876B45B}" name="Denmark " dataDxfId="363"/>
    <tableColumn id="5" xr3:uid="{A662FB97-F064-4FE4-A815-59CB0B694C4F}" name="Finland " dataDxfId="362"/>
    <tableColumn id="6" xr3:uid="{7F82DAFC-04B0-44E1-A081-14215E9F4EFC}" name="France" dataDxfId="361"/>
    <tableColumn id="7" xr3:uid="{81FA700E-8AD0-48B0-AE5D-17E236AD97F7}" name="Germany " dataDxfId="360"/>
    <tableColumn id="8" xr3:uid="{A74CB108-F996-4ACB-B104-AD8E12EEFD71}" name="Italy " dataDxfId="359"/>
    <tableColumn id="9" xr3:uid="{76E68EE2-7837-45D4-A261-06186090CA17}" name="Netherlands " dataDxfId="358"/>
    <tableColumn id="10" xr3:uid="{29AFB87C-41CE-40FA-B609-B7AA7587FD4C}" name="Norway " dataDxfId="357"/>
    <tableColumn id="11" xr3:uid="{9F1D7E57-AD60-4CFA-8302-E1F6AE78B5E9}" name="Sweden " dataDxfId="356"/>
    <tableColumn id="12" xr3:uid="{D10905E6-ED39-46EE-8205-C55BBF511C87}" name="Switzerland " dataDxfId="355"/>
    <tableColumn id="13" xr3:uid="{AA79407F-DECC-4A83-BFE5-25738351ABBC}" name="UK" dataDxfId="354"/>
    <tableColumn id="14" xr3:uid="{F2FB76A3-9A86-4E49-A325-347A46EE3032}" name="12 W. Europe" dataDxfId="353"/>
    <tableColumn id="15" xr3:uid="{F3CC780A-0C80-4AA9-A3D6-AEF5212C6468}" name="Ireland " dataDxfId="352"/>
    <tableColumn id="16" xr3:uid="{FB736645-569A-4F4D-84B0-3E8051FF9B03}" name="Greece " dataDxfId="351"/>
    <tableColumn id="17" xr3:uid="{DE1BBFC5-BF8E-4A31-B504-2FD312DF03E2}" name="Portugal " dataDxfId="350"/>
    <tableColumn id="18" xr3:uid="{686C6761-58C0-4ABA-8339-D49F725CFE19}" name="Spain " dataDxfId="349"/>
    <tableColumn id="19" xr3:uid="{A55EB2D9-DBF9-4835-AE4C-01252EEAE6E9}" name="14 small WEC" dataDxfId="348"/>
    <tableColumn id="20" xr3:uid="{60CFD372-687A-428A-993A-12D14AE8B0D8}" name="30 W. Europe " dataDxfId="347"/>
    <tableColumn id="21" xr3:uid="{D3D81B98-843D-4BAF-AC56-7A94B200D4D5}" name="Australia " dataDxfId="346"/>
    <tableColumn id="22" xr3:uid="{D8B1921E-5FC6-4D29-87F4-FBAD848A2002}" name="N. Zealand " dataDxfId="345"/>
    <tableColumn id="23" xr3:uid="{1F779FE3-23F8-4958-9381-86D4FC5C9AE2}" name="Canada" dataDxfId="344"/>
    <tableColumn id="24" xr3:uid="{57EC1893-E8DF-4EA4-9235-00E2E073647D}" name="USA" dataDxfId="343"/>
    <tableColumn id="25" xr3:uid="{A163A371-01F0-4DD2-8E04-FEBA26A4E29D}" name="W. Offshoots " dataDxfId="342"/>
    <tableColumn id="26" xr3:uid="{EC695010-7C0D-46DF-95C4-A17236FD34F9}" name="Albania " dataDxfId="341"/>
    <tableColumn id="27" xr3:uid="{BABEA0D8-3C9D-419D-BB53-40186BE5AA79}" name="Bulgaria " dataDxfId="340"/>
    <tableColumn id="28" xr3:uid="{4FC50A67-09D6-4B54-91C7-532A6A09CD48}" name="Czecho-slovakia" dataDxfId="339"/>
    <tableColumn id="29" xr3:uid="{4903F4BD-9347-43B1-9552-C55241128823}" name="Hungary " dataDxfId="338"/>
    <tableColumn id="30" xr3:uid="{02104060-618F-44FE-90D1-F76AD574C14A}" name="Poland " dataDxfId="337"/>
    <tableColumn id="31" xr3:uid="{54505B30-6C9E-48FA-AC32-F96D9C8F32D0}" name="Romania " dataDxfId="336"/>
    <tableColumn id="32" xr3:uid="{38F85AAB-38DE-4CBC-A515-668D95865D22}" name="Yugoslavia " dataDxfId="335"/>
    <tableColumn id="33" xr3:uid="{EAD91CC4-E8A9-468A-A329-35FEFD9B70E6}" name="7 E. Europe" dataDxfId="334"/>
    <tableColumn id="34" xr3:uid="{25A18B8F-B2ED-4774-A7BC-0770136AC995}" name="Bosnia " dataDxfId="333"/>
    <tableColumn id="35" xr3:uid="{205FDF71-70FA-4DE1-9F07-01C6959A578E}" name="Croatia " dataDxfId="332"/>
    <tableColumn id="36" xr3:uid="{C74F1E40-480D-446D-B0D0-91EB73469CB0}" name="Macedonia " dataDxfId="331"/>
    <tableColumn id="37" xr3:uid="{CD66199A-6488-4EC9-BFB3-5D7D98F98AA2}" name="Slovenia " dataDxfId="330"/>
    <tableColumn id="38" xr3:uid="{CC8641F7-257F-4737-B617-857C3395B803}" name="Serbia/Montenegro/Kosovo" dataDxfId="329"/>
    <tableColumn id="39" xr3:uid="{68CA2050-5FE0-4509-ADDA-C6FEEC690F75}" name="F. Yugoslavia " dataDxfId="328"/>
    <tableColumn id="40" xr3:uid="{7CE7BE9E-40CC-451A-9C61-A897EF4A15FE}" name="Czech Rep." dataDxfId="327"/>
    <tableColumn id="41" xr3:uid="{C2B76C9A-9370-4B0D-99E0-BE212DFCA095}" name="Slovakia " dataDxfId="326"/>
    <tableColumn id="42" xr3:uid="{97494506-1400-4ABC-8104-D632C699F3E9}" name="F. Czecho-slovakia" dataDxfId="325"/>
    <tableColumn id="43" xr3:uid="{F1134094-E67F-4DED-B2EF-924994C63D8A}" name="Armenia " dataDxfId="324"/>
    <tableColumn id="44" xr3:uid="{35E15CF4-7818-4D10-B103-22F34F96406A}" name="Azerbaijan " dataDxfId="323"/>
    <tableColumn id="45" xr3:uid="{AA7B033D-86E6-4BDC-B015-1E9E87AC23DE}" name="Belarus " dataDxfId="322"/>
    <tableColumn id="46" xr3:uid="{C6F86C60-BA97-4FEB-926B-8E9121853F1B}" name="Estonia " dataDxfId="321"/>
    <tableColumn id="47" xr3:uid="{D929C4F7-BBEB-4365-B5BA-B5D2F6750612}" name="Georgia " dataDxfId="320"/>
    <tableColumn id="48" xr3:uid="{90E5F4AA-E330-4FFE-93FF-7FAA1E7BE1D7}" name="Kazakhstan" dataDxfId="319"/>
    <tableColumn id="49" xr3:uid="{8E13DBD5-78D7-4010-82B8-435CB3D64B79}" name="Kyrgyzstan " dataDxfId="318"/>
    <tableColumn id="50" xr3:uid="{73EB4AC1-F400-4EB9-AD15-E7150CD67397}" name="Latvia " dataDxfId="317"/>
    <tableColumn id="51" xr3:uid="{6D42B26A-3399-4092-861F-BE9A17CF1423}" name="Lithuania " dataDxfId="316"/>
    <tableColumn id="52" xr3:uid="{38990EE8-3F83-4842-832B-3AB763DDE44B}" name="Moldova " dataDxfId="315"/>
    <tableColumn id="53" xr3:uid="{637161D1-EF4D-4C11-BAE2-4B1E6DD43CFF}" name="Russia" dataDxfId="314"/>
    <tableColumn id="54" xr3:uid="{3E9E5952-691D-4FDC-BC4F-E06866B55FCB}" name="Tajikistan " dataDxfId="313"/>
    <tableColumn id="55" xr3:uid="{26DE3DC0-2590-4B29-BF6B-13CC54CEC8BA}" name="Turk-menistan " dataDxfId="312"/>
    <tableColumn id="56" xr3:uid="{2B620088-E51A-46D2-B670-692515AC737C}" name="Ukraine " dataDxfId="311"/>
    <tableColumn id="57" xr3:uid="{F914B890-1061-40AB-AB32-2295524364C1}" name="Uzbekistan " dataDxfId="310"/>
    <tableColumn id="58" xr3:uid="{E8872582-F229-45E3-9CB5-C889FE5F929B}" name="F. USSR " dataDxfId="309"/>
    <tableColumn id="59" xr3:uid="{AF8E3E67-6179-422A-8D38-68312DA83B8A}" name="Argentina " dataDxfId="308"/>
    <tableColumn id="60" xr3:uid="{1EB8E096-6047-49AC-81B0-E1044157D924}" name="Brazil " dataDxfId="307"/>
    <tableColumn id="61" xr3:uid="{FC9E8871-514A-4CCA-B321-8D69BA78C1AC}" name="Chile " dataDxfId="306"/>
    <tableColumn id="62" xr3:uid="{4770A095-254A-4F2E-B484-E8F11BEACA49}" name="Colombia " dataDxfId="305"/>
    <tableColumn id="63" xr3:uid="{E130B897-6ED4-4001-B66B-95AE04DD41AD}" name="Mexico " dataDxfId="304"/>
    <tableColumn id="64" xr3:uid="{4C3CA668-E729-4A86-B333-244878BFF49C}" name="Peru " dataDxfId="303"/>
    <tableColumn id="65" xr3:uid="{D6A667EF-A98D-4454-98FF-DEDB3AE8576C}" name="Uruguay" dataDxfId="302"/>
    <tableColumn id="66" xr3:uid="{4A9F6B36-775F-4F2D-A31A-394C953438FB}" name="Venezuela" dataDxfId="301"/>
    <tableColumn id="67" xr3:uid="{35EE572D-A532-4863-A6C6-C7F206500027}" name="8 L. America" dataDxfId="300"/>
    <tableColumn id="68" xr3:uid="{B4AB0F72-F523-4813-80F4-421C48883B78}" name="Bolivia " dataDxfId="299"/>
    <tableColumn id="69" xr3:uid="{AB9EEA3B-5AB0-43E1-9189-54E5CC26F777}" name="Costa Rica" dataDxfId="298"/>
    <tableColumn id="70" xr3:uid="{A3B20D4B-2CBC-4A9D-A063-6A273FE19D70}" name="Cuba" dataDxfId="297"/>
    <tableColumn id="71" xr3:uid="{35E24668-3B89-4E88-A18C-27DC3731A591}" name="Dominican Rep." dataDxfId="296"/>
    <tableColumn id="72" xr3:uid="{146C713A-53BE-4A73-B789-82EFCA598ED2}" name="Ecuador " dataDxfId="295"/>
    <tableColumn id="73" xr3:uid="{BEDEC0E4-4590-4DE4-A540-39F4B7A4676E}" name="El Salvador" dataDxfId="294"/>
    <tableColumn id="74" xr3:uid="{EB34C4BD-BBDF-4C4B-95F6-886A2E5602C6}" name="Guatemala" dataDxfId="293"/>
    <tableColumn id="75" xr3:uid="{0279B6DE-568A-4042-BE29-EB4044B82906}" name="Haïti" dataDxfId="292"/>
    <tableColumn id="76" xr3:uid="{D6913877-AF16-492A-929A-4FE838D8BBA3}" name="Honduras" dataDxfId="291"/>
    <tableColumn id="77" xr3:uid="{31F70596-D192-4654-8A47-3E1C51D1311D}" name="Jamaica " dataDxfId="290"/>
    <tableColumn id="78" xr3:uid="{81707C65-175F-446F-ADA1-EAEC39B74E18}" name="Nicaragua" dataDxfId="289"/>
    <tableColumn id="79" xr3:uid="{52CD2732-2E09-4E2E-A6F7-2BAD8258932E}" name="Panama" dataDxfId="288"/>
    <tableColumn id="80" xr3:uid="{8D453931-4C2D-4C9A-BF62-D6D8C17FAF05}" name="Paraguay" dataDxfId="287"/>
    <tableColumn id="81" xr3:uid="{48ECD5F6-D706-4F4B-87A9-BA9C0F8E3D05}" name="Puerto Rico " dataDxfId="286"/>
    <tableColumn id="82" xr3:uid="{739832E7-320D-4B74-9CE6-48D7448C6A8C}" name="T. &amp; Tobago " dataDxfId="285"/>
    <tableColumn id="83" xr3:uid="{9C0BB46F-EBCF-40B0-A079-88020DEE40BD}" name="15 L. America" dataDxfId="284"/>
    <tableColumn id="84" xr3:uid="{6CE8C9A2-C186-46B9-B5A9-9438B551BE18}" name="21 Caribbean" dataDxfId="283"/>
    <tableColumn id="85" xr3:uid="{E3071A51-A9CE-4C45-AF2F-2C420221B822}" name="L. America" dataDxfId="282"/>
    <tableColumn id="86" xr3:uid="{42A2A07D-210B-4E4C-A5E8-F454E101B660}" name="China " dataDxfId="281"/>
    <tableColumn id="87" xr3:uid="{F4BABE1A-8A79-495C-B55B-50AE6B73E372}" name="India " dataDxfId="280"/>
    <tableColumn id="88" xr3:uid="{4C45C0F1-1966-407F-99D8-F8F9287AE2E6}" name="Indonesia (&amp; Timor until '99)" dataDxfId="279"/>
    <tableColumn id="89" xr3:uid="{0E8DF7FA-3CAA-4BEB-9E8F-D88D3C8EB650}" name="Japan " dataDxfId="278"/>
    <tableColumn id="90" xr3:uid="{F805BB3C-A9F4-4A6F-8861-09477ABE05C4}" name="Philippines" dataDxfId="277"/>
    <tableColumn id="91" xr3:uid="{2233AE7F-74F2-45E8-B7A7-BB4F16A9CAFE}" name="S. Korea " dataDxfId="276"/>
    <tableColumn id="92" xr3:uid="{AF93ACDD-62E9-4808-A997-9032EF018E2A}" name="Thailand " dataDxfId="275"/>
    <tableColumn id="93" xr3:uid="{96A4DB48-466A-4CFC-AF3B-257C0EC61F08}" name="Taiwan" dataDxfId="274"/>
    <tableColumn id="94" xr3:uid="{6F54099A-FDA7-4AE7-AD7A-C5EE72E61043}" name="Bangladesh" dataDxfId="273"/>
    <tableColumn id="95" xr3:uid="{890C9210-559A-4C59-82B2-4F98A0599E65}" name="Burma " dataDxfId="272"/>
    <tableColumn id="96" xr3:uid="{FF04CBFF-C27B-4F2B-B499-0690C18D59E4}" name="Hong Kong" dataDxfId="271"/>
    <tableColumn id="97" xr3:uid="{CE1ED5CA-FF78-4D6D-A1AA-F0C3859B78C7}" name="Malaysia " dataDxfId="270"/>
    <tableColumn id="98" xr3:uid="{BE3FF8B2-3657-4AAF-859C-2B11DC7F9360}" name="Nepal " dataDxfId="269"/>
    <tableColumn id="99" xr3:uid="{61BEF930-D9DA-4EBE-99FE-F6D92B7922D4}" name="Pakistan" dataDxfId="268"/>
    <tableColumn id="100" xr3:uid="{AA979E9C-490C-4A15-BF19-557737D1A70C}" name="Singapore " dataDxfId="267"/>
    <tableColumn id="101" xr3:uid="{ECDA904C-98EA-4A0B-836D-7E3A84500C07}" name="Sri Lanka" dataDxfId="266"/>
    <tableColumn id="102" xr3:uid="{9482E7F7-9FEA-4025-A6F2-9B6CCB476AA9}" name="16 E. Asia" dataDxfId="265"/>
    <tableColumn id="103" xr3:uid="{9CC778D0-A91B-4C9D-B65D-26A0B1EB60D8}" name="Afghanistan" dataDxfId="264"/>
    <tableColumn id="104" xr3:uid="{4F5B7820-5209-43F2-B535-DE48DD48F76E}" name="Cambodia " dataDxfId="263"/>
    <tableColumn id="105" xr3:uid="{3D7DCB3E-5B3C-446F-98DF-AB72FD2CA463}" name="Laos" dataDxfId="262"/>
    <tableColumn id="106" xr3:uid="{F4C5FC28-3FC8-444D-94D0-0FD96D496525}" name="Mongolia " dataDxfId="261"/>
    <tableColumn id="107" xr3:uid="{09805364-A83F-4BC1-AB91-27670C5BAB95}" name="North Korea " dataDxfId="260"/>
    <tableColumn id="108" xr3:uid="{9A2E7192-686F-4981-995A-D52BFE46B94F}" name="Vietnam" dataDxfId="259"/>
    <tableColumn id="109" xr3:uid="{C56B1D3A-03C3-4030-A267-9BB52CF50F26}" name="24 Sm. E. Asia" dataDxfId="258"/>
    <tableColumn id="110" xr3:uid="{4FF35AF3-48CA-400F-A785-0E47A7A93301}" name="30 E. Asia" dataDxfId="257"/>
    <tableColumn id="111" xr3:uid="{44B4BBC4-E054-4F68-9461-5B5325719554}" name="Bahrain " dataDxfId="256"/>
    <tableColumn id="112" xr3:uid="{2463A63A-C1F7-45C7-B812-8F4E0A2864FA}" name="Iran" dataDxfId="255"/>
    <tableColumn id="113" xr3:uid="{4B9E4501-E274-4EF4-B078-85329F1DAA06}" name="Iraq " dataDxfId="254"/>
    <tableColumn id="114" xr3:uid="{D521DB3F-23E1-4FA4-B737-C59DDAF77060}" name="Israel " dataDxfId="253"/>
    <tableColumn id="115" xr3:uid="{A7E9CB70-E15D-4DD4-9CF2-5BAD85A267E3}" name="Jordan " dataDxfId="252"/>
    <tableColumn id="116" xr3:uid="{BA39F28D-0DB2-4F1D-AF46-A94A3A596021}" name="Kuwait " dataDxfId="251"/>
    <tableColumn id="117" xr3:uid="{2D5F7076-4157-4C46-A0FC-9A8F647AE29E}" name="Lebanon " dataDxfId="250"/>
    <tableColumn id="118" xr3:uid="{7C008FE8-0999-4FE1-9A7B-853465DD9F50}" name="Oman" dataDxfId="249"/>
    <tableColumn id="119" xr3:uid="{745761F2-A17E-4EAB-9156-C7838D92A6A5}" name="Qatar" dataDxfId="248"/>
    <tableColumn id="120" xr3:uid="{2F217EBA-9F90-48F6-B09C-FF10728C150F}" name="Saudi Arabia " dataDxfId="247"/>
    <tableColumn id="121" xr3:uid="{BA3A1689-6570-4CFD-941B-CD8B5AFD8976}" name="Syria " dataDxfId="246"/>
    <tableColumn id="122" xr3:uid="{BCA470B9-D17A-481A-9513-896F2AF51DD1}" name="Turkey " dataDxfId="245"/>
    <tableColumn id="123" xr3:uid="{98DCC330-5C52-4284-B655-80AA156D16E3}" name="UAE" dataDxfId="244"/>
    <tableColumn id="124" xr3:uid="{221F7523-58D4-4FB2-BD61-764265A2582E}" name="Yemen " dataDxfId="243"/>
    <tableColumn id="125" xr3:uid="{AC4118FC-E1C1-4973-81E2-ED4B54E59A9A}" name="W. Bank &amp; Gaza " dataDxfId="242"/>
    <tableColumn id="126" xr3:uid="{E4254AE3-6475-4C95-8279-F1489DBC3C11}" name="15 W. Asia" dataDxfId="241"/>
    <tableColumn id="127" xr3:uid="{736AF276-63A7-4789-B5AC-F4C0F26C1048}" name="Asia " dataDxfId="240"/>
    <tableColumn id="128" xr3:uid="{85BB6E8E-FC32-4783-986B-D378AC034849}" name="Algeria " dataDxfId="239"/>
    <tableColumn id="129" xr3:uid="{F310B9AA-4248-4807-BA3E-99611C2EA9B0}" name="Angola" dataDxfId="238"/>
    <tableColumn id="130" xr3:uid="{D518CCDF-6765-4FD4-B9FF-9E22ADED9455}" name="Benin " dataDxfId="237"/>
    <tableColumn id="131" xr3:uid="{C020B758-3A10-44E0-B61A-9FD82133E59A}" name="Botswana" dataDxfId="236"/>
    <tableColumn id="132" xr3:uid="{A4ABCC40-E3F3-483A-9F46-4C3CEF2458F6}" name="Burkina Faso" dataDxfId="235"/>
    <tableColumn id="133" xr3:uid="{69EA0843-414C-4FD3-A851-7BD87525ADB2}" name="Burundi" dataDxfId="234"/>
    <tableColumn id="134" xr3:uid="{20BCFE60-787B-43E5-8EF9-ADDD90DC5813}" name="Cameroon " dataDxfId="233"/>
    <tableColumn id="135" xr3:uid="{D036D36C-682B-4104-88F6-D4306FB0F529}" name="Cape Verde " dataDxfId="232"/>
    <tableColumn id="136" xr3:uid="{5E634769-689A-4471-B2F0-0CD4ED0EE006}" name="Centr. Afr. Rep." dataDxfId="231"/>
    <tableColumn id="137" xr3:uid="{3B89E1DC-7336-4404-8E69-D52692545CA2}" name="Chad " dataDxfId="230"/>
    <tableColumn id="138" xr3:uid="{FC353E0B-F11A-4351-88DA-E79841A6D57D}" name="Comoro Islands" dataDxfId="229"/>
    <tableColumn id="139" xr3:uid="{FBD479FF-7729-4DAC-92AD-F8263AE5AC99}" name="Congo 'Brazzaville'" dataDxfId="228"/>
    <tableColumn id="140" xr3:uid="{3F712830-2F0A-4D38-AF51-E69018C67765}" name="Côte d'Ivoire" dataDxfId="227"/>
    <tableColumn id="141" xr3:uid="{37B5DED7-3900-4F5D-9AC7-41F09896A34B}" name="Djibouti" dataDxfId="226"/>
    <tableColumn id="142" xr3:uid="{D8AF461E-FD2E-4C00-99BA-136426F7EF69}" name="Egypt " dataDxfId="225"/>
    <tableColumn id="143" xr3:uid="{19665D85-7491-475E-AA3C-BAB7A16C464C}" name="Equatorial Guinea " dataDxfId="224"/>
    <tableColumn id="144" xr3:uid="{DF4799DF-F667-4BC7-AF2A-5847286234A7}" name="Eritrea &amp; Ethiopia " dataDxfId="223"/>
    <tableColumn id="145" xr3:uid="{39A4295A-F32C-4B56-9202-A92F6ECE9422}" name="Gabon" dataDxfId="222"/>
    <tableColumn id="146" xr3:uid="{AE16EEBD-5A2A-4E5F-9B4E-A68E5AF4DD4F}" name="Gambia " dataDxfId="221"/>
    <tableColumn id="147" xr3:uid="{5F520960-7286-4DDA-8629-65288C5F7332}" name="Ghana" dataDxfId="220"/>
    <tableColumn id="148" xr3:uid="{5181C8BF-FAEE-4C37-B3C6-779CBFE9C7B6}" name="Guinea " dataDxfId="219"/>
    <tableColumn id="149" xr3:uid="{3D2CBE61-4ED1-4013-B477-44A690010BD5}" name="Guinea Bissau " dataDxfId="218"/>
    <tableColumn id="150" xr3:uid="{24B1F057-5315-44A3-B6A1-DC8FFCD6C74E}" name="Kenya" dataDxfId="217"/>
    <tableColumn id="151" xr3:uid="{43B54354-0180-4E1F-B10D-3CA143E638C8}" name="Lesotho" dataDxfId="216"/>
    <tableColumn id="152" xr3:uid="{F2DDE816-1155-4DF3-9A05-D50849BBCE6B}" name="Liberia" dataDxfId="215"/>
    <tableColumn id="153" xr3:uid="{AED734AC-B8FF-465A-BF17-7F99A2C23C03}" name="Libya " dataDxfId="214"/>
    <tableColumn id="154" xr3:uid="{D0F7C9D3-8AF5-4FBB-A34E-B69FEDE06351}" name="Madagascar" dataDxfId="213"/>
    <tableColumn id="155" xr3:uid="{E0CE6AB5-879B-44E8-AAF2-070AC6B32571}" name="Malawi" dataDxfId="212"/>
    <tableColumn id="156" xr3:uid="{1FE5FB0D-0E67-4CDD-87E3-91A7E17B9CCA}" name="Mali" dataDxfId="211"/>
    <tableColumn id="157" xr3:uid="{266D499F-5B33-4F6B-A0AA-EBF9BEE8F03B}" name="Mauritania " dataDxfId="210"/>
    <tableColumn id="158" xr3:uid="{E46F8B69-FA59-4CA0-8100-DC8108BE5960}" name="Mauritius " dataDxfId="209"/>
    <tableColumn id="159" xr3:uid="{BDEFA88D-29D7-4D3F-B963-F79E22EFF3B5}" name="Morocco " dataDxfId="208"/>
    <tableColumn id="160" xr3:uid="{56C0C826-A1BD-43D8-9F7F-A4DAF0350C96}" name="Mozambique" dataDxfId="207"/>
    <tableColumn id="161" xr3:uid="{9A87EC54-F12A-4E12-AE26-986EF22B8BCE}" name="Namibia " dataDxfId="206"/>
    <tableColumn id="162" xr3:uid="{39A07820-20BE-4CA3-9289-AE82F6155DB8}" name="Niger" dataDxfId="205"/>
    <tableColumn id="163" xr3:uid="{3BBE7CF2-E985-469B-BBAC-8A494276BED3}" name="Nigeria" dataDxfId="204"/>
    <tableColumn id="164" xr3:uid="{52B9E84F-F6F8-4C86-BBB2-12E075DE3392}" name="Rwanda" dataDxfId="203"/>
    <tableColumn id="165" xr3:uid="{5AB97406-CB25-43CD-94E6-4B578948DA2F}" name="S. Tomé &amp; P." dataDxfId="202"/>
    <tableColumn id="166" xr3:uid="{7AF6F7CC-6160-4919-B4D4-8F27CE8E7B7E}" name="Senegal " dataDxfId="201"/>
    <tableColumn id="167" xr3:uid="{1F821547-0E07-41D6-883B-E35BACBFFC1D}" name="Seychelles" dataDxfId="200"/>
    <tableColumn id="168" xr3:uid="{A35BAE0D-DD5C-49D7-8BEF-EE0D2E96ED38}" name="Sierra Leone" dataDxfId="199"/>
    <tableColumn id="169" xr3:uid="{BA18D8C2-AC87-4DC1-9CBF-D0BE27319386}" name="Somalia " dataDxfId="198"/>
    <tableColumn id="170" xr3:uid="{07C83B2B-69EF-40FD-A476-87E33B1ECD0D}" name="South Africa " dataDxfId="197"/>
    <tableColumn id="171" xr3:uid="{81A9B06D-0928-44FD-91E7-B79F8C9BCD3F}" name="Sudan " dataDxfId="196"/>
    <tableColumn id="172" xr3:uid="{FC75D0F9-9525-4B90-8AFC-D292B86C1ECF}" name="Swaziland" dataDxfId="195"/>
    <tableColumn id="173" xr3:uid="{63F9DF2C-743F-46CD-9AD5-674710BF5F04}" name="Tanzania " dataDxfId="194"/>
    <tableColumn id="174" xr3:uid="{47E68581-A90A-42B0-8B9F-5E4923D5E8B7}" name="Togo" dataDxfId="193"/>
    <tableColumn id="175" xr3:uid="{0645EE7D-A71A-4390-A943-79AAFFBCD16D}" name="Tunisia " dataDxfId="192"/>
    <tableColumn id="176" xr3:uid="{4770F684-309C-4F39-A4C4-E1E44FF58F2B}" name="Uganda " dataDxfId="191"/>
    <tableColumn id="177" xr3:uid="{4CFDB638-CF15-4B9E-AECC-9F146CC1B0BA}" name="Zaire (Congo-Kinshasa)" dataDxfId="190"/>
    <tableColumn id="178" xr3:uid="{A239B1BA-6B00-4A58-A975-4B3EC3959387}" name="Zambia " dataDxfId="189"/>
    <tableColumn id="179" xr3:uid="{6B61D914-CA3E-4F20-89F7-75F76D58E4FD}" name="Zimbabwe" dataDxfId="188"/>
    <tableColumn id="180" xr3:uid="{716E7691-C9D9-4BEF-B045-66B54B8D177E}" name="3 Small Afr. " dataDxfId="187"/>
    <tableColumn id="181" xr3:uid="{9CC9820F-0E97-4E72-8C3D-96ED51C5480A}" name="Total Africa " dataDxfId="186"/>
    <tableColumn id="182" xr3:uid="{0857F330-8397-4191-8E38-935212A34311}" name="Column1" dataDxfId="185"/>
    <tableColumn id="183" xr3:uid="{E41DAB9E-E8CC-4035-ADF4-9DD416F8860F}" name="World Total" dataDxfId="184" dataCellStyle="Comma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D888E7-8105-47A1-829D-743293DF4D63}" name="Table36" displayName="Table36" ref="A3:GA202" totalsRowShown="0" dataDxfId="183">
  <autoFilter ref="A3:GA202" xr:uid="{D69B8D65-BD34-41DE-9022-ACBC6E18B64F}"/>
  <tableColumns count="183">
    <tableColumn id="1" xr3:uid="{ECBC2FF5-E0FF-438B-955E-FBACE20B6768}" name="Year" dataDxfId="182"/>
    <tableColumn id="2" xr3:uid="{E0B30F0A-E252-4975-BDDB-8955C46A6DED}" name="Austria " dataDxfId="181"/>
    <tableColumn id="3" xr3:uid="{A752732F-D174-4380-AD20-1561EBA3517D}" name="Belgium " dataDxfId="180"/>
    <tableColumn id="4" xr3:uid="{ABD64CAD-EEC5-40F8-9331-163106DA9812}" name="Denmark " dataDxfId="179"/>
    <tableColumn id="5" xr3:uid="{0BFC632C-E269-4E5B-8D29-EEF18F1C46AD}" name="Finland " dataDxfId="178"/>
    <tableColumn id="6" xr3:uid="{AB74B07F-252E-4A38-A77C-EDF0888B2693}" name="France" dataDxfId="177"/>
    <tableColumn id="7" xr3:uid="{C02C9AFE-59E3-43C4-8495-CB269CFD0220}" name="Germany " dataDxfId="176"/>
    <tableColumn id="8" xr3:uid="{95102616-2017-415E-A58F-197B9F48441A}" name="Italy " dataDxfId="175"/>
    <tableColumn id="9" xr3:uid="{404B3572-4DA9-48F8-9545-9893F24A4AAB}" name="Netherlands " dataDxfId="174"/>
    <tableColumn id="10" xr3:uid="{6C614697-9869-4F02-B231-578FF52B703A}" name="Norway " dataDxfId="173"/>
    <tableColumn id="11" xr3:uid="{76C71E56-C35D-4986-9CAF-304FB77CFAA4}" name="Sweden " dataDxfId="172"/>
    <tableColumn id="12" xr3:uid="{32752B83-368A-4487-A580-8A39001F0ADB}" name="Switzerland " dataDxfId="171"/>
    <tableColumn id="13" xr3:uid="{0E229D51-7ED3-4AB5-8C36-40D143D6D1EE}" name="UK" dataDxfId="170"/>
    <tableColumn id="14" xr3:uid="{7FB5E070-A38A-4777-B040-197037514B0A}" name="12 W. Europe" dataDxfId="169"/>
    <tableColumn id="15" xr3:uid="{09A67EDD-296F-40B7-B51C-FFCA088E5C3E}" name="Ireland " dataDxfId="168"/>
    <tableColumn id="16" xr3:uid="{D5D722AC-2AA1-4909-B433-541AC3D0ECA5}" name="Greece " dataDxfId="167"/>
    <tableColumn id="17" xr3:uid="{0A4C3286-6FA0-4554-832A-966D7E7D7F8B}" name="Portugal " dataDxfId="166"/>
    <tableColumn id="18" xr3:uid="{15563C42-424E-41FD-8E5B-4C8D404B89F3}" name="Spain " dataDxfId="165"/>
    <tableColumn id="19" xr3:uid="{80B97059-8DF9-4D97-8E08-43D4074D4082}" name="14 small WEC" dataDxfId="164"/>
    <tableColumn id="20" xr3:uid="{C9DB7046-232C-45B8-B526-5B55B4CCDA94}" name="30 W. Europe " dataDxfId="163"/>
    <tableColumn id="21" xr3:uid="{9F179DD2-3024-4FAA-8DB0-E81098D4B315}" name="Australia " dataDxfId="162"/>
    <tableColumn id="22" xr3:uid="{B3A2563C-5ED3-4FA7-BC65-01E5B2E22536}" name="N. Zealand " dataDxfId="161"/>
    <tableColumn id="23" xr3:uid="{D976774C-8E90-4FBB-A600-D5BE087F1836}" name="Canada" dataDxfId="160"/>
    <tableColumn id="24" xr3:uid="{5E378875-985B-4B00-8D8D-E34427939EF2}" name="USA" dataDxfId="159"/>
    <tableColumn id="25" xr3:uid="{79DC8CE9-8353-49DA-A8E1-1E96CBF32CE1}" name="W. Offshoots " dataDxfId="158"/>
    <tableColumn id="26" xr3:uid="{921588BB-7FEE-47B3-9647-E658E6D41600}" name="Albania " dataDxfId="157"/>
    <tableColumn id="27" xr3:uid="{D388B0CA-D717-49B4-9902-6F5845469F5D}" name="Bulgaria " dataDxfId="156"/>
    <tableColumn id="28" xr3:uid="{C8DCDD88-6636-4D58-95E3-7438370CAE96}" name="Czecho-slovakia" dataDxfId="155"/>
    <tableColumn id="29" xr3:uid="{522ECB9D-3891-4341-9A45-0ED619254C23}" name="Hungary " dataDxfId="154"/>
    <tableColumn id="30" xr3:uid="{17E968DA-49AD-4A0B-9733-3EC39B324115}" name="Poland " dataDxfId="153"/>
    <tableColumn id="31" xr3:uid="{9393A578-1D0C-4EF1-8ACE-0701B6BFD188}" name="Romania " dataDxfId="152"/>
    <tableColumn id="32" xr3:uid="{0AB15050-D44E-46F3-AF3D-DF8B96ED1700}" name="Yugoslavia " dataDxfId="151"/>
    <tableColumn id="33" xr3:uid="{5AEA4D6A-5F88-438C-9853-04B59CE64129}" name="7 E. Europe" dataDxfId="150"/>
    <tableColumn id="34" xr3:uid="{FDAAA317-5771-4A06-8F42-DF85A69DA9DA}" name="Bosnia " dataDxfId="149"/>
    <tableColumn id="35" xr3:uid="{82097532-058F-46FA-B422-DDECFB3B6666}" name="Croatia " dataDxfId="148"/>
    <tableColumn id="36" xr3:uid="{B01D8FE3-92D6-49CD-AD7C-93E6C44CD90C}" name="Macedonia " dataDxfId="147"/>
    <tableColumn id="37" xr3:uid="{8A3A0F55-CB06-4701-A189-B3CAD6F92A5F}" name="Slovenia " dataDxfId="146"/>
    <tableColumn id="38" xr3:uid="{E65E99D4-EB11-4802-90A8-1CDC8D7A605D}" name="Serbia/Montenegro/Kosovo" dataDxfId="145"/>
    <tableColumn id="39" xr3:uid="{346122BF-295E-4EB5-96A3-4E6E3D6039A6}" name="F. Yugoslavia " dataDxfId="144"/>
    <tableColumn id="40" xr3:uid="{8CD5146A-5F21-4F37-8F90-0BF3E95D8596}" name="Czech Rep." dataDxfId="143"/>
    <tableColumn id="41" xr3:uid="{A8B66023-8D53-4E0E-9190-F427FE08FD71}" name="Slovakia " dataDxfId="142"/>
    <tableColumn id="42" xr3:uid="{0DE7C647-4ABD-489E-B887-405C4F22C81B}" name="F. Czecho-slovakia" dataDxfId="141"/>
    <tableColumn id="43" xr3:uid="{9864F6C2-6ECC-4643-AF1B-48C4693A6873}" name="Armenia " dataDxfId="140"/>
    <tableColumn id="44" xr3:uid="{9B6591F8-E1CA-4468-9D39-4D288AF5D8B4}" name="Azerbaijan " dataDxfId="139"/>
    <tableColumn id="45" xr3:uid="{A9FC6CFC-76D1-488B-A016-5FC0919A3AAC}" name="Belarus " dataDxfId="138"/>
    <tableColumn id="46" xr3:uid="{0019192A-9906-4C7B-BBF0-CC9F531C86FE}" name="Estonia " dataDxfId="137"/>
    <tableColumn id="47" xr3:uid="{15CDAE13-F6AA-4032-B263-703D254F190B}" name="Georgia " dataDxfId="136"/>
    <tableColumn id="48" xr3:uid="{4FA8EBAE-5237-443F-840C-1906C49154B4}" name="Kazakhstan" dataDxfId="135"/>
    <tableColumn id="49" xr3:uid="{641AA592-1BA3-4C94-9245-FD77A6BF6C62}" name="Kyrgyzstan " dataDxfId="134"/>
    <tableColumn id="50" xr3:uid="{5750C3CC-8A7F-4AD0-808F-A0150318726C}" name="Latvia " dataDxfId="133"/>
    <tableColumn id="51" xr3:uid="{A42C8B16-2D26-41E0-B132-84694F5F12FB}" name="Lithuania " dataDxfId="132"/>
    <tableColumn id="52" xr3:uid="{ECF71990-D861-497B-834D-963062389540}" name="Moldova " dataDxfId="131"/>
    <tableColumn id="53" xr3:uid="{46989452-B59E-428D-9DF6-39C5CB46357D}" name="Russia" dataDxfId="130"/>
    <tableColumn id="54" xr3:uid="{223686A7-ED25-4509-8F7D-D2B2D5F767A4}" name="Tajikistan " dataDxfId="129"/>
    <tableColumn id="55" xr3:uid="{028070F2-CDB7-42CC-A225-DA8D75D840B6}" name="Turk-menistan " dataDxfId="128"/>
    <tableColumn id="56" xr3:uid="{9C6F3B57-FA0B-4CD7-AE27-D63B9518EA86}" name="Ukraine " dataDxfId="127"/>
    <tableColumn id="57" xr3:uid="{22CB5205-1C42-4A7E-80ED-FC3F7854B1ED}" name="Uzbekistan " dataDxfId="126"/>
    <tableColumn id="58" xr3:uid="{456F1144-D036-464A-ABEB-982A69C18280}" name="F. USSR " dataDxfId="125"/>
    <tableColumn id="59" xr3:uid="{B285F653-B2D1-48F4-A304-911FD94CA034}" name="Argentina " dataDxfId="124"/>
    <tableColumn id="60" xr3:uid="{F4EFC910-77DC-4282-AB51-5ADB9C6CE4A4}" name="Brazil " dataDxfId="123"/>
    <tableColumn id="61" xr3:uid="{F3C5467D-961A-4010-ACCE-8E81253243AE}" name="Chile " dataDxfId="122"/>
    <tableColumn id="62" xr3:uid="{8636B583-2443-4BFD-99D8-B8C41F507BA5}" name="Colombia " dataDxfId="121"/>
    <tableColumn id="63" xr3:uid="{A5B0BFBB-9662-45D6-AB79-FF0C275FAA27}" name="Mexico " dataDxfId="120"/>
    <tableColumn id="64" xr3:uid="{F7F6D5AD-2521-4916-BBDF-82E3DA3CBC7D}" name="Peru " dataDxfId="119"/>
    <tableColumn id="65" xr3:uid="{94F965DD-B353-49B1-8679-4CD226AEE721}" name="Uruguay" dataDxfId="118"/>
    <tableColumn id="66" xr3:uid="{FE5D5D0C-37C9-417D-963F-FEED75A07121}" name="Venezuela" dataDxfId="117"/>
    <tableColumn id="67" xr3:uid="{18050E8A-E871-456A-A1BA-60C879F20E8A}" name="8 L. America" dataDxfId="116"/>
    <tableColumn id="68" xr3:uid="{5C4E6083-81CA-431A-925A-7B39224853CC}" name="Bolivia " dataDxfId="115"/>
    <tableColumn id="69" xr3:uid="{CE38DC09-FBAF-4DF2-80BD-32CD10994021}" name="Costa Rica" dataDxfId="114"/>
    <tableColumn id="70" xr3:uid="{F84C5424-AAFC-4677-919A-F6B33B054017}" name="Cuba" dataDxfId="113"/>
    <tableColumn id="71" xr3:uid="{60C5923E-D3F6-455D-A471-AED0517A13F7}" name="Dominican Rep." dataDxfId="112"/>
    <tableColumn id="72" xr3:uid="{25D3A11A-20B7-4213-B20C-7B73040673FF}" name="Ecuador " dataDxfId="111"/>
    <tableColumn id="73" xr3:uid="{1F41CC38-6EEA-444D-B206-859E2511B44C}" name="El Salvador" dataDxfId="110"/>
    <tableColumn id="74" xr3:uid="{4C427073-26A1-43FE-9C01-23D7695EB9F9}" name="Guatemala" dataDxfId="109"/>
    <tableColumn id="75" xr3:uid="{5877F241-72A4-4763-AB02-E21610EDD645}" name="Haïti" dataDxfId="108"/>
    <tableColumn id="76" xr3:uid="{40342E7D-20A5-4565-87CC-11F1C1000FC8}" name="Honduras" dataDxfId="107"/>
    <tableColumn id="77" xr3:uid="{62D96777-8FF7-49C0-9FC3-3167E784F33A}" name="Jamaica " dataDxfId="106"/>
    <tableColumn id="78" xr3:uid="{3ED0D988-46D2-48F3-88DA-C99C2495935C}" name="Nicaragua" dataDxfId="105"/>
    <tableColumn id="79" xr3:uid="{592EED6B-9039-47A2-914A-CF726057BF10}" name="Panama" dataDxfId="104"/>
    <tableColumn id="80" xr3:uid="{49CE0DFD-93D2-4FDE-B4B3-B9C7E3697F34}" name="Paraguay" dataDxfId="103"/>
    <tableColumn id="81" xr3:uid="{F7880527-1C6E-440B-87C4-47C85F09297B}" name="Puerto Rico " dataDxfId="102"/>
    <tableColumn id="82" xr3:uid="{C9529575-B12C-4CB6-A11C-D865C739D705}" name="T. &amp; Tobago " dataDxfId="101"/>
    <tableColumn id="83" xr3:uid="{EDC76A1E-054F-4D92-AE14-65698BD3A093}" name="15 L. America" dataDxfId="100"/>
    <tableColumn id="84" xr3:uid="{14416811-22E8-4B96-9BC3-678B5E76FA9A}" name="21 Caribbean" dataDxfId="99"/>
    <tableColumn id="85" xr3:uid="{5BFFD7BF-CB42-4A15-AD8E-E2E1E9868187}" name="L. America" dataDxfId="98"/>
    <tableColumn id="86" xr3:uid="{F3C21D32-43EC-4316-AF75-6EE791E2375F}" name="China " dataDxfId="97"/>
    <tableColumn id="87" xr3:uid="{BA7A3266-21FE-4D27-A5DA-2417D967077D}" name="India " dataDxfId="96"/>
    <tableColumn id="88" xr3:uid="{AB840094-08DB-479B-8B7A-A727F10255AF}" name="Indonesia (&amp; Timor until '99)" dataDxfId="95"/>
    <tableColumn id="89" xr3:uid="{10A0380A-F8C4-4EC5-950C-10E79DAEF0A7}" name="Japan " dataDxfId="94" dataCellStyle="Comma"/>
    <tableColumn id="90" xr3:uid="{7B29B844-E4E9-4F38-8274-9641D3426C30}" name="Philippines" dataDxfId="93"/>
    <tableColumn id="91" xr3:uid="{15968974-C423-4CC4-A793-1970EB2A4771}" name="S. Korea " dataDxfId="92"/>
    <tableColumn id="92" xr3:uid="{C3477983-E075-44A6-98BD-7759A8A44402}" name="Thailand " dataDxfId="91"/>
    <tableColumn id="93" xr3:uid="{ED198FCB-6F18-43D0-8D90-343FA31ECCD8}" name="Taiwan" dataDxfId="90"/>
    <tableColumn id="94" xr3:uid="{D9D29953-537B-401F-A7BB-8F84A9A6DC95}" name="Bangladesh" dataDxfId="89"/>
    <tableColumn id="95" xr3:uid="{A10A8441-1478-4DCC-A0E4-296E09B28406}" name="Burma " dataDxfId="88"/>
    <tableColumn id="96" xr3:uid="{A59BB149-CFE0-4B06-974E-95208A81DA7D}" name="Hong Kong" dataDxfId="87"/>
    <tableColumn id="97" xr3:uid="{F6CB08C9-0CEB-4564-A4D5-3117765DC8D2}" name="Malaysia " dataDxfId="86"/>
    <tableColumn id="98" xr3:uid="{7DDAEA2F-0ABA-4C84-BC5C-69349F8D3E89}" name="Nepal " dataDxfId="85"/>
    <tableColumn id="99" xr3:uid="{67908CE4-E075-4706-844E-D5DDDEB21D12}" name="Pakistan" dataDxfId="84"/>
    <tableColumn id="100" xr3:uid="{F5260065-B477-47F9-BABA-BEDC3880C999}" name="Singapore " dataDxfId="83"/>
    <tableColumn id="101" xr3:uid="{82CAE535-0857-434C-B703-170BB4B691DF}" name="Sri Lanka" dataDxfId="82"/>
    <tableColumn id="102" xr3:uid="{739F8FA5-9853-40FD-9697-27579EF7A99A}" name="16 E. Asia" dataDxfId="81"/>
    <tableColumn id="103" xr3:uid="{DA5E08B0-790E-40DE-AB9F-BBD1C716818A}" name="Afghanistan" dataDxfId="80"/>
    <tableColumn id="104" xr3:uid="{4B849A96-6D48-4886-9B26-B36EADD1DF5B}" name="Cambodia " dataDxfId="79"/>
    <tableColumn id="105" xr3:uid="{B9849BE4-8E14-456F-A78F-720B5D94AB14}" name="Laos" dataDxfId="78"/>
    <tableColumn id="106" xr3:uid="{C71C2286-BB5E-4A14-A526-2FE7E70D4347}" name="Mongolia " dataDxfId="77"/>
    <tableColumn id="107" xr3:uid="{61D67476-3042-4D0A-9B2E-8164564BF7EE}" name="North Korea " dataDxfId="76"/>
    <tableColumn id="108" xr3:uid="{7D9FE038-F85C-4CA9-B598-32208B9BB99A}" name="Vietnam" dataDxfId="75"/>
    <tableColumn id="109" xr3:uid="{344A2675-AFEB-4369-B986-3B39825575AF}" name="24 Sm. E. Asia" dataDxfId="74"/>
    <tableColumn id="110" xr3:uid="{F895D11B-99C0-45C8-9BB3-480E47D8C11C}" name="30 E. Asia" dataDxfId="73"/>
    <tableColumn id="111" xr3:uid="{8E6041DD-B1FC-4397-B893-207F04F6A374}" name="Bahrain " dataDxfId="72"/>
    <tableColumn id="112" xr3:uid="{A8ECD9F3-50BA-41BA-A3BB-B4A26B8C8DBD}" name="Iran" dataDxfId="71"/>
    <tableColumn id="113" xr3:uid="{9F15B713-1A2C-4A13-96CD-FE06E0F5030E}" name="Iraq " dataDxfId="70"/>
    <tableColumn id="114" xr3:uid="{4ACE3B24-3FFF-4E16-8E67-49F6F06AD93D}" name="Israel " dataDxfId="69"/>
    <tableColumn id="115" xr3:uid="{A4F36732-DB88-4E73-8191-7247D78082C2}" name="Jordan " dataDxfId="68"/>
    <tableColumn id="116" xr3:uid="{6338A29F-555F-4574-A818-DAF3447DE663}" name="Kuwait " dataDxfId="67"/>
    <tableColumn id="117" xr3:uid="{9FA46BC7-B0F1-4F1D-87D7-3A2AC0B5BD85}" name="Lebanon " dataDxfId="66"/>
    <tableColumn id="118" xr3:uid="{A1878ABB-15AE-47B4-A5B5-5A5A4A24152F}" name="Oman" dataDxfId="65"/>
    <tableColumn id="119" xr3:uid="{8E33C96A-DE9E-4AA9-B42F-193EBD3CA020}" name="Qatar" dataDxfId="64"/>
    <tableColumn id="120" xr3:uid="{4664FCCB-7874-4D05-A59C-91A1E531CE25}" name="Saudi Arabia " dataDxfId="63"/>
    <tableColumn id="121" xr3:uid="{1D0342DF-FF9D-4949-B685-9557561E4C5B}" name="Syria " dataDxfId="62"/>
    <tableColumn id="122" xr3:uid="{004291C4-6175-4220-9F83-70B57DBA9146}" name="Turkey " dataDxfId="61"/>
    <tableColumn id="123" xr3:uid="{1193B6EF-BF5A-46CF-9CE0-8020C73A5B67}" name="UAE" dataDxfId="60"/>
    <tableColumn id="124" xr3:uid="{C03A2067-D409-449C-AF9C-2BE98E0C2684}" name="Yemen " dataDxfId="59"/>
    <tableColumn id="125" xr3:uid="{19B77658-4B36-4D5A-959B-EFD194555AB2}" name="W. Bank &amp; Gaza " dataDxfId="58"/>
    <tableColumn id="126" xr3:uid="{F8555A93-7298-4FBB-AED5-345B5FA5E36D}" name="15 W. Asia" dataDxfId="57"/>
    <tableColumn id="127" xr3:uid="{23587F01-3440-43C1-BEDE-1EDFC0398B3A}" name="Asia " dataDxfId="56"/>
    <tableColumn id="128" xr3:uid="{5A507426-F285-487B-B09A-4DE83AA2267B}" name="Algeria " dataDxfId="55"/>
    <tableColumn id="129" xr3:uid="{56AC933E-1D52-48F9-8FC0-98F1F2D18609}" name="Angola" dataDxfId="54"/>
    <tableColumn id="130" xr3:uid="{CEFE60CA-BEED-4C86-B528-033730594D79}" name="Benin " dataDxfId="53"/>
    <tableColumn id="131" xr3:uid="{CE784F68-CD03-4C07-A76A-678CD18F75E8}" name="Botswana" dataDxfId="52"/>
    <tableColumn id="132" xr3:uid="{E2330C5F-3772-4054-8D07-D075B81A6547}" name="Burkina Faso" dataDxfId="51"/>
    <tableColumn id="133" xr3:uid="{B7489451-FF10-484B-B5ED-99664EBD7BB1}" name="Burundi" dataDxfId="50"/>
    <tableColumn id="134" xr3:uid="{F6B14228-5379-49B8-90FA-19019FBD8D5A}" name="Cameroon " dataDxfId="49"/>
    <tableColumn id="135" xr3:uid="{2D1D4276-DE8A-435C-A8D2-5A80DA30E527}" name="Cape Verde " dataDxfId="48"/>
    <tableColumn id="136" xr3:uid="{2730F1A0-2E81-4BA6-A99C-6C1788DEA8AE}" name="Centr. Afr. Rep." dataDxfId="47"/>
    <tableColumn id="137" xr3:uid="{5D25A1CD-6A87-41C9-9562-48A498E06943}" name="Chad " dataDxfId="46"/>
    <tableColumn id="138" xr3:uid="{203DBE1E-8F23-46F6-AA65-86B1CDFE5E36}" name="Comoro Islands" dataDxfId="45"/>
    <tableColumn id="139" xr3:uid="{55CE6B32-AF6D-456A-ABA3-E575A498A40B}" name="Congo 'Brazzaville'" dataDxfId="44"/>
    <tableColumn id="140" xr3:uid="{8BCD1CE2-3496-425B-943A-57B60EC734E1}" name="Côte d'Ivoire" dataDxfId="43"/>
    <tableColumn id="141" xr3:uid="{9059FA23-8C81-4047-BDA2-15386AB71761}" name="Djibouti" dataDxfId="42"/>
    <tableColumn id="142" xr3:uid="{2DB91F75-FF0E-4A9E-9258-9B0C634DC4AC}" name="Egypt " dataDxfId="41"/>
    <tableColumn id="143" xr3:uid="{A231C5A9-ECA8-4B19-9465-E24BA68B78D5}" name="Equatorial Guinea " dataDxfId="40"/>
    <tableColumn id="144" xr3:uid="{79DB26E2-E836-4793-9EEA-11EAE6C85894}" name="Eritrea &amp; Ethiopia " dataDxfId="39"/>
    <tableColumn id="145" xr3:uid="{55BEE9F6-2DB9-45D9-B35E-837887B3D51D}" name="Gabon" dataDxfId="38"/>
    <tableColumn id="146" xr3:uid="{31CEB3A0-EF37-45F7-A5D0-27E2369DAEE2}" name="Gambia " dataDxfId="37"/>
    <tableColumn id="147" xr3:uid="{EE908ACB-583B-4A1C-87F5-D88ED34776B5}" name="Ghana" dataDxfId="36"/>
    <tableColumn id="148" xr3:uid="{42FAB764-1576-44D5-974F-1A4BC68AE75F}" name="Guinea " dataDxfId="35"/>
    <tableColumn id="149" xr3:uid="{3F77B2EC-D793-46B5-AB6C-08D73DA36995}" name="Guinea Bissau " dataDxfId="34"/>
    <tableColumn id="150" xr3:uid="{A1380B44-4762-466F-8FF0-B4B51C85635D}" name="Kenya" dataDxfId="33"/>
    <tableColumn id="151" xr3:uid="{CACD5E09-BA43-4545-8D43-48E57404E1D0}" name="Lesotho" dataDxfId="32"/>
    <tableColumn id="152" xr3:uid="{9CC2AF4D-EFA9-4969-886C-C84D0A3DC256}" name="Liberia" dataDxfId="31"/>
    <tableColumn id="153" xr3:uid="{A2BD82CE-9FAB-4FE8-9DA8-A13C145AB7F9}" name="Libya " dataDxfId="30"/>
    <tableColumn id="154" xr3:uid="{233B481F-0DDA-47E9-BF4A-B8BEA62C7091}" name="Madagascar" dataDxfId="29"/>
    <tableColumn id="155" xr3:uid="{AD8CC19A-AA16-495A-9569-223F5257EB05}" name="Malawi" dataDxfId="28"/>
    <tableColumn id="156" xr3:uid="{DF58F9B6-05D6-48A1-9B60-3B9D079DF129}" name="Mali" dataDxfId="27"/>
    <tableColumn id="157" xr3:uid="{E2A6CF14-E777-44FB-95AE-1F28419482BA}" name="Mauritania " dataDxfId="26"/>
    <tableColumn id="158" xr3:uid="{3D5D44F1-1F81-4ED5-BBE3-8DE0C032DC05}" name="Mauritius " dataDxfId="25"/>
    <tableColumn id="159" xr3:uid="{EE5D1D0D-0B13-40D0-98EA-A0C9817FA2D9}" name="Morocco " dataDxfId="24"/>
    <tableColumn id="160" xr3:uid="{C2191C46-51D0-4505-A085-DDAE50AB114D}" name="Mozambique" dataDxfId="23"/>
    <tableColumn id="161" xr3:uid="{78582A36-A7EE-4B07-88CE-9CAFE8FCF6FE}" name="Namibia " dataDxfId="22"/>
    <tableColumn id="162" xr3:uid="{88EC3379-72AD-4354-BBB9-56CBF4A732E3}" name="Niger" dataDxfId="21"/>
    <tableColumn id="163" xr3:uid="{26EF222B-0DF7-4CFC-AB89-482407604618}" name="Nigeria" dataDxfId="20"/>
    <tableColumn id="164" xr3:uid="{E006BB7C-9B35-44B9-840D-95859EB2320B}" name="Rwanda" dataDxfId="19"/>
    <tableColumn id="165" xr3:uid="{DE2B9B7E-DAB8-4EC5-B0B3-6A088EBCE049}" name="S. Tomé &amp; P." dataDxfId="18"/>
    <tableColumn id="166" xr3:uid="{0160E766-B3FB-4FD3-B3B1-F08F148EAA17}" name="Senegal " dataDxfId="17"/>
    <tableColumn id="167" xr3:uid="{81158DA1-6D0E-4B32-8E5A-59D1CC1AF0CB}" name="Seychelles" dataDxfId="16"/>
    <tableColumn id="168" xr3:uid="{2E123E80-78A1-4264-B1AB-61A416D9B165}" name="Sierra Leone" dataDxfId="15"/>
    <tableColumn id="169" xr3:uid="{A220F982-F9F8-4A55-AADF-5875217194F3}" name="Somalia " dataDxfId="14"/>
    <tableColumn id="170" xr3:uid="{26264793-1C89-42FA-8A5D-D1EB7EF5777C}" name="South Africa " dataDxfId="13"/>
    <tableColumn id="171" xr3:uid="{8995EF17-3581-4588-B603-2D819F92D14E}" name="Sudan " dataDxfId="12"/>
    <tableColumn id="172" xr3:uid="{A7E1D0AB-11AC-442D-B73C-A6C1EEF3BACB}" name="Swaziland" dataDxfId="11"/>
    <tableColumn id="173" xr3:uid="{5E07170A-2D64-4BC0-B2AB-938860AC3452}" name="Tanzania " dataDxfId="10"/>
    <tableColumn id="174" xr3:uid="{65655A6E-BDF4-4812-98E0-701B2D974FDF}" name="Togo" dataDxfId="9"/>
    <tableColumn id="175" xr3:uid="{B0F8622D-5158-481F-97BA-0D4AE85C639C}" name="Tunisia " dataDxfId="8"/>
    <tableColumn id="176" xr3:uid="{B85234EF-5D69-4448-8F7F-A33BD131E7FD}" name="Uganda " dataDxfId="7"/>
    <tableColumn id="177" xr3:uid="{E1137FC9-0BBC-4C29-975B-162D89AA023E}" name="Zaire (Congo-Kinshasa)" dataDxfId="6"/>
    <tableColumn id="178" xr3:uid="{29D07BEE-F54D-4AD0-91A3-B8E892CCFC1C}" name="Zambia " dataDxfId="5"/>
    <tableColumn id="179" xr3:uid="{27B3824D-C0BF-46E6-9ADB-92C5D1FE0D09}" name="Zimbabwe" dataDxfId="4"/>
    <tableColumn id="180" xr3:uid="{F1CEA51A-1147-419B-A875-B167EEA2CF77}" name="3 Small Afr. " dataDxfId="3"/>
    <tableColumn id="181" xr3:uid="{9A80E99C-4FD3-438A-B109-52B114A7D45D}" name="Total Africa " dataDxfId="2"/>
    <tableColumn id="182" xr3:uid="{0C5B2B6D-3F78-407A-BED4-7F1085028F8F}" name="Column1" dataDxfId="1"/>
    <tableColumn id="183" xr3:uid="{B7A3FCD6-7E6C-4769-B9CC-34CD6DE97105}" name="World Tota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8A33-1A65-4CA2-8BEE-348D25A4DD6B}">
  <sheetPr codeName="Sheet1"/>
  <dimension ref="A1:BR161"/>
  <sheetViews>
    <sheetView showGridLines="0" tabSelected="1" zoomScale="92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9" sqref="C29"/>
    </sheetView>
  </sheetViews>
  <sheetFormatPr defaultColWidth="47.265625" defaultRowHeight="14.25"/>
  <cols>
    <col min="1" max="1" width="8.46484375" style="187" bestFit="1" customWidth="1"/>
    <col min="2" max="2" width="15.06640625" style="187" customWidth="1"/>
    <col min="3" max="4" width="12.265625" style="187" customWidth="1"/>
    <col min="5" max="5" width="3.59765625" style="187" customWidth="1"/>
    <col min="6" max="9" width="14.6640625" style="187" customWidth="1"/>
    <col min="10" max="10" width="14.6640625" style="183" customWidth="1"/>
    <col min="11" max="39" width="14.6640625" style="187" customWidth="1"/>
    <col min="40" max="40" width="4.796875" style="187" customWidth="1"/>
    <col min="41" max="43" width="13.06640625" style="187" customWidth="1"/>
    <col min="44" max="51" width="11.1328125" style="187" customWidth="1"/>
    <col min="52" max="52" width="3.46484375" style="187" customWidth="1"/>
    <col min="53" max="57" width="8.265625" style="187" customWidth="1"/>
    <col min="58" max="58" width="4.06640625" style="187" customWidth="1"/>
    <col min="59" max="63" width="10.19921875" style="187" customWidth="1"/>
    <col min="64" max="64" width="3.59765625" style="187" customWidth="1"/>
    <col min="65" max="65" width="10.59765625" style="187" bestFit="1" customWidth="1"/>
    <col min="66" max="66" width="10.86328125" style="187" bestFit="1" customWidth="1"/>
    <col min="67" max="67" width="3.86328125" style="187" customWidth="1"/>
    <col min="68" max="69" width="11.19921875" style="187" customWidth="1"/>
    <col min="70" max="70" width="1.19921875" style="187" bestFit="1" customWidth="1"/>
    <col min="71" max="71" width="3.86328125" style="187" customWidth="1"/>
    <col min="72" max="16384" width="47.265625" style="187"/>
  </cols>
  <sheetData>
    <row r="1" spans="1:69">
      <c r="B1" s="188"/>
      <c r="C1" s="188"/>
      <c r="D1" s="188"/>
      <c r="F1" s="188" t="s">
        <v>0</v>
      </c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9"/>
      <c r="S1" s="188" t="s">
        <v>1</v>
      </c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90">
        <f>MATCH("FRA",'Maddison 2018 rgdpnapc'!$A$2:$FN$2,)</f>
        <v>53</v>
      </c>
      <c r="AO1" s="188" t="s">
        <v>2</v>
      </c>
      <c r="AP1" s="188"/>
      <c r="AQ1" s="188"/>
      <c r="AS1" s="191" t="s">
        <v>3</v>
      </c>
      <c r="AT1" s="191"/>
      <c r="AU1" s="191"/>
      <c r="AV1" s="191"/>
      <c r="AW1" s="191"/>
      <c r="AX1" s="191"/>
      <c r="AY1" s="191"/>
      <c r="AZ1" s="192"/>
      <c r="BA1" s="188" t="s">
        <v>4</v>
      </c>
      <c r="BB1" s="188"/>
      <c r="BC1" s="188"/>
      <c r="BD1" s="188"/>
      <c r="BE1" s="188"/>
      <c r="BF1" s="193"/>
      <c r="BG1" s="188" t="s">
        <v>5</v>
      </c>
      <c r="BH1" s="188"/>
      <c r="BI1" s="188"/>
      <c r="BJ1" s="188"/>
      <c r="BK1" s="188"/>
      <c r="BL1" s="193"/>
      <c r="BM1" s="194" t="s">
        <v>6</v>
      </c>
      <c r="BN1" s="194" t="s">
        <v>7</v>
      </c>
      <c r="BP1" s="188" t="s">
        <v>8</v>
      </c>
      <c r="BQ1" s="188"/>
    </row>
    <row r="2" spans="1:69" ht="45.4" customHeight="1">
      <c r="A2" s="180" t="s">
        <v>9</v>
      </c>
      <c r="B2" s="180" t="s">
        <v>10</v>
      </c>
      <c r="C2" s="180" t="s">
        <v>823</v>
      </c>
      <c r="D2" s="180" t="s">
        <v>824</v>
      </c>
      <c r="E2" s="180"/>
      <c r="F2" s="180" t="s">
        <v>11</v>
      </c>
      <c r="G2" s="181" t="s">
        <v>12</v>
      </c>
      <c r="H2" s="181" t="s">
        <v>13</v>
      </c>
      <c r="I2" s="180" t="s">
        <v>14</v>
      </c>
      <c r="J2" s="181" t="s">
        <v>15</v>
      </c>
      <c r="K2" s="180" t="s">
        <v>16</v>
      </c>
      <c r="L2" s="180" t="s">
        <v>17</v>
      </c>
      <c r="M2" s="180" t="s">
        <v>18</v>
      </c>
      <c r="N2" s="182" t="s">
        <v>19</v>
      </c>
      <c r="O2" s="182"/>
      <c r="P2" s="180" t="s">
        <v>20</v>
      </c>
      <c r="Q2" s="180" t="s">
        <v>21</v>
      </c>
      <c r="R2" s="180"/>
      <c r="S2" s="195" t="s">
        <v>22</v>
      </c>
      <c r="T2" s="180" t="s">
        <v>23</v>
      </c>
      <c r="U2" s="180" t="s">
        <v>24</v>
      </c>
      <c r="V2" s="180" t="s">
        <v>25</v>
      </c>
      <c r="W2" s="180" t="s">
        <v>26</v>
      </c>
      <c r="X2" s="180" t="s">
        <v>27</v>
      </c>
      <c r="Y2" s="180" t="s">
        <v>28</v>
      </c>
      <c r="Z2" s="180" t="s">
        <v>29</v>
      </c>
      <c r="AA2" s="180" t="s">
        <v>30</v>
      </c>
      <c r="AB2" s="180" t="s">
        <v>31</v>
      </c>
      <c r="AC2" s="180" t="s">
        <v>32</v>
      </c>
      <c r="AD2" s="180" t="s">
        <v>33</v>
      </c>
      <c r="AE2" s="180" t="s">
        <v>34</v>
      </c>
      <c r="AF2" s="180" t="s">
        <v>35</v>
      </c>
      <c r="AG2" s="180" t="s">
        <v>36</v>
      </c>
      <c r="AH2" s="180" t="s">
        <v>37</v>
      </c>
      <c r="AI2" s="180" t="s">
        <v>38</v>
      </c>
      <c r="AJ2" s="180" t="s">
        <v>39</v>
      </c>
      <c r="AK2" s="180" t="s">
        <v>40</v>
      </c>
      <c r="AL2" s="180" t="s">
        <v>41</v>
      </c>
      <c r="AM2" s="180" t="s">
        <v>42</v>
      </c>
      <c r="AN2" s="180"/>
      <c r="AO2" s="180" t="s">
        <v>43</v>
      </c>
      <c r="AP2" s="180" t="s">
        <v>44</v>
      </c>
      <c r="AQ2" s="180" t="s">
        <v>45</v>
      </c>
      <c r="AS2" s="180" t="s">
        <v>46</v>
      </c>
      <c r="AT2" s="180" t="s">
        <v>47</v>
      </c>
      <c r="AU2" s="180" t="s">
        <v>48</v>
      </c>
      <c r="AV2" s="180" t="s">
        <v>49</v>
      </c>
      <c r="AW2" s="180" t="s">
        <v>50</v>
      </c>
      <c r="AX2" s="180" t="s">
        <v>51</v>
      </c>
      <c r="AY2" s="180" t="s">
        <v>52</v>
      </c>
      <c r="AZ2" s="180"/>
      <c r="BA2" s="195" t="s">
        <v>53</v>
      </c>
      <c r="BB2" s="195" t="s">
        <v>54</v>
      </c>
      <c r="BC2" s="195" t="s">
        <v>55</v>
      </c>
      <c r="BD2" s="195" t="s">
        <v>56</v>
      </c>
      <c r="BE2" s="195" t="s">
        <v>57</v>
      </c>
      <c r="BF2" s="195"/>
      <c r="BG2" s="195" t="s">
        <v>58</v>
      </c>
      <c r="BH2" s="195" t="s">
        <v>59</v>
      </c>
      <c r="BI2" s="195" t="s">
        <v>60</v>
      </c>
      <c r="BJ2" s="195" t="s">
        <v>61</v>
      </c>
      <c r="BK2" s="195" t="s">
        <v>62</v>
      </c>
      <c r="BL2" s="195"/>
      <c r="BM2" s="196" t="s">
        <v>63</v>
      </c>
      <c r="BN2" s="180" t="s">
        <v>64</v>
      </c>
      <c r="BP2" s="195" t="s">
        <v>65</v>
      </c>
      <c r="BQ2" s="195" t="s">
        <v>831</v>
      </c>
    </row>
    <row r="3" spans="1:69">
      <c r="A3" s="187">
        <v>-2000000</v>
      </c>
      <c r="B3" s="187">
        <v>10000</v>
      </c>
      <c r="C3" s="187">
        <f>B3*80/1000000000</f>
        <v>8.0000000000000004E-4</v>
      </c>
      <c r="D3" s="187">
        <f>B3*80/1000000000</f>
        <v>8.0000000000000004E-4</v>
      </c>
    </row>
    <row r="4" spans="1:69">
      <c r="A4" s="187">
        <v>-1000000</v>
      </c>
      <c r="F4" s="187">
        <v>0.01</v>
      </c>
      <c r="G4" s="183">
        <f>I4*$F$71/$I$71*4^((MAX(A4,1800)-1800)/200)</f>
        <v>1.078217532417591E-2</v>
      </c>
      <c r="H4" s="183">
        <f>G4/$G$130*$I$130</f>
        <v>1.0717734625362933E-2</v>
      </c>
      <c r="I4" s="187">
        <v>0.04</v>
      </c>
      <c r="J4" s="183">
        <f>M4*AO4/1000</f>
        <v>4.2500000000000003E-2</v>
      </c>
      <c r="K4" s="187">
        <v>0.01</v>
      </c>
      <c r="L4" s="187">
        <v>92</v>
      </c>
      <c r="M4" s="187">
        <v>340</v>
      </c>
      <c r="N4" s="184">
        <f>(Q12/Q4)^(1/($A12-$A4))-1</f>
        <v>2.9706351860614433E-6</v>
      </c>
      <c r="O4" s="185">
        <f>AVERAGE(N3:N12)*100*1165+$M$4</f>
        <v>340.42848660336375</v>
      </c>
      <c r="P4" s="187">
        <v>115</v>
      </c>
      <c r="Q4" s="187">
        <v>0.125</v>
      </c>
      <c r="AO4" s="197">
        <v>0.125</v>
      </c>
      <c r="AP4" s="186">
        <v>2.9699999999999999E-6</v>
      </c>
      <c r="AQ4" s="186">
        <f>(AO12/AO4)^(1/(A12-A4))-1</f>
        <v>2.9706351860614433E-6</v>
      </c>
      <c r="BM4" s="197">
        <v>0.125</v>
      </c>
      <c r="BN4" s="187">
        <v>0.5</v>
      </c>
    </row>
    <row r="5" spans="1:69">
      <c r="A5" s="187">
        <v>-900000</v>
      </c>
      <c r="G5" s="183"/>
      <c r="H5" s="183"/>
      <c r="N5" s="184"/>
      <c r="O5" s="185"/>
      <c r="AO5" s="197"/>
      <c r="AP5" s="186"/>
      <c r="AQ5" s="186"/>
      <c r="BM5" s="197"/>
      <c r="BN5" s="187">
        <v>0.5</v>
      </c>
    </row>
    <row r="6" spans="1:69">
      <c r="A6" s="187">
        <v>-800000</v>
      </c>
      <c r="G6" s="183"/>
      <c r="H6" s="183"/>
      <c r="N6" s="184"/>
      <c r="O6" s="183"/>
      <c r="AO6" s="197"/>
      <c r="AP6" s="186"/>
      <c r="AQ6" s="186"/>
      <c r="BM6" s="197"/>
      <c r="BN6" s="187">
        <v>0.5</v>
      </c>
    </row>
    <row r="7" spans="1:69">
      <c r="A7" s="187">
        <v>-750000</v>
      </c>
      <c r="B7" s="187">
        <v>500000</v>
      </c>
      <c r="C7" s="187">
        <f>B7*80/1000000000</f>
        <v>0.04</v>
      </c>
      <c r="D7" s="187">
        <f>B7*80/1000000000</f>
        <v>0.04</v>
      </c>
      <c r="G7" s="183"/>
      <c r="H7" s="183"/>
      <c r="N7" s="183"/>
      <c r="O7" s="183"/>
      <c r="AO7" s="197"/>
      <c r="AP7" s="186"/>
      <c r="AQ7" s="186"/>
      <c r="BM7" s="197"/>
      <c r="BN7" s="187">
        <v>0.5</v>
      </c>
    </row>
    <row r="8" spans="1:69">
      <c r="A8" s="187">
        <v>-700000</v>
      </c>
      <c r="G8" s="183"/>
      <c r="H8" s="183"/>
      <c r="N8" s="183"/>
      <c r="O8" s="183"/>
      <c r="AO8" s="197"/>
      <c r="AP8" s="186"/>
      <c r="AQ8" s="186"/>
      <c r="BM8" s="197"/>
      <c r="BN8" s="187">
        <v>0.5</v>
      </c>
    </row>
    <row r="9" spans="1:69">
      <c r="A9" s="187">
        <v>-600000</v>
      </c>
      <c r="G9" s="183"/>
      <c r="H9" s="183"/>
      <c r="N9" s="183"/>
      <c r="O9" s="183"/>
      <c r="AO9" s="197"/>
      <c r="AP9" s="186"/>
      <c r="AQ9" s="186"/>
      <c r="BM9" s="197"/>
      <c r="BN9" s="187">
        <v>0.5</v>
      </c>
    </row>
    <row r="10" spans="1:69">
      <c r="A10" s="187">
        <v>-500000</v>
      </c>
      <c r="G10" s="183"/>
      <c r="H10" s="183"/>
      <c r="N10" s="183"/>
      <c r="O10" s="183"/>
      <c r="AO10" s="197"/>
      <c r="AP10" s="186"/>
      <c r="AQ10" s="186"/>
      <c r="BM10" s="197"/>
      <c r="BN10" s="187">
        <v>0.5</v>
      </c>
    </row>
    <row r="11" spans="1:69">
      <c r="A11" s="187">
        <v>-400000</v>
      </c>
      <c r="G11" s="183"/>
      <c r="H11" s="183"/>
      <c r="N11" s="183"/>
      <c r="O11" s="183"/>
      <c r="AO11" s="197"/>
      <c r="AP11" s="186"/>
      <c r="AQ11" s="186"/>
      <c r="BM11" s="197"/>
      <c r="BN11" s="187">
        <v>0.5</v>
      </c>
    </row>
    <row r="12" spans="1:69">
      <c r="A12" s="187">
        <v>-300000</v>
      </c>
      <c r="F12" s="187">
        <v>0.09</v>
      </c>
      <c r="G12" s="183">
        <f>I12*$F$71/$I$71*4^((MAX(A12,1800)-1800)/200)</f>
        <v>9.1648490255495235E-2</v>
      </c>
      <c r="H12" s="183">
        <f>G12/$G$130*$I$130</f>
        <v>9.1100744315584944E-2</v>
      </c>
      <c r="I12" s="187">
        <v>0.34</v>
      </c>
      <c r="J12" s="183">
        <f>M12*AO12/1000</f>
        <v>0.34100000000000003</v>
      </c>
      <c r="K12" s="187">
        <v>0.11</v>
      </c>
      <c r="L12" s="187">
        <v>92</v>
      </c>
      <c r="M12" s="187">
        <v>341</v>
      </c>
      <c r="N12" s="184">
        <f>(Q22/Q12)^(1/($A22-$A12))-1</f>
        <v>4.3853580047326091E-6</v>
      </c>
      <c r="O12" s="183">
        <f>AVERAGE(N4:N22)*100*1165+$M$4</f>
        <v>340.75249818734301</v>
      </c>
      <c r="P12" s="187">
        <v>115</v>
      </c>
      <c r="Q12" s="187">
        <v>1</v>
      </c>
      <c r="AO12" s="197">
        <v>1</v>
      </c>
      <c r="AP12" s="186">
        <v>4.3900000000000003E-6</v>
      </c>
      <c r="AQ12" s="186">
        <f>(AO22/AO12)^(1/(A22-A12))-1</f>
        <v>4.3853580047326091E-6</v>
      </c>
      <c r="BM12" s="197">
        <v>1</v>
      </c>
      <c r="BN12" s="187">
        <v>0.5</v>
      </c>
    </row>
    <row r="13" spans="1:69">
      <c r="A13" s="187">
        <v>-200000</v>
      </c>
      <c r="G13" s="183"/>
      <c r="H13" s="183"/>
      <c r="N13" s="184"/>
      <c r="O13" s="183"/>
      <c r="AO13" s="197"/>
      <c r="AP13" s="186"/>
      <c r="AQ13" s="186"/>
      <c r="BM13" s="197"/>
      <c r="BN13" s="187">
        <v>0.5</v>
      </c>
    </row>
    <row r="14" spans="1:69">
      <c r="A14" s="187">
        <v>-100000</v>
      </c>
      <c r="G14" s="183"/>
      <c r="H14" s="183"/>
      <c r="N14" s="184"/>
      <c r="O14" s="183"/>
      <c r="AO14" s="197"/>
      <c r="AP14" s="186"/>
      <c r="AQ14" s="186"/>
      <c r="BM14" s="197"/>
      <c r="BN14" s="187">
        <v>0.5</v>
      </c>
    </row>
    <row r="15" spans="1:69">
      <c r="A15" s="187">
        <v>-90000</v>
      </c>
      <c r="G15" s="183"/>
      <c r="H15" s="183"/>
      <c r="N15" s="184"/>
      <c r="O15" s="183"/>
      <c r="AO15" s="197"/>
      <c r="AP15" s="186"/>
      <c r="AQ15" s="186"/>
      <c r="BM15" s="197"/>
      <c r="BN15" s="187">
        <v>0.5</v>
      </c>
    </row>
    <row r="16" spans="1:69">
      <c r="A16" s="187">
        <v>-80000</v>
      </c>
      <c r="G16" s="183"/>
      <c r="H16" s="183"/>
      <c r="N16" s="184"/>
      <c r="O16" s="183"/>
      <c r="AO16" s="197"/>
      <c r="AP16" s="186"/>
      <c r="AQ16" s="186"/>
      <c r="BM16" s="197"/>
      <c r="BN16" s="187">
        <v>0.5</v>
      </c>
    </row>
    <row r="17" spans="1:66">
      <c r="A17" s="187">
        <v>-70000</v>
      </c>
      <c r="G17" s="183"/>
      <c r="H17" s="183"/>
      <c r="N17" s="184"/>
      <c r="O17" s="183"/>
      <c r="AO17" s="197"/>
      <c r="AP17" s="186"/>
      <c r="AQ17" s="186"/>
      <c r="BM17" s="197"/>
      <c r="BN17" s="187">
        <v>0.5</v>
      </c>
    </row>
    <row r="18" spans="1:66">
      <c r="A18" s="187">
        <v>-60000</v>
      </c>
      <c r="G18" s="183"/>
      <c r="H18" s="183"/>
      <c r="N18" s="184"/>
      <c r="O18" s="183"/>
      <c r="AO18" s="197"/>
      <c r="AP18" s="186"/>
      <c r="AQ18" s="186"/>
      <c r="BM18" s="197"/>
      <c r="BN18" s="187">
        <v>0.5</v>
      </c>
    </row>
    <row r="19" spans="1:66">
      <c r="A19" s="187">
        <v>-50000</v>
      </c>
      <c r="G19" s="183"/>
      <c r="H19" s="183"/>
      <c r="N19" s="184"/>
      <c r="O19" s="183"/>
      <c r="AO19" s="197"/>
      <c r="AP19" s="186"/>
      <c r="AQ19" s="186"/>
      <c r="BM19" s="197"/>
      <c r="BN19" s="187">
        <v>0.5</v>
      </c>
    </row>
    <row r="20" spans="1:66">
      <c r="A20" s="187">
        <v>-40000</v>
      </c>
      <c r="G20" s="183"/>
      <c r="H20" s="183"/>
      <c r="N20" s="184"/>
      <c r="O20" s="183"/>
      <c r="AO20" s="197"/>
      <c r="AP20" s="186"/>
      <c r="AQ20" s="186"/>
      <c r="BM20" s="197"/>
      <c r="BN20" s="187">
        <v>0.5</v>
      </c>
    </row>
    <row r="21" spans="1:66">
      <c r="A21" s="187">
        <v>-30000</v>
      </c>
      <c r="G21" s="183"/>
      <c r="H21" s="183"/>
      <c r="N21" s="184"/>
      <c r="O21" s="183"/>
      <c r="AO21" s="197"/>
      <c r="AP21" s="186"/>
      <c r="AQ21" s="186"/>
      <c r="BM21" s="197"/>
      <c r="BN21" s="187">
        <v>5</v>
      </c>
    </row>
    <row r="22" spans="1:66">
      <c r="A22" s="187">
        <v>-25000</v>
      </c>
      <c r="F22" s="187">
        <v>0.31</v>
      </c>
      <c r="G22" s="183">
        <f>I22*$F$71/$I$71*4^((MAX(A22,1800)-1800)/200)</f>
        <v>0.30998754057005734</v>
      </c>
      <c r="H22" s="183">
        <f>G22/$G$130*$I$130</f>
        <v>0.30813487047918425</v>
      </c>
      <c r="I22" s="187">
        <v>1.1499999999999999</v>
      </c>
      <c r="J22" s="183">
        <f>M22*AO22/1000</f>
        <v>1.1456199999999999</v>
      </c>
      <c r="K22" s="187">
        <v>0.38</v>
      </c>
      <c r="L22" s="187">
        <v>92</v>
      </c>
      <c r="M22" s="187">
        <v>343</v>
      </c>
      <c r="N22" s="184">
        <f>(Q24/Q22)^(1/($A24-$A22))-1</f>
        <v>1.2021642534776333E-5</v>
      </c>
      <c r="O22" s="183">
        <f>AVERAGE(N12:N24)*100*1165+$M$4</f>
        <v>342.92415980569342</v>
      </c>
      <c r="P22" s="187">
        <v>115</v>
      </c>
      <c r="Q22" s="187">
        <v>3.34</v>
      </c>
      <c r="AO22" s="197">
        <v>3.34</v>
      </c>
      <c r="AP22" s="186">
        <v>3.1000000000000001E-5</v>
      </c>
      <c r="AQ22" s="186">
        <f>(BM24/AO22)^(1/(A24-A22))-1</f>
        <v>3.1033981301664681E-5</v>
      </c>
      <c r="BM22" s="197">
        <v>3.34</v>
      </c>
    </row>
    <row r="23" spans="1:66">
      <c r="A23" s="187">
        <v>-20000</v>
      </c>
      <c r="G23" s="183"/>
      <c r="H23" s="183"/>
      <c r="N23" s="184"/>
      <c r="O23" s="183"/>
      <c r="AO23" s="197"/>
      <c r="AP23" s="186"/>
      <c r="AQ23" s="186"/>
      <c r="BN23" s="187">
        <v>6</v>
      </c>
    </row>
    <row r="24" spans="1:66">
      <c r="A24" s="187">
        <v>-10000</v>
      </c>
      <c r="B24" s="187">
        <v>4630000</v>
      </c>
      <c r="C24" s="187">
        <f>B24*80/1000000000</f>
        <v>0.37040000000000001</v>
      </c>
      <c r="D24" s="187">
        <f>F24</f>
        <v>0.37</v>
      </c>
      <c r="F24" s="187">
        <v>0.37</v>
      </c>
      <c r="G24" s="183">
        <f>I24*$F$71/$I$71*4^((MAX(A24,1800)-1800)/200)</f>
        <v>0.37198504868406884</v>
      </c>
      <c r="H24" s="183">
        <f>G24/$G$130*$I$130</f>
        <v>0.36976184457502115</v>
      </c>
      <c r="I24" s="187">
        <v>1.38</v>
      </c>
      <c r="J24" s="183">
        <f>M24*AO24/1000</f>
        <v>1.3759999999999999</v>
      </c>
      <c r="K24" s="187">
        <v>0.46</v>
      </c>
      <c r="L24" s="187">
        <v>93</v>
      </c>
      <c r="M24" s="187">
        <v>344</v>
      </c>
      <c r="N24" s="184">
        <f>(Q26/Q24)^(1/($A26-$A24))-1</f>
        <v>5.8893251967617744E-5</v>
      </c>
      <c r="O24" s="183">
        <f>AVERAGE(N22:N26)*100*1165+$M$4</f>
        <v>344.11771902739372</v>
      </c>
      <c r="P24" s="187">
        <v>115</v>
      </c>
      <c r="Q24" s="187">
        <v>4</v>
      </c>
      <c r="AO24" s="197">
        <v>4</v>
      </c>
      <c r="AP24" s="186">
        <v>4.5000000000000003E-5</v>
      </c>
      <c r="AQ24" s="186">
        <f>(AO29/AO24)^(1/(A29-A24))-1</f>
        <v>4.4629706138499259E-5</v>
      </c>
      <c r="AS24" s="187">
        <f>VLOOKUP(A24,'McEvedy &amp; Jones'!$A$3:$I$35,9,FALSE)</f>
        <v>4</v>
      </c>
      <c r="AT24" s="187">
        <v>0.1</v>
      </c>
      <c r="AU24" s="187">
        <v>1</v>
      </c>
      <c r="AV24" s="187">
        <f>AU24+AT24</f>
        <v>1.1000000000000001</v>
      </c>
      <c r="AX24" s="187">
        <v>0.01</v>
      </c>
      <c r="BG24" s="187">
        <f>HLOOKUP($A24,'HYDE 3.2.1 central'!$A$1:$BY$29,29,FALSE)/1000000</f>
        <v>4.4322644320099993</v>
      </c>
      <c r="BH24" s="187">
        <f>BG24-BI24-BJ24-BK24</f>
        <v>1.6775770439999989</v>
      </c>
      <c r="BI24" s="187">
        <f>(HLOOKUP($A24,'HYDE 3.2.1 central'!$A$1:$BY$29,8,FALSE)+HLOOKUP($A24,'HYDE 3.2.1 central'!$A$1:$BY$29,9,FALSE)+HLOOKUP($A24,'HYDE 3.2.1 central'!$A$1:$BY$29,10,FALSE)+HLOOKUP($A24,'HYDE 3.2.1 central'!$A$1:$BY$29,11,FALSE)+HLOOKUP($A24,'HYDE 3.2.1 central'!$A$1:$BY$29,27,FALSE))/1000000</f>
        <v>0.22763801800999997</v>
      </c>
      <c r="BJ24" s="187">
        <f>(HLOOKUP($A24,'HYDE 3.2.1 central'!$A$1:$BY$29,2,FALSE)+HLOOKUP($A24,'HYDE 3.2.1 central'!$A$1:$BY$29,3,FALSE)+HLOOKUP($A24,'HYDE 3.2.1 central'!$A$1:$BY$29,4,FALSE)+HLOOKUP($A24,'HYDE 3.2.1 central'!$A$1:$BY$29,5,FALSE)+HLOOKUP($A24,'HYDE 3.2.1 central'!$A$1:$BY$29,6,FALSE)+HLOOKUP($A24,'HYDE 3.2.1 central'!$A$1:$BY$29,7,FALSE))/1000000</f>
        <v>2.2770451700000001</v>
      </c>
      <c r="BK24" s="187">
        <f>HLOOKUP($A24,'HYDE 3.2.1 central'!$A$1:$BY$29,25,FALSE)/1000000</f>
        <v>0.25000420000000001</v>
      </c>
      <c r="BM24" s="187">
        <v>5.32</v>
      </c>
      <c r="BN24" s="187">
        <v>6</v>
      </c>
    </row>
    <row r="25" spans="1:66">
      <c r="A25" s="187">
        <v>-9000</v>
      </c>
      <c r="G25" s="183"/>
      <c r="H25" s="183"/>
      <c r="N25" s="184"/>
      <c r="O25" s="183"/>
      <c r="AO25" s="197"/>
      <c r="AP25" s="186"/>
      <c r="AQ25" s="186"/>
      <c r="AX25" s="187">
        <v>0.1</v>
      </c>
      <c r="BG25" s="187">
        <f>HLOOKUP(A25,'HYDE 3.2.1 central'!$A$1:$BY$29,29,FALSE)/1000000</f>
        <v>5.6169663494999993</v>
      </c>
      <c r="BH25" s="187">
        <f t="shared" ref="BH25:BH32" si="0">BG25-BI25-BJ25-BK25</f>
        <v>2.2804274309999988</v>
      </c>
      <c r="BI25" s="187">
        <f>(HLOOKUP($A25,'HYDE 3.2.1 central'!$A$1:$BY$29,8,FALSE)+HLOOKUP($A25,'HYDE 3.2.1 central'!$A$1:$BY$29,9,FALSE)+HLOOKUP($A25,'HYDE 3.2.1 central'!$A$1:$BY$29,10,FALSE)+HLOOKUP($A25,'HYDE 3.2.1 central'!$A$1:$BY$29,11,FALSE)+HLOOKUP($A25,'HYDE 3.2.1 central'!$A$1:$BY$29,27,FALSE))/1000000</f>
        <v>0.32305859850000002</v>
      </c>
      <c r="BJ25" s="187">
        <f>(HLOOKUP($A25,'HYDE 3.2.1 central'!$A$1:$BY$29,2,FALSE)+HLOOKUP($A25,'HYDE 3.2.1 central'!$A$1:$BY$29,3,FALSE)+HLOOKUP($A25,'HYDE 3.2.1 central'!$A$1:$BY$29,4,FALSE)+HLOOKUP($A25,'HYDE 3.2.1 central'!$A$1:$BY$29,5,FALSE)+HLOOKUP($A25,'HYDE 3.2.1 central'!$A$1:$BY$29,6,FALSE)+HLOOKUP($A25,'HYDE 3.2.1 central'!$A$1:$BY$29,7,FALSE))/1000000</f>
        <v>2.7634723200000004</v>
      </c>
      <c r="BK25" s="187">
        <f>HLOOKUP($A25,'HYDE 3.2.1 central'!$A$1:$BY$29,25,FALSE)/1000000</f>
        <v>0.25000800000000001</v>
      </c>
    </row>
    <row r="26" spans="1:66">
      <c r="A26" s="187">
        <v>-8000</v>
      </c>
      <c r="F26" s="187">
        <v>0.43</v>
      </c>
      <c r="G26" s="183">
        <f>I26*$F$71/$I$71*4^((MAX(A26,1800)-1800)/200)</f>
        <v>0.4339825567980804</v>
      </c>
      <c r="H26" s="183">
        <f>G26/$G$130*$I$130</f>
        <v>0.4313888186708581</v>
      </c>
      <c r="I26" s="187">
        <v>1.61</v>
      </c>
      <c r="J26" s="183">
        <f>M26*AO26/1000</f>
        <v>0</v>
      </c>
      <c r="K26" s="187">
        <v>0.52</v>
      </c>
      <c r="L26" s="187">
        <v>96</v>
      </c>
      <c r="M26" s="187">
        <v>357</v>
      </c>
      <c r="N26" s="184">
        <f>(Q29/Q26)^(1/($A29-$A26))-1</f>
        <v>3.5120788606457509E-5</v>
      </c>
      <c r="O26" s="183">
        <f>AVERAGE(N24:N29)*100*1165+$M$4</f>
        <v>356.71941557439368</v>
      </c>
      <c r="P26" s="187">
        <v>115</v>
      </c>
      <c r="Q26" s="187">
        <v>4.5</v>
      </c>
      <c r="AO26" s="197"/>
      <c r="AP26" s="186"/>
      <c r="AQ26" s="186"/>
      <c r="BG26" s="187">
        <f>HLOOKUP(A26,'HYDE 3.2.1 central'!$A$1:$BY$29,29,FALSE)/1000000</f>
        <v>7.2428725702000003</v>
      </c>
      <c r="BH26" s="187">
        <f t="shared" si="0"/>
        <v>3.1622852299999997</v>
      </c>
      <c r="BI26" s="187">
        <f>(HLOOKUP($A26,'HYDE 3.2.1 central'!$A$1:$BY$29,8,FALSE)+HLOOKUP($A26,'HYDE 3.2.1 central'!$A$1:$BY$29,9,FALSE)+HLOOKUP($A26,'HYDE 3.2.1 central'!$A$1:$BY$29,10,FALSE)+HLOOKUP($A26,'HYDE 3.2.1 central'!$A$1:$BY$29,11,FALSE)+HLOOKUP($A26,'HYDE 3.2.1 central'!$A$1:$BY$29,27,FALSE))/1000000</f>
        <v>0.46299585020000011</v>
      </c>
      <c r="BJ26" s="187">
        <f>(HLOOKUP($A26,'HYDE 3.2.1 central'!$A$1:$BY$29,2,FALSE)+HLOOKUP($A26,'HYDE 3.2.1 central'!$A$1:$BY$29,3,FALSE)+HLOOKUP($A26,'HYDE 3.2.1 central'!$A$1:$BY$29,4,FALSE)+HLOOKUP($A26,'HYDE 3.2.1 central'!$A$1:$BY$29,5,FALSE)+HLOOKUP($A26,'HYDE 3.2.1 central'!$A$1:$BY$29,6,FALSE)+HLOOKUP($A26,'HYDE 3.2.1 central'!$A$1:$BY$29,7,FALSE))/1000000</f>
        <v>3.36757609</v>
      </c>
      <c r="BK26" s="187">
        <f>HLOOKUP($A26,'HYDE 3.2.1 central'!$A$1:$BY$29,25,FALSE)/1000000</f>
        <v>0.2500154</v>
      </c>
    </row>
    <row r="27" spans="1:66">
      <c r="A27" s="187">
        <v>-7000</v>
      </c>
      <c r="G27" s="183"/>
      <c r="H27" s="183"/>
      <c r="N27" s="184"/>
      <c r="O27" s="183"/>
      <c r="AO27" s="197"/>
      <c r="AP27" s="186"/>
      <c r="AQ27" s="186"/>
      <c r="BG27" s="187">
        <f>HLOOKUP(A27,'HYDE 3.2.1 central'!$A$1:$BY$29,29,FALSE)/1000000</f>
        <v>9.5778649934000004</v>
      </c>
      <c r="BH27" s="187">
        <f t="shared" si="0"/>
        <v>4.5380043800000003</v>
      </c>
      <c r="BI27" s="187">
        <f>(HLOOKUP($A27,'HYDE 3.2.1 central'!$A$1:$BY$29,8,FALSE)+HLOOKUP($A27,'HYDE 3.2.1 central'!$A$1:$BY$29,9,FALSE)+HLOOKUP($A27,'HYDE 3.2.1 central'!$A$1:$BY$29,10,FALSE)+HLOOKUP($A27,'HYDE 3.2.1 central'!$A$1:$BY$29,11,FALSE)+HLOOKUP($A27,'HYDE 3.2.1 central'!$A$1:$BY$29,27,FALSE))/1000000</f>
        <v>0.67004158339999997</v>
      </c>
      <c r="BJ27" s="187">
        <f>(HLOOKUP($A27,'HYDE 3.2.1 central'!$A$1:$BY$29,2,FALSE)+HLOOKUP($A27,'HYDE 3.2.1 central'!$A$1:$BY$29,3,FALSE)+HLOOKUP($A27,'HYDE 3.2.1 central'!$A$1:$BY$29,4,FALSE)+HLOOKUP($A27,'HYDE 3.2.1 central'!$A$1:$BY$29,5,FALSE)+HLOOKUP($A27,'HYDE 3.2.1 central'!$A$1:$BY$29,6,FALSE)+HLOOKUP($A27,'HYDE 3.2.1 central'!$A$1:$BY$29,7,FALSE))/1000000</f>
        <v>4.1197892300000003</v>
      </c>
      <c r="BK27" s="187">
        <f>HLOOKUP($A27,'HYDE 3.2.1 central'!$A$1:$BY$29,25,FALSE)/1000000</f>
        <v>0.25002979999999997</v>
      </c>
    </row>
    <row r="28" spans="1:66">
      <c r="A28" s="187">
        <v>-6000</v>
      </c>
      <c r="G28" s="183"/>
      <c r="H28" s="183"/>
      <c r="N28" s="184"/>
      <c r="O28" s="183"/>
      <c r="AO28" s="197"/>
      <c r="AP28" s="186"/>
      <c r="AQ28" s="186"/>
      <c r="AX28" s="187">
        <v>0.25</v>
      </c>
      <c r="BG28" s="187">
        <f>HLOOKUP(A28,'HYDE 3.2.1 central'!$A$1:$BY$29,29,FALSE)/1000000</f>
        <v>13.201801817</v>
      </c>
      <c r="BH28" s="187">
        <f t="shared" si="0"/>
        <v>6.9136618299999997</v>
      </c>
      <c r="BI28" s="187">
        <f>(HLOOKUP($A28,'HYDE 3.2.1 central'!$A$1:$BY$29,8,FALSE)+HLOOKUP($A28,'HYDE 3.2.1 central'!$A$1:$BY$29,9,FALSE)+HLOOKUP($A28,'HYDE 3.2.1 central'!$A$1:$BY$29,10,FALSE)+HLOOKUP($A28,'HYDE 3.2.1 central'!$A$1:$BY$29,11,FALSE)+HLOOKUP($A28,'HYDE 3.2.1 central'!$A$1:$BY$29,27,FALSE))/1000000</f>
        <v>0.97913265699999996</v>
      </c>
      <c r="BJ28" s="187">
        <f>(HLOOKUP($A28,'HYDE 3.2.1 central'!$A$1:$BY$29,2,FALSE)+HLOOKUP($A28,'HYDE 3.2.1 central'!$A$1:$BY$29,3,FALSE)+HLOOKUP($A28,'HYDE 3.2.1 central'!$A$1:$BY$29,4,FALSE)+HLOOKUP($A28,'HYDE 3.2.1 central'!$A$1:$BY$29,5,FALSE)+HLOOKUP($A28,'HYDE 3.2.1 central'!$A$1:$BY$29,6,FALSE)+HLOOKUP($A28,'HYDE 3.2.1 central'!$A$1:$BY$29,7,FALSE))/1000000</f>
        <v>5.0589492300000005</v>
      </c>
      <c r="BK28" s="187">
        <f>HLOOKUP($A28,'HYDE 3.2.1 central'!$A$1:$BY$29,25,FALSE)/1000000</f>
        <v>0.25005810000000001</v>
      </c>
    </row>
    <row r="29" spans="1:66">
      <c r="A29" s="187">
        <v>-5000</v>
      </c>
      <c r="B29" s="187">
        <v>6380000</v>
      </c>
      <c r="C29" s="187">
        <f>B29*80/1000000000</f>
        <v>0.51039999999999996</v>
      </c>
      <c r="D29" s="187">
        <f t="shared" ref="D29:D40" si="1">F29</f>
        <v>0.51</v>
      </c>
      <c r="F29" s="187">
        <v>0.51</v>
      </c>
      <c r="G29" s="183">
        <f>I29*$F$71/$I$71*4^((MAX(A29,1800)-1800)/200)</f>
        <v>0.51484887172939964</v>
      </c>
      <c r="H29" s="183">
        <f t="shared" ref="H29:H40" si="2">G29/$G$130*$I$130</f>
        <v>0.51177182836108004</v>
      </c>
      <c r="I29" s="187">
        <v>1.91</v>
      </c>
      <c r="J29" s="183">
        <f t="shared" ref="J29:J40" si="3">M29*AO29/1000</f>
        <v>1.905</v>
      </c>
      <c r="K29" s="187">
        <v>0.56999999999999995</v>
      </c>
      <c r="L29" s="187">
        <v>103</v>
      </c>
      <c r="M29" s="187">
        <v>381</v>
      </c>
      <c r="N29" s="184">
        <f t="shared" ref="N29:N60" si="4">(Q30/Q29)^(1/($A30-$A29))-1</f>
        <v>3.3652884975365893E-4</v>
      </c>
      <c r="O29" s="183">
        <f>AVERAGE(N26:N30)*100*1165+$M$4</f>
        <v>381.35894075320329</v>
      </c>
      <c r="P29" s="187">
        <v>115</v>
      </c>
      <c r="Q29" s="187">
        <v>5</v>
      </c>
      <c r="AO29" s="197">
        <v>5</v>
      </c>
      <c r="AP29" s="186">
        <v>3.3599999999999998E-4</v>
      </c>
      <c r="AQ29" s="186">
        <f>(AO30/AO29)^(1/(A30-A29))-1</f>
        <v>3.3652884975365893E-4</v>
      </c>
      <c r="AS29" s="187">
        <f>VLOOKUP(A29,'McEvedy &amp; Jones'!$A$3:$I$35,9,FALSE)</f>
        <v>5</v>
      </c>
      <c r="AT29" s="187">
        <v>0.25</v>
      </c>
      <c r="AX29" s="187">
        <v>0.25</v>
      </c>
      <c r="AY29" s="187">
        <v>0.25</v>
      </c>
      <c r="BG29" s="187">
        <f>HLOOKUP(A29,'HYDE 3.2.1 central'!$A$1:$BY$29,29,FALSE)/1000000</f>
        <v>19.075692295000003</v>
      </c>
      <c r="BH29" s="187">
        <f t="shared" si="0"/>
        <v>11.146751340000005</v>
      </c>
      <c r="BI29" s="187">
        <f>(HLOOKUP($A29,'HYDE 3.2.1 central'!$A$1:$BY$29,8,FALSE)+HLOOKUP($A29,'HYDE 3.2.1 central'!$A$1:$BY$29,9,FALSE)+HLOOKUP($A29,'HYDE 3.2.1 central'!$A$1:$BY$29,10,FALSE)+HLOOKUP($A29,'HYDE 3.2.1 central'!$A$1:$BY$29,11,FALSE)+HLOOKUP($A29,'HYDE 3.2.1 central'!$A$1:$BY$29,27,FALSE))/1000000</f>
        <v>1.4445290849999999</v>
      </c>
      <c r="BJ29" s="187">
        <f>(HLOOKUP($A29,'HYDE 3.2.1 central'!$A$1:$BY$29,2,FALSE)+HLOOKUP($A29,'HYDE 3.2.1 central'!$A$1:$BY$29,3,FALSE)+HLOOKUP($A29,'HYDE 3.2.1 central'!$A$1:$BY$29,4,FALSE)+HLOOKUP($A29,'HYDE 3.2.1 central'!$A$1:$BY$29,5,FALSE)+HLOOKUP($A29,'HYDE 3.2.1 central'!$A$1:$BY$29,6,FALSE)+HLOOKUP($A29,'HYDE 3.2.1 central'!$A$1:$BY$29,7,FALSE))/1000000</f>
        <v>6.2342971699999996</v>
      </c>
      <c r="BK29" s="187">
        <f>HLOOKUP($A29,'HYDE 3.2.1 central'!$A$1:$BY$29,25,FALSE)/1000000</f>
        <v>0.25011470000000002</v>
      </c>
      <c r="BN29" s="187">
        <v>17.350000000000001</v>
      </c>
    </row>
    <row r="30" spans="1:66">
      <c r="A30" s="187">
        <v>-4000</v>
      </c>
      <c r="B30" s="187">
        <v>9630000</v>
      </c>
      <c r="C30" s="187">
        <f t="shared" ref="C30:C61" si="5">B30*80/1000000000</f>
        <v>0.77039999999999997</v>
      </c>
      <c r="D30" s="187">
        <f t="shared" si="1"/>
        <v>0.77</v>
      </c>
      <c r="F30" s="187">
        <v>0.77</v>
      </c>
      <c r="G30" s="183">
        <f>I30*$F$71/$I$71*4^((MAX(A30,1800)-1800)/200)</f>
        <v>0.76553444801648951</v>
      </c>
      <c r="H30" s="183">
        <f t="shared" si="2"/>
        <v>0.76095915840076811</v>
      </c>
      <c r="I30" s="187">
        <v>2.84</v>
      </c>
      <c r="J30" s="183">
        <f t="shared" si="3"/>
        <v>2.8420000000000001</v>
      </c>
      <c r="K30" s="187">
        <v>0.8</v>
      </c>
      <c r="L30" s="187">
        <v>109</v>
      </c>
      <c r="M30" s="187">
        <v>406</v>
      </c>
      <c r="N30" s="184">
        <f t="shared" si="4"/>
        <v>6.9338746258074124E-4</v>
      </c>
      <c r="O30" s="183">
        <f t="shared" ref="O30:O60" si="6">AVERAGE(N29:N31)*100*1165+$M$4</f>
        <v>405.50839952025308</v>
      </c>
      <c r="P30" s="187">
        <v>115</v>
      </c>
      <c r="Q30" s="187">
        <v>7</v>
      </c>
      <c r="AO30" s="197">
        <v>7</v>
      </c>
      <c r="AP30" s="186">
        <v>6.9300000000000004E-4</v>
      </c>
      <c r="AQ30" s="186">
        <f>(AO31/AO30)^(1/(A31-A30))-1</f>
        <v>6.9338746258074124E-4</v>
      </c>
      <c r="AS30" s="187">
        <f>VLOOKUP(A30,'McEvedy &amp; Jones'!$A$3:$I$35,9,FALSE)</f>
        <v>7</v>
      </c>
      <c r="BG30" s="187">
        <f>HLOOKUP(A30,'HYDE 3.2.1 central'!$A$1:$BY$29,29,FALSE)/1000000</f>
        <v>28.774584600000001</v>
      </c>
      <c r="BH30" s="187">
        <f t="shared" si="0"/>
        <v>18.56420979</v>
      </c>
      <c r="BI30" s="187">
        <f>(HLOOKUP($A30,'HYDE 3.2.1 central'!$A$1:$BY$29,8,FALSE)+HLOOKUP($A30,'HYDE 3.2.1 central'!$A$1:$BY$29,9,FALSE)+HLOOKUP($A30,'HYDE 3.2.1 central'!$A$1:$BY$29,10,FALSE)+HLOOKUP($A30,'HYDE 3.2.1 central'!$A$1:$BY$29,11,FALSE)+HLOOKUP($A30,'HYDE 3.2.1 central'!$A$1:$BY$29,27,FALSE))/1000000</f>
        <v>2.2511444599999995</v>
      </c>
      <c r="BJ30" s="187">
        <f>(HLOOKUP($A30,'HYDE 3.2.1 central'!$A$1:$BY$29,2,FALSE)+HLOOKUP($A30,'HYDE 3.2.1 central'!$A$1:$BY$29,3,FALSE)+HLOOKUP($A30,'HYDE 3.2.1 central'!$A$1:$BY$29,4,FALSE)+HLOOKUP($A30,'HYDE 3.2.1 central'!$A$1:$BY$29,5,FALSE)+HLOOKUP($A30,'HYDE 3.2.1 central'!$A$1:$BY$29,6,FALSE)+HLOOKUP($A30,'HYDE 3.2.1 central'!$A$1:$BY$29,7,FALSE))/1000000</f>
        <v>7.7090029500000004</v>
      </c>
      <c r="BK30" s="187">
        <f>HLOOKUP($A30,'HYDE 3.2.1 central'!$A$1:$BY$29,25,FALSE)/1000000</f>
        <v>0.25022739999999999</v>
      </c>
    </row>
    <row r="31" spans="1:66">
      <c r="A31" s="187">
        <v>-3000</v>
      </c>
      <c r="B31" s="187">
        <v>19900000</v>
      </c>
      <c r="C31" s="187">
        <f t="shared" si="5"/>
        <v>1.5920000000000001</v>
      </c>
      <c r="D31" s="187">
        <f t="shared" si="1"/>
        <v>1.59</v>
      </c>
      <c r="F31" s="187">
        <v>1.59</v>
      </c>
      <c r="G31" s="183">
        <f>I31*$F$71/$I$71*4^((MAX(A31,1800)-1800)/200)</f>
        <v>1.5876753164849027</v>
      </c>
      <c r="H31" s="183">
        <f t="shared" si="2"/>
        <v>1.5781864235846921</v>
      </c>
      <c r="I31" s="187">
        <v>5.89</v>
      </c>
      <c r="J31" s="183">
        <f t="shared" si="3"/>
        <v>5.88</v>
      </c>
      <c r="K31" s="187">
        <v>1.6</v>
      </c>
      <c r="L31" s="187">
        <v>113</v>
      </c>
      <c r="M31" s="187">
        <v>420</v>
      </c>
      <c r="N31" s="184">
        <f t="shared" si="4"/>
        <v>6.5699526329443536E-4</v>
      </c>
      <c r="O31" s="183">
        <f t="shared" si="6"/>
        <v>420.37904285266472</v>
      </c>
      <c r="P31" s="187">
        <v>115</v>
      </c>
      <c r="Q31" s="187">
        <v>14</v>
      </c>
      <c r="AO31" s="197">
        <v>14</v>
      </c>
      <c r="AP31" s="186">
        <v>6.5700000000000003E-4</v>
      </c>
      <c r="AQ31" s="186">
        <f>(AO32/AO31)^(1/(A32-A31))-1</f>
        <v>6.5699526329443536E-4</v>
      </c>
      <c r="AS31" s="187">
        <f>VLOOKUP(A31,'McEvedy &amp; Jones'!$A$3:$I$35,9,FALSE)</f>
        <v>14</v>
      </c>
      <c r="AT31" s="187">
        <v>2</v>
      </c>
      <c r="AW31" s="187">
        <v>2</v>
      </c>
      <c r="BG31" s="187">
        <f>HLOOKUP(A31,'HYDE 3.2.1 central'!$A$1:$BY$29,29,FALSE)/1000000</f>
        <v>44.487028509999995</v>
      </c>
      <c r="BH31" s="187">
        <f t="shared" si="0"/>
        <v>30.665418579999994</v>
      </c>
      <c r="BI31" s="187">
        <f>(HLOOKUP($A31,'HYDE 3.2.1 central'!$A$1:$BY$29,8,FALSE)+HLOOKUP($A31,'HYDE 3.2.1 central'!$A$1:$BY$29,9,FALSE)+HLOOKUP($A31,'HYDE 3.2.1 central'!$A$1:$BY$29,10,FALSE)+HLOOKUP($A31,'HYDE 3.2.1 central'!$A$1:$BY$29,11,FALSE)+HLOOKUP($A31,'HYDE 3.2.1 central'!$A$1:$BY$29,27,FALSE))/1000000</f>
        <v>4.0075593500000002</v>
      </c>
      <c r="BJ31" s="187">
        <f>(HLOOKUP($A31,'HYDE 3.2.1 central'!$A$1:$BY$29,2,FALSE)+HLOOKUP($A31,'HYDE 3.2.1 central'!$A$1:$BY$29,3,FALSE)+HLOOKUP($A31,'HYDE 3.2.1 central'!$A$1:$BY$29,4,FALSE)+HLOOKUP($A31,'HYDE 3.2.1 central'!$A$1:$BY$29,5,FALSE)+HLOOKUP($A31,'HYDE 3.2.1 central'!$A$1:$BY$29,6,FALSE)+HLOOKUP($A31,'HYDE 3.2.1 central'!$A$1:$BY$29,7,FALSE))/1000000</f>
        <v>9.5635984799999996</v>
      </c>
      <c r="BK31" s="187">
        <f>HLOOKUP($A31,'HYDE 3.2.1 central'!$A$1:$BY$29,25,FALSE)/1000000</f>
        <v>0.25045210000000001</v>
      </c>
    </row>
    <row r="32" spans="1:66">
      <c r="A32" s="187">
        <v>-2000</v>
      </c>
      <c r="B32" s="187">
        <v>37800000</v>
      </c>
      <c r="C32" s="187">
        <f t="shared" si="5"/>
        <v>3.024</v>
      </c>
      <c r="D32" s="187">
        <f t="shared" si="1"/>
        <v>3.02</v>
      </c>
      <c r="F32" s="187">
        <v>3.02</v>
      </c>
      <c r="G32" s="183">
        <f>I32*$F$71/$I$71*4^((MAX(A32,1800)-1800)/200)</f>
        <v>3.0190090907692544</v>
      </c>
      <c r="H32" s="183">
        <f t="shared" si="2"/>
        <v>3.000965695101621</v>
      </c>
      <c r="I32" s="187">
        <v>11.2</v>
      </c>
      <c r="J32" s="183">
        <f t="shared" si="3"/>
        <v>11.205</v>
      </c>
      <c r="K32" s="187">
        <v>3.09</v>
      </c>
      <c r="L32" s="187">
        <v>112</v>
      </c>
      <c r="M32" s="187">
        <v>415</v>
      </c>
      <c r="N32" s="184">
        <f t="shared" si="4"/>
        <v>7.1946387118915212E-4</v>
      </c>
      <c r="O32" s="183">
        <f t="shared" si="6"/>
        <v>414.71983108627086</v>
      </c>
      <c r="P32" s="187">
        <v>115</v>
      </c>
      <c r="Q32" s="187">
        <v>27</v>
      </c>
      <c r="AO32" s="197">
        <v>27</v>
      </c>
      <c r="AP32" s="186">
        <v>6.1600000000000001E-4</v>
      </c>
      <c r="AQ32" s="186">
        <f>(AO34/AO32)^(1/(A34-A32))-1</f>
        <v>6.1637602110176104E-4</v>
      </c>
      <c r="AS32" s="187">
        <f>VLOOKUP(A32,'McEvedy &amp; Jones'!$A$3:$I$35,9,FALSE)</f>
        <v>27</v>
      </c>
      <c r="AT32" s="187">
        <v>5</v>
      </c>
      <c r="BG32" s="187">
        <f>HLOOKUP(A32,'HYDE 3.2.1 central'!$A$1:$BY$29,29,FALSE)/1000000</f>
        <v>72.585660939999997</v>
      </c>
      <c r="BH32" s="187">
        <f t="shared" si="0"/>
        <v>54.368499299999996</v>
      </c>
      <c r="BI32" s="187">
        <f>(HLOOKUP($A32,'HYDE 3.2.1 central'!$A$1:$BY$29,8,FALSE)+HLOOKUP($A32,'HYDE 3.2.1 central'!$A$1:$BY$29,9,FALSE)+HLOOKUP($A32,'HYDE 3.2.1 central'!$A$1:$BY$29,10,FALSE)+HLOOKUP($A32,'HYDE 3.2.1 central'!$A$1:$BY$29,11,FALSE)+HLOOKUP($A32,'HYDE 3.2.1 central'!$A$1:$BY$29,27,FALSE))/1000000</f>
        <v>6.0645953400000012</v>
      </c>
      <c r="BJ32" s="187">
        <f>(HLOOKUP($A32,'HYDE 3.2.1 central'!$A$1:$BY$29,2,FALSE)+HLOOKUP($A32,'HYDE 3.2.1 central'!$A$1:$BY$29,3,FALSE)+HLOOKUP($A32,'HYDE 3.2.1 central'!$A$1:$BY$29,4,FALSE)+HLOOKUP($A32,'HYDE 3.2.1 central'!$A$1:$BY$29,5,FALSE)+HLOOKUP($A32,'HYDE 3.2.1 central'!$A$1:$BY$29,6,FALSE)+HLOOKUP($A32,'HYDE 3.2.1 central'!$A$1:$BY$29,7,FALSE))/1000000</f>
        <v>11.901665300000001</v>
      </c>
      <c r="BK32" s="187">
        <f>HLOOKUP($A32,'HYDE 3.2.1 central'!$A$1:$BY$29,25,FALSE)/1000000</f>
        <v>0.25090099999999999</v>
      </c>
    </row>
    <row r="33" spans="1:66">
      <c r="A33" s="187">
        <v>-1600</v>
      </c>
      <c r="B33" s="187">
        <v>54500000</v>
      </c>
      <c r="C33" s="187">
        <f t="shared" si="5"/>
        <v>4.3600000000000003</v>
      </c>
      <c r="D33" s="187">
        <f t="shared" si="1"/>
        <v>4.3600000000000003</v>
      </c>
      <c r="F33" s="187">
        <v>4.3600000000000003</v>
      </c>
      <c r="G33" s="183">
        <f>I33*$F$71/$I$71*4^((MAX(A33,1800)-1800)/200)</f>
        <v>4.3559988309670672</v>
      </c>
      <c r="H33" s="183">
        <f t="shared" si="2"/>
        <v>4.3299647886466248</v>
      </c>
      <c r="I33" s="187">
        <v>16.16</v>
      </c>
      <c r="J33" s="183">
        <f t="shared" si="3"/>
        <v>0</v>
      </c>
      <c r="K33" s="187">
        <v>4.12</v>
      </c>
      <c r="L33" s="187">
        <v>121</v>
      </c>
      <c r="M33" s="187">
        <v>449</v>
      </c>
      <c r="N33" s="184">
        <f t="shared" si="4"/>
        <v>5.4765668748046892E-4</v>
      </c>
      <c r="O33" s="183">
        <f t="shared" si="6"/>
        <v>448.95571237046153</v>
      </c>
      <c r="P33" s="187">
        <v>115</v>
      </c>
      <c r="Q33" s="187">
        <v>36</v>
      </c>
      <c r="AP33" s="198"/>
      <c r="AQ33" s="198"/>
    </row>
    <row r="34" spans="1:66">
      <c r="A34" s="187">
        <v>-1000</v>
      </c>
      <c r="B34" s="187">
        <v>79400000</v>
      </c>
      <c r="C34" s="187">
        <f t="shared" si="5"/>
        <v>6.3520000000000003</v>
      </c>
      <c r="D34" s="187">
        <f t="shared" si="1"/>
        <v>6.35</v>
      </c>
      <c r="F34" s="187">
        <v>6.35</v>
      </c>
      <c r="G34" s="183">
        <f>I34*$F$71/$I$71*4^((MAX(A34,1800)-1800)/200)</f>
        <v>6.3480057221085664</v>
      </c>
      <c r="H34" s="183">
        <f t="shared" si="2"/>
        <v>6.3100662606824267</v>
      </c>
      <c r="I34" s="187">
        <v>23.55</v>
      </c>
      <c r="J34" s="183">
        <f t="shared" si="3"/>
        <v>23.55</v>
      </c>
      <c r="K34" s="187">
        <v>5.73</v>
      </c>
      <c r="L34" s="187">
        <v>127</v>
      </c>
      <c r="M34" s="187">
        <v>471</v>
      </c>
      <c r="N34" s="184">
        <f t="shared" si="4"/>
        <v>1.5386059401405472E-3</v>
      </c>
      <c r="O34" s="183">
        <f t="shared" si="6"/>
        <v>470.9704996833056</v>
      </c>
      <c r="P34" s="187">
        <v>115</v>
      </c>
      <c r="Q34" s="187">
        <v>50</v>
      </c>
      <c r="AO34" s="197">
        <v>50</v>
      </c>
      <c r="AP34" s="186">
        <v>1.3860000000000001E-3</v>
      </c>
      <c r="AQ34" s="186">
        <f>(AO36/AO34)^(1/(A36-A34))-1</f>
        <v>1.3872557113345785E-3</v>
      </c>
      <c r="AS34" s="187">
        <f>VLOOKUP(A34,'McEvedy &amp; Jones'!$A$3:$I$35,9,FALSE)</f>
        <v>50</v>
      </c>
      <c r="AT34" s="187">
        <v>10</v>
      </c>
      <c r="AW34" s="187">
        <v>6.5</v>
      </c>
      <c r="BG34" s="187">
        <f>HLOOKUP(A34,'HYDE 3.2.1 central'!$A$1:$BY$29,29,FALSE)/1000000</f>
        <v>110.41902958</v>
      </c>
      <c r="BH34" s="187">
        <f>BG34-BI34-BJ34-BK34</f>
        <v>86.262808099999987</v>
      </c>
      <c r="BI34" s="187">
        <f>(HLOOKUP($A34,'HYDE 3.2.1 central'!$A$1:$BY$29,8,FALSE)+HLOOKUP($A34,'HYDE 3.2.1 central'!$A$1:$BY$29,9,FALSE)+HLOOKUP($A34,'HYDE 3.2.1 central'!$A$1:$BY$29,10,FALSE)+HLOOKUP($A34,'HYDE 3.2.1 central'!$A$1:$BY$29,11,FALSE)+HLOOKUP($A34,'HYDE 3.2.1 central'!$A$1:$BY$29,27,FALSE))/1000000</f>
        <v>8.9923442199999997</v>
      </c>
      <c r="BJ34" s="187">
        <f>(HLOOKUP($A34,'HYDE 3.2.1 central'!$A$1:$BY$29,2,FALSE)+HLOOKUP($A34,'HYDE 3.2.1 central'!$A$1:$BY$29,3,FALSE)+HLOOKUP($A34,'HYDE 3.2.1 central'!$A$1:$BY$29,4,FALSE)+HLOOKUP($A34,'HYDE 3.2.1 central'!$A$1:$BY$29,5,FALSE)+HLOOKUP($A34,'HYDE 3.2.1 central'!$A$1:$BY$29,6,FALSE)+HLOOKUP($A34,'HYDE 3.2.1 central'!$A$1:$BY$29,7,FALSE))/1000000</f>
        <v>14.90281016</v>
      </c>
      <c r="BK34" s="187">
        <f>HLOOKUP($A34,'HYDE 3.2.1 central'!$A$1:$BY$29,25,FALSE)/1000000</f>
        <v>0.2610671</v>
      </c>
    </row>
    <row r="35" spans="1:66">
      <c r="A35" s="187">
        <v>-800</v>
      </c>
      <c r="B35" s="187">
        <v>121500000</v>
      </c>
      <c r="C35" s="187">
        <f t="shared" si="5"/>
        <v>9.7200000000000006</v>
      </c>
      <c r="D35" s="187">
        <f t="shared" si="1"/>
        <v>9.7200000000000006</v>
      </c>
      <c r="F35" s="187">
        <v>9.7200000000000006</v>
      </c>
      <c r="G35" s="183">
        <f>I35*$F$71/$I$71*4^((MAX(A35,1800)-1800)/200)</f>
        <v>9.7174355109135373</v>
      </c>
      <c r="H35" s="183">
        <f t="shared" si="2"/>
        <v>9.6593583311083435</v>
      </c>
      <c r="I35" s="187">
        <v>36.049999999999997</v>
      </c>
      <c r="J35" s="183">
        <f t="shared" si="3"/>
        <v>0</v>
      </c>
      <c r="K35" s="187">
        <v>7.79</v>
      </c>
      <c r="L35" s="187">
        <v>143</v>
      </c>
      <c r="M35" s="187">
        <v>530</v>
      </c>
      <c r="N35" s="184">
        <f t="shared" si="4"/>
        <v>1.2863682655113173E-3</v>
      </c>
      <c r="O35" s="183">
        <f t="shared" si="6"/>
        <v>530.17693474430962</v>
      </c>
      <c r="P35" s="187">
        <v>115</v>
      </c>
      <c r="Q35" s="187">
        <v>68</v>
      </c>
      <c r="AO35" s="197"/>
      <c r="AP35" s="186"/>
      <c r="AQ35" s="186"/>
    </row>
    <row r="36" spans="1:66">
      <c r="A36" s="187">
        <v>-500</v>
      </c>
      <c r="B36" s="187">
        <v>171500000</v>
      </c>
      <c r="C36" s="187">
        <f t="shared" si="5"/>
        <v>13.72</v>
      </c>
      <c r="D36" s="187">
        <f t="shared" si="1"/>
        <v>13.72</v>
      </c>
      <c r="F36" s="187">
        <v>13.72</v>
      </c>
      <c r="G36" s="183">
        <f>I36*$F$71/$I$71*4^((MAX(A36,1800)-1800)/200)</f>
        <v>13.720318100013843</v>
      </c>
      <c r="H36" s="183">
        <f t="shared" si="2"/>
        <v>13.638317310774331</v>
      </c>
      <c r="I36" s="187">
        <v>50.9</v>
      </c>
      <c r="J36" s="183">
        <f t="shared" si="3"/>
        <v>50.9</v>
      </c>
      <c r="K36" s="187">
        <v>11.46</v>
      </c>
      <c r="L36" s="187">
        <v>137</v>
      </c>
      <c r="M36" s="187">
        <v>509</v>
      </c>
      <c r="N36" s="184">
        <f t="shared" si="4"/>
        <v>2.0722859165192009E-3</v>
      </c>
      <c r="O36" s="183">
        <f t="shared" si="6"/>
        <v>508.97941805102818</v>
      </c>
      <c r="P36" s="187">
        <v>115</v>
      </c>
      <c r="Q36" s="187">
        <v>100</v>
      </c>
      <c r="AO36" s="197">
        <v>100</v>
      </c>
      <c r="AP36" s="186">
        <v>1.3519999999999999E-3</v>
      </c>
      <c r="AQ36" s="186">
        <f>(AO38/AO36)^(1/(A38-A36))-1</f>
        <v>1.3524641161648532E-3</v>
      </c>
      <c r="AS36" s="187">
        <f>VLOOKUP(A36,'McEvedy &amp; Jones'!$A$3:$I$35,9,FALSE)</f>
        <v>100</v>
      </c>
    </row>
    <row r="37" spans="1:66">
      <c r="A37" s="187">
        <v>-400</v>
      </c>
      <c r="B37" s="187">
        <v>200000000</v>
      </c>
      <c r="C37" s="187">
        <f t="shared" si="5"/>
        <v>16</v>
      </c>
      <c r="D37" s="187">
        <f t="shared" si="1"/>
        <v>16.02</v>
      </c>
      <c r="F37" s="187">
        <v>16.02</v>
      </c>
      <c r="G37" s="183">
        <f>I37*$F$71/$I$71*4^((MAX(A37,1800)-1800)/200)</f>
        <v>16.022312531725401</v>
      </c>
      <c r="H37" s="183">
        <f t="shared" si="2"/>
        <v>15.926553653289316</v>
      </c>
      <c r="I37" s="187">
        <v>59.44</v>
      </c>
      <c r="J37" s="183">
        <f t="shared" si="3"/>
        <v>0</v>
      </c>
      <c r="K37" s="187">
        <v>14.09</v>
      </c>
      <c r="L37" s="187">
        <v>130</v>
      </c>
      <c r="M37" s="187">
        <v>483</v>
      </c>
      <c r="N37" s="184">
        <f t="shared" si="4"/>
        <v>9.9274714117192353E-4</v>
      </c>
      <c r="O37" s="183">
        <f t="shared" si="6"/>
        <v>483.21458318419229</v>
      </c>
      <c r="P37" s="187">
        <v>115</v>
      </c>
      <c r="Q37" s="187">
        <v>123</v>
      </c>
      <c r="AO37" s="197"/>
      <c r="AP37" s="186"/>
      <c r="AQ37" s="186"/>
      <c r="AT37" s="187">
        <v>20</v>
      </c>
      <c r="AU37" s="187">
        <v>80</v>
      </c>
      <c r="AV37" s="187">
        <f>AU37+AT37</f>
        <v>100</v>
      </c>
      <c r="AY37" s="187">
        <v>0.25</v>
      </c>
      <c r="BN37" s="187">
        <v>153</v>
      </c>
    </row>
    <row r="38" spans="1:66">
      <c r="A38" s="187">
        <v>-200</v>
      </c>
      <c r="B38" s="187">
        <v>213000000</v>
      </c>
      <c r="C38" s="187">
        <f t="shared" si="5"/>
        <v>17.04</v>
      </c>
      <c r="D38" s="187">
        <f t="shared" si="1"/>
        <v>17</v>
      </c>
      <c r="F38" s="187">
        <v>17</v>
      </c>
      <c r="G38" s="183">
        <f>I38*$F$71/$I$71*4^((MAX(A38,1800)-1800)/200)</f>
        <v>16.995403854732274</v>
      </c>
      <c r="H38" s="183">
        <f t="shared" si="2"/>
        <v>16.893829203228318</v>
      </c>
      <c r="I38" s="187">
        <v>63.05</v>
      </c>
      <c r="J38" s="183">
        <f t="shared" si="3"/>
        <v>63</v>
      </c>
      <c r="K38" s="187">
        <v>17.190000000000001</v>
      </c>
      <c r="L38" s="187">
        <v>113</v>
      </c>
      <c r="M38" s="187">
        <v>420</v>
      </c>
      <c r="N38" s="184">
        <f t="shared" si="4"/>
        <v>6.2289612301769104E-4</v>
      </c>
      <c r="O38" s="183">
        <f t="shared" si="6"/>
        <v>420.26493076381746</v>
      </c>
      <c r="P38" s="187">
        <v>115</v>
      </c>
      <c r="Q38" s="187">
        <v>150</v>
      </c>
      <c r="AO38" s="197">
        <v>150</v>
      </c>
      <c r="AP38" s="186">
        <v>6.2299999999999996E-4</v>
      </c>
      <c r="AQ38" s="186">
        <f>(AO39/AO38)^(1/(A39-A38))-1</f>
        <v>6.2289612301769104E-4</v>
      </c>
      <c r="AS38" s="187">
        <f>VLOOKUP(A38,'McEvedy &amp; Jones'!$A$3:$I$35,9,FALSE)</f>
        <v>150</v>
      </c>
      <c r="AT38" s="187">
        <v>26</v>
      </c>
      <c r="AU38" s="187">
        <v>105</v>
      </c>
      <c r="AV38" s="187">
        <f>AU38+AT38</f>
        <v>131</v>
      </c>
      <c r="BN38" s="187">
        <v>225</v>
      </c>
    </row>
    <row r="39" spans="1:66">
      <c r="A39" s="187">
        <v>1</v>
      </c>
      <c r="B39" s="187">
        <v>231000000</v>
      </c>
      <c r="C39" s="187">
        <f t="shared" si="5"/>
        <v>18.48</v>
      </c>
      <c r="D39" s="187">
        <f t="shared" si="1"/>
        <v>18.5</v>
      </c>
      <c r="F39" s="187">
        <v>18.5</v>
      </c>
      <c r="G39" s="183">
        <f>I39*$F$71/$I$71*4^((MAX(A39,1800)-1800)/200)</f>
        <v>18.504908400116907</v>
      </c>
      <c r="H39" s="183">
        <f t="shared" si="2"/>
        <v>18.394312050779135</v>
      </c>
      <c r="I39" s="187">
        <v>68.650000000000006</v>
      </c>
      <c r="J39" s="183">
        <f t="shared" si="3"/>
        <v>68.680000000000007</v>
      </c>
      <c r="K39" s="187">
        <v>19.48</v>
      </c>
      <c r="L39" s="187">
        <v>109</v>
      </c>
      <c r="M39" s="187">
        <v>404</v>
      </c>
      <c r="N39" s="184">
        <f t="shared" si="4"/>
        <v>4.5126482414903357E-4</v>
      </c>
      <c r="O39" s="183">
        <f t="shared" si="6"/>
        <v>403.71679348925585</v>
      </c>
      <c r="P39" s="187">
        <v>115</v>
      </c>
      <c r="Q39" s="187">
        <v>170</v>
      </c>
      <c r="T39" s="187">
        <f>VLOOKUP(A39,'Maddison 2010 population'!$A$2:$GA$203,183,FALSE)/1000</f>
        <v>225.82</v>
      </c>
      <c r="U39" s="199">
        <f>(VLOOKUP($A39,'Maddison 2010 population'!$A$2:$GA$203,20,FALSE)+VLOOKUP($A39,'Maddison 2010 population'!$A$2:$GA$203,33,FALSE)+VLOOKUP($A39,'Maddison 2010 population'!$A$2:$GA$203,39,FALSE)+VLOOKUP($A39,'Maddison 2010 population'!$A$2:$GA$203,42,FALSE)+VLOOKUP($A39,'Maddison 2010 population'!$A$2:$GA$203,58,FALSE)+VLOOKUP($A39,'Maddison 2010 population'!$A$2:$GA$203,127,FALSE))/1000</f>
        <v>202.1</v>
      </c>
      <c r="V39" s="187">
        <f>VLOOKUP($A39,'Maddison 2010 population'!$A$2:$GA$203,181,FALSE)/1000</f>
        <v>17</v>
      </c>
      <c r="W39" s="187">
        <f>(VLOOKUP($A39,'Maddison 2010 population'!$A$2:$GA$203,23,FALSE)+VLOOKUP($A39,'Maddison 2010 population'!$A$2:$GA$203,24,FALSE)+VLOOKUP($A39,'Maddison 2010 population'!$A$2:$GA$203,85,FALSE))/1000</f>
        <v>6.36</v>
      </c>
      <c r="X39" s="187">
        <f>(VLOOKUP($A39,'Maddison 2010 population'!$A$2:$GA$203,21,FALSE)+VLOOKUP($A39,'Maddison 2010 population'!$A$2:$GA$203,22,FALSE))/1000</f>
        <v>0.36</v>
      </c>
      <c r="Y39" s="199">
        <f>(VLOOKUP($A39,'Maddison 2010 GDP'!$A$2:$GA$202,20,FALSE)+VLOOKUP($A39,'Maddison 2010 GDP'!$A$2:$GA$202,33,FALSE)+VLOOKUP($A39,'Maddison 2010 GDP'!$A$2:$GA$202,39,FALSE)+VLOOKUP($A39,'Maddison 2010 GDP'!$A$2:$GA$202,42,FALSE)+VLOOKUP($A39,'Maddison 2010 GDP'!$A$2:$GA$202,58,FALSE)+VLOOKUP($A39,'Maddison 2010 GDP'!$A$2:$GA$202,127,FALSE))/1000</f>
        <v>94.683999999999997</v>
      </c>
      <c r="Z39" s="187">
        <f>VLOOKUP($A39,'Maddison 2010 GDP'!$A$2:$GA$202,181,FALSE)/1000</f>
        <v>8.0299999999999994</v>
      </c>
      <c r="AA39" s="187">
        <f>(VLOOKUP($A39,'Maddison 2010 GDP'!$A$2:$GA$202,23,FALSE)+VLOOKUP($A39,'Maddison 2010 GDP'!$A$2:$GA$202,24,FALSE)+VLOOKUP($A39,'Maddison 2010 GDP'!$A$2:$GA$202,85,FALSE))/1000</f>
        <v>2.544</v>
      </c>
      <c r="AB39" s="187">
        <f>(VLOOKUP($A39,'Maddison 2010 GDP'!$A$2:$GA$202,21,FALSE)+VLOOKUP($A39,'Maddison 2010 GDP'!$A$2:$GA$202,22,FALSE))/1000</f>
        <v>0.14399999999999999</v>
      </c>
      <c r="AC39" s="187">
        <f>Y39/U39*1000</f>
        <v>468.50074220682831</v>
      </c>
      <c r="AD39" s="187">
        <f>Z39/V39*1000</f>
        <v>472.35294117647055</v>
      </c>
      <c r="AE39" s="187">
        <f>AA39/W39*1000</f>
        <v>399.99999999999994</v>
      </c>
      <c r="AF39" s="187">
        <f>AB39/X39*1000</f>
        <v>399.99999999999994</v>
      </c>
      <c r="AG39" s="187">
        <f>VLOOKUP(A39,'Maddison 2010 GDP-capita'!$A$2:$GA$202,20,FALSE)</f>
        <v>576.16766467065872</v>
      </c>
      <c r="AH39" s="187">
        <f>VLOOKUP(A39,'Maddison 2010 GDP'!$A$2:$GA$203,183,FALSE)/1000</f>
        <v>105.402</v>
      </c>
      <c r="AI39" s="187">
        <f>VLOOKUP(A39,'Maddison 2010 GDP-capita'!$A$2:$GA$202,183,FALSE)</f>
        <v>466.75228057745107</v>
      </c>
      <c r="AL39" s="187">
        <f>AI39</f>
        <v>466.75228057745107</v>
      </c>
      <c r="AM39" s="187">
        <f>INDEX('Maddison 2018 rgdpnapc'!$A$2:$FN$743,MATCH($A39,'Maddison 2018 rgdpnapc'!$A$2:$A$743,0),Data!AM$1)</f>
        <v>1050</v>
      </c>
      <c r="AO39" s="197">
        <v>170</v>
      </c>
      <c r="AP39" s="186">
        <v>5.5900000000000004E-4</v>
      </c>
      <c r="AQ39" s="186">
        <f>(AO42/AO39)^(1/(A42-A39))-1</f>
        <v>5.5907901594576259E-4</v>
      </c>
      <c r="AS39" s="187">
        <f>VLOOKUP(A39,'McEvedy &amp; Jones'!$A$3:$I$35,9,FALSE)</f>
        <v>168</v>
      </c>
      <c r="AT39" s="187">
        <v>31</v>
      </c>
      <c r="AU39" s="187">
        <v>115</v>
      </c>
      <c r="AV39" s="187">
        <f>AU39+AT39</f>
        <v>146</v>
      </c>
      <c r="AW39" s="187">
        <v>16.5</v>
      </c>
      <c r="AX39" s="187">
        <v>4.5</v>
      </c>
      <c r="BG39" s="187">
        <f>HLOOKUP(A39,'HYDE 3.2.1 central'!$A$1:$BY$29,29,FALSE)/1000000</f>
        <v>232.12310732</v>
      </c>
      <c r="BH39" s="187">
        <f>BG39-BI39-BJ39-BK39</f>
        <v>198.30764590000001</v>
      </c>
      <c r="BI39" s="187">
        <f>(HLOOKUP($A39,'HYDE 3.2.1 central'!$A$1:$BY$29,8,FALSE)+HLOOKUP($A39,'HYDE 3.2.1 central'!$A$1:$BY$29,9,FALSE)+HLOOKUP($A39,'HYDE 3.2.1 central'!$A$1:$BY$29,10,FALSE)+HLOOKUP($A39,'HYDE 3.2.1 central'!$A$1:$BY$29,11,FALSE)+HLOOKUP($A39,'HYDE 3.2.1 central'!$A$1:$BY$29,27,FALSE))/1000000</f>
        <v>14.807610260000002</v>
      </c>
      <c r="BJ39" s="187">
        <f>(HLOOKUP($A39,'HYDE 3.2.1 central'!$A$1:$BY$29,2,FALSE)+HLOOKUP($A39,'HYDE 3.2.1 central'!$A$1:$BY$29,3,FALSE)+HLOOKUP($A39,'HYDE 3.2.1 central'!$A$1:$BY$29,4,FALSE)+HLOOKUP($A39,'HYDE 3.2.1 central'!$A$1:$BY$29,5,FALSE)+HLOOKUP($A39,'HYDE 3.2.1 central'!$A$1:$BY$29,6,FALSE)+HLOOKUP($A39,'HYDE 3.2.1 central'!$A$1:$BY$29,7,FALSE))/1000000</f>
        <v>18.742823960000003</v>
      </c>
      <c r="BK39" s="187">
        <f>HLOOKUP($A39,'HYDE 3.2.1 central'!$A$1:$BY$29,25,FALSE)/1000000</f>
        <v>0.26502720000000002</v>
      </c>
      <c r="BN39" s="187">
        <v>252</v>
      </c>
    </row>
    <row r="40" spans="1:66">
      <c r="A40" s="187">
        <v>14</v>
      </c>
      <c r="B40" s="187">
        <v>219000000</v>
      </c>
      <c r="C40" s="187">
        <f t="shared" si="5"/>
        <v>17.52</v>
      </c>
      <c r="D40" s="187">
        <f t="shared" si="1"/>
        <v>17.5</v>
      </c>
      <c r="F40" s="187">
        <v>17.5</v>
      </c>
      <c r="G40" s="183">
        <f>I40*$F$71/$I$71*4^((MAX(A40,1800)-1800)/200)</f>
        <v>17.496775007306457</v>
      </c>
      <c r="H40" s="183">
        <f t="shared" si="2"/>
        <v>17.392203863307699</v>
      </c>
      <c r="I40" s="187">
        <v>64.91</v>
      </c>
      <c r="J40" s="183">
        <f t="shared" si="3"/>
        <v>0</v>
      </c>
      <c r="K40" s="187">
        <v>19.59</v>
      </c>
      <c r="L40" s="187">
        <v>102</v>
      </c>
      <c r="M40" s="187">
        <v>380</v>
      </c>
      <c r="N40" s="184">
        <f>(Q42/Q40)^(1/($A42-$A40))-1</f>
        <v>5.6661485083986385E-4</v>
      </c>
      <c r="O40" s="183">
        <f>AVERAGE(N39:N42)*100*1165+$M$4</f>
        <v>379.52766071206884</v>
      </c>
      <c r="P40" s="187">
        <v>115</v>
      </c>
      <c r="Q40" s="187">
        <v>171</v>
      </c>
      <c r="AO40" s="197"/>
      <c r="AP40" s="186"/>
      <c r="AQ40" s="186"/>
    </row>
    <row r="41" spans="1:66">
      <c r="A41" s="187">
        <v>100</v>
      </c>
      <c r="G41" s="183"/>
      <c r="H41" s="183"/>
      <c r="N41" s="184"/>
      <c r="O41" s="183"/>
      <c r="AO41" s="197"/>
      <c r="AP41" s="186"/>
      <c r="AQ41" s="186"/>
      <c r="BG41" s="187">
        <f>HLOOKUP(A41,'HYDE 3.2.1 central'!$A$1:$BY$29,29,FALSE)/1000000</f>
        <v>236.90412252000002</v>
      </c>
      <c r="BH41" s="187">
        <f>BG41-BI41-BJ41-BK41</f>
        <v>200.51698870000001</v>
      </c>
      <c r="BI41" s="187">
        <f>(HLOOKUP($A41,'HYDE 3.2.1 central'!$A$1:$BY$29,8,FALSE)+HLOOKUP($A41,'HYDE 3.2.1 central'!$A$1:$BY$29,9,FALSE)+HLOOKUP($A41,'HYDE 3.2.1 central'!$A$1:$BY$29,10,FALSE)+HLOOKUP($A41,'HYDE 3.2.1 central'!$A$1:$BY$29,11,FALSE)+HLOOKUP($A41,'HYDE 3.2.1 central'!$A$1:$BY$29,27,FALSE))/1000000</f>
        <v>16.184583100000001</v>
      </c>
      <c r="BJ41" s="187">
        <f>(HLOOKUP($A41,'HYDE 3.2.1 central'!$A$1:$BY$29,2,FALSE)+HLOOKUP($A41,'HYDE 3.2.1 central'!$A$1:$BY$29,3,FALSE)+HLOOKUP($A41,'HYDE 3.2.1 central'!$A$1:$BY$29,4,FALSE)+HLOOKUP($A41,'HYDE 3.2.1 central'!$A$1:$BY$29,5,FALSE)+HLOOKUP($A41,'HYDE 3.2.1 central'!$A$1:$BY$29,6,FALSE)+HLOOKUP($A41,'HYDE 3.2.1 central'!$A$1:$BY$29,7,FALSE))/1000000</f>
        <v>19.935893620000002</v>
      </c>
      <c r="BK41" s="187">
        <f>HLOOKUP($A41,'HYDE 3.2.1 central'!$A$1:$BY$29,25,FALSE)/1000000</f>
        <v>0.26665709999999998</v>
      </c>
    </row>
    <row r="42" spans="1:66">
      <c r="A42" s="187">
        <v>200</v>
      </c>
      <c r="B42" s="187">
        <v>232000000</v>
      </c>
      <c r="C42" s="187">
        <f t="shared" si="5"/>
        <v>18.559999999999999</v>
      </c>
      <c r="D42" s="187">
        <f>F42</f>
        <v>18.54</v>
      </c>
      <c r="F42" s="187">
        <v>18.54</v>
      </c>
      <c r="G42" s="183">
        <f>I42*$F$71/$I$71*4^((MAX(A42,1800)-1800)/200)</f>
        <v>18.545341557582564</v>
      </c>
      <c r="H42" s="183">
        <f>G42/$G$130*$I$130</f>
        <v>18.434503555624243</v>
      </c>
      <c r="I42" s="187">
        <v>68.8</v>
      </c>
      <c r="J42" s="183">
        <f>M42*AO42/1000</f>
        <v>68.78</v>
      </c>
      <c r="K42" s="187">
        <v>21.77</v>
      </c>
      <c r="L42" s="187">
        <v>98</v>
      </c>
      <c r="M42" s="187">
        <v>362</v>
      </c>
      <c r="N42" s="184">
        <f>(Q44/Q42)^(1/($A44-$A42))-1</f>
        <v>0</v>
      </c>
      <c r="O42" s="183">
        <f>AVERAGE(N40:N44)*100*1165+$M$4</f>
        <v>362.00354337428138</v>
      </c>
      <c r="P42" s="187">
        <v>115</v>
      </c>
      <c r="Q42" s="187">
        <v>190</v>
      </c>
      <c r="AO42" s="197">
        <v>190</v>
      </c>
      <c r="AP42" s="186">
        <v>0</v>
      </c>
      <c r="AQ42" s="186">
        <f>(AO45/AO42)^(1/(A45-A42))-1</f>
        <v>0</v>
      </c>
      <c r="AS42" s="187">
        <f>VLOOKUP(A42,'McEvedy &amp; Jones'!$A$3:$I$35,9,FALSE)</f>
        <v>190</v>
      </c>
      <c r="AT42" s="187">
        <v>36</v>
      </c>
      <c r="AU42" s="187">
        <v>130</v>
      </c>
      <c r="AV42" s="187">
        <f>AU42+AT42</f>
        <v>166</v>
      </c>
      <c r="BG42" s="187">
        <f>HLOOKUP(A42,'HYDE 3.2.1 central'!$A$1:$BY$29,29,FALSE)/1000000</f>
        <v>240.61103025999998</v>
      </c>
      <c r="BH42" s="187">
        <f>BG42-BI42-BJ42-BK42</f>
        <v>201.38247229999999</v>
      </c>
      <c r="BI42" s="187">
        <f>(HLOOKUP($A42,'HYDE 3.2.1 central'!$A$1:$BY$29,8,FALSE)+HLOOKUP($A42,'HYDE 3.2.1 central'!$A$1:$BY$29,9,FALSE)+HLOOKUP($A42,'HYDE 3.2.1 central'!$A$1:$BY$29,10,FALSE)+HLOOKUP($A42,'HYDE 3.2.1 central'!$A$1:$BY$29,11,FALSE)+HLOOKUP($A42,'HYDE 3.2.1 central'!$A$1:$BY$29,27,FALSE))/1000000</f>
        <v>17.753227800000001</v>
      </c>
      <c r="BJ42" s="187">
        <f>(HLOOKUP($A42,'HYDE 3.2.1 central'!$A$1:$BY$29,2,FALSE)+HLOOKUP($A42,'HYDE 3.2.1 central'!$A$1:$BY$29,3,FALSE)+HLOOKUP($A42,'HYDE 3.2.1 central'!$A$1:$BY$29,4,FALSE)+HLOOKUP($A42,'HYDE 3.2.1 central'!$A$1:$BY$29,5,FALSE)+HLOOKUP($A42,'HYDE 3.2.1 central'!$A$1:$BY$29,6,FALSE)+HLOOKUP($A42,'HYDE 3.2.1 central'!$A$1:$BY$29,7,FALSE))/1000000</f>
        <v>21.206858960000002</v>
      </c>
      <c r="BK42" s="187">
        <f>HLOOKUP($A42,'HYDE 3.2.1 central'!$A$1:$BY$29,25,FALSE)/1000000</f>
        <v>0.26847120000000002</v>
      </c>
      <c r="BN42" s="187">
        <v>257</v>
      </c>
    </row>
    <row r="43" spans="1:66">
      <c r="A43" s="187">
        <v>300</v>
      </c>
      <c r="G43" s="183"/>
      <c r="H43" s="183"/>
      <c r="N43" s="184"/>
      <c r="O43" s="183"/>
      <c r="AO43" s="197"/>
      <c r="AP43" s="186"/>
      <c r="AQ43" s="186"/>
      <c r="BG43" s="187">
        <f>HLOOKUP(A43,'HYDE 3.2.1 central'!$A$1:$BY$29,29,FALSE)/1000000</f>
        <v>227.54907746999999</v>
      </c>
      <c r="BH43" s="187">
        <f>BG43-BI43-BJ43-BK43</f>
        <v>186.0036925</v>
      </c>
      <c r="BI43" s="187">
        <f>(HLOOKUP($A43,'HYDE 3.2.1 central'!$A$1:$BY$29,8,FALSE)+HLOOKUP($A43,'HYDE 3.2.1 central'!$A$1:$BY$29,9,FALSE)+HLOOKUP($A43,'HYDE 3.2.1 central'!$A$1:$BY$29,10,FALSE)+HLOOKUP($A43,'HYDE 3.2.1 central'!$A$1:$BY$29,11,FALSE)+HLOOKUP($A43,'HYDE 3.2.1 central'!$A$1:$BY$29,27,FALSE))/1000000</f>
        <v>18.711236799999998</v>
      </c>
      <c r="BJ43" s="187">
        <f>(HLOOKUP($A43,'HYDE 3.2.1 central'!$A$1:$BY$29,2,FALSE)+HLOOKUP($A43,'HYDE 3.2.1 central'!$A$1:$BY$29,3,FALSE)+HLOOKUP($A43,'HYDE 3.2.1 central'!$A$1:$BY$29,4,FALSE)+HLOOKUP($A43,'HYDE 3.2.1 central'!$A$1:$BY$29,5,FALSE)+HLOOKUP($A43,'HYDE 3.2.1 central'!$A$1:$BY$29,6,FALSE)+HLOOKUP($A43,'HYDE 3.2.1 central'!$A$1:$BY$29,7,FALSE))/1000000</f>
        <v>22.563653969999997</v>
      </c>
      <c r="BK43" s="187">
        <f>HLOOKUP($A43,'HYDE 3.2.1 central'!$A$1:$BY$29,25,FALSE)/1000000</f>
        <v>0.27049420000000002</v>
      </c>
    </row>
    <row r="44" spans="1:66">
      <c r="A44" s="187">
        <v>350</v>
      </c>
      <c r="B44" s="187">
        <v>224000000</v>
      </c>
      <c r="C44" s="187">
        <f t="shared" si="5"/>
        <v>17.920000000000002</v>
      </c>
      <c r="D44" s="187">
        <f t="shared" ref="D44:D61" si="7">F44</f>
        <v>17.93</v>
      </c>
      <c r="F44" s="187">
        <v>17.93</v>
      </c>
      <c r="G44" s="183">
        <f>I44*$F$71/$I$71*4^((MAX(A44,1800)-1800)/200)</f>
        <v>17.933453107935581</v>
      </c>
      <c r="H44" s="183">
        <f t="shared" ref="H44:H61" si="8">G44/$G$130*$I$130</f>
        <v>17.826272115634897</v>
      </c>
      <c r="I44" s="187">
        <v>66.53</v>
      </c>
      <c r="J44" s="183">
        <f t="shared" ref="J44:J53" si="9">M44*AO44/1000</f>
        <v>0</v>
      </c>
      <c r="K44" s="187">
        <v>21.77</v>
      </c>
      <c r="L44" s="187">
        <v>94</v>
      </c>
      <c r="M44" s="187">
        <v>350</v>
      </c>
      <c r="N44" s="184">
        <f t="shared" si="4"/>
        <v>0</v>
      </c>
      <c r="O44" s="183">
        <f>AVERAGE(N42:N45)*100*1165+$M$4</f>
        <v>350.08845742614966</v>
      </c>
      <c r="P44" s="187">
        <v>115</v>
      </c>
      <c r="Q44" s="187">
        <v>190</v>
      </c>
      <c r="AO44" s="197"/>
      <c r="AP44" s="186"/>
      <c r="AQ44" s="186"/>
    </row>
    <row r="45" spans="1:66">
      <c r="A45" s="187">
        <v>400</v>
      </c>
      <c r="B45" s="187">
        <v>231000000</v>
      </c>
      <c r="C45" s="187">
        <f t="shared" si="5"/>
        <v>18.48</v>
      </c>
      <c r="D45" s="187">
        <f t="shared" si="7"/>
        <v>18.440000000000001</v>
      </c>
      <c r="F45" s="187">
        <v>18.440000000000001</v>
      </c>
      <c r="G45" s="183">
        <f>I45*$F$71/$I$71*4^((MAX(A45,1800)-1800)/200)</f>
        <v>18.437519804340806</v>
      </c>
      <c r="H45" s="183">
        <f t="shared" si="8"/>
        <v>18.327326209370614</v>
      </c>
      <c r="I45" s="187">
        <v>68.400000000000006</v>
      </c>
      <c r="J45" s="183">
        <f t="shared" si="9"/>
        <v>68.400000000000006</v>
      </c>
      <c r="K45" s="187">
        <v>21.77</v>
      </c>
      <c r="L45" s="187">
        <v>97</v>
      </c>
      <c r="M45" s="187">
        <v>360</v>
      </c>
      <c r="N45" s="184">
        <f t="shared" si="4"/>
        <v>2.5978860324848974E-4</v>
      </c>
      <c r="O45" s="183">
        <f t="shared" si="6"/>
        <v>359.92145089005624</v>
      </c>
      <c r="P45" s="187">
        <v>115</v>
      </c>
      <c r="Q45" s="187">
        <v>190</v>
      </c>
      <c r="AO45" s="197">
        <v>190</v>
      </c>
      <c r="AP45" s="186">
        <v>2.5599999999999999E-4</v>
      </c>
      <c r="AQ45" s="186">
        <f>(AO47/AO45)^(1/(A47-A45))-1</f>
        <v>2.5649936227511994E-4</v>
      </c>
      <c r="AS45" s="187">
        <f>VLOOKUP(A45,'McEvedy &amp; Jones'!$A$3:$I$35,9,FALSE)</f>
        <v>190</v>
      </c>
      <c r="AT45" s="187">
        <v>31</v>
      </c>
      <c r="AU45" s="187">
        <v>130</v>
      </c>
      <c r="AV45" s="187">
        <f>AU45+AT45</f>
        <v>161</v>
      </c>
      <c r="BG45" s="187">
        <f>HLOOKUP($A45,'HYDE 3.2.1 central'!$A$1:$BY$29,29,FALSE)/1000000</f>
        <v>241.53866445</v>
      </c>
      <c r="BH45" s="187">
        <f t="shared" ref="BH45:BH53" si="10">BG45-BI45-BJ45-BK45</f>
        <v>197.28269399999996</v>
      </c>
      <c r="BI45" s="187">
        <f>(HLOOKUP($A45,'HYDE 3.2.1 central'!$A$1:$BY$29,8,FALSE)+HLOOKUP($A45,'HYDE 3.2.1 central'!$A$1:$BY$29,9,FALSE)+HLOOKUP($A45,'HYDE 3.2.1 central'!$A$1:$BY$29,10,FALSE)+HLOOKUP($A45,'HYDE 3.2.1 central'!$A$1:$BY$29,11,FALSE)+HLOOKUP($A45,'HYDE 3.2.1 central'!$A$1:$BY$29,27,FALSE))/1000000</f>
        <v>19.971018099999998</v>
      </c>
      <c r="BJ45" s="187">
        <f>(HLOOKUP($A45,'HYDE 3.2.1 central'!$A$1:$BY$29,2,FALSE)+HLOOKUP($A45,'HYDE 3.2.1 central'!$A$1:$BY$29,3,FALSE)+HLOOKUP($A45,'HYDE 3.2.1 central'!$A$1:$BY$29,4,FALSE)+HLOOKUP($A45,'HYDE 3.2.1 central'!$A$1:$BY$29,5,FALSE)+HLOOKUP($A45,'HYDE 3.2.1 central'!$A$1:$BY$29,6,FALSE)+HLOOKUP($A45,'HYDE 3.2.1 central'!$A$1:$BY$29,7,FALSE))/1000000</f>
        <v>24.01219725</v>
      </c>
      <c r="BK45" s="187">
        <f>HLOOKUP($A45,'HYDE 3.2.1 central'!$A$1:$BY$29,25,FALSE)/1000000</f>
        <v>0.27275509999999997</v>
      </c>
      <c r="BN45" s="187">
        <v>206</v>
      </c>
    </row>
    <row r="46" spans="1:66">
      <c r="A46" s="187">
        <v>500</v>
      </c>
      <c r="B46" s="187">
        <v>249000000</v>
      </c>
      <c r="C46" s="187">
        <f t="shared" si="5"/>
        <v>19.920000000000002</v>
      </c>
      <c r="D46" s="187">
        <f t="shared" si="7"/>
        <v>19.920000000000002</v>
      </c>
      <c r="F46" s="187">
        <v>19.920000000000002</v>
      </c>
      <c r="G46" s="183">
        <f>I46*$F$71/$I$71*4^((MAX(A46,1800)-1800)/200)</f>
        <v>19.920068911414994</v>
      </c>
      <c r="H46" s="183">
        <f t="shared" si="8"/>
        <v>19.801014720358019</v>
      </c>
      <c r="I46" s="187">
        <v>73.900000000000006</v>
      </c>
      <c r="J46" s="183">
        <f t="shared" si="9"/>
        <v>0</v>
      </c>
      <c r="K46" s="187">
        <v>22.34</v>
      </c>
      <c r="L46" s="187">
        <v>102</v>
      </c>
      <c r="M46" s="187">
        <v>379</v>
      </c>
      <c r="N46" s="184">
        <f t="shared" si="4"/>
        <v>2.5321013211776489E-4</v>
      </c>
      <c r="O46" s="183">
        <f t="shared" si="6"/>
        <v>378.87292082655023</v>
      </c>
      <c r="P46" s="187">
        <v>115</v>
      </c>
      <c r="Q46" s="187">
        <v>195</v>
      </c>
      <c r="AM46" s="197"/>
      <c r="AO46" s="197"/>
      <c r="AP46" s="186"/>
      <c r="AQ46" s="186"/>
      <c r="AS46" s="187">
        <f>VLOOKUP(A46,'McEvedy &amp; Jones'!$A$3:$I$35,9,FALSE)</f>
        <v>190</v>
      </c>
      <c r="BG46" s="187">
        <f>HLOOKUP(A46,'HYDE 3.2.1 central'!$A$1:$BY$29,29,FALSE)/1000000</f>
        <v>253.23677128999998</v>
      </c>
      <c r="BH46" s="187">
        <f t="shared" si="10"/>
        <v>205.91757729999998</v>
      </c>
      <c r="BI46" s="187">
        <f>(HLOOKUP($A46,'HYDE 3.2.1 central'!$A$1:$BY$29,8,FALSE)+HLOOKUP($A46,'HYDE 3.2.1 central'!$A$1:$BY$29,9,FALSE)+HLOOKUP($A46,'HYDE 3.2.1 central'!$A$1:$BY$29,10,FALSE)+HLOOKUP($A46,'HYDE 3.2.1 central'!$A$1:$BY$29,11,FALSE)+HLOOKUP($A46,'HYDE 3.2.1 central'!$A$1:$BY$29,27,FALSE))/1000000</f>
        <v>21.483656399999997</v>
      </c>
      <c r="BJ46" s="187">
        <f>(HLOOKUP($A46,'HYDE 3.2.1 central'!$A$1:$BY$29,2,FALSE)+HLOOKUP($A46,'HYDE 3.2.1 central'!$A$1:$BY$29,3,FALSE)+HLOOKUP($A46,'HYDE 3.2.1 central'!$A$1:$BY$29,4,FALSE)+HLOOKUP($A46,'HYDE 3.2.1 central'!$A$1:$BY$29,5,FALSE)+HLOOKUP($A46,'HYDE 3.2.1 central'!$A$1:$BY$29,6,FALSE)+HLOOKUP($A46,'HYDE 3.2.1 central'!$A$1:$BY$29,7,FALSE))/1000000</f>
        <v>25.560250889999999</v>
      </c>
      <c r="BK46" s="187">
        <f>HLOOKUP($A46,'HYDE 3.2.1 central'!$A$1:$BY$29,25,FALSE)/1000000</f>
        <v>0.2752867</v>
      </c>
      <c r="BN46" s="187">
        <v>207</v>
      </c>
    </row>
    <row r="47" spans="1:66">
      <c r="A47" s="187">
        <v>600</v>
      </c>
      <c r="B47" s="187">
        <v>261000000</v>
      </c>
      <c r="C47" s="187">
        <f t="shared" si="5"/>
        <v>20.88</v>
      </c>
      <c r="D47" s="187">
        <f t="shared" si="7"/>
        <v>20.86</v>
      </c>
      <c r="F47" s="187">
        <v>20.86</v>
      </c>
      <c r="G47" s="183">
        <f>I47*$F$71/$I$71*4^((MAX(A47,1800)-1800)/200)</f>
        <v>20.860813708449342</v>
      </c>
      <c r="H47" s="183">
        <f t="shared" si="8"/>
        <v>20.736137066420934</v>
      </c>
      <c r="I47" s="187">
        <v>77.39</v>
      </c>
      <c r="J47" s="183">
        <f t="shared" si="9"/>
        <v>77.400000000000006</v>
      </c>
      <c r="K47" s="187">
        <v>22.92</v>
      </c>
      <c r="L47" s="187">
        <v>104</v>
      </c>
      <c r="M47" s="187">
        <v>387</v>
      </c>
      <c r="N47" s="184">
        <f t="shared" si="4"/>
        <v>4.8802068505993113E-4</v>
      </c>
      <c r="O47" s="183">
        <f t="shared" si="6"/>
        <v>386.85393877413276</v>
      </c>
      <c r="P47" s="187">
        <v>115</v>
      </c>
      <c r="Q47" s="187">
        <v>200</v>
      </c>
      <c r="AM47" s="197"/>
      <c r="AO47" s="197">
        <v>200</v>
      </c>
      <c r="AP47" s="186">
        <v>4.7699999999999999E-4</v>
      </c>
      <c r="AQ47" s="186">
        <f>(AO49/AO47)^(1/(A49-A47))-1</f>
        <v>4.7666446744099034E-4</v>
      </c>
      <c r="AS47" s="187">
        <f>VLOOKUP(A47,'McEvedy &amp; Jones'!$A$3:$I$35,9,FALSE)</f>
        <v>200</v>
      </c>
      <c r="AT47" s="187">
        <v>26</v>
      </c>
      <c r="AU47" s="187">
        <v>140</v>
      </c>
      <c r="AV47" s="187">
        <f>AU47+AT47</f>
        <v>166</v>
      </c>
      <c r="BG47" s="187">
        <f>HLOOKUP(A47,'HYDE 3.2.1 central'!$A$1:$BY$29,29,FALSE)/1000000</f>
        <v>271.47789481000001</v>
      </c>
      <c r="BH47" s="187">
        <f t="shared" si="10"/>
        <v>220.50036490000002</v>
      </c>
      <c r="BI47" s="187">
        <f>(HLOOKUP($A47,'HYDE 3.2.1 central'!$A$1:$BY$29,8,FALSE)+HLOOKUP($A47,'HYDE 3.2.1 central'!$A$1:$BY$29,9,FALSE)+HLOOKUP($A47,'HYDE 3.2.1 central'!$A$1:$BY$29,10,FALSE)+HLOOKUP($A47,'HYDE 3.2.1 central'!$A$1:$BY$29,11,FALSE)+HLOOKUP($A47,'HYDE 3.2.1 central'!$A$1:$BY$29,27,FALSE))/1000000</f>
        <v>23.483729699999998</v>
      </c>
      <c r="BJ47" s="187">
        <f>(HLOOKUP($A47,'HYDE 3.2.1 central'!$A$1:$BY$29,2,FALSE)+HLOOKUP($A47,'HYDE 3.2.1 central'!$A$1:$BY$29,3,FALSE)+HLOOKUP($A47,'HYDE 3.2.1 central'!$A$1:$BY$29,4,FALSE)+HLOOKUP($A47,'HYDE 3.2.1 central'!$A$1:$BY$29,5,FALSE)+HLOOKUP($A47,'HYDE 3.2.1 central'!$A$1:$BY$29,6,FALSE)+HLOOKUP($A47,'HYDE 3.2.1 central'!$A$1:$BY$29,7,FALSE))/1000000</f>
        <v>27.21566821</v>
      </c>
      <c r="BK47" s="187">
        <f>HLOOKUP($A47,'HYDE 3.2.1 central'!$A$1:$BY$29,25,FALSE)/1000000</f>
        <v>0.27813199999999999</v>
      </c>
      <c r="BN47" s="187">
        <v>208</v>
      </c>
    </row>
    <row r="48" spans="1:66">
      <c r="A48" s="187">
        <v>700</v>
      </c>
      <c r="B48" s="187">
        <v>293000000</v>
      </c>
      <c r="C48" s="187">
        <f t="shared" si="5"/>
        <v>23.44</v>
      </c>
      <c r="D48" s="187">
        <f t="shared" si="7"/>
        <v>23.44</v>
      </c>
      <c r="F48" s="187">
        <v>23.44</v>
      </c>
      <c r="G48" s="183">
        <f>I48*$F$71/$I$71*4^((MAX(A48,1800)-1800)/200)</f>
        <v>23.443144698589471</v>
      </c>
      <c r="H48" s="183">
        <f t="shared" si="8"/>
        <v>23.303034509195356</v>
      </c>
      <c r="I48" s="187">
        <v>86.97</v>
      </c>
      <c r="J48" s="183">
        <f t="shared" si="9"/>
        <v>0</v>
      </c>
      <c r="K48" s="187">
        <v>24.06</v>
      </c>
      <c r="L48" s="187">
        <v>112</v>
      </c>
      <c r="M48" s="187">
        <v>414</v>
      </c>
      <c r="N48" s="184">
        <f t="shared" si="4"/>
        <v>4.6530837872271746E-4</v>
      </c>
      <c r="O48" s="183">
        <f t="shared" si="6"/>
        <v>414.05070889820587</v>
      </c>
      <c r="P48" s="187">
        <v>115</v>
      </c>
      <c r="Q48" s="187">
        <v>210</v>
      </c>
      <c r="AM48" s="197"/>
      <c r="AO48" s="197"/>
      <c r="AP48" s="186"/>
      <c r="AQ48" s="186"/>
      <c r="AS48" s="187">
        <f>VLOOKUP(A48,'McEvedy &amp; Jones'!$A$3:$I$35,9,FALSE)</f>
        <v>210</v>
      </c>
      <c r="BG48" s="187">
        <f>HLOOKUP(A48,'HYDE 3.2.1 central'!$A$1:$BY$29,29,FALSE)/1000000</f>
        <v>278.18448361000003</v>
      </c>
      <c r="BH48" s="187">
        <f t="shared" si="10"/>
        <v>221.85357740000003</v>
      </c>
      <c r="BI48" s="187">
        <f>(HLOOKUP($A48,'HYDE 3.2.1 central'!$A$1:$BY$29,8,FALSE)+HLOOKUP($A48,'HYDE 3.2.1 central'!$A$1:$BY$29,9,FALSE)+HLOOKUP($A48,'HYDE 3.2.1 central'!$A$1:$BY$29,10,FALSE)+HLOOKUP($A48,'HYDE 3.2.1 central'!$A$1:$BY$29,11,FALSE)+HLOOKUP($A48,'HYDE 3.2.1 central'!$A$1:$BY$29,27,FALSE))/1000000</f>
        <v>27.061469800000001</v>
      </c>
      <c r="BJ48" s="187">
        <f>(HLOOKUP($A48,'HYDE 3.2.1 central'!$A$1:$BY$29,2,FALSE)+HLOOKUP($A48,'HYDE 3.2.1 central'!$A$1:$BY$29,3,FALSE)+HLOOKUP($A48,'HYDE 3.2.1 central'!$A$1:$BY$29,4,FALSE)+HLOOKUP($A48,'HYDE 3.2.1 central'!$A$1:$BY$29,5,FALSE)+HLOOKUP($A48,'HYDE 3.2.1 central'!$A$1:$BY$29,6,FALSE)+HLOOKUP($A48,'HYDE 3.2.1 central'!$A$1:$BY$29,7,FALSE))/1000000</f>
        <v>28.988093009999996</v>
      </c>
      <c r="BK48" s="187">
        <f>HLOOKUP($A48,'HYDE 3.2.1 central'!$A$1:$BY$29,25,FALSE)/1000000</f>
        <v>0.28134340000000002</v>
      </c>
      <c r="BN48" s="187">
        <v>206</v>
      </c>
    </row>
    <row r="49" spans="1:70">
      <c r="A49" s="187">
        <v>800</v>
      </c>
      <c r="B49" s="187">
        <v>319000000</v>
      </c>
      <c r="C49" s="187">
        <f t="shared" si="5"/>
        <v>25.52</v>
      </c>
      <c r="D49" s="187">
        <f t="shared" si="7"/>
        <v>25.53</v>
      </c>
      <c r="F49" s="187">
        <v>25.53</v>
      </c>
      <c r="G49" s="183">
        <f>I49*$F$71/$I$71*4^((MAX(A49,1800)-1800)/200)</f>
        <v>25.526800079986469</v>
      </c>
      <c r="H49" s="183">
        <f t="shared" si="8"/>
        <v>25.374236725546748</v>
      </c>
      <c r="I49" s="187">
        <v>94.7</v>
      </c>
      <c r="J49" s="183">
        <f t="shared" si="9"/>
        <v>94.6</v>
      </c>
      <c r="K49" s="187">
        <v>25.21</v>
      </c>
      <c r="L49" s="187">
        <v>116</v>
      </c>
      <c r="M49" s="187">
        <v>430</v>
      </c>
      <c r="N49" s="184">
        <f t="shared" si="4"/>
        <v>9.5355614389647236E-4</v>
      </c>
      <c r="O49" s="183">
        <f t="shared" si="6"/>
        <v>430.37284813100786</v>
      </c>
      <c r="P49" s="187">
        <v>115</v>
      </c>
      <c r="Q49" s="187">
        <v>220</v>
      </c>
      <c r="AM49" s="197"/>
      <c r="AO49" s="197">
        <v>220</v>
      </c>
      <c r="AP49" s="186">
        <v>9.3099999999999997E-4</v>
      </c>
      <c r="AQ49" s="186">
        <f>(AO51/AO49)^(1/(A51-A49))-1</f>
        <v>9.3094445821240157E-4</v>
      </c>
      <c r="AS49" s="187">
        <f>VLOOKUP(A49,'McEvedy &amp; Jones'!$A$3:$I$35,9,FALSE)</f>
        <v>220</v>
      </c>
      <c r="AT49" s="187">
        <v>29</v>
      </c>
      <c r="AU49" s="187">
        <v>155</v>
      </c>
      <c r="AV49" s="187">
        <f>AU49+AT49</f>
        <v>184</v>
      </c>
      <c r="BG49" s="187">
        <f>HLOOKUP(A49,'HYDE 3.2.1 central'!$A$1:$BY$29,29,FALSE)/1000000</f>
        <v>285.71303610000001</v>
      </c>
      <c r="BH49" s="187">
        <f t="shared" si="10"/>
        <v>222.93695099999999</v>
      </c>
      <c r="BI49" s="187">
        <f>(HLOOKUP($A49,'HYDE 3.2.1 central'!$A$1:$BY$29,8,FALSE)+HLOOKUP($A49,'HYDE 3.2.1 central'!$A$1:$BY$29,9,FALSE)+HLOOKUP($A49,'HYDE 3.2.1 central'!$A$1:$BY$29,10,FALSE)+HLOOKUP($A49,'HYDE 3.2.1 central'!$A$1:$BY$29,11,FALSE)+HLOOKUP($A49,'HYDE 3.2.1 central'!$A$1:$BY$29,27,FALSE))/1000000</f>
        <v>31.602786899999998</v>
      </c>
      <c r="BJ49" s="187">
        <f>(HLOOKUP($A49,'HYDE 3.2.1 central'!$A$1:$BY$29,2,FALSE)+HLOOKUP($A49,'HYDE 3.2.1 central'!$A$1:$BY$29,3,FALSE)+HLOOKUP($A49,'HYDE 3.2.1 central'!$A$1:$BY$29,4,FALSE)+HLOOKUP($A49,'HYDE 3.2.1 central'!$A$1:$BY$29,5,FALSE)+HLOOKUP($A49,'HYDE 3.2.1 central'!$A$1:$BY$29,6,FALSE)+HLOOKUP($A49,'HYDE 3.2.1 central'!$A$1:$BY$29,7,FALSE))/1000000</f>
        <v>30.8883127</v>
      </c>
      <c r="BK49" s="187">
        <f>HLOOKUP($A49,'HYDE 3.2.1 central'!$A$1:$BY$29,25,FALSE)/1000000</f>
        <v>0.2849855</v>
      </c>
      <c r="BN49" s="187">
        <v>224</v>
      </c>
      <c r="BR49" s="187" t="s">
        <v>66</v>
      </c>
    </row>
    <row r="50" spans="1:70">
      <c r="A50" s="187">
        <v>900</v>
      </c>
      <c r="B50" s="187">
        <v>396000000</v>
      </c>
      <c r="C50" s="187">
        <f t="shared" si="5"/>
        <v>31.68</v>
      </c>
      <c r="D50" s="187">
        <f t="shared" si="7"/>
        <v>31.68</v>
      </c>
      <c r="F50" s="187">
        <v>31.68</v>
      </c>
      <c r="G50" s="183">
        <f>I50*$F$71/$I$71*4^((MAX(A50,1800)-1800)/200)</f>
        <v>31.678031102428818</v>
      </c>
      <c r="H50" s="183">
        <f t="shared" si="8"/>
        <v>31.488704329316292</v>
      </c>
      <c r="I50" s="187">
        <v>117.52</v>
      </c>
      <c r="J50" s="183">
        <f t="shared" si="9"/>
        <v>0</v>
      </c>
      <c r="K50" s="187">
        <v>27.73</v>
      </c>
      <c r="L50" s="187">
        <v>131</v>
      </c>
      <c r="M50" s="187">
        <v>486</v>
      </c>
      <c r="N50" s="184">
        <f t="shared" si="4"/>
        <v>9.0833328332950991E-4</v>
      </c>
      <c r="O50" s="183">
        <f t="shared" si="6"/>
        <v>485.60871233773207</v>
      </c>
      <c r="P50" s="187">
        <v>115</v>
      </c>
      <c r="Q50" s="187">
        <v>242</v>
      </c>
      <c r="AM50" s="197"/>
      <c r="AO50" s="197"/>
      <c r="AP50" s="186"/>
      <c r="AQ50" s="186"/>
      <c r="AS50" s="187">
        <f>VLOOKUP(A50,'McEvedy &amp; Jones'!$A$3:$I$35,9,FALSE)</f>
        <v>240</v>
      </c>
      <c r="BG50" s="187">
        <f>HLOOKUP(A50,'HYDE 3.2.1 central'!$A$1:$BY$29,29,FALSE)/1000000</f>
        <v>310.9668934</v>
      </c>
      <c r="BH50" s="187">
        <f t="shared" si="10"/>
        <v>241.186228</v>
      </c>
      <c r="BI50" s="187">
        <f>(HLOOKUP($A50,'HYDE 3.2.1 central'!$A$1:$BY$29,8,FALSE)+HLOOKUP($A50,'HYDE 3.2.1 central'!$A$1:$BY$29,9,FALSE)+HLOOKUP($A50,'HYDE 3.2.1 central'!$A$1:$BY$29,10,FALSE)+HLOOKUP($A50,'HYDE 3.2.1 central'!$A$1:$BY$29,11,FALSE)+HLOOKUP($A50,'HYDE 3.2.1 central'!$A$1:$BY$29,27,FALSE))/1000000</f>
        <v>35.593749200000005</v>
      </c>
      <c r="BJ50" s="187">
        <f>(HLOOKUP($A50,'HYDE 3.2.1 central'!$A$1:$BY$29,2,FALSE)+HLOOKUP($A50,'HYDE 3.2.1 central'!$A$1:$BY$29,3,FALSE)+HLOOKUP($A50,'HYDE 3.2.1 central'!$A$1:$BY$29,4,FALSE)+HLOOKUP($A50,'HYDE 3.2.1 central'!$A$1:$BY$29,5,FALSE)+HLOOKUP($A50,'HYDE 3.2.1 central'!$A$1:$BY$29,6,FALSE)+HLOOKUP($A50,'HYDE 3.2.1 central'!$A$1:$BY$29,7,FALSE))/1000000</f>
        <v>33.897769200000006</v>
      </c>
      <c r="BK50" s="187">
        <f>HLOOKUP($A50,'HYDE 3.2.1 central'!$A$1:$BY$29,25,FALSE)/1000000</f>
        <v>0.28914699999999999</v>
      </c>
      <c r="BN50" s="187">
        <v>222</v>
      </c>
    </row>
    <row r="51" spans="1:70">
      <c r="A51" s="187">
        <v>1000</v>
      </c>
      <c r="B51" s="187">
        <v>441000000</v>
      </c>
      <c r="C51" s="187">
        <f t="shared" si="5"/>
        <v>35.28</v>
      </c>
      <c r="D51" s="187">
        <f t="shared" si="7"/>
        <v>35.31</v>
      </c>
      <c r="F51" s="187">
        <v>35.31</v>
      </c>
      <c r="G51" s="183">
        <f>I51*$F$71/$I$71*4^((MAX(A51,1800)-1800)/200)</f>
        <v>35.311624186676106</v>
      </c>
      <c r="H51" s="183">
        <f t="shared" si="8"/>
        <v>35.100580898063605</v>
      </c>
      <c r="I51" s="187">
        <v>131</v>
      </c>
      <c r="J51" s="183">
        <f t="shared" si="9"/>
        <v>130.91</v>
      </c>
      <c r="K51" s="187">
        <v>30.36</v>
      </c>
      <c r="L51" s="187">
        <v>133</v>
      </c>
      <c r="M51" s="187">
        <v>494</v>
      </c>
      <c r="N51" s="184">
        <f t="shared" si="4"/>
        <v>1.8876911479945857E-3</v>
      </c>
      <c r="O51" s="183">
        <f t="shared" si="6"/>
        <v>494.34497461272485</v>
      </c>
      <c r="P51" s="187">
        <v>115</v>
      </c>
      <c r="Q51" s="187">
        <v>265</v>
      </c>
      <c r="T51" s="187">
        <f>VLOOKUP(A51,'Maddison 2010 population'!$A$2:$GA$203,183,FALSE)/1000</f>
        <v>267.33</v>
      </c>
      <c r="U51" s="199">
        <f>(VLOOKUP($A51,'Maddison 2010 population'!$A$2:$GA$203,20,FALSE)+VLOOKUP($A51,'Maddison 2010 population'!$A$2:$GA$203,33,FALSE)+VLOOKUP($A51,'Maddison 2010 population'!$A$2:$GA$203,39,FALSE)+VLOOKUP($A51,'Maddison 2010 population'!$A$2:$GA$203,42,FALSE)+VLOOKUP($A51,'Maddison 2010 population'!$A$2:$GA$203,58,FALSE)+VLOOKUP($A51,'Maddison 2010 population'!$A$2:$GA$203,127,FALSE))/1000</f>
        <v>221.76</v>
      </c>
      <c r="V51" s="187">
        <f>VLOOKUP($A51,'Maddison 2010 population'!$A$2:$GA$203,181,FALSE)/1000</f>
        <v>32.299999999999997</v>
      </c>
      <c r="W51" s="187">
        <f>(VLOOKUP($A51,'Maddison 2010 population'!$A$2:$GA$203,23,FALSE)+VLOOKUP($A51,'Maddison 2010 population'!$A$2:$GA$203,24,FALSE)+VLOOKUP($A51,'Maddison 2010 population'!$A$2:$GA$203,85,FALSE))/1000</f>
        <v>12.86</v>
      </c>
      <c r="X51" s="187">
        <f>(VLOOKUP($A51,'Maddison 2010 population'!$A$2:$GA$203,21,FALSE)+VLOOKUP($A51,'Maddison 2010 population'!$A$2:$GA$203,22,FALSE))/1000</f>
        <v>0.41</v>
      </c>
      <c r="Y51" s="199">
        <f>(VLOOKUP($A51,'Maddison 2010 GDP'!$A$2:$GA$202,20,FALSE)+VLOOKUP($A51,'Maddison 2010 GDP'!$A$2:$GA$202,33,FALSE)+VLOOKUP($A51,'Maddison 2010 GDP'!$A$2:$GA$202,39,FALSE)+VLOOKUP($A51,'Maddison 2010 GDP'!$A$2:$GA$202,42,FALSE)+VLOOKUP($A51,'Maddison 2010 GDP'!$A$2:$GA$202,58,FALSE)+VLOOKUP($A51,'Maddison 2010 GDP'!$A$2:$GA$202,127,FALSE))/1000</f>
        <v>102.18</v>
      </c>
      <c r="Z51" s="187">
        <f>VLOOKUP($A51,'Maddison 2010 GDP'!$A$2:$GA$202,181,FALSE)/1000</f>
        <v>13.72</v>
      </c>
      <c r="AA51" s="187">
        <f>(VLOOKUP($A51,'Maddison 2010 GDP'!$A$2:$GA$202,23,FALSE)+VLOOKUP($A51,'Maddison 2010 GDP'!$A$2:$GA$202,24,FALSE)+VLOOKUP($A51,'Maddison 2010 GDP'!$A$2:$GA$202,85,FALSE))/1000</f>
        <v>5.1440000000000001</v>
      </c>
      <c r="AB51" s="187">
        <f>(VLOOKUP($A51,'Maddison 2010 GDP'!$A$2:$GA$202,21,FALSE)+VLOOKUP($A51,'Maddison 2010 GDP'!$A$2:$GA$202,22,FALSE))/1000</f>
        <v>0.16400000000000001</v>
      </c>
      <c r="AC51" s="187">
        <f>Y51/U51*1000</f>
        <v>460.7683982683983</v>
      </c>
      <c r="AD51" s="187">
        <f>Z51/V51*1000</f>
        <v>424.7678018575852</v>
      </c>
      <c r="AE51" s="187">
        <f>AA51/W51*1000</f>
        <v>400</v>
      </c>
      <c r="AF51" s="187">
        <f>AB51/X51*1000</f>
        <v>400</v>
      </c>
      <c r="AG51" s="187">
        <f>VLOOKUP(A51,'Maddison 2010 GDP-capita'!$A$2:$GA$202,20,FALSE)</f>
        <v>427.42566510172139</v>
      </c>
      <c r="AH51" s="187">
        <f>VLOOKUP(A51,'Maddison 2010 GDP'!$A$2:$GA$203,183,FALSE)/1000</f>
        <v>121.208</v>
      </c>
      <c r="AI51" s="187">
        <f>VLOOKUP(A51,'Maddison 2010 GDP-capita'!$A$2:$GA$202,183,FALSE)</f>
        <v>453.40216212172226</v>
      </c>
      <c r="AJ51" s="187">
        <f>VLOOKUP(A51,'Maddison 2010 population'!$A$2:$GA$203,20,FALSE)/1000</f>
        <v>25.56</v>
      </c>
      <c r="AL51" s="187">
        <f>AI51</f>
        <v>453.40216212172226</v>
      </c>
      <c r="AM51" s="197"/>
      <c r="AO51" s="197">
        <v>265</v>
      </c>
      <c r="AP51" s="186">
        <v>1.8860000000000001E-3</v>
      </c>
      <c r="AQ51" s="186">
        <f>(AO52/AO51)^(1/(A52-A51))-1</f>
        <v>1.8876911479945857E-3</v>
      </c>
      <c r="AS51" s="187">
        <f>VLOOKUP(A51,'McEvedy &amp; Jones'!$A$3:$I$35,9,FALSE)</f>
        <v>264.5</v>
      </c>
      <c r="AT51" s="187">
        <v>36</v>
      </c>
      <c r="AU51" s="187">
        <v>185</v>
      </c>
      <c r="AV51" s="187">
        <f>AU51+AT51</f>
        <v>221</v>
      </c>
      <c r="AW51" s="187">
        <v>33</v>
      </c>
      <c r="AX51" s="187">
        <v>9</v>
      </c>
      <c r="AY51" s="187">
        <v>0.35</v>
      </c>
      <c r="BG51" s="187">
        <f>HLOOKUP(A51,'HYDE 3.2.1 central'!$A$1:$BY$29,29,FALSE)/1000000</f>
        <v>323.406829254</v>
      </c>
      <c r="BH51" s="187">
        <f t="shared" si="10"/>
        <v>246.49765265399998</v>
      </c>
      <c r="BI51" s="187">
        <f>(HLOOKUP($A51,'HYDE 3.2.1 central'!$A$1:$BY$29,8,FALSE)+HLOOKUP($A51,'HYDE 3.2.1 central'!$A$1:$BY$29,9,FALSE)+HLOOKUP($A51,'HYDE 3.2.1 central'!$A$1:$BY$29,10,FALSE)+HLOOKUP($A51,'HYDE 3.2.1 central'!$A$1:$BY$29,11,FALSE)+HLOOKUP($A51,'HYDE 3.2.1 central'!$A$1:$BY$29,27,FALSE))/1000000</f>
        <v>39.673773400000002</v>
      </c>
      <c r="BJ51" s="187">
        <f>(HLOOKUP($A51,'HYDE 3.2.1 central'!$A$1:$BY$29,2,FALSE)+HLOOKUP($A51,'HYDE 3.2.1 central'!$A$1:$BY$29,3,FALSE)+HLOOKUP($A51,'HYDE 3.2.1 central'!$A$1:$BY$29,4,FALSE)+HLOOKUP($A51,'HYDE 3.2.1 central'!$A$1:$BY$29,5,FALSE)+HLOOKUP($A51,'HYDE 3.2.1 central'!$A$1:$BY$29,6,FALSE)+HLOOKUP($A51,'HYDE 3.2.1 central'!$A$1:$BY$29,7,FALSE))/1000000</f>
        <v>36.9414582</v>
      </c>
      <c r="BK51" s="187">
        <f>HLOOKUP($A51,'HYDE 3.2.1 central'!$A$1:$BY$29,25,FALSE)/1000000</f>
        <v>0.29394500000000001</v>
      </c>
      <c r="BN51" s="187">
        <v>253</v>
      </c>
    </row>
    <row r="52" spans="1:70">
      <c r="A52" s="187">
        <v>1100</v>
      </c>
      <c r="B52" s="187">
        <v>495000000</v>
      </c>
      <c r="C52" s="187">
        <f t="shared" si="5"/>
        <v>39.6</v>
      </c>
      <c r="D52" s="187">
        <f t="shared" si="7"/>
        <v>39.6</v>
      </c>
      <c r="F52" s="187">
        <v>39.6</v>
      </c>
      <c r="G52" s="183">
        <f>I52*$F$71/$I$71*4^((MAX(A52,1800)-1800)/200)</f>
        <v>39.600234421867071</v>
      </c>
      <c r="H52" s="183">
        <f t="shared" si="8"/>
        <v>39.363559845301715</v>
      </c>
      <c r="I52" s="187">
        <v>146.91</v>
      </c>
      <c r="J52" s="183">
        <f t="shared" si="9"/>
        <v>146.88</v>
      </c>
      <c r="K52" s="187">
        <v>36.67</v>
      </c>
      <c r="L52" s="187">
        <v>124</v>
      </c>
      <c r="M52" s="187">
        <v>459</v>
      </c>
      <c r="N52" s="184">
        <f t="shared" si="4"/>
        <v>1.1785242711495059E-3</v>
      </c>
      <c r="O52" s="183">
        <f t="shared" si="6"/>
        <v>459.07136544342887</v>
      </c>
      <c r="P52" s="187">
        <v>115</v>
      </c>
      <c r="Q52" s="187">
        <v>320</v>
      </c>
      <c r="AM52" s="197"/>
      <c r="AO52" s="197">
        <v>320</v>
      </c>
      <c r="AP52" s="186">
        <v>1.178E-3</v>
      </c>
      <c r="AQ52" s="186">
        <f>(AO53/AO52)^(1/(A53-A52))-1</f>
        <v>1.1785242711495059E-3</v>
      </c>
      <c r="AS52" s="187">
        <f>VLOOKUP(A52,'McEvedy &amp; Jones'!$A$3:$I$35,9,FALSE)</f>
        <v>320</v>
      </c>
      <c r="AT52" s="187">
        <v>44</v>
      </c>
      <c r="AU52" s="187">
        <v>230</v>
      </c>
      <c r="AV52" s="187">
        <f>AU52+AT52</f>
        <v>274</v>
      </c>
      <c r="BG52" s="187">
        <f>HLOOKUP(A52,'HYDE 3.2.1 central'!$A$1:$BY$29,29,FALSE)/1000000</f>
        <v>397.92357779500003</v>
      </c>
      <c r="BH52" s="187">
        <f t="shared" si="10"/>
        <v>314.14060909500006</v>
      </c>
      <c r="BI52" s="187">
        <f>(HLOOKUP($A52,'HYDE 3.2.1 central'!$A$1:$BY$29,8,FALSE)+HLOOKUP($A52,'HYDE 3.2.1 central'!$A$1:$BY$29,9,FALSE)+HLOOKUP($A52,'HYDE 3.2.1 central'!$A$1:$BY$29,10,FALSE)+HLOOKUP($A52,'HYDE 3.2.1 central'!$A$1:$BY$29,11,FALSE)+HLOOKUP($A52,'HYDE 3.2.1 central'!$A$1:$BY$29,27,FALSE))/1000000</f>
        <v>42.223345200000004</v>
      </c>
      <c r="BJ52" s="187">
        <f>(HLOOKUP($A52,'HYDE 3.2.1 central'!$A$1:$BY$29,2,FALSE)+HLOOKUP($A52,'HYDE 3.2.1 central'!$A$1:$BY$29,3,FALSE)+HLOOKUP($A52,'HYDE 3.2.1 central'!$A$1:$BY$29,4,FALSE)+HLOOKUP($A52,'HYDE 3.2.1 central'!$A$1:$BY$29,5,FALSE)+HLOOKUP($A52,'HYDE 3.2.1 central'!$A$1:$BY$29,6,FALSE)+HLOOKUP($A52,'HYDE 3.2.1 central'!$A$1:$BY$29,7,FALSE))/1000000</f>
        <v>41.260084899999995</v>
      </c>
      <c r="BK52" s="187">
        <f>HLOOKUP($A52,'HYDE 3.2.1 central'!$A$1:$BY$29,25,FALSE)/1000000</f>
        <v>0.29953859999999999</v>
      </c>
      <c r="BN52" s="187">
        <v>299</v>
      </c>
    </row>
    <row r="53" spans="1:70">
      <c r="A53" s="187">
        <v>1200</v>
      </c>
      <c r="B53" s="187">
        <v>468000000</v>
      </c>
      <c r="C53" s="187">
        <f t="shared" si="5"/>
        <v>37.44</v>
      </c>
      <c r="D53" s="187">
        <f t="shared" si="7"/>
        <v>37.44</v>
      </c>
      <c r="F53" s="187">
        <v>37.44</v>
      </c>
      <c r="G53" s="183">
        <f>I53*$F$71/$I$71*4^((MAX(A53,1800)-1800)/200)</f>
        <v>37.441103813200847</v>
      </c>
      <c r="H53" s="183">
        <f t="shared" si="8"/>
        <v>37.217333486572791</v>
      </c>
      <c r="I53" s="187">
        <v>138.9</v>
      </c>
      <c r="J53" s="183">
        <f t="shared" si="9"/>
        <v>138.96</v>
      </c>
      <c r="K53" s="187">
        <v>41.25</v>
      </c>
      <c r="L53" s="187">
        <v>104</v>
      </c>
      <c r="M53" s="187">
        <v>386</v>
      </c>
      <c r="N53" s="184">
        <f t="shared" si="4"/>
        <v>0</v>
      </c>
      <c r="O53" s="183">
        <f t="shared" si="6"/>
        <v>385.76602586297247</v>
      </c>
      <c r="P53" s="187">
        <v>115</v>
      </c>
      <c r="Q53" s="187">
        <v>360</v>
      </c>
      <c r="AM53" s="197"/>
      <c r="AO53" s="197">
        <v>360</v>
      </c>
      <c r="AP53" s="186">
        <v>0</v>
      </c>
      <c r="AQ53" s="186">
        <f>(AO55/AO53)^(1/(A55-A53))-1</f>
        <v>0</v>
      </c>
      <c r="AS53" s="187">
        <f>VLOOKUP(A53,'McEvedy &amp; Jones'!$A$3:$I$35,9,FALSE)</f>
        <v>360</v>
      </c>
      <c r="AT53" s="187">
        <v>58</v>
      </c>
      <c r="AU53" s="187">
        <v>250</v>
      </c>
      <c r="AV53" s="187">
        <f>AU53+AT53</f>
        <v>308</v>
      </c>
      <c r="BG53" s="187">
        <f>HLOOKUP(A53,'HYDE 3.2.1 central'!$A$1:$BY$29,29,FALSE)/1000000</f>
        <v>444.748974675</v>
      </c>
      <c r="BH53" s="187">
        <f t="shared" si="10"/>
        <v>353.45945497499997</v>
      </c>
      <c r="BI53" s="187">
        <f>(HLOOKUP($A53,'HYDE 3.2.1 central'!$A$1:$BY$29,8,FALSE)+HLOOKUP($A53,'HYDE 3.2.1 central'!$A$1:$BY$29,9,FALSE)+HLOOKUP($A53,'HYDE 3.2.1 central'!$A$1:$BY$29,10,FALSE)+HLOOKUP($A53,'HYDE 3.2.1 central'!$A$1:$BY$29,11,FALSE)+HLOOKUP($A53,'HYDE 3.2.1 central'!$A$1:$BY$29,27,FALSE))/1000000</f>
        <v>45.290310700000006</v>
      </c>
      <c r="BJ53" s="187">
        <f>(HLOOKUP($A53,'HYDE 3.2.1 central'!$A$1:$BY$29,2,FALSE)+HLOOKUP($A53,'HYDE 3.2.1 central'!$A$1:$BY$29,3,FALSE)+HLOOKUP($A53,'HYDE 3.2.1 central'!$A$1:$BY$29,4,FALSE)+HLOOKUP($A53,'HYDE 3.2.1 central'!$A$1:$BY$29,5,FALSE)+HLOOKUP($A53,'HYDE 3.2.1 central'!$A$1:$BY$29,6,FALSE)+HLOOKUP($A53,'HYDE 3.2.1 central'!$A$1:$BY$29,7,FALSE))/1000000</f>
        <v>45.677057399999995</v>
      </c>
      <c r="BK53" s="187">
        <f>HLOOKUP($A53,'HYDE 3.2.1 central'!$A$1:$BY$29,25,FALSE)/1000000</f>
        <v>0.32215159999999998</v>
      </c>
      <c r="BN53" s="187">
        <v>400</v>
      </c>
    </row>
    <row r="54" spans="1:70">
      <c r="A54" s="187">
        <v>1250</v>
      </c>
      <c r="B54" s="187">
        <v>445000000</v>
      </c>
      <c r="C54" s="187">
        <f t="shared" si="5"/>
        <v>35.6</v>
      </c>
      <c r="D54" s="187">
        <f t="shared" si="7"/>
        <v>35.58</v>
      </c>
      <c r="F54" s="187">
        <v>35.58</v>
      </c>
      <c r="G54" s="183">
        <f>I54*$F$71/$I$71*4^((MAX(A54,1800)-1800)/200)</f>
        <v>35.583874113611536</v>
      </c>
      <c r="H54" s="183">
        <f t="shared" si="8"/>
        <v>35.371203697354012</v>
      </c>
      <c r="I54" s="187">
        <v>132.01</v>
      </c>
      <c r="K54" s="187">
        <v>41.25</v>
      </c>
      <c r="L54" s="187">
        <v>99</v>
      </c>
      <c r="M54" s="187">
        <v>367</v>
      </c>
      <c r="N54" s="184">
        <f t="shared" si="4"/>
        <v>0</v>
      </c>
      <c r="O54" s="183">
        <f t="shared" si="6"/>
        <v>366.6089496246251</v>
      </c>
      <c r="P54" s="187">
        <v>115</v>
      </c>
      <c r="Q54" s="187">
        <v>360</v>
      </c>
      <c r="AM54" s="197"/>
      <c r="AO54" s="197"/>
      <c r="AP54" s="186"/>
      <c r="AQ54" s="186"/>
      <c r="BN54" s="187">
        <v>417</v>
      </c>
    </row>
    <row r="55" spans="1:70">
      <c r="A55" s="187">
        <v>1300</v>
      </c>
      <c r="B55" s="187">
        <v>401000000</v>
      </c>
      <c r="C55" s="187">
        <f t="shared" si="5"/>
        <v>32.08</v>
      </c>
      <c r="D55" s="187">
        <f t="shared" si="7"/>
        <v>32.090000000000003</v>
      </c>
      <c r="F55" s="187">
        <v>32.090000000000003</v>
      </c>
      <c r="G55" s="183">
        <f>I55*$F$71/$I$71*4^((MAX(A55,1800)-1800)/200)</f>
        <v>32.093144852409594</v>
      </c>
      <c r="H55" s="183">
        <f t="shared" si="8"/>
        <v>31.901337112392767</v>
      </c>
      <c r="I55" s="187">
        <v>119.06</v>
      </c>
      <c r="J55" s="183">
        <f>M55*AO55/1000</f>
        <v>119.16</v>
      </c>
      <c r="K55" s="187">
        <v>41.25</v>
      </c>
      <c r="L55" s="187">
        <v>89</v>
      </c>
      <c r="M55" s="187">
        <v>331</v>
      </c>
      <c r="N55" s="184">
        <f t="shared" si="4"/>
        <v>6.8520900320923062E-4</v>
      </c>
      <c r="O55" s="183">
        <f t="shared" si="6"/>
        <v>330.65955716127348</v>
      </c>
      <c r="P55" s="187">
        <v>115</v>
      </c>
      <c r="Q55" s="187">
        <v>360</v>
      </c>
      <c r="AM55" s="197">
        <f>INDEX('Maddison 2018 rgdpnapc'!$A$2:$FN$743,MATCH($A55,'Maddison 2018 rgdpnapc'!$A$2:$A$743,0),Data!AM$1)</f>
        <v>1469</v>
      </c>
      <c r="AO55" s="197">
        <v>360</v>
      </c>
      <c r="AP55" s="186">
        <v>-2.8170000000000002E-4</v>
      </c>
      <c r="AQ55" s="186">
        <f>(AO57/AO55)^(1/(A57-A55))-1</f>
        <v>-2.8166909347726587E-4</v>
      </c>
      <c r="AS55" s="187">
        <f>VLOOKUP(A55,'McEvedy &amp; Jones'!$A$3:$I$35,9,FALSE)</f>
        <v>360</v>
      </c>
      <c r="AT55" s="187">
        <v>79</v>
      </c>
      <c r="AU55" s="187">
        <v>230</v>
      </c>
      <c r="AV55" s="187">
        <f>AU55+AT55</f>
        <v>309</v>
      </c>
      <c r="BG55" s="187">
        <f>HLOOKUP(A55,'HYDE 3.2.1 central'!$A$1:$BY$29,29,FALSE)/1000000</f>
        <v>456.38660530099997</v>
      </c>
      <c r="BH55" s="187">
        <f>BG55-BI55-BJ55-BK55</f>
        <v>355.23940730099997</v>
      </c>
      <c r="BI55" s="187">
        <f>(HLOOKUP($A55,'HYDE 3.2.1 central'!$A$1:$BY$29,8,FALSE)+HLOOKUP($A55,'HYDE 3.2.1 central'!$A$1:$BY$29,9,FALSE)+HLOOKUP($A55,'HYDE 3.2.1 central'!$A$1:$BY$29,10,FALSE)+HLOOKUP($A55,'HYDE 3.2.1 central'!$A$1:$BY$29,11,FALSE)+HLOOKUP($A55,'HYDE 3.2.1 central'!$A$1:$BY$29,27,FALSE))/1000000</f>
        <v>50.658166299999998</v>
      </c>
      <c r="BJ55" s="187">
        <f>(HLOOKUP($A55,'HYDE 3.2.1 central'!$A$1:$BY$29,2,FALSE)+HLOOKUP($A55,'HYDE 3.2.1 central'!$A$1:$BY$29,3,FALSE)+HLOOKUP($A55,'HYDE 3.2.1 central'!$A$1:$BY$29,4,FALSE)+HLOOKUP($A55,'HYDE 3.2.1 central'!$A$1:$BY$29,5,FALSE)+HLOOKUP($A55,'HYDE 3.2.1 central'!$A$1:$BY$29,6,FALSE)+HLOOKUP($A55,'HYDE 3.2.1 central'!$A$1:$BY$29,7,FALSE))/1000000</f>
        <v>50.154164600000001</v>
      </c>
      <c r="BK55" s="187">
        <f>HLOOKUP($A55,'HYDE 3.2.1 central'!$A$1:$BY$29,25,FALSE)/1000000</f>
        <v>0.33486709999999997</v>
      </c>
      <c r="BN55" s="187">
        <v>431</v>
      </c>
    </row>
    <row r="56" spans="1:70">
      <c r="A56" s="187">
        <v>1340</v>
      </c>
      <c r="B56" s="187">
        <v>506000000</v>
      </c>
      <c r="C56" s="187">
        <f t="shared" si="5"/>
        <v>40.479999999999997</v>
      </c>
      <c r="D56" s="187">
        <f t="shared" si="7"/>
        <v>40.5</v>
      </c>
      <c r="F56" s="187">
        <v>40.5</v>
      </c>
      <c r="G56" s="183">
        <f>I56*$F$71/$I$71*4^((MAX(A56,1800)-1800)/200)</f>
        <v>40.505937149097846</v>
      </c>
      <c r="H56" s="183">
        <f t="shared" si="8"/>
        <v>40.263849553832195</v>
      </c>
      <c r="I56" s="187">
        <v>150.27000000000001</v>
      </c>
      <c r="K56" s="187">
        <v>42.39</v>
      </c>
      <c r="L56" s="187">
        <v>109</v>
      </c>
      <c r="M56" s="187">
        <v>406</v>
      </c>
      <c r="N56" s="184">
        <f t="shared" si="4"/>
        <v>-9.2573542824081478E-4</v>
      </c>
      <c r="O56" s="183">
        <f t="shared" si="6"/>
        <v>406.13005097913248</v>
      </c>
      <c r="P56" s="187">
        <v>115</v>
      </c>
      <c r="Q56" s="187">
        <v>370</v>
      </c>
      <c r="AM56" s="197">
        <f>INDEX('Maddison 2018 rgdpnapc'!$A$2:$FN$743,MATCH($A56,'Maddison 2018 rgdpnapc'!$A$2:$A$743,0),Data!AM$1)</f>
        <v>1731</v>
      </c>
      <c r="AO56" s="197"/>
      <c r="AP56" s="197"/>
      <c r="AQ56" s="197"/>
      <c r="BN56" s="187">
        <v>442</v>
      </c>
    </row>
    <row r="57" spans="1:70">
      <c r="A57" s="187">
        <v>1400</v>
      </c>
      <c r="B57" s="187">
        <v>562000000</v>
      </c>
      <c r="C57" s="187">
        <f t="shared" si="5"/>
        <v>44.96</v>
      </c>
      <c r="D57" s="187">
        <f t="shared" si="7"/>
        <v>44.92</v>
      </c>
      <c r="F57" s="187">
        <v>44.92</v>
      </c>
      <c r="G57" s="183">
        <f>I57*$F$71/$I$71*4^((MAX(A57,1800)-1800)/200)</f>
        <v>44.918542400516834</v>
      </c>
      <c r="H57" s="183">
        <f t="shared" si="8"/>
        <v>44.65008244926198</v>
      </c>
      <c r="I57" s="187">
        <v>166.64</v>
      </c>
      <c r="J57" s="183">
        <f>M57*AO57/1000</f>
        <v>166.6</v>
      </c>
      <c r="K57" s="187">
        <v>40.1</v>
      </c>
      <c r="L57" s="187">
        <v>128</v>
      </c>
      <c r="M57" s="187">
        <v>476</v>
      </c>
      <c r="N57" s="184">
        <f t="shared" si="4"/>
        <v>1.9434461927345659E-3</v>
      </c>
      <c r="O57" s="183">
        <f t="shared" si="6"/>
        <v>476.2184827393155</v>
      </c>
      <c r="P57" s="187">
        <v>115</v>
      </c>
      <c r="Q57" s="187">
        <v>350</v>
      </c>
      <c r="AM57" s="197">
        <f>INDEX('Maddison 2018 rgdpnapc'!$A$2:$FN$743,MATCH($A57,'Maddison 2018 rgdpnapc'!$A$2:$A$743,0),Data!AM$1)</f>
        <v>1853</v>
      </c>
      <c r="AO57" s="197">
        <v>350</v>
      </c>
      <c r="AP57" s="186">
        <v>1.9419999999999999E-3</v>
      </c>
      <c r="AQ57" s="186">
        <f>(AO58/AO57)^(1/(A58-A57))-1</f>
        <v>1.9434461927345659E-3</v>
      </c>
      <c r="AS57" s="187">
        <f>VLOOKUP(A57,'McEvedy &amp; Jones'!$A$3:$I$35,9,FALSE)</f>
        <v>350</v>
      </c>
      <c r="AT57" s="187">
        <v>60</v>
      </c>
      <c r="AU57" s="187">
        <v>235</v>
      </c>
      <c r="AV57" s="187">
        <f>AU57+AT57</f>
        <v>295</v>
      </c>
      <c r="BA57" s="198"/>
      <c r="BB57" s="198"/>
      <c r="BC57" s="198"/>
      <c r="BD57" s="198"/>
      <c r="BE57" s="198"/>
      <c r="BF57" s="198"/>
      <c r="BG57" s="187">
        <f>HLOOKUP(A57,'HYDE 3.2.1 central'!$A$1:$BY$29,29,FALSE)/1000000</f>
        <v>442.47847078299998</v>
      </c>
      <c r="BH57" s="187">
        <f>BG57-BI57-BJ57-BK57</f>
        <v>332.82549608299996</v>
      </c>
      <c r="BI57" s="187">
        <f>(HLOOKUP($A57,'HYDE 3.2.1 central'!$A$1:$BY$29,8,FALSE)+HLOOKUP($A57,'HYDE 3.2.1 central'!$A$1:$BY$29,9,FALSE)+HLOOKUP($A57,'HYDE 3.2.1 central'!$A$1:$BY$29,10,FALSE)+HLOOKUP($A57,'HYDE 3.2.1 central'!$A$1:$BY$29,11,FALSE)+HLOOKUP($A57,'HYDE 3.2.1 central'!$A$1:$BY$29,27,FALSE))/1000000</f>
        <v>54.510463299999998</v>
      </c>
      <c r="BJ57" s="187">
        <f>(HLOOKUP($A57,'HYDE 3.2.1 central'!$A$1:$BY$29,2,FALSE)+HLOOKUP($A57,'HYDE 3.2.1 central'!$A$1:$BY$29,3,FALSE)+HLOOKUP($A57,'HYDE 3.2.1 central'!$A$1:$BY$29,4,FALSE)+HLOOKUP($A57,'HYDE 3.2.1 central'!$A$1:$BY$29,5,FALSE)+HLOOKUP($A57,'HYDE 3.2.1 central'!$A$1:$BY$29,6,FALSE)+HLOOKUP($A57,'HYDE 3.2.1 central'!$A$1:$BY$29,7,FALSE))/1000000</f>
        <v>54.796720799999996</v>
      </c>
      <c r="BK57" s="187">
        <f>HLOOKUP($A57,'HYDE 3.2.1 central'!$A$1:$BY$29,25,FALSE)/1000000</f>
        <v>0.3457906</v>
      </c>
      <c r="BL57" s="198"/>
      <c r="BN57" s="187">
        <v>375</v>
      </c>
    </row>
    <row r="58" spans="1:70">
      <c r="A58" s="187">
        <v>1500</v>
      </c>
      <c r="B58" s="187">
        <v>733000000</v>
      </c>
      <c r="C58" s="187">
        <f t="shared" si="5"/>
        <v>58.64</v>
      </c>
      <c r="D58" s="187">
        <f t="shared" si="7"/>
        <v>58.67</v>
      </c>
      <c r="F58" s="187">
        <v>58.67</v>
      </c>
      <c r="G58" s="183">
        <f>I58*$F$71/$I$71*4^((MAX(A58,1800)-1800)/200)</f>
        <v>58.665815938841121</v>
      </c>
      <c r="H58" s="183">
        <f t="shared" si="8"/>
        <v>58.315194096599711</v>
      </c>
      <c r="I58" s="187">
        <v>217.64</v>
      </c>
      <c r="J58" s="183">
        <f>M58*AO58/1000</f>
        <v>217.6</v>
      </c>
      <c r="K58" s="187">
        <v>48.7</v>
      </c>
      <c r="L58" s="187">
        <v>138</v>
      </c>
      <c r="M58" s="187">
        <v>512</v>
      </c>
      <c r="N58" s="184">
        <f t="shared" si="4"/>
        <v>2.4900613232139435E-3</v>
      </c>
      <c r="O58" s="183">
        <f t="shared" si="6"/>
        <v>512.16787520266712</v>
      </c>
      <c r="P58" s="187">
        <v>115</v>
      </c>
      <c r="Q58" s="187">
        <v>425</v>
      </c>
      <c r="T58" s="187">
        <f>VLOOKUP(A58,'Maddison 2010 population'!$A$2:$GA$203,183,FALSE)/1000</f>
        <v>438.428</v>
      </c>
      <c r="U58" s="199">
        <f>(VLOOKUP($A58,'Maddison 2010 population'!$A$2:$GA$203,20,FALSE)+VLOOKUP($A58,'Maddison 2010 population'!$A$2:$GA$203,33,FALSE)+VLOOKUP($A58,'Maddison 2010 population'!$A$2:$GA$203,39,FALSE)+VLOOKUP($A58,'Maddison 2010 population'!$A$2:$GA$203,42,FALSE)+VLOOKUP($A58,'Maddison 2010 population'!$A$2:$GA$203,58,FALSE)+VLOOKUP($A58,'Maddison 2010 population'!$A$2:$GA$203,127,FALSE))/1000</f>
        <v>371.51799999999997</v>
      </c>
      <c r="V58" s="187">
        <f>VLOOKUP($A58,'Maddison 2010 population'!$A$2:$GA$203,181,FALSE)/1000</f>
        <v>46.61</v>
      </c>
      <c r="W58" s="187">
        <f>(VLOOKUP($A58,'Maddison 2010 population'!$A$2:$GA$203,23,FALSE)+VLOOKUP($A58,'Maddison 2010 population'!$A$2:$GA$203,24,FALSE)+VLOOKUP($A58,'Maddison 2010 population'!$A$2:$GA$203,85,FALSE))/1000</f>
        <v>19.75</v>
      </c>
      <c r="X58" s="187">
        <f>(VLOOKUP($A58,'Maddison 2010 population'!$A$2:$GA$203,21,FALSE)+VLOOKUP($A58,'Maddison 2010 population'!$A$2:$GA$203,22,FALSE))/1000</f>
        <v>0.55000000000000004</v>
      </c>
      <c r="Y58" s="199">
        <f>(VLOOKUP($A58,'Maddison 2010 GDP'!$A$2:$GA$202,20,FALSE)+VLOOKUP($A58,'Maddison 2010 GDP'!$A$2:$GA$202,33,FALSE)+VLOOKUP($A58,'Maddison 2010 GDP'!$A$2:$GA$202,39,FALSE)+VLOOKUP($A58,'Maddison 2010 GDP'!$A$2:$GA$202,42,FALSE)+VLOOKUP($A58,'Maddison 2010 GDP'!$A$2:$GA$202,58,FALSE)+VLOOKUP($A58,'Maddison 2010 GDP'!$A$2:$GA$202,127,FALSE))/1000</f>
        <v>220.63</v>
      </c>
      <c r="Z58" s="187">
        <f>VLOOKUP($A58,'Maddison 2010 GDP'!$A$2:$GA$202,181,FALSE)/1000</f>
        <v>19.283000000000001</v>
      </c>
      <c r="AA58" s="187">
        <f>(VLOOKUP($A58,'Maddison 2010 GDP'!$A$2:$GA$202,23,FALSE)+VLOOKUP($A58,'Maddison 2010 GDP'!$A$2:$GA$202,24,FALSE)+VLOOKUP($A58,'Maddison 2010 GDP'!$A$2:$GA$202,85,FALSE))/1000</f>
        <v>8.1880000000000006</v>
      </c>
      <c r="AB58" s="187">
        <f>(VLOOKUP($A58,'Maddison 2010 GDP'!$A$2:$GA$202,21,FALSE)+VLOOKUP($A58,'Maddison 2010 GDP'!$A$2:$GA$202,22,FALSE))/1000</f>
        <v>0.22</v>
      </c>
      <c r="AC58" s="187">
        <f t="shared" ref="AC58:AF59" si="11">Y58/U58*1000</f>
        <v>593.86086273074261</v>
      </c>
      <c r="AD58" s="187">
        <f t="shared" si="11"/>
        <v>413.70950439819785</v>
      </c>
      <c r="AE58" s="187">
        <f t="shared" si="11"/>
        <v>414.58227848101268</v>
      </c>
      <c r="AF58" s="187">
        <f t="shared" si="11"/>
        <v>399.99999999999994</v>
      </c>
      <c r="AG58" s="187">
        <f>VLOOKUP(A58,'Maddison 2010 GDP-capita'!$A$2:$GA$202,20,FALSE)</f>
        <v>771.09380456799613</v>
      </c>
      <c r="AH58" s="187">
        <f>VLOOKUP(A58,'Maddison 2010 GDP'!$A$2:$GA$203,183,FALSE)/1000</f>
        <v>248.321</v>
      </c>
      <c r="AI58" s="187">
        <f>VLOOKUP(A58,'Maddison 2010 GDP-capita'!$A$2:$GA$202,183,FALSE)</f>
        <v>566.38946417655814</v>
      </c>
      <c r="AJ58" s="187">
        <f>VLOOKUP(A58,'Maddison 2010 population'!$A$2:$GA$203,20,FALSE)/1000</f>
        <v>57.268000000000001</v>
      </c>
      <c r="AK58" s="197">
        <f t="array" ref="AK58">SUMPRODUCT('Maddison 2013 GDP-capita'!B13:R13,'Maddison 2010 population'!B6:R6)/SUM(NOT(ISBLANK('Maddison 2013 GDP-capita'!B13:R13))*'Maddison 2010 population'!B6:R6)</f>
        <v>1216.8885628351495</v>
      </c>
      <c r="AL58" s="197">
        <f>(AH58*1000+(AK58-AG58)*AJ58)/T58</f>
        <v>624.61971912478987</v>
      </c>
      <c r="AM58" s="197">
        <f>INDEX('Maddison 2018 rgdpnapc'!$A$2:$FN$743,MATCH($A58,'Maddison 2018 rgdpnapc'!$A$2:$A$743,0),Data!AM$1)</f>
        <v>1748</v>
      </c>
      <c r="AO58" s="197">
        <v>425</v>
      </c>
      <c r="AP58" s="186">
        <v>2.4870000000000001E-3</v>
      </c>
      <c r="AQ58" s="186">
        <f>(AO59/AO58)^(1/(A59-A58))-1</f>
        <v>2.4900613232139435E-3</v>
      </c>
      <c r="AS58" s="187">
        <f>VLOOKUP(A58,'McEvedy &amp; Jones'!$A$3:$I$35,9,FALSE)</f>
        <v>423</v>
      </c>
      <c r="AT58" s="187">
        <v>81</v>
      </c>
      <c r="AU58" s="187">
        <v>280</v>
      </c>
      <c r="AV58" s="187">
        <f>AU58+AT58</f>
        <v>361</v>
      </c>
      <c r="AW58" s="187">
        <v>46</v>
      </c>
      <c r="AX58" s="187">
        <v>14</v>
      </c>
      <c r="AY58" s="187">
        <v>0.5</v>
      </c>
      <c r="BA58" s="198"/>
      <c r="BB58" s="198"/>
      <c r="BC58" s="198"/>
      <c r="BD58" s="198"/>
      <c r="BE58" s="198"/>
      <c r="BF58" s="198"/>
      <c r="BG58" s="187">
        <f>HLOOKUP(A58,'HYDE 3.2.1 central'!$A$1:$BY$29,29,FALSE)/1000000</f>
        <v>503.239176929</v>
      </c>
      <c r="BH58" s="187">
        <f>BG58-BI58-BJ58-BK58</f>
        <v>383.71488332900003</v>
      </c>
      <c r="BI58" s="187">
        <f>(HLOOKUP($A58,'HYDE 3.2.1 central'!$A$1:$BY$29,8,FALSE)+HLOOKUP($A58,'HYDE 3.2.1 central'!$A$1:$BY$29,9,FALSE)+HLOOKUP($A58,'HYDE 3.2.1 central'!$A$1:$BY$29,10,FALSE)+HLOOKUP($A58,'HYDE 3.2.1 central'!$A$1:$BY$29,11,FALSE)+HLOOKUP($A58,'HYDE 3.2.1 central'!$A$1:$BY$29,27,FALSE))/1000000</f>
        <v>58.251671100000003</v>
      </c>
      <c r="BJ58" s="187">
        <f>(HLOOKUP($A58,'HYDE 3.2.1 central'!$A$1:$BY$29,2,FALSE)+HLOOKUP($A58,'HYDE 3.2.1 central'!$A$1:$BY$29,3,FALSE)+HLOOKUP($A58,'HYDE 3.2.1 central'!$A$1:$BY$29,4,FALSE)+HLOOKUP($A58,'HYDE 3.2.1 central'!$A$1:$BY$29,5,FALSE)+HLOOKUP($A58,'HYDE 3.2.1 central'!$A$1:$BY$29,6,FALSE)+HLOOKUP($A58,'HYDE 3.2.1 central'!$A$1:$BY$29,7,FALSE))/1000000</f>
        <v>60.852838299999995</v>
      </c>
      <c r="BK58" s="187">
        <f>HLOOKUP($A58,'HYDE 3.2.1 central'!$A$1:$BY$29,25,FALSE)/1000000</f>
        <v>0.4197842</v>
      </c>
      <c r="BL58" s="198"/>
      <c r="BN58" s="187">
        <v>461</v>
      </c>
    </row>
    <row r="59" spans="1:70">
      <c r="A59" s="187">
        <v>1600</v>
      </c>
      <c r="B59" s="187">
        <v>963000000</v>
      </c>
      <c r="C59" s="187">
        <f t="shared" si="5"/>
        <v>77.040000000000006</v>
      </c>
      <c r="D59" s="187">
        <f t="shared" si="7"/>
        <v>77.010000000000005</v>
      </c>
      <c r="F59" s="187">
        <v>77.010000000000005</v>
      </c>
      <c r="G59" s="183">
        <f>I59*$F$71/$I$71*4^((MAX(A59,1800)-1800)/200)</f>
        <v>77.011687252926421</v>
      </c>
      <c r="H59" s="183">
        <f t="shared" si="8"/>
        <v>76.55141956165474</v>
      </c>
      <c r="I59" s="187">
        <v>285.7</v>
      </c>
      <c r="J59" s="183">
        <f>M59*AO59/1000</f>
        <v>285.58</v>
      </c>
      <c r="K59" s="187">
        <v>76.41</v>
      </c>
      <c r="L59" s="187">
        <v>141</v>
      </c>
      <c r="M59" s="187">
        <v>524</v>
      </c>
      <c r="N59" s="184">
        <f t="shared" si="4"/>
        <v>0</v>
      </c>
      <c r="O59" s="183">
        <f t="shared" si="6"/>
        <v>524.30554474438452</v>
      </c>
      <c r="P59" s="187">
        <v>140</v>
      </c>
      <c r="Q59" s="187">
        <v>545</v>
      </c>
      <c r="T59" s="187">
        <f>VLOOKUP(A59,'Maddison 2010 population'!$A$2:$GA$203,183,FALSE)/1000</f>
        <v>556.14800000000002</v>
      </c>
      <c r="U59" s="199">
        <f>(VLOOKUP($A59,'Maddison 2010 population'!$A$2:$GA$203,20,FALSE)+VLOOKUP($A59,'Maddison 2010 population'!$A$2:$GA$203,33,FALSE)+VLOOKUP($A59,'Maddison 2010 population'!$A$2:$GA$203,39,FALSE)+VLOOKUP($A59,'Maddison 2010 population'!$A$2:$GA$203,42,FALSE)+VLOOKUP($A59,'Maddison 2010 population'!$A$2:$GA$203,58,FALSE)+VLOOKUP($A59,'Maddison 2010 population'!$A$2:$GA$203,127,FALSE))/1000</f>
        <v>489.928</v>
      </c>
      <c r="V59" s="187">
        <f>VLOOKUP($A59,'Maddison 2010 population'!$A$2:$GA$203,181,FALSE)/1000</f>
        <v>55.32</v>
      </c>
      <c r="W59" s="187">
        <f>(VLOOKUP($A59,'Maddison 2010 population'!$A$2:$GA$203,23,FALSE)+VLOOKUP($A59,'Maddison 2010 population'!$A$2:$GA$203,24,FALSE)+VLOOKUP($A59,'Maddison 2010 population'!$A$2:$GA$203,85,FALSE))/1000</f>
        <v>10.35</v>
      </c>
      <c r="X59" s="187">
        <f>(VLOOKUP($A59,'Maddison 2010 population'!$A$2:$GA$203,21,FALSE)+VLOOKUP($A59,'Maddison 2010 population'!$A$2:$GA$203,22,FALSE))/1000</f>
        <v>0.55000000000000004</v>
      </c>
      <c r="Y59" s="199">
        <f>(VLOOKUP($A59,'Maddison 2010 GDP'!$A$2:$GA$202,20,FALSE)+VLOOKUP($A59,'Maddison 2010 GDP'!$A$2:$GA$202,33,FALSE)+VLOOKUP($A59,'Maddison 2010 GDP'!$A$2:$GA$202,39,FALSE)+VLOOKUP($A59,'Maddison 2010 GDP'!$A$2:$GA$202,42,FALSE)+VLOOKUP($A59,'Maddison 2010 GDP'!$A$2:$GA$202,58,FALSE)+VLOOKUP($A59,'Maddison 2010 GDP'!$A$2:$GA$202,127,FALSE))/1000</f>
        <v>303.31200000000001</v>
      </c>
      <c r="Z59" s="187">
        <f>VLOOKUP($A59,'Maddison 2010 GDP'!$A$2:$GA$202,181,FALSE)/1000</f>
        <v>23.349</v>
      </c>
      <c r="AA59" s="187">
        <f>(VLOOKUP($A59,'Maddison 2010 GDP'!$A$2:$GA$202,23,FALSE)+VLOOKUP($A59,'Maddison 2010 GDP'!$A$2:$GA$202,24,FALSE)+VLOOKUP($A59,'Maddison 2010 GDP'!$A$2:$GA$202,85,FALSE))/1000</f>
        <v>4.4630000000000001</v>
      </c>
      <c r="AB59" s="187">
        <f>(VLOOKUP($A59,'Maddison 2010 GDP'!$A$2:$GA$202,21,FALSE)+VLOOKUP($A59,'Maddison 2010 GDP'!$A$2:$GA$202,22,FALSE))/1000</f>
        <v>0.22</v>
      </c>
      <c r="AC59" s="187">
        <f t="shared" si="11"/>
        <v>619.09505070132752</v>
      </c>
      <c r="AD59" s="187">
        <f t="shared" si="11"/>
        <v>422.07158351409981</v>
      </c>
      <c r="AE59" s="187">
        <f t="shared" si="11"/>
        <v>431.20772946859904</v>
      </c>
      <c r="AF59" s="187">
        <f t="shared" si="11"/>
        <v>399.99999999999994</v>
      </c>
      <c r="AG59" s="187">
        <f>VLOOKUP(A59,'Maddison 2010 GDP-capita'!$A$2:$GA$202,20,FALSE)</f>
        <v>887.90696413565013</v>
      </c>
      <c r="AH59" s="187">
        <f>VLOOKUP(A59,'Maddison 2010 GDP'!$A$2:$GA$203,183,FALSE)/1000</f>
        <v>331.34399999999999</v>
      </c>
      <c r="AI59" s="187">
        <f>VLOOKUP(A59,'Maddison 2010 GDP-capita'!$A$2:$GA$202,183,FALSE)</f>
        <v>595.78385609585939</v>
      </c>
      <c r="AJ59" s="187">
        <f>VLOOKUP(A59,'Maddison 2010 population'!$A$2:$GA$203,20,FALSE)/1000</f>
        <v>73.778000000000006</v>
      </c>
      <c r="AK59" s="187">
        <f t="array" ref="AK59">SUMPRODUCT('Maddison 2013 GDP-capita'!B16:M16,'Maddison 2010 population'!B8:M8)/SUM(NOT(ISBLANK('Maddison 2013 GDP-capita'!B16:M16))*'Maddison 2010 population'!B8:M8)</f>
        <v>1138.9259845106214</v>
      </c>
      <c r="AL59" s="197">
        <f>(AH59*1000+(AK59-AG59)*AJ59)/T59</f>
        <v>629.08377137960508</v>
      </c>
      <c r="AM59" s="197">
        <f>INDEX('Maddison 2018 rgdpnapc'!$A$2:$FN$743,MATCH($A59,'Maddison 2018 rgdpnapc'!$A$2:$A$743,0),Data!AM$1)</f>
        <v>1661</v>
      </c>
      <c r="AO59" s="197">
        <v>545</v>
      </c>
      <c r="AP59" s="186">
        <v>0</v>
      </c>
      <c r="AQ59" s="186">
        <f>(AO60/AO59)^(1/(A60-A59))-1</f>
        <v>0</v>
      </c>
      <c r="AS59" s="187">
        <f>VLOOKUP(A59,'McEvedy &amp; Jones'!$A$3:$I$35,9,FALSE)</f>
        <v>545</v>
      </c>
      <c r="AT59" s="187">
        <v>100</v>
      </c>
      <c r="AU59" s="187">
        <v>375</v>
      </c>
      <c r="AV59" s="187">
        <f>AU59+AT59</f>
        <v>475</v>
      </c>
      <c r="AW59" s="187">
        <v>55</v>
      </c>
      <c r="AX59" s="187">
        <v>11.5</v>
      </c>
      <c r="BA59" s="198"/>
      <c r="BB59" s="198"/>
      <c r="BC59" s="198"/>
      <c r="BD59" s="198"/>
      <c r="BE59" s="198"/>
      <c r="BF59" s="198"/>
      <c r="BG59" s="187">
        <f>HLOOKUP(A59,'HYDE 3.2.1 central'!$A$1:$BY$29,29,FALSE)/1000000</f>
        <v>515.75083855000003</v>
      </c>
      <c r="BH59" s="187">
        <f>BG59-BI59-BJ59-BK59</f>
        <v>436.89446505000001</v>
      </c>
      <c r="BI59" s="187">
        <f>(HLOOKUP($A59,'HYDE 3.2.1 central'!$A$1:$BY$29,8,FALSE)+HLOOKUP($A59,'HYDE 3.2.1 central'!$A$1:$BY$29,9,FALSE)+HLOOKUP($A59,'HYDE 3.2.1 central'!$A$1:$BY$29,10,FALSE)+HLOOKUP($A59,'HYDE 3.2.1 central'!$A$1:$BY$29,11,FALSE)+HLOOKUP($A59,'HYDE 3.2.1 central'!$A$1:$BY$29,27,FALSE))/1000000</f>
        <v>68.166395399999999</v>
      </c>
      <c r="BJ59" s="187">
        <f>(HLOOKUP($A59,'HYDE 3.2.1 central'!$A$1:$BY$29,2,FALSE)+HLOOKUP($A59,'HYDE 3.2.1 central'!$A$1:$BY$29,3,FALSE)+HLOOKUP($A59,'HYDE 3.2.1 central'!$A$1:$BY$29,4,FALSE)+HLOOKUP($A59,'HYDE 3.2.1 central'!$A$1:$BY$29,5,FALSE)+HLOOKUP($A59,'HYDE 3.2.1 central'!$A$1:$BY$29,6,FALSE)+HLOOKUP($A59,'HYDE 3.2.1 central'!$A$1:$BY$29,7,FALSE))/1000000</f>
        <v>10.191858199999999</v>
      </c>
      <c r="BK59" s="187">
        <f>HLOOKUP($A59,'HYDE 3.2.1 central'!$A$1:$BY$29,25,FALSE)/1000000</f>
        <v>0.4981199</v>
      </c>
      <c r="BL59" s="198"/>
      <c r="BN59" s="187">
        <v>578</v>
      </c>
    </row>
    <row r="60" spans="1:70">
      <c r="A60" s="187">
        <v>1650</v>
      </c>
      <c r="B60" s="187">
        <v>1022000000</v>
      </c>
      <c r="C60" s="187">
        <f t="shared" si="5"/>
        <v>81.760000000000005</v>
      </c>
      <c r="D60" s="187">
        <f t="shared" si="7"/>
        <v>81.739999999999995</v>
      </c>
      <c r="F60" s="187">
        <v>81.739999999999995</v>
      </c>
      <c r="G60" s="183">
        <f>I60*$F$71/$I$71*4^((MAX(A60,1800)-1800)/200)</f>
        <v>81.73967113257757</v>
      </c>
      <c r="H60" s="183">
        <f t="shared" si="8"/>
        <v>81.251146194876398</v>
      </c>
      <c r="I60" s="187">
        <v>303.24</v>
      </c>
      <c r="J60" s="183">
        <f>M60*AO60/1000</f>
        <v>303.02</v>
      </c>
      <c r="K60" s="187">
        <v>84.53</v>
      </c>
      <c r="L60" s="187">
        <v>150</v>
      </c>
      <c r="M60" s="187">
        <v>556</v>
      </c>
      <c r="N60" s="184">
        <f t="shared" si="4"/>
        <v>2.25600420668437E-3</v>
      </c>
      <c r="O60" s="183">
        <f t="shared" si="6"/>
        <v>556.58720036598515</v>
      </c>
      <c r="P60" s="187">
        <v>155</v>
      </c>
      <c r="Q60" s="187">
        <v>545</v>
      </c>
      <c r="U60" s="199"/>
      <c r="Y60" s="199"/>
      <c r="AL60" s="197"/>
      <c r="AM60" s="197">
        <f>INDEX('Maddison 2018 rgdpnapc'!$A$2:$FN$743,MATCH($A60,'Maddison 2018 rgdpnapc'!$A$2:$A$743,0),Data!AM$1)</f>
        <v>1713</v>
      </c>
      <c r="AO60" s="197">
        <v>545</v>
      </c>
      <c r="AP60" s="186">
        <v>2.2529999999999998E-3</v>
      </c>
      <c r="AQ60" s="186">
        <f>(AO61/AO60)^(1/(A61-A60))-1</f>
        <v>2.25600420668437E-3</v>
      </c>
      <c r="AS60" s="187">
        <f>VLOOKUP(A60,'McEvedy &amp; Jones'!$A$3:$I$35,9,FALSE)</f>
        <v>545</v>
      </c>
      <c r="AT60" s="187">
        <v>105</v>
      </c>
      <c r="AU60" s="187">
        <v>370</v>
      </c>
      <c r="AV60" s="187">
        <f>AU60+AT60</f>
        <v>475</v>
      </c>
    </row>
    <row r="61" spans="1:70">
      <c r="A61" s="187">
        <v>1700</v>
      </c>
      <c r="B61" s="187">
        <v>1248000000</v>
      </c>
      <c r="C61" s="187">
        <f t="shared" si="5"/>
        <v>99.84</v>
      </c>
      <c r="D61" s="187">
        <f t="shared" si="7"/>
        <v>99.8</v>
      </c>
      <c r="F61" s="187">
        <v>99.8</v>
      </c>
      <c r="G61" s="183">
        <f>I61*$F$71/$I$71*4^((MAX(A61,1800)-1800)/200)</f>
        <v>99.805205888234298</v>
      </c>
      <c r="H61" s="183">
        <f t="shared" si="8"/>
        <v>99.208710559671985</v>
      </c>
      <c r="I61" s="187">
        <v>370.26</v>
      </c>
      <c r="J61" s="183">
        <f>M61*AO61/1000</f>
        <v>370.27</v>
      </c>
      <c r="K61" s="187">
        <v>104.67</v>
      </c>
      <c r="L61" s="187">
        <v>164</v>
      </c>
      <c r="M61" s="187">
        <v>607</v>
      </c>
      <c r="N61" s="184">
        <f>(Q66/Q61)^(1/($A66-$A61))-1</f>
        <v>3.3213485924397101E-3</v>
      </c>
      <c r="O61" s="183">
        <f>($O$76/$O$60)^((A61-$A$60)/($A$76-$A$60))*$O$60</f>
        <v>607.12968145893126</v>
      </c>
      <c r="P61" s="187">
        <v>172</v>
      </c>
      <c r="Q61" s="187">
        <v>610</v>
      </c>
      <c r="T61" s="187">
        <f>VLOOKUP(A61,'Maddison 2010 population'!$A$2:$GA$203,183,FALSE)/1000</f>
        <v>603.49</v>
      </c>
      <c r="U61" s="199">
        <f>(VLOOKUP($A61,'Maddison 2010 population'!$A$2:$GA$203,20,FALSE)+VLOOKUP($A61,'Maddison 2010 population'!$A$2:$GA$203,33,FALSE)+VLOOKUP($A61,'Maddison 2010 population'!$A$2:$GA$203,39,FALSE)+VLOOKUP($A61,'Maddison 2010 population'!$A$2:$GA$203,42,FALSE)+VLOOKUP($A61,'Maddison 2010 population'!$A$2:$GA$203,58,FALSE)+VLOOKUP($A61,'Maddison 2010 population'!$A$2:$GA$203,127,FALSE))/1000</f>
        <v>528.61</v>
      </c>
      <c r="V61" s="187">
        <f>VLOOKUP($A61,'Maddison 2010 population'!$A$2:$GA$203,181,FALSE)/1000</f>
        <v>61.08</v>
      </c>
      <c r="W61" s="187">
        <f>(VLOOKUP($A61,'Maddison 2010 population'!$A$2:$GA$203,23,FALSE)+VLOOKUP($A61,'Maddison 2010 population'!$A$2:$GA$203,24,FALSE)+VLOOKUP($A61,'Maddison 2010 population'!$A$2:$GA$203,85,FALSE))/1000</f>
        <v>13.25</v>
      </c>
      <c r="X61" s="187">
        <f>(VLOOKUP($A61,'Maddison 2010 population'!$A$2:$GA$203,21,FALSE)+VLOOKUP($A61,'Maddison 2010 population'!$A$2:$GA$203,22,FALSE))/1000</f>
        <v>0.55000000000000004</v>
      </c>
      <c r="Y61" s="199">
        <f>(VLOOKUP($A61,'Maddison 2010 GDP'!$A$2:$GA$202,20,FALSE)+VLOOKUP($A61,'Maddison 2010 GDP'!$A$2:$GA$202,33,FALSE)+VLOOKUP($A61,'Maddison 2010 GDP'!$A$2:$GA$202,39,FALSE)+VLOOKUP($A61,'Maddison 2010 GDP'!$A$2:$GA$202,42,FALSE)+VLOOKUP($A61,'Maddison 2010 GDP'!$A$2:$GA$202,58,FALSE)+VLOOKUP($A61,'Maddison 2010 GDP'!$A$2:$GA$202,127,FALSE))/1000</f>
        <v>338.18700000000001</v>
      </c>
      <c r="Z61" s="187">
        <f>VLOOKUP($A61,'Maddison 2010 GDP'!$A$2:$GA$202,181,FALSE)/1000</f>
        <v>25.692</v>
      </c>
      <c r="AA61" s="187">
        <f>(VLOOKUP($A61,'Maddison 2010 GDP'!$A$2:$GA$202,23,FALSE)+VLOOKUP($A61,'Maddison 2010 GDP'!$A$2:$GA$202,24,FALSE)+VLOOKUP($A61,'Maddison 2010 GDP'!$A$2:$GA$202,85,FALSE))/1000</f>
        <v>6.9589999999999996</v>
      </c>
      <c r="AB61" s="187">
        <f>(VLOOKUP($A61,'Maddison 2010 GDP'!$A$2:$GA$202,21,FALSE)+VLOOKUP($A61,'Maddison 2010 GDP'!$A$2:$GA$202,22,FALSE))/1000</f>
        <v>0.22</v>
      </c>
      <c r="AC61" s="187">
        <f>Y61/U61*1000</f>
        <v>639.76655757552828</v>
      </c>
      <c r="AD61" s="187">
        <f>Z61/V61*1000</f>
        <v>420.62868369351668</v>
      </c>
      <c r="AE61" s="187">
        <f>AA61/W61*1000</f>
        <v>525.20754716981128</v>
      </c>
      <c r="AF61" s="187">
        <f>AB61/X61*1000</f>
        <v>399.99999999999994</v>
      </c>
      <c r="AG61" s="187">
        <f>VLOOKUP(A61,'Maddison 2010 GDP-capita'!$A$2:$GA$202,20,FALSE)</f>
        <v>993.45691136754238</v>
      </c>
      <c r="AH61" s="187">
        <f>VLOOKUP(A61,'Maddison 2010 GDP'!$A$2:$GA$203,183,FALSE)/1000</f>
        <v>371.05799999999999</v>
      </c>
      <c r="AI61" s="187">
        <f>VLOOKUP(A61,'Maddison 2010 GDP-capita'!$A$2:$GA$202,183,FALSE)</f>
        <v>614.85360155097851</v>
      </c>
      <c r="AJ61" s="187">
        <f>VLOOKUP(A61,'Maddison 2010 population'!$A$2:$GA$203,20,FALSE)/1000</f>
        <v>81.459999999999994</v>
      </c>
      <c r="AK61" s="197">
        <f t="array" ref="AK61">SUMPRODUCT('Maddison 2013 GDP-capita'!B18:M18,'Maddison 2010 population'!B10:M10)/SUM(NOT(ISBLANK('Maddison 2013 GDP-capita'!B18:M18))*'Maddison 2010 population'!B10:M10)</f>
        <v>1311.5408628423563</v>
      </c>
      <c r="AL61" s="197">
        <f>(AH61*1000+(AK61-AG61)*AJ61)/T61</f>
        <v>657.78905812381049</v>
      </c>
      <c r="AM61" s="197">
        <f>INDEX('Maddison 2018 rgdpnapc'!$A$2:$FN$743,MATCH($A61,'Maddison 2018 rgdpnapc'!$A$2:$A$743,0),Data!AM$1)</f>
        <v>1748</v>
      </c>
      <c r="AO61" s="197">
        <v>610</v>
      </c>
      <c r="AP61" s="186">
        <v>3.3159999999999999E-3</v>
      </c>
      <c r="AQ61" s="186">
        <f>(AO66/AO61)^(1/(A66-A61))-1</f>
        <v>3.3213485924397101E-3</v>
      </c>
      <c r="AS61" s="187">
        <f>VLOOKUP(A61,'McEvedy &amp; Jones'!$A$3:$I$35,9,FALSE)</f>
        <v>610</v>
      </c>
      <c r="AT61" s="187">
        <v>120</v>
      </c>
      <c r="AU61" s="187">
        <v>415</v>
      </c>
      <c r="AV61" s="187">
        <f>AU61+AT61</f>
        <v>535</v>
      </c>
      <c r="AW61" s="187">
        <v>61</v>
      </c>
      <c r="AX61" s="187">
        <v>13</v>
      </c>
      <c r="AY61" s="187">
        <v>0.6</v>
      </c>
      <c r="BA61" s="198"/>
      <c r="BB61" s="198"/>
      <c r="BC61" s="198"/>
      <c r="BD61" s="198"/>
      <c r="BE61" s="198"/>
      <c r="BF61" s="198"/>
      <c r="BG61" s="187">
        <f>HLOOKUP(A61,'HYDE 3.2.1 central'!$A$1:$BY$29,29,FALSE)/1000000</f>
        <v>591.72030645500001</v>
      </c>
      <c r="BH61" s="187">
        <f t="shared" ref="BH61:BH78" si="12">BG61-BI61-BJ61-BK61</f>
        <v>503.66985625499996</v>
      </c>
      <c r="BI61" s="187">
        <f>(HLOOKUP($A61,'HYDE 3.2.1 central'!$A$1:$BY$29,8,FALSE)+HLOOKUP($A61,'HYDE 3.2.1 central'!$A$1:$BY$29,9,FALSE)+HLOOKUP($A61,'HYDE 3.2.1 central'!$A$1:$BY$29,10,FALSE)+HLOOKUP($A61,'HYDE 3.2.1 central'!$A$1:$BY$29,11,FALSE)+HLOOKUP($A61,'HYDE 3.2.1 central'!$A$1:$BY$29,27,FALSE))/1000000</f>
        <v>74.805513300000001</v>
      </c>
      <c r="BJ61" s="187">
        <f>(HLOOKUP($A61,'HYDE 3.2.1 central'!$A$1:$BY$29,2,FALSE)+HLOOKUP($A61,'HYDE 3.2.1 central'!$A$1:$BY$29,3,FALSE)+HLOOKUP($A61,'HYDE 3.2.1 central'!$A$1:$BY$29,4,FALSE)+HLOOKUP($A61,'HYDE 3.2.1 central'!$A$1:$BY$29,5,FALSE)+HLOOKUP($A61,'HYDE 3.2.1 central'!$A$1:$BY$29,6,FALSE)+HLOOKUP($A61,'HYDE 3.2.1 central'!$A$1:$BY$29,7,FALSE))/1000000</f>
        <v>12.6682629</v>
      </c>
      <c r="BK61" s="187">
        <f>HLOOKUP($A61,'HYDE 3.2.1 central'!$A$1:$BY$29,25,FALSE)/1000000</f>
        <v>0.57667400000000002</v>
      </c>
      <c r="BL61" s="198"/>
      <c r="BN61" s="187">
        <v>680</v>
      </c>
    </row>
    <row r="62" spans="1:70">
      <c r="A62" s="187">
        <v>1710</v>
      </c>
      <c r="G62" s="183"/>
      <c r="H62" s="183"/>
      <c r="N62" s="184"/>
      <c r="O62" s="183"/>
      <c r="U62" s="199"/>
      <c r="Y62" s="199"/>
      <c r="AM62" s="197"/>
      <c r="AO62" s="197"/>
      <c r="AP62" s="186"/>
      <c r="AQ62" s="186"/>
      <c r="BA62" s="198"/>
      <c r="BB62" s="198"/>
      <c r="BC62" s="198"/>
      <c r="BD62" s="198"/>
      <c r="BE62" s="198"/>
      <c r="BF62" s="198"/>
      <c r="BG62" s="187">
        <f>HLOOKUP(A62,'HYDE 3.2.1 central'!$A$1:$BY$29,29,FALSE)/1000000</f>
        <v>613.18855513699998</v>
      </c>
      <c r="BH62" s="187">
        <f t="shared" si="12"/>
        <v>524.76511653699993</v>
      </c>
      <c r="BI62" s="187">
        <f>(HLOOKUP($A62,'HYDE 3.2.1 central'!$A$1:$BY$29,8,FALSE)+HLOOKUP($A62,'HYDE 3.2.1 central'!$A$1:$BY$29,9,FALSE)+HLOOKUP($A62,'HYDE 3.2.1 central'!$A$1:$BY$29,10,FALSE)+HLOOKUP($A62,'HYDE 3.2.1 central'!$A$1:$BY$29,11,FALSE)+HLOOKUP($A62,'HYDE 3.2.1 central'!$A$1:$BY$29,27,FALSE))/1000000</f>
        <v>74.126441400000004</v>
      </c>
      <c r="BJ62" s="187">
        <f>(HLOOKUP($A62,'HYDE 3.2.1 central'!$A$1:$BY$29,2,FALSE)+HLOOKUP($A62,'HYDE 3.2.1 central'!$A$1:$BY$29,3,FALSE)+HLOOKUP($A62,'HYDE 3.2.1 central'!$A$1:$BY$29,4,FALSE)+HLOOKUP($A62,'HYDE 3.2.1 central'!$A$1:$BY$29,5,FALSE)+HLOOKUP($A62,'HYDE 3.2.1 central'!$A$1:$BY$29,6,FALSE)+HLOOKUP($A62,'HYDE 3.2.1 central'!$A$1:$BY$29,7,FALSE))/1000000</f>
        <v>13.725274300000001</v>
      </c>
      <c r="BK62" s="187">
        <f>HLOOKUP($A62,'HYDE 3.2.1 central'!$A$1:$BY$29,25,FALSE)/1000000</f>
        <v>0.57172290000000003</v>
      </c>
      <c r="BL62" s="198"/>
    </row>
    <row r="63" spans="1:70">
      <c r="A63" s="187">
        <v>1720</v>
      </c>
      <c r="G63" s="183"/>
      <c r="H63" s="183"/>
      <c r="N63" s="184"/>
      <c r="O63" s="183"/>
      <c r="U63" s="199"/>
      <c r="Y63" s="199"/>
      <c r="AM63" s="197"/>
      <c r="AO63" s="197"/>
      <c r="AP63" s="186"/>
      <c r="AQ63" s="186"/>
      <c r="BA63" s="198"/>
      <c r="BB63" s="198"/>
      <c r="BC63" s="198"/>
      <c r="BD63" s="198"/>
      <c r="BE63" s="198"/>
      <c r="BF63" s="198"/>
      <c r="BG63" s="187">
        <f>HLOOKUP(A63,'HYDE 3.2.1 central'!$A$1:$BY$29,29,FALSE)/1000000</f>
        <v>642.71785502900002</v>
      </c>
      <c r="BH63" s="187">
        <f t="shared" si="12"/>
        <v>552.72417172900009</v>
      </c>
      <c r="BI63" s="187">
        <f>(HLOOKUP($A63,'HYDE 3.2.1 central'!$A$1:$BY$29,8,FALSE)+HLOOKUP($A63,'HYDE 3.2.1 central'!$A$1:$BY$29,9,FALSE)+HLOOKUP($A63,'HYDE 3.2.1 central'!$A$1:$BY$29,10,FALSE)+HLOOKUP($A63,'HYDE 3.2.1 central'!$A$1:$BY$29,11,FALSE)+HLOOKUP($A63,'HYDE 3.2.1 central'!$A$1:$BY$29,27,FALSE))/1000000</f>
        <v>74.594103099999998</v>
      </c>
      <c r="BJ63" s="187">
        <f>(HLOOKUP($A63,'HYDE 3.2.1 central'!$A$1:$BY$29,2,FALSE)+HLOOKUP($A63,'HYDE 3.2.1 central'!$A$1:$BY$29,3,FALSE)+HLOOKUP($A63,'HYDE 3.2.1 central'!$A$1:$BY$29,4,FALSE)+HLOOKUP($A63,'HYDE 3.2.1 central'!$A$1:$BY$29,5,FALSE)+HLOOKUP($A63,'HYDE 3.2.1 central'!$A$1:$BY$29,6,FALSE)+HLOOKUP($A63,'HYDE 3.2.1 central'!$A$1:$BY$29,7,FALSE))/1000000</f>
        <v>14.8218625</v>
      </c>
      <c r="BK63" s="187">
        <f>HLOOKUP($A63,'HYDE 3.2.1 central'!$A$1:$BY$29,25,FALSE)/1000000</f>
        <v>0.5777177</v>
      </c>
      <c r="BL63" s="198"/>
    </row>
    <row r="64" spans="1:70">
      <c r="A64" s="187">
        <v>1730</v>
      </c>
      <c r="G64" s="183"/>
      <c r="H64" s="183"/>
      <c r="N64" s="184"/>
      <c r="O64" s="183"/>
      <c r="U64" s="199"/>
      <c r="Y64" s="199"/>
      <c r="AM64" s="197"/>
      <c r="AO64" s="197"/>
      <c r="AP64" s="186"/>
      <c r="AQ64" s="186"/>
      <c r="BA64" s="198"/>
      <c r="BB64" s="198"/>
      <c r="BC64" s="198"/>
      <c r="BD64" s="198"/>
      <c r="BE64" s="198"/>
      <c r="BF64" s="198"/>
      <c r="BG64" s="187">
        <f>HLOOKUP(A64,'HYDE 3.2.1 central'!$A$1:$BY$29,29,FALSE)/1000000</f>
        <v>664.7336967949999</v>
      </c>
      <c r="BH64" s="187">
        <f t="shared" si="12"/>
        <v>573.0814921949999</v>
      </c>
      <c r="BI64" s="187">
        <f>(HLOOKUP($A64,'HYDE 3.2.1 central'!$A$1:$BY$29,8,FALSE)+HLOOKUP($A64,'HYDE 3.2.1 central'!$A$1:$BY$29,9,FALSE)+HLOOKUP($A64,'HYDE 3.2.1 central'!$A$1:$BY$29,10,FALSE)+HLOOKUP($A64,'HYDE 3.2.1 central'!$A$1:$BY$29,11,FALSE)+HLOOKUP($A64,'HYDE 3.2.1 central'!$A$1:$BY$29,27,FALSE))/1000000</f>
        <v>75.106583999999998</v>
      </c>
      <c r="BJ64" s="187">
        <f>(HLOOKUP($A64,'HYDE 3.2.1 central'!$A$1:$BY$29,2,FALSE)+HLOOKUP($A64,'HYDE 3.2.1 central'!$A$1:$BY$29,3,FALSE)+HLOOKUP($A64,'HYDE 3.2.1 central'!$A$1:$BY$29,4,FALSE)+HLOOKUP($A64,'HYDE 3.2.1 central'!$A$1:$BY$29,5,FALSE)+HLOOKUP($A64,'HYDE 3.2.1 central'!$A$1:$BY$29,6,FALSE)+HLOOKUP($A64,'HYDE 3.2.1 central'!$A$1:$BY$29,7,FALSE))/1000000</f>
        <v>15.961273</v>
      </c>
      <c r="BK64" s="187">
        <f>HLOOKUP($A64,'HYDE 3.2.1 central'!$A$1:$BY$29,25,FALSE)/1000000</f>
        <v>0.58434759999999997</v>
      </c>
      <c r="BL64" s="198"/>
    </row>
    <row r="65" spans="1:70">
      <c r="A65" s="187">
        <v>1740</v>
      </c>
      <c r="G65" s="183"/>
      <c r="H65" s="183"/>
      <c r="N65" s="184"/>
      <c r="O65" s="183"/>
      <c r="U65" s="199"/>
      <c r="Y65" s="199"/>
      <c r="AM65" s="197"/>
      <c r="AO65" s="197"/>
      <c r="AP65" s="186"/>
      <c r="AQ65" s="186"/>
      <c r="BA65" s="198"/>
      <c r="BB65" s="198"/>
      <c r="BC65" s="198"/>
      <c r="BD65" s="198"/>
      <c r="BE65" s="198"/>
      <c r="BF65" s="198"/>
      <c r="BG65" s="187">
        <f>HLOOKUP(A65,'HYDE 3.2.1 central'!$A$1:$BY$29,29,FALSE)/1000000</f>
        <v>695.34642129499991</v>
      </c>
      <c r="BH65" s="187">
        <f t="shared" si="12"/>
        <v>601.9351375949999</v>
      </c>
      <c r="BI65" s="187">
        <f>(HLOOKUP($A65,'HYDE 3.2.1 central'!$A$1:$BY$29,8,FALSE)+HLOOKUP($A65,'HYDE 3.2.1 central'!$A$1:$BY$29,9,FALSE)+HLOOKUP($A65,'HYDE 3.2.1 central'!$A$1:$BY$29,10,FALSE)+HLOOKUP($A65,'HYDE 3.2.1 central'!$A$1:$BY$29,11,FALSE)+HLOOKUP($A65,'HYDE 3.2.1 central'!$A$1:$BY$29,27,FALSE))/1000000</f>
        <v>75.667224900000008</v>
      </c>
      <c r="BJ65" s="187">
        <f>(HLOOKUP($A65,'HYDE 3.2.1 central'!$A$1:$BY$29,2,FALSE)+HLOOKUP($A65,'HYDE 3.2.1 central'!$A$1:$BY$29,3,FALSE)+HLOOKUP($A65,'HYDE 3.2.1 central'!$A$1:$BY$29,4,FALSE)+HLOOKUP($A65,'HYDE 3.2.1 central'!$A$1:$BY$29,5,FALSE)+HLOOKUP($A65,'HYDE 3.2.1 central'!$A$1:$BY$29,6,FALSE)+HLOOKUP($A65,'HYDE 3.2.1 central'!$A$1:$BY$29,7,FALSE))/1000000</f>
        <v>17.152363399999999</v>
      </c>
      <c r="BK65" s="187">
        <f>HLOOKUP($A65,'HYDE 3.2.1 central'!$A$1:$BY$29,25,FALSE)/1000000</f>
        <v>0.59169539999999998</v>
      </c>
      <c r="BL65" s="198"/>
    </row>
    <row r="66" spans="1:70">
      <c r="A66" s="187">
        <v>1750</v>
      </c>
      <c r="B66" s="187">
        <v>1606000000</v>
      </c>
      <c r="C66" s="187">
        <f t="shared" ref="C66" si="13">B66*80/1000000000</f>
        <v>128.47999999999999</v>
      </c>
      <c r="D66" s="187">
        <f>F66</f>
        <v>128.51</v>
      </c>
      <c r="F66" s="187">
        <v>128.51</v>
      </c>
      <c r="G66" s="183">
        <f>I66*$F$71/$I$71*4^((MAX(A66,1800)-1800)/200)</f>
        <v>128.5100521450216</v>
      </c>
      <c r="H66" s="183">
        <f>G66/$G$130*$I$130</f>
        <v>127.74199956604444</v>
      </c>
      <c r="I66" s="187">
        <v>476.75</v>
      </c>
      <c r="J66" s="183">
        <f>M66*AO66/1000</f>
        <v>476.64</v>
      </c>
      <c r="K66" s="187">
        <v>136.66999999999999</v>
      </c>
      <c r="L66" s="187">
        <v>178</v>
      </c>
      <c r="M66" s="187">
        <v>662</v>
      </c>
      <c r="N66" s="184">
        <f>(Q71/Q66)^(1/($A71-$A66))-1</f>
        <v>4.4728444663888478E-3</v>
      </c>
      <c r="O66" s="183">
        <f>($O$76/$O$60)^((A66-$A$60)/($A$76-$A$60))*$O$60</f>
        <v>662.26181605693648</v>
      </c>
      <c r="P66" s="187">
        <v>190</v>
      </c>
      <c r="Q66" s="187">
        <v>720</v>
      </c>
      <c r="U66" s="199"/>
      <c r="Y66" s="199"/>
      <c r="AM66" s="197">
        <f>INDEX('Maddison 2018 rgdpnapc'!$A$2:$FN$743,MATCH($A66,'Maddison 2018 rgdpnapc'!$A$2:$A$743,0),Data!AM$1)</f>
        <v>1731</v>
      </c>
      <c r="AO66" s="197">
        <v>720</v>
      </c>
      <c r="AP66" s="186">
        <v>4.463E-3</v>
      </c>
      <c r="AQ66" s="186">
        <f>(AO71/AO66)^(1/(A71-A66))-1</f>
        <v>4.4728444663888478E-3</v>
      </c>
      <c r="AS66" s="187">
        <f>VLOOKUP(A66,'McEvedy &amp; Jones'!$A$3:$I$35,9,FALSE)</f>
        <v>720</v>
      </c>
      <c r="AT66" s="187">
        <v>140</v>
      </c>
      <c r="AU66" s="187">
        <v>495</v>
      </c>
      <c r="AV66" s="187">
        <f>AU66+AT66</f>
        <v>635</v>
      </c>
      <c r="AX66" s="187">
        <v>16</v>
      </c>
      <c r="BG66" s="187">
        <f>HLOOKUP(A66,'HYDE 3.2.1 central'!$A$1:$BY$29,29,FALSE)/1000000</f>
        <v>745.66387921900002</v>
      </c>
      <c r="BH66" s="187">
        <f t="shared" si="12"/>
        <v>650.37992391900002</v>
      </c>
      <c r="BI66" s="187">
        <f>(HLOOKUP($A66,'HYDE 3.2.1 central'!$A$1:$BY$29,8,FALSE)+HLOOKUP($A66,'HYDE 3.2.1 central'!$A$1:$BY$29,9,FALSE)+HLOOKUP($A66,'HYDE 3.2.1 central'!$A$1:$BY$29,10,FALSE)+HLOOKUP($A66,'HYDE 3.2.1 central'!$A$1:$BY$29,11,FALSE)+HLOOKUP($A66,'HYDE 3.2.1 central'!$A$1:$BY$29,27,FALSE))/1000000</f>
        <v>76.278105599999989</v>
      </c>
      <c r="BJ66" s="187">
        <f>(HLOOKUP($A66,'HYDE 3.2.1 central'!$A$1:$BY$29,2,FALSE)+HLOOKUP($A66,'HYDE 3.2.1 central'!$A$1:$BY$29,3,FALSE)+HLOOKUP($A66,'HYDE 3.2.1 central'!$A$1:$BY$29,4,FALSE)+HLOOKUP($A66,'HYDE 3.2.1 central'!$A$1:$BY$29,5,FALSE)+HLOOKUP($A66,'HYDE 3.2.1 central'!$A$1:$BY$29,6,FALSE)+HLOOKUP($A66,'HYDE 3.2.1 central'!$A$1:$BY$29,7,FALSE))/1000000</f>
        <v>18.405996200000001</v>
      </c>
      <c r="BK66" s="187">
        <f>HLOOKUP($A66,'HYDE 3.2.1 central'!$A$1:$BY$29,25,FALSE)/1000000</f>
        <v>0.59985350000000004</v>
      </c>
      <c r="BN66" s="187">
        <v>771</v>
      </c>
    </row>
    <row r="67" spans="1:70">
      <c r="A67" s="187">
        <v>1760</v>
      </c>
      <c r="G67" s="183"/>
      <c r="H67" s="183"/>
      <c r="N67" s="184"/>
      <c r="O67" s="183"/>
      <c r="U67" s="199"/>
      <c r="Y67" s="199"/>
      <c r="AM67" s="197"/>
      <c r="AO67" s="197"/>
      <c r="AP67" s="186"/>
      <c r="AQ67" s="186"/>
      <c r="BG67" s="187">
        <f>HLOOKUP(A67,'HYDE 3.2.1 central'!$A$1:$BY$29,29,FALSE)/1000000</f>
        <v>779.89046963500004</v>
      </c>
      <c r="BH67" s="187">
        <f t="shared" si="12"/>
        <v>682.60306953500003</v>
      </c>
      <c r="BI67" s="187">
        <f>(HLOOKUP($A67,'HYDE 3.2.1 central'!$A$1:$BY$29,8,FALSE)+HLOOKUP($A67,'HYDE 3.2.1 central'!$A$1:$BY$29,9,FALSE)+HLOOKUP($A67,'HYDE 3.2.1 central'!$A$1:$BY$29,10,FALSE)+HLOOKUP($A67,'HYDE 3.2.1 central'!$A$1:$BY$29,11,FALSE)+HLOOKUP($A67,'HYDE 3.2.1 central'!$A$1:$BY$29,27,FALSE))/1000000</f>
        <v>76.942503799999997</v>
      </c>
      <c r="BJ67" s="187">
        <f>(HLOOKUP($A67,'HYDE 3.2.1 central'!$A$1:$BY$29,2,FALSE)+HLOOKUP($A67,'HYDE 3.2.1 central'!$A$1:$BY$29,3,FALSE)+HLOOKUP($A67,'HYDE 3.2.1 central'!$A$1:$BY$29,4,FALSE)+HLOOKUP($A67,'HYDE 3.2.1 central'!$A$1:$BY$29,5,FALSE)+HLOOKUP($A67,'HYDE 3.2.1 central'!$A$1:$BY$29,6,FALSE)+HLOOKUP($A67,'HYDE 3.2.1 central'!$A$1:$BY$29,7,FALSE))/1000000</f>
        <v>19.735947199999998</v>
      </c>
      <c r="BK67" s="187">
        <f>HLOOKUP($A67,'HYDE 3.2.1 central'!$A$1:$BY$29,25,FALSE)/1000000</f>
        <v>0.60894910000000002</v>
      </c>
    </row>
    <row r="68" spans="1:70">
      <c r="A68" s="187">
        <v>1770</v>
      </c>
      <c r="G68" s="183"/>
      <c r="H68" s="183"/>
      <c r="N68" s="184"/>
      <c r="O68" s="183"/>
      <c r="U68" s="199"/>
      <c r="Y68" s="199"/>
      <c r="AM68" s="197"/>
      <c r="AO68" s="197"/>
      <c r="AP68" s="186"/>
      <c r="AQ68" s="186"/>
      <c r="BG68" s="187">
        <f>HLOOKUP(A68,'HYDE 3.2.1 central'!$A$1:$BY$29,29,FALSE)/1000000</f>
        <v>818.82769652600007</v>
      </c>
      <c r="BH68" s="187">
        <f t="shared" si="12"/>
        <v>719.3817132260001</v>
      </c>
      <c r="BI68" s="187">
        <f>(HLOOKUP($A68,'HYDE 3.2.1 central'!$A$1:$BY$29,8,FALSE)+HLOOKUP($A68,'HYDE 3.2.1 central'!$A$1:$BY$29,9,FALSE)+HLOOKUP($A68,'HYDE 3.2.1 central'!$A$1:$BY$29,10,FALSE)+HLOOKUP($A68,'HYDE 3.2.1 central'!$A$1:$BY$29,11,FALSE)+HLOOKUP($A68,'HYDE 3.2.1 central'!$A$1:$BY$29,27,FALSE))/1000000</f>
        <v>77.667792900000009</v>
      </c>
      <c r="BJ68" s="187">
        <f>(HLOOKUP($A68,'HYDE 3.2.1 central'!$A$1:$BY$29,2,FALSE)+HLOOKUP($A68,'HYDE 3.2.1 central'!$A$1:$BY$29,3,FALSE)+HLOOKUP($A68,'HYDE 3.2.1 central'!$A$1:$BY$29,4,FALSE)+HLOOKUP($A68,'HYDE 3.2.1 central'!$A$1:$BY$29,5,FALSE)+HLOOKUP($A68,'HYDE 3.2.1 central'!$A$1:$BY$29,6,FALSE)+HLOOKUP($A68,'HYDE 3.2.1 central'!$A$1:$BY$29,7,FALSE))/1000000</f>
        <v>21.1590658</v>
      </c>
      <c r="BK68" s="187">
        <f>HLOOKUP($A68,'HYDE 3.2.1 central'!$A$1:$BY$29,25,FALSE)/1000000</f>
        <v>0.61912460000000002</v>
      </c>
    </row>
    <row r="69" spans="1:70">
      <c r="A69" s="187">
        <v>1780</v>
      </c>
      <c r="G69" s="183"/>
      <c r="H69" s="183"/>
      <c r="N69" s="184"/>
      <c r="O69" s="183"/>
      <c r="U69" s="199"/>
      <c r="Y69" s="199"/>
      <c r="AM69" s="197"/>
      <c r="AO69" s="197"/>
      <c r="AP69" s="186"/>
      <c r="AQ69" s="186"/>
      <c r="BG69" s="187">
        <f>HLOOKUP(A69,'HYDE 3.2.1 central'!$A$1:$BY$29,29,FALSE)/1000000</f>
        <v>891.04794645499999</v>
      </c>
      <c r="BH69" s="187">
        <f t="shared" si="12"/>
        <v>789.24774625500004</v>
      </c>
      <c r="BI69" s="187">
        <f>(HLOOKUP($A69,'HYDE 3.2.1 central'!$A$1:$BY$29,8,FALSE)+HLOOKUP($A69,'HYDE 3.2.1 central'!$A$1:$BY$29,9,FALSE)+HLOOKUP($A69,'HYDE 3.2.1 central'!$A$1:$BY$29,10,FALSE)+HLOOKUP($A69,'HYDE 3.2.1 central'!$A$1:$BY$29,11,FALSE)+HLOOKUP($A69,'HYDE 3.2.1 central'!$A$1:$BY$29,27,FALSE))/1000000</f>
        <v>78.459479400000006</v>
      </c>
      <c r="BJ69" s="187">
        <f>(HLOOKUP($A69,'HYDE 3.2.1 central'!$A$1:$BY$29,2,FALSE)+HLOOKUP($A69,'HYDE 3.2.1 central'!$A$1:$BY$29,3,FALSE)+HLOOKUP($A69,'HYDE 3.2.1 central'!$A$1:$BY$29,4,FALSE)+HLOOKUP($A69,'HYDE 3.2.1 central'!$A$1:$BY$29,5,FALSE)+HLOOKUP($A69,'HYDE 3.2.1 central'!$A$1:$BY$29,6,FALSE)+HLOOKUP($A69,'HYDE 3.2.1 central'!$A$1:$BY$29,7,FALSE))/1000000</f>
        <v>22.710153200000001</v>
      </c>
      <c r="BK69" s="187">
        <f>HLOOKUP($A69,'HYDE 3.2.1 central'!$A$1:$BY$29,25,FALSE)/1000000</f>
        <v>0.63056760000000001</v>
      </c>
    </row>
    <row r="70" spans="1:70">
      <c r="A70" s="187">
        <v>1790</v>
      </c>
      <c r="G70" s="183"/>
      <c r="H70" s="183"/>
      <c r="N70" s="184"/>
      <c r="O70" s="183"/>
      <c r="U70" s="199"/>
      <c r="Y70" s="199"/>
      <c r="AM70" s="197"/>
      <c r="AO70" s="197"/>
      <c r="AP70" s="186"/>
      <c r="AQ70" s="186"/>
      <c r="BG70" s="187">
        <f>HLOOKUP(A70,'HYDE 3.2.1 central'!$A$1:$BY$29,29,FALSE)/1000000</f>
        <v>931.5774731109999</v>
      </c>
      <c r="BH70" s="187">
        <f t="shared" si="12"/>
        <v>827.22161041099992</v>
      </c>
      <c r="BI70" s="187">
        <f>(HLOOKUP($A70,'HYDE 3.2.1 central'!$A$1:$BY$29,8,FALSE)+HLOOKUP($A70,'HYDE 3.2.1 central'!$A$1:$BY$29,9,FALSE)+HLOOKUP($A70,'HYDE 3.2.1 central'!$A$1:$BY$29,10,FALSE)+HLOOKUP($A70,'HYDE 3.2.1 central'!$A$1:$BY$29,11,FALSE)+HLOOKUP($A70,'HYDE 3.2.1 central'!$A$1:$BY$29,27,FALSE))/1000000</f>
        <v>79.313343400000008</v>
      </c>
      <c r="BJ70" s="187">
        <f>(HLOOKUP($A70,'HYDE 3.2.1 central'!$A$1:$BY$29,2,FALSE)+HLOOKUP($A70,'HYDE 3.2.1 central'!$A$1:$BY$29,3,FALSE)+HLOOKUP($A70,'HYDE 3.2.1 central'!$A$1:$BY$29,4,FALSE)+HLOOKUP($A70,'HYDE 3.2.1 central'!$A$1:$BY$29,5,FALSE)+HLOOKUP($A70,'HYDE 3.2.1 central'!$A$1:$BY$29,6,FALSE)+HLOOKUP($A70,'HYDE 3.2.1 central'!$A$1:$BY$29,7,FALSE))/1000000</f>
        <v>24.398543199999999</v>
      </c>
      <c r="BK70" s="187">
        <f>HLOOKUP($A70,'HYDE 3.2.1 central'!$A$1:$BY$29,25,FALSE)/1000000</f>
        <v>0.64397609999999994</v>
      </c>
    </row>
    <row r="71" spans="1:70">
      <c r="A71" s="187">
        <v>1800</v>
      </c>
      <c r="B71" s="187">
        <v>2190000000</v>
      </c>
      <c r="C71" s="187">
        <f t="shared" ref="C71" si="14">B71*80/1000000000</f>
        <v>175.2</v>
      </c>
      <c r="D71" s="187">
        <f>F71</f>
        <v>175.24</v>
      </c>
      <c r="F71" s="187">
        <v>175.24</v>
      </c>
      <c r="G71" s="183">
        <f>I71*$F$71/$I$71*4^((MAX(A71,1800)-1800)/200)</f>
        <v>175.24</v>
      </c>
      <c r="H71" s="183">
        <f>G71/$G$130*$I$130</f>
        <v>174.1926614323674</v>
      </c>
      <c r="I71" s="187">
        <v>650.11</v>
      </c>
      <c r="J71" s="183">
        <f>M71*AO71/1000</f>
        <v>649.79999999999995</v>
      </c>
      <c r="K71" s="187">
        <v>189</v>
      </c>
      <c r="L71" s="187">
        <v>195</v>
      </c>
      <c r="M71" s="187">
        <v>722</v>
      </c>
      <c r="N71" s="184">
        <f>(Q76/Q71)^(1/($A76-$A71))-1</f>
        <v>5.7702254348444004E-3</v>
      </c>
      <c r="O71" s="183">
        <f>($O$76/$O$60)^((A71-$A$60)/($A$76-$A$60))*$O$60</f>
        <v>722.40038067830767</v>
      </c>
      <c r="P71" s="187">
        <v>210</v>
      </c>
      <c r="Q71" s="187">
        <v>900</v>
      </c>
      <c r="R71" s="198"/>
      <c r="U71" s="199"/>
      <c r="Y71" s="199"/>
      <c r="AM71" s="197"/>
      <c r="AO71" s="197">
        <v>900</v>
      </c>
      <c r="AP71" s="186">
        <v>5.7540000000000004E-3</v>
      </c>
      <c r="AQ71" s="186">
        <f>(AO76/AO71)^(1/(A76-A71))-1</f>
        <v>5.7702254348444004E-3</v>
      </c>
      <c r="AS71" s="187">
        <f>VLOOKUP(A71,'McEvedy &amp; Jones'!$A$3:$I$35,9,FALSE)</f>
        <v>901.5</v>
      </c>
      <c r="AT71" s="187">
        <v>180</v>
      </c>
      <c r="AU71" s="187">
        <v>625</v>
      </c>
      <c r="AV71" s="187">
        <f>AU71+AT71</f>
        <v>805</v>
      </c>
      <c r="AW71" s="187">
        <v>70</v>
      </c>
      <c r="AX71" s="187">
        <v>24</v>
      </c>
      <c r="AY71" s="187">
        <v>0.8</v>
      </c>
      <c r="BG71" s="187">
        <f>HLOOKUP(A71,'HYDE 3.2.1 central'!$A$1:$BY$29,29,FALSE)/1000000</f>
        <v>943.43071498699999</v>
      </c>
      <c r="BH71" s="187">
        <f t="shared" si="12"/>
        <v>835.34417608699994</v>
      </c>
      <c r="BI71" s="187">
        <f>(HLOOKUP($A71,'HYDE 3.2.1 central'!$A$1:$BY$29,8,FALSE)+HLOOKUP($A71,'HYDE 3.2.1 central'!$A$1:$BY$29,9,FALSE)+HLOOKUP($A71,'HYDE 3.2.1 central'!$A$1:$BY$29,10,FALSE)+HLOOKUP($A71,'HYDE 3.2.1 central'!$A$1:$BY$29,11,FALSE)+HLOOKUP($A71,'HYDE 3.2.1 central'!$A$1:$BY$29,27,FALSE))/1000000</f>
        <v>80.242017599999997</v>
      </c>
      <c r="BJ71" s="187">
        <f>(HLOOKUP($A71,'HYDE 3.2.1 central'!$A$1:$BY$29,2,FALSE)+HLOOKUP($A71,'HYDE 3.2.1 central'!$A$1:$BY$29,3,FALSE)+HLOOKUP($A71,'HYDE 3.2.1 central'!$A$1:$BY$29,4,FALSE)+HLOOKUP($A71,'HYDE 3.2.1 central'!$A$1:$BY$29,5,FALSE)+HLOOKUP($A71,'HYDE 3.2.1 central'!$A$1:$BY$29,6,FALSE)+HLOOKUP($A71,'HYDE 3.2.1 central'!$A$1:$BY$29,7,FALSE))/1000000</f>
        <v>27.184726699999999</v>
      </c>
      <c r="BK71" s="187">
        <f>HLOOKUP($A71,'HYDE 3.2.1 central'!$A$1:$BY$29,25,FALSE)/1000000</f>
        <v>0.65979460000000001</v>
      </c>
      <c r="BN71" s="187">
        <v>954</v>
      </c>
      <c r="BR71" s="198"/>
    </row>
    <row r="72" spans="1:70">
      <c r="A72" s="187">
        <v>1810</v>
      </c>
      <c r="G72" s="183"/>
      <c r="H72" s="183"/>
      <c r="N72" s="184"/>
      <c r="O72" s="183"/>
      <c r="R72" s="198"/>
      <c r="U72" s="199"/>
      <c r="Y72" s="199"/>
      <c r="AM72" s="197"/>
      <c r="AO72" s="197"/>
      <c r="AP72" s="186"/>
      <c r="AQ72" s="186"/>
      <c r="BG72" s="187">
        <f>HLOOKUP(A72,'HYDE 3.2.1 central'!$A$1:$BY$29,29,FALSE)/1000000</f>
        <v>1016.6514055499999</v>
      </c>
      <c r="BH72" s="187">
        <f t="shared" si="12"/>
        <v>903.34870134999994</v>
      </c>
      <c r="BI72" s="187">
        <f>(HLOOKUP($A72,'HYDE 3.2.1 central'!$A$1:$BY$29,8,FALSE)+HLOOKUP($A72,'HYDE 3.2.1 central'!$A$1:$BY$29,9,FALSE)+HLOOKUP($A72,'HYDE 3.2.1 central'!$A$1:$BY$29,10,FALSE)+HLOOKUP($A72,'HYDE 3.2.1 central'!$A$1:$BY$29,11,FALSE)+HLOOKUP($A72,'HYDE 3.2.1 central'!$A$1:$BY$29,27,FALSE))/1000000</f>
        <v>81.754636700000006</v>
      </c>
      <c r="BJ72" s="187">
        <f>(HLOOKUP($A72,'HYDE 3.2.1 central'!$A$1:$BY$29,2,FALSE)+HLOOKUP($A72,'HYDE 3.2.1 central'!$A$1:$BY$29,3,FALSE)+HLOOKUP($A72,'HYDE 3.2.1 central'!$A$1:$BY$29,4,FALSE)+HLOOKUP($A72,'HYDE 3.2.1 central'!$A$1:$BY$29,5,FALSE)+HLOOKUP($A72,'HYDE 3.2.1 central'!$A$1:$BY$29,6,FALSE)+HLOOKUP($A72,'HYDE 3.2.1 central'!$A$1:$BY$29,7,FALSE))/1000000</f>
        <v>30.892690999999999</v>
      </c>
      <c r="BK72" s="187">
        <f>HLOOKUP($A72,'HYDE 3.2.1 central'!$A$1:$BY$29,25,FALSE)/1000000</f>
        <v>0.65537650000000003</v>
      </c>
      <c r="BR72" s="198"/>
    </row>
    <row r="73" spans="1:70">
      <c r="A73" s="187">
        <v>1820</v>
      </c>
      <c r="G73" s="183"/>
      <c r="H73" s="183"/>
      <c r="O73" s="183"/>
      <c r="S73" s="187">
        <f>VLOOKUP(A73,Table1[],9,FALSE)</f>
        <v>651</v>
      </c>
      <c r="T73" s="187">
        <f>VLOOKUP(A73,'Maddison 2010 population'!$A$2:$GA$203,183,FALSE)/1000</f>
        <v>1041.7079704657854</v>
      </c>
      <c r="U73" s="199">
        <f>(VLOOKUP($A73,'Maddison 2010 population'!$A$2:$GA$203,20,FALSE)+VLOOKUP($A73,'Maddison 2010 population'!$A$2:$GA$203,33,FALSE)+VLOOKUP($A73,'Maddison 2010 population'!$A$2:$GA$203,39,FALSE)+VLOOKUP($A73,'Maddison 2010 population'!$A$2:$GA$203,42,FALSE)+VLOOKUP($A73,'Maddison 2010 population'!$A$2:$GA$203,58,FALSE)+VLOOKUP($A73,'Maddison 2010 population'!$A$2:$GA$203,127,FALSE))/1000</f>
        <v>934.65001326578533</v>
      </c>
      <c r="V73" s="187">
        <f>VLOOKUP($A73,'Maddison 2010 population'!$A$2:$GA$203,181,FALSE)/1000</f>
        <v>74.236000000000004</v>
      </c>
      <c r="W73" s="187">
        <f>(VLOOKUP($A73,'Maddison 2010 population'!$A$2:$GA$203,23,FALSE)+VLOOKUP($A73,'Maddison 2010 population'!$A$2:$GA$203,24,FALSE)+VLOOKUP($A73,'Maddison 2010 population'!$A$2:$GA$203,85,FALSE))/1000</f>
        <v>32.387957200000002</v>
      </c>
      <c r="X73" s="187">
        <f>(VLOOKUP($A73,'Maddison 2010 population'!$A$2:$GA$203,21,FALSE)+VLOOKUP($A73,'Maddison 2010 population'!$A$2:$GA$203,22,FALSE))/1000</f>
        <v>0.434</v>
      </c>
      <c r="Y73" s="199">
        <f>(VLOOKUP($A73,'Maddison 2010 GDP'!$A$2:$GA$202,20,FALSE)+VLOOKUP($A73,'Maddison 2010 GDP'!$A$2:$GA$202,33,FALSE)+VLOOKUP($A73,'Maddison 2010 GDP'!$A$2:$GA$202,39,FALSE)+VLOOKUP($A73,'Maddison 2010 GDP'!$A$2:$GA$202,42,FALSE)+VLOOKUP($A73,'Maddison 2010 GDP'!$A$2:$GA$202,58,FALSE)+VLOOKUP($A73,'Maddison 2010 GDP'!$A$2:$GA$202,127,FALSE))/1000</f>
        <v>633.9208000000001</v>
      </c>
      <c r="Z73" s="187">
        <f>VLOOKUP($A73,'Maddison 2010 GDP'!$A$2:$GA$202,181,FALSE)/1000</f>
        <v>31.161000000000001</v>
      </c>
      <c r="AA73" s="187">
        <f>(VLOOKUP($A73,'Maddison 2010 GDP'!$A$2:$GA$202,23,FALSE)+VLOOKUP($A73,'Maddison 2010 GDP'!$A$2:$GA$202,24,FALSE)+VLOOKUP($A73,'Maddison 2010 GDP'!$A$2:$GA$202,85,FALSE))/1000</f>
        <v>28.207000000000001</v>
      </c>
      <c r="AB73" s="187">
        <f>(VLOOKUP($A73,'Maddison 2010 GDP'!$A$2:$GA$202,21,FALSE)+VLOOKUP($A73,'Maddison 2010 GDP'!$A$2:$GA$202,22,FALSE))/1000</f>
        <v>0.21299999999999999</v>
      </c>
      <c r="AC73" s="187">
        <f>Y73/U73*1000</f>
        <v>678.24403894779891</v>
      </c>
      <c r="AD73" s="187">
        <f>Z73/V73*1000</f>
        <v>419.75591357292956</v>
      </c>
      <c r="AE73" s="187">
        <f t="shared" ref="AE73:AE88" si="15">AA73/W73*1000</f>
        <v>870.91012952184576</v>
      </c>
      <c r="AF73" s="187">
        <f t="shared" ref="AF73:AF88" si="16">AB73/X73*1000</f>
        <v>490.78341013824883</v>
      </c>
      <c r="AG73" s="187">
        <f>VLOOKUP(A73,'Maddison 2010 GDP-capita'!$A$2:$GA$202,20,FALSE)</f>
        <v>1194.1846829238957</v>
      </c>
      <c r="AH73" s="187">
        <f>VLOOKUP(A73,'Maddison 2010 GDP'!$A$2:$GA$203,183,FALSE)/1000</f>
        <v>693.5018</v>
      </c>
      <c r="AI73" s="187">
        <f>VLOOKUP(A73,'Maddison 2010 GDP-capita'!$A$2:$GA$202,183,FALSE)</f>
        <v>665.73533049757725</v>
      </c>
      <c r="AJ73" s="187">
        <f>SUM('Maddison 2010 population'!B12:M12)/1000</f>
        <v>114.559</v>
      </c>
      <c r="AK73" s="187">
        <f t="array" ref="AK73">SUMPRODUCT('Maddison 2013 GDP-capita'!B42:M42,'Maddison 2010 population'!B12:M12)/SUM(NOT(ISBLANK('Maddison 2013 GDP-capita'!B42:M42))*'Maddison 2010 population'!B12:M12)</f>
        <v>1471.1618458291371</v>
      </c>
      <c r="AL73" s="187">
        <f>VLOOKUP(A73,'Maddison 2013 GDP-capita'!$A$4:$GC$232,185,FALSE)</f>
        <v>711.63859997378984</v>
      </c>
      <c r="AM73" s="197">
        <f>INDEX('Maddison 2018 rgdpnapc'!$A$2:$FN$743,MATCH($A73,'Maddison 2018 rgdpnapc'!$A$2:$A$743,0),Data!AM$1)</f>
        <v>1867</v>
      </c>
      <c r="AO73" s="197"/>
      <c r="AP73" s="186"/>
      <c r="AQ73" s="186"/>
      <c r="BG73" s="187">
        <f>HLOOKUP(A73,'HYDE 3.2.1 central'!$A$1:$BY$29,29,FALSE)/1000000</f>
        <v>1052.7807173200001</v>
      </c>
      <c r="BH73" s="187">
        <f t="shared" si="12"/>
        <v>933.07625902000018</v>
      </c>
      <c r="BI73" s="187">
        <f>(HLOOKUP($A73,'HYDE 3.2.1 central'!$A$1:$BY$29,8,FALSE)+HLOOKUP($A73,'HYDE 3.2.1 central'!$A$1:$BY$29,9,FALSE)+HLOOKUP($A73,'HYDE 3.2.1 central'!$A$1:$BY$29,10,FALSE)+HLOOKUP($A73,'HYDE 3.2.1 central'!$A$1:$BY$29,11,FALSE)+HLOOKUP($A73,'HYDE 3.2.1 central'!$A$1:$BY$29,27,FALSE))/1000000</f>
        <v>83.424246499999995</v>
      </c>
      <c r="BJ73" s="187">
        <f>(HLOOKUP($A73,'HYDE 3.2.1 central'!$A$1:$BY$29,2,FALSE)+HLOOKUP($A73,'HYDE 3.2.1 central'!$A$1:$BY$29,3,FALSE)+HLOOKUP($A73,'HYDE 3.2.1 central'!$A$1:$BY$29,4,FALSE)+HLOOKUP($A73,'HYDE 3.2.1 central'!$A$1:$BY$29,5,FALSE)+HLOOKUP($A73,'HYDE 3.2.1 central'!$A$1:$BY$29,6,FALSE)+HLOOKUP($A73,'HYDE 3.2.1 central'!$A$1:$BY$29,7,FALSE))/1000000</f>
        <v>35.593761999999998</v>
      </c>
      <c r="BK73" s="187">
        <f>HLOOKUP($A73,'HYDE 3.2.1 central'!$A$1:$BY$29,25,FALSE)/1000000</f>
        <v>0.6864498</v>
      </c>
      <c r="BR73" s="198"/>
    </row>
    <row r="74" spans="1:70">
      <c r="A74" s="187">
        <v>1830</v>
      </c>
      <c r="G74" s="183"/>
      <c r="H74" s="183"/>
      <c r="O74" s="183"/>
      <c r="U74" s="199"/>
      <c r="W74" s="187">
        <f>(VLOOKUP($A74,'Maddison 2010 population'!$A$2:$GA$203,23,FALSE)+VLOOKUP($A74,'Maddison 2010 population'!$A$2:$GA$203,24,FALSE)+VLOOKUP($A74,'Maddison 2010 population'!$A$2:$GA$203,85,FALSE))/1000</f>
        <v>14.409313900000001</v>
      </c>
      <c r="X74" s="187">
        <f>(VLOOKUP($A74,'Maddison 2010 population'!$A$2:$GA$203,21,FALSE)+VLOOKUP($A74,'Maddison 2010 population'!$A$2:$GA$203,22,FALSE))/1000</f>
        <v>0.43</v>
      </c>
      <c r="Y74" s="199"/>
      <c r="AA74" s="187">
        <f>(VLOOKUP($A74,'Maddison 2010 GDP'!$A$2:$GA$202,23,FALSE)+VLOOKUP($A74,'Maddison 2010 GDP'!$A$2:$GA$202,24,FALSE)+VLOOKUP($A74,'Maddison 2010 GDP'!$A$2:$GA$202,85,FALSE))/1000</f>
        <v>19.388000000000002</v>
      </c>
      <c r="AB74" s="187">
        <f>(VLOOKUP($A74,'Maddison 2010 GDP'!$A$2:$GA$202,21,FALSE)+VLOOKUP($A74,'Maddison 2010 GDP'!$A$2:$GA$202,22,FALSE))/1000</f>
        <v>0.32</v>
      </c>
      <c r="AE74" s="187">
        <f t="shared" si="15"/>
        <v>1345.5186093211557</v>
      </c>
      <c r="AF74" s="187">
        <f t="shared" si="16"/>
        <v>744.18604651162786</v>
      </c>
      <c r="AM74" s="197"/>
      <c r="AO74" s="197"/>
      <c r="AP74" s="186"/>
      <c r="AQ74" s="186"/>
      <c r="BG74" s="187">
        <f>HLOOKUP(A74,'HYDE 3.2.1 central'!$A$1:$BY$29,29,FALSE)/1000000</f>
        <v>1134.7666172699999</v>
      </c>
      <c r="BH74" s="187">
        <f t="shared" si="12"/>
        <v>1004.30541377</v>
      </c>
      <c r="BI74" s="187">
        <f>(HLOOKUP($A74,'HYDE 3.2.1 central'!$A$1:$BY$29,8,FALSE)+HLOOKUP($A74,'HYDE 3.2.1 central'!$A$1:$BY$29,9,FALSE)+HLOOKUP($A74,'HYDE 3.2.1 central'!$A$1:$BY$29,10,FALSE)+HLOOKUP($A74,'HYDE 3.2.1 central'!$A$1:$BY$29,11,FALSE)+HLOOKUP($A74,'HYDE 3.2.1 central'!$A$1:$BY$29,27,FALSE))/1000000</f>
        <v>87.147039800000002</v>
      </c>
      <c r="BJ74" s="187">
        <f>(HLOOKUP($A74,'HYDE 3.2.1 central'!$A$1:$BY$29,2,FALSE)+HLOOKUP($A74,'HYDE 3.2.1 central'!$A$1:$BY$29,3,FALSE)+HLOOKUP($A74,'HYDE 3.2.1 central'!$A$1:$BY$29,4,FALSE)+HLOOKUP($A74,'HYDE 3.2.1 central'!$A$1:$BY$29,5,FALSE)+HLOOKUP($A74,'HYDE 3.2.1 central'!$A$1:$BY$29,6,FALSE)+HLOOKUP($A74,'HYDE 3.2.1 central'!$A$1:$BY$29,7,FALSE))/1000000</f>
        <v>42.560760999999999</v>
      </c>
      <c r="BK74" s="187">
        <f>HLOOKUP($A74,'HYDE 3.2.1 central'!$A$1:$BY$29,25,FALSE)/1000000</f>
        <v>0.75340269999999998</v>
      </c>
      <c r="BR74" s="198"/>
    </row>
    <row r="75" spans="1:70">
      <c r="A75" s="187">
        <v>1840</v>
      </c>
      <c r="G75" s="183"/>
      <c r="H75" s="183"/>
      <c r="O75" s="183"/>
      <c r="U75" s="199"/>
      <c r="W75" s="187">
        <f>(VLOOKUP($A75,'Maddison 2010 population'!$A$2:$GA$203,23,FALSE)+VLOOKUP($A75,'Maddison 2010 population'!$A$2:$GA$203,24,FALSE)+VLOOKUP($A75,'Maddison 2010 population'!$A$2:$GA$203,85,FALSE))/1000</f>
        <v>19.140768000000001</v>
      </c>
      <c r="X75" s="187">
        <f>(VLOOKUP($A75,'Maddison 2010 population'!$A$2:$GA$203,21,FALSE)+VLOOKUP($A75,'Maddison 2010 population'!$A$2:$GA$203,22,FALSE))/1000</f>
        <v>0.49</v>
      </c>
      <c r="Y75" s="199"/>
      <c r="AA75" s="187">
        <f>(VLOOKUP($A75,'Maddison 2010 GDP'!$A$2:$GA$202,23,FALSE)+VLOOKUP($A75,'Maddison 2010 GDP'!$A$2:$GA$202,24,FALSE)+VLOOKUP($A75,'Maddison 2010 GDP'!$A$2:$GA$202,85,FALSE))/1000</f>
        <v>29.666</v>
      </c>
      <c r="AB75" s="187">
        <f>(VLOOKUP($A75,'Maddison 2010 GDP'!$A$2:$GA$202,21,FALSE)+VLOOKUP($A75,'Maddison 2010 GDP'!$A$2:$GA$202,22,FALSE))/1000</f>
        <v>0.60499999999999998</v>
      </c>
      <c r="AE75" s="187">
        <f t="shared" si="15"/>
        <v>1549.8855636304665</v>
      </c>
      <c r="AF75" s="187">
        <f t="shared" si="16"/>
        <v>1234.6938775510203</v>
      </c>
      <c r="AM75" s="197"/>
      <c r="AO75" s="197"/>
      <c r="AP75" s="186"/>
      <c r="AQ75" s="186"/>
      <c r="BG75" s="187">
        <f>HLOOKUP(A75,'HYDE 3.2.1 central'!$A$1:$BY$29,29,FALSE)/1000000</f>
        <v>1194.3432124400001</v>
      </c>
      <c r="BH75" s="187">
        <f t="shared" si="12"/>
        <v>1051.8898832400002</v>
      </c>
      <c r="BI75" s="187">
        <f>(HLOOKUP($A75,'HYDE 3.2.1 central'!$A$1:$BY$29,8,FALSE)+HLOOKUP($A75,'HYDE 3.2.1 central'!$A$1:$BY$29,9,FALSE)+HLOOKUP($A75,'HYDE 3.2.1 central'!$A$1:$BY$29,10,FALSE)+HLOOKUP($A75,'HYDE 3.2.1 central'!$A$1:$BY$29,11,FALSE)+HLOOKUP($A75,'HYDE 3.2.1 central'!$A$1:$BY$29,27,FALSE))/1000000</f>
        <v>91.185303599999997</v>
      </c>
      <c r="BJ75" s="187">
        <f>(HLOOKUP($A75,'HYDE 3.2.1 central'!$A$1:$BY$29,2,FALSE)+HLOOKUP($A75,'HYDE 3.2.1 central'!$A$1:$BY$29,3,FALSE)+HLOOKUP($A75,'HYDE 3.2.1 central'!$A$1:$BY$29,4,FALSE)+HLOOKUP($A75,'HYDE 3.2.1 central'!$A$1:$BY$29,5,FALSE)+HLOOKUP($A75,'HYDE 3.2.1 central'!$A$1:$BY$29,6,FALSE)+HLOOKUP($A75,'HYDE 3.2.1 central'!$A$1:$BY$29,7,FALSE))/1000000</f>
        <v>50.392356999999997</v>
      </c>
      <c r="BK75" s="187">
        <f>HLOOKUP($A75,'HYDE 3.2.1 central'!$A$1:$BY$29,25,FALSE)/1000000</f>
        <v>0.87566860000000002</v>
      </c>
      <c r="BR75" s="198"/>
    </row>
    <row r="76" spans="1:70">
      <c r="A76" s="187">
        <v>1850</v>
      </c>
      <c r="B76" s="187">
        <v>4500000000</v>
      </c>
      <c r="C76" s="187">
        <f t="shared" ref="C76" si="17">B76*80/1000000000</f>
        <v>360</v>
      </c>
      <c r="D76" s="187">
        <f>F76</f>
        <v>359.9</v>
      </c>
      <c r="F76" s="187">
        <v>359.9</v>
      </c>
      <c r="G76" s="183">
        <f>I76*$F$71/$I$71*4^((A76-1800)/200)</f>
        <v>360.46977832089794</v>
      </c>
      <c r="H76" s="183">
        <f>G76/$G$130*$I$130</f>
        <v>358.31539632305811</v>
      </c>
      <c r="I76" s="187">
        <v>945.6</v>
      </c>
      <c r="J76" s="183">
        <f>M76*AO76/1000</f>
        <v>945.6</v>
      </c>
      <c r="K76" s="187">
        <v>359.9</v>
      </c>
      <c r="L76" s="187">
        <v>300</v>
      </c>
      <c r="M76" s="187">
        <v>788</v>
      </c>
      <c r="O76" s="183">
        <f>(S78/S73)^((A76-A73)/(A78-A73))*S73</f>
        <v>787.999998416484</v>
      </c>
      <c r="P76" s="187">
        <v>300</v>
      </c>
      <c r="Q76" s="187">
        <v>1200</v>
      </c>
      <c r="U76" s="199"/>
      <c r="W76" s="187">
        <f>(VLOOKUP($A76,'Maddison 2010 population'!$A$2:$GA$203,23,FALSE)+VLOOKUP($A76,'Maddison 2010 population'!$A$2:$GA$203,24,FALSE)+VLOOKUP($A76,'Maddison 2010 population'!$A$2:$GA$203,85,FALSE))/1000</f>
        <v>57.824602899999995</v>
      </c>
      <c r="X76" s="187">
        <f>(VLOOKUP($A76,'Maddison 2010 population'!$A$2:$GA$203,21,FALSE)+VLOOKUP($A76,'Maddison 2010 population'!$A$2:$GA$203,22,FALSE))/1000</f>
        <v>0.69499999999999995</v>
      </c>
      <c r="Y76" s="199"/>
      <c r="AA76" s="187">
        <f>(VLOOKUP($A76,'Maddison 2010 GDP'!$A$2:$GA$202,23,FALSE)+VLOOKUP($A76,'Maddison 2010 GDP'!$A$2:$GA$202,24,FALSE)+VLOOKUP($A76,'Maddison 2010 GDP'!$A$2:$GA$202,85,FALSE))/1000</f>
        <v>45.887</v>
      </c>
      <c r="AB76" s="187">
        <f>(VLOOKUP($A76,'Maddison 2010 GDP'!$A$2:$GA$202,21,FALSE)+VLOOKUP($A76,'Maddison 2010 GDP'!$A$2:$GA$202,22,FALSE))/1000</f>
        <v>1.298</v>
      </c>
      <c r="AE76" s="187">
        <f t="shared" si="15"/>
        <v>793.55495236786146</v>
      </c>
      <c r="AF76" s="187">
        <f t="shared" si="16"/>
        <v>1867.6258992805756</v>
      </c>
      <c r="AM76" s="197">
        <f>INDEX('Maddison 2018 rgdpnapc'!$A$2:$FN$743,MATCH($A76,'Maddison 2018 rgdpnapc'!$A$2:$A$743,0),Data!AM$1)</f>
        <v>2627</v>
      </c>
      <c r="AO76" s="197">
        <v>1200</v>
      </c>
      <c r="AP76" s="186">
        <v>3.9639999999999996E-3</v>
      </c>
      <c r="AQ76" s="186">
        <f>(AO79/AO76)^(1/(A79-A76))-1</f>
        <v>3.971501700043012E-3</v>
      </c>
      <c r="AS76" s="187">
        <f>VLOOKUP(A76,'McEvedy &amp; Jones'!$A$3:$I$35,9,FALSE)</f>
        <v>1202.25</v>
      </c>
      <c r="AT76" s="187">
        <v>265</v>
      </c>
      <c r="AU76" s="187">
        <v>795</v>
      </c>
      <c r="AV76" s="187">
        <f>AU76+AT76</f>
        <v>1060</v>
      </c>
      <c r="AW76" s="187">
        <v>81</v>
      </c>
      <c r="AX76" s="187">
        <v>59</v>
      </c>
      <c r="AY76" s="187">
        <v>0.9</v>
      </c>
      <c r="BG76" s="187">
        <f>HLOOKUP(A76,'HYDE 3.2.1 central'!$A$1:$BY$29,29,FALSE)/1000000</f>
        <v>1270.5962304500001</v>
      </c>
      <c r="BH76" s="187">
        <f t="shared" si="12"/>
        <v>1113.4696591500001</v>
      </c>
      <c r="BI76" s="187">
        <f>(HLOOKUP($A76,'HYDE 3.2.1 central'!$A$1:$BY$29,8,FALSE)+HLOOKUP($A76,'HYDE 3.2.1 central'!$A$1:$BY$29,9,FALSE)+HLOOKUP($A76,'HYDE 3.2.1 central'!$A$1:$BY$29,10,FALSE)+HLOOKUP($A76,'HYDE 3.2.1 central'!$A$1:$BY$29,11,FALSE)+HLOOKUP($A76,'HYDE 3.2.1 central'!$A$1:$BY$29,27,FALSE))/1000000</f>
        <v>95.541602299999994</v>
      </c>
      <c r="BJ76" s="187">
        <f>(HLOOKUP($A76,'HYDE 3.2.1 central'!$A$1:$BY$29,2,FALSE)+HLOOKUP($A76,'HYDE 3.2.1 central'!$A$1:$BY$29,3,FALSE)+HLOOKUP($A76,'HYDE 3.2.1 central'!$A$1:$BY$29,4,FALSE)+HLOOKUP($A76,'HYDE 3.2.1 central'!$A$1:$BY$29,5,FALSE)+HLOOKUP($A76,'HYDE 3.2.1 central'!$A$1:$BY$29,6,FALSE)+HLOOKUP($A76,'HYDE 3.2.1 central'!$A$1:$BY$29,7,FALSE))/1000000</f>
        <v>60.385058999999998</v>
      </c>
      <c r="BK76" s="187">
        <f>HLOOKUP($A76,'HYDE 3.2.1 central'!$A$1:$BY$29,25,FALSE)/1000000</f>
        <v>1.19991</v>
      </c>
      <c r="BN76" s="187">
        <v>1241</v>
      </c>
    </row>
    <row r="77" spans="1:70">
      <c r="A77" s="187">
        <v>1860</v>
      </c>
      <c r="G77" s="183"/>
      <c r="H77" s="183"/>
      <c r="O77" s="183"/>
      <c r="U77" s="199"/>
      <c r="W77" s="187">
        <f>(VLOOKUP($A77,'Maddison 2010 population'!$A$2:$GA$203,23,FALSE)+VLOOKUP($A77,'Maddison 2010 population'!$A$2:$GA$203,24,FALSE)+VLOOKUP($A77,'Maddison 2010 population'!$A$2:$GA$203,85,FALSE))/1000</f>
        <v>35.207900699999996</v>
      </c>
      <c r="X77" s="187">
        <f>(VLOOKUP($A77,'Maddison 2010 population'!$A$2:$GA$203,21,FALSE)+VLOOKUP($A77,'Maddison 2010 population'!$A$2:$GA$203,22,FALSE))/1000</f>
        <v>1.458</v>
      </c>
      <c r="Y77" s="199"/>
      <c r="AA77" s="187">
        <f>(VLOOKUP($A77,'Maddison 2010 GDP'!$A$2:$GA$202,23,FALSE)+VLOOKUP($A77,'Maddison 2010 GDP'!$A$2:$GA$202,24,FALSE)+VLOOKUP($A77,'Maddison 2010 GDP'!$A$2:$GA$202,85,FALSE))/1000</f>
        <v>74.233000000000004</v>
      </c>
      <c r="AB77" s="187">
        <f>(VLOOKUP($A77,'Maddison 2010 GDP'!$A$2:$GA$202,21,FALSE)+VLOOKUP($A77,'Maddison 2010 GDP'!$A$2:$GA$202,22,FALSE))/1000</f>
        <v>4.13</v>
      </c>
      <c r="AE77" s="187">
        <f t="shared" si="15"/>
        <v>2108.4188072593606</v>
      </c>
      <c r="AF77" s="187">
        <f t="shared" si="16"/>
        <v>2832.647462277092</v>
      </c>
      <c r="AM77" s="197"/>
      <c r="AO77" s="197"/>
      <c r="AP77" s="186"/>
      <c r="AQ77" s="186"/>
      <c r="BG77" s="187">
        <f>HLOOKUP(A77,'HYDE 3.2.1 central'!$A$1:$BY$29,29,FALSE)/1000000</f>
        <v>1327.61923931</v>
      </c>
      <c r="BH77" s="187">
        <f t="shared" si="12"/>
        <v>1152.82981541</v>
      </c>
      <c r="BI77" s="187">
        <f>(HLOOKUP($A77,'HYDE 3.2.1 central'!$A$1:$BY$29,8,FALSE)+HLOOKUP($A77,'HYDE 3.2.1 central'!$A$1:$BY$29,9,FALSE)+HLOOKUP($A77,'HYDE 3.2.1 central'!$A$1:$BY$29,10,FALSE)+HLOOKUP($A77,'HYDE 3.2.1 central'!$A$1:$BY$29,11,FALSE)+HLOOKUP($A77,'HYDE 3.2.1 central'!$A$1:$BY$29,27,FALSE))/1000000</f>
        <v>99.2826089</v>
      </c>
      <c r="BJ77" s="187">
        <f>(HLOOKUP($A77,'HYDE 3.2.1 central'!$A$1:$BY$29,2,FALSE)+HLOOKUP($A77,'HYDE 3.2.1 central'!$A$1:$BY$29,3,FALSE)+HLOOKUP($A77,'HYDE 3.2.1 central'!$A$1:$BY$29,4,FALSE)+HLOOKUP($A77,'HYDE 3.2.1 central'!$A$1:$BY$29,5,FALSE)+HLOOKUP($A77,'HYDE 3.2.1 central'!$A$1:$BY$29,6,FALSE)+HLOOKUP($A77,'HYDE 3.2.1 central'!$A$1:$BY$29,7,FALSE))/1000000</f>
        <v>73.602187999999998</v>
      </c>
      <c r="BK77" s="187">
        <f>HLOOKUP($A77,'HYDE 3.2.1 central'!$A$1:$BY$29,25,FALSE)/1000000</f>
        <v>1.9046270000000001</v>
      </c>
    </row>
    <row r="78" spans="1:70">
      <c r="A78" s="187">
        <v>1870</v>
      </c>
      <c r="G78" s="183"/>
      <c r="H78" s="183"/>
      <c r="O78" s="183"/>
      <c r="S78" s="187">
        <f>VLOOKUP(A78,Table1[],9,FALSE)</f>
        <v>895</v>
      </c>
      <c r="T78" s="187">
        <f>VLOOKUP(A78,'Maddison 2010 population'!$A$2:$GA$203,183,FALSE)/1000</f>
        <v>1275.7320676894062</v>
      </c>
      <c r="U78" s="199">
        <f>(VLOOKUP($A78,'Maddison 2010 population'!$A$2:$GA$203,20,FALSE)+VLOOKUP($A78,'Maddison 2010 population'!$A$2:$GA$203,33,FALSE)+VLOOKUP($A78,'Maddison 2010 population'!$A$2:$GA$203,39,FALSE)+VLOOKUP($A78,'Maddison 2010 population'!$A$2:$GA$203,42,FALSE)+VLOOKUP($A78,'Maddison 2010 population'!$A$2:$GA$203,58,FALSE)+VLOOKUP($A78,'Maddison 2010 population'!$A$2:$GA$203,127,FALSE))/1000</f>
        <v>1098.7778691894064</v>
      </c>
      <c r="V78" s="187">
        <f>VLOOKUP($A78,'Maddison 2010 population'!$A$2:$GA$203,181,FALSE)/1000</f>
        <v>90.465999999999994</v>
      </c>
      <c r="W78" s="187">
        <f>(VLOOKUP($A78,'Maddison 2010 population'!$A$2:$GA$203,23,FALSE)+VLOOKUP($A78,'Maddison 2010 population'!$A$2:$GA$203,24,FALSE)+VLOOKUP($A78,'Maddison 2010 population'!$A$2:$GA$203,85,FALSE))/1000</f>
        <v>84.422198499999993</v>
      </c>
      <c r="X78" s="187">
        <f>(VLOOKUP($A78,'Maddison 2010 population'!$A$2:$GA$203,21,FALSE)+VLOOKUP($A78,'Maddison 2010 population'!$A$2:$GA$203,22,FALSE))/1000</f>
        <v>2.0659999999999998</v>
      </c>
      <c r="Y78" s="199">
        <f>(VLOOKUP($A78,'Maddison 2010 GDP'!$A$2:$GA$202,20,FALSE)+VLOOKUP($A78,'Maddison 2010 GDP'!$A$2:$GA$202,33,FALSE)+VLOOKUP($A78,'Maddison 2010 GDP'!$A$2:$GA$202,39,FALSE)+VLOOKUP($A78,'Maddison 2010 GDP'!$A$2:$GA$202,42,FALSE)+VLOOKUP($A78,'Maddison 2010 GDP'!$A$2:$GA$202,58,FALSE)+VLOOKUP($A78,'Maddison 2010 GDP'!$A$2:$GA$202,127,FALSE))/1000</f>
        <v>925.64562502715648</v>
      </c>
      <c r="Z78" s="187">
        <f>VLOOKUP($A78,'Maddison 2010 GDP'!$A$2:$GA$202,181,FALSE)/1000</f>
        <v>45.234000000000002</v>
      </c>
      <c r="AA78" s="187">
        <f>(VLOOKUP($A78,'Maddison 2010 GDP'!$A$2:$GA$202,23,FALSE)+VLOOKUP($A78,'Maddison 2010 GDP'!$A$2:$GA$202,24,FALSE)+VLOOKUP($A78,'Maddison 2010 GDP'!$A$2:$GA$202,85,FALSE))/1000</f>
        <v>132.09200000000001</v>
      </c>
      <c r="AB78" s="187">
        <f>(VLOOKUP($A78,'Maddison 2010 GDP'!$A$2:$GA$202,21,FALSE)+VLOOKUP($A78,'Maddison 2010 GDP'!$A$2:$GA$202,22,FALSE))/1000</f>
        <v>6.7119999999999997</v>
      </c>
      <c r="AC78" s="187">
        <f>Y78/U78*1000</f>
        <v>842.43198828715629</v>
      </c>
      <c r="AD78" s="187">
        <f>Z78/V78*1000</f>
        <v>500.01105387659459</v>
      </c>
      <c r="AE78" s="187">
        <f t="shared" si="15"/>
        <v>1564.6595604827803</v>
      </c>
      <c r="AF78" s="187">
        <f t="shared" si="16"/>
        <v>3248.7899322362055</v>
      </c>
      <c r="AG78" s="187">
        <f>VLOOKUP(A78,'Maddison 2010 GDP-capita'!$A$2:$GA$202,20,FALSE)</f>
        <v>1953.0681498416338</v>
      </c>
      <c r="AH78" s="187">
        <f>VLOOKUP(A78,'Maddison 2010 GDP'!$A$2:$GA$203,183,FALSE)/1000</f>
        <v>1109.6836250271565</v>
      </c>
      <c r="AI78" s="187">
        <f>VLOOKUP(A78,'Maddison 2010 GDP-capita'!$A$2:$GA$202,183,FALSE)</f>
        <v>869.84066100729501</v>
      </c>
      <c r="AJ78" s="187">
        <f>VLOOKUP(A78,'Maddison 2010 population'!$A$2:$GA$203,20,FALSE)/1000</f>
        <v>187.499</v>
      </c>
      <c r="AL78" s="187">
        <f>VLOOKUP(A78,'Maddison 2013 GDP-capita'!$A$4:$GC$232,185,FALSE)</f>
        <v>884.25512768639203</v>
      </c>
      <c r="AM78" s="197">
        <f>INDEX('Maddison 2018 rgdpnapc'!$A$2:$FN$743,MATCH($A78,'Maddison 2018 rgdpnapc'!$A$2:$A$743,0),Data!AM$1)</f>
        <v>3086</v>
      </c>
      <c r="AO78" s="197"/>
      <c r="AP78" s="186"/>
      <c r="AQ78" s="186"/>
      <c r="BG78" s="187">
        <f>HLOOKUP(A78,'HYDE 3.2.1 central'!$A$1:$BY$29,29,FALSE)/1000000</f>
        <v>1326.9141913399999</v>
      </c>
      <c r="BH78" s="187">
        <f t="shared" si="12"/>
        <v>1134.87172334</v>
      </c>
      <c r="BI78" s="187">
        <f>(HLOOKUP($A78,'HYDE 3.2.1 central'!$A$1:$BY$29,8,FALSE)+HLOOKUP($A78,'HYDE 3.2.1 central'!$A$1:$BY$29,9,FALSE)+HLOOKUP($A78,'HYDE 3.2.1 central'!$A$1:$BY$29,10,FALSE)+HLOOKUP($A78,'HYDE 3.2.1 central'!$A$1:$BY$29,11,FALSE)+HLOOKUP($A78,'HYDE 3.2.1 central'!$A$1:$BY$29,27,FALSE))/1000000</f>
        <v>104.520225</v>
      </c>
      <c r="BJ78" s="187">
        <f>(HLOOKUP($A78,'HYDE 3.2.1 central'!$A$1:$BY$29,2,FALSE)+HLOOKUP($A78,'HYDE 3.2.1 central'!$A$1:$BY$29,3,FALSE)+HLOOKUP($A78,'HYDE 3.2.1 central'!$A$1:$BY$29,4,FALSE)+HLOOKUP($A78,'HYDE 3.2.1 central'!$A$1:$BY$29,5,FALSE)+HLOOKUP($A78,'HYDE 3.2.1 central'!$A$1:$BY$29,6,FALSE)+HLOOKUP($A78,'HYDE 3.2.1 central'!$A$1:$BY$29,7,FALSE))/1000000</f>
        <v>84.956383000000002</v>
      </c>
      <c r="BK78" s="187">
        <f>HLOOKUP($A78,'HYDE 3.2.1 central'!$A$1:$BY$29,25,FALSE)/1000000</f>
        <v>2.5658599999999998</v>
      </c>
    </row>
    <row r="79" spans="1:70">
      <c r="A79" s="187">
        <v>1875</v>
      </c>
      <c r="B79" s="187">
        <v>7100000000</v>
      </c>
      <c r="C79" s="187">
        <f t="shared" ref="C79" si="18">B79*80/1000000000</f>
        <v>568</v>
      </c>
      <c r="D79" s="187">
        <f>F79</f>
        <v>568.08000000000004</v>
      </c>
      <c r="F79" s="187">
        <v>568.08000000000004</v>
      </c>
      <c r="G79" s="183">
        <f>I79*$F$71/$I$71*4^((A79-1800)/200)</f>
        <v>569.43362740755083</v>
      </c>
      <c r="H79" s="183">
        <f>G79/$G$130*$I$130</f>
        <v>566.03035304273192</v>
      </c>
      <c r="I79" s="187">
        <v>1256.0999999999999</v>
      </c>
      <c r="J79" s="183">
        <f>M79*AO79/1000</f>
        <v>1256.0999999999999</v>
      </c>
      <c r="K79" s="187">
        <v>568.08000000000004</v>
      </c>
      <c r="L79" s="187">
        <v>429</v>
      </c>
      <c r="M79" s="187">
        <v>948</v>
      </c>
      <c r="O79" s="183">
        <f>(S82/S78)^((A79-A78)/(A82-A78))*S78</f>
        <v>947.87940630167748</v>
      </c>
      <c r="P79" s="187">
        <v>429</v>
      </c>
      <c r="Q79" s="187">
        <v>1325</v>
      </c>
      <c r="U79" s="199"/>
      <c r="W79" s="187">
        <f>(VLOOKUP($A79,'Maddison 2010 population'!$A$2:$GA$203,23,FALSE)+VLOOKUP($A79,'Maddison 2010 population'!$A$2:$GA$203,24,FALSE)+VLOOKUP($A79,'Maddison 2010 population'!$A$2:$GA$203,85,FALSE))/1000</f>
        <v>49.316000000000003</v>
      </c>
      <c r="X79" s="187">
        <f>(VLOOKUP($A79,'Maddison 2010 population'!$A$2:$GA$203,21,FALSE)+VLOOKUP($A79,'Maddison 2010 population'!$A$2:$GA$203,22,FALSE))/1000</f>
        <v>2.2799999999999998</v>
      </c>
      <c r="Y79" s="199"/>
      <c r="AA79" s="187">
        <f>(VLOOKUP($A79,'Maddison 2010 GDP'!$A$2:$GA$202,23,FALSE)+VLOOKUP($A79,'Maddison 2010 GDP'!$A$2:$GA$202,24,FALSE)+VLOOKUP($A79,'Maddison 2010 GDP'!$A$2:$GA$202,85,FALSE))/1000</f>
        <v>124.83552800000001</v>
      </c>
      <c r="AB79" s="187">
        <f>(VLOOKUP($A79,'Maddison 2010 GDP'!$A$2:$GA$202,21,FALSE)+VLOOKUP($A79,'Maddison 2010 GDP'!$A$2:$GA$202,22,FALSE))/1000</f>
        <v>9.2522789999999997</v>
      </c>
      <c r="AE79" s="187">
        <f t="shared" si="15"/>
        <v>2531.3392813691298</v>
      </c>
      <c r="AF79" s="187">
        <f t="shared" si="16"/>
        <v>4058.0171052631576</v>
      </c>
      <c r="AM79" s="197">
        <f>INDEX('Maddison 2018 rgdpnapc'!$A$2:$FN$743,MATCH($A79,'Maddison 2018 rgdpnapc'!$A$2:$A$743,0),Data!AM$1)</f>
        <v>3651</v>
      </c>
      <c r="AO79" s="197">
        <v>1325</v>
      </c>
      <c r="AP79" s="186">
        <v>8.1639999999999994E-3</v>
      </c>
      <c r="AQ79" s="186">
        <f>(AO82/AO79)^(1/(A82-A79))-1</f>
        <v>8.1972290541711956E-3</v>
      </c>
      <c r="AS79" s="187">
        <f>VLOOKUP(A79,'McEvedy &amp; Jones'!$A$3:$I$35,9,FALSE)</f>
        <v>1328.5</v>
      </c>
      <c r="AT79" s="187">
        <v>315</v>
      </c>
      <c r="AU79" s="187">
        <v>825</v>
      </c>
      <c r="AV79" s="187">
        <f>AU79+AT79</f>
        <v>1140</v>
      </c>
      <c r="AW79" s="187">
        <v>93</v>
      </c>
      <c r="AX79" s="187">
        <v>91</v>
      </c>
    </row>
    <row r="80" spans="1:70">
      <c r="A80" s="187">
        <v>1880</v>
      </c>
      <c r="G80" s="183"/>
      <c r="H80" s="183"/>
      <c r="O80" s="183"/>
      <c r="U80" s="199"/>
      <c r="W80" s="187">
        <f>(VLOOKUP($A80,'Maddison 2010 population'!$A$2:$GA$203,23,FALSE)+VLOOKUP($A80,'Maddison 2010 population'!$A$2:$GA$203,24,FALSE)+VLOOKUP($A80,'Maddison 2010 population'!$A$2:$GA$203,85,FALSE))/1000</f>
        <v>54.841999999999999</v>
      </c>
      <c r="X80" s="187">
        <f>(VLOOKUP($A80,'Maddison 2010 population'!$A$2:$GA$203,21,FALSE)+VLOOKUP($A80,'Maddison 2010 population'!$A$2:$GA$203,22,FALSE))/1000</f>
        <v>2.7170000000000001</v>
      </c>
      <c r="Y80" s="199"/>
      <c r="AA80" s="187">
        <f>(VLOOKUP($A80,'Maddison 2010 GDP'!$A$2:$GA$202,23,FALSE)+VLOOKUP($A80,'Maddison 2010 GDP'!$A$2:$GA$202,24,FALSE)+VLOOKUP($A80,'Maddison 2010 GDP'!$A$2:$GA$202,85,FALSE))/1000</f>
        <v>168.616848</v>
      </c>
      <c r="AB80" s="187">
        <f>(VLOOKUP($A80,'Maddison 2010 GDP'!$A$2:$GA$202,21,FALSE)+VLOOKUP($A80,'Maddison 2010 GDP'!$A$2:$GA$202,22,FALSE))/1000</f>
        <v>11.363197</v>
      </c>
      <c r="AE80" s="187">
        <f t="shared" si="15"/>
        <v>3074.5933408701362</v>
      </c>
      <c r="AF80" s="187">
        <f t="shared" si="16"/>
        <v>4182.2587412587409</v>
      </c>
      <c r="AM80" s="197"/>
      <c r="AO80" s="197"/>
      <c r="AP80" s="186"/>
      <c r="AQ80" s="186"/>
      <c r="BG80" s="187">
        <f>HLOOKUP(A80,'HYDE 3.2.1 central'!$A$1:$BY$29,29,FALSE)/1000000</f>
        <v>1405.1574057600001</v>
      </c>
      <c r="BH80" s="187">
        <f>BG80-BI80-BJ80-BK80</f>
        <v>1188.8802207600002</v>
      </c>
      <c r="BI80" s="187">
        <f>(HLOOKUP($A80,'HYDE 3.2.1 central'!$A$1:$BY$29,8,FALSE)+HLOOKUP($A80,'HYDE 3.2.1 central'!$A$1:$BY$29,9,FALSE)+HLOOKUP($A80,'HYDE 3.2.1 central'!$A$1:$BY$29,10,FALSE)+HLOOKUP($A80,'HYDE 3.2.1 central'!$A$1:$BY$29,11,FALSE)+HLOOKUP($A80,'HYDE 3.2.1 central'!$A$1:$BY$29,27,FALSE))/1000000</f>
        <v>111.078502</v>
      </c>
      <c r="BJ80" s="187">
        <f>(HLOOKUP($A80,'HYDE 3.2.1 central'!$A$1:$BY$29,2,FALSE)+HLOOKUP($A80,'HYDE 3.2.1 central'!$A$1:$BY$29,3,FALSE)+HLOOKUP($A80,'HYDE 3.2.1 central'!$A$1:$BY$29,4,FALSE)+HLOOKUP($A80,'HYDE 3.2.1 central'!$A$1:$BY$29,5,FALSE)+HLOOKUP($A80,'HYDE 3.2.1 central'!$A$1:$BY$29,6,FALSE)+HLOOKUP($A80,'HYDE 3.2.1 central'!$A$1:$BY$29,7,FALSE))/1000000</f>
        <v>102.013587</v>
      </c>
      <c r="BK80" s="187">
        <f>HLOOKUP($A80,'HYDE 3.2.1 central'!$A$1:$BY$29,25,FALSE)/1000000</f>
        <v>3.1850960000000001</v>
      </c>
    </row>
    <row r="81" spans="1:66">
      <c r="A81" s="187">
        <v>1890</v>
      </c>
      <c r="G81" s="183"/>
      <c r="H81" s="183"/>
      <c r="O81" s="183"/>
      <c r="U81" s="199"/>
      <c r="W81" s="187">
        <f>(VLOOKUP($A81,'Maddison 2010 population'!$A$2:$GA$203,23,FALSE)+VLOOKUP($A81,'Maddison 2010 population'!$A$2:$GA$203,24,FALSE)+VLOOKUP($A81,'Maddison 2010 population'!$A$2:$GA$203,85,FALSE))/1000</f>
        <v>121.998769</v>
      </c>
      <c r="X81" s="187">
        <f>(VLOOKUP($A81,'Maddison 2010 population'!$A$2:$GA$203,21,FALSE)+VLOOKUP($A81,'Maddison 2010 population'!$A$2:$GA$203,22,FALSE))/1000</f>
        <v>3.7719999999999998</v>
      </c>
      <c r="Y81" s="199"/>
      <c r="AA81" s="187">
        <f>(VLOOKUP($A81,'Maddison 2010 GDP'!$A$2:$GA$202,23,FALSE)+VLOOKUP($A81,'Maddison 2010 GDP'!$A$2:$GA$202,24,FALSE)+VLOOKUP($A81,'Maddison 2010 GDP'!$A$2:$GA$202,85,FALSE))/1000</f>
        <v>226.41080499999998</v>
      </c>
      <c r="AB81" s="187">
        <f>(VLOOKUP($A81,'Maddison 2010 GDP'!$A$2:$GA$202,21,FALSE)+VLOOKUP($A81,'Maddison 2010 GDP'!$A$2:$GA$202,22,FALSE))/1000</f>
        <v>16.347391999999999</v>
      </c>
      <c r="AE81" s="187">
        <f t="shared" si="15"/>
        <v>1855.8449962720524</v>
      </c>
      <c r="AF81" s="187">
        <f t="shared" si="16"/>
        <v>4333.8791092258753</v>
      </c>
      <c r="AM81" s="197"/>
      <c r="AO81" s="197"/>
      <c r="AP81" s="186"/>
      <c r="AQ81" s="186"/>
      <c r="BG81" s="187">
        <f>HLOOKUP(A81,'HYDE 3.2.1 central'!$A$1:$BY$29,29,FALSE)/1000000</f>
        <v>1522.7458212199999</v>
      </c>
      <c r="BH81" s="187">
        <f>BG81-BI81-BJ81-BK81</f>
        <v>1274.6289642199997</v>
      </c>
      <c r="BI81" s="187">
        <f>(HLOOKUP($A81,'HYDE 3.2.1 central'!$A$1:$BY$29,8,FALSE)+HLOOKUP($A81,'HYDE 3.2.1 central'!$A$1:$BY$29,9,FALSE)+HLOOKUP($A81,'HYDE 3.2.1 central'!$A$1:$BY$29,10,FALSE)+HLOOKUP($A81,'HYDE 3.2.1 central'!$A$1:$BY$29,11,FALSE)+HLOOKUP($A81,'HYDE 3.2.1 central'!$A$1:$BY$29,27,FALSE))/1000000</f>
        <v>119.086021</v>
      </c>
      <c r="BJ81" s="187">
        <f>(HLOOKUP($A81,'HYDE 3.2.1 central'!$A$1:$BY$29,2,FALSE)+HLOOKUP($A81,'HYDE 3.2.1 central'!$A$1:$BY$29,3,FALSE)+HLOOKUP($A81,'HYDE 3.2.1 central'!$A$1:$BY$29,4,FALSE)+HLOOKUP($A81,'HYDE 3.2.1 central'!$A$1:$BY$29,5,FALSE)+HLOOKUP($A81,'HYDE 3.2.1 central'!$A$1:$BY$29,6,FALSE)+HLOOKUP($A81,'HYDE 3.2.1 central'!$A$1:$BY$29,7,FALSE))/1000000</f>
        <v>124.77609200000001</v>
      </c>
      <c r="BK81" s="187">
        <f>HLOOKUP($A81,'HYDE 3.2.1 central'!$A$1:$BY$29,25,FALSE)/1000000</f>
        <v>4.2547439999999996</v>
      </c>
    </row>
    <row r="82" spans="1:66">
      <c r="A82" s="187">
        <v>1900</v>
      </c>
      <c r="B82" s="187">
        <v>13790000000</v>
      </c>
      <c r="C82" s="187">
        <f t="shared" ref="C82" si="19">B82*80/1000000000</f>
        <v>1103.2</v>
      </c>
      <c r="D82" s="187">
        <f>F82</f>
        <v>1102.96</v>
      </c>
      <c r="F82" s="187">
        <v>1102.96</v>
      </c>
      <c r="G82" s="183">
        <f>I82*$F$71/$I$71*4^((A82-1800)/200)</f>
        <v>1106.4560495916078</v>
      </c>
      <c r="H82" s="183">
        <f>G82/$G$130*$I$130</f>
        <v>1099.843209520119</v>
      </c>
      <c r="I82" s="187">
        <v>2052.38</v>
      </c>
      <c r="J82" s="183">
        <f>M82*AO82/1000</f>
        <v>2052.375</v>
      </c>
      <c r="K82" s="187">
        <v>1102.96</v>
      </c>
      <c r="L82" s="187">
        <v>679</v>
      </c>
      <c r="M82" s="187">
        <v>1263</v>
      </c>
      <c r="O82" s="183">
        <f>S82</f>
        <v>1263</v>
      </c>
      <c r="P82" s="187">
        <v>679</v>
      </c>
      <c r="Q82" s="187">
        <v>1625</v>
      </c>
      <c r="S82" s="187">
        <f>VLOOKUP(A82,Table1[],9,FALSE)</f>
        <v>1263</v>
      </c>
      <c r="T82" s="187">
        <f>VLOOKUP(A82,'Maddison 2010 population'!$A$2:$GA$203,183,FALSE)/1000</f>
        <v>1563.463986</v>
      </c>
      <c r="U82" s="199">
        <f>(VLOOKUP($A82,'Maddison 2010 population'!$A$2:$GA$203,20,FALSE)+VLOOKUP($A82,'Maddison 2010 population'!$A$2:$GA$203,33,FALSE)+VLOOKUP($A82,'Maddison 2010 population'!$A$2:$GA$203,39,FALSE)+VLOOKUP($A82,'Maddison 2010 population'!$A$2:$GA$203,42,FALSE)+VLOOKUP($A82,'Maddison 2010 population'!$A$2:$GA$203,58,FALSE)+VLOOKUP($A82,'Maddison 2010 population'!$A$2:$GA$203,127,FALSE))/1000</f>
        <v>1302.462</v>
      </c>
      <c r="V82" s="187">
        <f>VLOOKUP($A82,'Maddison 2010 population'!$A$2:$GA$203,181,FALSE)/1000</f>
        <v>110</v>
      </c>
      <c r="W82" s="187">
        <f>(VLOOKUP($A82,'Maddison 2010 population'!$A$2:$GA$203,23,FALSE)+VLOOKUP($A82,'Maddison 2010 population'!$A$2:$GA$203,24,FALSE)+VLOOKUP($A82,'Maddison 2010 population'!$A$2:$GA$203,85,FALSE))/1000</f>
        <v>146.45398600000001</v>
      </c>
      <c r="X82" s="187">
        <f>(VLOOKUP($A82,'Maddison 2010 population'!$A$2:$GA$203,21,FALSE)+VLOOKUP($A82,'Maddison 2010 population'!$A$2:$GA$203,22,FALSE))/1000</f>
        <v>4.548</v>
      </c>
      <c r="Y82" s="199">
        <f>(VLOOKUP($A82,'Maddison 2010 GDP'!$A$2:$GA$202,20,FALSE)+VLOOKUP($A82,'Maddison 2010 GDP'!$A$2:$GA$202,33,FALSE)+VLOOKUP($A82,'Maddison 2010 GDP'!$A$2:$GA$202,39,FALSE)+VLOOKUP($A82,'Maddison 2010 GDP'!$A$2:$GA$202,42,FALSE)+VLOOKUP($A82,'Maddison 2010 GDP'!$A$2:$GA$202,58,FALSE)+VLOOKUP($A82,'Maddison 2010 GDP'!$A$2:$GA$202,127,FALSE))/1000</f>
        <v>1486.9647419789917</v>
      </c>
      <c r="Z82" s="187">
        <f>VLOOKUP($A82,'Maddison 2010 GDP'!$A$2:$GA$202,181,FALSE)/1000</f>
        <v>66.135999999999996</v>
      </c>
      <c r="AA82" s="187">
        <f>(VLOOKUP($A82,'Maddison 2010 GDP'!$A$2:$GA$202,23,FALSE)+VLOOKUP($A82,'Maddison 2010 GDP'!$A$2:$GA$202,24,FALSE)+VLOOKUP($A82,'Maddison 2010 GDP'!$A$2:$GA$202,85,FALSE))/1000</f>
        <v>400.29717107613493</v>
      </c>
      <c r="AB82" s="187">
        <f>(VLOOKUP($A82,'Maddison 2010 GDP'!$A$2:$GA$202,21,FALSE)+VLOOKUP($A82,'Maddison 2010 GDP'!$A$2:$GA$202,22,FALSE))/1000</f>
        <v>18.482599999999998</v>
      </c>
      <c r="AC82" s="187">
        <f>Y82/U82*1000</f>
        <v>1141.6569097440015</v>
      </c>
      <c r="AD82" s="187">
        <f>Z82/V82*1000</f>
        <v>601.23636363636354</v>
      </c>
      <c r="AE82" s="187">
        <f t="shared" si="15"/>
        <v>2733.2623850615778</v>
      </c>
      <c r="AF82" s="187">
        <f t="shared" si="16"/>
        <v>4063.8962181178531</v>
      </c>
      <c r="AG82" s="187">
        <f>VLOOKUP(A82,'Maddison 2010 GDP-capita'!$A$2:$GA$202,20,FALSE)</f>
        <v>2884.6615248731691</v>
      </c>
      <c r="AH82" s="187">
        <f>VLOOKUP(A82,'Maddison 2010 GDP'!$A$2:$GA$203,183,FALSE)/1000</f>
        <v>1971.8805130551266</v>
      </c>
      <c r="AI82" s="187">
        <f>VLOOKUP(A82,'Maddison 2010 GDP-capita'!$A$2:$GA$202,183,FALSE)</f>
        <v>1261.225414024424</v>
      </c>
      <c r="AJ82" s="187">
        <f>VLOOKUP(A82,'Maddison 2010 population'!$A$2:$GA$203,20,FALSE)/1000</f>
        <v>233.64500000000001</v>
      </c>
      <c r="AM82" s="197">
        <f>INDEX('Maddison 2018 rgdpnapc'!$A$2:$FN$743,MATCH($A82,'Maddison 2018 rgdpnapc'!$A$2:$A$743,0),Data!AM$1)</f>
        <v>4731</v>
      </c>
      <c r="AO82" s="197">
        <v>1625</v>
      </c>
      <c r="AP82" s="186">
        <v>8.3059999999999991E-3</v>
      </c>
      <c r="AQ82" s="186">
        <f>(AS86/AO82)^(1/(A86-A82))-1</f>
        <v>8.1380079418169604E-3</v>
      </c>
      <c r="AS82" s="187">
        <f>VLOOKUP(A82,'McEvedy &amp; Jones'!$A$3:$I$35,9,FALSE)</f>
        <v>1621.75</v>
      </c>
      <c r="AT82" s="187">
        <v>390</v>
      </c>
      <c r="AU82" s="187">
        <v>970</v>
      </c>
      <c r="AV82" s="187">
        <f>AU82+AT82</f>
        <v>1360</v>
      </c>
      <c r="AW82" s="187">
        <v>110</v>
      </c>
      <c r="AX82" s="187">
        <v>145</v>
      </c>
      <c r="AY82" s="187">
        <v>5</v>
      </c>
      <c r="BG82" s="187">
        <f>HLOOKUP(A82,'HYDE 3.2.1 central'!$A$1:$BY$29,29,FALSE)/1000000</f>
        <v>1642.0160312600001</v>
      </c>
      <c r="BH82" s="187">
        <f>BG82-BI82-BJ82-BK82</f>
        <v>1361.5249122600001</v>
      </c>
      <c r="BI82" s="187">
        <f>(HLOOKUP($A82,'HYDE 3.2.1 central'!$A$1:$BY$29,8,FALSE)+HLOOKUP($A82,'HYDE 3.2.1 central'!$A$1:$BY$29,9,FALSE)+HLOOKUP($A82,'HYDE 3.2.1 central'!$A$1:$BY$29,10,FALSE)+HLOOKUP($A82,'HYDE 3.2.1 central'!$A$1:$BY$29,11,FALSE)+HLOOKUP($A82,'HYDE 3.2.1 central'!$A$1:$BY$29,27,FALSE))/1000000</f>
        <v>127.783674</v>
      </c>
      <c r="BJ82" s="187">
        <f>(HLOOKUP($A82,'HYDE 3.2.1 central'!$A$1:$BY$29,2,FALSE)+HLOOKUP($A82,'HYDE 3.2.1 central'!$A$1:$BY$29,3,FALSE)+HLOOKUP($A82,'HYDE 3.2.1 central'!$A$1:$BY$29,4,FALSE)+HLOOKUP($A82,'HYDE 3.2.1 central'!$A$1:$BY$29,5,FALSE)+HLOOKUP($A82,'HYDE 3.2.1 central'!$A$1:$BY$29,6,FALSE)+HLOOKUP($A82,'HYDE 3.2.1 central'!$A$1:$BY$29,7,FALSE))/1000000</f>
        <v>147.63821899999999</v>
      </c>
      <c r="BK82" s="187">
        <f>HLOOKUP($A82,'HYDE 3.2.1 central'!$A$1:$BY$29,25,FALSE)/1000000</f>
        <v>5.0692259999999996</v>
      </c>
      <c r="BN82" s="187">
        <v>1634</v>
      </c>
    </row>
    <row r="83" spans="1:66">
      <c r="A83" s="187">
        <v>1910</v>
      </c>
      <c r="G83" s="183"/>
      <c r="H83" s="183"/>
      <c r="O83" s="183"/>
      <c r="U83" s="199"/>
      <c r="W83" s="187">
        <f>(VLOOKUP($A83,'Maddison 2010 population'!$A$2:$GA$203,23,FALSE)+VLOOKUP($A83,'Maddison 2010 population'!$A$2:$GA$203,24,FALSE)+VLOOKUP($A83,'Maddison 2010 population'!$A$2:$GA$203,85,FALSE))/1000</f>
        <v>176.974166</v>
      </c>
      <c r="X83" s="187">
        <f>(VLOOKUP($A83,'Maddison 2010 population'!$A$2:$GA$203,21,FALSE)+VLOOKUP($A83,'Maddison 2010 population'!$A$2:$GA$203,22,FALSE))/1000</f>
        <v>5.42</v>
      </c>
      <c r="Y83" s="199"/>
      <c r="AA83" s="187">
        <f>(VLOOKUP($A83,'Maddison 2010 GDP'!$A$2:$GA$202,23,FALSE)+VLOOKUP($A83,'Maddison 2010 GDP'!$A$2:$GA$202,24,FALSE)+VLOOKUP($A83,'Maddison 2010 GDP'!$A$2:$GA$202,85,FALSE))/1000</f>
        <v>489.695562</v>
      </c>
      <c r="AB83" s="187">
        <f>(VLOOKUP($A83,'Maddison 2010 GDP'!$A$2:$GA$202,21,FALSE)+VLOOKUP($A83,'Maddison 2010 GDP'!$A$2:$GA$202,22,FALSE))/1000</f>
        <v>28.348541000000001</v>
      </c>
      <c r="AE83" s="187">
        <f t="shared" si="15"/>
        <v>2767.0454567928291</v>
      </c>
      <c r="AF83" s="187">
        <f t="shared" si="16"/>
        <v>5230.3581180811807</v>
      </c>
      <c r="AM83" s="197"/>
      <c r="AO83" s="197"/>
      <c r="AP83" s="186"/>
      <c r="AQ83" s="186"/>
      <c r="BG83" s="187">
        <f>HLOOKUP(A83,'HYDE 3.2.1 central'!$A$1:$BY$29,29,FALSE)/1000000</f>
        <v>1764.98721454</v>
      </c>
      <c r="BH83" s="187">
        <f>BG83-BI83-BJ83-BK83</f>
        <v>1444.0869245399997</v>
      </c>
      <c r="BI83" s="187">
        <f>(HLOOKUP($A83,'HYDE 3.2.1 central'!$A$1:$BY$29,8,FALSE)+HLOOKUP($A83,'HYDE 3.2.1 central'!$A$1:$BY$29,9,FALSE)+HLOOKUP($A83,'HYDE 3.2.1 central'!$A$1:$BY$29,10,FALSE)+HLOOKUP($A83,'HYDE 3.2.1 central'!$A$1:$BY$29,11,FALSE)+HLOOKUP($A83,'HYDE 3.2.1 central'!$A$1:$BY$29,27,FALSE))/1000000</f>
        <v>137.29954499999999</v>
      </c>
      <c r="BJ83" s="187">
        <f>(HLOOKUP($A83,'HYDE 3.2.1 central'!$A$1:$BY$29,2,FALSE)+HLOOKUP($A83,'HYDE 3.2.1 central'!$A$1:$BY$29,3,FALSE)+HLOOKUP($A83,'HYDE 3.2.1 central'!$A$1:$BY$29,4,FALSE)+HLOOKUP($A83,'HYDE 3.2.1 central'!$A$1:$BY$29,5,FALSE)+HLOOKUP($A83,'HYDE 3.2.1 central'!$A$1:$BY$29,6,FALSE)+HLOOKUP($A83,'HYDE 3.2.1 central'!$A$1:$BY$29,7,FALSE))/1000000</f>
        <v>177.65634499999999</v>
      </c>
      <c r="BK83" s="187">
        <f>HLOOKUP($A83,'HYDE 3.2.1 central'!$A$1:$BY$29,25,FALSE)/1000000</f>
        <v>5.9443999999999999</v>
      </c>
    </row>
    <row r="84" spans="1:66">
      <c r="A84" s="187">
        <v>1913</v>
      </c>
      <c r="G84" s="183"/>
      <c r="H84" s="183"/>
      <c r="O84" s="183"/>
      <c r="S84" s="187">
        <f>VLOOKUP(A84,Table1[],9,FALSE)</f>
        <v>1539</v>
      </c>
      <c r="T84" s="187">
        <f>VLOOKUP(A84,'Maddison 2010 population'!$A$2:$GA$203,183,FALSE)/1000</f>
        <v>1792.9247028219831</v>
      </c>
      <c r="U84" s="199">
        <f>(VLOOKUP($A84,'Maddison 2010 population'!$A$2:$GA$203,20,FALSE)+VLOOKUP($A84,'Maddison 2010 population'!$A$2:$GA$203,33,FALSE)+VLOOKUP($A84,'Maddison 2010 population'!$A$2:$GA$203,39,FALSE)+VLOOKUP($A84,'Maddison 2010 population'!$A$2:$GA$203,42,FALSE)+VLOOKUP($A84,'Maddison 2010 population'!$A$2:$GA$203,58,FALSE)+VLOOKUP($A84,'Maddison 2010 population'!$A$2:$GA$203,127,FALSE))/1000</f>
        <v>1475.9960628219833</v>
      </c>
      <c r="V84" s="187">
        <f>VLOOKUP($A84,'Maddison 2010 population'!$A$2:$GA$203,181,FALSE)/1000</f>
        <v>124.697</v>
      </c>
      <c r="W84" s="187">
        <f>(VLOOKUP($A84,'Maddison 2010 population'!$A$2:$GA$203,23,FALSE)+VLOOKUP($A84,'Maddison 2010 population'!$A$2:$GA$203,24,FALSE)+VLOOKUP($A84,'Maddison 2010 population'!$A$2:$GA$203,85,FALSE))/1000</f>
        <v>186.28864000000002</v>
      </c>
      <c r="X84" s="187">
        <f>(VLOOKUP($A84,'Maddison 2010 population'!$A$2:$GA$203,21,FALSE)+VLOOKUP($A84,'Maddison 2010 population'!$A$2:$GA$203,22,FALSE))/1000</f>
        <v>5.9429999999999996</v>
      </c>
      <c r="Y84" s="199">
        <f>(VLOOKUP($A84,'Maddison 2010 GDP'!$A$2:$GA$202,20,FALSE)+VLOOKUP($A84,'Maddison 2010 GDP'!$A$2:$GA$202,33,FALSE)+VLOOKUP($A84,'Maddison 2010 GDP'!$A$2:$GA$202,39,FALSE)+VLOOKUP($A84,'Maddison 2010 GDP'!$A$2:$GA$202,42,FALSE)+VLOOKUP($A84,'Maddison 2010 GDP'!$A$2:$GA$202,58,FALSE)+VLOOKUP($A84,'Maddison 2010 GDP'!$A$2:$GA$202,127,FALSE))/1000</f>
        <v>1949.9667480008038</v>
      </c>
      <c r="Z84" s="187">
        <f>VLOOKUP($A84,'Maddison 2010 GDP'!$A$2:$GA$202,181,FALSE)/1000</f>
        <v>79.486000000000004</v>
      </c>
      <c r="AA84" s="187">
        <f>(VLOOKUP($A84,'Maddison 2010 GDP'!$A$2:$GA$202,23,FALSE)+VLOOKUP($A84,'Maddison 2010 GDP'!$A$2:$GA$202,24,FALSE)+VLOOKUP($A84,'Maddison 2010 GDP'!$A$2:$GA$202,85,FALSE))/1000</f>
        <v>673.09488867191499</v>
      </c>
      <c r="AB84" s="187">
        <f>(VLOOKUP($A84,'Maddison 2010 GDP'!$A$2:$GA$202,21,FALSE)+VLOOKUP($A84,'Maddison 2010 GDP'!$A$2:$GA$202,22,FALSE))/1000</f>
        <v>30.641999999999999</v>
      </c>
      <c r="AC84" s="187">
        <f>Y84/U84*1000</f>
        <v>1321.11920696633</v>
      </c>
      <c r="AD84" s="187">
        <f>Z84/V84*1000</f>
        <v>637.43313792633353</v>
      </c>
      <c r="AE84" s="187">
        <f t="shared" si="15"/>
        <v>3613.1826861364971</v>
      </c>
      <c r="AF84" s="187">
        <f t="shared" si="16"/>
        <v>5155.9818273599194</v>
      </c>
      <c r="AG84" s="187">
        <f>VLOOKUP(A84,'Maddison 2010 GDP-capita'!$A$2:$GA$202,20,FALSE)</f>
        <v>3456.5761777902926</v>
      </c>
      <c r="AH84" s="187">
        <f>VLOOKUP(A84,'Maddison 2010 GDP'!$A$2:$GA$203,183,FALSE)/1000</f>
        <v>2733.1896366727187</v>
      </c>
      <c r="AI84" s="187">
        <f>VLOOKUP(A84,'Maddison 2010 GDP-capita'!$A$2:$GA$202,183,FALSE)</f>
        <v>1524.4307986670051</v>
      </c>
      <c r="AJ84" s="187">
        <f>VLOOKUP(A84,'Maddison 2010 population'!$A$2:$GA$203,20,FALSE)/1000</f>
        <v>260.97500000000002</v>
      </c>
      <c r="AL84" s="187">
        <f>VLOOKUP(A84,'Maddison 2013 GDP-capita'!$A$4:$GC$232,185,FALSE)</f>
        <v>1543.1589762396532</v>
      </c>
      <c r="AM84" s="197">
        <f>INDEX('Maddison 2018 rgdpnapc'!$A$2:$FN$743,MATCH($A84,'Maddison 2018 rgdpnapc'!$A$2:$A$743,0),Data!AM$1)</f>
        <v>5733</v>
      </c>
      <c r="AO84" s="197"/>
      <c r="AP84" s="186"/>
      <c r="AQ84" s="186"/>
    </row>
    <row r="85" spans="1:66">
      <c r="A85" s="187">
        <v>1920</v>
      </c>
      <c r="B85" s="187">
        <v>21700000000</v>
      </c>
      <c r="C85" s="187">
        <f t="shared" ref="C85:C90" si="20">B85*80/1000000000</f>
        <v>1736</v>
      </c>
      <c r="D85" s="187">
        <f t="shared" ref="D85:D86" si="21">F85</f>
        <v>1733.67</v>
      </c>
      <c r="F85" s="187">
        <v>1733.67</v>
      </c>
      <c r="G85" s="183">
        <f>I85*$F$71/$I$71*4^((A85-1800)/200)</f>
        <v>1740.2510126758903</v>
      </c>
      <c r="H85" s="183">
        <f>G85/$G$130*$I$130</f>
        <v>1729.8502365806087</v>
      </c>
      <c r="I85" s="187">
        <v>2810.15</v>
      </c>
      <c r="J85" s="183">
        <f>M85*AO85/1000</f>
        <v>2810.15</v>
      </c>
      <c r="K85" s="187">
        <v>1733.67</v>
      </c>
      <c r="L85" s="187">
        <v>956</v>
      </c>
      <c r="M85" s="187">
        <v>1550</v>
      </c>
      <c r="O85" s="183">
        <f>($S$87/$S$84)^((A85-$A$84)/($A$87-$A$84))*$S$84</f>
        <v>1650.5768038531789</v>
      </c>
      <c r="P85" s="187">
        <v>956</v>
      </c>
      <c r="Q85" s="187">
        <v>1813</v>
      </c>
      <c r="T85" s="187">
        <f>VLOOKUP(A85,'Maddison 2010 population'!$A$2:$GA$203,183,FALSE)/1000</f>
        <v>1863.4663382127367</v>
      </c>
      <c r="U85" s="199">
        <f>(VLOOKUP($A85,'Maddison 2010 population'!$A$2:$GA$203,20,FALSE)+VLOOKUP($A85,'Maddison 2010 population'!$A$2:$GA$203,33,FALSE)+VLOOKUP($A85,'Maddison 2010 population'!$A$2:$GA$203,39,FALSE)+VLOOKUP($A85,'Maddison 2010 population'!$A$2:$GA$203,42,FALSE)+VLOOKUP($A85,'Maddison 2010 population'!$A$2:$GA$203,58,FALSE)+VLOOKUP($A85,'Maddison 2010 population'!$A$2:$GA$203,127,FALSE))/1000</f>
        <v>1517.8027402127366</v>
      </c>
      <c r="V85" s="187">
        <f>VLOOKUP($A85,'Maddison 2010 population'!$A$2:$GA$203,181,FALSE)/1000</f>
        <v>133.40799999999999</v>
      </c>
      <c r="W85" s="187">
        <f>(VLOOKUP($A85,'Maddison 2010 population'!$A$2:$GA$203,23,FALSE)+VLOOKUP($A85,'Maddison 2010 population'!$A$2:$GA$203,24,FALSE)+VLOOKUP($A85,'Maddison 2010 population'!$A$2:$GA$203,85,FALSE))/1000</f>
        <v>205.656598</v>
      </c>
      <c r="X85" s="187">
        <f>(VLOOKUP($A85,'Maddison 2010 population'!$A$2:$GA$203,21,FALSE)+VLOOKUP($A85,'Maddison 2010 population'!$A$2:$GA$203,22,FALSE))/1000</f>
        <v>6.5990000000000002</v>
      </c>
      <c r="Y85" s="199"/>
      <c r="AA85" s="187">
        <f>(VLOOKUP($A85,'Maddison 2010 GDP'!$A$2:$GA$202,23,FALSE)+VLOOKUP($A85,'Maddison 2010 GDP'!$A$2:$GA$202,24,FALSE)+VLOOKUP($A85,'Maddison 2010 GDP'!$A$2:$GA$202,85,FALSE))/1000</f>
        <v>627.41156899999999</v>
      </c>
      <c r="AB85" s="187">
        <f>(VLOOKUP($A85,'Maddison 2010 GDP'!$A$2:$GA$202,21,FALSE)+VLOOKUP($A85,'Maddison 2010 GDP'!$A$2:$GA$202,22,FALSE))/1000</f>
        <v>32.534790999999998</v>
      </c>
      <c r="AE85" s="187">
        <f t="shared" si="15"/>
        <v>3050.7728665238346</v>
      </c>
      <c r="AF85" s="187">
        <f t="shared" si="16"/>
        <v>4930.2607970904683</v>
      </c>
      <c r="AJ85" s="187">
        <f>VLOOKUP(A85,'Maddison 2010 population'!$A$2:$GA$203,20,FALSE)/1000</f>
        <v>258.08100000000002</v>
      </c>
      <c r="AM85" s="197">
        <f>INDEX('Maddison 2018 rgdpnapc'!$A$2:$FN$743,MATCH($A85,'Maddison 2018 rgdpnapc'!$A$2:$A$743,0),Data!AM$1)</f>
        <v>5309</v>
      </c>
      <c r="AO85" s="197">
        <v>1813</v>
      </c>
      <c r="AP85" s="186">
        <v>9.1640000000000003E-3</v>
      </c>
      <c r="AQ85" s="186">
        <f>(AO88/AO85)^(1/(A88-A85))-1</f>
        <v>9.20642397700977E-3</v>
      </c>
      <c r="BG85" s="187">
        <f>HLOOKUP(A85,'HYDE 3.2.1 central'!$A$1:$BY$29,29,FALSE)/1000000</f>
        <v>1895.5030912300001</v>
      </c>
      <c r="BH85" s="187">
        <f>BG85-BI85-BJ85-BK85</f>
        <v>1529.6290722300002</v>
      </c>
      <c r="BI85" s="187">
        <f>(HLOOKUP($A85,'HYDE 3.2.1 central'!$A$1:$BY$29,8,FALSE)+HLOOKUP($A85,'HYDE 3.2.1 central'!$A$1:$BY$29,9,FALSE)+HLOOKUP($A85,'HYDE 3.2.1 central'!$A$1:$BY$29,10,FALSE)+HLOOKUP($A85,'HYDE 3.2.1 central'!$A$1:$BY$29,11,FALSE)+HLOOKUP($A85,'HYDE 3.2.1 central'!$A$1:$BY$29,27,FALSE))/1000000</f>
        <v>148.388835</v>
      </c>
      <c r="BJ85" s="187">
        <f>(HLOOKUP($A85,'HYDE 3.2.1 central'!$A$1:$BY$29,2,FALSE)+HLOOKUP($A85,'HYDE 3.2.1 central'!$A$1:$BY$29,3,FALSE)+HLOOKUP($A85,'HYDE 3.2.1 central'!$A$1:$BY$29,4,FALSE)+HLOOKUP($A85,'HYDE 3.2.1 central'!$A$1:$BY$29,5,FALSE)+HLOOKUP($A85,'HYDE 3.2.1 central'!$A$1:$BY$29,6,FALSE)+HLOOKUP($A85,'HYDE 3.2.1 central'!$A$1:$BY$29,7,FALSE))/1000000</f>
        <v>210.308558</v>
      </c>
      <c r="BK85" s="187">
        <f>HLOOKUP($A85,'HYDE 3.2.1 central'!$A$1:$BY$29,25,FALSE)/1000000</f>
        <v>7.1766259999999997</v>
      </c>
    </row>
    <row r="86" spans="1:66">
      <c r="A86" s="187">
        <v>1925</v>
      </c>
      <c r="B86" s="187">
        <v>26300000000</v>
      </c>
      <c r="C86" s="187">
        <f t="shared" si="20"/>
        <v>2104</v>
      </c>
      <c r="D86" s="187">
        <f t="shared" si="21"/>
        <v>2102.88</v>
      </c>
      <c r="F86" s="187">
        <v>2102.88</v>
      </c>
      <c r="G86" s="183">
        <f>I86*$F$71/$I$71*4^((A86-1800)/200)</f>
        <v>2111.2009852639308</v>
      </c>
      <c r="H86" s="183">
        <f>G86/$G$130*$I$130</f>
        <v>2098.5831912905751</v>
      </c>
      <c r="I86" s="187">
        <v>3293.03</v>
      </c>
      <c r="J86" s="183">
        <f>M86*AO86/1000</f>
        <v>0</v>
      </c>
      <c r="K86" s="187">
        <v>2102.88</v>
      </c>
      <c r="L86" s="187">
        <v>1108</v>
      </c>
      <c r="M86" s="187">
        <v>1735</v>
      </c>
      <c r="O86" s="183">
        <f>($S$87/$S$84)^((A86-$A$84)/($A$87-$A$84))*$S$84</f>
        <v>1735.1937089219123</v>
      </c>
      <c r="P86" s="187">
        <v>1108</v>
      </c>
      <c r="Q86" s="187">
        <v>1898</v>
      </c>
      <c r="W86" s="187">
        <f>(VLOOKUP($A86,'Maddison 2010 population'!$A$2:$GA$203,23,FALSE)+VLOOKUP($A86,'Maddison 2010 population'!$A$2:$GA$203,24,FALSE)+VLOOKUP($A86,'Maddison 2010 population'!$A$2:$GA$203,85,FALSE))/1000</f>
        <v>224.64172099999999</v>
      </c>
      <c r="X86" s="187">
        <f>(VLOOKUP($A86,'Maddison 2010 population'!$A$2:$GA$203,21,FALSE)+VLOOKUP($A86,'Maddison 2010 population'!$A$2:$GA$203,22,FALSE))/1000</f>
        <v>7.3250000000000002</v>
      </c>
      <c r="AA86" s="187">
        <f>(VLOOKUP($A86,'Maddison 2010 GDP'!$A$2:$GA$202,23,FALSE)+VLOOKUP($A86,'Maddison 2010 GDP'!$A$2:$GA$202,24,FALSE)+VLOOKUP($A86,'Maddison 2010 GDP'!$A$2:$GA$202,85,FALSE))/1000</f>
        <v>771.99008800000001</v>
      </c>
      <c r="AB86" s="187">
        <f>(VLOOKUP($A86,'Maddison 2010 GDP'!$A$2:$GA$202,21,FALSE)+VLOOKUP($A86,'Maddison 2010 GDP'!$A$2:$GA$202,22,FALSE))/1000</f>
        <v>40.314964999999994</v>
      </c>
      <c r="AE86" s="187">
        <f t="shared" si="15"/>
        <v>3436.5392348467631</v>
      </c>
      <c r="AF86" s="187">
        <f t="shared" si="16"/>
        <v>5503.7494880546064</v>
      </c>
      <c r="AM86" s="197">
        <f>INDEX('Maddison 2018 rgdpnapc'!$A$2:$FN$743,MATCH($A86,'Maddison 2018 rgdpnapc'!$A$2:$A$743,0),Data!AM$1)</f>
        <v>6854</v>
      </c>
      <c r="AO86" s="197"/>
      <c r="AP86" s="186"/>
      <c r="AQ86" s="186"/>
      <c r="AS86" s="187">
        <f>VLOOKUP(A86,'McEvedy &amp; Jones'!$A$3:$I$35,9,FALSE)</f>
        <v>1990</v>
      </c>
      <c r="AT86" s="187">
        <v>470</v>
      </c>
      <c r="AU86" s="187">
        <v>1150</v>
      </c>
      <c r="AV86" s="187">
        <f>AU86+AT86</f>
        <v>1620</v>
      </c>
      <c r="AW86" s="187">
        <v>140</v>
      </c>
      <c r="AX86" s="187">
        <v>220</v>
      </c>
      <c r="AY86" s="187">
        <v>8</v>
      </c>
    </row>
    <row r="87" spans="1:66">
      <c r="A87" s="187">
        <v>1929</v>
      </c>
      <c r="G87" s="183"/>
      <c r="H87" s="183"/>
      <c r="M87" s="183"/>
      <c r="S87" s="187">
        <f>VLOOKUP(A87,Table1[],9,FALSE)</f>
        <v>1806</v>
      </c>
      <c r="W87" s="187">
        <f>(VLOOKUP($A87,'Maddison 2010 population'!$A$2:$GA$203,23,FALSE)+VLOOKUP($A87,'Maddison 2010 population'!$A$2:$GA$203,24,FALSE)+VLOOKUP($A87,'Maddison 2010 population'!$A$2:$GA$203,85,FALSE))/1000</f>
        <v>239.187905</v>
      </c>
      <c r="X87" s="187">
        <f>(VLOOKUP($A87,'Maddison 2010 population'!$A$2:$GA$203,21,FALSE)+VLOOKUP($A87,'Maddison 2010 population'!$A$2:$GA$203,22,FALSE))/1000</f>
        <v>7.867</v>
      </c>
      <c r="AA87" s="187">
        <f>(VLOOKUP($A87,'Maddison 2010 GDP'!$A$2:$GA$202,23,FALSE)+VLOOKUP($A87,'Maddison 2010 GDP'!$A$2:$GA$202,24,FALSE)+VLOOKUP($A87,'Maddison 2010 GDP'!$A$2:$GA$202,85,FALSE))/1000</f>
        <v>895.53371000000004</v>
      </c>
      <c r="AB87" s="187">
        <f>(VLOOKUP($A87,'Maddison 2010 GDP'!$A$2:$GA$202,21,FALSE)+VLOOKUP($A87,'Maddison 2010 GDP'!$A$2:$GA$202,22,FALSE))/1000</f>
        <v>41.402758999999996</v>
      </c>
      <c r="AE87" s="187">
        <f t="shared" si="15"/>
        <v>3744.0593411276377</v>
      </c>
      <c r="AF87" s="187">
        <f t="shared" si="16"/>
        <v>5262.839583068514</v>
      </c>
      <c r="AM87" s="197"/>
      <c r="AO87" s="197"/>
      <c r="AP87" s="186"/>
      <c r="AQ87" s="186"/>
    </row>
    <row r="88" spans="1:66">
      <c r="A88" s="187">
        <v>1930</v>
      </c>
      <c r="B88" s="187">
        <v>28200000000</v>
      </c>
      <c r="C88" s="187">
        <f t="shared" si="20"/>
        <v>2256</v>
      </c>
      <c r="D88" s="187">
        <f t="shared" ref="D88:D90" si="22">F88</f>
        <v>2253.81</v>
      </c>
      <c r="F88" s="187">
        <v>2253.81</v>
      </c>
      <c r="G88" s="183">
        <f>I88*$F$71/$I$71*4^((A88-1800)/200)</f>
        <v>2263.0819894168435</v>
      </c>
      <c r="H88" s="183">
        <f>G88/$G$130*$I$130</f>
        <v>2249.5564641416154</v>
      </c>
      <c r="I88" s="187">
        <v>3409.69</v>
      </c>
      <c r="J88" s="183">
        <f>M88*AO88/1000</f>
        <v>3409.692</v>
      </c>
      <c r="K88" s="187">
        <v>2253.81</v>
      </c>
      <c r="L88" s="187">
        <v>1134</v>
      </c>
      <c r="M88" s="187">
        <v>1716</v>
      </c>
      <c r="O88" s="183">
        <f>0.95*S87</f>
        <v>1715.6999999999998</v>
      </c>
      <c r="P88" s="187">
        <v>1134</v>
      </c>
      <c r="Q88" s="187">
        <v>1987</v>
      </c>
      <c r="W88" s="187">
        <f>(VLOOKUP($A88,'Maddison 2010 population'!$A$2:$GA$203,23,FALSE)+VLOOKUP($A88,'Maddison 2010 population'!$A$2:$GA$203,24,FALSE)+VLOOKUP($A88,'Maddison 2010 population'!$A$2:$GA$203,85,FALSE))/1000</f>
        <v>242.77275599999999</v>
      </c>
      <c r="X88" s="187">
        <f>(VLOOKUP($A88,'Maddison 2010 population'!$A$2:$GA$203,21,FALSE)+VLOOKUP($A88,'Maddison 2010 population'!$A$2:$GA$203,22,FALSE))/1000</f>
        <v>7.9619999999999997</v>
      </c>
      <c r="AA88" s="187">
        <f>(VLOOKUP($A88,'Maddison 2010 GDP'!$A$2:$GA$202,23,FALSE)+VLOOKUP($A88,'Maddison 2010 GDP'!$A$2:$GA$202,24,FALSE)+VLOOKUP($A88,'Maddison 2010 GDP'!$A$2:$GA$202,85,FALSE))/1000</f>
        <v>818.76737500000002</v>
      </c>
      <c r="AB88" s="187">
        <f>(VLOOKUP($A88,'Maddison 2010 GDP'!$A$2:$GA$202,21,FALSE)+VLOOKUP($A88,'Maddison 2010 GDP'!$A$2:$GA$202,22,FALSE))/1000</f>
        <v>37.863460999999994</v>
      </c>
      <c r="AE88" s="187">
        <f t="shared" si="15"/>
        <v>3372.5669572248053</v>
      </c>
      <c r="AF88" s="187">
        <f t="shared" si="16"/>
        <v>4755.521351419241</v>
      </c>
      <c r="AM88" s="197">
        <f>INDEX('Maddison 2018 rgdpnapc'!$A$2:$FN$743,MATCH($A88,'Maddison 2018 rgdpnapc'!$A$2:$A$743,0),Data!AM$1)</f>
        <v>7455</v>
      </c>
      <c r="AO88" s="197">
        <v>1987</v>
      </c>
      <c r="AP88" s="186">
        <v>1.0772E-2</v>
      </c>
      <c r="AQ88" s="186">
        <f>(AO89/AO88)^(1/(A89-A88))-1</f>
        <v>1.0830539982129128E-2</v>
      </c>
      <c r="BG88" s="187">
        <f>HLOOKUP(A88,'HYDE 3.2.1 central'!$A$1:$BY$29,29,FALSE)/1000000</f>
        <v>2073.17406325</v>
      </c>
      <c r="BH88" s="187">
        <f>BG88-BI88-BJ88-BK88</f>
        <v>1651.15284825</v>
      </c>
      <c r="BI88" s="187">
        <f>(HLOOKUP($A88,'HYDE 3.2.1 central'!$A$1:$BY$29,8,FALSE)+HLOOKUP($A88,'HYDE 3.2.1 central'!$A$1:$BY$29,9,FALSE)+HLOOKUP($A88,'HYDE 3.2.1 central'!$A$1:$BY$29,10,FALSE)+HLOOKUP($A88,'HYDE 3.2.1 central'!$A$1:$BY$29,11,FALSE)+HLOOKUP($A88,'HYDE 3.2.1 central'!$A$1:$BY$29,27,FALSE))/1000000</f>
        <v>162.709169</v>
      </c>
      <c r="BJ88" s="187">
        <f>(HLOOKUP($A88,'HYDE 3.2.1 central'!$A$1:$BY$29,2,FALSE)+HLOOKUP($A88,'HYDE 3.2.1 central'!$A$1:$BY$29,3,FALSE)+HLOOKUP($A88,'HYDE 3.2.1 central'!$A$1:$BY$29,4,FALSE)+HLOOKUP($A88,'HYDE 3.2.1 central'!$A$1:$BY$29,5,FALSE)+HLOOKUP($A88,'HYDE 3.2.1 central'!$A$1:$BY$29,6,FALSE)+HLOOKUP($A88,'HYDE 3.2.1 central'!$A$1:$BY$29,7,FALSE))/1000000</f>
        <v>250.85386800000001</v>
      </c>
      <c r="BK88" s="187">
        <f>HLOOKUP($A88,'HYDE 3.2.1 central'!$A$1:$BY$29,25,FALSE)/1000000</f>
        <v>8.4581780000000002</v>
      </c>
    </row>
    <row r="89" spans="1:66">
      <c r="A89" s="187">
        <v>1940</v>
      </c>
      <c r="B89" s="187">
        <v>37500000000</v>
      </c>
      <c r="C89" s="187">
        <f t="shared" si="20"/>
        <v>3000</v>
      </c>
      <c r="D89" s="187">
        <f t="shared" si="22"/>
        <v>3001.36</v>
      </c>
      <c r="F89" s="187">
        <v>3001.36</v>
      </c>
      <c r="G89" s="183">
        <f>I89*$F$71/$I$71*4^((A89-1800)/200)</f>
        <v>3014.6652623534292</v>
      </c>
      <c r="H89" s="183">
        <f>G89/$G$130*$I$130</f>
        <v>2996.64782799047</v>
      </c>
      <c r="I89" s="187">
        <v>4237.8999999999996</v>
      </c>
      <c r="J89" s="183">
        <f>M89*AO89/1000</f>
        <v>4237.8950000000004</v>
      </c>
      <c r="K89" s="187">
        <v>3001.36</v>
      </c>
      <c r="L89" s="187">
        <v>1356</v>
      </c>
      <c r="M89" s="187">
        <v>1915</v>
      </c>
      <c r="O89" s="183">
        <f>SQRT(O88*O90)</f>
        <v>1915.2458327849195</v>
      </c>
      <c r="P89" s="187">
        <v>1356</v>
      </c>
      <c r="Q89" s="187">
        <v>2213</v>
      </c>
      <c r="T89" s="187">
        <f>VLOOKUP(A89,'Maddison 2010 population'!$A$2:$GA$203,183,FALSE)/1000</f>
        <v>2299.1932745680965</v>
      </c>
      <c r="U89" s="199">
        <f>(VLOOKUP($A89,'Maddison 2010 population'!$A$2:$GA$203,20,FALSE)+VLOOKUP($A89,'Maddison 2010 population'!$A$2:$GA$203,33,FALSE)+VLOOKUP($A89,'Maddison 2010 population'!$A$2:$GA$203,39,FALSE)+VLOOKUP($A89,'Maddison 2010 population'!$A$2:$GA$203,42,FALSE)+VLOOKUP($A89,'Maddison 2010 population'!$A$2:$GA$203,58,FALSE)+VLOOKUP($A89,'Maddison 2010 population'!$A$2:$GA$203,127,FALSE))/1000</f>
        <v>1822.4438705680966</v>
      </c>
      <c r="V89" s="187">
        <f>VLOOKUP($A89,'Maddison 2010 population'!$A$2:$GA$203,181,FALSE)/1000</f>
        <v>193.8</v>
      </c>
      <c r="W89" s="187">
        <f>(VLOOKUP($A89,'Maddison 2010 population'!$A$2:$GA$203,23,FALSE)+VLOOKUP($A89,'Maddison 2010 population'!$A$2:$GA$203,24,FALSE)+VLOOKUP($A89,'Maddison 2010 population'!$A$2:$GA$203,85,FALSE))/1000</f>
        <v>274.27140399999996</v>
      </c>
      <c r="X89" s="187">
        <f>(VLOOKUP($A89,'Maddison 2010 population'!$A$2:$GA$203,21,FALSE)+VLOOKUP($A89,'Maddison 2010 population'!$A$2:$GA$203,22,FALSE))/1000</f>
        <v>8.6780000000000008</v>
      </c>
      <c r="Y89" s="199">
        <f>(VLOOKUP($A89,'Maddison 2010 GDP'!$A$2:$GA$202,20,FALSE)+VLOOKUP($A89,'Maddison 2010 GDP'!$A$2:$GA$202,33,FALSE)+VLOOKUP($A89,'Maddison 2010 GDP'!$A$2:$GA$202,39,FALSE)+VLOOKUP($A89,'Maddison 2010 GDP'!$A$2:$GA$202,42,FALSE)+VLOOKUP($A89,'Maddison 2010 GDP'!$A$2:$GA$202,58,FALSE)+VLOOKUP($A89,'Maddison 2010 GDP'!$A$2:$GA$202,127,FALSE))/1000</f>
        <v>3049.6249064889253</v>
      </c>
      <c r="Z89" s="187">
        <f>VLOOKUP($A89,'Maddison 2010 GDP'!$A$2:$GA$202,181,FALSE)/1000</f>
        <v>157.63200000000001</v>
      </c>
      <c r="AA89" s="187">
        <f>(VLOOKUP($A89,'Maddison 2010 GDP'!$A$2:$GA$202,23,FALSE)+VLOOKUP($A89,'Maddison 2010 GDP'!$A$2:$GA$202,24,FALSE)+VLOOKUP($A89,'Maddison 2010 GDP'!$A$2:$GA$202,85,FALSE))/1000</f>
        <v>1243.6483029999999</v>
      </c>
      <c r="AB89" s="187">
        <f>(VLOOKUP($A89,'Maddison 2010 GDP'!$A$2:$GA$202,21,FALSE)+VLOOKUP($A89,'Maddison 2010 GDP'!$A$2:$GA$202,22,FALSE))/1000</f>
        <v>53.729475000000008</v>
      </c>
      <c r="AC89" s="187">
        <f t="shared" ref="AC89:AC145" si="23">Y89/U89*1000</f>
        <v>1673.3711011567609</v>
      </c>
      <c r="AD89" s="187">
        <f t="shared" ref="AD89:AD145" si="24">Z89/V89*1000</f>
        <v>813.37461300309599</v>
      </c>
      <c r="AE89" s="187">
        <f t="shared" ref="AE89:AE145" si="25">AA89/W89*1000</f>
        <v>4534.3710093816426</v>
      </c>
      <c r="AF89" s="187">
        <f t="shared" ref="AF89:AF145" si="26">AB89/X89*1000</f>
        <v>6191.4582853191987</v>
      </c>
      <c r="AG89" s="187">
        <f>VLOOKUP(A89,'Maddison 2010 GDP-capita'!$A$2:$GA$202,20,FALSE)</f>
        <v>4554.0450815106733</v>
      </c>
      <c r="AH89" s="187">
        <f>VLOOKUP(A89,'Maddison 2010 GDP'!$A$2:$GA$203,183,FALSE)/1000</f>
        <v>4502.5839999999998</v>
      </c>
      <c r="AI89" s="187">
        <f>VLOOKUP(A89,'Maddison 2010 GDP-capita'!$A$2:$GA$202,183,FALSE)</f>
        <v>1958.3321027440854</v>
      </c>
      <c r="AJ89" s="187">
        <f>VLOOKUP(A89,'Maddison 2010 population'!$A$2:$GA$203,20,FALSE)/1000</f>
        <v>293.56799999999998</v>
      </c>
      <c r="AL89" s="187">
        <f>VLOOKUP(A89,'Maddison 2013 GDP-capita'!$A$4:$GC$232,185,FALSE)</f>
        <v>2180.5164565995401</v>
      </c>
      <c r="AM89" s="197">
        <f>INDEX('Maddison 2018 rgdpnapc'!$A$2:$FN$743,MATCH($A89,'Maddison 2018 rgdpnapc'!$A$2:$A$743,0),Data!AM$1)</f>
        <v>6650</v>
      </c>
      <c r="AO89" s="197">
        <v>2213</v>
      </c>
      <c r="AP89" s="186">
        <v>1.2832E-2</v>
      </c>
      <c r="AQ89" s="186">
        <f>(AO90/AO89)^(1/(A90-A89))-1</f>
        <v>1.2914812825080668E-2</v>
      </c>
      <c r="BG89" s="187">
        <f>HLOOKUP(A89,'HYDE 3.2.1 central'!$A$1:$BY$29,29,FALSE)/1000000</f>
        <v>2289.2044606700001</v>
      </c>
      <c r="BH89" s="187">
        <f>BG89-BI89-BJ89-BK89</f>
        <v>1819.9213946700002</v>
      </c>
      <c r="BI89" s="187">
        <f>(HLOOKUP($A89,'HYDE 3.2.1 central'!$A$1:$BY$29,8,FALSE)+HLOOKUP($A89,'HYDE 3.2.1 central'!$A$1:$BY$29,9,FALSE)+HLOOKUP($A89,'HYDE 3.2.1 central'!$A$1:$BY$29,10,FALSE)+HLOOKUP($A89,'HYDE 3.2.1 central'!$A$1:$BY$29,11,FALSE)+HLOOKUP($A89,'HYDE 3.2.1 central'!$A$1:$BY$29,27,FALSE))/1000000</f>
        <v>183.92449300000001</v>
      </c>
      <c r="BJ89" s="187">
        <f>(HLOOKUP($A89,'HYDE 3.2.1 central'!$A$1:$BY$29,2,FALSE)+HLOOKUP($A89,'HYDE 3.2.1 central'!$A$1:$BY$29,3,FALSE)+HLOOKUP($A89,'HYDE 3.2.1 central'!$A$1:$BY$29,4,FALSE)+HLOOKUP($A89,'HYDE 3.2.1 central'!$A$1:$BY$29,5,FALSE)+HLOOKUP($A89,'HYDE 3.2.1 central'!$A$1:$BY$29,6,FALSE)+HLOOKUP($A89,'HYDE 3.2.1 central'!$A$1:$BY$29,7,FALSE))/1000000</f>
        <v>275.79445500000003</v>
      </c>
      <c r="BK89" s="187">
        <f>HLOOKUP($A89,'HYDE 3.2.1 central'!$A$1:$BY$29,25,FALSE)/1000000</f>
        <v>9.5641180000000006</v>
      </c>
    </row>
    <row r="90" spans="1:66">
      <c r="A90" s="187">
        <v>1950</v>
      </c>
      <c r="B90" s="187">
        <v>51000000000</v>
      </c>
      <c r="C90" s="187">
        <f t="shared" si="20"/>
        <v>4080</v>
      </c>
      <c r="D90" s="187">
        <f t="shared" si="22"/>
        <v>4081.81</v>
      </c>
      <c r="F90" s="187">
        <v>4081.81</v>
      </c>
      <c r="G90" s="183">
        <f>I90*$F$71/$I$71*4^((A90-1800)/200)</f>
        <v>4101.1900089711453</v>
      </c>
      <c r="H90" s="183">
        <f>G90/$G$130*$I$130</f>
        <v>4076.6788558691992</v>
      </c>
      <c r="I90" s="187">
        <v>5379.21</v>
      </c>
      <c r="J90" s="183">
        <f>M90*AO90/1000</f>
        <v>5379.2079999999996</v>
      </c>
      <c r="K90" s="187">
        <v>4081.81</v>
      </c>
      <c r="L90" s="187">
        <v>1622</v>
      </c>
      <c r="M90" s="187">
        <v>2138</v>
      </c>
      <c r="O90" s="183">
        <f>S90</f>
        <v>2138</v>
      </c>
      <c r="P90" s="187">
        <v>1622</v>
      </c>
      <c r="Q90" s="187">
        <v>2516</v>
      </c>
      <c r="S90" s="187">
        <f>VLOOKUP(A90,Table1[],9,FALSE)</f>
        <v>2138</v>
      </c>
      <c r="T90" s="187">
        <f>VLOOKUP(A90,'Maddison 2010 population'!$A$2:$GA$203,183,FALSE)/1000</f>
        <v>2527.9598949347424</v>
      </c>
      <c r="U90" s="199">
        <f>(VLOOKUP($A90,'Maddison 2010 population'!$A$2:$GA$203,20,FALSE)+VLOOKUP($A90,'Maddison 2010 population'!$A$2:$GA$203,33,FALSE)+VLOOKUP($A90,'Maddison 2010 population'!$A$2:$GA$203,39,FALSE)+VLOOKUP($A90,'Maddison 2010 population'!$A$2:$GA$203,42,FALSE)+VLOOKUP($A90,'Maddison 2010 population'!$A$2:$GA$203,58,FALSE)+VLOOKUP($A90,'Maddison 2010 population'!$A$2:$GA$203,127,FALSE))/1000</f>
        <v>1986.7613369347423</v>
      </c>
      <c r="V90" s="187">
        <f>VLOOKUP($A90,'Maddison 2010 population'!$A$2:$GA$203,181,FALSE)/1000</f>
        <v>227.93904599999999</v>
      </c>
      <c r="W90" s="187">
        <f>(VLOOKUP($A90,'Maddison 2010 population'!$A$2:$GA$203,23,FALSE)+VLOOKUP($A90,'Maddison 2010 population'!$A$2:$GA$203,24,FALSE)+VLOOKUP($A90,'Maddison 2010 population'!$A$2:$GA$203,85,FALSE))/1000</f>
        <v>331.76996399999996</v>
      </c>
      <c r="X90" s="187">
        <f>(VLOOKUP($A90,'Maddison 2010 population'!$A$2:$GA$203,21,FALSE)+VLOOKUP($A90,'Maddison 2010 population'!$A$2:$GA$203,22,FALSE))/1000</f>
        <v>10.175647</v>
      </c>
      <c r="Y90" s="199">
        <f>(VLOOKUP($A90,'Maddison 2010 GDP'!$A$2:$GA$202,20,FALSE)+VLOOKUP($A90,'Maddison 2010 GDP'!$A$2:$GA$202,33,FALSE)+VLOOKUP($A90,'Maddison 2010 GDP'!$A$2:$GA$202,39,FALSE)+VLOOKUP($A90,'Maddison 2010 GDP'!$A$2:$GA$202,42,FALSE)+VLOOKUP($A90,'Maddison 2010 GDP'!$A$2:$GA$202,58,FALSE)+VLOOKUP($A90,'Maddison 2010 GDP'!$A$2:$GA$202,127,FALSE))/1000</f>
        <v>3082.3964559554356</v>
      </c>
      <c r="Z90" s="187">
        <f>VLOOKUP($A90,'Maddison 2010 GDP'!$A$2:$GA$202,181,FALSE)/1000</f>
        <v>202.64573047635611</v>
      </c>
      <c r="AA90" s="187">
        <f>(VLOOKUP($A90,'Maddison 2010 GDP'!$A$2:$GA$202,23,FALSE)+VLOOKUP($A90,'Maddison 2010 GDP'!$A$2:$GA$202,24,FALSE)+VLOOKUP($A90,'Maddison 2010 GDP'!$A$2:$GA$202,85,FALSE))/1000</f>
        <v>1973.4077844424403</v>
      </c>
      <c r="AB90" s="187">
        <f>(VLOOKUP($A90,'Maddison 2010 GDP'!$A$2:$GA$202,21,FALSE)+VLOOKUP($A90,'Maddison 2010 GDP'!$A$2:$GA$202,22,FALSE))/1000</f>
        <v>77.41</v>
      </c>
      <c r="AC90" s="187">
        <f t="shared" si="23"/>
        <v>1551.4679084258225</v>
      </c>
      <c r="AD90" s="187">
        <f t="shared" si="24"/>
        <v>889.03473991180999</v>
      </c>
      <c r="AE90" s="187">
        <f t="shared" si="25"/>
        <v>5948.1206817216298</v>
      </c>
      <c r="AF90" s="187">
        <f t="shared" si="26"/>
        <v>7607.3786757736389</v>
      </c>
      <c r="AG90" s="187">
        <f>VLOOKUP(A90,'Maddison 2010 GDP-capita'!$A$2:$GA$202,20,FALSE)</f>
        <v>4568.5665072751544</v>
      </c>
      <c r="AH90" s="187">
        <f>VLOOKUP(A90,'Maddison 2010 GDP'!$A$2:$GA$203,183,FALSE)/1000</f>
        <v>5335.8599708742322</v>
      </c>
      <c r="AI90" s="187">
        <f>VLOOKUP(A90,'Maddison 2010 GDP-capita'!$A$2:$GA$202,183,FALSE)</f>
        <v>2110.7375878729968</v>
      </c>
      <c r="AJ90" s="187">
        <f>VLOOKUP(A90,'Maddison 2010 population'!$A$2:$GA$203,20,FALSE)/1000</f>
        <v>305.62913600000002</v>
      </c>
      <c r="AL90" s="187">
        <f>VLOOKUP(A90,'Maddison 2013 GDP-capita'!$A$4:$GC$232,185,FALSE)</f>
        <v>2103.8256087479836</v>
      </c>
      <c r="AM90" s="197">
        <f>INDEX('Maddison 2018 rgdpnapc'!$A$2:$FN$743,MATCH($A90,'Maddison 2018 rgdpnapc'!$A$2:$A$743,0),Data!AM$1)</f>
        <v>8531</v>
      </c>
      <c r="AO90" s="197">
        <v>2516</v>
      </c>
      <c r="AP90" s="186">
        <v>1.8225999999999999E-2</v>
      </c>
      <c r="AQ90" s="186">
        <f>(AO100/AO90)^(1/(A100-A90))-1</f>
        <v>1.839262979212819E-2</v>
      </c>
      <c r="AS90" s="187">
        <f>VLOOKUP(A90,'McEvedy &amp; Jones'!$A$3:$I$35,9,FALSE)</f>
        <v>2509</v>
      </c>
      <c r="AT90" s="187">
        <v>515</v>
      </c>
      <c r="AU90" s="187">
        <v>1450</v>
      </c>
      <c r="AV90" s="187">
        <f>AU90+AT90</f>
        <v>1965</v>
      </c>
      <c r="AW90" s="187">
        <v>205</v>
      </c>
      <c r="AX90" s="187">
        <v>325</v>
      </c>
      <c r="AY90" s="187">
        <v>11</v>
      </c>
      <c r="BA90" s="187">
        <f>HLOOKUP($A90,'UN population'!$F$17:$BZ$18,2,FALSE)/1000</f>
        <v>2536.4310180000002</v>
      </c>
      <c r="BB90" s="187">
        <f>(HLOOKUP($A90,'UN population'!$F$17:$BZ$118,20,FALSE)+HLOOKUP($A90,'UN population'!$F$17:$BZ$118,21,FALSE))/1000</f>
        <v>1954.2378510000003</v>
      </c>
      <c r="BC90" s="187">
        <f>HLOOKUP($A90,'UN population'!$F$17:$BZ$118,19,FALSE)/1000</f>
        <v>227.79413699999998</v>
      </c>
      <c r="BD90" s="187">
        <f>(HLOOKUP($A90,'UN population'!$F$17:$BZ$118,22,FALSE)+HLOOKUP($A90,'UN population'!$F$17:$BZ$118,23,FALSE))/1000</f>
        <v>341.423135</v>
      </c>
      <c r="BE90" s="187">
        <f>HLOOKUP($A90,'UN population'!$F$17:$BZ$118,24,FALSE)/1000</f>
        <v>12.975895000000001</v>
      </c>
      <c r="BG90" s="187">
        <f>HLOOKUP(A90,'HYDE 3.2.1 central'!$A$1:$BY$29,29,FALSE)/1000000</f>
        <v>2529.7513819899996</v>
      </c>
      <c r="BH90" s="187">
        <f>BG90-BI90-BJ90-BK90</f>
        <v>1952.7919619899999</v>
      </c>
      <c r="BI90" s="187">
        <f>(HLOOKUP($A90,'HYDE 3.2.1 central'!$A$1:$BY$29,8,FALSE)+HLOOKUP($A90,'HYDE 3.2.1 central'!$A$1:$BY$29,9,FALSE)+HLOOKUP($A90,'HYDE 3.2.1 central'!$A$1:$BY$29,10,FALSE)+HLOOKUP($A90,'HYDE 3.2.1 central'!$A$1:$BY$29,11,FALSE)+HLOOKUP($A90,'HYDE 3.2.1 central'!$A$1:$BY$29,27,FALSE))/1000000</f>
        <v>227.194807</v>
      </c>
      <c r="BJ90" s="187">
        <f>(HLOOKUP($A90,'HYDE 3.2.1 central'!$A$1:$BY$29,2,FALSE)+HLOOKUP($A90,'HYDE 3.2.1 central'!$A$1:$BY$29,3,FALSE)+HLOOKUP($A90,'HYDE 3.2.1 central'!$A$1:$BY$29,4,FALSE)+HLOOKUP($A90,'HYDE 3.2.1 central'!$A$1:$BY$29,5,FALSE)+HLOOKUP($A90,'HYDE 3.2.1 central'!$A$1:$BY$29,6,FALSE)+HLOOKUP($A90,'HYDE 3.2.1 central'!$A$1:$BY$29,7,FALSE))/1000000</f>
        <v>338.74963700000001</v>
      </c>
      <c r="BK90" s="187">
        <f>HLOOKUP($A90,'HYDE 3.2.1 central'!$A$1:$BY$29,25,FALSE)/1000000</f>
        <v>11.014976000000001</v>
      </c>
      <c r="BN90" s="187">
        <v>2530</v>
      </c>
    </row>
    <row r="91" spans="1:66">
      <c r="A91" s="187">
        <v>1951</v>
      </c>
      <c r="G91" s="183"/>
      <c r="H91" s="183"/>
      <c r="O91" s="183"/>
      <c r="S91" s="187">
        <f>VLOOKUP(A91,Table1[],9,FALSE)</f>
        <v>2238</v>
      </c>
      <c r="T91" s="187">
        <f>VLOOKUP(A91,'Maddison 2010 population'!$A$2:$GA$203,183,FALSE)/1000</f>
        <v>2571.6627885746611</v>
      </c>
      <c r="U91" s="199">
        <f>(VLOOKUP($A91,'Maddison 2010 population'!$A$2:$GA$203,20,FALSE)+VLOOKUP($A91,'Maddison 2010 population'!$A$2:$GA$203,33,FALSE)+VLOOKUP($A91,'Maddison 2010 population'!$A$2:$GA$203,39,FALSE)+VLOOKUP($A91,'Maddison 2010 population'!$A$2:$GA$203,42,FALSE)+VLOOKUP($A91,'Maddison 2010 population'!$A$2:$GA$203,58,FALSE)+VLOOKUP($A91,'Maddison 2010 population'!$A$2:$GA$203,127,FALSE))/1000</f>
        <v>2018.3746935746615</v>
      </c>
      <c r="V91" s="187">
        <f>VLOOKUP($A91,'Maddison 2010 population'!$A$2:$GA$203,181,FALSE)/1000</f>
        <v>232.71452499999992</v>
      </c>
      <c r="W91" s="187">
        <f>(VLOOKUP($A91,'Maddison 2010 population'!$A$2:$GA$203,23,FALSE)+VLOOKUP($A91,'Maddison 2010 population'!$A$2:$GA$203,24,FALSE)+VLOOKUP($A91,'Maddison 2010 population'!$A$2:$GA$203,85,FALSE))/1000</f>
        <v>339.16649999999998</v>
      </c>
      <c r="X91" s="187">
        <f>(VLOOKUP($A91,'Maddison 2010 population'!$A$2:$GA$203,21,FALSE)+VLOOKUP($A91,'Maddison 2010 population'!$A$2:$GA$203,22,FALSE))/1000</f>
        <v>10.457989</v>
      </c>
      <c r="Y91" s="199">
        <f>(VLOOKUP($A91,'Maddison 2010 GDP'!$A$2:$GA$202,20,FALSE)+VLOOKUP($A91,'Maddison 2010 GDP'!$A$2:$GA$202,33,FALSE)+VLOOKUP($A91,'Maddison 2010 GDP'!$A$2:$GA$202,39,FALSE)+VLOOKUP($A91,'Maddison 2010 GDP'!$A$2:$GA$202,42,FALSE)+VLOOKUP($A91,'Maddison 2010 GDP'!$A$2:$GA$202,58,FALSE)+VLOOKUP($A91,'Maddison 2010 GDP'!$A$2:$GA$202,127,FALSE))/1000</f>
        <v>3246.6685812612695</v>
      </c>
      <c r="Z91" s="187">
        <f>VLOOKUP($A91,'Maddison 2010 GDP'!$A$2:$GA$202,181,FALSE)/1000</f>
        <v>212.14085462862829</v>
      </c>
      <c r="AA91" s="187">
        <f>(VLOOKUP($A91,'Maddison 2010 GDP'!$A$2:$GA$202,23,FALSE)+VLOOKUP($A91,'Maddison 2010 GDP'!$A$2:$GA$202,24,FALSE)+VLOOKUP($A91,'Maddison 2010 GDP'!$A$2:$GA$202,85,FALSE))/1000</f>
        <v>2112.351948517397</v>
      </c>
      <c r="AB91" s="187">
        <f>(VLOOKUP($A91,'Maddison 2010 GDP'!$A$2:$GA$202,21,FALSE)+VLOOKUP($A91,'Maddison 2010 GDP'!$A$2:$GA$202,22,FALSE))/1000</f>
        <v>78.796000000000006</v>
      </c>
      <c r="AC91" s="187">
        <f t="shared" si="23"/>
        <v>1608.5559294796878</v>
      </c>
      <c r="AD91" s="187">
        <f t="shared" si="24"/>
        <v>911.59266757684486</v>
      </c>
      <c r="AE91" s="187">
        <f t="shared" si="25"/>
        <v>6228.0677735489708</v>
      </c>
      <c r="AF91" s="187">
        <f t="shared" si="26"/>
        <v>7534.526953508941</v>
      </c>
      <c r="AG91" s="187">
        <f>VLOOKUP(A91,'Maddison 2010 GDP-capita'!$A$2:$GA$202,20,FALSE)</f>
        <v>4805.59954224577</v>
      </c>
      <c r="AH91" s="187">
        <f>VLOOKUP(A91,'Maddison 2010 GDP'!$A$2:$GA$203,183,FALSE)/1000</f>
        <v>5649.9573844072947</v>
      </c>
      <c r="AI91" s="187">
        <f>VLOOKUP(A91,'Maddison 2010 GDP-capita'!$A$2:$GA$202,183,FALSE)</f>
        <v>2197.005536460234</v>
      </c>
      <c r="AJ91" s="187">
        <f>VLOOKUP(A91,'Maddison 2010 population'!$A$2:$GA$203,20,FALSE)/1000</f>
        <v>307.72778399999999</v>
      </c>
      <c r="AL91" s="187">
        <f>VLOOKUP(A91,'Maddison 2013 GDP-capita'!$A$4:$GC$232,185,FALSE)</f>
        <v>2191.3436076125572</v>
      </c>
      <c r="AM91" s="197">
        <f>INDEX('Maddison 2018 rgdpnapc'!$A$2:$FN$743,MATCH($A91,'Maddison 2018 rgdpnapc'!$A$2:$A$743,0),Data!AM$1)</f>
        <v>8984</v>
      </c>
      <c r="AO91" s="197"/>
      <c r="AP91" s="186"/>
      <c r="AQ91" s="186"/>
      <c r="BA91" s="187">
        <f>HLOOKUP(A91,'UN population'!$F$17:$BZ$18,2,FALSE)/1000</f>
        <v>2584.0342270000001</v>
      </c>
      <c r="BB91" s="187">
        <f>(HLOOKUP($A91,'UN population'!$F$17:$BZ$118,20,FALSE)+HLOOKUP($A91,'UN population'!$F$17:$BZ$118,21,FALSE))/1000</f>
        <v>1990.1435730000001</v>
      </c>
      <c r="BC91" s="187">
        <f>HLOOKUP($A91,'UN population'!$F$17:$BZ$118,19,FALSE)/1000</f>
        <v>232.32785699999999</v>
      </c>
      <c r="BD91" s="187">
        <f>(HLOOKUP($A91,'UN population'!$F$17:$BZ$118,22,FALSE)+HLOOKUP($A91,'UN population'!$F$17:$BZ$118,23,FALSE))/1000</f>
        <v>348.29707900000005</v>
      </c>
      <c r="BE91" s="187">
        <f>HLOOKUP($A91,'UN population'!$F$17:$BZ$118,24,FALSE)/1000</f>
        <v>13.265718000000001</v>
      </c>
    </row>
    <row r="92" spans="1:66">
      <c r="A92" s="187">
        <v>1952</v>
      </c>
      <c r="G92" s="183"/>
      <c r="H92" s="183"/>
      <c r="O92" s="183"/>
      <c r="S92" s="187">
        <f>VLOOKUP(A92,Table1[],9,FALSE)</f>
        <v>2308</v>
      </c>
      <c r="T92" s="187">
        <f>VLOOKUP(A92,'Maddison 2010 population'!$A$2:$GA$203,183,FALSE)/1000</f>
        <v>2617.9490710949603</v>
      </c>
      <c r="U92" s="199">
        <f>(VLOOKUP($A92,'Maddison 2010 population'!$A$2:$GA$203,20,FALSE)+VLOOKUP($A92,'Maddison 2010 population'!$A$2:$GA$203,33,FALSE)+VLOOKUP($A92,'Maddison 2010 population'!$A$2:$GA$203,39,FALSE)+VLOOKUP($A92,'Maddison 2010 population'!$A$2:$GA$203,42,FALSE)+VLOOKUP($A92,'Maddison 2010 population'!$A$2:$GA$203,58,FALSE)+VLOOKUP($A92,'Maddison 2010 population'!$A$2:$GA$203,127,FALSE))/1000</f>
        <v>2052.1003430949604</v>
      </c>
      <c r="V92" s="187">
        <f>VLOOKUP($A92,'Maddison 2010 population'!$A$2:$GA$203,181,FALSE)/1000</f>
        <v>237.69754</v>
      </c>
      <c r="W92" s="187">
        <f>(VLOOKUP($A92,'Maddison 2010 population'!$A$2:$GA$203,23,FALSE)+VLOOKUP($A92,'Maddison 2010 population'!$A$2:$GA$203,24,FALSE)+VLOOKUP($A92,'Maddison 2010 population'!$A$2:$GA$203,85,FALSE))/1000</f>
        <v>346.85684100000003</v>
      </c>
      <c r="X92" s="187">
        <f>(VLOOKUP($A92,'Maddison 2010 population'!$A$2:$GA$203,21,FALSE)+VLOOKUP($A92,'Maddison 2010 population'!$A$2:$GA$203,22,FALSE))/1000</f>
        <v>10.686005999999999</v>
      </c>
      <c r="Y92" s="199">
        <f>(VLOOKUP($A92,'Maddison 2010 GDP'!$A$2:$GA$202,20,FALSE)+VLOOKUP($A92,'Maddison 2010 GDP'!$A$2:$GA$202,33,FALSE)+VLOOKUP($A92,'Maddison 2010 GDP'!$A$2:$GA$202,39,FALSE)+VLOOKUP($A92,'Maddison 2010 GDP'!$A$2:$GA$202,42,FALSE)+VLOOKUP($A92,'Maddison 2010 GDP'!$A$2:$GA$202,58,FALSE)+VLOOKUP($A92,'Maddison 2010 GDP'!$A$2:$GA$202,127,FALSE))/1000</f>
        <v>3417.054775819232</v>
      </c>
      <c r="Z92" s="187">
        <f>VLOOKUP($A92,'Maddison 2010 GDP'!$A$2:$GA$202,181,FALSE)/1000</f>
        <v>220.25145172492282</v>
      </c>
      <c r="AA92" s="187">
        <f>(VLOOKUP($A92,'Maddison 2010 GDP'!$A$2:$GA$202,23,FALSE)+VLOOKUP($A92,'Maddison 2010 GDP'!$A$2:$GA$202,24,FALSE)+VLOOKUP($A92,'Maddison 2010 GDP'!$A$2:$GA$202,85,FALSE))/1000</f>
        <v>2193.9492738922058</v>
      </c>
      <c r="AB92" s="187">
        <f>(VLOOKUP($A92,'Maddison 2010 GDP'!$A$2:$GA$202,21,FALSE)+VLOOKUP($A92,'Maddison 2010 GDP'!$A$2:$GA$202,22,FALSE))/1000</f>
        <v>80.022000000000006</v>
      </c>
      <c r="AC92" s="187">
        <f t="shared" si="23"/>
        <v>1665.1499461598737</v>
      </c>
      <c r="AD92" s="187">
        <f t="shared" si="24"/>
        <v>926.60383327872398</v>
      </c>
      <c r="AE92" s="187">
        <f t="shared" si="25"/>
        <v>6325.2299351137945</v>
      </c>
      <c r="AF92" s="187">
        <f t="shared" si="26"/>
        <v>7488.4854079250954</v>
      </c>
      <c r="AG92" s="187">
        <f>VLOOKUP(A92,'Maddison 2010 GDP-capita'!$A$2:$GA$202,20,FALSE)</f>
        <v>4951.2099579898668</v>
      </c>
      <c r="AH92" s="187">
        <f>VLOOKUP(A92,'Maddison 2010 GDP'!$A$2:$GA$203,183,FALSE)/1000</f>
        <v>5911.2775014363606</v>
      </c>
      <c r="AI92" s="187">
        <f>VLOOKUP(A92,'Maddison 2010 GDP-capita'!$A$2:$GA$202,183,FALSE)</f>
        <v>2257.9803276936786</v>
      </c>
      <c r="AJ92" s="187">
        <f>VLOOKUP(A92,'Maddison 2010 population'!$A$2:$GA$203,20,FALSE)/1000</f>
        <v>309.47852400000005</v>
      </c>
      <c r="AL92" s="187">
        <f>VLOOKUP(A92,'Maddison 2013 GDP-capita'!$A$4:$GC$232,185,FALSE)</f>
        <v>2250.2488787655466</v>
      </c>
      <c r="AM92" s="197">
        <f>INDEX('Maddison 2018 rgdpnapc'!$A$2:$FN$743,MATCH($A92,'Maddison 2018 rgdpnapc'!$A$2:$A$743,0),Data!AM$1)</f>
        <v>9154</v>
      </c>
      <c r="AO92" s="197"/>
      <c r="AP92" s="186"/>
      <c r="AQ92" s="186"/>
      <c r="BA92" s="187">
        <f>HLOOKUP(A92,'UN population'!$F$17:$BZ$18,2,FALSE)/1000</f>
        <v>2630.8616899999997</v>
      </c>
      <c r="BB92" s="187">
        <f>(HLOOKUP($A92,'UN population'!$F$17:$BZ$118,20,FALSE)+HLOOKUP($A92,'UN population'!$F$17:$BZ$118,21,FALSE))/1000</f>
        <v>2024.5281190000001</v>
      </c>
      <c r="BC92" s="187">
        <f>HLOOKUP($A92,'UN population'!$F$17:$BZ$118,19,FALSE)/1000</f>
        <v>237.09656000000001</v>
      </c>
      <c r="BD92" s="187">
        <f>(HLOOKUP($A92,'UN population'!$F$17:$BZ$118,22,FALSE)+HLOOKUP($A92,'UN population'!$F$17:$BZ$118,23,FALSE))/1000</f>
        <v>355.69442900000001</v>
      </c>
      <c r="BE92" s="187">
        <f>HLOOKUP($A92,'UN population'!$F$17:$BZ$118,24,FALSE)/1000</f>
        <v>13.542581999999999</v>
      </c>
    </row>
    <row r="93" spans="1:66">
      <c r="A93" s="187">
        <v>1953</v>
      </c>
      <c r="G93" s="183"/>
      <c r="H93" s="183"/>
      <c r="O93" s="183"/>
      <c r="S93" s="187">
        <f>VLOOKUP(A93,Table1[],9,FALSE)</f>
        <v>2371</v>
      </c>
      <c r="T93" s="187">
        <f>VLOOKUP(A93,'Maddison 2010 population'!$A$2:$GA$203,183,FALSE)/1000</f>
        <v>2665.9594553328825</v>
      </c>
      <c r="U93" s="199">
        <f>(VLOOKUP($A93,'Maddison 2010 population'!$A$2:$GA$203,20,FALSE)+VLOOKUP($A93,'Maddison 2010 population'!$A$2:$GA$203,33,FALSE)+VLOOKUP($A93,'Maddison 2010 population'!$A$2:$GA$203,39,FALSE)+VLOOKUP($A93,'Maddison 2010 population'!$A$2:$GA$203,42,FALSE)+VLOOKUP($A93,'Maddison 2010 population'!$A$2:$GA$203,58,FALSE)+VLOOKUP($A93,'Maddison 2010 population'!$A$2:$GA$203,127,FALSE))/1000</f>
        <v>2087.4215243328822</v>
      </c>
      <c r="V93" s="187">
        <f>VLOOKUP($A93,'Maddison 2010 population'!$A$2:$GA$203,181,FALSE)/1000</f>
        <v>242.81876600000007</v>
      </c>
      <c r="W93" s="187">
        <f>(VLOOKUP($A93,'Maddison 2010 population'!$A$2:$GA$203,23,FALSE)+VLOOKUP($A93,'Maddison 2010 population'!$A$2:$GA$203,24,FALSE)+VLOOKUP($A93,'Maddison 2010 population'!$A$2:$GA$203,85,FALSE))/1000</f>
        <v>354.57047400000005</v>
      </c>
      <c r="X93" s="187">
        <f>(VLOOKUP($A93,'Maddison 2010 population'!$A$2:$GA$203,21,FALSE)+VLOOKUP($A93,'Maddison 2010 population'!$A$2:$GA$203,22,FALSE))/1000</f>
        <v>10.905315</v>
      </c>
      <c r="Y93" s="199">
        <f>(VLOOKUP($A93,'Maddison 2010 GDP'!$A$2:$GA$202,20,FALSE)+VLOOKUP($A93,'Maddison 2010 GDP'!$A$2:$GA$202,33,FALSE)+VLOOKUP($A93,'Maddison 2010 GDP'!$A$2:$GA$202,39,FALSE)+VLOOKUP($A93,'Maddison 2010 GDP'!$A$2:$GA$202,42,FALSE)+VLOOKUP($A93,'Maddison 2010 GDP'!$A$2:$GA$202,58,FALSE)+VLOOKUP($A93,'Maddison 2010 GDP'!$A$2:$GA$202,127,FALSE))/1000</f>
        <v>3607.6097559435225</v>
      </c>
      <c r="Z93" s="187">
        <f>VLOOKUP($A93,'Maddison 2010 GDP'!$A$2:$GA$202,181,FALSE)/1000</f>
        <v>228.30943501767337</v>
      </c>
      <c r="AA93" s="187">
        <f>(VLOOKUP($A93,'Maddison 2010 GDP'!$A$2:$GA$202,23,FALSE)+VLOOKUP($A93,'Maddison 2010 GDP'!$A$2:$GA$202,24,FALSE)+VLOOKUP($A93,'Maddison 2010 GDP'!$A$2:$GA$202,85,FALSE))/1000</f>
        <v>2290.5031384204572</v>
      </c>
      <c r="AB93" s="187">
        <f>(VLOOKUP($A93,'Maddison 2010 GDP'!$A$2:$GA$202,21,FALSE)+VLOOKUP($A93,'Maddison 2010 GDP'!$A$2:$GA$202,22,FALSE))/1000</f>
        <v>82.564999999999998</v>
      </c>
      <c r="AC93" s="187">
        <f t="shared" si="23"/>
        <v>1728.2612610294304</v>
      </c>
      <c r="AD93" s="187">
        <f t="shared" si="24"/>
        <v>940.2462535275107</v>
      </c>
      <c r="AE93" s="187">
        <f t="shared" si="25"/>
        <v>6459.9376044505525</v>
      </c>
      <c r="AF93" s="187">
        <f t="shared" si="26"/>
        <v>7571.0788730082531</v>
      </c>
      <c r="AG93" s="187">
        <f>VLOOKUP(A93,'Maddison 2010 GDP-capita'!$A$2:$GA$202,20,FALSE)</f>
        <v>5171.1570543142088</v>
      </c>
      <c r="AH93" s="187">
        <f>VLOOKUP(A93,'Maddison 2010 GDP'!$A$2:$GA$203,183,FALSE)/1000</f>
        <v>6208.9873293816527</v>
      </c>
      <c r="AI93" s="187">
        <f>VLOOKUP(A93,'Maddison 2010 GDP-capita'!$A$2:$GA$202,183,FALSE)</f>
        <v>2328.9879060093858</v>
      </c>
      <c r="AJ93" s="187">
        <f>VLOOKUP(A93,'Maddison 2010 population'!$A$2:$GA$203,20,FALSE)/1000</f>
        <v>311.43853000000001</v>
      </c>
      <c r="AL93" s="187">
        <f>VLOOKUP(A93,'Maddison 2013 GDP-capita'!$A$4:$GC$232,185,FALSE)</f>
        <v>2319.9978076117582</v>
      </c>
      <c r="AM93" s="197">
        <f>INDEX('Maddison 2018 rgdpnapc'!$A$2:$FN$743,MATCH($A93,'Maddison 2018 rgdpnapc'!$A$2:$A$743,0),Data!AM$1)</f>
        <v>9351</v>
      </c>
      <c r="AO93" s="197"/>
      <c r="AP93" s="186"/>
      <c r="AQ93" s="186"/>
      <c r="BA93" s="187">
        <f>HLOOKUP(A93,'UN population'!$F$17:$BZ$18,2,FALSE)/1000</f>
        <v>2677.6090610000001</v>
      </c>
      <c r="BB93" s="187">
        <f>(HLOOKUP($A93,'UN population'!$F$17:$BZ$118,20,FALSE)+HLOOKUP($A93,'UN population'!$F$17:$BZ$118,21,FALSE))/1000</f>
        <v>2058.1769279999999</v>
      </c>
      <c r="BC93" s="187">
        <f>HLOOKUP($A93,'UN population'!$F$17:$BZ$118,19,FALSE)/1000</f>
        <v>242.092456</v>
      </c>
      <c r="BD93" s="187">
        <f>(HLOOKUP($A93,'UN population'!$F$17:$BZ$118,22,FALSE)+HLOOKUP($A93,'UN population'!$F$17:$BZ$118,23,FALSE))/1000</f>
        <v>363.52206799999999</v>
      </c>
      <c r="BE93" s="187">
        <f>HLOOKUP($A93,'UN population'!$F$17:$BZ$118,24,FALSE)/1000</f>
        <v>13.817609000000001</v>
      </c>
    </row>
    <row r="94" spans="1:66">
      <c r="A94" s="187">
        <v>1954</v>
      </c>
      <c r="G94" s="183"/>
      <c r="H94" s="183"/>
      <c r="O94" s="183"/>
      <c r="S94" s="187">
        <f>VLOOKUP(A94,Table1[],9,FALSE)</f>
        <v>2407</v>
      </c>
      <c r="T94" s="187">
        <f>VLOOKUP(A94,'Maddison 2010 population'!$A$2:$GA$203,183,FALSE)/1000</f>
        <v>2716.9273981861411</v>
      </c>
      <c r="U94" s="199">
        <f>(VLOOKUP($A94,'Maddison 2010 population'!$A$2:$GA$203,20,FALSE)+VLOOKUP($A94,'Maddison 2010 population'!$A$2:$GA$203,33,FALSE)+VLOOKUP($A94,'Maddison 2010 population'!$A$2:$GA$203,39,FALSE)+VLOOKUP($A94,'Maddison 2010 population'!$A$2:$GA$203,42,FALSE)+VLOOKUP($A94,'Maddison 2010 population'!$A$2:$GA$203,58,FALSE)+VLOOKUP($A94,'Maddison 2010 population'!$A$2:$GA$203,127,FALSE))/1000</f>
        <v>2124.9465481861412</v>
      </c>
      <c r="V94" s="187">
        <f>VLOOKUP($A94,'Maddison 2010 population'!$A$2:$GA$203,181,FALSE)/1000</f>
        <v>248.16685099999998</v>
      </c>
      <c r="W94" s="187">
        <f>(VLOOKUP($A94,'Maddison 2010 population'!$A$2:$GA$203,23,FALSE)+VLOOKUP($A94,'Maddison 2010 population'!$A$2:$GA$203,24,FALSE)+VLOOKUP($A94,'Maddison 2010 population'!$A$2:$GA$203,85,FALSE))/1000</f>
        <v>362.760311</v>
      </c>
      <c r="X94" s="187">
        <f>(VLOOKUP($A94,'Maddison 2010 population'!$A$2:$GA$203,21,FALSE)+VLOOKUP($A94,'Maddison 2010 population'!$A$2:$GA$203,22,FALSE))/1000</f>
        <v>11.156796</v>
      </c>
      <c r="Y94" s="199">
        <f>(VLOOKUP($A94,'Maddison 2010 GDP'!$A$2:$GA$202,20,FALSE)+VLOOKUP($A94,'Maddison 2010 GDP'!$A$2:$GA$202,33,FALSE)+VLOOKUP($A94,'Maddison 2010 GDP'!$A$2:$GA$202,39,FALSE)+VLOOKUP($A94,'Maddison 2010 GDP'!$A$2:$GA$202,42,FALSE)+VLOOKUP($A94,'Maddison 2010 GDP'!$A$2:$GA$202,58,FALSE)+VLOOKUP($A94,'Maddison 2010 GDP'!$A$2:$GA$202,127,FALSE))/1000</f>
        <v>3786.4018060379835</v>
      </c>
      <c r="Z94" s="187">
        <f>VLOOKUP($A94,'Maddison 2010 GDP'!$A$2:$GA$202,181,FALSE)/1000</f>
        <v>239.20083322598663</v>
      </c>
      <c r="AA94" s="187">
        <f>(VLOOKUP($A94,'Maddison 2010 GDP'!$A$2:$GA$202,23,FALSE)+VLOOKUP($A94,'Maddison 2010 GDP'!$A$2:$GA$202,24,FALSE)+VLOOKUP($A94,'Maddison 2010 GDP'!$A$2:$GA$202,85,FALSE))/1000</f>
        <v>2306.7093013682947</v>
      </c>
      <c r="AB94" s="187">
        <f>(VLOOKUP($A94,'Maddison 2010 GDP'!$A$2:$GA$202,21,FALSE)+VLOOKUP($A94,'Maddison 2010 GDP'!$A$2:$GA$202,22,FALSE))/1000</f>
        <v>88.912000000000006</v>
      </c>
      <c r="AC94" s="187">
        <f t="shared" si="23"/>
        <v>1781.8809650859519</v>
      </c>
      <c r="AD94" s="187">
        <f t="shared" si="24"/>
        <v>963.87100961355486</v>
      </c>
      <c r="AE94" s="187">
        <f t="shared" si="25"/>
        <v>6358.7697755841173</v>
      </c>
      <c r="AF94" s="187">
        <f t="shared" si="26"/>
        <v>7969.3130536759845</v>
      </c>
      <c r="AG94" s="187">
        <f>VLOOKUP(A94,'Maddison 2010 GDP-capita'!$A$2:$GA$202,20,FALSE)</f>
        <v>5422.197893354506</v>
      </c>
      <c r="AH94" s="187">
        <f>VLOOKUP(A94,'Maddison 2010 GDP'!$A$2:$GA$203,183,FALSE)/1000</f>
        <v>6421.2239406322642</v>
      </c>
      <c r="AI94" s="187">
        <f>VLOOKUP(A94,'Maddison 2010 GDP-capita'!$A$2:$GA$202,183,FALSE)</f>
        <v>2363.4138861859774</v>
      </c>
      <c r="AJ94" s="187">
        <f>VLOOKUP(A94,'Maddison 2010 population'!$A$2:$GA$203,20,FALSE)/1000</f>
        <v>313.37197999999995</v>
      </c>
      <c r="AL94" s="187">
        <f>VLOOKUP(A94,'Maddison 2013 GDP-capita'!$A$4:$GC$232,185,FALSE)</f>
        <v>2353.1005164507801</v>
      </c>
      <c r="AM94" s="197">
        <f>INDEX('Maddison 2018 rgdpnapc'!$A$2:$FN$743,MATCH($A94,'Maddison 2018 rgdpnapc'!$A$2:$A$743,0),Data!AM$1)</f>
        <v>9731</v>
      </c>
      <c r="AO94" s="197"/>
      <c r="AP94" s="186"/>
      <c r="AQ94" s="186"/>
      <c r="BA94" s="187">
        <f>HLOOKUP(A94,'UN population'!$F$17:$BZ$18,2,FALSE)/1000</f>
        <v>2724.8467540000001</v>
      </c>
      <c r="BB94" s="187">
        <f>(HLOOKUP($A94,'UN population'!$F$17:$BZ$118,20,FALSE)+HLOOKUP($A94,'UN population'!$F$17:$BZ$118,21,FALSE))/1000</f>
        <v>2091.7376829999998</v>
      </c>
      <c r="BC94" s="187">
        <f>HLOOKUP($A94,'UN population'!$F$17:$BZ$118,19,FALSE)/1000</f>
        <v>247.310597</v>
      </c>
      <c r="BD94" s="187">
        <f>(HLOOKUP($A94,'UN population'!$F$17:$BZ$118,22,FALSE)+HLOOKUP($A94,'UN population'!$F$17:$BZ$118,23,FALSE))/1000</f>
        <v>371.69927899999999</v>
      </c>
      <c r="BE94" s="187">
        <f>HLOOKUP($A94,'UN population'!$F$17:$BZ$118,24,FALSE)/1000</f>
        <v>14.099195</v>
      </c>
    </row>
    <row r="95" spans="1:66">
      <c r="A95" s="187">
        <v>1955</v>
      </c>
      <c r="B95" s="187">
        <v>67900000000</v>
      </c>
      <c r="C95" s="187">
        <f t="shared" ref="C95" si="27">B95*80/1000000000</f>
        <v>5432</v>
      </c>
      <c r="D95" s="187">
        <f>F95</f>
        <v>5430.44</v>
      </c>
      <c r="F95" s="187">
        <v>5430.44</v>
      </c>
      <c r="G95" s="183">
        <f>I95*$F$71/$I$71*4^((A95-1800)/200)</f>
        <v>5457.0722486175027</v>
      </c>
      <c r="H95" s="183">
        <f>G95/$G$130*$I$130</f>
        <v>5424.4575360385552</v>
      </c>
      <c r="I95" s="187">
        <v>6913.8</v>
      </c>
      <c r="J95" s="183">
        <f>M95*AO95/1000</f>
        <v>0</v>
      </c>
      <c r="K95" s="187">
        <v>5430.44</v>
      </c>
      <c r="L95" s="187">
        <v>1968</v>
      </c>
      <c r="M95" s="187">
        <v>2505</v>
      </c>
      <c r="O95" s="183">
        <f>S95</f>
        <v>2505</v>
      </c>
      <c r="P95" s="187">
        <v>1968</v>
      </c>
      <c r="Q95" s="187">
        <v>2760</v>
      </c>
      <c r="S95" s="187">
        <f>VLOOKUP(A95,Table1[],9,FALSE)</f>
        <v>2505</v>
      </c>
      <c r="T95" s="187">
        <f>VLOOKUP(A95,'Maddison 2010 population'!$A$2:$GA$203,183,FALSE)/1000</f>
        <v>2769.0736342231839</v>
      </c>
      <c r="U95" s="199">
        <f>(VLOOKUP($A95,'Maddison 2010 population'!$A$2:$GA$203,20,FALSE)+VLOOKUP($A95,'Maddison 2010 population'!$A$2:$GA$203,33,FALSE)+VLOOKUP($A95,'Maddison 2010 population'!$A$2:$GA$203,39,FALSE)+VLOOKUP($A95,'Maddison 2010 population'!$A$2:$GA$203,42,FALSE)+VLOOKUP($A95,'Maddison 2010 population'!$A$2:$GA$203,58,FALSE)+VLOOKUP($A95,'Maddison 2010 population'!$A$2:$GA$203,127,FALSE))/1000</f>
        <v>2163.0965572231844</v>
      </c>
      <c r="V95" s="187">
        <f>VLOOKUP($A95,'Maddison 2010 population'!$A$2:$GA$203,181,FALSE)/1000</f>
        <v>253.83401499999997</v>
      </c>
      <c r="W95" s="187">
        <f>(VLOOKUP($A95,'Maddison 2010 population'!$A$2:$GA$203,23,FALSE)+VLOOKUP($A95,'Maddison 2010 population'!$A$2:$GA$203,24,FALSE)+VLOOKUP($A95,'Maddison 2010 population'!$A$2:$GA$203,85,FALSE))/1000</f>
        <v>371.18609700000002</v>
      </c>
      <c r="X95" s="187">
        <f>(VLOOKUP($A95,'Maddison 2010 population'!$A$2:$GA$203,21,FALSE)+VLOOKUP($A95,'Maddison 2010 population'!$A$2:$GA$203,22,FALSE))/1000</f>
        <v>11.413254999999999</v>
      </c>
      <c r="Y95" s="199">
        <f>(VLOOKUP($A95,'Maddison 2010 GDP'!$A$2:$GA$202,20,FALSE)+VLOOKUP($A95,'Maddison 2010 GDP'!$A$2:$GA$202,33,FALSE)+VLOOKUP($A95,'Maddison 2010 GDP'!$A$2:$GA$202,39,FALSE)+VLOOKUP($A95,'Maddison 2010 GDP'!$A$2:$GA$202,42,FALSE)+VLOOKUP($A95,'Maddison 2010 GDP'!$A$2:$GA$202,58,FALSE)+VLOOKUP($A95,'Maddison 2010 GDP'!$A$2:$GA$202,127,FALSE))/1000</f>
        <v>4019.4560499326535</v>
      </c>
      <c r="Z95" s="187">
        <f>VLOOKUP($A95,'Maddison 2010 GDP'!$A$2:$GA$202,181,FALSE)/1000</f>
        <v>247.45588705389457</v>
      </c>
      <c r="AA95" s="187">
        <f>(VLOOKUP($A95,'Maddison 2010 GDP'!$A$2:$GA$202,23,FALSE)+VLOOKUP($A95,'Maddison 2010 GDP'!$A$2:$GA$202,24,FALSE)+VLOOKUP($A95,'Maddison 2010 GDP'!$A$2:$GA$202,85,FALSE))/1000</f>
        <v>2470.4991180793718</v>
      </c>
      <c r="AB95" s="187">
        <f>(VLOOKUP($A95,'Maddison 2010 GDP'!$A$2:$GA$202,21,FALSE)+VLOOKUP($A95,'Maddison 2010 GDP'!$A$2:$GA$202,22,FALSE))/1000</f>
        <v>93.11</v>
      </c>
      <c r="AC95" s="187">
        <f t="shared" si="23"/>
        <v>1858.1953896189079</v>
      </c>
      <c r="AD95" s="187">
        <f t="shared" si="24"/>
        <v>974.8728398512493</v>
      </c>
      <c r="AE95" s="187">
        <f t="shared" si="25"/>
        <v>6655.6887179946607</v>
      </c>
      <c r="AF95" s="187">
        <f t="shared" si="26"/>
        <v>8158.0583277951819</v>
      </c>
      <c r="AG95" s="187">
        <f>VLOOKUP(A95,'Maddison 2010 GDP-capita'!$A$2:$GA$202,20,FALSE)</f>
        <v>5723.2895183184191</v>
      </c>
      <c r="AH95" s="187">
        <f>VLOOKUP(A95,'Maddison 2010 GDP'!$A$2:$GA$203,183,FALSE)/1000</f>
        <v>6830.5210550659194</v>
      </c>
      <c r="AI95" s="187">
        <f>VLOOKUP(A95,'Maddison 2010 GDP-capita'!$A$2:$GA$202,183,FALSE)</f>
        <v>2466.7170170727891</v>
      </c>
      <c r="AJ95" s="187">
        <f>VLOOKUP(A95,'Maddison 2010 population'!$A$2:$GA$203,20,FALSE)/1000</f>
        <v>315.395263</v>
      </c>
      <c r="AL95" s="187">
        <f>VLOOKUP(A95,'Maddison 2013 GDP-capita'!$A$4:$GC$232,185,FALSE)</f>
        <v>2457.0747033057637</v>
      </c>
      <c r="AM95" s="197">
        <f>INDEX('Maddison 2018 rgdpnapc'!$A$2:$FN$743,MATCH($A95,'Maddison 2018 rgdpnapc'!$A$2:$A$743,0),Data!AM$1)</f>
        <v>10198</v>
      </c>
      <c r="AO95" s="197"/>
      <c r="AP95" s="186"/>
      <c r="AQ95" s="186"/>
      <c r="BA95" s="187">
        <f>HLOOKUP(A95,'UN population'!$F$17:$BZ$18,2,FALSE)/1000</f>
        <v>2773.0199149999999</v>
      </c>
      <c r="BB95" s="187">
        <f>(HLOOKUP($A95,'UN population'!$F$17:$BZ$118,20,FALSE)+HLOOKUP($A95,'UN population'!$F$17:$BZ$118,21,FALSE))/1000</f>
        <v>2125.7206780000001</v>
      </c>
      <c r="BC95" s="187">
        <f>HLOOKUP($A95,'UN population'!$F$17:$BZ$118,19,FALSE)/1000</f>
        <v>252.74891699999998</v>
      </c>
      <c r="BD95" s="187">
        <f>(HLOOKUP($A95,'UN population'!$F$17:$BZ$118,22,FALSE)+HLOOKUP($A95,'UN population'!$F$17:$BZ$118,23,FALSE))/1000</f>
        <v>380.15762999999998</v>
      </c>
      <c r="BE95" s="187">
        <f>HLOOKUP($A95,'UN population'!$F$17:$BZ$118,24,FALSE)/1000</f>
        <v>14.39269</v>
      </c>
    </row>
    <row r="96" spans="1:66">
      <c r="A96" s="187">
        <v>1956</v>
      </c>
      <c r="G96" s="183"/>
      <c r="H96" s="183"/>
      <c r="O96" s="183"/>
      <c r="S96" s="187">
        <f>VLOOKUP(A96,Table1[],9,FALSE)</f>
        <v>2573</v>
      </c>
      <c r="T96" s="187">
        <f>VLOOKUP(A96,'Maddison 2010 population'!$A$2:$GA$203,183,FALSE)/1000</f>
        <v>2822.5015786815025</v>
      </c>
      <c r="U96" s="199">
        <f>(VLOOKUP($A96,'Maddison 2010 population'!$A$2:$GA$203,20,FALSE)+VLOOKUP($A96,'Maddison 2010 population'!$A$2:$GA$203,33,FALSE)+VLOOKUP($A96,'Maddison 2010 population'!$A$2:$GA$203,39,FALSE)+VLOOKUP($A96,'Maddison 2010 population'!$A$2:$GA$203,42,FALSE)+VLOOKUP($A96,'Maddison 2010 population'!$A$2:$GA$203,58,FALSE)+VLOOKUP($A96,'Maddison 2010 population'!$A$2:$GA$203,127,FALSE))/1000</f>
        <v>2202.0642956815022</v>
      </c>
      <c r="V96" s="187">
        <f>VLOOKUP($A96,'Maddison 2010 population'!$A$2:$GA$203,181,FALSE)/1000</f>
        <v>259.68444300000004</v>
      </c>
      <c r="W96" s="187">
        <f>(VLOOKUP($A96,'Maddison 2010 population'!$A$2:$GA$203,23,FALSE)+VLOOKUP($A96,'Maddison 2010 population'!$A$2:$GA$203,24,FALSE)+VLOOKUP($A96,'Maddison 2010 population'!$A$2:$GA$203,85,FALSE))/1000</f>
        <v>379.81072499999999</v>
      </c>
      <c r="X96" s="187">
        <f>(VLOOKUP($A96,'Maddison 2010 population'!$A$2:$GA$203,21,FALSE)+VLOOKUP($A96,'Maddison 2010 population'!$A$2:$GA$203,22,FALSE))/1000</f>
        <v>11.678895000000001</v>
      </c>
      <c r="Y96" s="199">
        <f>(VLOOKUP($A96,'Maddison 2010 GDP'!$A$2:$GA$202,20,FALSE)+VLOOKUP($A96,'Maddison 2010 GDP'!$A$2:$GA$202,33,FALSE)+VLOOKUP($A96,'Maddison 2010 GDP'!$A$2:$GA$202,39,FALSE)+VLOOKUP($A96,'Maddison 2010 GDP'!$A$2:$GA$202,42,FALSE)+VLOOKUP($A96,'Maddison 2010 GDP'!$A$2:$GA$202,58,FALSE)+VLOOKUP($A96,'Maddison 2010 GDP'!$A$2:$GA$202,127,FALSE))/1000</f>
        <v>4258.055032085198</v>
      </c>
      <c r="Z96" s="187">
        <f>VLOOKUP($A96,'Maddison 2010 GDP'!$A$2:$GA$202,181,FALSE)/1000</f>
        <v>257.5316023178413</v>
      </c>
      <c r="AA96" s="187">
        <f>(VLOOKUP($A96,'Maddison 2010 GDP'!$A$2:$GA$202,23,FALSE)+VLOOKUP($A96,'Maddison 2010 GDP'!$A$2:$GA$202,24,FALSE)+VLOOKUP($A96,'Maddison 2010 GDP'!$A$2:$GA$202,85,FALSE))/1000</f>
        <v>2539.493815669899</v>
      </c>
      <c r="AB96" s="187">
        <f>(VLOOKUP($A96,'Maddison 2010 GDP'!$A$2:$GA$202,21,FALSE)+VLOOKUP($A96,'Maddison 2010 GDP'!$A$2:$GA$202,22,FALSE))/1000</f>
        <v>96.638999999999996</v>
      </c>
      <c r="AC96" s="187">
        <f t="shared" si="23"/>
        <v>1933.6651706472544</v>
      </c>
      <c r="AD96" s="187">
        <f t="shared" si="24"/>
        <v>991.70978185181957</v>
      </c>
      <c r="AE96" s="187">
        <f t="shared" si="25"/>
        <v>6686.2088101116651</v>
      </c>
      <c r="AF96" s="187">
        <f t="shared" si="26"/>
        <v>8274.6698210746817</v>
      </c>
      <c r="AG96" s="187">
        <f>VLOOKUP(A96,'Maddison 2010 GDP-capita'!$A$2:$GA$202,20,FALSE)</f>
        <v>5944.2722910929606</v>
      </c>
      <c r="AH96" s="187">
        <f>VLOOKUP(A96,'Maddison 2010 GDP'!$A$2:$GA$203,183,FALSE)/1000</f>
        <v>7151.7194500729383</v>
      </c>
      <c r="AI96" s="187">
        <f>VLOOKUP(A96,'Maddison 2010 GDP-capita'!$A$2:$GA$202,183,FALSE)</f>
        <v>2533.8230115051974</v>
      </c>
      <c r="AJ96" s="187">
        <f>VLOOKUP(A96,'Maddison 2010 population'!$A$2:$GA$203,20,FALSE)/1000</f>
        <v>317.572768</v>
      </c>
      <c r="AL96" s="187">
        <f>VLOOKUP(A96,'Maddison 2013 GDP-capita'!$A$4:$GC$232,185,FALSE)</f>
        <v>2524.2683985229833</v>
      </c>
      <c r="AM96" s="197">
        <f>INDEX('Maddison 2018 rgdpnapc'!$A$2:$FN$743,MATCH($A96,'Maddison 2018 rgdpnapc'!$A$2:$A$743,0),Data!AM$1)</f>
        <v>10608</v>
      </c>
      <c r="AO96" s="197"/>
      <c r="AP96" s="186"/>
      <c r="AQ96" s="186"/>
      <c r="BA96" s="187">
        <f>HLOOKUP(A96,'UN population'!$F$17:$BZ$18,2,FALSE)/1000</f>
        <v>2822.4432540000003</v>
      </c>
      <c r="BB96" s="187">
        <f>(HLOOKUP($A96,'UN population'!$F$17:$BZ$118,20,FALSE)+HLOOKUP($A96,'UN population'!$F$17:$BZ$118,21,FALSE))/1000</f>
        <v>2160.4933409999999</v>
      </c>
      <c r="BC96" s="187">
        <f>HLOOKUP($A96,'UN population'!$F$17:$BZ$118,19,FALSE)/1000</f>
        <v>258.40821699999998</v>
      </c>
      <c r="BD96" s="187">
        <f>(HLOOKUP($A96,'UN population'!$F$17:$BZ$118,22,FALSE)+HLOOKUP($A96,'UN population'!$F$17:$BZ$118,23,FALSE))/1000</f>
        <v>388.84145900000004</v>
      </c>
      <c r="BE96" s="187">
        <f>HLOOKUP($A96,'UN population'!$F$17:$BZ$118,24,FALSE)/1000</f>
        <v>14.700237</v>
      </c>
    </row>
    <row r="97" spans="1:66">
      <c r="A97" s="187">
        <v>1957</v>
      </c>
      <c r="G97" s="183"/>
      <c r="H97" s="183"/>
      <c r="O97" s="183"/>
      <c r="S97" s="187">
        <f>VLOOKUP(A97,Table1[],9,FALSE)</f>
        <v>2615</v>
      </c>
      <c r="T97" s="187">
        <f>VLOOKUP(A97,'Maddison 2010 population'!$A$2:$GA$203,183,FALSE)/1000</f>
        <v>2879.9336640917591</v>
      </c>
      <c r="U97" s="199">
        <f>(VLOOKUP($A97,'Maddison 2010 population'!$A$2:$GA$203,20,FALSE)+VLOOKUP($A97,'Maddison 2010 population'!$A$2:$GA$203,33,FALSE)+VLOOKUP($A97,'Maddison 2010 population'!$A$2:$GA$203,39,FALSE)+VLOOKUP($A97,'Maddison 2010 population'!$A$2:$GA$203,42,FALSE)+VLOOKUP($A97,'Maddison 2010 population'!$A$2:$GA$203,58,FALSE)+VLOOKUP($A97,'Maddison 2010 population'!$A$2:$GA$203,127,FALSE))/1000</f>
        <v>2244.390264091759</v>
      </c>
      <c r="V97" s="187">
        <f>VLOOKUP($A97,'Maddison 2010 population'!$A$2:$GA$203,181,FALSE)/1000</f>
        <v>265.70733499999994</v>
      </c>
      <c r="W97" s="187">
        <f>(VLOOKUP($A97,'Maddison 2010 population'!$A$2:$GA$203,23,FALSE)+VLOOKUP($A97,'Maddison 2010 population'!$A$2:$GA$203,24,FALSE)+VLOOKUP($A97,'Maddison 2010 population'!$A$2:$GA$203,85,FALSE))/1000</f>
        <v>388.91124600000006</v>
      </c>
      <c r="X97" s="187">
        <f>(VLOOKUP($A97,'Maddison 2010 population'!$A$2:$GA$203,21,FALSE)+VLOOKUP($A97,'Maddison 2010 population'!$A$2:$GA$203,22,FALSE))/1000</f>
        <v>11.941975999999999</v>
      </c>
      <c r="Y97" s="199">
        <f>(VLOOKUP($A97,'Maddison 2010 GDP'!$A$2:$GA$202,20,FALSE)+VLOOKUP($A97,'Maddison 2010 GDP'!$A$2:$GA$202,33,FALSE)+VLOOKUP($A97,'Maddison 2010 GDP'!$A$2:$GA$202,39,FALSE)+VLOOKUP($A97,'Maddison 2010 GDP'!$A$2:$GA$202,42,FALSE)+VLOOKUP($A97,'Maddison 2010 GDP'!$A$2:$GA$202,58,FALSE)+VLOOKUP($A97,'Maddison 2010 GDP'!$A$2:$GA$202,127,FALSE))/1000</f>
        <v>4438.1053352774943</v>
      </c>
      <c r="Z97" s="187">
        <f>VLOOKUP($A97,'Maddison 2010 GDP'!$A$2:$GA$202,181,FALSE)/1000</f>
        <v>266.96749828998009</v>
      </c>
      <c r="AA97" s="187">
        <f>(VLOOKUP($A97,'Maddison 2010 GDP'!$A$2:$GA$202,23,FALSE)+VLOOKUP($A97,'Maddison 2010 GDP'!$A$2:$GA$202,24,FALSE)+VLOOKUP($A97,'Maddison 2010 GDP'!$A$2:$GA$202,85,FALSE))/1000</f>
        <v>2620.0808966448662</v>
      </c>
      <c r="AB97" s="187">
        <f>(VLOOKUP($A97,'Maddison 2010 GDP'!$A$2:$GA$202,21,FALSE)+VLOOKUP($A97,'Maddison 2010 GDP'!$A$2:$GA$202,22,FALSE))/1000</f>
        <v>98.742000000000004</v>
      </c>
      <c r="AC97" s="187">
        <f t="shared" si="23"/>
        <v>1977.4213987127009</v>
      </c>
      <c r="AD97" s="187">
        <f t="shared" si="24"/>
        <v>1004.7426740777787</v>
      </c>
      <c r="AE97" s="187">
        <f t="shared" si="25"/>
        <v>6736.9635709759496</v>
      </c>
      <c r="AF97" s="187">
        <f t="shared" si="26"/>
        <v>8268.4808611238223</v>
      </c>
      <c r="AG97" s="187">
        <f>VLOOKUP(A97,'Maddison 2010 GDP-capita'!$A$2:$GA$202,20,FALSE)</f>
        <v>6160.0661244244302</v>
      </c>
      <c r="AH97" s="187">
        <f>VLOOKUP(A97,'Maddison 2010 GDP'!$A$2:$GA$203,183,FALSE)/1000</f>
        <v>7423.8957302123399</v>
      </c>
      <c r="AI97" s="187">
        <f>VLOOKUP(A97,'Maddison 2010 GDP-capita'!$A$2:$GA$202,183,FALSE)</f>
        <v>2577.8009482567736</v>
      </c>
      <c r="AJ97" s="187">
        <f>VLOOKUP(A97,'Maddison 2010 population'!$A$2:$GA$203,20,FALSE)/1000</f>
        <v>319.82823799999994</v>
      </c>
      <c r="AL97" s="187">
        <f>VLOOKUP(A97,'Maddison 2013 GDP-capita'!$A$4:$GC$232,185,FALSE)</f>
        <v>2567.2972542298207</v>
      </c>
      <c r="AM97" s="197">
        <f>INDEX('Maddison 2018 rgdpnapc'!$A$2:$FN$743,MATCH($A97,'Maddison 2018 rgdpnapc'!$A$2:$A$743,0),Data!AM$1)</f>
        <v>11124</v>
      </c>
      <c r="AO97" s="197"/>
      <c r="AP97" s="186"/>
      <c r="AQ97" s="186"/>
      <c r="BA97" s="187">
        <f>HLOOKUP(A97,'UN population'!$F$17:$BZ$18,2,FALSE)/1000</f>
        <v>2873.3060580000001</v>
      </c>
      <c r="BB97" s="187">
        <f>(HLOOKUP($A97,'UN population'!$F$17:$BZ$118,20,FALSE)+HLOOKUP($A97,'UN population'!$F$17:$BZ$118,21,FALSE))/1000</f>
        <v>2196.285249</v>
      </c>
      <c r="BC97" s="187">
        <f>HLOOKUP($A97,'UN population'!$F$17:$BZ$118,19,FALSE)/1000</f>
        <v>264.292214</v>
      </c>
      <c r="BD97" s="187">
        <f>(HLOOKUP($A97,'UN population'!$F$17:$BZ$118,22,FALSE)+HLOOKUP($A97,'UN population'!$F$17:$BZ$118,23,FALSE))/1000</f>
        <v>397.70760999999999</v>
      </c>
      <c r="BE97" s="187">
        <f>HLOOKUP($A97,'UN population'!$F$17:$BZ$118,24,FALSE)/1000</f>
        <v>15.020985000000001</v>
      </c>
    </row>
    <row r="98" spans="1:66">
      <c r="A98" s="187">
        <v>1958</v>
      </c>
      <c r="G98" s="183"/>
      <c r="H98" s="183"/>
      <c r="O98" s="183"/>
      <c r="S98" s="187">
        <f>VLOOKUP(A98,Table1[],9,FALSE)</f>
        <v>2654</v>
      </c>
      <c r="T98" s="187">
        <f>VLOOKUP(A98,'Maddison 2010 population'!$A$2:$GA$203,183,FALSE)/1000</f>
        <v>2939.254093770222</v>
      </c>
      <c r="U98" s="199">
        <f>(VLOOKUP($A98,'Maddison 2010 population'!$A$2:$GA$203,20,FALSE)+VLOOKUP($A98,'Maddison 2010 population'!$A$2:$GA$203,33,FALSE)+VLOOKUP($A98,'Maddison 2010 population'!$A$2:$GA$203,39,FALSE)+VLOOKUP($A98,'Maddison 2010 population'!$A$2:$GA$203,42,FALSE)+VLOOKUP($A98,'Maddison 2010 population'!$A$2:$GA$203,58,FALSE)+VLOOKUP($A98,'Maddison 2010 population'!$A$2:$GA$203,127,FALSE))/1000</f>
        <v>2288.4529477702217</v>
      </c>
      <c r="V98" s="187">
        <f>VLOOKUP($A98,'Maddison 2010 population'!$A$2:$GA$203,181,FALSE)/1000</f>
        <v>271.94120599999997</v>
      </c>
      <c r="W98" s="187">
        <f>(VLOOKUP($A98,'Maddison 2010 population'!$A$2:$GA$203,23,FALSE)+VLOOKUP($A98,'Maddison 2010 population'!$A$2:$GA$203,24,FALSE)+VLOOKUP($A98,'Maddison 2010 population'!$A$2:$GA$203,85,FALSE))/1000</f>
        <v>397.93305500000002</v>
      </c>
      <c r="X98" s="187">
        <f>(VLOOKUP($A98,'Maddison 2010 population'!$A$2:$GA$203,21,FALSE)+VLOOKUP($A98,'Maddison 2010 population'!$A$2:$GA$203,22,FALSE))/1000</f>
        <v>12.1968</v>
      </c>
      <c r="Y98" s="199">
        <f>(VLOOKUP($A98,'Maddison 2010 GDP'!$A$2:$GA$202,20,FALSE)+VLOOKUP($A98,'Maddison 2010 GDP'!$A$2:$GA$202,33,FALSE)+VLOOKUP($A98,'Maddison 2010 GDP'!$A$2:$GA$202,39,FALSE)+VLOOKUP($A98,'Maddison 2010 GDP'!$A$2:$GA$202,42,FALSE)+VLOOKUP($A98,'Maddison 2010 GDP'!$A$2:$GA$202,58,FALSE)+VLOOKUP($A98,'Maddison 2010 GDP'!$A$2:$GA$202,127,FALSE))/1000</f>
        <v>4651.3514557313802</v>
      </c>
      <c r="Z98" s="187">
        <f>VLOOKUP($A98,'Maddison 2010 GDP'!$A$2:$GA$202,181,FALSE)/1000</f>
        <v>273.02070793866443</v>
      </c>
      <c r="AA98" s="187">
        <f>(VLOOKUP($A98,'Maddison 2010 GDP'!$A$2:$GA$202,23,FALSE)+VLOOKUP($A98,'Maddison 2010 GDP'!$A$2:$GA$202,24,FALSE)+VLOOKUP($A98,'Maddison 2010 GDP'!$A$2:$GA$202,85,FALSE))/1000</f>
        <v>2634.6061071713602</v>
      </c>
      <c r="AB98" s="187">
        <f>(VLOOKUP($A98,'Maddison 2010 GDP'!$A$2:$GA$202,21,FALSE)+VLOOKUP($A98,'Maddison 2010 GDP'!$A$2:$GA$202,22,FALSE))/1000</f>
        <v>103.30800000000001</v>
      </c>
      <c r="AC98" s="187">
        <f t="shared" si="23"/>
        <v>2032.5309551430689</v>
      </c>
      <c r="AD98" s="187">
        <f t="shared" si="24"/>
        <v>1003.9696151772765</v>
      </c>
      <c r="AE98" s="187">
        <f t="shared" si="25"/>
        <v>6620.7269641657685</v>
      </c>
      <c r="AF98" s="187">
        <f t="shared" si="26"/>
        <v>8470.0905155450619</v>
      </c>
      <c r="AG98" s="187">
        <f>VLOOKUP(A98,'Maddison 2010 GDP-capita'!$A$2:$GA$202,20,FALSE)</f>
        <v>6265.027765496081</v>
      </c>
      <c r="AH98" s="187">
        <f>VLOOKUP(A98,'Maddison 2010 GDP'!$A$2:$GA$203,183,FALSE)/1000</f>
        <v>7662.286270841405</v>
      </c>
      <c r="AI98" s="187">
        <f>VLOOKUP(A98,'Maddison 2010 GDP-capita'!$A$2:$GA$202,183,FALSE)</f>
        <v>2606.8812108084485</v>
      </c>
      <c r="AJ98" s="187">
        <f>VLOOKUP(A98,'Maddison 2010 population'!$A$2:$GA$203,20,FALSE)/1000</f>
        <v>322.18326400000001</v>
      </c>
      <c r="AL98" s="187">
        <f>VLOOKUP(A98,'Maddison 2013 GDP-capita'!$A$4:$GC$232,185,FALSE)</f>
        <v>2596.3225946206317</v>
      </c>
      <c r="AM98" s="197">
        <f>INDEX('Maddison 2018 rgdpnapc'!$A$2:$FN$743,MATCH($A98,'Maddison 2018 rgdpnapc'!$A$2:$A$743,0),Data!AM$1)</f>
        <v>11277</v>
      </c>
      <c r="AO98" s="197"/>
      <c r="AP98" s="186"/>
      <c r="AQ98" s="186"/>
      <c r="BA98" s="187">
        <f>HLOOKUP(A98,'UN population'!$F$17:$BZ$18,2,FALSE)/1000</f>
        <v>2925.6866800000003</v>
      </c>
      <c r="BB98" s="187">
        <f>(HLOOKUP($A98,'UN population'!$F$17:$BZ$118,20,FALSE)+HLOOKUP($A98,'UN population'!$F$17:$BZ$118,21,FALSE))/1000</f>
        <v>2233.2041389999999</v>
      </c>
      <c r="BC98" s="187">
        <f>HLOOKUP($A98,'UN population'!$F$17:$BZ$118,19,FALSE)/1000</f>
        <v>270.40702799999997</v>
      </c>
      <c r="BD98" s="187">
        <f>(HLOOKUP($A98,'UN population'!$F$17:$BZ$118,22,FALSE)+HLOOKUP($A98,'UN population'!$F$17:$BZ$118,23,FALSE))/1000</f>
        <v>406.723996</v>
      </c>
      <c r="BE98" s="187">
        <f>HLOOKUP($A98,'UN population'!$F$17:$BZ$118,24,FALSE)/1000</f>
        <v>15.351516999999999</v>
      </c>
    </row>
    <row r="99" spans="1:66">
      <c r="A99" s="187">
        <v>1959</v>
      </c>
      <c r="G99" s="183"/>
      <c r="H99" s="183"/>
      <c r="O99" s="183"/>
      <c r="S99" s="187">
        <f>VLOOKUP(A99,Table1[],9,FALSE)</f>
        <v>2706</v>
      </c>
      <c r="T99" s="187">
        <f>VLOOKUP(A99,'Maddison 2010 population'!$A$2:$GA$203,183,FALSE)/1000</f>
        <v>2995.9091887357267</v>
      </c>
      <c r="U99" s="199">
        <f>(VLOOKUP($A99,'Maddison 2010 population'!$A$2:$GA$203,20,FALSE)+VLOOKUP($A99,'Maddison 2010 population'!$A$2:$GA$203,33,FALSE)+VLOOKUP($A99,'Maddison 2010 population'!$A$2:$GA$203,39,FALSE)+VLOOKUP($A99,'Maddison 2010 population'!$A$2:$GA$203,42,FALSE)+VLOOKUP($A99,'Maddison 2010 population'!$A$2:$GA$203,58,FALSE)+VLOOKUP($A99,'Maddison 2010 population'!$A$2:$GA$203,127,FALSE))/1000</f>
        <v>2329.4100807357272</v>
      </c>
      <c r="V99" s="187">
        <f>VLOOKUP($A99,'Maddison 2010 population'!$A$2:$GA$203,181,FALSE)/1000</f>
        <v>278.39887599999997</v>
      </c>
      <c r="W99" s="187">
        <f>(VLOOKUP($A99,'Maddison 2010 population'!$A$2:$GA$203,23,FALSE)+VLOOKUP($A99,'Maddison 2010 population'!$A$2:$GA$203,24,FALSE)+VLOOKUP($A99,'Maddison 2010 population'!$A$2:$GA$203,85,FALSE))/1000</f>
        <v>407.17014699999999</v>
      </c>
      <c r="X99" s="187">
        <f>(VLOOKUP($A99,'Maddison 2010 population'!$A$2:$GA$203,21,FALSE)+VLOOKUP($A99,'Maddison 2010 population'!$A$2:$GA$203,22,FALSE))/1000</f>
        <v>12.462850999999999</v>
      </c>
      <c r="Y99" s="199">
        <f>(VLOOKUP($A99,'Maddison 2010 GDP'!$A$2:$GA$202,20,FALSE)+VLOOKUP($A99,'Maddison 2010 GDP'!$A$2:$GA$202,33,FALSE)+VLOOKUP($A99,'Maddison 2010 GDP'!$A$2:$GA$202,39,FALSE)+VLOOKUP($A99,'Maddison 2010 GDP'!$A$2:$GA$202,42,FALSE)+VLOOKUP($A99,'Maddison 2010 GDP'!$A$2:$GA$202,58,FALSE)+VLOOKUP($A99,'Maddison 2010 GDP'!$A$2:$GA$202,127,FALSE))/1000</f>
        <v>4824.1802335301445</v>
      </c>
      <c r="Z99" s="187">
        <f>VLOOKUP($A99,'Maddison 2010 GDP'!$A$2:$GA$202,181,FALSE)/1000</f>
        <v>288.03252592629684</v>
      </c>
      <c r="AA99" s="187">
        <f>(VLOOKUP($A99,'Maddison 2010 GDP'!$A$2:$GA$202,23,FALSE)+VLOOKUP($A99,'Maddison 2010 GDP'!$A$2:$GA$202,24,FALSE)+VLOOKUP($A99,'Maddison 2010 GDP'!$A$2:$GA$202,85,FALSE))/1000</f>
        <v>2791.3673589008918</v>
      </c>
      <c r="AB99" s="187">
        <f>(VLOOKUP($A99,'Maddison 2010 GDP'!$A$2:$GA$202,21,FALSE)+VLOOKUP($A99,'Maddison 2010 GDP'!$A$2:$GA$202,22,FALSE))/1000</f>
        <v>109.87</v>
      </c>
      <c r="AC99" s="187">
        <f t="shared" si="23"/>
        <v>2070.9879610405319</v>
      </c>
      <c r="AD99" s="187">
        <f t="shared" si="24"/>
        <v>1034.6037673165638</v>
      </c>
      <c r="AE99" s="187">
        <f t="shared" si="25"/>
        <v>6855.5304937444043</v>
      </c>
      <c r="AF99" s="187">
        <f t="shared" si="26"/>
        <v>8815.7998518958484</v>
      </c>
      <c r="AG99" s="187">
        <f>VLOOKUP(A99,'Maddison 2010 GDP-capita'!$A$2:$GA$202,20,FALSE)</f>
        <v>6513.8617842382491</v>
      </c>
      <c r="AH99" s="187">
        <f>VLOOKUP(A99,'Maddison 2010 GDP'!$A$2:$GA$203,183,FALSE)/1000</f>
        <v>8013.450118357332</v>
      </c>
      <c r="AI99" s="187">
        <f>VLOOKUP(A99,'Maddison 2010 GDP-capita'!$A$2:$GA$202,183,FALSE)</f>
        <v>2674.7974032347111</v>
      </c>
      <c r="AJ99" s="187">
        <f>VLOOKUP(A99,'Maddison 2010 population'!$A$2:$GA$203,20,FALSE)/1000</f>
        <v>324.71321399999999</v>
      </c>
      <c r="AL99" s="187">
        <f>VLOOKUP(A99,'Maddison 2013 GDP-capita'!$A$4:$GC$232,185,FALSE)</f>
        <v>2665.112269172987</v>
      </c>
      <c r="AM99" s="197">
        <f>INDEX('Maddison 2018 rgdpnapc'!$A$2:$FN$743,MATCH($A99,'Maddison 2018 rgdpnapc'!$A$2:$A$743,0),Data!AM$1)</f>
        <v>11481</v>
      </c>
      <c r="AO99" s="197"/>
      <c r="AP99" s="186"/>
      <c r="AQ99" s="186"/>
      <c r="BA99" s="187">
        <f>HLOOKUP(A99,'UN population'!$F$17:$BZ$18,2,FALSE)/1000</f>
        <v>2979.5761469999998</v>
      </c>
      <c r="BB99" s="187">
        <f>(HLOOKUP($A99,'UN population'!$F$17:$BZ$118,20,FALSE)+HLOOKUP($A99,'UN population'!$F$17:$BZ$118,21,FALSE))/1000</f>
        <v>2271.261109</v>
      </c>
      <c r="BC99" s="187">
        <f>HLOOKUP($A99,'UN population'!$F$17:$BZ$118,19,FALSE)/1000</f>
        <v>276.76072199999999</v>
      </c>
      <c r="BD99" s="187">
        <f>(HLOOKUP($A99,'UN population'!$F$17:$BZ$118,22,FALSE)+HLOOKUP($A99,'UN population'!$F$17:$BZ$118,23,FALSE))/1000</f>
        <v>415.867591</v>
      </c>
      <c r="BE99" s="187">
        <f>HLOOKUP($A99,'UN population'!$F$17:$BZ$118,24,FALSE)/1000</f>
        <v>15.686725000000001</v>
      </c>
    </row>
    <row r="100" spans="1:66">
      <c r="A100" s="187">
        <v>1960</v>
      </c>
      <c r="B100" s="187">
        <v>85700000000</v>
      </c>
      <c r="C100" s="187">
        <f t="shared" ref="C100" si="28">B100*80/1000000000</f>
        <v>6856</v>
      </c>
      <c r="D100" s="187">
        <f>F100</f>
        <v>6855.25</v>
      </c>
      <c r="F100" s="187">
        <v>6855.25</v>
      </c>
      <c r="G100" s="183">
        <f>I100*$F$71/$I$71*4^((A100-1800)/200)</f>
        <v>6889.9607530315825</v>
      </c>
      <c r="H100" s="183">
        <f>G100/$G$130*$I$130</f>
        <v>6848.7822456923623</v>
      </c>
      <c r="I100" s="187">
        <v>8431.84</v>
      </c>
      <c r="J100" s="183">
        <f>M100*AO100/1000</f>
        <v>8429.0480000000007</v>
      </c>
      <c r="K100" s="187">
        <v>6855.25</v>
      </c>
      <c r="L100" s="187">
        <v>2270</v>
      </c>
      <c r="M100" s="187">
        <v>2792</v>
      </c>
      <c r="O100" s="183">
        <f>S100</f>
        <v>2792</v>
      </c>
      <c r="P100" s="187">
        <v>2270</v>
      </c>
      <c r="Q100" s="187">
        <v>3020</v>
      </c>
      <c r="S100" s="187">
        <f>VLOOKUP(A100,Table1[],9,FALSE)</f>
        <v>2792</v>
      </c>
      <c r="T100" s="187">
        <f>VLOOKUP(A100,'Maddison 2010 population'!$A$2:$GA$203,183,FALSE)/1000</f>
        <v>3041.5066029928225</v>
      </c>
      <c r="U100" s="199">
        <f>(VLOOKUP($A100,'Maddison 2010 population'!$A$2:$GA$203,20,FALSE)+VLOOKUP($A100,'Maddison 2010 population'!$A$2:$GA$203,33,FALSE)+VLOOKUP($A100,'Maddison 2010 population'!$A$2:$GA$203,39,FALSE)+VLOOKUP($A100,'Maddison 2010 population'!$A$2:$GA$203,42,FALSE)+VLOOKUP($A100,'Maddison 2010 population'!$A$2:$GA$203,58,FALSE)+VLOOKUP($A100,'Maddison 2010 population'!$A$2:$GA$203,127,FALSE))/1000</f>
        <v>2358.9703349928227</v>
      </c>
      <c r="V100" s="187">
        <f>VLOOKUP($A100,'Maddison 2010 population'!$A$2:$GA$203,181,FALSE)/1000</f>
        <v>285.10853499999996</v>
      </c>
      <c r="W100" s="187">
        <f>(VLOOKUP($A100,'Maddison 2010 population'!$A$2:$GA$203,23,FALSE)+VLOOKUP($A100,'Maddison 2010 population'!$A$2:$GA$203,24,FALSE)+VLOOKUP($A100,'Maddison 2010 population'!$A$2:$GA$203,85,FALSE))/1000</f>
        <v>416.48132400000003</v>
      </c>
      <c r="X100" s="187">
        <f>(VLOOKUP($A100,'Maddison 2010 population'!$A$2:$GA$203,21,FALSE)+VLOOKUP($A100,'Maddison 2010 population'!$A$2:$GA$203,22,FALSE))/1000</f>
        <v>12.733019000000001</v>
      </c>
      <c r="Y100" s="199">
        <f>(VLOOKUP($A100,'Maddison 2010 GDP'!$A$2:$GA$202,20,FALSE)+VLOOKUP($A100,'Maddison 2010 GDP'!$A$2:$GA$202,33,FALSE)+VLOOKUP($A100,'Maddison 2010 GDP'!$A$2:$GA$202,39,FALSE)+VLOOKUP($A100,'Maddison 2010 GDP'!$A$2:$GA$202,42,FALSE)+VLOOKUP($A100,'Maddison 2010 GDP'!$A$2:$GA$202,58,FALSE)+VLOOKUP($A100,'Maddison 2010 GDP'!$A$2:$GA$202,127,FALSE))/1000</f>
        <v>5129.7474309186991</v>
      </c>
      <c r="Z100" s="187">
        <f>VLOOKUP($A100,'Maddison 2010 GDP'!$A$2:$GA$202,181,FALSE)/1000</f>
        <v>300.82220015328568</v>
      </c>
      <c r="AA100" s="187">
        <f>(VLOOKUP($A100,'Maddison 2010 GDP'!$A$2:$GA$202,23,FALSE)+VLOOKUP($A100,'Maddison 2010 GDP'!$A$2:$GA$202,24,FALSE)+VLOOKUP($A100,'Maddison 2010 GDP'!$A$2:$GA$202,85,FALSE))/1000</f>
        <v>2888.7185431222474</v>
      </c>
      <c r="AB100" s="187">
        <f>(VLOOKUP($A100,'Maddison 2010 GDP'!$A$2:$GA$202,21,FALSE)+VLOOKUP($A100,'Maddison 2010 GDP'!$A$2:$GA$202,22,FALSE))/1000</f>
        <v>113.53400000000001</v>
      </c>
      <c r="AC100" s="187">
        <f t="shared" si="23"/>
        <v>2174.5705551376959</v>
      </c>
      <c r="AD100" s="187">
        <f t="shared" si="24"/>
        <v>1055.1146781813661</v>
      </c>
      <c r="AE100" s="187">
        <f t="shared" si="25"/>
        <v>6936.0097960172807</v>
      </c>
      <c r="AF100" s="187">
        <f t="shared" si="26"/>
        <v>8916.5028340882855</v>
      </c>
      <c r="AG100" s="187">
        <f>VLOOKUP(A100,'Maddison 2010 GDP-capita'!$A$2:$GA$202,20,FALSE)</f>
        <v>6879.2943309153688</v>
      </c>
      <c r="AH100" s="187">
        <f>VLOOKUP(A100,'Maddison 2010 GDP'!$A$2:$GA$203,183,FALSE)/1000</f>
        <v>8432.8221741942325</v>
      </c>
      <c r="AI100" s="187">
        <f>VLOOKUP(A100,'Maddison 2010 GDP-capita'!$A$2:$GA$202,183,FALSE)</f>
        <v>2772.5805907823415</v>
      </c>
      <c r="AJ100" s="187">
        <f>VLOOKUP(A100,'Maddison 2010 population'!$A$2:$GA$203,20,FALSE)/1000</f>
        <v>327.259184</v>
      </c>
      <c r="AL100" s="187">
        <f>VLOOKUP(A100,'Maddison 2013 GDP-capita'!$A$4:$GC$232,185,FALSE)</f>
        <v>2764.0488425183912</v>
      </c>
      <c r="AM100" s="197">
        <f>INDEX('Maddison 2018 rgdpnapc'!$A$2:$FN$743,MATCH($A100,'Maddison 2018 rgdpnapc'!$A$2:$A$743,0),Data!AM$1)</f>
        <v>12170</v>
      </c>
      <c r="AO100" s="197">
        <v>3019</v>
      </c>
      <c r="AP100" s="186">
        <v>2.0150999999999999E-2</v>
      </c>
      <c r="AQ100" s="186">
        <f>(AO110/AO100)^(1/(A110-A100))-1</f>
        <v>2.035575766927944E-2</v>
      </c>
      <c r="BA100" s="187">
        <f>HLOOKUP(A100,'UN population'!$F$17:$BZ$18,2,FALSE)/1000</f>
        <v>3034.9497149999997</v>
      </c>
      <c r="BB100" s="187">
        <f>(HLOOKUP($A100,'UN population'!$F$17:$BZ$118,20,FALSE)+HLOOKUP($A100,'UN population'!$F$17:$BZ$118,21,FALSE))/1000</f>
        <v>2310.4480229999999</v>
      </c>
      <c r="BC100" s="187">
        <f>HLOOKUP($A100,'UN population'!$F$17:$BZ$118,19,FALSE)/1000</f>
        <v>283.36117099999996</v>
      </c>
      <c r="BD100" s="187">
        <f>(HLOOKUP($A100,'UN population'!$F$17:$BZ$118,22,FALSE)+HLOOKUP($A100,'UN population'!$F$17:$BZ$118,23,FALSE))/1000</f>
        <v>425.11888899999997</v>
      </c>
      <c r="BE100" s="187">
        <f>HLOOKUP($A100,'UN population'!$F$17:$BZ$118,24,FALSE)/1000</f>
        <v>16.021632</v>
      </c>
      <c r="BG100" s="187">
        <f>HLOOKUP(A100,'HYDE 3.2.1 central'!$A$1:$BY$29,29,FALSE)/1000000</f>
        <v>3022.785582</v>
      </c>
      <c r="BH100" s="187">
        <f>BG100-BI100-BJ100-BK100</f>
        <v>2300.2051529999994</v>
      </c>
      <c r="BI100" s="187">
        <f>(HLOOKUP($A100,'HYDE 3.2.1 central'!$A$1:$BY$29,8,FALSE)+HLOOKUP($A100,'HYDE 3.2.1 central'!$A$1:$BY$29,9,FALSE)+HLOOKUP($A100,'HYDE 3.2.1 central'!$A$1:$BY$29,10,FALSE)+HLOOKUP($A100,'HYDE 3.2.1 central'!$A$1:$BY$29,11,FALSE)+HLOOKUP($A100,'HYDE 3.2.1 central'!$A$1:$BY$29,27,FALSE))/1000000</f>
        <v>284.94662</v>
      </c>
      <c r="BJ100" s="187">
        <f>(HLOOKUP($A100,'HYDE 3.2.1 central'!$A$1:$BY$29,2,FALSE)+HLOOKUP($A100,'HYDE 3.2.1 central'!$A$1:$BY$29,3,FALSE)+HLOOKUP($A100,'HYDE 3.2.1 central'!$A$1:$BY$29,4,FALSE)+HLOOKUP($A100,'HYDE 3.2.1 central'!$A$1:$BY$29,5,FALSE)+HLOOKUP($A100,'HYDE 3.2.1 central'!$A$1:$BY$29,6,FALSE)+HLOOKUP($A100,'HYDE 3.2.1 central'!$A$1:$BY$29,7,FALSE))/1000000</f>
        <v>423.88084400000002</v>
      </c>
      <c r="BK100" s="187">
        <f>HLOOKUP($A100,'HYDE 3.2.1 central'!$A$1:$BY$29,25,FALSE)/1000000</f>
        <v>13.752965</v>
      </c>
    </row>
    <row r="101" spans="1:66">
      <c r="A101" s="187">
        <v>1961</v>
      </c>
      <c r="G101" s="183"/>
      <c r="H101" s="183"/>
      <c r="O101" s="183"/>
      <c r="S101" s="187">
        <f>VLOOKUP(A101,Table1[],9,FALSE)</f>
        <v>2843</v>
      </c>
      <c r="T101" s="187">
        <f>VLOOKUP(A101,'Maddison 2010 population'!$A$2:$GA$203,183,FALSE)/1000</f>
        <v>3082.1612240000004</v>
      </c>
      <c r="U101" s="199">
        <f>(VLOOKUP($A101,'Maddison 2010 population'!$A$2:$GA$203,20,FALSE)+VLOOKUP($A101,'Maddison 2010 population'!$A$2:$GA$203,33,FALSE)+VLOOKUP($A101,'Maddison 2010 population'!$A$2:$GA$203,39,FALSE)+VLOOKUP($A101,'Maddison 2010 population'!$A$2:$GA$203,42,FALSE)+VLOOKUP($A101,'Maddison 2010 population'!$A$2:$GA$203,58,FALSE)+VLOOKUP($A101,'Maddison 2010 population'!$A$2:$GA$203,127,FALSE))/1000</f>
        <v>2383.4251210000002</v>
      </c>
      <c r="V101" s="187">
        <f>VLOOKUP($A101,'Maddison 2010 population'!$A$2:$GA$203,181,FALSE)/1000</f>
        <v>291.80432200000007</v>
      </c>
      <c r="W101" s="187">
        <f>(VLOOKUP($A101,'Maddison 2010 population'!$A$2:$GA$203,23,FALSE)+VLOOKUP($A101,'Maddison 2010 population'!$A$2:$GA$203,24,FALSE)+VLOOKUP($A101,'Maddison 2010 population'!$A$2:$GA$203,85,FALSE))/1000</f>
        <v>425.99758300000002</v>
      </c>
      <c r="X101" s="187">
        <f>(VLOOKUP($A101,'Maddison 2010 population'!$A$2:$GA$203,21,FALSE)+VLOOKUP($A101,'Maddison 2010 population'!$A$2:$GA$203,22,FALSE))/1000</f>
        <v>13.031263999999998</v>
      </c>
      <c r="Y101" s="199">
        <f>(VLOOKUP($A101,'Maddison 2010 GDP'!$A$2:$GA$202,20,FALSE)+VLOOKUP($A101,'Maddison 2010 GDP'!$A$2:$GA$202,33,FALSE)+VLOOKUP($A101,'Maddison 2010 GDP'!$A$2:$GA$202,39,FALSE)+VLOOKUP($A101,'Maddison 2010 GDP'!$A$2:$GA$202,42,FALSE)+VLOOKUP($A101,'Maddison 2010 GDP'!$A$2:$GA$202,58,FALSE)+VLOOKUP($A101,'Maddison 2010 GDP'!$A$2:$GA$202,127,FALSE))/1000</f>
        <v>5328.5103502754555</v>
      </c>
      <c r="Z101" s="187">
        <f>VLOOKUP($A101,'Maddison 2010 GDP'!$A$2:$GA$202,181,FALSE)/1000</f>
        <v>307.3402174427444</v>
      </c>
      <c r="AA101" s="187">
        <f>(VLOOKUP($A101,'Maddison 2010 GDP'!$A$2:$GA$202,23,FALSE)+VLOOKUP($A101,'Maddison 2010 GDP'!$A$2:$GA$202,24,FALSE)+VLOOKUP($A101,'Maddison 2010 GDP'!$A$2:$GA$202,85,FALSE))/1000</f>
        <v>2974.0496586817617</v>
      </c>
      <c r="AB101" s="187">
        <f>(VLOOKUP($A101,'Maddison 2010 GDP'!$A$2:$GA$202,21,FALSE)+VLOOKUP($A101,'Maddison 2010 GDP'!$A$2:$GA$202,22,FALSE))/1000</f>
        <v>115.417</v>
      </c>
      <c r="AC101" s="187">
        <f t="shared" si="23"/>
        <v>2235.6525083698884</v>
      </c>
      <c r="AD101" s="187">
        <f t="shared" si="24"/>
        <v>1053.24079964362</v>
      </c>
      <c r="AE101" s="187">
        <f t="shared" si="25"/>
        <v>6981.3768372525283</v>
      </c>
      <c r="AF101" s="187">
        <f t="shared" si="26"/>
        <v>8856.9305326022113</v>
      </c>
      <c r="AG101" s="187">
        <f>VLOOKUP(A101,'Maddison 2010 GDP-capita'!$A$2:$GA$202,20,FALSE)</f>
        <v>7184.8142950761567</v>
      </c>
      <c r="AH101" s="187">
        <f>VLOOKUP(A101,'Maddison 2010 GDP'!$A$2:$GA$203,183,FALSE)/1000</f>
        <v>8725.3172263999622</v>
      </c>
      <c r="AI101" s="187">
        <f>VLOOKUP(A101,'Maddison 2010 GDP-capita'!$A$2:$GA$202,183,FALSE)</f>
        <v>2830.9087657252162</v>
      </c>
      <c r="AJ101" s="187">
        <f>VLOOKUP(A101,'Maddison 2010 population'!$A$2:$GA$203,20,FALSE)/1000</f>
        <v>330.05351499999995</v>
      </c>
      <c r="AL101" s="187">
        <f>VLOOKUP(A101,'Maddison 2013 GDP-capita'!$A$4:$GC$232,185,FALSE)</f>
        <v>2821.1852116152445</v>
      </c>
      <c r="AM101" s="197">
        <f>INDEX('Maddison 2018 rgdpnapc'!$A$2:$FN$743,MATCH($A101,'Maddison 2018 rgdpnapc'!$A$2:$A$743,0),Data!AM$1)</f>
        <v>12698</v>
      </c>
      <c r="AO101" s="197"/>
      <c r="AP101" s="186"/>
      <c r="AQ101" s="186"/>
      <c r="BA101" s="187">
        <f>HLOOKUP(A101,'UN population'!$F$17:$BZ$18,2,FALSE)/1000</f>
        <v>3091.8435129999998</v>
      </c>
      <c r="BB101" s="187">
        <f>(HLOOKUP($A101,'UN population'!$F$17:$BZ$118,20,FALSE)+HLOOKUP($A101,'UN population'!$F$17:$BZ$118,21,FALSE))/1000</f>
        <v>2350.8198820000002</v>
      </c>
      <c r="BC101" s="187">
        <f>HLOOKUP($A101,'UN population'!$F$17:$BZ$118,19,FALSE)/1000</f>
        <v>290.21446700000001</v>
      </c>
      <c r="BD101" s="187">
        <f>(HLOOKUP($A101,'UN population'!$F$17:$BZ$118,22,FALSE)+HLOOKUP($A101,'UN population'!$F$17:$BZ$118,23,FALSE))/1000</f>
        <v>434.45516900000001</v>
      </c>
      <c r="BE101" s="187">
        <f>HLOOKUP($A101,'UN population'!$F$17:$BZ$118,24,FALSE)/1000</f>
        <v>16.353995000000001</v>
      </c>
    </row>
    <row r="102" spans="1:66">
      <c r="A102" s="187">
        <v>1962</v>
      </c>
      <c r="G102" s="183"/>
      <c r="H102" s="183"/>
      <c r="O102" s="183"/>
      <c r="S102" s="187">
        <f>VLOOKUP(A102,Table1[],9,FALSE)</f>
        <v>2921</v>
      </c>
      <c r="T102" s="187">
        <f>VLOOKUP(A102,'Maddison 2010 population'!$A$2:$GA$203,183,FALSE)/1000</f>
        <v>3135.786860583522</v>
      </c>
      <c r="U102" s="199">
        <f>(VLOOKUP($A102,'Maddison 2010 population'!$A$2:$GA$203,20,FALSE)+VLOOKUP($A102,'Maddison 2010 population'!$A$2:$GA$203,33,FALSE)+VLOOKUP($A102,'Maddison 2010 population'!$A$2:$GA$203,39,FALSE)+VLOOKUP($A102,'Maddison 2010 population'!$A$2:$GA$203,42,FALSE)+VLOOKUP($A102,'Maddison 2010 population'!$A$2:$GA$203,58,FALSE)+VLOOKUP($A102,'Maddison 2010 population'!$A$2:$GA$203,127,FALSE))/1000</f>
        <v>2420.7290785835216</v>
      </c>
      <c r="V102" s="187">
        <f>VLOOKUP($A102,'Maddison 2010 population'!$A$2:$GA$203,181,FALSE)/1000</f>
        <v>298.637767</v>
      </c>
      <c r="W102" s="187">
        <f>(VLOOKUP($A102,'Maddison 2010 population'!$A$2:$GA$203,23,FALSE)+VLOOKUP($A102,'Maddison 2010 population'!$A$2:$GA$203,24,FALSE)+VLOOKUP($A102,'Maddison 2010 population'!$A$2:$GA$203,85,FALSE))/1000</f>
        <v>435.49443699999989</v>
      </c>
      <c r="X102" s="187">
        <f>(VLOOKUP($A102,'Maddison 2010 population'!$A$2:$GA$203,21,FALSE)+VLOOKUP($A102,'Maddison 2010 population'!$A$2:$GA$203,22,FALSE))/1000</f>
        <v>13.283518000000001</v>
      </c>
      <c r="Y102" s="199">
        <f>(VLOOKUP($A102,'Maddison 2010 GDP'!$A$2:$GA$202,20,FALSE)+VLOOKUP($A102,'Maddison 2010 GDP'!$A$2:$GA$202,33,FALSE)+VLOOKUP($A102,'Maddison 2010 GDP'!$A$2:$GA$202,39,FALSE)+VLOOKUP($A102,'Maddison 2010 GDP'!$A$2:$GA$202,42,FALSE)+VLOOKUP($A102,'Maddison 2010 GDP'!$A$2:$GA$202,58,FALSE)+VLOOKUP($A102,'Maddison 2010 GDP'!$A$2:$GA$202,127,FALSE))/1000</f>
        <v>5553.9429278518146</v>
      </c>
      <c r="Z102" s="187">
        <f>VLOOKUP($A102,'Maddison 2010 GDP'!$A$2:$GA$202,181,FALSE)/1000</f>
        <v>319.46270177926505</v>
      </c>
      <c r="AA102" s="187">
        <f>(VLOOKUP($A102,'Maddison 2010 GDP'!$A$2:$GA$202,23,FALSE)+VLOOKUP($A102,'Maddison 2010 GDP'!$A$2:$GA$202,24,FALSE)+VLOOKUP($A102,'Maddison 2010 GDP'!$A$2:$GA$202,85,FALSE))/1000</f>
        <v>3141.4009827847763</v>
      </c>
      <c r="AB102" s="187">
        <f>(VLOOKUP($A102,'Maddison 2010 GDP'!$A$2:$GA$202,21,FALSE)+VLOOKUP($A102,'Maddison 2010 GDP'!$A$2:$GA$202,22,FALSE))/1000</f>
        <v>121.65900000000001</v>
      </c>
      <c r="AC102" s="187">
        <f t="shared" si="23"/>
        <v>2294.3265221160887</v>
      </c>
      <c r="AD102" s="187">
        <f t="shared" si="24"/>
        <v>1069.7330916597198</v>
      </c>
      <c r="AE102" s="187">
        <f t="shared" si="25"/>
        <v>7213.4124247947093</v>
      </c>
      <c r="AF102" s="187">
        <f t="shared" si="26"/>
        <v>9158.6430642846262</v>
      </c>
      <c r="AG102" s="187">
        <f>VLOOKUP(A102,'Maddison 2010 GDP-capita'!$A$2:$GA$202,20,FALSE)</f>
        <v>7464.5336882134652</v>
      </c>
      <c r="AH102" s="187">
        <f>VLOOKUP(A102,'Maddison 2010 GDP'!$A$2:$GA$203,183,FALSE)/1000</f>
        <v>9136.4656124158573</v>
      </c>
      <c r="AI102" s="187">
        <f>VLOOKUP(A102,'Maddison 2010 GDP-capita'!$A$2:$GA$202,183,FALSE)</f>
        <v>2913.6118041886625</v>
      </c>
      <c r="AJ102" s="187">
        <f>VLOOKUP(A102,'Maddison 2010 population'!$A$2:$GA$203,20,FALSE)/1000</f>
        <v>333.30752200000001</v>
      </c>
      <c r="AL102" s="187">
        <f>VLOOKUP(A102,'Maddison 2013 GDP-capita'!$A$4:$GC$232,185,FALSE)</f>
        <v>2902.3977630713343</v>
      </c>
      <c r="AM102" s="197">
        <f>INDEX('Maddison 2018 rgdpnapc'!$A$2:$FN$743,MATCH($A102,'Maddison 2018 rgdpnapc'!$A$2:$A$743,0),Data!AM$1)</f>
        <v>13271</v>
      </c>
      <c r="AO102" s="197"/>
      <c r="AP102" s="186"/>
      <c r="AQ102" s="186"/>
      <c r="BA102" s="187">
        <f>HLOOKUP(A102,'UN population'!$F$17:$BZ$18,2,FALSE)/1000</f>
        <v>3150.4207609999999</v>
      </c>
      <c r="BB102" s="187">
        <f>(HLOOKUP($A102,'UN population'!$F$17:$BZ$118,20,FALSE)+HLOOKUP($A102,'UN population'!$F$17:$BZ$118,21,FALSE))/1000</f>
        <v>2392.5669619999999</v>
      </c>
      <c r="BC102" s="187">
        <f>HLOOKUP($A102,'UN population'!$F$17:$BZ$118,19,FALSE)/1000</f>
        <v>297.32260400000001</v>
      </c>
      <c r="BD102" s="187">
        <f>(HLOOKUP($A102,'UN population'!$F$17:$BZ$118,22,FALSE)+HLOOKUP($A102,'UN population'!$F$17:$BZ$118,23,FALSE))/1000</f>
        <v>443.84504200000003</v>
      </c>
      <c r="BE102" s="187">
        <f>HLOOKUP($A102,'UN population'!$F$17:$BZ$118,24,FALSE)/1000</f>
        <v>16.686152999999997</v>
      </c>
    </row>
    <row r="103" spans="1:66">
      <c r="A103" s="187">
        <v>1963</v>
      </c>
      <c r="G103" s="183"/>
      <c r="H103" s="183"/>
      <c r="O103" s="183"/>
      <c r="S103" s="187">
        <f>VLOOKUP(A103,Table1[],9,FALSE)</f>
        <v>2987</v>
      </c>
      <c r="T103" s="187">
        <f>VLOOKUP(A103,'Maddison 2010 population'!$A$2:$GA$203,183,FALSE)/1000</f>
        <v>3201.3540810484596</v>
      </c>
      <c r="U103" s="199">
        <f>(VLOOKUP($A103,'Maddison 2010 population'!$A$2:$GA$203,20,FALSE)+VLOOKUP($A103,'Maddison 2010 population'!$A$2:$GA$203,33,FALSE)+VLOOKUP($A103,'Maddison 2010 population'!$A$2:$GA$203,39,FALSE)+VLOOKUP($A103,'Maddison 2010 population'!$A$2:$GA$203,42,FALSE)+VLOOKUP($A103,'Maddison 2010 population'!$A$2:$GA$203,58,FALSE)+VLOOKUP($A103,'Maddison 2010 population'!$A$2:$GA$203,127,FALSE))/1000</f>
        <v>2469.2131040484596</v>
      </c>
      <c r="V103" s="187">
        <f>VLOOKUP($A103,'Maddison 2010 population'!$A$2:$GA$203,181,FALSE)/1000</f>
        <v>306.16267299999998</v>
      </c>
      <c r="W103" s="187">
        <f>(VLOOKUP($A103,'Maddison 2010 population'!$A$2:$GA$203,23,FALSE)+VLOOKUP($A103,'Maddison 2010 population'!$A$2:$GA$203,24,FALSE)+VLOOKUP($A103,'Maddison 2010 population'!$A$2:$GA$203,85,FALSE))/1000</f>
        <v>445.06866300000002</v>
      </c>
      <c r="X103" s="187">
        <f>(VLOOKUP($A103,'Maddison 2010 population'!$A$2:$GA$203,21,FALSE)+VLOOKUP($A103,'Maddison 2010 population'!$A$2:$GA$203,22,FALSE))/1000</f>
        <v>13.542833</v>
      </c>
      <c r="Y103" s="199">
        <f>(VLOOKUP($A103,'Maddison 2010 GDP'!$A$2:$GA$202,20,FALSE)+VLOOKUP($A103,'Maddison 2010 GDP'!$A$2:$GA$202,33,FALSE)+VLOOKUP($A103,'Maddison 2010 GDP'!$A$2:$GA$202,39,FALSE)+VLOOKUP($A103,'Maddison 2010 GDP'!$A$2:$GA$202,42,FALSE)+VLOOKUP($A103,'Maddison 2010 GDP'!$A$2:$GA$202,58,FALSE)+VLOOKUP($A103,'Maddison 2010 GDP'!$A$2:$GA$202,127,FALSE))/1000</f>
        <v>5793.0088582412045</v>
      </c>
      <c r="Z103" s="187">
        <f>VLOOKUP($A103,'Maddison 2010 GDP'!$A$2:$GA$202,181,FALSE)/1000</f>
        <v>342.26082570640676</v>
      </c>
      <c r="AA103" s="187">
        <f>(VLOOKUP($A103,'Maddison 2010 GDP'!$A$2:$GA$202,23,FALSE)+VLOOKUP($A103,'Maddison 2010 GDP'!$A$2:$GA$202,24,FALSE)+VLOOKUP($A103,'Maddison 2010 GDP'!$A$2:$GA$202,85,FALSE))/1000</f>
        <v>3269.1198665221509</v>
      </c>
      <c r="AB103" s="187">
        <f>(VLOOKUP($A103,'Maddison 2010 GDP'!$A$2:$GA$202,21,FALSE)+VLOOKUP($A103,'Maddison 2010 GDP'!$A$2:$GA$202,22,FALSE))/1000</f>
        <v>129.16200000000001</v>
      </c>
      <c r="AC103" s="187">
        <f t="shared" si="23"/>
        <v>2346.0951380596243</v>
      </c>
      <c r="AD103" s="187">
        <f t="shared" si="24"/>
        <v>1117.905139619704</v>
      </c>
      <c r="AE103" s="187">
        <f t="shared" si="25"/>
        <v>7345.2034220664746</v>
      </c>
      <c r="AF103" s="187">
        <f t="shared" si="26"/>
        <v>9537.2954831533407</v>
      </c>
      <c r="AG103" s="187">
        <f>VLOOKUP(A103,'Maddison 2010 GDP-capita'!$A$2:$GA$202,20,FALSE)</f>
        <v>7746.1337474449438</v>
      </c>
      <c r="AH103" s="187">
        <f>VLOOKUP(A103,'Maddison 2010 GDP'!$A$2:$GA$203,183,FALSE)/1000</f>
        <v>9533.5515504697632</v>
      </c>
      <c r="AI103" s="187">
        <f>VLOOKUP(A103,'Maddison 2010 GDP-capita'!$A$2:$GA$202,183,FALSE)</f>
        <v>2977.9747285397052</v>
      </c>
      <c r="AJ103" s="187">
        <f>VLOOKUP(A103,'Maddison 2010 population'!$A$2:$GA$203,20,FALSE)/1000</f>
        <v>336.24183199999993</v>
      </c>
      <c r="AL103" s="187">
        <f>VLOOKUP(A103,'Maddison 2013 GDP-capita'!$A$4:$GC$232,185,FALSE)</f>
        <v>2965.0438163683411</v>
      </c>
      <c r="AM103" s="197">
        <f>INDEX('Maddison 2018 rgdpnapc'!$A$2:$FN$743,MATCH($A103,'Maddison 2018 rgdpnapc'!$A$2:$A$743,0),Data!AM$1)</f>
        <v>13757</v>
      </c>
      <c r="AO103" s="197"/>
      <c r="AP103" s="186"/>
      <c r="AQ103" s="186"/>
      <c r="BA103" s="187">
        <f>HLOOKUP(A103,'UN population'!$F$17:$BZ$18,2,FALSE)/1000</f>
        <v>3211.0009460000001</v>
      </c>
      <c r="BB103" s="187">
        <f>(HLOOKUP($A103,'UN population'!$F$17:$BZ$118,20,FALSE)+HLOOKUP($A103,'UN population'!$F$17:$BZ$118,21,FALSE))/1000</f>
        <v>2436.0454879999998</v>
      </c>
      <c r="BC103" s="187">
        <f>HLOOKUP($A103,'UN population'!$F$17:$BZ$118,19,FALSE)/1000</f>
        <v>304.68336599999998</v>
      </c>
      <c r="BD103" s="187">
        <f>(HLOOKUP($A103,'UN population'!$F$17:$BZ$118,22,FALSE)+HLOOKUP($A103,'UN population'!$F$17:$BZ$118,23,FALSE))/1000</f>
        <v>453.24605099999997</v>
      </c>
      <c r="BE103" s="187">
        <f>HLOOKUP($A103,'UN population'!$F$17:$BZ$118,24,FALSE)/1000</f>
        <v>17.026040999999999</v>
      </c>
    </row>
    <row r="104" spans="1:66">
      <c r="A104" s="187">
        <v>1964</v>
      </c>
      <c r="G104" s="183"/>
      <c r="H104" s="183"/>
      <c r="O104" s="183"/>
      <c r="S104" s="187">
        <f>VLOOKUP(A104,Table1[],9,FALSE)</f>
        <v>3146</v>
      </c>
      <c r="T104" s="187">
        <f>VLOOKUP(A104,'Maddison 2010 population'!$A$2:$GA$203,183,FALSE)/1000</f>
        <v>3266.4774622008022</v>
      </c>
      <c r="U104" s="199">
        <f>(VLOOKUP($A104,'Maddison 2010 population'!$A$2:$GA$203,20,FALSE)+VLOOKUP($A104,'Maddison 2010 population'!$A$2:$GA$203,33,FALSE)+VLOOKUP($A104,'Maddison 2010 population'!$A$2:$GA$203,39,FALSE)+VLOOKUP($A104,'Maddison 2010 population'!$A$2:$GA$203,42,FALSE)+VLOOKUP($A104,'Maddison 2010 population'!$A$2:$GA$203,58,FALSE)+VLOOKUP($A104,'Maddison 2010 population'!$A$2:$GA$203,127,FALSE))/1000</f>
        <v>2516.8883342008016</v>
      </c>
      <c r="V104" s="187">
        <f>VLOOKUP($A104,'Maddison 2010 population'!$A$2:$GA$203,181,FALSE)/1000</f>
        <v>313.89835199999993</v>
      </c>
      <c r="W104" s="187">
        <f>(VLOOKUP($A104,'Maddison 2010 population'!$A$2:$GA$203,23,FALSE)+VLOOKUP($A104,'Maddison 2010 population'!$A$2:$GA$203,24,FALSE)+VLOOKUP($A104,'Maddison 2010 population'!$A$2:$GA$203,85,FALSE))/1000</f>
        <v>454.78509399999996</v>
      </c>
      <c r="X104" s="187">
        <f>(VLOOKUP($A104,'Maddison 2010 population'!$A$2:$GA$203,21,FALSE)+VLOOKUP($A104,'Maddison 2010 population'!$A$2:$GA$203,22,FALSE))/1000</f>
        <v>13.810254</v>
      </c>
      <c r="Y104" s="199">
        <f>(VLOOKUP($A104,'Maddison 2010 GDP'!$A$2:$GA$202,20,FALSE)+VLOOKUP($A104,'Maddison 2010 GDP'!$A$2:$GA$202,33,FALSE)+VLOOKUP($A104,'Maddison 2010 GDP'!$A$2:$GA$202,39,FALSE)+VLOOKUP($A104,'Maddison 2010 GDP'!$A$2:$GA$202,42,FALSE)+VLOOKUP($A104,'Maddison 2010 GDP'!$A$2:$GA$202,58,FALSE)+VLOOKUP($A104,'Maddison 2010 GDP'!$A$2:$GA$202,127,FALSE))/1000</f>
        <v>6258.8924925367055</v>
      </c>
      <c r="Z104" s="187">
        <f>VLOOKUP($A104,'Maddison 2010 GDP'!$A$2:$GA$202,181,FALSE)/1000</f>
        <v>360.56648432285414</v>
      </c>
      <c r="AA104" s="187">
        <f>(VLOOKUP($A104,'Maddison 2010 GDP'!$A$2:$GA$202,23,FALSE)+VLOOKUP($A104,'Maddison 2010 GDP'!$A$2:$GA$202,24,FALSE)+VLOOKUP($A104,'Maddison 2010 GDP'!$A$2:$GA$202,85,FALSE))/1000</f>
        <v>3467.9349040235265</v>
      </c>
      <c r="AB104" s="187">
        <f>(VLOOKUP($A104,'Maddison 2010 GDP'!$A$2:$GA$202,21,FALSE)+VLOOKUP($A104,'Maddison 2010 GDP'!$A$2:$GA$202,22,FALSE))/1000</f>
        <v>137.49199999999999</v>
      </c>
      <c r="AC104" s="187">
        <f t="shared" si="23"/>
        <v>2486.7581161577905</v>
      </c>
      <c r="AD104" s="187">
        <f t="shared" si="24"/>
        <v>1148.6727535379166</v>
      </c>
      <c r="AE104" s="187">
        <f t="shared" si="25"/>
        <v>7625.436606819675</v>
      </c>
      <c r="AF104" s="187">
        <f t="shared" si="26"/>
        <v>9955.790820357106</v>
      </c>
      <c r="AG104" s="187">
        <f>VLOOKUP(A104,'Maddison 2010 GDP-capita'!$A$2:$GA$202,20,FALSE)</f>
        <v>8145.368842790107</v>
      </c>
      <c r="AH104" s="187">
        <f>VLOOKUP(A104,'Maddison 2010 GDP'!$A$2:$GA$203,183,FALSE)/1000</f>
        <v>10224.885880883086</v>
      </c>
      <c r="AI104" s="187">
        <f>VLOOKUP(A104,'Maddison 2010 GDP-capita'!$A$2:$GA$202,183,FALSE)</f>
        <v>3130.2484095494196</v>
      </c>
      <c r="AJ104" s="187">
        <f>VLOOKUP(A104,'Maddison 2010 population'!$A$2:$GA$203,20,FALSE)/1000</f>
        <v>339.12803400000007</v>
      </c>
      <c r="AL104" s="187">
        <f>VLOOKUP(A104,'Maddison 2013 GDP-capita'!$A$4:$GC$232,185,FALSE)</f>
        <v>3117.6477359691762</v>
      </c>
      <c r="AM104" s="197">
        <f>INDEX('Maddison 2018 rgdpnapc'!$A$2:$FN$743,MATCH($A104,'Maddison 2018 rgdpnapc'!$A$2:$A$743,0),Data!AM$1)</f>
        <v>14509</v>
      </c>
      <c r="AO104" s="197"/>
      <c r="AP104" s="186"/>
      <c r="AQ104" s="186"/>
      <c r="BA104" s="187">
        <f>HLOOKUP(A104,'UN population'!$F$17:$BZ$18,2,FALSE)/1000</f>
        <v>3273.9782719999998</v>
      </c>
      <c r="BB104" s="187">
        <f>(HLOOKUP($A104,'UN population'!$F$17:$BZ$118,20,FALSE)+HLOOKUP($A104,'UN population'!$F$17:$BZ$118,21,FALSE))/1000</f>
        <v>2481.6903710000001</v>
      </c>
      <c r="BC104" s="187">
        <f>HLOOKUP($A104,'UN population'!$F$17:$BZ$118,19,FALSE)/1000</f>
        <v>312.29184900000001</v>
      </c>
      <c r="BD104" s="187">
        <f>(HLOOKUP($A104,'UN population'!$F$17:$BZ$118,22,FALSE)+HLOOKUP($A104,'UN population'!$F$17:$BZ$118,23,FALSE))/1000</f>
        <v>462.611423</v>
      </c>
      <c r="BE104" s="187">
        <f>HLOOKUP($A104,'UN population'!$F$17:$BZ$118,24,FALSE)/1000</f>
        <v>17.384629</v>
      </c>
    </row>
    <row r="105" spans="1:66">
      <c r="A105" s="187">
        <v>1965</v>
      </c>
      <c r="B105" s="187">
        <v>114000000000</v>
      </c>
      <c r="C105" s="187">
        <f t="shared" ref="C105" si="29">B105*80/1000000000</f>
        <v>9120</v>
      </c>
      <c r="D105" s="187">
        <f>F105</f>
        <v>9126.98</v>
      </c>
      <c r="F105" s="187">
        <v>9126.98</v>
      </c>
      <c r="G105" s="183">
        <f>I105*$F$71/$I$71*4^((A105-1800)/200)</f>
        <v>9174.6406427323909</v>
      </c>
      <c r="H105" s="183">
        <f>G105/$G$130*$I$130</f>
        <v>9119.8075282077207</v>
      </c>
      <c r="I105" s="187">
        <v>10845.34</v>
      </c>
      <c r="J105" s="183">
        <f>M105*AO105/1000</f>
        <v>0</v>
      </c>
      <c r="K105" s="187">
        <v>9126.98</v>
      </c>
      <c r="L105" s="187">
        <v>2736</v>
      </c>
      <c r="M105" s="187">
        <v>3251</v>
      </c>
      <c r="O105" s="183">
        <f>S105</f>
        <v>3251</v>
      </c>
      <c r="P105" s="187">
        <v>2736</v>
      </c>
      <c r="Q105" s="187">
        <v>3336</v>
      </c>
      <c r="S105" s="187">
        <f>VLOOKUP(A105,Table1[],9,FALSE)</f>
        <v>3251</v>
      </c>
      <c r="T105" s="187">
        <f>VLOOKUP(A105,'Maddison 2010 population'!$A$2:$GA$203,183,FALSE)/1000</f>
        <v>3333.1380673381141</v>
      </c>
      <c r="U105" s="199">
        <f>(VLOOKUP($A105,'Maddison 2010 population'!$A$2:$GA$203,20,FALSE)+VLOOKUP($A105,'Maddison 2010 population'!$A$2:$GA$203,33,FALSE)+VLOOKUP($A105,'Maddison 2010 population'!$A$2:$GA$203,39,FALSE)+VLOOKUP($A105,'Maddison 2010 population'!$A$2:$GA$203,42,FALSE)+VLOOKUP($A105,'Maddison 2010 population'!$A$2:$GA$203,58,FALSE)+VLOOKUP($A105,'Maddison 2010 population'!$A$2:$GA$203,127,FALSE))/1000</f>
        <v>2565.9665993381141</v>
      </c>
      <c r="V105" s="187">
        <f>VLOOKUP($A105,'Maddison 2010 population'!$A$2:$GA$203,181,FALSE)/1000</f>
        <v>321.93217099999998</v>
      </c>
      <c r="W105" s="187">
        <f>(VLOOKUP($A105,'Maddison 2010 population'!$A$2:$GA$203,23,FALSE)+VLOOKUP($A105,'Maddison 2010 population'!$A$2:$GA$203,24,FALSE)+VLOOKUP($A105,'Maddison 2010 population'!$A$2:$GA$203,85,FALSE))/1000</f>
        <v>464.344402</v>
      </c>
      <c r="X105" s="187">
        <f>(VLOOKUP($A105,'Maddison 2010 population'!$A$2:$GA$203,21,FALSE)+VLOOKUP($A105,'Maddison 2010 population'!$A$2:$GA$203,22,FALSE))/1000</f>
        <v>14.079784</v>
      </c>
      <c r="Y105" s="199">
        <f>(VLOOKUP($A105,'Maddison 2010 GDP'!$A$2:$GA$202,20,FALSE)+VLOOKUP($A105,'Maddison 2010 GDP'!$A$2:$GA$202,33,FALSE)+VLOOKUP($A105,'Maddison 2010 GDP'!$A$2:$GA$202,39,FALSE)+VLOOKUP($A105,'Maddison 2010 GDP'!$A$2:$GA$202,42,FALSE)+VLOOKUP($A105,'Maddison 2010 GDP'!$A$2:$GA$202,58,FALSE)+VLOOKUP($A105,'Maddison 2010 GDP'!$A$2:$GA$202,127,FALSE))/1000</f>
        <v>6555.9400556344399</v>
      </c>
      <c r="Z105" s="187">
        <f>VLOOKUP($A105,'Maddison 2010 GDP'!$A$2:$GA$202,181,FALSE)/1000</f>
        <v>380.22897348917496</v>
      </c>
      <c r="AA105" s="187">
        <f>(VLOOKUP($A105,'Maddison 2010 GDP'!$A$2:$GA$202,23,FALSE)+VLOOKUP($A105,'Maddison 2010 GDP'!$A$2:$GA$202,24,FALSE)+VLOOKUP($A105,'Maddison 2010 GDP'!$A$2:$GA$202,85,FALSE))/1000</f>
        <v>3679.2282200995128</v>
      </c>
      <c r="AB105" s="187">
        <f>(VLOOKUP($A105,'Maddison 2010 GDP'!$A$2:$GA$202,21,FALSE)+VLOOKUP($A105,'Maddison 2010 GDP'!$A$2:$GA$202,22,FALSE))/1000</f>
        <v>144.85499999999999</v>
      </c>
      <c r="AC105" s="187">
        <f t="shared" si="23"/>
        <v>2554.9592334231988</v>
      </c>
      <c r="AD105" s="187">
        <f t="shared" si="24"/>
        <v>1181.084115663529</v>
      </c>
      <c r="AE105" s="187">
        <f t="shared" si="25"/>
        <v>7923.4899877171611</v>
      </c>
      <c r="AF105" s="187">
        <f t="shared" si="26"/>
        <v>10288.154988741304</v>
      </c>
      <c r="AG105" s="187">
        <f>VLOOKUP(A105,'Maddison 2010 GDP-capita'!$A$2:$GA$202,20,FALSE)</f>
        <v>8417.3659435155751</v>
      </c>
      <c r="AH105" s="187">
        <f>VLOOKUP(A105,'Maddison 2010 GDP'!$A$2:$GA$203,183,FALSE)/1000</f>
        <v>10760.252249223127</v>
      </c>
      <c r="AI105" s="187">
        <f>VLOOKUP(A105,'Maddison 2010 GDP-capita'!$A$2:$GA$202,183,FALSE)</f>
        <v>3228.2647858678115</v>
      </c>
      <c r="AJ105" s="187">
        <f>VLOOKUP(A105,'Maddison 2010 population'!$A$2:$GA$203,20,FALSE)/1000</f>
        <v>341.92364099999992</v>
      </c>
      <c r="AL105" s="187">
        <f>VLOOKUP(A105,'Maddison 2013 GDP-capita'!$A$4:$GC$232,185,FALSE)</f>
        <v>3217.8063189855466</v>
      </c>
      <c r="AM105" s="197">
        <f>INDEX('Maddison 2018 rgdpnapc'!$A$2:$FN$743,MATCH($A105,'Maddison 2018 rgdpnapc'!$A$2:$A$743,0),Data!AM$1)</f>
        <v>15078</v>
      </c>
      <c r="AO105" s="197"/>
      <c r="AP105" s="186"/>
      <c r="AQ105" s="186"/>
      <c r="BA105" s="187">
        <f>HLOOKUP(A105,'UN population'!$F$17:$BZ$18,2,FALSE)/1000</f>
        <v>3339.5835099999999</v>
      </c>
      <c r="BB105" s="187">
        <f>(HLOOKUP($A105,'UN population'!$F$17:$BZ$118,20,FALSE)+HLOOKUP($A105,'UN population'!$F$17:$BZ$118,21,FALSE))/1000</f>
        <v>2529.7574330000002</v>
      </c>
      <c r="BC105" s="187">
        <f>HLOOKUP($A105,'UN population'!$F$17:$BZ$118,19,FALSE)/1000</f>
        <v>320.14729499999999</v>
      </c>
      <c r="BD105" s="187">
        <f>(HLOOKUP($A105,'UN population'!$F$17:$BZ$118,22,FALSE)+HLOOKUP($A105,'UN population'!$F$17:$BZ$118,23,FALSE))/1000</f>
        <v>471.91008799999997</v>
      </c>
      <c r="BE105" s="187">
        <f>HLOOKUP($A105,'UN population'!$F$17:$BZ$118,24,FALSE)/1000</f>
        <v>17.768694</v>
      </c>
    </row>
    <row r="106" spans="1:66">
      <c r="A106" s="187">
        <v>1966</v>
      </c>
      <c r="G106" s="183"/>
      <c r="H106" s="183"/>
      <c r="O106" s="183"/>
      <c r="S106" s="187">
        <f>VLOOKUP(A106,Table1[],9,FALSE)</f>
        <v>3367</v>
      </c>
      <c r="T106" s="187">
        <f>VLOOKUP(A106,'Maddison 2010 population'!$A$2:$GA$203,183,FALSE)/1000</f>
        <v>3402.2235897609048</v>
      </c>
      <c r="U106" s="199">
        <f>(VLOOKUP($A106,'Maddison 2010 population'!$A$2:$GA$203,20,FALSE)+VLOOKUP($A106,'Maddison 2010 population'!$A$2:$GA$203,33,FALSE)+VLOOKUP($A106,'Maddison 2010 population'!$A$2:$GA$203,39,FALSE)+VLOOKUP($A106,'Maddison 2010 population'!$A$2:$GA$203,42,FALSE)+VLOOKUP($A106,'Maddison 2010 population'!$A$2:$GA$203,58,FALSE)+VLOOKUP($A106,'Maddison 2010 population'!$A$2:$GA$203,127,FALSE))/1000</f>
        <v>2617.2228767609045</v>
      </c>
      <c r="V106" s="187">
        <f>VLOOKUP($A106,'Maddison 2010 population'!$A$2:$GA$203,181,FALSE)/1000</f>
        <v>330.27049999999997</v>
      </c>
      <c r="W106" s="187">
        <f>(VLOOKUP($A106,'Maddison 2010 population'!$A$2:$GA$203,23,FALSE)+VLOOKUP($A106,'Maddison 2010 population'!$A$2:$GA$203,24,FALSE)+VLOOKUP($A106,'Maddison 2010 population'!$A$2:$GA$203,85,FALSE))/1000</f>
        <v>473.83319699999993</v>
      </c>
      <c r="X106" s="187">
        <f>(VLOOKUP($A106,'Maddison 2010 population'!$A$2:$GA$203,21,FALSE)+VLOOKUP($A106,'Maddison 2010 population'!$A$2:$GA$203,22,FALSE))/1000</f>
        <v>14.342633000000001</v>
      </c>
      <c r="Y106" s="199">
        <f>(VLOOKUP($A106,'Maddison 2010 GDP'!$A$2:$GA$202,20,FALSE)+VLOOKUP($A106,'Maddison 2010 GDP'!$A$2:$GA$202,33,FALSE)+VLOOKUP($A106,'Maddison 2010 GDP'!$A$2:$GA$202,39,FALSE)+VLOOKUP($A106,'Maddison 2010 GDP'!$A$2:$GA$202,42,FALSE)+VLOOKUP($A106,'Maddison 2010 GDP'!$A$2:$GA$202,58,FALSE)+VLOOKUP($A106,'Maddison 2010 GDP'!$A$2:$GA$202,127,FALSE))/1000</f>
        <v>6899.3821111516136</v>
      </c>
      <c r="Z106" s="187">
        <f>VLOOKUP($A106,'Maddison 2010 GDP'!$A$2:$GA$202,181,FALSE)/1000</f>
        <v>391.05645153730541</v>
      </c>
      <c r="AA106" s="187">
        <f>(VLOOKUP($A106,'Maddison 2010 GDP'!$A$2:$GA$202,23,FALSE)+VLOOKUP($A106,'Maddison 2010 GDP'!$A$2:$GA$202,24,FALSE)+VLOOKUP($A106,'Maddison 2010 GDP'!$A$2:$GA$202,85,FALSE))/1000</f>
        <v>3906.5947338929641</v>
      </c>
      <c r="AB106" s="187">
        <f>(VLOOKUP($A106,'Maddison 2010 GDP'!$A$2:$GA$202,21,FALSE)+VLOOKUP($A106,'Maddison 2010 GDP'!$A$2:$GA$202,22,FALSE))/1000</f>
        <v>149.899</v>
      </c>
      <c r="AC106" s="187">
        <f t="shared" si="23"/>
        <v>2636.1461885471299</v>
      </c>
      <c r="AD106" s="187">
        <f t="shared" si="24"/>
        <v>1184.0489887449999</v>
      </c>
      <c r="AE106" s="187">
        <f t="shared" si="25"/>
        <v>8244.6623804050705</v>
      </c>
      <c r="AF106" s="187">
        <f t="shared" si="26"/>
        <v>10451.28882541999</v>
      </c>
      <c r="AG106" s="187">
        <f>VLOOKUP(A106,'Maddison 2010 GDP-capita'!$A$2:$GA$202,20,FALSE)</f>
        <v>8667.068831103179</v>
      </c>
      <c r="AH106" s="187">
        <f>VLOOKUP(A106,'Maddison 2010 GDP'!$A$2:$GA$203,183,FALSE)/1000</f>
        <v>11346.932296581883</v>
      </c>
      <c r="AI106" s="187">
        <f>VLOOKUP(A106,'Maddison 2010 GDP-capita'!$A$2:$GA$202,183,FALSE)</f>
        <v>3335.1518491409033</v>
      </c>
      <c r="AJ106" s="187">
        <f>VLOOKUP(A106,'Maddison 2010 population'!$A$2:$GA$203,20,FALSE)/1000</f>
        <v>344.50067099999995</v>
      </c>
      <c r="AL106" s="187">
        <f>VLOOKUP(A106,'Maddison 2013 GDP-capita'!$A$4:$GC$232,185,FALSE)</f>
        <v>3325.6883686189453</v>
      </c>
      <c r="AM106" s="197">
        <f>INDEX('Maddison 2018 rgdpnapc'!$A$2:$FN$743,MATCH($A106,'Maddison 2018 rgdpnapc'!$A$2:$A$743,0),Data!AM$1)</f>
        <v>15701</v>
      </c>
      <c r="AO106" s="197"/>
      <c r="AP106" s="186"/>
      <c r="AQ106" s="186"/>
      <c r="BA106" s="187">
        <f>HLOOKUP(A106,'UN population'!$F$17:$BZ$18,2,FALSE)/1000</f>
        <v>3407.9226309999999</v>
      </c>
      <c r="BB106" s="187">
        <f>(HLOOKUP($A106,'UN population'!$F$17:$BZ$118,20,FALSE)+HLOOKUP($A106,'UN population'!$F$17:$BZ$118,21,FALSE))/1000</f>
        <v>2580.3639750000002</v>
      </c>
      <c r="BC106" s="187">
        <f>HLOOKUP($A106,'UN population'!$F$17:$BZ$118,19,FALSE)/1000</f>
        <v>328.25659400000001</v>
      </c>
      <c r="BD106" s="187">
        <f>(HLOOKUP($A106,'UN population'!$F$17:$BZ$118,22,FALSE)+HLOOKUP($A106,'UN population'!$F$17:$BZ$118,23,FALSE))/1000</f>
        <v>481.12056100000001</v>
      </c>
      <c r="BE106" s="187">
        <f>HLOOKUP($A106,'UN population'!$F$17:$BZ$118,24,FALSE)/1000</f>
        <v>18.181501000000001</v>
      </c>
    </row>
    <row r="107" spans="1:66">
      <c r="A107" s="187">
        <v>1967</v>
      </c>
      <c r="G107" s="183"/>
      <c r="H107" s="183"/>
      <c r="O107" s="183"/>
      <c r="S107" s="187">
        <f>VLOOKUP(A107,Table1[],9,FALSE)</f>
        <v>3418</v>
      </c>
      <c r="T107" s="187">
        <f>VLOOKUP(A107,'Maddison 2010 population'!$A$2:$GA$203,183,FALSE)/1000</f>
        <v>3471.4636542965914</v>
      </c>
      <c r="U107" s="199">
        <f>(VLOOKUP($A107,'Maddison 2010 population'!$A$2:$GA$203,20,FALSE)+VLOOKUP($A107,'Maddison 2010 population'!$A$2:$GA$203,33,FALSE)+VLOOKUP($A107,'Maddison 2010 population'!$A$2:$GA$203,39,FALSE)+VLOOKUP($A107,'Maddison 2010 population'!$A$2:$GA$203,42,FALSE)+VLOOKUP($A107,'Maddison 2010 population'!$A$2:$GA$203,58,FALSE)+VLOOKUP($A107,'Maddison 2010 population'!$A$2:$GA$203,127,FALSE))/1000</f>
        <v>2668.2916502965923</v>
      </c>
      <c r="V107" s="187">
        <f>VLOOKUP($A107,'Maddison 2010 population'!$A$2:$GA$203,181,FALSE)/1000</f>
        <v>338.95429999999993</v>
      </c>
      <c r="W107" s="187">
        <f>(VLOOKUP($A107,'Maddison 2010 population'!$A$2:$GA$203,23,FALSE)+VLOOKUP($A107,'Maddison 2010 population'!$A$2:$GA$203,24,FALSE)+VLOOKUP($A107,'Maddison 2010 population'!$A$2:$GA$203,85,FALSE))/1000</f>
        <v>483.284988</v>
      </c>
      <c r="X107" s="187">
        <f>(VLOOKUP($A107,'Maddison 2010 population'!$A$2:$GA$203,21,FALSE)+VLOOKUP($A107,'Maddison 2010 population'!$A$2:$GA$203,22,FALSE))/1000</f>
        <v>14.600413999999999</v>
      </c>
      <c r="Y107" s="199">
        <f>(VLOOKUP($A107,'Maddison 2010 GDP'!$A$2:$GA$202,20,FALSE)+VLOOKUP($A107,'Maddison 2010 GDP'!$A$2:$GA$202,33,FALSE)+VLOOKUP($A107,'Maddison 2010 GDP'!$A$2:$GA$202,39,FALSE)+VLOOKUP($A107,'Maddison 2010 GDP'!$A$2:$GA$202,42,FALSE)+VLOOKUP($A107,'Maddison 2010 GDP'!$A$2:$GA$202,58,FALSE)+VLOOKUP($A107,'Maddison 2010 GDP'!$A$2:$GA$202,127,FALSE))/1000</f>
        <v>7189.9189900521887</v>
      </c>
      <c r="Z107" s="187">
        <f>VLOOKUP($A107,'Maddison 2010 GDP'!$A$2:$GA$202,181,FALSE)/1000</f>
        <v>398.81120326880375</v>
      </c>
      <c r="AA107" s="187">
        <f>(VLOOKUP($A107,'Maddison 2010 GDP'!$A$2:$GA$202,23,FALSE)+VLOOKUP($A107,'Maddison 2010 GDP'!$A$2:$GA$202,24,FALSE)+VLOOKUP($A107,'Maddison 2010 GDP'!$A$2:$GA$202,85,FALSE))/1000</f>
        <v>4023.8603295016878</v>
      </c>
      <c r="AB107" s="187">
        <f>(VLOOKUP($A107,'Maddison 2010 GDP'!$A$2:$GA$202,21,FALSE)+VLOOKUP($A107,'Maddison 2010 GDP'!$A$2:$GA$202,22,FALSE))/1000</f>
        <v>156.56399999999999</v>
      </c>
      <c r="AC107" s="187">
        <f t="shared" si="23"/>
        <v>2694.5776295679666</v>
      </c>
      <c r="AD107" s="187">
        <f t="shared" si="24"/>
        <v>1176.5928423648966</v>
      </c>
      <c r="AE107" s="187">
        <f t="shared" si="25"/>
        <v>8326.0610807586017</v>
      </c>
      <c r="AF107" s="187">
        <f t="shared" si="26"/>
        <v>10723.257573381139</v>
      </c>
      <c r="AG107" s="187">
        <f>VLOOKUP(A107,'Maddison 2010 GDP-capita'!$A$2:$GA$202,20,FALSE)</f>
        <v>8917.2986561372818</v>
      </c>
      <c r="AH107" s="187">
        <f>VLOOKUP(A107,'Maddison 2010 GDP'!$A$2:$GA$203,183,FALSE)/1000</f>
        <v>11769.154522822681</v>
      </c>
      <c r="AI107" s="187">
        <f>VLOOKUP(A107,'Maddison 2010 GDP-capita'!$A$2:$GA$202,183,FALSE)</f>
        <v>3390.2571637920305</v>
      </c>
      <c r="AJ107" s="187">
        <f>VLOOKUP(A107,'Maddison 2010 population'!$A$2:$GA$203,20,FALSE)/1000</f>
        <v>346.709339</v>
      </c>
      <c r="AL107" s="187">
        <f>VLOOKUP(A107,'Maddison 2013 GDP-capita'!$A$4:$GC$232,185,FALSE)</f>
        <v>3381.1483175407338</v>
      </c>
      <c r="AM107" s="197">
        <f>INDEX('Maddison 2018 rgdpnapc'!$A$2:$FN$743,MATCH($A107,'Maddison 2018 rgdpnapc'!$A$2:$A$743,0),Data!AM$1)</f>
        <v>16298</v>
      </c>
      <c r="AO107" s="197"/>
      <c r="AP107" s="186"/>
      <c r="AQ107" s="186"/>
      <c r="BA107" s="187">
        <f>HLOOKUP(A107,'UN population'!$F$17:$BZ$18,2,FALSE)/1000</f>
        <v>3478.7701039999997</v>
      </c>
      <c r="BB107" s="187">
        <f>(HLOOKUP($A107,'UN population'!$F$17:$BZ$118,20,FALSE)+HLOOKUP($A107,'UN population'!$F$17:$BZ$118,21,FALSE))/1000</f>
        <v>2633.2685449999999</v>
      </c>
      <c r="BC107" s="187">
        <f>HLOOKUP($A107,'UN population'!$F$17:$BZ$118,19,FALSE)/1000</f>
        <v>336.63117700000004</v>
      </c>
      <c r="BD107" s="187">
        <f>(HLOOKUP($A107,'UN population'!$F$17:$BZ$118,22,FALSE)+HLOOKUP($A107,'UN population'!$F$17:$BZ$118,23,FALSE))/1000</f>
        <v>490.25292699999994</v>
      </c>
      <c r="BE107" s="187">
        <f>HLOOKUP($A107,'UN population'!$F$17:$BZ$118,24,FALSE)/1000</f>
        <v>18.617455000000003</v>
      </c>
    </row>
    <row r="108" spans="1:66">
      <c r="A108" s="187">
        <v>1968</v>
      </c>
      <c r="G108" s="183"/>
      <c r="H108" s="183"/>
      <c r="O108" s="183"/>
      <c r="S108" s="187">
        <f>VLOOKUP(A108,Table1[],9,FALSE)</f>
        <v>3525</v>
      </c>
      <c r="T108" s="187">
        <f>VLOOKUP(A108,'Maddison 2010 population'!$A$2:$GA$203,183,FALSE)/1000</f>
        <v>3543.0863928364224</v>
      </c>
      <c r="U108" s="199">
        <f>(VLOOKUP($A108,'Maddison 2010 population'!$A$2:$GA$203,20,FALSE)+VLOOKUP($A108,'Maddison 2010 population'!$A$2:$GA$203,33,FALSE)+VLOOKUP($A108,'Maddison 2010 population'!$A$2:$GA$203,39,FALSE)+VLOOKUP($A108,'Maddison 2010 population'!$A$2:$GA$203,42,FALSE)+VLOOKUP($A108,'Maddison 2010 population'!$A$2:$GA$203,58,FALSE)+VLOOKUP($A108,'Maddison 2010 population'!$A$2:$GA$203,127,FALSE))/1000</f>
        <v>2721.5925758364219</v>
      </c>
      <c r="V108" s="187">
        <f>VLOOKUP($A108,'Maddison 2010 population'!$A$2:$GA$203,181,FALSE)/1000</f>
        <v>347.85515600000002</v>
      </c>
      <c r="W108" s="187">
        <f>(VLOOKUP($A108,'Maddison 2010 population'!$A$2:$GA$203,23,FALSE)+VLOOKUP($A108,'Maddison 2010 population'!$A$2:$GA$203,24,FALSE)+VLOOKUP($A108,'Maddison 2010 population'!$A$2:$GA$203,85,FALSE))/1000</f>
        <v>492.65283199999993</v>
      </c>
      <c r="X108" s="187">
        <f>(VLOOKUP($A108,'Maddison 2010 population'!$A$2:$GA$203,21,FALSE)+VLOOKUP($A108,'Maddison 2010 population'!$A$2:$GA$203,22,FALSE))/1000</f>
        <v>14.860659999999999</v>
      </c>
      <c r="Y108" s="199">
        <f>(VLOOKUP($A108,'Maddison 2010 GDP'!$A$2:$GA$202,20,FALSE)+VLOOKUP($A108,'Maddison 2010 GDP'!$A$2:$GA$202,33,FALSE)+VLOOKUP($A108,'Maddison 2010 GDP'!$A$2:$GA$202,39,FALSE)+VLOOKUP($A108,'Maddison 2010 GDP'!$A$2:$GA$202,42,FALSE)+VLOOKUP($A108,'Maddison 2010 GDP'!$A$2:$GA$202,58,FALSE)+VLOOKUP($A108,'Maddison 2010 GDP'!$A$2:$GA$202,127,FALSE))/1000</f>
        <v>7606.3506932624787</v>
      </c>
      <c r="Z108" s="187">
        <f>VLOOKUP($A108,'Maddison 2010 GDP'!$A$2:$GA$202,181,FALSE)/1000</f>
        <v>418.96126878203228</v>
      </c>
      <c r="AA108" s="187">
        <f>(VLOOKUP($A108,'Maddison 2010 GDP'!$A$2:$GA$202,23,FALSE)+VLOOKUP($A108,'Maddison 2010 GDP'!$A$2:$GA$202,24,FALSE)+VLOOKUP($A108,'Maddison 2010 GDP'!$A$2:$GA$202,85,FALSE))/1000</f>
        <v>4227.4406898635107</v>
      </c>
      <c r="AB108" s="187">
        <f>(VLOOKUP($A108,'Maddison 2010 GDP'!$A$2:$GA$202,21,FALSE)+VLOOKUP($A108,'Maddison 2010 GDP'!$A$2:$GA$202,22,FALSE))/1000</f>
        <v>164.00800000000001</v>
      </c>
      <c r="AC108" s="187">
        <f t="shared" si="23"/>
        <v>2794.8160796715997</v>
      </c>
      <c r="AD108" s="187">
        <f t="shared" si="24"/>
        <v>1204.4129907392612</v>
      </c>
      <c r="AE108" s="187">
        <f t="shared" si="25"/>
        <v>8580.9730813919505</v>
      </c>
      <c r="AF108" s="187">
        <f t="shared" si="26"/>
        <v>11036.38734753369</v>
      </c>
      <c r="AG108" s="187">
        <f>VLOOKUP(A108,'Maddison 2010 GDP-capita'!$A$2:$GA$202,20,FALSE)</f>
        <v>9336.1057830868867</v>
      </c>
      <c r="AH108" s="187">
        <f>VLOOKUP(A108,'Maddison 2010 GDP'!$A$2:$GA$203,183,FALSE)/1000</f>
        <v>12416.760651908022</v>
      </c>
      <c r="AI108" s="187">
        <f>VLOOKUP(A108,'Maddison 2010 GDP-capita'!$A$2:$GA$202,183,FALSE)</f>
        <v>3504.5040609263178</v>
      </c>
      <c r="AJ108" s="187">
        <f>VLOOKUP(A108,'Maddison 2010 population'!$A$2:$GA$203,20,FALSE)/1000</f>
        <v>348.73253800000003</v>
      </c>
      <c r="AL108" s="187">
        <f>VLOOKUP(A108,'Maddison 2013 GDP-capita'!$A$4:$GC$232,185,FALSE)</f>
        <v>3493.8997186473421</v>
      </c>
      <c r="AM108" s="197">
        <f>INDEX('Maddison 2018 rgdpnapc'!$A$2:$FN$743,MATCH($A108,'Maddison 2018 rgdpnapc'!$A$2:$A$743,0),Data!AM$1)</f>
        <v>16890</v>
      </c>
      <c r="AO108" s="197"/>
      <c r="AP108" s="186"/>
      <c r="AQ108" s="186"/>
      <c r="BA108" s="187">
        <f>HLOOKUP(A108,'UN population'!$F$17:$BZ$18,2,FALSE)/1000</f>
        <v>3551.5994360000004</v>
      </c>
      <c r="BB108" s="187">
        <f>(HLOOKUP($A108,'UN population'!$F$17:$BZ$118,20,FALSE)+HLOOKUP($A108,'UN population'!$F$17:$BZ$118,21,FALSE))/1000</f>
        <v>2687.9062819999999</v>
      </c>
      <c r="BC108" s="187">
        <f>HLOOKUP($A108,'UN population'!$F$17:$BZ$118,19,FALSE)/1000</f>
        <v>345.28035399999999</v>
      </c>
      <c r="BD108" s="187">
        <f>(HLOOKUP($A108,'UN population'!$F$17:$BZ$118,22,FALSE)+HLOOKUP($A108,'UN population'!$F$17:$BZ$118,23,FALSE))/1000</f>
        <v>499.348928</v>
      </c>
      <c r="BE108" s="187">
        <f>HLOOKUP($A108,'UN population'!$F$17:$BZ$118,24,FALSE)/1000</f>
        <v>19.063872</v>
      </c>
    </row>
    <row r="109" spans="1:66">
      <c r="A109" s="187">
        <v>1969</v>
      </c>
      <c r="G109" s="183"/>
      <c r="H109" s="183"/>
      <c r="O109" s="183"/>
      <c r="S109" s="187">
        <f>VLOOKUP(A109,Table1[],9,FALSE)</f>
        <v>3651</v>
      </c>
      <c r="T109" s="187">
        <f>VLOOKUP(A109,'Maddison 2010 population'!$A$2:$GA$203,183,FALSE)/1000</f>
        <v>3615.7428818856479</v>
      </c>
      <c r="U109" s="199">
        <f>(VLOOKUP($A109,'Maddison 2010 population'!$A$2:$GA$203,20,FALSE)+VLOOKUP($A109,'Maddison 2010 population'!$A$2:$GA$203,33,FALSE)+VLOOKUP($A109,'Maddison 2010 population'!$A$2:$GA$203,39,FALSE)+VLOOKUP($A109,'Maddison 2010 population'!$A$2:$GA$203,42,FALSE)+VLOOKUP($A109,'Maddison 2010 population'!$A$2:$GA$203,58,FALSE)+VLOOKUP($A109,'Maddison 2010 population'!$A$2:$GA$203,127,FALSE))/1000</f>
        <v>2775.4634248856473</v>
      </c>
      <c r="V109" s="187">
        <f>VLOOKUP($A109,'Maddison 2010 population'!$A$2:$GA$203,181,FALSE)/1000</f>
        <v>356.97284899999994</v>
      </c>
      <c r="W109" s="187">
        <f>(VLOOKUP($A109,'Maddison 2010 population'!$A$2:$GA$203,23,FALSE)+VLOOKUP($A109,'Maddison 2010 population'!$A$2:$GA$203,24,FALSE)+VLOOKUP($A109,'Maddison 2010 population'!$A$2:$GA$203,85,FALSE))/1000</f>
        <v>502.12787800000001</v>
      </c>
      <c r="X109" s="187">
        <f>(VLOOKUP($A109,'Maddison 2010 population'!$A$2:$GA$203,21,FALSE)+VLOOKUP($A109,'Maddison 2010 population'!$A$2:$GA$203,22,FALSE))/1000</f>
        <v>15.167884000000001</v>
      </c>
      <c r="Y109" s="199">
        <f>(VLOOKUP($A109,'Maddison 2010 GDP'!$A$2:$GA$202,20,FALSE)+VLOOKUP($A109,'Maddison 2010 GDP'!$A$2:$GA$202,33,FALSE)+VLOOKUP($A109,'Maddison 2010 GDP'!$A$2:$GA$202,39,FALSE)+VLOOKUP($A109,'Maddison 2010 GDP'!$A$2:$GA$202,42,FALSE)+VLOOKUP($A109,'Maddison 2010 GDP'!$A$2:$GA$202,58,FALSE)+VLOOKUP($A109,'Maddison 2010 GDP'!$A$2:$GA$202,127,FALSE))/1000</f>
        <v>8076.9888128014509</v>
      </c>
      <c r="Z109" s="187">
        <f>VLOOKUP($A109,'Maddison 2010 GDP'!$A$2:$GA$202,181,FALSE)/1000</f>
        <v>451.65355764050048</v>
      </c>
      <c r="AA109" s="187">
        <f>(VLOOKUP($A109,'Maddison 2010 GDP'!$A$2:$GA$202,23,FALSE)+VLOOKUP($A109,'Maddison 2010 GDP'!$A$2:$GA$202,24,FALSE)+VLOOKUP($A109,'Maddison 2010 GDP'!$A$2:$GA$202,85,FALSE))/1000</f>
        <v>4398.0534490295195</v>
      </c>
      <c r="AB109" s="187">
        <f>(VLOOKUP($A109,'Maddison 2010 GDP'!$A$2:$GA$202,21,FALSE)+VLOOKUP($A109,'Maddison 2010 GDP'!$A$2:$GA$202,22,FALSE))/1000</f>
        <v>175.21700000000001</v>
      </c>
      <c r="AC109" s="187">
        <f t="shared" si="23"/>
        <v>2910.1406058464754</v>
      </c>
      <c r="AD109" s="187">
        <f t="shared" si="24"/>
        <v>1265.2322407873114</v>
      </c>
      <c r="AE109" s="187">
        <f t="shared" si="25"/>
        <v>8758.8314485688043</v>
      </c>
      <c r="AF109" s="187">
        <f t="shared" si="26"/>
        <v>11551.842036766631</v>
      </c>
      <c r="AG109" s="187">
        <f>VLOOKUP(A109,'Maddison 2010 GDP-capita'!$A$2:$GA$202,20,FALSE)</f>
        <v>9804.7457201020934</v>
      </c>
      <c r="AH109" s="187">
        <f>VLOOKUP(A109,'Maddison 2010 GDP'!$A$2:$GA$203,183,FALSE)/1000</f>
        <v>13101.91281947147</v>
      </c>
      <c r="AI109" s="187">
        <f>VLOOKUP(A109,'Maddison 2010 GDP-capita'!$A$2:$GA$202,183,FALSE)</f>
        <v>3623.574254992016</v>
      </c>
      <c r="AJ109" s="187">
        <f>VLOOKUP(A109,'Maddison 2010 population'!$A$2:$GA$203,20,FALSE)/1000</f>
        <v>351.06295</v>
      </c>
      <c r="AL109" s="187">
        <f>VLOOKUP(A109,'Maddison 2013 GDP-capita'!$A$4:$GC$232,185,FALSE)</f>
        <v>3612.906250873662</v>
      </c>
      <c r="AM109" s="197">
        <f>INDEX('Maddison 2018 rgdpnapc'!$A$2:$FN$743,MATCH($A109,'Maddison 2018 rgdpnapc'!$A$2:$A$743,0),Data!AM$1)</f>
        <v>17908</v>
      </c>
      <c r="AO109" s="197"/>
      <c r="AP109" s="186"/>
      <c r="AQ109" s="186"/>
      <c r="BA109" s="187">
        <f>HLOOKUP(A109,'UN population'!$F$17:$BZ$18,2,FALSE)/1000</f>
        <v>3625.680965</v>
      </c>
      <c r="BB109" s="187">
        <f>(HLOOKUP($A109,'UN population'!$F$17:$BZ$118,20,FALSE)+HLOOKUP($A109,'UN population'!$F$17:$BZ$118,21,FALSE))/1000</f>
        <v>2743.4920380000003</v>
      </c>
      <c r="BC109" s="187">
        <f>HLOOKUP($A109,'UN population'!$F$17:$BZ$118,19,FALSE)/1000</f>
        <v>354.21482199999997</v>
      </c>
      <c r="BD109" s="187">
        <f>(HLOOKUP($A109,'UN population'!$F$17:$BZ$118,22,FALSE)+HLOOKUP($A109,'UN population'!$F$17:$BZ$118,23,FALSE))/1000</f>
        <v>508.47096700000009</v>
      </c>
      <c r="BE109" s="187">
        <f>HLOOKUP($A109,'UN population'!$F$17:$BZ$118,24,FALSE)/1000</f>
        <v>19.503138</v>
      </c>
    </row>
    <row r="110" spans="1:66">
      <c r="A110" s="187">
        <v>1970</v>
      </c>
      <c r="B110" s="187">
        <v>151700000000</v>
      </c>
      <c r="C110" s="187">
        <f t="shared" ref="C110" si="30">B110*80/1000000000</f>
        <v>12136</v>
      </c>
      <c r="D110" s="187">
        <f>F110</f>
        <v>12137.94</v>
      </c>
      <c r="F110" s="187">
        <v>12137.94</v>
      </c>
      <c r="G110" s="183">
        <f>I110*$F$71/$I$71*4^((A110-1800)/200)</f>
        <v>12203.237594962435</v>
      </c>
      <c r="H110" s="183">
        <f>G110/$G$130*$I$130</f>
        <v>12130.303782001991</v>
      </c>
      <c r="I110" s="187">
        <v>13934.06</v>
      </c>
      <c r="J110" s="183">
        <f>M110*AO110/1000</f>
        <v>13915.224</v>
      </c>
      <c r="K110" s="187">
        <v>12137.94</v>
      </c>
      <c r="L110" s="187">
        <v>3282</v>
      </c>
      <c r="M110" s="187">
        <v>3768</v>
      </c>
      <c r="O110" s="183">
        <f>S110</f>
        <v>3768</v>
      </c>
      <c r="P110" s="187">
        <v>3282</v>
      </c>
      <c r="Q110" s="187">
        <v>3698</v>
      </c>
      <c r="S110" s="187">
        <f>VLOOKUP(A110,Table1[],9,FALSE)</f>
        <v>3768</v>
      </c>
      <c r="T110" s="187">
        <f>VLOOKUP(A110,'Maddison 2010 population'!$A$2:$GA$203,183,FALSE)/1000</f>
        <v>3691.1574281273151</v>
      </c>
      <c r="U110" s="199">
        <f>(VLOOKUP($A110,'Maddison 2010 population'!$A$2:$GA$203,20,FALSE)+VLOOKUP($A110,'Maddison 2010 population'!$A$2:$GA$203,33,FALSE)+VLOOKUP($A110,'Maddison 2010 population'!$A$2:$GA$203,39,FALSE)+VLOOKUP($A110,'Maddison 2010 population'!$A$2:$GA$203,42,FALSE)+VLOOKUP($A110,'Maddison 2010 population'!$A$2:$GA$203,58,FALSE)+VLOOKUP($A110,'Maddison 2010 population'!$A$2:$GA$203,127,FALSE))/1000</f>
        <v>2831.8294471273152</v>
      </c>
      <c r="V110" s="187">
        <f>VLOOKUP($A110,'Maddison 2010 population'!$A$2:$GA$203,181,FALSE)/1000</f>
        <v>365.89757700000013</v>
      </c>
      <c r="W110" s="187">
        <f>(VLOOKUP($A110,'Maddison 2010 population'!$A$2:$GA$203,23,FALSE)+VLOOKUP($A110,'Maddison 2010 population'!$A$2:$GA$203,24,FALSE)+VLOOKUP($A110,'Maddison 2010 population'!$A$2:$GA$203,85,FALSE))/1000</f>
        <v>512.10102599999993</v>
      </c>
      <c r="X110" s="187">
        <f>(VLOOKUP($A110,'Maddison 2010 population'!$A$2:$GA$203,21,FALSE)+VLOOKUP($A110,'Maddison 2010 population'!$A$2:$GA$203,22,FALSE))/1000</f>
        <v>15.488209999999999</v>
      </c>
      <c r="Y110" s="199">
        <f>(VLOOKUP($A110,'Maddison 2010 GDP'!$A$2:$GA$202,20,FALSE)+VLOOKUP($A110,'Maddison 2010 GDP'!$A$2:$GA$202,33,FALSE)+VLOOKUP($A110,'Maddison 2010 GDP'!$A$2:$GA$202,39,FALSE)+VLOOKUP($A110,'Maddison 2010 GDP'!$A$2:$GA$202,42,FALSE)+VLOOKUP($A110,'Maddison 2010 GDP'!$A$2:$GA$202,58,FALSE)+VLOOKUP($A110,'Maddison 2010 GDP'!$A$2:$GA$202,127,FALSE))/1000</f>
        <v>8609.5186783245936</v>
      </c>
      <c r="Z110" s="187">
        <f>VLOOKUP($A110,'Maddison 2010 GDP'!$A$2:$GA$202,181,FALSE)/1000</f>
        <v>488.56169299962676</v>
      </c>
      <c r="AA110" s="187">
        <f>(VLOOKUP($A110,'Maddison 2010 GDP'!$A$2:$GA$202,23,FALSE)+VLOOKUP($A110,'Maddison 2010 GDP'!$A$2:$GA$202,24,FALSE)+VLOOKUP($A110,'Maddison 2010 GDP'!$A$2:$GA$202,85,FALSE))/1000</f>
        <v>4483.9959496501206</v>
      </c>
      <c r="AB110" s="187">
        <f>(VLOOKUP($A110,'Maddison 2010 GDP'!$A$2:$GA$202,21,FALSE)+VLOOKUP($A110,'Maddison 2010 GDP'!$A$2:$GA$202,22,FALSE))/1000</f>
        <v>183.864</v>
      </c>
      <c r="AC110" s="187">
        <f t="shared" si="23"/>
        <v>3040.2673745265001</v>
      </c>
      <c r="AD110" s="187">
        <f t="shared" si="24"/>
        <v>1335.2416733812549</v>
      </c>
      <c r="AE110" s="187">
        <f t="shared" si="25"/>
        <v>8756.0768715392514</v>
      </c>
      <c r="AF110" s="187">
        <f t="shared" si="26"/>
        <v>11871.223336976966</v>
      </c>
      <c r="AG110" s="187">
        <f>VLOOKUP(A110,'Maddison 2010 GDP-capita'!$A$2:$GA$202,20,FALSE)</f>
        <v>10168.627921961392</v>
      </c>
      <c r="AH110" s="187">
        <f>VLOOKUP(A110,'Maddison 2010 GDP'!$A$2:$GA$203,183,FALSE)/1000</f>
        <v>13765.940320974341</v>
      </c>
      <c r="AI110" s="187">
        <f>VLOOKUP(A110,'Maddison 2010 GDP-capita'!$A$2:$GA$202,183,FALSE)</f>
        <v>3729.4373347707365</v>
      </c>
      <c r="AJ110" s="187">
        <f>VLOOKUP(A110,'Maddison 2010 population'!$A$2:$GA$203,20,FALSE)/1000</f>
        <v>353.37092399999995</v>
      </c>
      <c r="AL110" s="187">
        <f>VLOOKUP(A110,'Maddison 2013 GDP-capita'!$A$4:$GC$232,185,FALSE)</f>
        <v>3725.4561176368552</v>
      </c>
      <c r="AM110" s="197">
        <f>INDEX('Maddison 2018 rgdpnapc'!$A$2:$FN$743,MATCH($A110,'Maddison 2018 rgdpnapc'!$A$2:$A$743,0),Data!AM$1)</f>
        <v>18771</v>
      </c>
      <c r="AO110" s="197">
        <v>3693</v>
      </c>
      <c r="AP110" s="186">
        <v>1.8645999999999999E-2</v>
      </c>
      <c r="AQ110" s="186">
        <f>(AO120/AO110)^(1/(A120-A110))-1</f>
        <v>1.8821427532800472E-2</v>
      </c>
      <c r="BA110" s="187">
        <f>HLOOKUP(A110,'UN population'!$F$17:$BZ$18,2,FALSE)/1000</f>
        <v>3700.437042</v>
      </c>
      <c r="BB110" s="187">
        <f>(HLOOKUP($A110,'UN population'!$F$17:$BZ$118,20,FALSE)+HLOOKUP($A110,'UN population'!$F$17:$BZ$118,21,FALSE))/1000</f>
        <v>2799.39966</v>
      </c>
      <c r="BC110" s="187">
        <f>HLOOKUP($A110,'UN population'!$F$17:$BZ$118,19,FALSE)/1000</f>
        <v>363.44759299999998</v>
      </c>
      <c r="BD110" s="187">
        <f>(HLOOKUP($A110,'UN population'!$F$17:$BZ$118,22,FALSE)+HLOOKUP($A110,'UN population'!$F$17:$BZ$118,23,FALSE))/1000</f>
        <v>517.66756399999997</v>
      </c>
      <c r="BE110" s="187">
        <f>HLOOKUP($A110,'UN population'!$F$17:$BZ$118,24,FALSE)/1000</f>
        <v>19.922224999999997</v>
      </c>
      <c r="BG110" s="187">
        <f>HLOOKUP(A110,'HYDE 3.2.1 central'!$A$1:$BY$29,29,FALSE)/1000000</f>
        <v>3694.0679549899996</v>
      </c>
      <c r="BH110" s="187">
        <f>BG110-BI110-BJ110-BK110</f>
        <v>2791.64454699</v>
      </c>
      <c r="BI110" s="187">
        <f>(HLOOKUP($A110,'HYDE 3.2.1 central'!$A$1:$BY$29,8,FALSE)+HLOOKUP($A110,'HYDE 3.2.1 central'!$A$1:$BY$29,9,FALSE)+HLOOKUP($A110,'HYDE 3.2.1 central'!$A$1:$BY$29,10,FALSE)+HLOOKUP($A110,'HYDE 3.2.1 central'!$A$1:$BY$29,11,FALSE)+HLOOKUP($A110,'HYDE 3.2.1 central'!$A$1:$BY$29,27,FALSE))/1000000</f>
        <v>367.97175199999998</v>
      </c>
      <c r="BJ110" s="187">
        <f>(HLOOKUP($A110,'HYDE 3.2.1 central'!$A$1:$BY$29,2,FALSE)+HLOOKUP($A110,'HYDE 3.2.1 central'!$A$1:$BY$29,3,FALSE)+HLOOKUP($A110,'HYDE 3.2.1 central'!$A$1:$BY$29,4,FALSE)+HLOOKUP($A110,'HYDE 3.2.1 central'!$A$1:$BY$29,5,FALSE)+HLOOKUP($A110,'HYDE 3.2.1 central'!$A$1:$BY$29,6,FALSE)+HLOOKUP($A110,'HYDE 3.2.1 central'!$A$1:$BY$29,7,FALSE))/1000000</f>
        <v>517.52205200000003</v>
      </c>
      <c r="BK110" s="187">
        <f>HLOOKUP($A110,'HYDE 3.2.1 central'!$A$1:$BY$29,25,FALSE)/1000000</f>
        <v>16.929604000000001</v>
      </c>
      <c r="BN110" s="187">
        <v>3637</v>
      </c>
    </row>
    <row r="111" spans="1:66">
      <c r="A111" s="187">
        <v>1971</v>
      </c>
      <c r="G111" s="183"/>
      <c r="H111" s="183"/>
      <c r="O111" s="183"/>
      <c r="S111" s="187">
        <f>VLOOKUP(A111,Table1[],9,FALSE)</f>
        <v>3842</v>
      </c>
      <c r="T111" s="187">
        <f>VLOOKUP(A111,'Maddison 2010 population'!$A$2:$GA$203,183,FALSE)/1000</f>
        <v>3769.8184019999999</v>
      </c>
      <c r="U111" s="199">
        <f>(VLOOKUP($A111,'Maddison 2010 population'!$A$2:$GA$203,20,FALSE)+VLOOKUP($A111,'Maddison 2010 population'!$A$2:$GA$203,33,FALSE)+VLOOKUP($A111,'Maddison 2010 population'!$A$2:$GA$203,39,FALSE)+VLOOKUP($A111,'Maddison 2010 population'!$A$2:$GA$203,42,FALSE)+VLOOKUP($A111,'Maddison 2010 population'!$A$2:$GA$203,58,FALSE)+VLOOKUP($A111,'Maddison 2010 population'!$A$2:$GA$203,127,FALSE))/1000</f>
        <v>2890.5756820000001</v>
      </c>
      <c r="V111" s="187">
        <f>VLOOKUP($A111,'Maddison 2010 population'!$A$2:$GA$203,181,FALSE)/1000</f>
        <v>375.46894199999991</v>
      </c>
      <c r="W111" s="187">
        <f>(VLOOKUP($A111,'Maddison 2010 population'!$A$2:$GA$203,23,FALSE)+VLOOKUP($A111,'Maddison 2010 population'!$A$2:$GA$203,24,FALSE)+VLOOKUP($A111,'Maddison 2010 population'!$A$2:$GA$203,85,FALSE))/1000</f>
        <v>522.35724300000004</v>
      </c>
      <c r="X111" s="187">
        <f>(VLOOKUP($A111,'Maddison 2010 population'!$A$2:$GA$203,21,FALSE)+VLOOKUP($A111,'Maddison 2010 population'!$A$2:$GA$203,22,FALSE))/1000</f>
        <v>15.8125</v>
      </c>
      <c r="Y111" s="199">
        <f>(VLOOKUP($A111,'Maddison 2010 GDP'!$A$2:$GA$202,20,FALSE)+VLOOKUP($A111,'Maddison 2010 GDP'!$A$2:$GA$202,33,FALSE)+VLOOKUP($A111,'Maddison 2010 GDP'!$A$2:$GA$202,39,FALSE)+VLOOKUP($A111,'Maddison 2010 GDP'!$A$2:$GA$202,42,FALSE)+VLOOKUP($A111,'Maddison 2010 GDP'!$A$2:$GA$202,58,FALSE)+VLOOKUP($A111,'Maddison 2010 GDP'!$A$2:$GA$202,127,FALSE))/1000</f>
        <v>8970.7656693697081</v>
      </c>
      <c r="Z111" s="187">
        <f>VLOOKUP($A111,'Maddison 2010 GDP'!$A$2:$GA$202,181,FALSE)/1000</f>
        <v>510.56378742259716</v>
      </c>
      <c r="AA111" s="187">
        <f>(VLOOKUP($A111,'Maddison 2010 GDP'!$A$2:$GA$202,23,FALSE)+VLOOKUP($A111,'Maddison 2010 GDP'!$A$2:$GA$202,24,FALSE)+VLOOKUP($A111,'Maddison 2010 GDP'!$A$2:$GA$202,85,FALSE))/1000</f>
        <v>4662.8859950881306</v>
      </c>
      <c r="AB111" s="187">
        <f>(VLOOKUP($A111,'Maddison 2010 GDP'!$A$2:$GA$202,21,FALSE)+VLOOKUP($A111,'Maddison 2010 GDP'!$A$2:$GA$202,22,FALSE))/1000</f>
        <v>192.27699999999999</v>
      </c>
      <c r="AC111" s="187">
        <f t="shared" si="23"/>
        <v>3103.4529644845006</v>
      </c>
      <c r="AD111" s="187">
        <f t="shared" si="24"/>
        <v>1359.8029831788251</v>
      </c>
      <c r="AE111" s="187">
        <f t="shared" si="25"/>
        <v>8926.6226468082696</v>
      </c>
      <c r="AF111" s="187">
        <f t="shared" si="26"/>
        <v>12159.810276679842</v>
      </c>
      <c r="AG111" s="187">
        <f>VLOOKUP(A111,'Maddison 2010 GDP-capita'!$A$2:$GA$202,20,FALSE)</f>
        <v>10442.200108105266</v>
      </c>
      <c r="AH111" s="187">
        <f>VLOOKUP(A111,'Maddison 2010 GDP'!$A$2:$GA$203,183,FALSE)/1000</f>
        <v>14336.492451880436</v>
      </c>
      <c r="AI111" s="187">
        <f>VLOOKUP(A111,'Maddison 2010 GDP-capita'!$A$2:$GA$202,183,FALSE)</f>
        <v>3802.9663296976064</v>
      </c>
      <c r="AJ111" s="187">
        <f>VLOOKUP(A111,'Maddison 2010 population'!$A$2:$GA$203,20,FALSE)/1000</f>
        <v>355.84897000000001</v>
      </c>
      <c r="AL111" s="187">
        <f>VLOOKUP(A111,'Maddison 2013 GDP-capita'!$A$4:$GC$232,185,FALSE)</f>
        <v>3797.3094149527979</v>
      </c>
      <c r="AM111" s="197">
        <f>INDEX('Maddison 2018 rgdpnapc'!$A$2:$FN$743,MATCH($A111,'Maddison 2018 rgdpnapc'!$A$2:$A$743,0),Data!AM$1)</f>
        <v>19486</v>
      </c>
      <c r="AO111" s="197"/>
      <c r="AP111" s="186"/>
      <c r="AQ111" s="186"/>
      <c r="BA111" s="187">
        <f>HLOOKUP(A111,'UN population'!$F$17:$BZ$18,2,FALSE)/1000</f>
        <v>3775.7600299999999</v>
      </c>
      <c r="BB111" s="187">
        <f>(HLOOKUP($A111,'UN population'!$F$17:$BZ$118,20,FALSE)+HLOOKUP($A111,'UN population'!$F$17:$BZ$118,21,FALSE))/1000</f>
        <v>2855.5067819999999</v>
      </c>
      <c r="BC111" s="187">
        <f>HLOOKUP($A111,'UN population'!$F$17:$BZ$118,19,FALSE)/1000</f>
        <v>372.98350599999998</v>
      </c>
      <c r="BD111" s="187">
        <f>(HLOOKUP($A111,'UN population'!$F$17:$BZ$118,22,FALSE)+HLOOKUP($A111,'UN population'!$F$17:$BZ$118,23,FALSE))/1000</f>
        <v>526.95154400000001</v>
      </c>
      <c r="BE111" s="187">
        <f>HLOOKUP($A111,'UN population'!$F$17:$BZ$118,24,FALSE)/1000</f>
        <v>20.318197999999999</v>
      </c>
    </row>
    <row r="112" spans="1:66">
      <c r="A112" s="187">
        <v>1972</v>
      </c>
      <c r="G112" s="183"/>
      <c r="H112" s="183"/>
      <c r="O112" s="183"/>
      <c r="S112" s="187">
        <f>VLOOKUP(A112,Table1[],9,FALSE)</f>
        <v>3942</v>
      </c>
      <c r="T112" s="187">
        <f>VLOOKUP(A112,'Maddison 2010 population'!$A$2:$GA$203,183,FALSE)/1000</f>
        <v>3846.4985877153567</v>
      </c>
      <c r="U112" s="199">
        <f>(VLOOKUP($A112,'Maddison 2010 population'!$A$2:$GA$203,20,FALSE)+VLOOKUP($A112,'Maddison 2010 population'!$A$2:$GA$203,33,FALSE)+VLOOKUP($A112,'Maddison 2010 population'!$A$2:$GA$203,39,FALSE)+VLOOKUP($A112,'Maddison 2010 population'!$A$2:$GA$203,42,FALSE)+VLOOKUP($A112,'Maddison 2010 population'!$A$2:$GA$203,58,FALSE)+VLOOKUP($A112,'Maddison 2010 population'!$A$2:$GA$203,127,FALSE))/1000</f>
        <v>2947.6016727153569</v>
      </c>
      <c r="V112" s="187">
        <f>VLOOKUP($A112,'Maddison 2010 population'!$A$2:$GA$203,181,FALSE)/1000</f>
        <v>385.18362399999984</v>
      </c>
      <c r="W112" s="187">
        <f>(VLOOKUP($A112,'Maddison 2010 population'!$A$2:$GA$203,23,FALSE)+VLOOKUP($A112,'Maddison 2010 population'!$A$2:$GA$203,24,FALSE)+VLOOKUP($A112,'Maddison 2010 population'!$A$2:$GA$203,85,FALSE))/1000</f>
        <v>532.26026899999999</v>
      </c>
      <c r="X112" s="187">
        <f>(VLOOKUP($A112,'Maddison 2010 population'!$A$2:$GA$203,21,FALSE)+VLOOKUP($A112,'Maddison 2010 population'!$A$2:$GA$203,22,FALSE))/1000</f>
        <v>16.106100000000001</v>
      </c>
      <c r="Y112" s="199">
        <f>(VLOOKUP($A112,'Maddison 2010 GDP'!$A$2:$GA$202,20,FALSE)+VLOOKUP($A112,'Maddison 2010 GDP'!$A$2:$GA$202,33,FALSE)+VLOOKUP($A112,'Maddison 2010 GDP'!$A$2:$GA$202,39,FALSE)+VLOOKUP($A112,'Maddison 2010 GDP'!$A$2:$GA$202,42,FALSE)+VLOOKUP($A112,'Maddison 2010 GDP'!$A$2:$GA$202,58,FALSE)+VLOOKUP($A112,'Maddison 2010 GDP'!$A$2:$GA$202,127,FALSE))/1000</f>
        <v>9367.7194088033775</v>
      </c>
      <c r="Z112" s="187">
        <f>VLOOKUP($A112,'Maddison 2010 GDP'!$A$2:$GA$202,181,FALSE)/1000</f>
        <v>529.09058112395735</v>
      </c>
      <c r="AA112" s="187">
        <f>(VLOOKUP($A112,'Maddison 2010 GDP'!$A$2:$GA$202,23,FALSE)+VLOOKUP($A112,'Maddison 2010 GDP'!$A$2:$GA$202,24,FALSE)+VLOOKUP($A112,'Maddison 2010 GDP'!$A$2:$GA$202,85,FALSE))/1000</f>
        <v>4923.4431642099062</v>
      </c>
      <c r="AB112" s="187">
        <f>(VLOOKUP($A112,'Maddison 2010 GDP'!$A$2:$GA$202,21,FALSE)+VLOOKUP($A112,'Maddison 2010 GDP'!$A$2:$GA$202,22,FALSE))/1000</f>
        <v>198.16399999999999</v>
      </c>
      <c r="AC112" s="187">
        <f t="shared" si="23"/>
        <v>3178.0818607602941</v>
      </c>
      <c r="AD112" s="187">
        <f t="shared" si="24"/>
        <v>1373.6061144799801</v>
      </c>
      <c r="AE112" s="187">
        <f t="shared" si="25"/>
        <v>9250.067027283425</v>
      </c>
      <c r="AF112" s="187">
        <f t="shared" si="26"/>
        <v>12303.661345701317</v>
      </c>
      <c r="AG112" s="187">
        <f>VLOOKUP(A112,'Maddison 2010 GDP-capita'!$A$2:$GA$202,20,FALSE)</f>
        <v>10837.108456700129</v>
      </c>
      <c r="AH112" s="187">
        <f>VLOOKUP(A112,'Maddison 2010 GDP'!$A$2:$GA$203,183,FALSE)/1000</f>
        <v>15018.417154137238</v>
      </c>
      <c r="AI112" s="187">
        <f>VLOOKUP(A112,'Maddison 2010 GDP-capita'!$A$2:$GA$202,183,FALSE)</f>
        <v>3904.4384942976121</v>
      </c>
      <c r="AJ112" s="187">
        <f>VLOOKUP(A112,'Maddison 2010 population'!$A$2:$GA$203,20,FALSE)/1000</f>
        <v>358.0062850000001</v>
      </c>
      <c r="AL112" s="187">
        <f>VLOOKUP(A112,'Maddison 2013 GDP-capita'!$A$4:$GC$232,185,FALSE)</f>
        <v>3900.7166676302181</v>
      </c>
      <c r="AM112" s="197">
        <f>INDEX('Maddison 2018 rgdpnapc'!$A$2:$FN$743,MATCH($A112,'Maddison 2018 rgdpnapc'!$A$2:$A$743,0),Data!AM$1)</f>
        <v>20175</v>
      </c>
      <c r="AO112" s="197"/>
      <c r="AP112" s="186"/>
      <c r="AQ112" s="186"/>
      <c r="BA112" s="187">
        <f>HLOOKUP(A112,'UN population'!$F$17:$BZ$18,2,FALSE)/1000</f>
        <v>3851.650588</v>
      </c>
      <c r="BB112" s="187">
        <f>(HLOOKUP($A112,'UN population'!$F$17:$BZ$118,20,FALSE)+HLOOKUP($A112,'UN population'!$F$17:$BZ$118,21,FALSE))/1000</f>
        <v>2911.7997129999999</v>
      </c>
      <c r="BC112" s="187">
        <f>HLOOKUP($A112,'UN population'!$F$17:$BZ$118,19,FALSE)/1000</f>
        <v>382.83776599999999</v>
      </c>
      <c r="BD112" s="187">
        <f>(HLOOKUP($A112,'UN population'!$F$17:$BZ$118,22,FALSE)+HLOOKUP($A112,'UN population'!$F$17:$BZ$118,23,FALSE))/1000</f>
        <v>536.31901300000004</v>
      </c>
      <c r="BE112" s="187">
        <f>HLOOKUP($A112,'UN population'!$F$17:$BZ$118,24,FALSE)/1000</f>
        <v>20.694096000000002</v>
      </c>
    </row>
    <row r="113" spans="1:63">
      <c r="A113" s="187">
        <v>1973</v>
      </c>
      <c r="G113" s="183"/>
      <c r="H113" s="183"/>
      <c r="O113" s="183"/>
      <c r="S113" s="187">
        <f>VLOOKUP(A113,Table1[],9,FALSE)</f>
        <v>4123</v>
      </c>
      <c r="T113" s="187">
        <f>VLOOKUP(A113,'Maddison 2010 population'!$A$2:$GA$203,183,FALSE)/1000</f>
        <v>3922.7933523736237</v>
      </c>
      <c r="U113" s="199">
        <f>(VLOOKUP($A113,'Maddison 2010 population'!$A$2:$GA$203,20,FALSE)+VLOOKUP($A113,'Maddison 2010 population'!$A$2:$GA$203,33,FALSE)+VLOOKUP($A113,'Maddison 2010 population'!$A$2:$GA$203,39,FALSE)+VLOOKUP($A113,'Maddison 2010 population'!$A$2:$GA$203,42,FALSE)+VLOOKUP($A113,'Maddison 2010 population'!$A$2:$GA$203,58,FALSE)+VLOOKUP($A113,'Maddison 2010 population'!$A$2:$GA$203,127,FALSE))/1000</f>
        <v>3003.9494483736235</v>
      </c>
      <c r="V113" s="187">
        <f>VLOOKUP($A113,'Maddison 2010 population'!$A$2:$GA$203,181,FALSE)/1000</f>
        <v>395.38257400000015</v>
      </c>
      <c r="W113" s="187">
        <f>(VLOOKUP($A113,'Maddison 2010 population'!$A$2:$GA$203,23,FALSE)+VLOOKUP($A113,'Maddison 2010 population'!$A$2:$GA$203,24,FALSE)+VLOOKUP($A113,'Maddison 2010 population'!$A$2:$GA$203,85,FALSE))/1000</f>
        <v>542.00531899999999</v>
      </c>
      <c r="X113" s="187">
        <f>(VLOOKUP($A113,'Maddison 2010 population'!$A$2:$GA$203,21,FALSE)+VLOOKUP($A113,'Maddison 2010 population'!$A$2:$GA$203,22,FALSE))/1000</f>
        <v>16.372700000000002</v>
      </c>
      <c r="Y113" s="199">
        <f>(VLOOKUP($A113,'Maddison 2010 GDP'!$A$2:$GA$202,20,FALSE)+VLOOKUP($A113,'Maddison 2010 GDP'!$A$2:$GA$202,33,FALSE)+VLOOKUP($A113,'Maddison 2010 GDP'!$A$2:$GA$202,39,FALSE)+VLOOKUP($A113,'Maddison 2010 GDP'!$A$2:$GA$202,42,FALSE)+VLOOKUP($A113,'Maddison 2010 GDP'!$A$2:$GA$202,58,FALSE)+VLOOKUP($A113,'Maddison 2010 GDP'!$A$2:$GA$202,127,FALSE))/1000</f>
        <v>10019.18043542488</v>
      </c>
      <c r="Z113" s="187">
        <f>VLOOKUP($A113,'Maddison 2010 GDP'!$A$2:$GA$202,181,FALSE)/1000</f>
        <v>548.22181526548877</v>
      </c>
      <c r="AA113" s="187">
        <f>(VLOOKUP($A113,'Maddison 2010 GDP'!$A$2:$GA$202,23,FALSE)+VLOOKUP($A113,'Maddison 2010 GDP'!$A$2:$GA$202,24,FALSE)+VLOOKUP($A113,'Maddison 2010 GDP'!$A$2:$GA$202,85,FALSE))/1000</f>
        <v>5238.2584966962859</v>
      </c>
      <c r="AB113" s="187">
        <f>(VLOOKUP($A113,'Maddison 2010 GDP'!$A$2:$GA$202,21,FALSE)+VLOOKUP($A113,'Maddison 2010 GDP'!$A$2:$GA$202,22,FALSE))/1000</f>
        <v>209.49100000000001</v>
      </c>
      <c r="AC113" s="187">
        <f t="shared" si="23"/>
        <v>3335.3358994937121</v>
      </c>
      <c r="AD113" s="187">
        <f t="shared" si="24"/>
        <v>1386.5603881305315</v>
      </c>
      <c r="AE113" s="187">
        <f t="shared" si="25"/>
        <v>9664.5887283188931</v>
      </c>
      <c r="AF113" s="187">
        <f t="shared" si="26"/>
        <v>12795.140691516975</v>
      </c>
      <c r="AG113" s="187">
        <f>VLOOKUP(A113,'Maddison 2010 GDP-capita'!$A$2:$GA$202,20,FALSE)</f>
        <v>11391.706491324449</v>
      </c>
      <c r="AH113" s="187">
        <f>VLOOKUP(A113,'Maddison 2010 GDP'!$A$2:$GA$203,183,FALSE)/1000</f>
        <v>16015.151747386655</v>
      </c>
      <c r="AI113" s="187">
        <f>VLOOKUP(A113,'Maddison 2010 GDP-capita'!$A$2:$GA$202,183,FALSE)</f>
        <v>4082.588683315711</v>
      </c>
      <c r="AJ113" s="187">
        <f>VLOOKUP(A113,'Maddison 2010 population'!$A$2:$GA$203,20,FALSE)/1000</f>
        <v>360.00169600000004</v>
      </c>
      <c r="AL113" s="187">
        <f>VLOOKUP(A113,'Maddison 2013 GDP-capita'!$A$4:$GC$232,185,FALSE)</f>
        <v>4080.9973637326198</v>
      </c>
      <c r="AM113" s="197">
        <f>INDEX('Maddison 2018 rgdpnapc'!$A$2:$FN$743,MATCH($A113,'Maddison 2018 rgdpnapc'!$A$2:$A$743,0),Data!AM$1)</f>
        <v>21097</v>
      </c>
      <c r="AO113" s="197"/>
      <c r="AP113" s="186"/>
      <c r="AQ113" s="186"/>
      <c r="BA113" s="187">
        <f>HLOOKUP(A113,'UN population'!$F$17:$BZ$18,2,FALSE)/1000</f>
        <v>3927.7805189999999</v>
      </c>
      <c r="BB113" s="187">
        <f>(HLOOKUP($A113,'UN population'!$F$17:$BZ$118,20,FALSE)+HLOOKUP($A113,'UN population'!$F$17:$BZ$118,21,FALSE))/1000</f>
        <v>2967.9043300000003</v>
      </c>
      <c r="BC113" s="187">
        <f>HLOOKUP($A113,'UN population'!$F$17:$BZ$118,19,FALSE)/1000</f>
        <v>393.04443800000001</v>
      </c>
      <c r="BD113" s="187">
        <f>(HLOOKUP($A113,'UN population'!$F$17:$BZ$118,22,FALSE)+HLOOKUP($A113,'UN population'!$F$17:$BZ$118,23,FALSE))/1000</f>
        <v>545.78167200000007</v>
      </c>
      <c r="BE113" s="187">
        <f>HLOOKUP($A113,'UN population'!$F$17:$BZ$118,24,FALSE)/1000</f>
        <v>21.050079</v>
      </c>
    </row>
    <row r="114" spans="1:63">
      <c r="A114" s="187">
        <v>1974</v>
      </c>
      <c r="G114" s="183"/>
      <c r="H114" s="183"/>
      <c r="O114" s="183"/>
      <c r="S114" s="187">
        <f>VLOOKUP(A114,Table1[],9,FALSE)</f>
        <v>4137</v>
      </c>
      <c r="T114" s="187">
        <f>VLOOKUP(A114,'Maddison 2010 population'!$A$2:$GA$203,183,FALSE)/1000</f>
        <v>3997.6768698013789</v>
      </c>
      <c r="U114" s="199">
        <f>(VLOOKUP($A114,'Maddison 2010 population'!$A$2:$GA$203,20,FALSE)+VLOOKUP($A114,'Maddison 2010 population'!$A$2:$GA$203,33,FALSE)+VLOOKUP($A114,'Maddison 2010 population'!$A$2:$GA$203,39,FALSE)+VLOOKUP($A114,'Maddison 2010 population'!$A$2:$GA$203,42,FALSE)+VLOOKUP($A114,'Maddison 2010 population'!$A$2:$GA$203,58,FALSE)+VLOOKUP($A114,'Maddison 2010 population'!$A$2:$GA$203,127,FALSE))/1000</f>
        <v>3059.1232258013783</v>
      </c>
      <c r="V114" s="187">
        <f>VLOOKUP($A114,'Maddison 2010 population'!$A$2:$GA$203,181,FALSE)/1000</f>
        <v>405.7515120000001</v>
      </c>
      <c r="W114" s="187">
        <f>(VLOOKUP($A114,'Maddison 2010 population'!$A$2:$GA$203,23,FALSE)+VLOOKUP($A114,'Maddison 2010 population'!$A$2:$GA$203,24,FALSE)+VLOOKUP($A114,'Maddison 2010 population'!$A$2:$GA$203,85,FALSE))/1000</f>
        <v>551.35225099999991</v>
      </c>
      <c r="X114" s="187">
        <f>(VLOOKUP($A114,'Maddison 2010 population'!$A$2:$GA$203,21,FALSE)+VLOOKUP($A114,'Maddison 2010 population'!$A$2:$GA$203,22,FALSE))/1000</f>
        <v>16.657499999999999</v>
      </c>
      <c r="Y114" s="199">
        <f>(VLOOKUP($A114,'Maddison 2010 GDP'!$A$2:$GA$202,20,FALSE)+VLOOKUP($A114,'Maddison 2010 GDP'!$A$2:$GA$202,33,FALSE)+VLOOKUP($A114,'Maddison 2010 GDP'!$A$2:$GA$202,39,FALSE)+VLOOKUP($A114,'Maddison 2010 GDP'!$A$2:$GA$202,42,FALSE)+VLOOKUP($A114,'Maddison 2010 GDP'!$A$2:$GA$202,58,FALSE)+VLOOKUP($A114,'Maddison 2010 GDP'!$A$2:$GA$202,127,FALSE))/1000</f>
        <v>10276.404617642764</v>
      </c>
      <c r="Z114" s="187">
        <f>VLOOKUP($A114,'Maddison 2010 GDP'!$A$2:$GA$202,181,FALSE)/1000</f>
        <v>573.62418198630905</v>
      </c>
      <c r="AA114" s="187">
        <f>(VLOOKUP($A114,'Maddison 2010 GDP'!$A$2:$GA$202,23,FALSE)+VLOOKUP($A114,'Maddison 2010 GDP'!$A$2:$GA$202,24,FALSE)+VLOOKUP($A114,'Maddison 2010 GDP'!$A$2:$GA$202,85,FALSE))/1000</f>
        <v>5321.9909634910864</v>
      </c>
      <c r="AB114" s="187">
        <f>(VLOOKUP($A114,'Maddison 2010 GDP'!$A$2:$GA$202,21,FALSE)+VLOOKUP($A114,'Maddison 2010 GDP'!$A$2:$GA$202,22,FALSE))/1000</f>
        <v>215.976</v>
      </c>
      <c r="AC114" s="187">
        <f t="shared" si="23"/>
        <v>3359.2646843935886</v>
      </c>
      <c r="AD114" s="187">
        <f t="shared" si="24"/>
        <v>1413.7327034441437</v>
      </c>
      <c r="AE114" s="187">
        <f t="shared" si="25"/>
        <v>9652.614918753794</v>
      </c>
      <c r="AF114" s="187">
        <f t="shared" si="26"/>
        <v>12965.691130121568</v>
      </c>
      <c r="AG114" s="187">
        <f>VLOOKUP(A114,'Maddison 2010 GDP-capita'!$A$2:$GA$202,20,FALSE)</f>
        <v>11585.755088136164</v>
      </c>
      <c r="AH114" s="187">
        <f>VLOOKUP(A114,'Maddison 2010 GDP'!$A$2:$GA$203,183,FALSE)/1000</f>
        <v>16387.995763120158</v>
      </c>
      <c r="AI114" s="187">
        <f>VLOOKUP(A114,'Maddison 2010 GDP-capita'!$A$2:$GA$202,183,FALSE)</f>
        <v>4099.3797890259157</v>
      </c>
      <c r="AJ114" s="187">
        <f>VLOOKUP(A114,'Maddison 2010 population'!$A$2:$GA$203,20,FALSE)/1000</f>
        <v>361.65341800000004</v>
      </c>
      <c r="AL114" s="187">
        <f>VLOOKUP(A114,'Maddison 2013 GDP-capita'!$A$4:$GC$232,185,FALSE)</f>
        <v>4096.8872177712756</v>
      </c>
      <c r="AM114" s="197">
        <f>INDEX('Maddison 2018 rgdpnapc'!$A$2:$FN$743,MATCH($A114,'Maddison 2018 rgdpnapc'!$A$2:$A$743,0),Data!AM$1)</f>
        <v>21571</v>
      </c>
      <c r="AO114" s="197"/>
      <c r="AP114" s="186"/>
      <c r="AQ114" s="186"/>
      <c r="BA114" s="187">
        <f>HLOOKUP(A114,'UN population'!$F$17:$BZ$18,2,FALSE)/1000</f>
        <v>4003.7941779999996</v>
      </c>
      <c r="BB114" s="187">
        <f>(HLOOKUP($A114,'UN population'!$F$17:$BZ$118,20,FALSE)+HLOOKUP($A114,'UN population'!$F$17:$BZ$118,21,FALSE))/1000</f>
        <v>3023.411251</v>
      </c>
      <c r="BC114" s="187">
        <f>HLOOKUP($A114,'UN population'!$F$17:$BZ$118,19,FALSE)/1000</f>
        <v>403.64593600000001</v>
      </c>
      <c r="BD114" s="187">
        <f>(HLOOKUP($A114,'UN population'!$F$17:$BZ$118,22,FALSE)+HLOOKUP($A114,'UN population'!$F$17:$BZ$118,23,FALSE))/1000</f>
        <v>555.34902499999998</v>
      </c>
      <c r="BE114" s="187">
        <f>HLOOKUP($A114,'UN population'!$F$17:$BZ$118,24,FALSE)/1000</f>
        <v>21.387965999999999</v>
      </c>
    </row>
    <row r="115" spans="1:63">
      <c r="A115" s="187">
        <v>1975</v>
      </c>
      <c r="B115" s="187">
        <v>189400000000</v>
      </c>
      <c r="C115" s="187">
        <f t="shared" ref="C115" si="31">B115*80/1000000000</f>
        <v>15152</v>
      </c>
      <c r="D115" s="187">
        <f>F115</f>
        <v>15149.42</v>
      </c>
      <c r="F115" s="187">
        <v>15149.42</v>
      </c>
      <c r="G115" s="183">
        <f>I115*$F$71/$I$71*4^((A115-1800)/200)</f>
        <v>15233.31286923848</v>
      </c>
      <c r="H115" s="183">
        <f>G115/$G$130*$I$130</f>
        <v>15142.269522509607</v>
      </c>
      <c r="I115" s="187">
        <v>16801.400000000001</v>
      </c>
      <c r="J115" s="183">
        <f>M115*AO115/1000</f>
        <v>0</v>
      </c>
      <c r="K115" s="187">
        <v>15149.42</v>
      </c>
      <c r="L115" s="187">
        <v>3714</v>
      </c>
      <c r="M115" s="187">
        <v>4119</v>
      </c>
      <c r="O115" s="183">
        <f>S115</f>
        <v>4119</v>
      </c>
      <c r="P115" s="187">
        <v>3714</v>
      </c>
      <c r="Q115" s="187">
        <v>4079</v>
      </c>
      <c r="S115" s="187">
        <f>VLOOKUP(A115,Table1[],9,FALSE)</f>
        <v>4119</v>
      </c>
      <c r="T115" s="187">
        <f>VLOOKUP(A115,'Maddison 2010 population'!$A$2:$GA$203,183,FALSE)/1000</f>
        <v>4070.6706320806175</v>
      </c>
      <c r="U115" s="199">
        <f>(VLOOKUP($A115,'Maddison 2010 population'!$A$2:$GA$203,20,FALSE)+VLOOKUP($A115,'Maddison 2010 population'!$A$2:$GA$203,33,FALSE)+VLOOKUP($A115,'Maddison 2010 population'!$A$2:$GA$203,39,FALSE)+VLOOKUP($A115,'Maddison 2010 population'!$A$2:$GA$203,42,FALSE)+VLOOKUP($A115,'Maddison 2010 population'!$A$2:$GA$203,58,FALSE)+VLOOKUP($A115,'Maddison 2010 population'!$A$2:$GA$203,127,FALSE))/1000</f>
        <v>3111.7352470806168</v>
      </c>
      <c r="V115" s="187">
        <f>VLOOKUP($A115,'Maddison 2010 population'!$A$2:$GA$203,181,FALSE)/1000</f>
        <v>416.22570100000002</v>
      </c>
      <c r="W115" s="187">
        <f>(VLOOKUP($A115,'Maddison 2010 population'!$A$2:$GA$203,23,FALSE)+VLOOKUP($A115,'Maddison 2010 population'!$A$2:$GA$203,24,FALSE)+VLOOKUP($A115,'Maddison 2010 population'!$A$2:$GA$203,85,FALSE))/1000</f>
        <v>561.32422099999985</v>
      </c>
      <c r="X115" s="187">
        <f>(VLOOKUP($A115,'Maddison 2010 population'!$A$2:$GA$203,21,FALSE)+VLOOKUP($A115,'Maddison 2010 population'!$A$2:$GA$203,22,FALSE))/1000</f>
        <v>16.889200000000002</v>
      </c>
      <c r="Y115" s="199">
        <f>(VLOOKUP($A115,'Maddison 2010 GDP'!$A$2:$GA$202,20,FALSE)+VLOOKUP($A115,'Maddison 2010 GDP'!$A$2:$GA$202,33,FALSE)+VLOOKUP($A115,'Maddison 2010 GDP'!$A$2:$GA$202,39,FALSE)+VLOOKUP($A115,'Maddison 2010 GDP'!$A$2:$GA$202,42,FALSE)+VLOOKUP($A115,'Maddison 2010 GDP'!$A$2:$GA$202,58,FALSE)+VLOOKUP($A115,'Maddison 2010 GDP'!$A$2:$GA$202,127,FALSE))/1000</f>
        <v>10470.305938306106</v>
      </c>
      <c r="Z115" s="187">
        <f>VLOOKUP($A115,'Maddison 2010 GDP'!$A$2:$GA$202,181,FALSE)/1000</f>
        <v>580.78821237443117</v>
      </c>
      <c r="AA115" s="187">
        <f>(VLOOKUP($A115,'Maddison 2010 GDP'!$A$2:$GA$202,23,FALSE)+VLOOKUP($A115,'Maddison 2010 GDP'!$A$2:$GA$202,24,FALSE)+VLOOKUP($A115,'Maddison 2010 GDP'!$A$2:$GA$202,85,FALSE))/1000</f>
        <v>5366.5268391288355</v>
      </c>
      <c r="AB115" s="187">
        <f>(VLOOKUP($A115,'Maddison 2010 GDP'!$A$2:$GA$202,21,FALSE)+VLOOKUP($A115,'Maddison 2010 GDP'!$A$2:$GA$202,22,FALSE))/1000</f>
        <v>220.304</v>
      </c>
      <c r="AC115" s="187">
        <f t="shared" si="23"/>
        <v>3364.7804542912804</v>
      </c>
      <c r="AD115" s="187">
        <f t="shared" si="24"/>
        <v>1395.368452690602</v>
      </c>
      <c r="AE115" s="187">
        <f t="shared" si="25"/>
        <v>9560.4761710947732</v>
      </c>
      <c r="AF115" s="187">
        <f t="shared" si="26"/>
        <v>13044.075503872296</v>
      </c>
      <c r="AG115" s="187">
        <f>VLOOKUP(A115,'Maddison 2010 GDP-capita'!$A$2:$GA$202,20,FALSE)</f>
        <v>11492.545901136911</v>
      </c>
      <c r="AH115" s="187">
        <f>VLOOKUP(A115,'Maddison 2010 GDP'!$A$2:$GA$203,183,FALSE)/1000</f>
        <v>16637.924989809373</v>
      </c>
      <c r="AI115" s="187">
        <f>VLOOKUP(A115,'Maddison 2010 GDP-capita'!$A$2:$GA$202,183,FALSE)</f>
        <v>4087.2687804037168</v>
      </c>
      <c r="AJ115" s="187">
        <f>VLOOKUP(A115,'Maddison 2010 population'!$A$2:$GA$203,20,FALSE)/1000</f>
        <v>362.94020900000004</v>
      </c>
      <c r="AL115" s="187">
        <f>VLOOKUP(A115,'Maddison 2013 GDP-capita'!$A$4:$GC$232,185,FALSE)</f>
        <v>4086.2379942371008</v>
      </c>
      <c r="AM115" s="197">
        <f>INDEX('Maddison 2018 rgdpnapc'!$A$2:$FN$743,MATCH($A115,'Maddison 2018 rgdpnapc'!$A$2:$A$743,0),Data!AM$1)</f>
        <v>21316</v>
      </c>
      <c r="AO115" s="197"/>
      <c r="AP115" s="186"/>
      <c r="AQ115" s="186"/>
      <c r="AT115" s="187">
        <v>635</v>
      </c>
      <c r="AU115" s="187">
        <v>2300</v>
      </c>
      <c r="AV115" s="187">
        <f>AU115+AT115</f>
        <v>2935</v>
      </c>
      <c r="AW115" s="187">
        <v>385</v>
      </c>
      <c r="AX115" s="187">
        <v>545</v>
      </c>
      <c r="BA115" s="187">
        <f>HLOOKUP(A115,'UN population'!$F$17:$BZ$18,2,FALSE)/1000</f>
        <v>4079.480474</v>
      </c>
      <c r="BB115" s="187">
        <f>(HLOOKUP($A115,'UN population'!$F$17:$BZ$118,20,FALSE)+HLOOKUP($A115,'UN population'!$F$17:$BZ$118,21,FALSE))/1000</f>
        <v>3078.0668810000002</v>
      </c>
      <c r="BC115" s="187">
        <f>HLOOKUP($A115,'UN population'!$F$17:$BZ$118,19,FALSE)/1000</f>
        <v>414.67467599999998</v>
      </c>
      <c r="BD115" s="187">
        <f>(HLOOKUP($A115,'UN population'!$F$17:$BZ$118,22,FALSE)+HLOOKUP($A115,'UN population'!$F$17:$BZ$118,23,FALSE))/1000</f>
        <v>565.02864199999999</v>
      </c>
      <c r="BE115" s="187">
        <f>HLOOKUP($A115,'UN population'!$F$17:$BZ$118,24,FALSE)/1000</f>
        <v>21.710275000000003</v>
      </c>
    </row>
    <row r="116" spans="1:63">
      <c r="A116" s="187">
        <v>1976</v>
      </c>
      <c r="G116" s="183"/>
      <c r="H116" s="183"/>
      <c r="O116" s="183"/>
      <c r="S116" s="187">
        <f>VLOOKUP(A116,Table1[],9,FALSE)</f>
        <v>4242</v>
      </c>
      <c r="T116" s="187">
        <f>VLOOKUP(A116,'Maddison 2010 population'!$A$2:$GA$203,183,FALSE)/1000</f>
        <v>4141.4448631408295</v>
      </c>
      <c r="U116" s="199">
        <f>(VLOOKUP($A116,'Maddison 2010 population'!$A$2:$GA$203,20,FALSE)+VLOOKUP($A116,'Maddison 2010 population'!$A$2:$GA$203,33,FALSE)+VLOOKUP($A116,'Maddison 2010 population'!$A$2:$GA$203,39,FALSE)+VLOOKUP($A116,'Maddison 2010 population'!$A$2:$GA$203,42,FALSE)+VLOOKUP($A116,'Maddison 2010 population'!$A$2:$GA$203,58,FALSE)+VLOOKUP($A116,'Maddison 2010 population'!$A$2:$GA$203,127,FALSE))/1000</f>
        <v>3161.4113311408291</v>
      </c>
      <c r="V116" s="187">
        <f>VLOOKUP($A116,'Maddison 2010 population'!$A$2:$GA$203,181,FALSE)/1000</f>
        <v>427.54442200000005</v>
      </c>
      <c r="W116" s="187">
        <f>(VLOOKUP($A116,'Maddison 2010 population'!$A$2:$GA$203,23,FALSE)+VLOOKUP($A116,'Maddison 2010 population'!$A$2:$GA$203,24,FALSE)+VLOOKUP($A116,'Maddison 2010 population'!$A$2:$GA$203,85,FALSE))/1000</f>
        <v>571.23327900000015</v>
      </c>
      <c r="X116" s="187">
        <f>(VLOOKUP($A116,'Maddison 2010 population'!$A$2:$GA$203,21,FALSE)+VLOOKUP($A116,'Maddison 2010 population'!$A$2:$GA$203,22,FALSE))/1000</f>
        <v>17.069050000000001</v>
      </c>
      <c r="Y116" s="199">
        <f>(VLOOKUP($A116,'Maddison 2010 GDP'!$A$2:$GA$202,20,FALSE)+VLOOKUP($A116,'Maddison 2010 GDP'!$A$2:$GA$202,33,FALSE)+VLOOKUP($A116,'Maddison 2010 GDP'!$A$2:$GA$202,39,FALSE)+VLOOKUP($A116,'Maddison 2010 GDP'!$A$2:$GA$202,42,FALSE)+VLOOKUP($A116,'Maddison 2010 GDP'!$A$2:$GA$202,58,FALSE)+VLOOKUP($A116,'Maddison 2010 GDP'!$A$2:$GA$202,127,FALSE))/1000</f>
        <v>10948.527339771847</v>
      </c>
      <c r="Z116" s="187">
        <f>VLOOKUP($A116,'Maddison 2010 GDP'!$A$2:$GA$202,181,FALSE)/1000</f>
        <v>619.94788770171601</v>
      </c>
      <c r="AA116" s="187">
        <f>(VLOOKUP($A116,'Maddison 2010 GDP'!$A$2:$GA$202,23,FALSE)+VLOOKUP($A116,'Maddison 2010 GDP'!$A$2:$GA$202,24,FALSE)+VLOOKUP($A116,'Maddison 2010 GDP'!$A$2:$GA$202,85,FALSE))/1000</f>
        <v>5652.4901009209389</v>
      </c>
      <c r="AB116" s="187">
        <f>(VLOOKUP($A116,'Maddison 2010 GDP'!$A$2:$GA$202,21,FALSE)+VLOOKUP($A116,'Maddison 2010 GDP'!$A$2:$GA$202,22,FALSE))/1000</f>
        <v>228.565</v>
      </c>
      <c r="AC116" s="187">
        <f t="shared" si="23"/>
        <v>3463.1771044551024</v>
      </c>
      <c r="AD116" s="187">
        <f t="shared" si="24"/>
        <v>1450.0198243767895</v>
      </c>
      <c r="AE116" s="187">
        <f t="shared" si="25"/>
        <v>9895.2394909767463</v>
      </c>
      <c r="AF116" s="187">
        <f t="shared" si="26"/>
        <v>13390.61049091777</v>
      </c>
      <c r="AG116" s="187">
        <f>VLOOKUP(A116,'Maddison 2010 GDP-capita'!$A$2:$GA$202,20,FALSE)</f>
        <v>11955.10410202303</v>
      </c>
      <c r="AH116" s="187">
        <f>VLOOKUP(A116,'Maddison 2010 GDP'!$A$2:$GA$203,183,FALSE)/1000</f>
        <v>17449.530328394503</v>
      </c>
      <c r="AI116" s="187">
        <f>VLOOKUP(A116,'Maddison 2010 GDP-capita'!$A$2:$GA$202,183,FALSE)</f>
        <v>4213.3919211859211</v>
      </c>
      <c r="AJ116" s="187">
        <f>VLOOKUP(A116,'Maddison 2010 population'!$A$2:$GA$203,20,FALSE)/1000</f>
        <v>363.95677799999993</v>
      </c>
      <c r="AL116" s="187">
        <f>VLOOKUP(A116,'Maddison 2013 GDP-capita'!$A$4:$GC$232,185,FALSE)</f>
        <v>4213.1205262463445</v>
      </c>
      <c r="AM116" s="197">
        <f>INDEX('Maddison 2018 rgdpnapc'!$A$2:$FN$743,MATCH($A116,'Maddison 2018 rgdpnapc'!$A$2:$A$743,0),Data!AM$1)</f>
        <v>22154</v>
      </c>
      <c r="AO116" s="197"/>
      <c r="AP116" s="186"/>
      <c r="AQ116" s="186"/>
      <c r="BA116" s="187">
        <f>HLOOKUP(A116,'UN population'!$F$17:$BZ$18,2,FALSE)/1000</f>
        <v>4154.666827</v>
      </c>
      <c r="BB116" s="187">
        <f>(HLOOKUP($A116,'UN population'!$F$17:$BZ$118,20,FALSE)+HLOOKUP($A116,'UN population'!$F$17:$BZ$118,21,FALSE))/1000</f>
        <v>3131.6819150000001</v>
      </c>
      <c r="BC116" s="187">
        <f>HLOOKUP($A116,'UN population'!$F$17:$BZ$118,19,FALSE)/1000</f>
        <v>426.14445599999999</v>
      </c>
      <c r="BD116" s="187">
        <f>(HLOOKUP($A116,'UN population'!$F$17:$BZ$118,22,FALSE)+HLOOKUP($A116,'UN population'!$F$17:$BZ$118,23,FALSE))/1000</f>
        <v>574.82508899999993</v>
      </c>
      <c r="BE116" s="187">
        <f>HLOOKUP($A116,'UN population'!$F$17:$BZ$118,24,FALSE)/1000</f>
        <v>22.015366999999998</v>
      </c>
    </row>
    <row r="117" spans="1:63">
      <c r="A117" s="187">
        <v>1977</v>
      </c>
      <c r="G117" s="183"/>
      <c r="H117" s="183"/>
      <c r="O117" s="183"/>
      <c r="S117" s="187">
        <f>VLOOKUP(A117,Table1[],9,FALSE)</f>
        <v>4349</v>
      </c>
      <c r="T117" s="187">
        <f>VLOOKUP(A117,'Maddison 2010 population'!$A$2:$GA$203,183,FALSE)/1000</f>
        <v>4213.5386494026989</v>
      </c>
      <c r="U117" s="199">
        <f>(VLOOKUP($A117,'Maddison 2010 population'!$A$2:$GA$203,20,FALSE)+VLOOKUP($A117,'Maddison 2010 population'!$A$2:$GA$203,33,FALSE)+VLOOKUP($A117,'Maddison 2010 population'!$A$2:$GA$203,39,FALSE)+VLOOKUP($A117,'Maddison 2010 population'!$A$2:$GA$203,42,FALSE)+VLOOKUP($A117,'Maddison 2010 population'!$A$2:$GA$203,58,FALSE)+VLOOKUP($A117,'Maddison 2010 population'!$A$2:$GA$203,127,FALSE))/1000</f>
        <v>3211.5918594026984</v>
      </c>
      <c r="V117" s="187">
        <f>VLOOKUP($A117,'Maddison 2010 population'!$A$2:$GA$203,181,FALSE)/1000</f>
        <v>439.47460299999995</v>
      </c>
      <c r="W117" s="187">
        <f>(VLOOKUP($A117,'Maddison 2010 population'!$A$2:$GA$203,23,FALSE)+VLOOKUP($A117,'Maddison 2010 population'!$A$2:$GA$203,24,FALSE)+VLOOKUP($A117,'Maddison 2010 population'!$A$2:$GA$203,85,FALSE))/1000</f>
        <v>581.34873400000004</v>
      </c>
      <c r="X117" s="187">
        <f>(VLOOKUP($A117,'Maddison 2010 population'!$A$2:$GA$203,21,FALSE)+VLOOKUP($A117,'Maddison 2010 population'!$A$2:$GA$203,22,FALSE))/1000</f>
        <v>17.239000000000001</v>
      </c>
      <c r="Y117" s="199">
        <f>(VLOOKUP($A117,'Maddison 2010 GDP'!$A$2:$GA$202,20,FALSE)+VLOOKUP($A117,'Maddison 2010 GDP'!$A$2:$GA$202,33,FALSE)+VLOOKUP($A117,'Maddison 2010 GDP'!$A$2:$GA$202,39,FALSE)+VLOOKUP($A117,'Maddison 2010 GDP'!$A$2:$GA$202,42,FALSE)+VLOOKUP($A117,'Maddison 2010 GDP'!$A$2:$GA$202,58,FALSE)+VLOOKUP($A117,'Maddison 2010 GDP'!$A$2:$GA$202,127,FALSE))/1000</f>
        <v>11374.767185430526</v>
      </c>
      <c r="Z117" s="187">
        <f>VLOOKUP($A117,'Maddison 2010 GDP'!$A$2:$GA$202,181,FALSE)/1000</f>
        <v>645.98545081838142</v>
      </c>
      <c r="AA117" s="187">
        <f>(VLOOKUP($A117,'Maddison 2010 GDP'!$A$2:$GA$202,23,FALSE)+VLOOKUP($A117,'Maddison 2010 GDP'!$A$2:$GA$202,24,FALSE)+VLOOKUP($A117,'Maddison 2010 GDP'!$A$2:$GA$202,85,FALSE))/1000</f>
        <v>5907.7429224519465</v>
      </c>
      <c r="AB117" s="187">
        <f>(VLOOKUP($A117,'Maddison 2010 GDP'!$A$2:$GA$202,21,FALSE)+VLOOKUP($A117,'Maddison 2010 GDP'!$A$2:$GA$202,22,FALSE))/1000</f>
        <v>228.59700000000001</v>
      </c>
      <c r="AC117" s="187">
        <f t="shared" si="23"/>
        <v>3541.7847856751137</v>
      </c>
      <c r="AD117" s="187">
        <f t="shared" si="24"/>
        <v>1469.9039407707969</v>
      </c>
      <c r="AE117" s="187">
        <f t="shared" si="25"/>
        <v>10162.132601207222</v>
      </c>
      <c r="AF117" s="187">
        <f t="shared" si="26"/>
        <v>13260.455942920124</v>
      </c>
      <c r="AG117" s="187">
        <f>VLOOKUP(A117,'Maddison 2010 GDP-capita'!$A$2:$GA$202,20,FALSE)</f>
        <v>12261.931601250222</v>
      </c>
      <c r="AH117" s="187">
        <f>VLOOKUP(A117,'Maddison 2010 GDP'!$A$2:$GA$203,183,FALSE)/1000</f>
        <v>18157.092558700857</v>
      </c>
      <c r="AI117" s="187">
        <f>VLOOKUP(A117,'Maddison 2010 GDP-capita'!$A$2:$GA$202,183,FALSE)</f>
        <v>4309.2265360553329</v>
      </c>
      <c r="AJ117" s="187">
        <f>VLOOKUP(A117,'Maddison 2010 population'!$A$2:$GA$203,20,FALSE)/1000</f>
        <v>365.06318100000004</v>
      </c>
      <c r="AL117" s="187">
        <f>VLOOKUP(A117,'Maddison 2013 GDP-capita'!$A$4:$GC$232,185,FALSE)</f>
        <v>4308.4777087492212</v>
      </c>
      <c r="AM117" s="197">
        <f>INDEX('Maddison 2018 rgdpnapc'!$A$2:$FN$743,MATCH($A117,'Maddison 2018 rgdpnapc'!$A$2:$A$743,0),Data!AM$1)</f>
        <v>22888</v>
      </c>
      <c r="AO117" s="197"/>
      <c r="AP117" s="186"/>
      <c r="AQ117" s="186"/>
      <c r="BA117" s="187">
        <f>HLOOKUP(A117,'UN population'!$F$17:$BZ$18,2,FALSE)/1000</f>
        <v>4229.5059190000002</v>
      </c>
      <c r="BB117" s="187">
        <f>(HLOOKUP($A117,'UN population'!$F$17:$BZ$118,20,FALSE)+HLOOKUP($A117,'UN population'!$F$17:$BZ$118,21,FALSE))/1000</f>
        <v>3184.4030630000002</v>
      </c>
      <c r="BC117" s="187">
        <f>HLOOKUP($A117,'UN population'!$F$17:$BZ$118,19,FALSE)/1000</f>
        <v>438.05480699999998</v>
      </c>
      <c r="BD117" s="187">
        <f>(HLOOKUP($A117,'UN population'!$F$17:$BZ$118,22,FALSE)+HLOOKUP($A117,'UN population'!$F$17:$BZ$118,23,FALSE))/1000</f>
        <v>584.74265200000002</v>
      </c>
      <c r="BE117" s="187">
        <f>HLOOKUP($A117,'UN population'!$F$17:$BZ$118,24,FALSE)/1000</f>
        <v>22.305396999999999</v>
      </c>
    </row>
    <row r="118" spans="1:63">
      <c r="A118" s="187">
        <v>1978</v>
      </c>
      <c r="G118" s="183"/>
      <c r="H118" s="183"/>
      <c r="O118" s="183"/>
      <c r="S118" s="187">
        <f>VLOOKUP(A118,Table1[],9,FALSE)</f>
        <v>4450</v>
      </c>
      <c r="T118" s="187">
        <f>VLOOKUP(A118,'Maddison 2010 population'!$A$2:$GA$203,183,FALSE)/1000</f>
        <v>4286.3168524751754</v>
      </c>
      <c r="U118" s="199">
        <f>(VLOOKUP($A118,'Maddison 2010 population'!$A$2:$GA$203,20,FALSE)+VLOOKUP($A118,'Maddison 2010 population'!$A$2:$GA$203,33,FALSE)+VLOOKUP($A118,'Maddison 2010 population'!$A$2:$GA$203,39,FALSE)+VLOOKUP($A118,'Maddison 2010 population'!$A$2:$GA$203,42,FALSE)+VLOOKUP($A118,'Maddison 2010 population'!$A$2:$GA$203,58,FALSE)+VLOOKUP($A118,'Maddison 2010 population'!$A$2:$GA$203,127,FALSE))/1000</f>
        <v>3261.9026724751761</v>
      </c>
      <c r="V118" s="187">
        <f>VLOOKUP($A118,'Maddison 2010 population'!$A$2:$GA$203,181,FALSE)/1000</f>
        <v>451.81105700000006</v>
      </c>
      <c r="W118" s="187">
        <f>(VLOOKUP($A118,'Maddison 2010 population'!$A$2:$GA$203,23,FALSE)+VLOOKUP($A118,'Maddison 2010 population'!$A$2:$GA$203,24,FALSE)+VLOOKUP($A118,'Maddison 2010 population'!$A$2:$GA$203,85,FALSE))/1000</f>
        <v>591.58684899999992</v>
      </c>
      <c r="X118" s="187">
        <f>(VLOOKUP($A118,'Maddison 2010 population'!$A$2:$GA$203,21,FALSE)+VLOOKUP($A118,'Maddison 2010 population'!$A$2:$GA$203,22,FALSE))/1000</f>
        <v>17.414400000000001</v>
      </c>
      <c r="Y118" s="199">
        <f>(VLOOKUP($A118,'Maddison 2010 GDP'!$A$2:$GA$202,20,FALSE)+VLOOKUP($A118,'Maddison 2010 GDP'!$A$2:$GA$202,33,FALSE)+VLOOKUP($A118,'Maddison 2010 GDP'!$A$2:$GA$202,39,FALSE)+VLOOKUP($A118,'Maddison 2010 GDP'!$A$2:$GA$202,42,FALSE)+VLOOKUP($A118,'Maddison 2010 GDP'!$A$2:$GA$202,58,FALSE)+VLOOKUP($A118,'Maddison 2010 GDP'!$A$2:$GA$202,127,FALSE))/1000</f>
        <v>11843.98100037025</v>
      </c>
      <c r="Z118" s="187">
        <f>VLOOKUP($A118,'Maddison 2010 GDP'!$A$2:$GA$202,181,FALSE)/1000</f>
        <v>661.78092388304196</v>
      </c>
      <c r="AA118" s="187">
        <f>(VLOOKUP($A118,'Maddison 2010 GDP'!$A$2:$GA$202,23,FALSE)+VLOOKUP($A118,'Maddison 2010 GDP'!$A$2:$GA$202,24,FALSE)+VLOOKUP($A118,'Maddison 2010 GDP'!$A$2:$GA$202,85,FALSE))/1000</f>
        <v>6215.386821925591</v>
      </c>
      <c r="AB118" s="187">
        <f>(VLOOKUP($A118,'Maddison 2010 GDP'!$A$2:$GA$202,21,FALSE)+VLOOKUP($A118,'Maddison 2010 GDP'!$A$2:$GA$202,22,FALSE))/1000</f>
        <v>234.28100000000001</v>
      </c>
      <c r="AC118" s="187">
        <f t="shared" si="23"/>
        <v>3631.0038004239027</v>
      </c>
      <c r="AD118" s="187">
        <f t="shared" si="24"/>
        <v>1464.729367796419</v>
      </c>
      <c r="AE118" s="187">
        <f t="shared" si="25"/>
        <v>10506.296467597087</v>
      </c>
      <c r="AF118" s="187">
        <f t="shared" si="26"/>
        <v>13453.291528849688</v>
      </c>
      <c r="AG118" s="187">
        <f>VLOOKUP(A118,'Maddison 2010 GDP-capita'!$A$2:$GA$202,20,FALSE)</f>
        <v>12585.004223018215</v>
      </c>
      <c r="AH118" s="187">
        <f>VLOOKUP(A118,'Maddison 2010 GDP'!$A$2:$GA$203,183,FALSE)/1000</f>
        <v>18955.429746178881</v>
      </c>
      <c r="AI118" s="187">
        <f>VLOOKUP(A118,'Maddison 2010 GDP-capita'!$A$2:$GA$202,183,FALSE)</f>
        <v>4422.311835214161</v>
      </c>
      <c r="AJ118" s="187">
        <f>VLOOKUP(A118,'Maddison 2010 population'!$A$2:$GA$203,20,FALSE)/1000</f>
        <v>366.17046599999998</v>
      </c>
      <c r="AL118" s="187">
        <f>VLOOKUP(A118,'Maddison 2013 GDP-capita'!$A$4:$GC$232,185,FALSE)</f>
        <v>4421.7535807903314</v>
      </c>
      <c r="AM118" s="197">
        <f>INDEX('Maddison 2018 rgdpnapc'!$A$2:$FN$743,MATCH($A118,'Maddison 2018 rgdpnapc'!$A$2:$A$743,0),Data!AM$1)</f>
        <v>23427</v>
      </c>
      <c r="AO118" s="197"/>
      <c r="AP118" s="186"/>
      <c r="AQ118" s="186"/>
      <c r="BA118" s="187">
        <f>HLOOKUP(A118,'UN population'!$F$17:$BZ$18,2,FALSE)/1000</f>
        <v>4304.5335990000003</v>
      </c>
      <c r="BB118" s="187">
        <f>(HLOOKUP($A118,'UN population'!$F$17:$BZ$118,20,FALSE)+HLOOKUP($A118,'UN population'!$F$17:$BZ$118,21,FALSE))/1000</f>
        <v>3236.7516599999999</v>
      </c>
      <c r="BC118" s="187">
        <f>HLOOKUP($A118,'UN population'!$F$17:$BZ$118,19,FALSE)/1000</f>
        <v>450.40389699999997</v>
      </c>
      <c r="BD118" s="187">
        <f>(HLOOKUP($A118,'UN population'!$F$17:$BZ$118,22,FALSE)+HLOOKUP($A118,'UN population'!$F$17:$BZ$118,23,FALSE))/1000</f>
        <v>594.7860179999999</v>
      </c>
      <c r="BE118" s="187">
        <f>HLOOKUP($A118,'UN population'!$F$17:$BZ$118,24,FALSE)/1000</f>
        <v>22.592024000000002</v>
      </c>
    </row>
    <row r="119" spans="1:63">
      <c r="A119" s="187">
        <v>1979</v>
      </c>
      <c r="G119" s="183"/>
      <c r="H119" s="183"/>
      <c r="O119" s="183"/>
      <c r="S119" s="187">
        <f>VLOOKUP(A119,Table1[],9,FALSE)</f>
        <v>4518</v>
      </c>
      <c r="T119" s="187">
        <f>VLOOKUP(A119,'Maddison 2010 population'!$A$2:$GA$203,183,FALSE)/1000</f>
        <v>4363.1442719077831</v>
      </c>
      <c r="U119" s="199">
        <f>(VLOOKUP($A119,'Maddison 2010 population'!$A$2:$GA$203,20,FALSE)+VLOOKUP($A119,'Maddison 2010 population'!$A$2:$GA$203,33,FALSE)+VLOOKUP($A119,'Maddison 2010 population'!$A$2:$GA$203,39,FALSE)+VLOOKUP($A119,'Maddison 2010 population'!$A$2:$GA$203,42,FALSE)+VLOOKUP($A119,'Maddison 2010 population'!$A$2:$GA$203,58,FALSE)+VLOOKUP($A119,'Maddison 2010 population'!$A$2:$GA$203,127,FALSE))/1000</f>
        <v>3315.3799339077837</v>
      </c>
      <c r="V119" s="187">
        <f>VLOOKUP($A119,'Maddison 2010 population'!$A$2:$GA$203,181,FALSE)/1000</f>
        <v>464.774136</v>
      </c>
      <c r="W119" s="187">
        <f>(VLOOKUP($A119,'Maddison 2010 population'!$A$2:$GA$203,23,FALSE)+VLOOKUP($A119,'Maddison 2010 population'!$A$2:$GA$203,24,FALSE)+VLOOKUP($A119,'Maddison 2010 population'!$A$2:$GA$203,85,FALSE))/1000</f>
        <v>602.07627099999991</v>
      </c>
      <c r="X119" s="187">
        <f>(VLOOKUP($A119,'Maddison 2010 population'!$A$2:$GA$203,21,FALSE)+VLOOKUP($A119,'Maddison 2010 population'!$A$2:$GA$203,22,FALSE))/1000</f>
        <v>17.586449999999999</v>
      </c>
      <c r="Y119" s="199">
        <f>(VLOOKUP($A119,'Maddison 2010 GDP'!$A$2:$GA$202,20,FALSE)+VLOOKUP($A119,'Maddison 2010 GDP'!$A$2:$GA$202,33,FALSE)+VLOOKUP($A119,'Maddison 2010 GDP'!$A$2:$GA$202,39,FALSE)+VLOOKUP($A119,'Maddison 2010 GDP'!$A$2:$GA$202,42,FALSE)+VLOOKUP($A119,'Maddison 2010 GDP'!$A$2:$GA$202,58,FALSE)+VLOOKUP($A119,'Maddison 2010 GDP'!$A$2:$GA$202,127,FALSE))/1000</f>
        <v>12214.513834010035</v>
      </c>
      <c r="Z119" s="187">
        <f>VLOOKUP($A119,'Maddison 2010 GDP'!$A$2:$GA$202,181,FALSE)/1000</f>
        <v>692.83908438354024</v>
      </c>
      <c r="AA119" s="187">
        <f>(VLOOKUP($A119,'Maddison 2010 GDP'!$A$2:$GA$202,23,FALSE)+VLOOKUP($A119,'Maddison 2010 GDP'!$A$2:$GA$202,24,FALSE)+VLOOKUP($A119,'Maddison 2010 GDP'!$A$2:$GA$202,85,FALSE))/1000</f>
        <v>6480.4207807450248</v>
      </c>
      <c r="AB119" s="187">
        <f>(VLOOKUP($A119,'Maddison 2010 GDP'!$A$2:$GA$202,21,FALSE)+VLOOKUP($A119,'Maddison 2010 GDP'!$A$2:$GA$202,22,FALSE))/1000</f>
        <v>245.38900000000001</v>
      </c>
      <c r="AC119" s="187">
        <f t="shared" si="23"/>
        <v>3684.1973099635034</v>
      </c>
      <c r="AD119" s="187">
        <f t="shared" si="24"/>
        <v>1490.7006021168531</v>
      </c>
      <c r="AE119" s="187">
        <f t="shared" si="25"/>
        <v>10763.454885842903</v>
      </c>
      <c r="AF119" s="187">
        <f t="shared" si="26"/>
        <v>13953.299273019855</v>
      </c>
      <c r="AG119" s="187">
        <f>VLOOKUP(A119,'Maddison 2010 GDP-capita'!$A$2:$GA$202,20,FALSE)</f>
        <v>13001.579805267258</v>
      </c>
      <c r="AH119" s="187">
        <f>VLOOKUP(A119,'Maddison 2010 GDP'!$A$2:$GA$203,183,FALSE)/1000</f>
        <v>19633.162699138597</v>
      </c>
      <c r="AI119" s="187">
        <f>VLOOKUP(A119,'Maddison 2010 GDP-capita'!$A$2:$GA$202,183,FALSE)</f>
        <v>4499.7738959830458</v>
      </c>
      <c r="AJ119" s="187">
        <f>VLOOKUP(A119,'Maddison 2010 population'!$A$2:$GA$203,20,FALSE)/1000</f>
        <v>367.32698500000004</v>
      </c>
      <c r="AL119" s="187">
        <f>VLOOKUP(A119,'Maddison 2013 GDP-capita'!$A$4:$GC$232,185,FALSE)</f>
        <v>4499.5331247572067</v>
      </c>
      <c r="AM119" s="197">
        <f>INDEX('Maddison 2018 rgdpnapc'!$A$2:$FN$743,MATCH($A119,'Maddison 2018 rgdpnapc'!$A$2:$A$743,0),Data!AM$1)</f>
        <v>24075</v>
      </c>
      <c r="AO119" s="197"/>
      <c r="AP119" s="186"/>
      <c r="AQ119" s="186"/>
      <c r="BA119" s="187">
        <f>HLOOKUP(A119,'UN population'!$F$17:$BZ$18,2,FALSE)/1000</f>
        <v>4380.5061849999993</v>
      </c>
      <c r="BB119" s="187">
        <f>(HLOOKUP($A119,'UN population'!$F$17:$BZ$118,20,FALSE)+HLOOKUP($A119,'UN population'!$F$17:$BZ$118,21,FALSE))/1000</f>
        <v>3289.4734360000002</v>
      </c>
      <c r="BC119" s="187">
        <f>HLOOKUP($A119,'UN population'!$F$17:$BZ$118,19,FALSE)/1000</f>
        <v>463.183561</v>
      </c>
      <c r="BD119" s="187">
        <f>(HLOOKUP($A119,'UN population'!$F$17:$BZ$118,22,FALSE)+HLOOKUP($A119,'UN population'!$F$17:$BZ$118,23,FALSE))/1000</f>
        <v>604.95868000000007</v>
      </c>
      <c r="BE119" s="187">
        <f>HLOOKUP($A119,'UN population'!$F$17:$BZ$118,24,FALSE)/1000</f>
        <v>22.890508000000001</v>
      </c>
    </row>
    <row r="120" spans="1:63">
      <c r="A120" s="187">
        <v>1980</v>
      </c>
      <c r="B120" s="187">
        <v>235000000000</v>
      </c>
      <c r="C120" s="187">
        <f t="shared" ref="C120" si="32">B120*80/1000000000</f>
        <v>18800</v>
      </c>
      <c r="D120" s="187">
        <f>F120</f>
        <v>18818.46</v>
      </c>
      <c r="F120" s="187">
        <v>18818.46</v>
      </c>
      <c r="G120" s="183">
        <f>I120*$F$71/$I$71*4^((A120-1800)/200)</f>
        <v>18925.649892077079</v>
      </c>
      <c r="H120" s="183">
        <f>G120/$G$130*$I$130</f>
        <v>18812.538941098512</v>
      </c>
      <c r="I120" s="187">
        <v>20162.78</v>
      </c>
      <c r="J120" s="183">
        <f>M120*AO120/1000</f>
        <v>20171.849999999999</v>
      </c>
      <c r="K120" s="187">
        <v>18818.46</v>
      </c>
      <c r="L120" s="187">
        <v>4231</v>
      </c>
      <c r="M120" s="187">
        <v>4533</v>
      </c>
      <c r="O120" s="183">
        <f>S120</f>
        <v>4533</v>
      </c>
      <c r="P120" s="187">
        <v>4231</v>
      </c>
      <c r="Q120" s="187">
        <v>4448</v>
      </c>
      <c r="S120" s="187">
        <f>VLOOKUP(A120,Table1[],9,FALSE)</f>
        <v>4533</v>
      </c>
      <c r="T120" s="187">
        <f>VLOOKUP(A120,'Maddison 2010 population'!$A$2:$GA$203,183,FALSE)/1000</f>
        <v>4439.5287309999994</v>
      </c>
      <c r="U120" s="199">
        <f>(VLOOKUP($A120,'Maddison 2010 population'!$A$2:$GA$203,20,FALSE)+VLOOKUP($A120,'Maddison 2010 population'!$A$2:$GA$203,33,FALSE)+VLOOKUP($A120,'Maddison 2010 population'!$A$2:$GA$203,39,FALSE)+VLOOKUP($A120,'Maddison 2010 population'!$A$2:$GA$203,42,FALSE)+VLOOKUP($A120,'Maddison 2010 population'!$A$2:$GA$203,58,FALSE)+VLOOKUP($A120,'Maddison 2010 population'!$A$2:$GA$203,127,FALSE))/1000</f>
        <v>3367.8030999999996</v>
      </c>
      <c r="V120" s="187">
        <f>VLOOKUP($A120,'Maddison 2010 population'!$A$2:$GA$203,181,FALSE)/1000</f>
        <v>478.05107199999998</v>
      </c>
      <c r="W120" s="187">
        <f>(VLOOKUP($A120,'Maddison 2010 population'!$A$2:$GA$203,23,FALSE)+VLOOKUP($A120,'Maddison 2010 population'!$A$2:$GA$203,24,FALSE)+VLOOKUP($A120,'Maddison 2010 population'!$A$2:$GA$203,85,FALSE))/1000</f>
        <v>612.75819300000001</v>
      </c>
      <c r="X120" s="187">
        <f>(VLOOKUP($A120,'Maddison 2010 population'!$A$2:$GA$203,21,FALSE)+VLOOKUP($A120,'Maddison 2010 population'!$A$2:$GA$203,22,FALSE))/1000</f>
        <v>17.786049999999999</v>
      </c>
      <c r="Y120" s="199">
        <f>(VLOOKUP($A120,'Maddison 2010 GDP'!$A$2:$GA$202,20,FALSE)+VLOOKUP($A120,'Maddison 2010 GDP'!$A$2:$GA$202,33,FALSE)+VLOOKUP($A120,'Maddison 2010 GDP'!$A$2:$GA$202,39,FALSE)+VLOOKUP($A120,'Maddison 2010 GDP'!$A$2:$GA$202,42,FALSE)+VLOOKUP($A120,'Maddison 2010 GDP'!$A$2:$GA$202,58,FALSE)+VLOOKUP($A120,'Maddison 2010 GDP'!$A$2:$GA$202,127,FALSE))/1000</f>
        <v>12467.766514835424</v>
      </c>
      <c r="Z120" s="187">
        <f>VLOOKUP($A120,'Maddison 2010 GDP'!$A$2:$GA$202,181,FALSE)/1000</f>
        <v>724.03613235390628</v>
      </c>
      <c r="AA120" s="187">
        <f>(VLOOKUP($A120,'Maddison 2010 GDP'!$A$2:$GA$202,23,FALSE)+VLOOKUP($A120,'Maddison 2010 GDP'!$A$2:$GA$202,24,FALSE)+VLOOKUP($A120,'Maddison 2010 GDP'!$A$2:$GA$202,85,FALSE))/1000</f>
        <v>6588.4089206148228</v>
      </c>
      <c r="AB120" s="187">
        <f>(VLOOKUP($A120,'Maddison 2010 GDP'!$A$2:$GA$202,21,FALSE)+VLOOKUP($A120,'Maddison 2010 GDP'!$A$2:$GA$202,22,FALSE))/1000</f>
        <v>249.78299999999999</v>
      </c>
      <c r="AC120" s="187">
        <f t="shared" si="23"/>
        <v>3702.0473420300095</v>
      </c>
      <c r="AD120" s="187">
        <f t="shared" si="24"/>
        <v>1514.5581189156005</v>
      </c>
      <c r="AE120" s="187">
        <f t="shared" si="25"/>
        <v>10752.053576564454</v>
      </c>
      <c r="AF120" s="187">
        <f t="shared" si="26"/>
        <v>14043.759013384084</v>
      </c>
      <c r="AG120" s="187">
        <f>VLOOKUP(A120,'Maddison 2010 GDP-capita'!$A$2:$GA$202,20,FALSE)</f>
        <v>13154.033928308407</v>
      </c>
      <c r="AH120" s="187">
        <f>VLOOKUP(A120,'Maddison 2010 GDP'!$A$2:$GA$203,183,FALSE)/1000</f>
        <v>20029.994567804155</v>
      </c>
      <c r="AI120" s="187">
        <f>VLOOKUP(A120,'Maddison 2010 GDP-capita'!$A$2:$GA$202,183,FALSE)</f>
        <v>4511.7389212823982</v>
      </c>
      <c r="AJ120" s="187">
        <f>VLOOKUP(A120,'Maddison 2010 population'!$A$2:$GA$203,20,FALSE)/1000</f>
        <v>368.69639899999999</v>
      </c>
      <c r="AL120" s="187">
        <f>VLOOKUP(A120,'Maddison 2013 GDP-capita'!$A$4:$GC$232,185,FALSE)</f>
        <v>4510.7868586267696</v>
      </c>
      <c r="AM120" s="197">
        <f>INDEX('Maddison 2018 rgdpnapc'!$A$2:$FN$743,MATCH($A120,'Maddison 2018 rgdpnapc'!$A$2:$A$743,0),Data!AM$1)</f>
        <v>24292</v>
      </c>
      <c r="AO120" s="197">
        <v>4450</v>
      </c>
      <c r="AP120" s="186">
        <v>1.8100999999999999E-2</v>
      </c>
      <c r="AQ120" s="186">
        <f>(AO130/AO120)^(1/(A130-A120))-1</f>
        <v>1.82657992871742E-2</v>
      </c>
      <c r="BA120" s="187">
        <f>HLOOKUP(A120,'UN population'!$F$17:$BZ$18,2,FALSE)/1000</f>
        <v>4458.0034660000001</v>
      </c>
      <c r="BB120" s="187">
        <f>(HLOOKUP($A120,'UN population'!$F$17:$BZ$118,20,FALSE)+HLOOKUP($A120,'UN population'!$F$17:$BZ$118,21,FALSE))/1000</f>
        <v>3343.144843</v>
      </c>
      <c r="BC120" s="187">
        <f>HLOOKUP($A120,'UN population'!$F$17:$BZ$118,19,FALSE)/1000</f>
        <v>476.38622499999997</v>
      </c>
      <c r="BD120" s="187">
        <f>(HLOOKUP($A120,'UN population'!$F$17:$BZ$118,22,FALSE)+HLOOKUP($A120,'UN population'!$F$17:$BZ$118,23,FALSE))/1000</f>
        <v>615.26031399999999</v>
      </c>
      <c r="BE120" s="187">
        <f>HLOOKUP($A120,'UN population'!$F$17:$BZ$118,24,FALSE)/1000</f>
        <v>23.212083999999997</v>
      </c>
      <c r="BG120" s="187">
        <f>HLOOKUP(A120,'HYDE 3.2.1 central'!$A$1:$BY$29,29,FALSE)/1000000</f>
        <v>4447.0902859899998</v>
      </c>
      <c r="BH120" s="187">
        <f>BG120-BI120-BJ120-BK120</f>
        <v>3328.4959479900003</v>
      </c>
      <c r="BI120" s="187">
        <f>(HLOOKUP($A120,'HYDE 3.2.1 central'!$A$1:$BY$29,8,FALSE)+HLOOKUP($A120,'HYDE 3.2.1 central'!$A$1:$BY$29,9,FALSE)+HLOOKUP($A120,'HYDE 3.2.1 central'!$A$1:$BY$29,10,FALSE)+HLOOKUP($A120,'HYDE 3.2.1 central'!$A$1:$BY$29,11,FALSE)+HLOOKUP($A120,'HYDE 3.2.1 central'!$A$1:$BY$29,27,FALSE))/1000000</f>
        <v>482.456504</v>
      </c>
      <c r="BJ120" s="187">
        <f>(HLOOKUP($A120,'HYDE 3.2.1 central'!$A$1:$BY$29,2,FALSE)+HLOOKUP($A120,'HYDE 3.2.1 central'!$A$1:$BY$29,3,FALSE)+HLOOKUP($A120,'HYDE 3.2.1 central'!$A$1:$BY$29,4,FALSE)+HLOOKUP($A120,'HYDE 3.2.1 central'!$A$1:$BY$29,5,FALSE)+HLOOKUP($A120,'HYDE 3.2.1 central'!$A$1:$BY$29,6,FALSE)+HLOOKUP($A120,'HYDE 3.2.1 central'!$A$1:$BY$29,7,FALSE))/1000000</f>
        <v>616.61550799999998</v>
      </c>
      <c r="BK120" s="187">
        <f>HLOOKUP($A120,'HYDE 3.2.1 central'!$A$1:$BY$29,25,FALSE)/1000000</f>
        <v>19.522326</v>
      </c>
    </row>
    <row r="121" spans="1:63">
      <c r="A121" s="187">
        <v>1981</v>
      </c>
      <c r="G121" s="183"/>
      <c r="H121" s="183"/>
      <c r="O121" s="183"/>
      <c r="S121" s="187">
        <f>VLOOKUP(A121,Table1[],9,FALSE)</f>
        <v>4543</v>
      </c>
      <c r="T121" s="187">
        <f>VLOOKUP(A121,'Maddison 2010 population'!$A$2:$GA$203,183,FALSE)/1000</f>
        <v>4514.8375848859287</v>
      </c>
      <c r="U121" s="199">
        <f>(VLOOKUP($A121,'Maddison 2010 population'!$A$2:$GA$203,20,FALSE)+VLOOKUP($A121,'Maddison 2010 population'!$A$2:$GA$203,33,FALSE)+VLOOKUP($A121,'Maddison 2010 population'!$A$2:$GA$203,39,FALSE)+VLOOKUP($A121,'Maddison 2010 population'!$A$2:$GA$203,42,FALSE)+VLOOKUP($A121,'Maddison 2010 population'!$A$2:$GA$203,58,FALSE)+VLOOKUP($A121,'Maddison 2010 population'!$A$2:$GA$203,127,FALSE))/1000</f>
        <v>3417.9343738859293</v>
      </c>
      <c r="V121" s="187">
        <f>VLOOKUP($A121,'Maddison 2010 population'!$A$2:$GA$203,181,FALSE)/1000</f>
        <v>492.64784499999996</v>
      </c>
      <c r="W121" s="187">
        <f>(VLOOKUP($A121,'Maddison 2010 population'!$A$2:$GA$203,23,FALSE)+VLOOKUP($A121,'Maddison 2010 population'!$A$2:$GA$203,24,FALSE)+VLOOKUP($A121,'Maddison 2010 population'!$A$2:$GA$203,85,FALSE))/1000</f>
        <v>623.16551900000002</v>
      </c>
      <c r="X121" s="187">
        <f>(VLOOKUP($A121,'Maddison 2010 population'!$A$2:$GA$203,21,FALSE)+VLOOKUP($A121,'Maddison 2010 population'!$A$2:$GA$203,22,FALSE))/1000</f>
        <v>18.108709999999999</v>
      </c>
      <c r="Y121" s="199">
        <f>(VLOOKUP($A121,'Maddison 2010 GDP'!$A$2:$GA$202,20,FALSE)+VLOOKUP($A121,'Maddison 2010 GDP'!$A$2:$GA$202,33,FALSE)+VLOOKUP($A121,'Maddison 2010 GDP'!$A$2:$GA$202,39,FALSE)+VLOOKUP($A121,'Maddison 2010 GDP'!$A$2:$GA$202,42,FALSE)+VLOOKUP($A121,'Maddison 2010 GDP'!$A$2:$GA$202,58,FALSE)+VLOOKUP($A121,'Maddison 2010 GDP'!$A$2:$GA$202,127,FALSE))/1000</f>
        <v>12712.685050266009</v>
      </c>
      <c r="Z121" s="187">
        <f>VLOOKUP($A121,'Maddison 2010 GDP'!$A$2:$GA$202,181,FALSE)/1000</f>
        <v>731.53944354539533</v>
      </c>
      <c r="AA121" s="187">
        <f>(VLOOKUP($A121,'Maddison 2010 GDP'!$A$2:$GA$202,23,FALSE)+VLOOKUP($A121,'Maddison 2010 GDP'!$A$2:$GA$202,24,FALSE)+VLOOKUP($A121,'Maddison 2010 GDP'!$A$2:$GA$202,85,FALSE))/1000</f>
        <v>6718.5666582877075</v>
      </c>
      <c r="AB121" s="187">
        <f>(VLOOKUP($A121,'Maddison 2010 GDP'!$A$2:$GA$202,21,FALSE)+VLOOKUP($A121,'Maddison 2010 GDP'!$A$2:$GA$202,22,FALSE))/1000</f>
        <v>259.82100000000003</v>
      </c>
      <c r="AC121" s="187">
        <f t="shared" si="23"/>
        <v>3719.4058339431081</v>
      </c>
      <c r="AD121" s="187">
        <f t="shared" si="24"/>
        <v>1484.9135157495623</v>
      </c>
      <c r="AE121" s="187">
        <f t="shared" si="25"/>
        <v>10781.351749161377</v>
      </c>
      <c r="AF121" s="187">
        <f t="shared" si="26"/>
        <v>14347.846975295317</v>
      </c>
      <c r="AG121" s="187">
        <f>VLOOKUP(A121,'Maddison 2010 GDP-capita'!$A$2:$GA$202,20,FALSE)</f>
        <v>13139.377711528276</v>
      </c>
      <c r="AH121" s="187">
        <f>VLOOKUP(A121,'Maddison 2010 GDP'!$A$2:$GA$203,183,FALSE)/1000</f>
        <v>20422.612152099111</v>
      </c>
      <c r="AI121" s="187">
        <f>VLOOKUP(A121,'Maddison 2010 GDP-capita'!$A$2:$GA$202,183,FALSE)</f>
        <v>4523.4433726844918</v>
      </c>
      <c r="AJ121" s="187">
        <f>VLOOKUP(A121,'Maddison 2010 population'!$A$2:$GA$203,20,FALSE)/1000</f>
        <v>369.89803200000006</v>
      </c>
      <c r="AL121" s="187">
        <f>VLOOKUP(A121,'Maddison 2013 GDP-capita'!$A$4:$GC$232,185,FALSE)</f>
        <v>4522.5590735996311</v>
      </c>
      <c r="AM121" s="197">
        <f>INDEX('Maddison 2018 rgdpnapc'!$A$2:$FN$743,MATCH($A121,'Maddison 2018 rgdpnapc'!$A$2:$A$743,0),Data!AM$1)</f>
        <v>24413</v>
      </c>
      <c r="AO121" s="197"/>
      <c r="AP121" s="186"/>
      <c r="AQ121" s="186"/>
      <c r="BA121" s="187">
        <f>HLOOKUP(A121,'UN population'!$F$17:$BZ$18,2,FALSE)/1000</f>
        <v>4536.9966189999996</v>
      </c>
      <c r="BB121" s="187">
        <f>(HLOOKUP($A121,'UN population'!$F$17:$BZ$118,20,FALSE)+HLOOKUP($A121,'UN population'!$F$17:$BZ$118,21,FALSE))/1000</f>
        <v>3397.7383169999998</v>
      </c>
      <c r="BC121" s="187">
        <f>HLOOKUP($A121,'UN population'!$F$17:$BZ$118,19,FALSE)/1000</f>
        <v>490.00390500000003</v>
      </c>
      <c r="BD121" s="187">
        <f>(HLOOKUP($A121,'UN population'!$F$17:$BZ$118,22,FALSE)+HLOOKUP($A121,'UN population'!$F$17:$BZ$118,23,FALSE))/1000</f>
        <v>625.69341000000009</v>
      </c>
      <c r="BE121" s="187">
        <f>HLOOKUP($A121,'UN population'!$F$17:$BZ$118,24,FALSE)/1000</f>
        <v>23.560987000000001</v>
      </c>
    </row>
    <row r="122" spans="1:63">
      <c r="A122" s="187">
        <v>1982</v>
      </c>
      <c r="G122" s="183"/>
      <c r="H122" s="183"/>
      <c r="O122" s="183"/>
      <c r="S122" s="187">
        <f>VLOOKUP(A122,Table1[],9,FALSE)</f>
        <v>4519</v>
      </c>
      <c r="T122" s="187">
        <f>VLOOKUP(A122,'Maddison 2010 population'!$A$2:$GA$203,183,FALSE)/1000</f>
        <v>4587.3074211816138</v>
      </c>
      <c r="U122" s="199">
        <f>(VLOOKUP($A122,'Maddison 2010 population'!$A$2:$GA$203,20,FALSE)+VLOOKUP($A122,'Maddison 2010 population'!$A$2:$GA$203,33,FALSE)+VLOOKUP($A122,'Maddison 2010 population'!$A$2:$GA$203,39,FALSE)+VLOOKUP($A122,'Maddison 2010 population'!$A$2:$GA$203,42,FALSE)+VLOOKUP($A122,'Maddison 2010 population'!$A$2:$GA$203,58,FALSE)+VLOOKUP($A122,'Maddison 2010 population'!$A$2:$GA$203,127,FALSE))/1000</f>
        <v>3464.5725411816138</v>
      </c>
      <c r="V122" s="187">
        <f>VLOOKUP($A122,'Maddison 2010 population'!$A$2:$GA$203,181,FALSE)/1000</f>
        <v>507.63620600000007</v>
      </c>
      <c r="W122" s="187">
        <f>(VLOOKUP($A122,'Maddison 2010 population'!$A$2:$GA$203,23,FALSE)+VLOOKUP($A122,'Maddison 2010 population'!$A$2:$GA$203,24,FALSE)+VLOOKUP($A122,'Maddison 2010 population'!$A$2:$GA$203,85,FALSE))/1000</f>
        <v>633.95616900000005</v>
      </c>
      <c r="X122" s="187">
        <f>(VLOOKUP($A122,'Maddison 2010 population'!$A$2:$GA$203,21,FALSE)+VLOOKUP($A122,'Maddison 2010 population'!$A$2:$GA$203,22,FALSE))/1000</f>
        <v>18.379000000000001</v>
      </c>
      <c r="Y122" s="199">
        <f>(VLOOKUP($A122,'Maddison 2010 GDP'!$A$2:$GA$202,20,FALSE)+VLOOKUP($A122,'Maddison 2010 GDP'!$A$2:$GA$202,33,FALSE)+VLOOKUP($A122,'Maddison 2010 GDP'!$A$2:$GA$202,39,FALSE)+VLOOKUP($A122,'Maddison 2010 GDP'!$A$2:$GA$202,42,FALSE)+VLOOKUP($A122,'Maddison 2010 GDP'!$A$2:$GA$202,58,FALSE)+VLOOKUP($A122,'Maddison 2010 GDP'!$A$2:$GA$202,127,FALSE))/1000</f>
        <v>13031.701301925294</v>
      </c>
      <c r="Z122" s="187">
        <f>VLOOKUP($A122,'Maddison 2010 GDP'!$A$2:$GA$202,181,FALSE)/1000</f>
        <v>754.19846690305258</v>
      </c>
      <c r="AA122" s="187">
        <f>(VLOOKUP($A122,'Maddison 2010 GDP'!$A$2:$GA$202,23,FALSE)+VLOOKUP($A122,'Maddison 2010 GDP'!$A$2:$GA$202,24,FALSE)+VLOOKUP($A122,'Maddison 2010 GDP'!$A$2:$GA$202,85,FALSE))/1000</f>
        <v>6602.1340135974451</v>
      </c>
      <c r="AB122" s="187">
        <f>(VLOOKUP($A122,'Maddison 2010 GDP'!$A$2:$GA$202,21,FALSE)+VLOOKUP($A122,'Maddison 2010 GDP'!$A$2:$GA$202,22,FALSE))/1000</f>
        <v>260.32100000000003</v>
      </c>
      <c r="AC122" s="187">
        <f t="shared" si="23"/>
        <v>3761.4167828856462</v>
      </c>
      <c r="AD122" s="187">
        <f t="shared" si="24"/>
        <v>1485.7066103418408</v>
      </c>
      <c r="AE122" s="187">
        <f t="shared" si="25"/>
        <v>10414.180563952277</v>
      </c>
      <c r="AF122" s="187">
        <f t="shared" si="26"/>
        <v>14164.045921976169</v>
      </c>
      <c r="AG122" s="187">
        <f>VLOOKUP(A122,'Maddison 2010 GDP-capita'!$A$2:$GA$202,20,FALSE)</f>
        <v>13224.255141084966</v>
      </c>
      <c r="AH122" s="187">
        <f>VLOOKUP(A122,'Maddison 2010 GDP'!$A$2:$GA$203,183,FALSE)/1000</f>
        <v>20648.354782425791</v>
      </c>
      <c r="AI122" s="187">
        <f>VLOOKUP(A122,'Maddison 2010 GDP-capita'!$A$2:$GA$202,183,FALSE)</f>
        <v>4501.1927230085485</v>
      </c>
      <c r="AJ122" s="187">
        <f>VLOOKUP(A122,'Maddison 2010 population'!$A$2:$GA$203,20,FALSE)/1000</f>
        <v>370.63128600000005</v>
      </c>
      <c r="AL122" s="187">
        <f>VLOOKUP(A122,'Maddison 2013 GDP-capita'!$A$4:$GC$232,185,FALSE)</f>
        <v>4500.1837272134971</v>
      </c>
      <c r="AM122" s="197">
        <f>INDEX('Maddison 2018 rgdpnapc'!$A$2:$FN$743,MATCH($A122,'Maddison 2018 rgdpnapc'!$A$2:$A$743,0),Data!AM$1)</f>
        <v>24893</v>
      </c>
      <c r="AO122" s="197"/>
      <c r="AP122" s="186"/>
      <c r="AQ122" s="186"/>
      <c r="BA122" s="187">
        <f>HLOOKUP(A122,'UN population'!$F$17:$BZ$18,2,FALSE)/1000</f>
        <v>4617.3865259999993</v>
      </c>
      <c r="BB122" s="187">
        <f>(HLOOKUP($A122,'UN population'!$F$17:$BZ$118,20,FALSE)+HLOOKUP($A122,'UN population'!$F$17:$BZ$118,21,FALSE))/1000</f>
        <v>3453.1678539999998</v>
      </c>
      <c r="BC122" s="187">
        <f>HLOOKUP($A122,'UN population'!$F$17:$BZ$118,19,FALSE)/1000</f>
        <v>504.034176</v>
      </c>
      <c r="BD122" s="187">
        <f>(HLOOKUP($A122,'UN population'!$F$17:$BZ$118,22,FALSE)+HLOOKUP($A122,'UN population'!$F$17:$BZ$118,23,FALSE))/1000</f>
        <v>636.24986799999999</v>
      </c>
      <c r="BE122" s="187">
        <f>HLOOKUP($A122,'UN population'!$F$17:$BZ$118,24,FALSE)/1000</f>
        <v>23.934628</v>
      </c>
    </row>
    <row r="123" spans="1:63">
      <c r="A123" s="187">
        <v>1983</v>
      </c>
      <c r="G123" s="183"/>
      <c r="H123" s="183"/>
      <c r="O123" s="183"/>
      <c r="S123" s="187">
        <f>VLOOKUP(A123,Table1[],9,FALSE)</f>
        <v>4574</v>
      </c>
      <c r="T123" s="187">
        <f>VLOOKUP(A123,'Maddison 2010 population'!$A$2:$GA$203,183,FALSE)/1000</f>
        <v>4676.3883772126701</v>
      </c>
      <c r="U123" s="199">
        <f>(VLOOKUP($A123,'Maddison 2010 population'!$A$2:$GA$203,20,FALSE)+VLOOKUP($A123,'Maddison 2010 population'!$A$2:$GA$203,33,FALSE)+VLOOKUP($A123,'Maddison 2010 population'!$A$2:$GA$203,39,FALSE)+VLOOKUP($A123,'Maddison 2010 population'!$A$2:$GA$203,42,FALSE)+VLOOKUP($A123,'Maddison 2010 population'!$A$2:$GA$203,58,FALSE)+VLOOKUP($A123,'Maddison 2010 population'!$A$2:$GA$203,127,FALSE))/1000</f>
        <v>3527.3370482126702</v>
      </c>
      <c r="V123" s="187">
        <f>VLOOKUP($A123,'Maddison 2010 population'!$A$2:$GA$203,181,FALSE)/1000</f>
        <v>523.29155900000001</v>
      </c>
      <c r="W123" s="187">
        <f>(VLOOKUP($A123,'Maddison 2010 population'!$A$2:$GA$203,23,FALSE)+VLOOKUP($A123,'Maddison 2010 population'!$A$2:$GA$203,24,FALSE)+VLOOKUP($A123,'Maddison 2010 population'!$A$2:$GA$203,85,FALSE))/1000</f>
        <v>644.56013699999994</v>
      </c>
      <c r="X123" s="187">
        <f>(VLOOKUP($A123,'Maddison 2010 population'!$A$2:$GA$203,21,FALSE)+VLOOKUP($A123,'Maddison 2010 population'!$A$2:$GA$203,22,FALSE))/1000</f>
        <v>18.606000000000002</v>
      </c>
      <c r="Y123" s="199">
        <f>(VLOOKUP($A123,'Maddison 2010 GDP'!$A$2:$GA$202,20,FALSE)+VLOOKUP($A123,'Maddison 2010 GDP'!$A$2:$GA$202,33,FALSE)+VLOOKUP($A123,'Maddison 2010 GDP'!$A$2:$GA$202,39,FALSE)+VLOOKUP($A123,'Maddison 2010 GDP'!$A$2:$GA$202,42,FALSE)+VLOOKUP($A123,'Maddison 2010 GDP'!$A$2:$GA$202,58,FALSE)+VLOOKUP($A123,'Maddison 2010 GDP'!$A$2:$GA$202,127,FALSE))/1000</f>
        <v>13474.032350020516</v>
      </c>
      <c r="Z123" s="187">
        <f>VLOOKUP($A123,'Maddison 2010 GDP'!$A$2:$GA$202,181,FALSE)/1000</f>
        <v>758.98067764188488</v>
      </c>
      <c r="AA123" s="187">
        <f>(VLOOKUP($A123,'Maddison 2010 GDP'!$A$2:$GA$202,23,FALSE)+VLOOKUP($A123,'Maddison 2010 GDP'!$A$2:$GA$202,24,FALSE)+VLOOKUP($A123,'Maddison 2010 GDP'!$A$2:$GA$202,85,FALSE))/1000</f>
        <v>6741.1283996064039</v>
      </c>
      <c r="AB123" s="187">
        <f>(VLOOKUP($A123,'Maddison 2010 GDP'!$A$2:$GA$202,21,FALSE)+VLOOKUP($A123,'Maddison 2010 GDP'!$A$2:$GA$202,22,FALSE))/1000</f>
        <v>261.49400000000003</v>
      </c>
      <c r="AC123" s="187">
        <f t="shared" si="23"/>
        <v>3819.8879681338976</v>
      </c>
      <c r="AD123" s="187">
        <f t="shared" si="24"/>
        <v>1450.3973255220899</v>
      </c>
      <c r="AE123" s="187">
        <f t="shared" si="25"/>
        <v>10458.494115043923</v>
      </c>
      <c r="AF123" s="187">
        <f t="shared" si="26"/>
        <v>14054.283564441577</v>
      </c>
      <c r="AG123" s="187">
        <f>VLOOKUP(A123,'Maddison 2010 GDP-capita'!$A$2:$GA$202,20,FALSE)</f>
        <v>13444.873360167248</v>
      </c>
      <c r="AH123" s="187">
        <f>VLOOKUP(A123,'Maddison 2010 GDP'!$A$2:$GA$203,183,FALSE)/1000</f>
        <v>21235.635427268804</v>
      </c>
      <c r="AI123" s="187">
        <f>VLOOKUP(A123,'Maddison 2010 GDP-capita'!$A$2:$GA$202,183,FALSE)</f>
        <v>4541.033317666007</v>
      </c>
      <c r="AJ123" s="187">
        <f>VLOOKUP(A123,'Maddison 2010 population'!$A$2:$GA$203,20,FALSE)/1000</f>
        <v>371.19421899999998</v>
      </c>
      <c r="AL123" s="187">
        <f>VLOOKUP(A123,'Maddison 2013 GDP-capita'!$A$4:$GC$232,185,FALSE)</f>
        <v>4539.0055682278489</v>
      </c>
      <c r="AM123" s="197">
        <f>INDEX('Maddison 2018 rgdpnapc'!$A$2:$FN$743,MATCH($A123,'Maddison 2018 rgdpnapc'!$A$2:$A$743,0),Data!AM$1)</f>
        <v>25080</v>
      </c>
      <c r="AO123" s="197"/>
      <c r="AP123" s="186"/>
      <c r="AQ123" s="186"/>
      <c r="BA123" s="187">
        <f>HLOOKUP(A123,'UN population'!$F$17:$BZ$18,2,FALSE)/1000</f>
        <v>4699.5691870000001</v>
      </c>
      <c r="BB123" s="187">
        <f>(HLOOKUP($A123,'UN population'!$F$17:$BZ$118,20,FALSE)+HLOOKUP($A123,'UN population'!$F$17:$BZ$118,21,FALSE))/1000</f>
        <v>3509.8556699999999</v>
      </c>
      <c r="BC123" s="187">
        <f>HLOOKUP($A123,'UN population'!$F$17:$BZ$118,19,FALSE)/1000</f>
        <v>518.47976000000006</v>
      </c>
      <c r="BD123" s="187">
        <f>(HLOOKUP($A123,'UN population'!$F$17:$BZ$118,22,FALSE)+HLOOKUP($A123,'UN population'!$F$17:$BZ$118,23,FALSE))/1000</f>
        <v>646.90491199999997</v>
      </c>
      <c r="BE123" s="187">
        <f>HLOOKUP($A123,'UN population'!$F$17:$BZ$118,24,FALSE)/1000</f>
        <v>24.328845000000001</v>
      </c>
    </row>
    <row r="124" spans="1:63">
      <c r="A124" s="187">
        <v>1984</v>
      </c>
      <c r="G124" s="183"/>
      <c r="H124" s="183"/>
      <c r="O124" s="183"/>
      <c r="S124" s="187">
        <f>VLOOKUP(A124,Table1[],9,FALSE)</f>
        <v>4707</v>
      </c>
      <c r="T124" s="187">
        <f>VLOOKUP(A124,'Maddison 2010 population'!$A$2:$GA$203,183,FALSE)/1000</f>
        <v>4756.5212125098851</v>
      </c>
      <c r="U124" s="199">
        <f>(VLOOKUP($A124,'Maddison 2010 population'!$A$2:$GA$203,20,FALSE)+VLOOKUP($A124,'Maddison 2010 population'!$A$2:$GA$203,33,FALSE)+VLOOKUP($A124,'Maddison 2010 population'!$A$2:$GA$203,39,FALSE)+VLOOKUP($A124,'Maddison 2010 population'!$A$2:$GA$203,42,FALSE)+VLOOKUP($A124,'Maddison 2010 population'!$A$2:$GA$203,58,FALSE)+VLOOKUP($A124,'Maddison 2010 population'!$A$2:$GA$203,127,FALSE))/1000</f>
        <v>3581.9245295098854</v>
      </c>
      <c r="V124" s="187">
        <f>VLOOKUP($A124,'Maddison 2010 population'!$A$2:$GA$203,181,FALSE)/1000</f>
        <v>538.38798800000029</v>
      </c>
      <c r="W124" s="187">
        <f>(VLOOKUP($A124,'Maddison 2010 population'!$A$2:$GA$203,23,FALSE)+VLOOKUP($A124,'Maddison 2010 population'!$A$2:$GA$203,24,FALSE)+VLOOKUP($A124,'Maddison 2010 population'!$A$2:$GA$203,85,FALSE))/1000</f>
        <v>654.91084999999998</v>
      </c>
      <c r="X124" s="187">
        <f>(VLOOKUP($A124,'Maddison 2010 population'!$A$2:$GA$203,21,FALSE)+VLOOKUP($A124,'Maddison 2010 population'!$A$2:$GA$203,22,FALSE))/1000</f>
        <v>18.808</v>
      </c>
      <c r="Y124" s="199">
        <f>(VLOOKUP($A124,'Maddison 2010 GDP'!$A$2:$GA$202,20,FALSE)+VLOOKUP($A124,'Maddison 2010 GDP'!$A$2:$GA$202,33,FALSE)+VLOOKUP($A124,'Maddison 2010 GDP'!$A$2:$GA$202,39,FALSE)+VLOOKUP($A124,'Maddison 2010 GDP'!$A$2:$GA$202,42,FALSE)+VLOOKUP($A124,'Maddison 2010 GDP'!$A$2:$GA$202,58,FALSE)+VLOOKUP($A124,'Maddison 2010 GDP'!$A$2:$GA$202,127,FALSE))/1000</f>
        <v>13991.215831969488</v>
      </c>
      <c r="Z124" s="187">
        <f>VLOOKUP($A124,'Maddison 2010 GDP'!$A$2:$GA$202,181,FALSE)/1000</f>
        <v>775.11625594776115</v>
      </c>
      <c r="AA124" s="187">
        <f>(VLOOKUP($A124,'Maddison 2010 GDP'!$A$2:$GA$202,23,FALSE)+VLOOKUP($A124,'Maddison 2010 GDP'!$A$2:$GA$202,24,FALSE)+VLOOKUP($A124,'Maddison 2010 GDP'!$A$2:$GA$202,85,FALSE))/1000</f>
        <v>7159.249040071003</v>
      </c>
      <c r="AB124" s="187">
        <f>(VLOOKUP($A124,'Maddison 2010 GDP'!$A$2:$GA$202,21,FALSE)+VLOOKUP($A124,'Maddison 2010 GDP'!$A$2:$GA$202,22,FALSE))/1000</f>
        <v>278.69</v>
      </c>
      <c r="AC124" s="187">
        <f t="shared" si="23"/>
        <v>3906.0610341457714</v>
      </c>
      <c r="AD124" s="187">
        <f t="shared" si="24"/>
        <v>1439.6982719231112</v>
      </c>
      <c r="AE124" s="187">
        <f t="shared" si="25"/>
        <v>10931.63907739657</v>
      </c>
      <c r="AF124" s="187">
        <f t="shared" si="26"/>
        <v>14817.63079540621</v>
      </c>
      <c r="AG124" s="187">
        <f>VLOOKUP(A124,'Maddison 2010 GDP-capita'!$A$2:$GA$202,20,FALSE)</f>
        <v>13742.851267661825</v>
      </c>
      <c r="AH124" s="187">
        <f>VLOOKUP(A124,'Maddison 2010 GDP'!$A$2:$GA$203,183,FALSE)/1000</f>
        <v>22204.27112798825</v>
      </c>
      <c r="AI124" s="187">
        <f>VLOOKUP(A124,'Maddison 2010 GDP-capita'!$A$2:$GA$202,183,FALSE)</f>
        <v>4668.1745199810985</v>
      </c>
      <c r="AJ124" s="187">
        <f>VLOOKUP(A124,'Maddison 2010 population'!$A$2:$GA$203,20,FALSE)/1000</f>
        <v>371.79512799999998</v>
      </c>
      <c r="AL124" s="187">
        <f>VLOOKUP(A124,'Maddison 2013 GDP-capita'!$A$4:$GC$232,185,FALSE)</f>
        <v>4667.5025630893988</v>
      </c>
      <c r="AM124" s="197">
        <f>INDEX('Maddison 2018 rgdpnapc'!$A$2:$FN$743,MATCH($A124,'Maddison 2018 rgdpnapc'!$A$2:$A$743,0),Data!AM$1)</f>
        <v>25305</v>
      </c>
      <c r="AO124" s="197"/>
      <c r="AP124" s="186"/>
      <c r="AQ124" s="186"/>
      <c r="BA124" s="187">
        <f>HLOOKUP(A124,'UN population'!$F$17:$BZ$18,2,FALSE)/1000</f>
        <v>4784.0115169999999</v>
      </c>
      <c r="BB124" s="187">
        <f>(HLOOKUP($A124,'UN population'!$F$17:$BZ$118,20,FALSE)+HLOOKUP($A124,'UN population'!$F$17:$BZ$118,21,FALSE))/1000</f>
        <v>3568.3043280000002</v>
      </c>
      <c r="BC124" s="187">
        <f>HLOOKUP($A124,'UN population'!$F$17:$BZ$118,19,FALSE)/1000</f>
        <v>533.34515199999998</v>
      </c>
      <c r="BD124" s="187">
        <f>(HLOOKUP($A124,'UN population'!$F$17:$BZ$118,22,FALSE)+HLOOKUP($A124,'UN population'!$F$17:$BZ$118,23,FALSE))/1000</f>
        <v>657.62581799999998</v>
      </c>
      <c r="BE124" s="187">
        <f>HLOOKUP($A124,'UN population'!$F$17:$BZ$118,24,FALSE)/1000</f>
        <v>24.736219000000002</v>
      </c>
    </row>
    <row r="125" spans="1:63">
      <c r="A125" s="187">
        <v>1985</v>
      </c>
      <c r="B125" s="187">
        <v>281000000000</v>
      </c>
      <c r="C125" s="187">
        <f t="shared" ref="C125" si="33">B125*80/1000000000</f>
        <v>22480</v>
      </c>
      <c r="D125" s="187">
        <f>F125</f>
        <v>22481.11</v>
      </c>
      <c r="F125" s="187">
        <v>22481.11</v>
      </c>
      <c r="G125" s="183">
        <f>I125*$F$71/$I$71*4^((A125-1800)/200)</f>
        <v>22612.726976870435</v>
      </c>
      <c r="H125" s="183">
        <f>G125/$G$130*$I$130</f>
        <v>22477.57985816339</v>
      </c>
      <c r="I125" s="187">
        <v>23270.25</v>
      </c>
      <c r="J125" s="183">
        <f>M125*AO125/1000</f>
        <v>0</v>
      </c>
      <c r="K125" s="187">
        <v>22481.11</v>
      </c>
      <c r="L125" s="187">
        <v>4634</v>
      </c>
      <c r="M125" s="187">
        <v>4797</v>
      </c>
      <c r="O125" s="183">
        <f>S125</f>
        <v>4797</v>
      </c>
      <c r="P125" s="187">
        <v>4634</v>
      </c>
      <c r="Q125" s="187">
        <v>4851</v>
      </c>
      <c r="S125" s="187">
        <f>VLOOKUP(A125,Table1[],9,FALSE)</f>
        <v>4797</v>
      </c>
      <c r="T125" s="187">
        <f>VLOOKUP(A125,'Maddison 2010 population'!$A$2:$GA$203,183,FALSE)/1000</f>
        <v>4837.7191140000004</v>
      </c>
      <c r="U125" s="199">
        <f>(VLOOKUP($A125,'Maddison 2010 population'!$A$2:$GA$203,20,FALSE)+VLOOKUP($A125,'Maddison 2010 population'!$A$2:$GA$203,33,FALSE)+VLOOKUP($A125,'Maddison 2010 population'!$A$2:$GA$203,39,FALSE)+VLOOKUP($A125,'Maddison 2010 population'!$A$2:$GA$203,42,FALSE)+VLOOKUP($A125,'Maddison 2010 population'!$A$2:$GA$203,58,FALSE)+VLOOKUP($A125,'Maddison 2010 population'!$A$2:$GA$203,127,FALSE))/1000</f>
        <v>3637.5334739999994</v>
      </c>
      <c r="V125" s="187">
        <f>VLOOKUP($A125,'Maddison 2010 population'!$A$2:$GA$203,181,FALSE)/1000</f>
        <v>553.57114000000001</v>
      </c>
      <c r="W125" s="187">
        <f>(VLOOKUP($A125,'Maddison 2010 population'!$A$2:$GA$203,23,FALSE)+VLOOKUP($A125,'Maddison 2010 population'!$A$2:$GA$203,24,FALSE)+VLOOKUP($A125,'Maddison 2010 population'!$A$2:$GA$203,85,FALSE))/1000</f>
        <v>665.26639499999999</v>
      </c>
      <c r="X125" s="187">
        <f>(VLOOKUP($A125,'Maddison 2010 population'!$A$2:$GA$203,21,FALSE)+VLOOKUP($A125,'Maddison 2010 population'!$A$2:$GA$203,22,FALSE))/1000</f>
        <v>19.018999999999998</v>
      </c>
      <c r="Y125" s="199">
        <f>(VLOOKUP($A125,'Maddison 2010 GDP'!$A$2:$GA$202,20,FALSE)+VLOOKUP($A125,'Maddison 2010 GDP'!$A$2:$GA$202,33,FALSE)+VLOOKUP($A125,'Maddison 2010 GDP'!$A$2:$GA$202,39,FALSE)+VLOOKUP($A125,'Maddison 2010 GDP'!$A$2:$GA$202,42,FALSE)+VLOOKUP($A125,'Maddison 2010 GDP'!$A$2:$GA$202,58,FALSE)+VLOOKUP($A125,'Maddison 2010 GDP'!$A$2:$GA$202,127,FALSE))/1000</f>
        <v>14453.14062575834</v>
      </c>
      <c r="Z125" s="187">
        <f>VLOOKUP($A125,'Maddison 2010 GDP'!$A$2:$GA$202,181,FALSE)/1000</f>
        <v>799.21538450658352</v>
      </c>
      <c r="AA125" s="187">
        <f>(VLOOKUP($A125,'Maddison 2010 GDP'!$A$2:$GA$202,23,FALSE)+VLOOKUP($A125,'Maddison 2010 GDP'!$A$2:$GA$202,24,FALSE)+VLOOKUP($A125,'Maddison 2010 GDP'!$A$2:$GA$202,85,FALSE))/1000</f>
        <v>7426.3786596844548</v>
      </c>
      <c r="AB125" s="187">
        <f>(VLOOKUP($A125,'Maddison 2010 GDP'!$A$2:$GA$202,21,FALSE)+VLOOKUP($A125,'Maddison 2010 GDP'!$A$2:$GA$202,22,FALSE))/1000</f>
        <v>290.86399999999998</v>
      </c>
      <c r="AC125" s="187">
        <f t="shared" si="23"/>
        <v>3973.3354288187484</v>
      </c>
      <c r="AD125" s="187">
        <f t="shared" si="24"/>
        <v>1443.744673009116</v>
      </c>
      <c r="AE125" s="187">
        <f t="shared" si="25"/>
        <v>11163.014869681574</v>
      </c>
      <c r="AF125" s="187">
        <f t="shared" si="26"/>
        <v>15293.338240706662</v>
      </c>
      <c r="AG125" s="187">
        <f>VLOOKUP(A125,'Maddison 2010 GDP-capita'!$A$2:$GA$202,20,FALSE)</f>
        <v>14060.110054860175</v>
      </c>
      <c r="AH125" s="187">
        <f>VLOOKUP(A125,'Maddison 2010 GDP'!$A$2:$GA$203,183,FALSE)/1000</f>
        <v>22969.598669949381</v>
      </c>
      <c r="AI125" s="187">
        <f>VLOOKUP(A125,'Maddison 2010 GDP-capita'!$A$2:$GA$202,183,FALSE)</f>
        <v>4748.0223900302653</v>
      </c>
      <c r="AJ125" s="187">
        <f>VLOOKUP(A125,'Maddison 2010 population'!$A$2:$GA$203,20,FALSE)/1000</f>
        <v>372.46355399999999</v>
      </c>
      <c r="AL125" s="187">
        <f>VLOOKUP(A125,'Maddison 2013 GDP-capita'!$A$4:$GC$232,185,FALSE)</f>
        <v>4747.5193396109025</v>
      </c>
      <c r="AM125" s="197">
        <f>INDEX('Maddison 2018 rgdpnapc'!$A$2:$FN$743,MATCH($A125,'Maddison 2018 rgdpnapc'!$A$2:$A$743,0),Data!AM$1)</f>
        <v>25549</v>
      </c>
      <c r="AP125" s="198"/>
      <c r="AQ125" s="198"/>
      <c r="BA125" s="187">
        <f>HLOOKUP(A125,'UN population'!$F$17:$BZ$18,2,FALSE)/1000</f>
        <v>4870.9216660000002</v>
      </c>
      <c r="BB125" s="187">
        <f>(HLOOKUP($A125,'UN population'!$F$17:$BZ$118,20,FALSE)+HLOOKUP($A125,'UN population'!$F$17:$BZ$118,21,FALSE))/1000</f>
        <v>3628.7573959999995</v>
      </c>
      <c r="BC125" s="187">
        <f>HLOOKUP($A125,'UN population'!$F$17:$BZ$118,19,FALSE)/1000</f>
        <v>548.62613999999996</v>
      </c>
      <c r="BD125" s="187">
        <f>(HLOOKUP($A125,'UN population'!$F$17:$BZ$118,22,FALSE)+HLOOKUP($A125,'UN population'!$F$17:$BZ$118,23,FALSE))/1000</f>
        <v>668.38708900000006</v>
      </c>
      <c r="BE125" s="187">
        <f>HLOOKUP($A125,'UN population'!$F$17:$BZ$118,24,FALSE)/1000</f>
        <v>25.151040999999999</v>
      </c>
    </row>
    <row r="126" spans="1:63">
      <c r="A126" s="187">
        <v>1986</v>
      </c>
      <c r="G126" s="183"/>
      <c r="H126" s="183"/>
      <c r="O126" s="183"/>
      <c r="S126" s="187">
        <f>VLOOKUP(A126,Table1[],9,FALSE)</f>
        <v>4882</v>
      </c>
      <c r="T126" s="187">
        <f>VLOOKUP(A126,'Maddison 2010 population'!$A$2:$GA$203,183,FALSE)/1000</f>
        <v>4920.9675960479708</v>
      </c>
      <c r="U126" s="199">
        <f>(VLOOKUP($A126,'Maddison 2010 population'!$A$2:$GA$203,20,FALSE)+VLOOKUP($A126,'Maddison 2010 population'!$A$2:$GA$203,33,FALSE)+VLOOKUP($A126,'Maddison 2010 population'!$A$2:$GA$203,39,FALSE)+VLOOKUP($A126,'Maddison 2010 population'!$A$2:$GA$203,42,FALSE)+VLOOKUP($A126,'Maddison 2010 population'!$A$2:$GA$203,58,FALSE)+VLOOKUP($A126,'Maddison 2010 population'!$A$2:$GA$203,127,FALSE))/1000</f>
        <v>3694.5882690479712</v>
      </c>
      <c r="V126" s="187">
        <f>VLOOKUP($A126,'Maddison 2010 population'!$A$2:$GA$203,181,FALSE)/1000</f>
        <v>569.01739499999996</v>
      </c>
      <c r="W126" s="187">
        <f>(VLOOKUP($A126,'Maddison 2010 population'!$A$2:$GA$203,23,FALSE)+VLOOKUP($A126,'Maddison 2010 population'!$A$2:$GA$203,24,FALSE)+VLOOKUP($A126,'Maddison 2010 population'!$A$2:$GA$203,85,FALSE))/1000</f>
        <v>675.94123399999989</v>
      </c>
      <c r="X126" s="187">
        <f>(VLOOKUP($A126,'Maddison 2010 population'!$A$2:$GA$203,21,FALSE)+VLOOKUP($A126,'Maddison 2010 population'!$A$2:$GA$203,22,FALSE))/1000</f>
        <v>19.241</v>
      </c>
      <c r="Y126" s="199">
        <f>(VLOOKUP($A126,'Maddison 2010 GDP'!$A$2:$GA$202,20,FALSE)+VLOOKUP($A126,'Maddison 2010 GDP'!$A$2:$GA$202,33,FALSE)+VLOOKUP($A126,'Maddison 2010 GDP'!$A$2:$GA$202,39,FALSE)+VLOOKUP($A126,'Maddison 2010 GDP'!$A$2:$GA$202,42,FALSE)+VLOOKUP($A126,'Maddison 2010 GDP'!$A$2:$GA$202,58,FALSE)+VLOOKUP($A126,'Maddison 2010 GDP'!$A$2:$GA$202,127,FALSE))/1000</f>
        <v>14976.825283531998</v>
      </c>
      <c r="Z126" s="187">
        <f>VLOOKUP($A126,'Maddison 2010 GDP'!$A$2:$GA$202,181,FALSE)/1000</f>
        <v>816.50286620158772</v>
      </c>
      <c r="AA126" s="187">
        <f>(VLOOKUP($A126,'Maddison 2010 GDP'!$A$2:$GA$202,23,FALSE)+VLOOKUP($A126,'Maddison 2010 GDP'!$A$2:$GA$202,24,FALSE)+VLOOKUP($A126,'Maddison 2010 GDP'!$A$2:$GA$202,85,FALSE))/1000</f>
        <v>7691.678382574456</v>
      </c>
      <c r="AB126" s="187">
        <f>(VLOOKUP($A126,'Maddison 2010 GDP'!$A$2:$GA$202,21,FALSE)+VLOOKUP($A126,'Maddison 2010 GDP'!$A$2:$GA$202,22,FALSE))/1000</f>
        <v>296.911</v>
      </c>
      <c r="AC126" s="187">
        <f t="shared" si="23"/>
        <v>4053.7197091764856</v>
      </c>
      <c r="AD126" s="187">
        <f t="shared" si="24"/>
        <v>1434.9348075757644</v>
      </c>
      <c r="AE126" s="187">
        <f t="shared" si="25"/>
        <v>11379.211676520474</v>
      </c>
      <c r="AF126" s="187">
        <f t="shared" si="26"/>
        <v>15431.16262148537</v>
      </c>
      <c r="AG126" s="187">
        <f>VLOOKUP(A126,'Maddison 2010 GDP-capita'!$A$2:$GA$202,20,FALSE)</f>
        <v>14422.537214619184</v>
      </c>
      <c r="AH126" s="187">
        <f>VLOOKUP(A126,'Maddison 2010 GDP'!$A$2:$GA$203,183,FALSE)/1000</f>
        <v>23781.917532308042</v>
      </c>
      <c r="AI126" s="187">
        <f>VLOOKUP(A126,'Maddison 2010 GDP-capita'!$A$2:$GA$202,183,FALSE)</f>
        <v>4832.7726342695896</v>
      </c>
      <c r="AJ126" s="187">
        <f>VLOOKUP(A126,'Maddison 2010 population'!$A$2:$GA$203,20,FALSE)/1000</f>
        <v>373.31977599999993</v>
      </c>
      <c r="AL126" s="187">
        <f>VLOOKUP(A126,'Maddison 2013 GDP-capita'!$A$4:$GC$232,185,FALSE)</f>
        <v>4832.2172614842038</v>
      </c>
      <c r="AM126" s="197">
        <f>INDEX('Maddison 2018 rgdpnapc'!$A$2:$FN$743,MATCH($A126,'Maddison 2018 rgdpnapc'!$A$2:$A$743,0),Data!AM$1)</f>
        <v>26047</v>
      </c>
      <c r="AP126" s="198"/>
      <c r="AQ126" s="198"/>
      <c r="BA126" s="187">
        <f>HLOOKUP(A126,'UN population'!$F$17:$BZ$18,2,FALSE)/1000</f>
        <v>4960.5680000000002</v>
      </c>
      <c r="BB126" s="187">
        <f>(HLOOKUP($A126,'UN population'!$F$17:$BZ$118,20,FALSE)+HLOOKUP($A126,'UN population'!$F$17:$BZ$118,21,FALSE))/1000</f>
        <v>3691.4861349999996</v>
      </c>
      <c r="BC126" s="187">
        <f>HLOOKUP($A126,'UN population'!$F$17:$BZ$118,19,FALSE)/1000</f>
        <v>564.32729799999993</v>
      </c>
      <c r="BD126" s="187">
        <f>(HLOOKUP($A126,'UN population'!$F$17:$BZ$118,22,FALSE)+HLOOKUP($A126,'UN population'!$F$17:$BZ$118,23,FALSE))/1000</f>
        <v>679.18190800000002</v>
      </c>
      <c r="BE126" s="187">
        <f>HLOOKUP($A126,'UN population'!$F$17:$BZ$118,24,FALSE)/1000</f>
        <v>25.572658999999998</v>
      </c>
    </row>
    <row r="127" spans="1:63">
      <c r="A127" s="187">
        <v>1987</v>
      </c>
      <c r="G127" s="183"/>
      <c r="H127" s="183"/>
      <c r="O127" s="183"/>
      <c r="S127" s="187">
        <f>VLOOKUP(A127,Table1[],9,FALSE)</f>
        <v>4980</v>
      </c>
      <c r="T127" s="187">
        <f>VLOOKUP(A127,'Maddison 2010 population'!$A$2:$GA$203,183,FALSE)/1000</f>
        <v>5006.6715829897157</v>
      </c>
      <c r="U127" s="199">
        <f>(VLOOKUP($A127,'Maddison 2010 population'!$A$2:$GA$203,20,FALSE)+VLOOKUP($A127,'Maddison 2010 population'!$A$2:$GA$203,33,FALSE)+VLOOKUP($A127,'Maddison 2010 population'!$A$2:$GA$203,39,FALSE)+VLOOKUP($A127,'Maddison 2010 population'!$A$2:$GA$203,42,FALSE)+VLOOKUP($A127,'Maddison 2010 population'!$A$2:$GA$203,58,FALSE)+VLOOKUP($A127,'Maddison 2010 population'!$A$2:$GA$203,127,FALSE))/1000</f>
        <v>3753.7333139897155</v>
      </c>
      <c r="V127" s="187">
        <f>VLOOKUP($A127,'Maddison 2010 population'!$A$2:$GA$203,181,FALSE)/1000</f>
        <v>584.56885999999997</v>
      </c>
      <c r="W127" s="187">
        <f>(VLOOKUP($A127,'Maddison 2010 population'!$A$2:$GA$203,23,FALSE)+VLOOKUP($A127,'Maddison 2010 population'!$A$2:$GA$203,24,FALSE)+VLOOKUP($A127,'Maddison 2010 population'!$A$2:$GA$203,85,FALSE))/1000</f>
        <v>686.826548</v>
      </c>
      <c r="X127" s="187">
        <f>(VLOOKUP($A127,'Maddison 2010 population'!$A$2:$GA$203,21,FALSE)+VLOOKUP($A127,'Maddison 2010 population'!$A$2:$GA$203,22,FALSE))/1000</f>
        <v>19.489000000000001</v>
      </c>
      <c r="Y127" s="199">
        <f>(VLOOKUP($A127,'Maddison 2010 GDP'!$A$2:$GA$202,20,FALSE)+VLOOKUP($A127,'Maddison 2010 GDP'!$A$2:$GA$202,33,FALSE)+VLOOKUP($A127,'Maddison 2010 GDP'!$A$2:$GA$202,39,FALSE)+VLOOKUP($A127,'Maddison 2010 GDP'!$A$2:$GA$202,42,FALSE)+VLOOKUP($A127,'Maddison 2010 GDP'!$A$2:$GA$202,58,FALSE)+VLOOKUP($A127,'Maddison 2010 GDP'!$A$2:$GA$202,127,FALSE))/1000</f>
        <v>15597.147941987749</v>
      </c>
      <c r="Z127" s="187">
        <f>VLOOKUP($A127,'Maddison 2010 GDP'!$A$2:$GA$202,181,FALSE)/1000</f>
        <v>829.46775821631513</v>
      </c>
      <c r="AA127" s="187">
        <f>(VLOOKUP($A127,'Maddison 2010 GDP'!$A$2:$GA$202,23,FALSE)+VLOOKUP($A127,'Maddison 2010 GDP'!$A$2:$GA$202,24,FALSE)+VLOOKUP($A127,'Maddison 2010 GDP'!$A$2:$GA$202,85,FALSE))/1000</f>
        <v>7957.6642387630754</v>
      </c>
      <c r="AB127" s="187">
        <f>(VLOOKUP($A127,'Maddison 2010 GDP'!$A$2:$GA$202,21,FALSE)+VLOOKUP($A127,'Maddison 2010 GDP'!$A$2:$GA$202,22,FALSE))/1000</f>
        <v>309.48899999999998</v>
      </c>
      <c r="AC127" s="187">
        <f t="shared" si="23"/>
        <v>4155.1028369167952</v>
      </c>
      <c r="AD127" s="187">
        <f t="shared" si="24"/>
        <v>1418.9393499618081</v>
      </c>
      <c r="AE127" s="187">
        <f t="shared" si="25"/>
        <v>11586.133736290978</v>
      </c>
      <c r="AF127" s="187">
        <f t="shared" si="26"/>
        <v>15880.188824465082</v>
      </c>
      <c r="AG127" s="187">
        <f>VLOOKUP(A127,'Maddison 2010 GDP-capita'!$A$2:$GA$202,20,FALSE)</f>
        <v>14801.143361096267</v>
      </c>
      <c r="AH127" s="187">
        <f>VLOOKUP(A127,'Maddison 2010 GDP'!$A$2:$GA$203,183,FALSE)/1000</f>
        <v>24693.76893896714</v>
      </c>
      <c r="AI127" s="187">
        <f>VLOOKUP(A127,'Maddison 2010 GDP-capita'!$A$2:$GA$202,183,FALSE)</f>
        <v>4932.1727078853737</v>
      </c>
      <c r="AJ127" s="187">
        <f>VLOOKUP(A127,'Maddison 2010 population'!$A$2:$GA$203,20,FALSE)/1000</f>
        <v>374.22322699999995</v>
      </c>
      <c r="AL127" s="187">
        <f>VLOOKUP(A127,'Maddison 2013 GDP-capita'!$A$4:$GC$232,185,FALSE)</f>
        <v>4931.8596480754404</v>
      </c>
      <c r="AM127" s="197">
        <f>INDEX('Maddison 2018 rgdpnapc'!$A$2:$FN$743,MATCH($A127,'Maddison 2018 rgdpnapc'!$A$2:$A$743,0),Data!AM$1)</f>
        <v>26581</v>
      </c>
      <c r="AP127" s="198"/>
      <c r="AQ127" s="198"/>
      <c r="BA127" s="187">
        <f>HLOOKUP(A127,'UN population'!$F$17:$BZ$18,2,FALSE)/1000</f>
        <v>5052.5219979999993</v>
      </c>
      <c r="BB127" s="187">
        <f>(HLOOKUP($A127,'UN population'!$F$17:$BZ$118,20,FALSE)+HLOOKUP($A127,'UN population'!$F$17:$BZ$118,21,FALSE))/1000</f>
        <v>3756.0852629999999</v>
      </c>
      <c r="BC127" s="187">
        <f>HLOOKUP($A127,'UN population'!$F$17:$BZ$118,19,FALSE)/1000</f>
        <v>580.42429200000004</v>
      </c>
      <c r="BD127" s="187">
        <f>(HLOOKUP($A127,'UN population'!$F$17:$BZ$118,22,FALSE)+HLOOKUP($A127,'UN population'!$F$17:$BZ$118,23,FALSE))/1000</f>
        <v>690.01071999999999</v>
      </c>
      <c r="BE127" s="187">
        <f>HLOOKUP($A127,'UN population'!$F$17:$BZ$118,24,FALSE)/1000</f>
        <v>26.001723000000002</v>
      </c>
    </row>
    <row r="128" spans="1:63">
      <c r="A128" s="187">
        <v>1988</v>
      </c>
      <c r="G128" s="183"/>
      <c r="H128" s="183"/>
      <c r="O128" s="183"/>
      <c r="S128" s="187">
        <f>VLOOKUP(A128,Table1[],9,FALSE)</f>
        <v>5125</v>
      </c>
      <c r="T128" s="187">
        <f>VLOOKUP(A128,'Maddison 2010 population'!$A$2:$GA$203,183,FALSE)/1000</f>
        <v>5093.3060514006784</v>
      </c>
      <c r="U128" s="199">
        <f>(VLOOKUP($A128,'Maddison 2010 population'!$A$2:$GA$203,20,FALSE)+VLOOKUP($A128,'Maddison 2010 population'!$A$2:$GA$203,33,FALSE)+VLOOKUP($A128,'Maddison 2010 population'!$A$2:$GA$203,39,FALSE)+VLOOKUP($A128,'Maddison 2010 population'!$A$2:$GA$203,42,FALSE)+VLOOKUP($A128,'Maddison 2010 population'!$A$2:$GA$203,58,FALSE)+VLOOKUP($A128,'Maddison 2010 population'!$A$2:$GA$203,127,FALSE))/1000</f>
        <v>3813.5202044006787</v>
      </c>
      <c r="V128" s="187">
        <f>VLOOKUP($A128,'Maddison 2010 population'!$A$2:$GA$203,181,FALSE)/1000</f>
        <v>600.28298800000005</v>
      </c>
      <c r="W128" s="187">
        <f>(VLOOKUP($A128,'Maddison 2010 population'!$A$2:$GA$203,23,FALSE)+VLOOKUP($A128,'Maddison 2010 population'!$A$2:$GA$203,24,FALSE)+VLOOKUP($A128,'Maddison 2010 population'!$A$2:$GA$203,85,FALSE))/1000</f>
        <v>697.81524399999989</v>
      </c>
      <c r="X128" s="187">
        <f>(VLOOKUP($A128,'Maddison 2010 population'!$A$2:$GA$203,21,FALSE)+VLOOKUP($A128,'Maddison 2010 population'!$A$2:$GA$203,22,FALSE))/1000</f>
        <v>19.760999999999999</v>
      </c>
      <c r="Y128" s="199">
        <f>(VLOOKUP($A128,'Maddison 2010 GDP'!$A$2:$GA$202,20,FALSE)+VLOOKUP($A128,'Maddison 2010 GDP'!$A$2:$GA$202,33,FALSE)+VLOOKUP($A128,'Maddison 2010 GDP'!$A$2:$GA$202,39,FALSE)+VLOOKUP($A128,'Maddison 2010 GDP'!$A$2:$GA$202,42,FALSE)+VLOOKUP($A128,'Maddison 2010 GDP'!$A$2:$GA$202,58,FALSE)+VLOOKUP($A128,'Maddison 2010 GDP'!$A$2:$GA$202,127,FALSE))/1000</f>
        <v>16344.566175928896</v>
      </c>
      <c r="Z128" s="187">
        <f>VLOOKUP($A128,'Maddison 2010 GDP'!$A$2:$GA$202,181,FALSE)/1000</f>
        <v>863.42085067973471</v>
      </c>
      <c r="AA128" s="187">
        <f>(VLOOKUP($A128,'Maddison 2010 GDP'!$A$2:$GA$202,23,FALSE)+VLOOKUP($A128,'Maddison 2010 GDP'!$A$2:$GA$202,24,FALSE)+VLOOKUP($A128,'Maddison 2010 GDP'!$A$2:$GA$202,85,FALSE))/1000</f>
        <v>8224.0186585566116</v>
      </c>
      <c r="AB128" s="187">
        <f>(VLOOKUP($A128,'Maddison 2010 GDP'!$A$2:$GA$202,21,FALSE)+VLOOKUP($A128,'Maddison 2010 GDP'!$A$2:$GA$202,22,FALSE))/1000</f>
        <v>321.17200000000003</v>
      </c>
      <c r="AC128" s="187">
        <f t="shared" si="23"/>
        <v>4285.9524271217433</v>
      </c>
      <c r="AD128" s="187">
        <f t="shared" si="24"/>
        <v>1438.3563551525044</v>
      </c>
      <c r="AE128" s="187">
        <f t="shared" si="25"/>
        <v>11785.381201211783</v>
      </c>
      <c r="AF128" s="187">
        <f t="shared" si="26"/>
        <v>16252.821213501342</v>
      </c>
      <c r="AG128" s="187">
        <f>VLOOKUP(A128,'Maddison 2010 GDP-capita'!$A$2:$GA$202,20,FALSE)</f>
        <v>15350.061647264281</v>
      </c>
      <c r="AH128" s="187">
        <f>VLOOKUP(A128,'Maddison 2010 GDP'!$A$2:$GA$203,183,FALSE)/1000</f>
        <v>25753.177685165243</v>
      </c>
      <c r="AI128" s="187">
        <f>VLOOKUP(A128,'Maddison 2010 GDP-capita'!$A$2:$GA$202,183,FALSE)</f>
        <v>5056.2792467739146</v>
      </c>
      <c r="AJ128" s="187">
        <f>VLOOKUP(A128,'Maddison 2010 population'!$A$2:$GA$203,20,FALSE)/1000</f>
        <v>375.44688899999989</v>
      </c>
      <c r="AL128" s="187">
        <f>VLOOKUP(A128,'Maddison 2013 GDP-capita'!$A$4:$GC$232,185,FALSE)</f>
        <v>5056.3391293075383</v>
      </c>
      <c r="AM128" s="197">
        <f>INDEX('Maddison 2018 rgdpnapc'!$A$2:$FN$743,MATCH($A128,'Maddison 2018 rgdpnapc'!$A$2:$A$743,0),Data!AM$1)</f>
        <v>27621</v>
      </c>
      <c r="AP128" s="198"/>
      <c r="AQ128" s="198"/>
      <c r="BA128" s="187">
        <f>HLOOKUP(A128,'UN population'!$F$17:$BZ$18,2,FALSE)/1000</f>
        <v>5145.4259940000002</v>
      </c>
      <c r="BB128" s="187">
        <f>(HLOOKUP($A128,'UN population'!$F$17:$BZ$118,20,FALSE)+HLOOKUP($A128,'UN population'!$F$17:$BZ$118,21,FALSE))/1000</f>
        <v>3821.2768999999998</v>
      </c>
      <c r="BC128" s="187">
        <f>HLOOKUP($A128,'UN population'!$F$17:$BZ$118,19,FALSE)/1000</f>
        <v>596.84900700000003</v>
      </c>
      <c r="BD128" s="187">
        <f>(HLOOKUP($A128,'UN population'!$F$17:$BZ$118,22,FALSE)+HLOOKUP($A128,'UN population'!$F$17:$BZ$118,23,FALSE))/1000</f>
        <v>700.86519999999996</v>
      </c>
      <c r="BE128" s="187">
        <f>HLOOKUP($A128,'UN population'!$F$17:$BZ$118,24,FALSE)/1000</f>
        <v>26.434887</v>
      </c>
    </row>
    <row r="129" spans="1:69">
      <c r="A129" s="187">
        <v>1989</v>
      </c>
      <c r="G129" s="183"/>
      <c r="H129" s="183"/>
      <c r="O129" s="183"/>
      <c r="S129" s="187">
        <f>VLOOKUP(A129,Table1[],9,FALSE)</f>
        <v>5197</v>
      </c>
      <c r="T129" s="187">
        <f>VLOOKUP(A129,'Maddison 2010 population'!$A$2:$GA$203,183,FALSE)/1000</f>
        <v>5180.5403563215959</v>
      </c>
      <c r="U129" s="199">
        <f>(VLOOKUP($A129,'Maddison 2010 population'!$A$2:$GA$203,20,FALSE)+VLOOKUP($A129,'Maddison 2010 population'!$A$2:$GA$203,33,FALSE)+VLOOKUP($A129,'Maddison 2010 population'!$A$2:$GA$203,39,FALSE)+VLOOKUP($A129,'Maddison 2010 population'!$A$2:$GA$203,42,FALSE)+VLOOKUP($A129,'Maddison 2010 population'!$A$2:$GA$203,58,FALSE)+VLOOKUP($A129,'Maddison 2010 population'!$A$2:$GA$203,127,FALSE))/1000</f>
        <v>3873.3625583215944</v>
      </c>
      <c r="V129" s="187">
        <f>VLOOKUP($A129,'Maddison 2010 population'!$A$2:$GA$203,181,FALSE)/1000</f>
        <v>616.42820400000005</v>
      </c>
      <c r="W129" s="187">
        <f>(VLOOKUP($A129,'Maddison 2010 population'!$A$2:$GA$203,23,FALSE)+VLOOKUP($A129,'Maddison 2010 population'!$A$2:$GA$203,24,FALSE)+VLOOKUP($A129,'Maddison 2010 population'!$A$2:$GA$203,85,FALSE))/1000</f>
        <v>708.88404400000002</v>
      </c>
      <c r="X129" s="187">
        <f>(VLOOKUP($A129,'Maddison 2010 population'!$A$2:$GA$203,21,FALSE)+VLOOKUP($A129,'Maddison 2010 population'!$A$2:$GA$203,22,FALSE))/1000</f>
        <v>20.059000000000001</v>
      </c>
      <c r="Y129" s="199">
        <f>(VLOOKUP($A129,'Maddison 2010 GDP'!$A$2:$GA$202,20,FALSE)+VLOOKUP($A129,'Maddison 2010 GDP'!$A$2:$GA$202,33,FALSE)+VLOOKUP($A129,'Maddison 2010 GDP'!$A$2:$GA$202,39,FALSE)+VLOOKUP($A129,'Maddison 2010 GDP'!$A$2:$GA$202,42,FALSE)+VLOOKUP($A129,'Maddison 2010 GDP'!$A$2:$GA$202,58,FALSE)+VLOOKUP($A129,'Maddison 2010 GDP'!$A$2:$GA$202,127,FALSE))/1000</f>
        <v>16898.383320579451</v>
      </c>
      <c r="Z129" s="187">
        <f>VLOOKUP($A129,'Maddison 2010 GDP'!$A$2:$GA$202,181,FALSE)/1000</f>
        <v>889.92167759388565</v>
      </c>
      <c r="AA129" s="187">
        <f>(VLOOKUP($A129,'Maddison 2010 GDP'!$A$2:$GA$202,23,FALSE)+VLOOKUP($A129,'Maddison 2010 GDP'!$A$2:$GA$202,24,FALSE)+VLOOKUP($A129,'Maddison 2010 GDP'!$A$2:$GA$202,85,FALSE))/1000</f>
        <v>8454.3839428014107</v>
      </c>
      <c r="AB129" s="187">
        <f>(VLOOKUP($A129,'Maddison 2010 GDP'!$A$2:$GA$202,21,FALSE)+VLOOKUP($A129,'Maddison 2010 GDP'!$A$2:$GA$202,22,FALSE))/1000</f>
        <v>333.67</v>
      </c>
      <c r="AC129" s="187">
        <f t="shared" si="23"/>
        <v>4362.7166489423234</v>
      </c>
      <c r="AD129" s="187">
        <f t="shared" si="24"/>
        <v>1443.6744974016237</v>
      </c>
      <c r="AE129" s="187">
        <f t="shared" si="25"/>
        <v>11926.328451542084</v>
      </c>
      <c r="AF129" s="187">
        <f t="shared" si="26"/>
        <v>16634.428436113467</v>
      </c>
      <c r="AG129" s="187">
        <f>VLOOKUP(A129,'Maddison 2010 GDP-capita'!$A$2:$GA$202,20,FALSE)</f>
        <v>15799.952287878446</v>
      </c>
      <c r="AH129" s="187">
        <f>VLOOKUP(A129,'Maddison 2010 GDP'!$A$2:$GA$203,183,FALSE)/1000</f>
        <v>26576.358940974751</v>
      </c>
      <c r="AI129" s="187">
        <f>VLOOKUP(A129,'Maddison 2010 GDP-capita'!$A$2:$GA$202,183,FALSE)</f>
        <v>5130.0360798357133</v>
      </c>
      <c r="AJ129" s="187">
        <f>VLOOKUP(A129,'Maddison 2010 population'!$A$2:$GA$203,20,FALSE)/1000</f>
        <v>377.33346799999998</v>
      </c>
      <c r="AL129" s="187">
        <f>VLOOKUP(A129,'Maddison 2013 GDP-capita'!$A$4:$GC$232,185,FALSE)</f>
        <v>5133.0231788379033</v>
      </c>
      <c r="AM129" s="197">
        <f>INDEX('Maddison 2018 rgdpnapc'!$A$2:$FN$743,MATCH($A129,'Maddison 2018 rgdpnapc'!$A$2:$A$743,0),Data!AM$1)</f>
        <v>28460</v>
      </c>
      <c r="AP129" s="198"/>
      <c r="AQ129" s="198"/>
      <c r="BA129" s="187">
        <f>HLOOKUP(A129,'UN population'!$F$17:$BZ$18,2,FALSE)/1000</f>
        <v>5237.4414340000003</v>
      </c>
      <c r="BB129" s="187">
        <f>(HLOOKUP($A129,'UN population'!$F$17:$BZ$118,20,FALSE)+HLOOKUP($A129,'UN population'!$F$17:$BZ$118,21,FALSE))/1000</f>
        <v>3885.3231940000001</v>
      </c>
      <c r="BC129" s="187">
        <f>HLOOKUP($A129,'UN population'!$F$17:$BZ$118,19,FALSE)/1000</f>
        <v>613.51210800000001</v>
      </c>
      <c r="BD129" s="187">
        <f>(HLOOKUP($A129,'UN population'!$F$17:$BZ$118,22,FALSE)+HLOOKUP($A129,'UN population'!$F$17:$BZ$118,23,FALSE))/1000</f>
        <v>711.73791200000005</v>
      </c>
      <c r="BE129" s="187">
        <f>HLOOKUP($A129,'UN population'!$F$17:$BZ$118,24,FALSE)/1000</f>
        <v>26.868220000000001</v>
      </c>
    </row>
    <row r="130" spans="1:69">
      <c r="A130" s="187">
        <v>1990</v>
      </c>
      <c r="B130" s="187">
        <v>344000000000</v>
      </c>
      <c r="C130" s="187">
        <f t="shared" ref="C130" si="34">B130*80/1000000000</f>
        <v>27520</v>
      </c>
      <c r="D130" s="187">
        <f>F130</f>
        <v>27539.57</v>
      </c>
      <c r="F130" s="187">
        <v>27539.57</v>
      </c>
      <c r="G130" s="183">
        <f>I130*$F$71/$I$71*4^((A130-1800)/200)</f>
        <v>27705.15248527718</v>
      </c>
      <c r="H130" s="183">
        <f>G130/$G$130*$I$130</f>
        <v>27539.57</v>
      </c>
      <c r="I130" s="187">
        <v>27539.57</v>
      </c>
      <c r="J130" s="183">
        <f>M130*AO130/1000</f>
        <v>27752.932000000001</v>
      </c>
      <c r="K130" s="187">
        <v>27539.57</v>
      </c>
      <c r="L130" s="187">
        <v>5204</v>
      </c>
      <c r="M130" s="187">
        <v>5204</v>
      </c>
      <c r="O130" s="183">
        <f>S130</f>
        <v>5204</v>
      </c>
      <c r="P130" s="187">
        <v>5204</v>
      </c>
      <c r="Q130" s="187">
        <v>5292</v>
      </c>
      <c r="S130" s="187">
        <f>VLOOKUP(A130,Table1[],9,FALSE)</f>
        <v>5204</v>
      </c>
      <c r="T130" s="187">
        <f>VLOOKUP(A130,'Maddison 2010 population'!$A$2:$GA$203,183,FALSE)/1000</f>
        <v>5269.0292280000012</v>
      </c>
      <c r="U130" s="199">
        <f>(VLOOKUP($A130,'Maddison 2010 population'!$A$2:$GA$203,20,FALSE)+VLOOKUP($A130,'Maddison 2010 population'!$A$2:$GA$203,33,FALSE)+VLOOKUP($A130,'Maddison 2010 population'!$A$2:$GA$203,39,FALSE)+VLOOKUP($A130,'Maddison 2010 population'!$A$2:$GA$203,42,FALSE)+VLOOKUP($A130,'Maddison 2010 population'!$A$2:$GA$203,58,FALSE)+VLOOKUP($A130,'Maddison 2010 population'!$A$2:$GA$203,127,FALSE))/1000</f>
        <v>3933.8817530000006</v>
      </c>
      <c r="V130" s="187">
        <f>VLOOKUP($A130,'Maddison 2010 population'!$A$2:$GA$203,181,FALSE)/1000</f>
        <v>633.2157709999999</v>
      </c>
      <c r="W130" s="187">
        <f>(VLOOKUP($A130,'Maddison 2010 population'!$A$2:$GA$203,23,FALSE)+VLOOKUP($A130,'Maddison 2010 population'!$A$2:$GA$203,24,FALSE)+VLOOKUP($A130,'Maddison 2010 population'!$A$2:$GA$203,85,FALSE))/1000</f>
        <v>720.14939800000002</v>
      </c>
      <c r="X130" s="187">
        <f>(VLOOKUP($A130,'Maddison 2010 population'!$A$2:$GA$203,21,FALSE)+VLOOKUP($A130,'Maddison 2010 population'!$A$2:$GA$203,22,FALSE))/1000</f>
        <v>20.37</v>
      </c>
      <c r="Y130" s="199">
        <f>(VLOOKUP($A130,'Maddison 2010 GDP'!$A$2:$GA$202,20,FALSE)+VLOOKUP($A130,'Maddison 2010 GDP'!$A$2:$GA$202,33,FALSE)+VLOOKUP($A130,'Maddison 2010 GDP'!$A$2:$GA$202,39,FALSE)+VLOOKUP($A130,'Maddison 2010 GDP'!$A$2:$GA$202,42,FALSE)+VLOOKUP($A130,'Maddison 2010 GDP'!$A$2:$GA$202,58,FALSE)+VLOOKUP($A130,'Maddison 2010 GDP'!$A$2:$GA$202,127,FALSE))/1000</f>
        <v>17588.994114952489</v>
      </c>
      <c r="Z130" s="187">
        <f>VLOOKUP($A130,'Maddison 2010 GDP'!$A$2:$GA$202,181,FALSE)/1000</f>
        <v>902.20399999999995</v>
      </c>
      <c r="AA130" s="187">
        <f>(VLOOKUP($A130,'Maddison 2010 GDP'!$A$2:$GA$202,23,FALSE)+VLOOKUP($A130,'Maddison 2010 GDP'!$A$2:$GA$202,24,FALSE)+VLOOKUP($A130,'Maddison 2010 GDP'!$A$2:$GA$202,85,FALSE))/1000</f>
        <v>8567.4899981758681</v>
      </c>
      <c r="AB130" s="187">
        <f>(VLOOKUP($A130,'Maddison 2010 GDP'!$A$2:$GA$202,21,FALSE)+VLOOKUP($A130,'Maddison 2010 GDP'!$A$2:$GA$202,22,FALSE))/1000</f>
        <v>337.90899999999999</v>
      </c>
      <c r="AC130" s="187">
        <f t="shared" si="23"/>
        <v>4471.1547573942762</v>
      </c>
      <c r="AD130" s="187">
        <f t="shared" si="24"/>
        <v>1424.7971091673901</v>
      </c>
      <c r="AE130" s="187">
        <f t="shared" si="25"/>
        <v>11896.823106385305</v>
      </c>
      <c r="AF130" s="187">
        <f t="shared" si="26"/>
        <v>16588.561610211094</v>
      </c>
      <c r="AG130" s="187">
        <f>VLOOKUP(A130,'Maddison 2010 GDP-capita'!$A$2:$GA$202,20,FALSE)</f>
        <v>15908.410915332792</v>
      </c>
      <c r="AH130" s="187">
        <f>VLOOKUP(A130,'Maddison 2010 GDP'!$A$2:$GA$203,183,FALSE)/1000</f>
        <v>27134.08411312836</v>
      </c>
      <c r="AI130" s="187">
        <f>VLOOKUP(A130,'Maddison 2010 GDP-capita'!$A$2:$GA$202,183,FALSE)</f>
        <v>5149.731181777448</v>
      </c>
      <c r="AJ130" s="187">
        <f>VLOOKUP(A130,'Maddison 2010 population'!$A$2:$GA$203,20,FALSE)/1000</f>
        <v>379.26484500000004</v>
      </c>
      <c r="AL130" s="187">
        <f>VLOOKUP(A130,'Maddison 2013 GDP-capita'!$A$4:$GC$232,185,FALSE)</f>
        <v>5149.4519829218807</v>
      </c>
      <c r="AM130" s="197">
        <f>INDEX('Maddison 2018 rgdpnapc'!$A$2:$FN$743,MATCH($A130,'Maddison 2018 rgdpnapc'!$A$2:$A$743,0),Data!AM$1)</f>
        <v>29031</v>
      </c>
      <c r="AO130" s="197">
        <v>5333</v>
      </c>
      <c r="AP130" s="198"/>
      <c r="AQ130" s="198"/>
      <c r="BA130" s="187">
        <f>HLOOKUP(A130,'UN population'!$F$17:$BZ$18,2,FALSE)/1000</f>
        <v>5327.23104100001</v>
      </c>
      <c r="BB130" s="187">
        <f>(HLOOKUP($A130,'UN population'!$F$17:$BZ$118,20,FALSE)+HLOOKUP($A130,'UN population'!$F$17:$BZ$118,21,FALSE))/1000</f>
        <v>3946.9573329999998</v>
      </c>
      <c r="BC130" s="187">
        <f>HLOOKUP($A130,'UN population'!$F$17:$BZ$118,19,FALSE)/1000</f>
        <v>630.34968500000002</v>
      </c>
      <c r="BD130" s="187">
        <f>(HLOOKUP($A130,'UN population'!$F$17:$BZ$118,22,FALSE)+HLOOKUP($A130,'UN population'!$F$17:$BZ$118,23,FALSE))/1000</f>
        <v>722.62532899999997</v>
      </c>
      <c r="BE130" s="187">
        <f>HLOOKUP($A130,'UN population'!$F$17:$BZ$118,24,FALSE)/1000</f>
        <v>27.298694000000001</v>
      </c>
      <c r="BG130" s="187">
        <f>HLOOKUP(A130,'HYDE 3.2.1 central'!$A$1:$BY$29,29,FALSE)/1000000</f>
        <v>5297.7488979999998</v>
      </c>
      <c r="BH130" s="187">
        <f>BG130-BI130-BJ130-BK130</f>
        <v>3916.6647759999996</v>
      </c>
      <c r="BI130" s="187">
        <f>(HLOOKUP($A130,'HYDE 3.2.1 central'!$A$1:$BY$29,8,FALSE)+HLOOKUP($A130,'HYDE 3.2.1 central'!$A$1:$BY$29,9,FALSE)+HLOOKUP($A130,'HYDE 3.2.1 central'!$A$1:$BY$29,10,FALSE)+HLOOKUP($A130,'HYDE 3.2.1 central'!$A$1:$BY$29,11,FALSE)+HLOOKUP($A130,'HYDE 3.2.1 central'!$A$1:$BY$29,27,FALSE))/1000000</f>
        <v>634.78713600000003</v>
      </c>
      <c r="BJ130" s="187">
        <f>(HLOOKUP($A130,'HYDE 3.2.1 central'!$A$1:$BY$29,2,FALSE)+HLOOKUP($A130,'HYDE 3.2.1 central'!$A$1:$BY$29,3,FALSE)+HLOOKUP($A130,'HYDE 3.2.1 central'!$A$1:$BY$29,4,FALSE)+HLOOKUP($A130,'HYDE 3.2.1 central'!$A$1:$BY$29,5,FALSE)+HLOOKUP($A130,'HYDE 3.2.1 central'!$A$1:$BY$29,6,FALSE)+HLOOKUP($A130,'HYDE 3.2.1 central'!$A$1:$BY$29,7,FALSE))/1000000</f>
        <v>723.87611000000004</v>
      </c>
      <c r="BK130" s="187">
        <f>HLOOKUP($A130,'HYDE 3.2.1 central'!$A$1:$BY$29,25,FALSE)/1000000</f>
        <v>22.420876</v>
      </c>
    </row>
    <row r="131" spans="1:69">
      <c r="A131" s="187">
        <v>1991</v>
      </c>
      <c r="G131" s="183"/>
      <c r="H131" s="183"/>
      <c r="O131" s="183"/>
      <c r="S131" s="187">
        <f>VLOOKUP(A131,Table1[],9,FALSE)</f>
        <v>5154</v>
      </c>
      <c r="T131" s="187">
        <f>VLOOKUP(A131,'Maddison 2010 population'!$A$2:$GA$203,183,FALSE)/1000</f>
        <v>5351.9217245270902</v>
      </c>
      <c r="U131" s="199">
        <f>(VLOOKUP($A131,'Maddison 2010 population'!$A$2:$GA$203,20,FALSE)+VLOOKUP($A131,'Maddison 2010 population'!$A$2:$GA$203,33,FALSE)+VLOOKUP($A131,'Maddison 2010 population'!$A$2:$GA$203,39,FALSE)+VLOOKUP($A131,'Maddison 2010 population'!$A$2:$GA$203,42,FALSE)+VLOOKUP($A131,'Maddison 2010 population'!$A$2:$GA$203,58,FALSE)+VLOOKUP($A131,'Maddison 2010 population'!$A$2:$GA$203,127,FALSE))/1000</f>
        <v>3987.5253035270907</v>
      </c>
      <c r="V131" s="187">
        <f>VLOOKUP($A131,'Maddison 2010 population'!$A$2:$GA$203,181,FALSE)/1000</f>
        <v>650.71127399999978</v>
      </c>
      <c r="W131" s="187">
        <f>(VLOOKUP($A131,'Maddison 2010 population'!$A$2:$GA$203,23,FALSE)+VLOOKUP($A131,'Maddison 2010 population'!$A$2:$GA$203,24,FALSE)+VLOOKUP($A131,'Maddison 2010 population'!$A$2:$GA$203,85,FALSE))/1000</f>
        <v>731.71215199999995</v>
      </c>
      <c r="X131" s="187">
        <f>(VLOOKUP($A131,'Maddison 2010 population'!$A$2:$GA$203,21,FALSE)+VLOOKUP($A131,'Maddison 2010 population'!$A$2:$GA$203,22,FALSE))/1000</f>
        <v>20.657</v>
      </c>
      <c r="Y131" s="199">
        <f>(VLOOKUP($A131,'Maddison 2010 GDP'!$A$2:$GA$202,20,FALSE)+VLOOKUP($A131,'Maddison 2010 GDP'!$A$2:$GA$202,33,FALSE)+VLOOKUP($A131,'Maddison 2010 GDP'!$A$2:$GA$202,39,FALSE)+VLOOKUP($A131,'Maddison 2010 GDP'!$A$2:$GA$202,42,FALSE)+VLOOKUP($A131,'Maddison 2010 GDP'!$A$2:$GA$202,58,FALSE)+VLOOKUP($A131,'Maddison 2010 GDP'!$A$2:$GA$202,127,FALSE))/1000</f>
        <v>17847.744517866038</v>
      </c>
      <c r="Z131" s="187">
        <f>VLOOKUP($A131,'Maddison 2010 GDP'!$A$2:$GA$202,181,FALSE)/1000</f>
        <v>908.96785340010058</v>
      </c>
      <c r="AA131" s="187">
        <f>(VLOOKUP($A131,'Maddison 2010 GDP'!$A$2:$GA$202,23,FALSE)+VLOOKUP($A131,'Maddison 2010 GDP'!$A$2:$GA$202,24,FALSE)+VLOOKUP($A131,'Maddison 2010 GDP'!$A$2:$GA$202,85,FALSE))/1000</f>
        <v>8628.1463100823821</v>
      </c>
      <c r="AB131" s="187">
        <f>(VLOOKUP($A131,'Maddison 2010 GDP'!$A$2:$GA$202,21,FALSE)+VLOOKUP($A131,'Maddison 2010 GDP'!$A$2:$GA$202,22,FALSE))/1000</f>
        <v>338.02912577276697</v>
      </c>
      <c r="AC131" s="187">
        <f t="shared" si="23"/>
        <v>4475.894987319366</v>
      </c>
      <c r="AD131" s="187">
        <f t="shared" si="24"/>
        <v>1396.8835176507191</v>
      </c>
      <c r="AE131" s="187">
        <f t="shared" si="25"/>
        <v>11791.722040557805</v>
      </c>
      <c r="AF131" s="187">
        <f t="shared" si="26"/>
        <v>16363.902104505351</v>
      </c>
      <c r="AG131" s="187">
        <f>VLOOKUP(A131,'Maddison 2010 GDP-capita'!$A$2:$GA$202,20,FALSE)</f>
        <v>16121.711770088712</v>
      </c>
      <c r="AH131" s="187">
        <f>VLOOKUP(A131,'Maddison 2010 GDP'!$A$2:$GA$203,183,FALSE)/1000</f>
        <v>27494.233237804736</v>
      </c>
      <c r="AI131" s="187">
        <f>VLOOKUP(A131,'Maddison 2010 GDP-capita'!$A$2:$GA$202,183,FALSE)</f>
        <v>5137.2637069414914</v>
      </c>
      <c r="AJ131" s="187">
        <f>VLOOKUP(A131,'Maddison 2010 population'!$A$2:$GA$203,20,FALSE)/1000</f>
        <v>381.11759300000006</v>
      </c>
      <c r="AL131" s="187">
        <f>VLOOKUP(A131,'Maddison 2013 GDP-capita'!$A$4:$GC$232,185,FALSE)</f>
        <v>5141.4553843909825</v>
      </c>
      <c r="AM131" s="197">
        <f>INDEX('Maddison 2018 rgdpnapc'!$A$2:$FN$743,MATCH($A131,'Maddison 2018 rgdpnapc'!$A$2:$A$743,0),Data!AM$1)</f>
        <v>29158</v>
      </c>
      <c r="AO131" s="197"/>
      <c r="AP131" s="198"/>
      <c r="AQ131" s="198"/>
      <c r="BA131" s="187">
        <f>HLOOKUP(A131,'UN population'!$F$17:$BZ$18,2,FALSE)/1000</f>
        <v>5414.2893830000003</v>
      </c>
      <c r="BB131" s="187">
        <f>(HLOOKUP($A131,'UN population'!$F$17:$BZ$118,20,FALSE)+HLOOKUP($A131,'UN population'!$F$17:$BZ$118,21,FALSE))/1000</f>
        <v>4005.7211799999995</v>
      </c>
      <c r="BC131" s="187">
        <f>HLOOKUP($A131,'UN population'!$F$17:$BZ$118,19,FALSE)/1000</f>
        <v>647.34404099999995</v>
      </c>
      <c r="BD131" s="187">
        <f>(HLOOKUP($A131,'UN population'!$F$17:$BZ$118,22,FALSE)+HLOOKUP($A131,'UN population'!$F$17:$BZ$118,23,FALSE))/1000</f>
        <v>733.498919</v>
      </c>
      <c r="BE131" s="187">
        <f>HLOOKUP($A131,'UN population'!$F$17:$BZ$118,24,FALSE)/1000</f>
        <v>27.725242999999999</v>
      </c>
    </row>
    <row r="132" spans="1:69">
      <c r="A132" s="187">
        <v>1992</v>
      </c>
      <c r="G132" s="183"/>
      <c r="H132" s="183"/>
      <c r="O132" s="183"/>
      <c r="S132" s="187">
        <f>VLOOKUP(A132,Table1[],9,FALSE)</f>
        <v>5145</v>
      </c>
      <c r="T132" s="187">
        <f>VLOOKUP(A132,'Maddison 2010 population'!$A$2:$GA$203,183,FALSE)/1000</f>
        <v>5435.7215212778128</v>
      </c>
      <c r="U132" s="199">
        <f>(VLOOKUP($A132,'Maddison 2010 population'!$A$2:$GA$203,20,FALSE)+VLOOKUP($A132,'Maddison 2010 population'!$A$2:$GA$203,33,FALSE)+VLOOKUP($A132,'Maddison 2010 population'!$A$2:$GA$203,39,FALSE)+VLOOKUP($A132,'Maddison 2010 population'!$A$2:$GA$203,42,FALSE)+VLOOKUP($A132,'Maddison 2010 population'!$A$2:$GA$203,58,FALSE)+VLOOKUP($A132,'Maddison 2010 population'!$A$2:$GA$203,127,FALSE))/1000</f>
        <v>4041.897769277813</v>
      </c>
      <c r="V132" s="187">
        <f>VLOOKUP($A132,'Maddison 2010 population'!$A$2:$GA$203,181,FALSE)/1000</f>
        <v>668.03068199999984</v>
      </c>
      <c r="W132" s="187">
        <f>(VLOOKUP($A132,'Maddison 2010 population'!$A$2:$GA$203,23,FALSE)+VLOOKUP($A132,'Maddison 2010 population'!$A$2:$GA$203,24,FALSE)+VLOOKUP($A132,'Maddison 2010 population'!$A$2:$GA$203,85,FALSE))/1000</f>
        <v>743.40325399999995</v>
      </c>
      <c r="X132" s="187">
        <f>(VLOOKUP($A132,'Maddison 2010 population'!$A$2:$GA$203,21,FALSE)+VLOOKUP($A132,'Maddison 2010 population'!$A$2:$GA$203,22,FALSE))/1000</f>
        <v>20.913</v>
      </c>
      <c r="Y132" s="199">
        <f>(VLOOKUP($A132,'Maddison 2010 GDP'!$A$2:$GA$202,20,FALSE)+VLOOKUP($A132,'Maddison 2010 GDP'!$A$2:$GA$202,33,FALSE)+VLOOKUP($A132,'Maddison 2010 GDP'!$A$2:$GA$202,39,FALSE)+VLOOKUP($A132,'Maddison 2010 GDP'!$A$2:$GA$202,42,FALSE)+VLOOKUP($A132,'Maddison 2010 GDP'!$A$2:$GA$202,58,FALSE)+VLOOKUP($A132,'Maddison 2010 GDP'!$A$2:$GA$202,127,FALSE))/1000</f>
        <v>18122.749064057731</v>
      </c>
      <c r="Z132" s="187">
        <f>VLOOKUP($A132,'Maddison 2010 GDP'!$A$2:$GA$202,181,FALSE)/1000</f>
        <v>909.91725429010353</v>
      </c>
      <c r="AA132" s="187">
        <f>(VLOOKUP($A132,'Maddison 2010 GDP'!$A$2:$GA$202,23,FALSE)+VLOOKUP($A132,'Maddison 2010 GDP'!$A$2:$GA$202,24,FALSE)+VLOOKUP($A132,'Maddison 2010 GDP'!$A$2:$GA$202,85,FALSE))/1000</f>
        <v>8900.1349166159089</v>
      </c>
      <c r="AB132" s="187">
        <f>(VLOOKUP($A132,'Maddison 2010 GDP'!$A$2:$GA$202,21,FALSE)+VLOOKUP($A132,'Maddison 2010 GDP'!$A$2:$GA$202,22,FALSE))/1000</f>
        <v>349.19169146707191</v>
      </c>
      <c r="AC132" s="187">
        <f t="shared" si="23"/>
        <v>4483.7227704786346</v>
      </c>
      <c r="AD132" s="187">
        <f t="shared" si="24"/>
        <v>1362.0890159804123</v>
      </c>
      <c r="AE132" s="187">
        <f t="shared" si="25"/>
        <v>11972.149528169686</v>
      </c>
      <c r="AF132" s="187">
        <f t="shared" si="26"/>
        <v>16697.350522023236</v>
      </c>
      <c r="AG132" s="187">
        <f>VLOOKUP(A132,'Maddison 2010 GDP-capita'!$A$2:$GA$202,20,FALSE)</f>
        <v>16242.940825408681</v>
      </c>
      <c r="AH132" s="187">
        <f>VLOOKUP(A132,'Maddison 2010 GDP'!$A$2:$GA$203,183,FALSE)/1000</f>
        <v>28077.301268742136</v>
      </c>
      <c r="AI132" s="187">
        <f>VLOOKUP(A132,'Maddison 2010 GDP-capita'!$A$2:$GA$202,183,FALSE)</f>
        <v>5165.3310712911225</v>
      </c>
      <c r="AJ132" s="187">
        <f>VLOOKUP(A132,'Maddison 2010 population'!$A$2:$GA$203,20,FALSE)/1000</f>
        <v>383.03829300000007</v>
      </c>
      <c r="AL132" s="187">
        <f>VLOOKUP(A132,'Maddison 2013 GDP-capita'!$A$4:$GC$232,185,FALSE)</f>
        <v>5163.0431717476977</v>
      </c>
      <c r="AM132" s="197">
        <f>INDEX('Maddison 2018 rgdpnapc'!$A$2:$FN$743,MATCH($A132,'Maddison 2018 rgdpnapc'!$A$2:$A$743,0),Data!AM$1)</f>
        <v>29449</v>
      </c>
      <c r="AO132" s="197"/>
      <c r="AP132" s="198"/>
      <c r="AQ132" s="198"/>
      <c r="BA132" s="187">
        <f>HLOOKUP(A132,'UN population'!$F$17:$BZ$18,2,FALSE)/1000</f>
        <v>5498.9198930000002</v>
      </c>
      <c r="BB132" s="187">
        <f>(HLOOKUP($A132,'UN population'!$F$17:$BZ$118,20,FALSE)+HLOOKUP($A132,'UN population'!$F$17:$BZ$118,21,FALSE))/1000</f>
        <v>4061.9016610000003</v>
      </c>
      <c r="BC132" s="187">
        <f>HLOOKUP($A132,'UN population'!$F$17:$BZ$118,19,FALSE)/1000</f>
        <v>664.51203399999997</v>
      </c>
      <c r="BD132" s="187">
        <f>(HLOOKUP($A132,'UN population'!$F$17:$BZ$118,22,FALSE)+HLOOKUP($A132,'UN population'!$F$17:$BZ$118,23,FALSE))/1000</f>
        <v>744.3582439999999</v>
      </c>
      <c r="BE132" s="187">
        <f>HLOOKUP($A132,'UN population'!$F$17:$BZ$118,24,FALSE)/1000</f>
        <v>28.147954000000002</v>
      </c>
    </row>
    <row r="133" spans="1:69">
      <c r="A133" s="187">
        <v>1993</v>
      </c>
      <c r="G133" s="183"/>
      <c r="H133" s="183"/>
      <c r="O133" s="183"/>
      <c r="T133" s="187">
        <f>VLOOKUP(A133,'Maddison 2010 population'!$A$2:$GA$203,183,FALSE)/1000</f>
        <v>5518.1270881781875</v>
      </c>
      <c r="U133" s="199">
        <f>(VLOOKUP($A133,'Maddison 2010 population'!$A$2:$GA$203,20,FALSE)+VLOOKUP($A133,'Maddison 2010 population'!$A$2:$GA$203,33,FALSE)+VLOOKUP($A133,'Maddison 2010 population'!$A$2:$GA$203,39,FALSE)+VLOOKUP($A133,'Maddison 2010 population'!$A$2:$GA$203,42,FALSE)+VLOOKUP($A133,'Maddison 2010 population'!$A$2:$GA$203,58,FALSE)+VLOOKUP($A133,'Maddison 2010 population'!$A$2:$GA$203,127,FALSE))/1000</f>
        <v>4094.8601671781871</v>
      </c>
      <c r="V133" s="187">
        <f>VLOOKUP($A133,'Maddison 2010 population'!$A$2:$GA$203,181,FALSE)/1000</f>
        <v>685.29338700000017</v>
      </c>
      <c r="W133" s="187">
        <f>(VLOOKUP($A133,'Maddison 2010 population'!$A$2:$GA$203,23,FALSE)+VLOOKUP($A133,'Maddison 2010 population'!$A$2:$GA$203,24,FALSE)+VLOOKUP($A133,'Maddison 2010 population'!$A$2:$GA$203,85,FALSE))/1000</f>
        <v>755.14411600000005</v>
      </c>
      <c r="X133" s="187">
        <f>(VLOOKUP($A133,'Maddison 2010 population'!$A$2:$GA$203,21,FALSE)+VLOOKUP($A133,'Maddison 2010 population'!$A$2:$GA$203,22,FALSE))/1000</f>
        <v>21.145</v>
      </c>
      <c r="Y133" s="199">
        <f>(VLOOKUP($A133,'Maddison 2010 GDP'!$A$2:$GA$202,20,FALSE)+VLOOKUP($A133,'Maddison 2010 GDP'!$A$2:$GA$202,33,FALSE)+VLOOKUP($A133,'Maddison 2010 GDP'!$A$2:$GA$202,39,FALSE)+VLOOKUP($A133,'Maddison 2010 GDP'!$A$2:$GA$202,42,FALSE)+VLOOKUP($A133,'Maddison 2010 GDP'!$A$2:$GA$202,58,FALSE)+VLOOKUP($A133,'Maddison 2010 GDP'!$A$2:$GA$202,127,FALSE))/1000</f>
        <v>18445.16041708225</v>
      </c>
      <c r="Z133" s="187">
        <f>VLOOKUP($A133,'Maddison 2010 GDP'!$A$2:$GA$202,181,FALSE)/1000</f>
        <v>918.31992114215257</v>
      </c>
      <c r="AA133" s="187">
        <f>(VLOOKUP($A133,'Maddison 2010 GDP'!$A$2:$GA$202,23,FALSE)+VLOOKUP($A133,'Maddison 2010 GDP'!$A$2:$GA$202,24,FALSE)+VLOOKUP($A133,'Maddison 2010 GDP'!$A$2:$GA$202,85,FALSE))/1000</f>
        <v>9156.3453694214986</v>
      </c>
      <c r="AB133" s="187">
        <f>(VLOOKUP($A133,'Maddison 2010 GDP'!$A$2:$GA$202,21,FALSE)+VLOOKUP($A133,'Maddison 2010 GDP'!$A$2:$GA$202,22,FALSE))/1000</f>
        <v>363.98769455989594</v>
      </c>
      <c r="AC133" s="187">
        <f t="shared" si="23"/>
        <v>4504.4664931239913</v>
      </c>
      <c r="AD133" s="187">
        <f t="shared" si="24"/>
        <v>1340.0390818920193</v>
      </c>
      <c r="AE133" s="187">
        <f t="shared" si="25"/>
        <v>12125.295258768192</v>
      </c>
      <c r="AF133" s="187">
        <f t="shared" si="26"/>
        <v>17213.889551189215</v>
      </c>
      <c r="AG133" s="187">
        <f>VLOOKUP(A133,'Maddison 2010 GDP-capita'!$A$2:$GA$202,20,FALSE)</f>
        <v>16126.852878278494</v>
      </c>
      <c r="AH133" s="187">
        <f>VLOOKUP(A133,'Maddison 2010 GDP'!$A$2:$GA$203,183,FALSE)/1000</f>
        <v>28693.574442186669</v>
      </c>
      <c r="AI133" s="187">
        <f>VLOOKUP(A133,'Maddison 2010 GDP-capita'!$A$2:$GA$202,183,FALSE)</f>
        <v>5199.8756070077879</v>
      </c>
      <c r="AJ133" s="187">
        <f>VLOOKUP(A133,'Maddison 2010 population'!$A$2:$GA$203,20,FALSE)/1000</f>
        <v>384.84677999999997</v>
      </c>
      <c r="AL133" s="187">
        <f>VLOOKUP(A133,'Maddison 2013 GDP-capita'!$A$4:$GC$232,185,FALSE)</f>
        <v>5201.3914610866123</v>
      </c>
      <c r="AM133" s="197">
        <f>INDEX('Maddison 2018 rgdpnapc'!$A$2:$FN$743,MATCH($A133,'Maddison 2018 rgdpnapc'!$A$2:$A$743,0),Data!AM$1)</f>
        <v>29113</v>
      </c>
      <c r="AO133" s="197"/>
      <c r="AP133" s="198"/>
      <c r="AQ133" s="198"/>
      <c r="BA133" s="187">
        <f>HLOOKUP(A133,'UN population'!$F$17:$BZ$18,2,FALSE)/1000</f>
        <v>5581.5975980000003</v>
      </c>
      <c r="BB133" s="187">
        <f>(HLOOKUP($A133,'UN population'!$F$17:$BZ$118,20,FALSE)+HLOOKUP($A133,'UN population'!$F$17:$BZ$118,21,FALSE))/1000</f>
        <v>4115.9022180000002</v>
      </c>
      <c r="BC133" s="187">
        <f>HLOOKUP($A133,'UN population'!$F$17:$BZ$118,19,FALSE)/1000</f>
        <v>681.86933299999998</v>
      </c>
      <c r="BD133" s="187">
        <f>(HLOOKUP($A133,'UN population'!$F$17:$BZ$118,22,FALSE)+HLOOKUP($A133,'UN population'!$F$17:$BZ$118,23,FALSE))/1000</f>
        <v>755.25984499999993</v>
      </c>
      <c r="BE133" s="187">
        <f>HLOOKUP($A133,'UN population'!$F$17:$BZ$118,24,FALSE)/1000</f>
        <v>28.566202000000001</v>
      </c>
    </row>
    <row r="134" spans="1:69">
      <c r="A134" s="187">
        <v>1994</v>
      </c>
      <c r="G134" s="183"/>
      <c r="H134" s="183"/>
      <c r="O134" s="183"/>
      <c r="T134" s="187">
        <f>VLOOKUP(A134,'Maddison 2010 population'!$A$2:$GA$203,183,FALSE)/1000</f>
        <v>5599.396187005741</v>
      </c>
      <c r="U134" s="199">
        <f>(VLOOKUP($A134,'Maddison 2010 population'!$A$2:$GA$203,20,FALSE)+VLOOKUP($A134,'Maddison 2010 population'!$A$2:$GA$203,33,FALSE)+VLOOKUP($A134,'Maddison 2010 population'!$A$2:$GA$203,39,FALSE)+VLOOKUP($A134,'Maddison 2010 population'!$A$2:$GA$203,42,FALSE)+VLOOKUP($A134,'Maddison 2010 population'!$A$2:$GA$203,58,FALSE)+VLOOKUP($A134,'Maddison 2010 population'!$A$2:$GA$203,127,FALSE))/1000</f>
        <v>4147.6987910057405</v>
      </c>
      <c r="V134" s="187">
        <f>VLOOKUP($A134,'Maddison 2010 population'!$A$2:$GA$203,181,FALSE)/1000</f>
        <v>701.81166799999971</v>
      </c>
      <c r="W134" s="187">
        <f>(VLOOKUP($A134,'Maddison 2010 population'!$A$2:$GA$203,23,FALSE)+VLOOKUP($A134,'Maddison 2010 population'!$A$2:$GA$203,24,FALSE)+VLOOKUP($A134,'Maddison 2010 population'!$A$2:$GA$203,85,FALSE))/1000</f>
        <v>766.77739699999995</v>
      </c>
      <c r="X134" s="187">
        <f>(VLOOKUP($A134,'Maddison 2010 population'!$A$2:$GA$203,21,FALSE)+VLOOKUP($A134,'Maddison 2010 population'!$A$2:$GA$203,22,FALSE))/1000</f>
        <v>21.367000000000001</v>
      </c>
      <c r="Y134" s="199">
        <f>(VLOOKUP($A134,'Maddison 2010 GDP'!$A$2:$GA$202,20,FALSE)+VLOOKUP($A134,'Maddison 2010 GDP'!$A$2:$GA$202,33,FALSE)+VLOOKUP($A134,'Maddison 2010 GDP'!$A$2:$GA$202,39,FALSE)+VLOOKUP($A134,'Maddison 2010 GDP'!$A$2:$GA$202,42,FALSE)+VLOOKUP($A134,'Maddison 2010 GDP'!$A$2:$GA$202,58,FALSE)+VLOOKUP($A134,'Maddison 2010 GDP'!$A$2:$GA$202,127,FALSE))/1000</f>
        <v>19015.829619503638</v>
      </c>
      <c r="Z134" s="187">
        <f>VLOOKUP($A134,'Maddison 2010 GDP'!$A$2:$GA$202,181,FALSE)/1000</f>
        <v>938.31481804588032</v>
      </c>
      <c r="AA134" s="187">
        <f>(VLOOKUP($A134,'Maddison 2010 GDP'!$A$2:$GA$202,23,FALSE)+VLOOKUP($A134,'Maddison 2010 GDP'!$A$2:$GA$202,24,FALSE)+VLOOKUP($A134,'Maddison 2010 GDP'!$A$2:$GA$202,85,FALSE))/1000</f>
        <v>9560.9733680497848</v>
      </c>
      <c r="AB134" s="187">
        <f>(VLOOKUP($A134,'Maddison 2010 GDP'!$A$2:$GA$202,21,FALSE)+VLOOKUP($A134,'Maddison 2010 GDP'!$A$2:$GA$202,22,FALSE))/1000</f>
        <v>379.84904250188288</v>
      </c>
      <c r="AC134" s="187">
        <f t="shared" si="23"/>
        <v>4584.6698561475459</v>
      </c>
      <c r="AD134" s="187">
        <f t="shared" si="24"/>
        <v>1336.9894814086799</v>
      </c>
      <c r="AE134" s="187">
        <f t="shared" si="25"/>
        <v>12469.033914480118</v>
      </c>
      <c r="AF134" s="187">
        <f t="shared" si="26"/>
        <v>17777.368956890667</v>
      </c>
      <c r="AG134" s="187">
        <f>VLOOKUP(A134,'Maddison 2010 GDP-capita'!$A$2:$GA$202,20,FALSE)</f>
        <v>16517.115817539281</v>
      </c>
      <c r="AH134" s="187">
        <f>VLOOKUP(A134,'Maddison 2010 GDP'!$A$2:$GA$203,183,FALSE)/1000</f>
        <v>29697.949978757384</v>
      </c>
      <c r="AI134" s="187">
        <f>VLOOKUP(A134,'Maddison 2010 GDP-capita'!$A$2:$GA$202,183,FALSE)</f>
        <v>5303.7772264938212</v>
      </c>
      <c r="AJ134" s="187">
        <f>VLOOKUP(A134,'Maddison 2010 population'!$A$2:$GA$203,20,FALSE)/1000</f>
        <v>386.31859500000002</v>
      </c>
      <c r="AL134" s="187">
        <f>VLOOKUP(A134,'Maddison 2013 GDP-capita'!$A$4:$GC$232,185,FALSE)</f>
        <v>5304.9848272693362</v>
      </c>
      <c r="AM134" s="197">
        <f>INDEX('Maddison 2018 rgdpnapc'!$A$2:$FN$743,MATCH($A134,'Maddison 2018 rgdpnapc'!$A$2:$A$743,0),Data!AM$1)</f>
        <v>29656</v>
      </c>
      <c r="AO134" s="197"/>
      <c r="AP134" s="198"/>
      <c r="AQ134" s="198"/>
      <c r="BA134" s="187">
        <f>HLOOKUP(A134,'UN population'!$F$17:$BZ$18,2,FALSE)/1000</f>
        <v>5663.1504279999999</v>
      </c>
      <c r="BB134" s="187">
        <f>(HLOOKUP($A134,'UN population'!$F$17:$BZ$118,20,FALSE)+HLOOKUP($A134,'UN population'!$F$17:$BZ$118,21,FALSE))/1000</f>
        <v>4168.4420319999999</v>
      </c>
      <c r="BC134" s="187">
        <f>HLOOKUP($A134,'UN population'!$F$17:$BZ$118,19,FALSE)/1000</f>
        <v>699.44541299999992</v>
      </c>
      <c r="BD134" s="187">
        <f>(HLOOKUP($A134,'UN population'!$F$17:$BZ$118,22,FALSE)+HLOOKUP($A134,'UN population'!$F$17:$BZ$118,23,FALSE))/1000</f>
        <v>766.28299300000003</v>
      </c>
      <c r="BE134" s="187">
        <f>HLOOKUP($A134,'UN population'!$F$17:$BZ$118,24,FALSE)/1000</f>
        <v>28.979990000000001</v>
      </c>
    </row>
    <row r="135" spans="1:69">
      <c r="A135" s="187">
        <v>1995</v>
      </c>
      <c r="B135" s="187">
        <v>421000000000</v>
      </c>
      <c r="C135" s="187">
        <f t="shared" ref="C135" si="35">B135*80/1000000000</f>
        <v>33680</v>
      </c>
      <c r="D135" s="187">
        <f>F135</f>
        <v>33644.33</v>
      </c>
      <c r="F135" s="187">
        <v>33644.33</v>
      </c>
      <c r="G135" s="183">
        <f>I135*$F$71/$I$71*4^((A135-1800)/200)</f>
        <v>33851.949328239389</v>
      </c>
      <c r="H135" s="183">
        <f>G135/$G$130*$I$130</f>
        <v>33649.629925585825</v>
      </c>
      <c r="I135" s="187">
        <v>32503.4</v>
      </c>
      <c r="K135" s="187">
        <v>33644.33</v>
      </c>
      <c r="L135" s="187">
        <v>5840</v>
      </c>
      <c r="M135" s="187">
        <v>5641</v>
      </c>
      <c r="P135" s="187">
        <v>5840</v>
      </c>
      <c r="Q135" s="187">
        <v>5761</v>
      </c>
      <c r="T135" s="187">
        <f>VLOOKUP(A135,'Maddison 2010 population'!$A$2:$GA$203,183,FALSE)/1000</f>
        <v>5681.5749560000004</v>
      </c>
      <c r="U135" s="199">
        <f>(VLOOKUP($A135,'Maddison 2010 population'!$A$2:$GA$203,20,FALSE)+VLOOKUP($A135,'Maddison 2010 population'!$A$2:$GA$203,33,FALSE)+VLOOKUP($A135,'Maddison 2010 population'!$A$2:$GA$203,39,FALSE)+VLOOKUP($A135,'Maddison 2010 population'!$A$2:$GA$203,42,FALSE)+VLOOKUP($A135,'Maddison 2010 population'!$A$2:$GA$203,58,FALSE)+VLOOKUP($A135,'Maddison 2010 population'!$A$2:$GA$203,127,FALSE))/1000</f>
        <v>4200.3789120000001</v>
      </c>
      <c r="V135" s="187">
        <f>VLOOKUP($A135,'Maddison 2010 population'!$A$2:$GA$203,181,FALSE)/1000</f>
        <v>719.5276879999999</v>
      </c>
      <c r="W135" s="187">
        <f>(VLOOKUP($A135,'Maddison 2010 population'!$A$2:$GA$203,23,FALSE)+VLOOKUP($A135,'Maddison 2010 population'!$A$2:$GA$203,24,FALSE)+VLOOKUP($A135,'Maddison 2010 population'!$A$2:$GA$203,85,FALSE))/1000</f>
        <v>778.28978000000006</v>
      </c>
      <c r="X135" s="187">
        <f>(VLOOKUP($A135,'Maddison 2010 population'!$A$2:$GA$203,21,FALSE)+VLOOKUP($A135,'Maddison 2010 population'!$A$2:$GA$203,22,FALSE))/1000</f>
        <v>21.617999999999999</v>
      </c>
      <c r="Y135" s="199">
        <f>(VLOOKUP($A135,'Maddison 2010 GDP'!$A$2:$GA$202,20,FALSE)+VLOOKUP($A135,'Maddison 2010 GDP'!$A$2:$GA$202,33,FALSE)+VLOOKUP($A135,'Maddison 2010 GDP'!$A$2:$GA$202,39,FALSE)+VLOOKUP($A135,'Maddison 2010 GDP'!$A$2:$GA$202,42,FALSE)+VLOOKUP($A135,'Maddison 2010 GDP'!$A$2:$GA$202,58,FALSE)+VLOOKUP($A135,'Maddison 2010 GDP'!$A$2:$GA$202,127,FALSE))/1000</f>
        <v>20010.872180205326</v>
      </c>
      <c r="Z135" s="187">
        <f>VLOOKUP($A135,'Maddison 2010 GDP'!$A$2:$GA$202,181,FALSE)/1000</f>
        <v>966.87124536291424</v>
      </c>
      <c r="AA135" s="187">
        <f>(VLOOKUP($A135,'Maddison 2010 GDP'!$A$2:$GA$202,23,FALSE)+VLOOKUP($A135,'Maddison 2010 GDP'!$A$2:$GA$202,24,FALSE)+VLOOKUP($A135,'Maddison 2010 GDP'!$A$2:$GA$202,85,FALSE))/1000</f>
        <v>9776.6403617344986</v>
      </c>
      <c r="AB135" s="187">
        <f>(VLOOKUP($A135,'Maddison 2010 GDP'!$A$2:$GA$202,21,FALSE)+VLOOKUP($A135,'Maddison 2010 GDP'!$A$2:$GA$202,22,FALSE))/1000</f>
        <v>395.98868641376856</v>
      </c>
      <c r="AC135" s="187">
        <f t="shared" si="23"/>
        <v>4764.0635760351433</v>
      </c>
      <c r="AD135" s="187">
        <f t="shared" si="24"/>
        <v>1343.7582201324744</v>
      </c>
      <c r="AE135" s="187">
        <f t="shared" si="25"/>
        <v>12561.696957827839</v>
      </c>
      <c r="AF135" s="187">
        <f t="shared" si="26"/>
        <v>18317.54493541348</v>
      </c>
      <c r="AG135" s="187">
        <f>VLOOKUP(A135,'Maddison 2010 GDP-capita'!$A$2:$GA$202,20,FALSE)</f>
        <v>16890.355682568854</v>
      </c>
      <c r="AH135" s="187">
        <f>VLOOKUP(A135,'Maddison 2010 GDP'!$A$2:$GA$203,183,FALSE)/1000</f>
        <v>30942.238948617582</v>
      </c>
      <c r="AI135" s="187">
        <f>VLOOKUP(A135,'Maddison 2010 GDP-capita'!$A$2:$GA$202,183,FALSE)</f>
        <v>5446.0671888067191</v>
      </c>
      <c r="AJ135" s="187">
        <f>VLOOKUP(A135,'Maddison 2010 population'!$A$2:$GA$203,20,FALSE)/1000</f>
        <v>387.57986100000005</v>
      </c>
      <c r="AL135" s="187">
        <f>VLOOKUP(A135,'Maddison 2013 GDP-capita'!$A$4:$GC$232,185,FALSE)</f>
        <v>5443.4614012032598</v>
      </c>
      <c r="AM135" s="197">
        <f>INDEX('Maddison 2018 rgdpnapc'!$A$2:$FN$743,MATCH($A135,'Maddison 2018 rgdpnapc'!$A$2:$A$743,0),Data!AM$1)</f>
        <v>30135</v>
      </c>
      <c r="AP135" s="198"/>
      <c r="AQ135" s="198"/>
      <c r="BA135" s="187">
        <f>HLOOKUP(A135,'UN population'!$F$17:$BZ$18,2,FALSE)/1000</f>
        <v>5744.2129299999997</v>
      </c>
      <c r="BB135" s="187">
        <f>(HLOOKUP($A135,'UN population'!$F$17:$BZ$118,20,FALSE)+HLOOKUP($A135,'UN population'!$F$17:$BZ$118,21,FALSE))/1000</f>
        <v>4220.0814309999996</v>
      </c>
      <c r="BC135" s="187">
        <f>HLOOKUP($A135,'UN population'!$F$17:$BZ$118,19,FALSE)/1000</f>
        <v>717.27011199999993</v>
      </c>
      <c r="BD135" s="187">
        <f>(HLOOKUP($A135,'UN population'!$F$17:$BZ$118,22,FALSE)+HLOOKUP($A135,'UN population'!$F$17:$BZ$118,23,FALSE))/1000</f>
        <v>777.47175800000002</v>
      </c>
      <c r="BE135" s="187">
        <f>HLOOKUP($A135,'UN population'!$F$17:$BZ$118,24,FALSE)/1000</f>
        <v>29.389628999999999</v>
      </c>
    </row>
    <row r="136" spans="1:69">
      <c r="A136" s="187">
        <v>1996</v>
      </c>
      <c r="G136" s="183"/>
      <c r="H136" s="183"/>
      <c r="T136" s="187">
        <f>VLOOKUP(A136,'Maddison 2010 population'!$A$2:$GA$203,183,FALSE)/1000</f>
        <v>5762.2117738871711</v>
      </c>
      <c r="U136" s="199">
        <f>(VLOOKUP($A136,'Maddison 2010 population'!$A$2:$GA$203,20,FALSE)+VLOOKUP($A136,'Maddison 2010 population'!$A$2:$GA$203,33,FALSE)+VLOOKUP($A136,'Maddison 2010 population'!$A$2:$GA$203,39,FALSE)+VLOOKUP($A136,'Maddison 2010 population'!$A$2:$GA$203,42,FALSE)+VLOOKUP($A136,'Maddison 2010 population'!$A$2:$GA$203,58,FALSE)+VLOOKUP($A136,'Maddison 2010 population'!$A$2:$GA$203,127,FALSE))/1000</f>
        <v>4251.3576698871711</v>
      </c>
      <c r="V136" s="187">
        <f>VLOOKUP($A136,'Maddison 2010 population'!$A$2:$GA$203,181,FALSE)/1000</f>
        <v>737.44354299999998</v>
      </c>
      <c r="W136" s="187">
        <f>(VLOOKUP($A136,'Maddison 2010 population'!$A$2:$GA$203,23,FALSE)+VLOOKUP($A136,'Maddison 2010 population'!$A$2:$GA$203,24,FALSE)+VLOOKUP($A136,'Maddison 2010 population'!$A$2:$GA$203,85,FALSE))/1000</f>
        <v>789.70562400000006</v>
      </c>
      <c r="X136" s="187">
        <f>(VLOOKUP($A136,'Maddison 2010 population'!$A$2:$GA$203,21,FALSE)+VLOOKUP($A136,'Maddison 2010 population'!$A$2:$GA$203,22,FALSE))/1000</f>
        <v>21.891999999999999</v>
      </c>
      <c r="Y136" s="199">
        <f>(VLOOKUP($A136,'Maddison 2010 GDP'!$A$2:$GA$202,20,FALSE)+VLOOKUP($A136,'Maddison 2010 GDP'!$A$2:$GA$202,33,FALSE)+VLOOKUP($A136,'Maddison 2010 GDP'!$A$2:$GA$202,39,FALSE)+VLOOKUP($A136,'Maddison 2010 GDP'!$A$2:$GA$202,42,FALSE)+VLOOKUP($A136,'Maddison 2010 GDP'!$A$2:$GA$202,58,FALSE)+VLOOKUP($A136,'Maddison 2010 GDP'!$A$2:$GA$202,127,FALSE))/1000</f>
        <v>20655.741686175927</v>
      </c>
      <c r="Z136" s="187">
        <f>VLOOKUP($A136,'Maddison 2010 GDP'!$A$2:$GA$202,181,FALSE)/1000</f>
        <v>1021.9824502566561</v>
      </c>
      <c r="AA136" s="187">
        <f>(VLOOKUP($A136,'Maddison 2010 GDP'!$A$2:$GA$202,23,FALSE)+VLOOKUP($A136,'Maddison 2010 GDP'!$A$2:$GA$202,24,FALSE)+VLOOKUP($A136,'Maddison 2010 GDP'!$A$2:$GA$202,85,FALSE))/1000</f>
        <v>10123.979897831057</v>
      </c>
      <c r="AB136" s="187">
        <f>(VLOOKUP($A136,'Maddison 2010 GDP'!$A$2:$GA$202,21,FALSE)+VLOOKUP($A136,'Maddison 2010 GDP'!$A$2:$GA$202,22,FALSE))/1000</f>
        <v>410.85378496951512</v>
      </c>
      <c r="AC136" s="187">
        <f t="shared" si="23"/>
        <v>4858.622419017528</v>
      </c>
      <c r="AD136" s="187">
        <f t="shared" si="24"/>
        <v>1385.8450046211281</v>
      </c>
      <c r="AE136" s="187">
        <f t="shared" si="25"/>
        <v>12819.941494846258</v>
      </c>
      <c r="AF136" s="187">
        <f t="shared" si="26"/>
        <v>18767.302437854702</v>
      </c>
      <c r="AG136" s="187">
        <f>VLOOKUP(A136,'Maddison 2010 GDP-capita'!$A$2:$GA$202,20,FALSE)</f>
        <v>17146.684861821959</v>
      </c>
      <c r="AH136" s="187">
        <f>VLOOKUP(A136,'Maddison 2010 GDP'!$A$2:$GA$203,183,FALSE)/1000</f>
        <v>31990.498018651029</v>
      </c>
      <c r="AI136" s="187">
        <f>VLOOKUP(A136,'Maddison 2010 GDP-capita'!$A$2:$GA$202,183,FALSE)</f>
        <v>5551.7740884886516</v>
      </c>
      <c r="AJ136" s="187">
        <f>VLOOKUP(A136,'Maddison 2010 population'!$A$2:$GA$203,20,FALSE)/1000</f>
        <v>388.73246899999992</v>
      </c>
      <c r="AL136" s="187">
        <f>VLOOKUP(A136,'Maddison 2013 GDP-capita'!$A$4:$GC$232,185,FALSE)</f>
        <v>5546.8212316533354</v>
      </c>
      <c r="AM136" s="197">
        <f>INDEX('Maddison 2018 rgdpnapc'!$A$2:$FN$743,MATCH($A136,'Maddison 2018 rgdpnapc'!$A$2:$A$743,0),Data!AM$1)</f>
        <v>30415</v>
      </c>
      <c r="AP136" s="198"/>
      <c r="AQ136" s="198"/>
      <c r="BA136" s="187">
        <f>HLOOKUP(A136,'UN population'!$F$17:$BZ$18,2,FALSE)/1000</f>
        <v>5824.8919310000101</v>
      </c>
      <c r="BB136" s="187">
        <f>(HLOOKUP($A136,'UN population'!$F$17:$BZ$118,20,FALSE)+HLOOKUP($A136,'UN population'!$F$17:$BZ$118,21,FALSE))/1000</f>
        <v>4270.8715240000001</v>
      </c>
      <c r="BC136" s="187">
        <f>HLOOKUP($A136,'UN population'!$F$17:$BZ$118,19,FALSE)/1000</f>
        <v>735.36110699999995</v>
      </c>
      <c r="BD136" s="187">
        <f>(HLOOKUP($A136,'UN population'!$F$17:$BZ$118,22,FALSE)+HLOOKUP($A136,'UN population'!$F$17:$BZ$118,23,FALSE))/1000</f>
        <v>788.86282900000003</v>
      </c>
      <c r="BE136" s="187">
        <f>HLOOKUP($A136,'UN population'!$F$17:$BZ$118,24,FALSE)/1000</f>
        <v>29.796471</v>
      </c>
    </row>
    <row r="137" spans="1:69">
      <c r="A137" s="187">
        <v>1997</v>
      </c>
      <c r="G137" s="183"/>
      <c r="H137" s="183"/>
      <c r="T137" s="187">
        <f>VLOOKUP(A137,'Maddison 2010 population'!$A$2:$GA$203,183,FALSE)/1000</f>
        <v>5842.121553300206</v>
      </c>
      <c r="U137" s="199">
        <f>(VLOOKUP($A137,'Maddison 2010 population'!$A$2:$GA$203,20,FALSE)+VLOOKUP($A137,'Maddison 2010 population'!$A$2:$GA$203,33,FALSE)+VLOOKUP($A137,'Maddison 2010 population'!$A$2:$GA$203,39,FALSE)+VLOOKUP($A137,'Maddison 2010 population'!$A$2:$GA$203,42,FALSE)+VLOOKUP($A137,'Maddison 2010 population'!$A$2:$GA$203,58,FALSE)+VLOOKUP($A137,'Maddison 2010 population'!$A$2:$GA$203,127,FALSE))/1000</f>
        <v>4301.8878663002051</v>
      </c>
      <c r="V137" s="187">
        <f>VLOOKUP($A137,'Maddison 2010 population'!$A$2:$GA$203,181,FALSE)/1000</f>
        <v>755.1396850000001</v>
      </c>
      <c r="W137" s="187">
        <f>(VLOOKUP($A137,'Maddison 2010 population'!$A$2:$GA$203,23,FALSE)+VLOOKUP($A137,'Maddison 2010 population'!$A$2:$GA$203,24,FALSE)+VLOOKUP($A137,'Maddison 2010 population'!$A$2:$GA$203,85,FALSE))/1000</f>
        <v>801.14578600000004</v>
      </c>
      <c r="X137" s="187">
        <f>(VLOOKUP($A137,'Maddison 2010 population'!$A$2:$GA$203,21,FALSE)+VLOOKUP($A137,'Maddison 2010 population'!$A$2:$GA$203,22,FALSE))/1000</f>
        <v>22.152999999999999</v>
      </c>
      <c r="Y137" s="199">
        <f>(VLOOKUP($A137,'Maddison 2010 GDP'!$A$2:$GA$202,20,FALSE)+VLOOKUP($A137,'Maddison 2010 GDP'!$A$2:$GA$202,33,FALSE)+VLOOKUP($A137,'Maddison 2010 GDP'!$A$2:$GA$202,39,FALSE)+VLOOKUP($A137,'Maddison 2010 GDP'!$A$2:$GA$202,42,FALSE)+VLOOKUP($A137,'Maddison 2010 GDP'!$A$2:$GA$202,58,FALSE)+VLOOKUP($A137,'Maddison 2010 GDP'!$A$2:$GA$202,127,FALSE))/1000</f>
        <v>21391.704003041177</v>
      </c>
      <c r="Z137" s="187">
        <f>VLOOKUP($A137,'Maddison 2010 GDP'!$A$2:$GA$202,181,FALSE)/1000</f>
        <v>1057.0770810470508</v>
      </c>
      <c r="AA137" s="187">
        <f>(VLOOKUP($A137,'Maddison 2010 GDP'!$A$2:$GA$202,23,FALSE)+VLOOKUP($A137,'Maddison 2010 GDP'!$A$2:$GA$202,24,FALSE)+VLOOKUP($A137,'Maddison 2010 GDP'!$A$2:$GA$202,85,FALSE))/1000</f>
        <v>10598.01200107335</v>
      </c>
      <c r="AB137" s="187">
        <f>(VLOOKUP($A137,'Maddison 2010 GDP'!$A$2:$GA$202,21,FALSE)+VLOOKUP($A137,'Maddison 2010 GDP'!$A$2:$GA$202,22,FALSE))/1000</f>
        <v>427.48385510544733</v>
      </c>
      <c r="AC137" s="187">
        <f t="shared" si="23"/>
        <v>4972.6317067950204</v>
      </c>
      <c r="AD137" s="187">
        <f t="shared" si="24"/>
        <v>1399.8431045867369</v>
      </c>
      <c r="AE137" s="187">
        <f t="shared" si="25"/>
        <v>13228.568615442171</v>
      </c>
      <c r="AF137" s="187">
        <f t="shared" si="26"/>
        <v>19296.883271134713</v>
      </c>
      <c r="AG137" s="187">
        <f>VLOOKUP(A137,'Maddison 2010 GDP-capita'!$A$2:$GA$202,20,FALSE)</f>
        <v>17578.80725529421</v>
      </c>
      <c r="AH137" s="187">
        <f>VLOOKUP(A137,'Maddison 2010 GDP'!$A$2:$GA$203,183,FALSE)/1000</f>
        <v>33241.788244170632</v>
      </c>
      <c r="AI137" s="187">
        <f>VLOOKUP(A137,'Maddison 2010 GDP-capita'!$A$2:$GA$202,183,FALSE)</f>
        <v>5690.0199595115228</v>
      </c>
      <c r="AJ137" s="187">
        <f>VLOOKUP(A137,'Maddison 2010 population'!$A$2:$GA$203,20,FALSE)/1000</f>
        <v>389.79339299999992</v>
      </c>
      <c r="AL137" s="187">
        <f>VLOOKUP(A137,'Maddison 2013 GDP-capita'!$A$4:$GC$232,185,FALSE)</f>
        <v>5687.8875653173909</v>
      </c>
      <c r="AM137" s="197">
        <f>INDEX('Maddison 2018 rgdpnapc'!$A$2:$FN$743,MATCH($A137,'Maddison 2018 rgdpnapc'!$A$2:$A$743,0),Data!AM$1)</f>
        <v>30987</v>
      </c>
      <c r="AP137" s="198"/>
      <c r="AQ137" s="198"/>
      <c r="BA137" s="187">
        <f>HLOOKUP(A137,'UN population'!$F$17:$BZ$18,2,FALSE)/1000</f>
        <v>5905.0456469999999</v>
      </c>
      <c r="BB137" s="187">
        <f>(HLOOKUP($A137,'UN population'!$F$17:$BZ$118,20,FALSE)+HLOOKUP($A137,'UN population'!$F$17:$BZ$118,21,FALSE))/1000</f>
        <v>4320.7021289999993</v>
      </c>
      <c r="BC137" s="187">
        <f>HLOOKUP($A137,'UN population'!$F$17:$BZ$118,19,FALSE)/1000</f>
        <v>753.73758400000008</v>
      </c>
      <c r="BD137" s="187">
        <f>(HLOOKUP($A137,'UN population'!$F$17:$BZ$118,22,FALSE)+HLOOKUP($A137,'UN population'!$F$17:$BZ$118,23,FALSE))/1000</f>
        <v>800.40406199999995</v>
      </c>
      <c r="BE137" s="187">
        <f>HLOOKUP($A137,'UN population'!$F$17:$BZ$118,24,FALSE)/1000</f>
        <v>30.201871999999998</v>
      </c>
    </row>
    <row r="138" spans="1:69">
      <c r="A138" s="187">
        <v>1998</v>
      </c>
      <c r="G138" s="183"/>
      <c r="H138" s="183"/>
      <c r="T138" s="187">
        <f>VLOOKUP(A138,'Maddison 2010 population'!$A$2:$GA$203,183,FALSE)/1000</f>
        <v>5921.3663500568318</v>
      </c>
      <c r="U138" s="199">
        <f>(VLOOKUP($A138,'Maddison 2010 population'!$A$2:$GA$203,20,FALSE)+VLOOKUP($A138,'Maddison 2010 population'!$A$2:$GA$203,33,FALSE)+VLOOKUP($A138,'Maddison 2010 population'!$A$2:$GA$203,39,FALSE)+VLOOKUP($A138,'Maddison 2010 population'!$A$2:$GA$203,42,FALSE)+VLOOKUP($A138,'Maddison 2010 population'!$A$2:$GA$203,58,FALSE)+VLOOKUP($A138,'Maddison 2010 population'!$A$2:$GA$203,127,FALSE))/1000</f>
        <v>4351.4920200568313</v>
      </c>
      <c r="V138" s="187">
        <f>VLOOKUP($A138,'Maddison 2010 population'!$A$2:$GA$203,181,FALSE)/1000</f>
        <v>773.37612800000011</v>
      </c>
      <c r="W138" s="187">
        <f>(VLOOKUP($A138,'Maddison 2010 population'!$A$2:$GA$203,23,FALSE)+VLOOKUP($A138,'Maddison 2010 population'!$A$2:$GA$203,24,FALSE)+VLOOKUP($A138,'Maddison 2010 population'!$A$2:$GA$203,85,FALSE))/1000</f>
        <v>812.3804379999998</v>
      </c>
      <c r="X138" s="187">
        <f>(VLOOKUP($A138,'Maddison 2010 population'!$A$2:$GA$203,21,FALSE)+VLOOKUP($A138,'Maddison 2010 population'!$A$2:$GA$203,22,FALSE))/1000</f>
        <v>22.385000000000002</v>
      </c>
      <c r="Y138" s="199">
        <f>(VLOOKUP($A138,'Maddison 2010 GDP'!$A$2:$GA$202,20,FALSE)+VLOOKUP($A138,'Maddison 2010 GDP'!$A$2:$GA$202,33,FALSE)+VLOOKUP($A138,'Maddison 2010 GDP'!$A$2:$GA$202,39,FALSE)+VLOOKUP($A138,'Maddison 2010 GDP'!$A$2:$GA$202,42,FALSE)+VLOOKUP($A138,'Maddison 2010 GDP'!$A$2:$GA$202,58,FALSE)+VLOOKUP($A138,'Maddison 2010 GDP'!$A$2:$GA$202,127,FALSE))/1000</f>
        <v>21503.888754593678</v>
      </c>
      <c r="Z138" s="187">
        <f>VLOOKUP($A138,'Maddison 2010 GDP'!$A$2:$GA$202,181,FALSE)/1000</f>
        <v>1096.7916841940203</v>
      </c>
      <c r="AA138" s="187">
        <f>(VLOOKUP($A138,'Maddison 2010 GDP'!$A$2:$GA$202,23,FALSE)+VLOOKUP($A138,'Maddison 2010 GDP'!$A$2:$GA$202,24,FALSE)+VLOOKUP($A138,'Maddison 2010 GDP'!$A$2:$GA$202,85,FALSE))/1000</f>
        <v>10993.998538371196</v>
      </c>
      <c r="AB138" s="187">
        <f>(VLOOKUP($A138,'Maddison 2010 GDP'!$A$2:$GA$202,21,FALSE)+VLOOKUP($A138,'Maddison 2010 GDP'!$A$2:$GA$202,22,FALSE))/1000</f>
        <v>448.084</v>
      </c>
      <c r="AC138" s="187">
        <f t="shared" si="23"/>
        <v>4941.7277236125628</v>
      </c>
      <c r="AD138" s="187">
        <f t="shared" si="24"/>
        <v>1418.1866293576884</v>
      </c>
      <c r="AE138" s="187">
        <f t="shared" si="25"/>
        <v>13533.066558615483</v>
      </c>
      <c r="AF138" s="187">
        <f t="shared" si="26"/>
        <v>20017.154344427068</v>
      </c>
      <c r="AG138" s="187">
        <f>VLOOKUP(A138,'Maddison 2010 GDP-capita'!$A$2:$GA$202,20,FALSE)</f>
        <v>18007.694604850116</v>
      </c>
      <c r="AH138" s="187">
        <f>VLOOKUP(A138,'Maddison 2010 GDP'!$A$2:$GA$203,183,FALSE)/1000</f>
        <v>33803.487373297437</v>
      </c>
      <c r="AI138" s="187">
        <f>VLOOKUP(A138,'Maddison 2010 GDP-capita'!$A$2:$GA$202,183,FALSE)</f>
        <v>5708.7309541273362</v>
      </c>
      <c r="AJ138" s="187">
        <f>VLOOKUP(A138,'Maddison 2010 population'!$A$2:$GA$203,20,FALSE)/1000</f>
        <v>390.78056099999992</v>
      </c>
      <c r="AL138" s="187">
        <f>VLOOKUP(A138,'Maddison 2013 GDP-capita'!$A$4:$GC$232,185,FALSE)</f>
        <v>5717.5064400904621</v>
      </c>
      <c r="AM138" s="197">
        <f>INDEX('Maddison 2018 rgdpnapc'!$A$2:$FN$743,MATCH($A138,'Maddison 2018 rgdpnapc'!$A$2:$A$743,0),Data!AM$1)</f>
        <v>31941</v>
      </c>
      <c r="AP138" s="198"/>
      <c r="AQ138" s="198"/>
      <c r="BA138" s="187">
        <f>HLOOKUP(A138,'UN population'!$F$17:$BZ$18,2,FALSE)/1000</f>
        <v>5984.7940749999998</v>
      </c>
      <c r="BB138" s="187">
        <f>(HLOOKUP($A138,'UN population'!$F$17:$BZ$118,20,FALSE)+HLOOKUP($A138,'UN population'!$F$17:$BZ$118,21,FALSE))/1000</f>
        <v>4369.8047550000001</v>
      </c>
      <c r="BC138" s="187">
        <f>HLOOKUP($A138,'UN population'!$F$17:$BZ$118,19,FALSE)/1000</f>
        <v>772.43716200000006</v>
      </c>
      <c r="BD138" s="187">
        <f>(HLOOKUP($A138,'UN population'!$F$17:$BZ$118,22,FALSE)+HLOOKUP($A138,'UN population'!$F$17:$BZ$118,23,FALSE))/1000</f>
        <v>811.94481299999995</v>
      </c>
      <c r="BE138" s="187">
        <f>HLOOKUP($A138,'UN population'!$F$17:$BZ$118,24,FALSE)/1000</f>
        <v>30.607345000000002</v>
      </c>
    </row>
    <row r="139" spans="1:69">
      <c r="A139" s="187">
        <v>1999</v>
      </c>
      <c r="G139" s="183"/>
      <c r="H139" s="183"/>
      <c r="T139" s="187">
        <f>VLOOKUP(A139,'Maddison 2010 population'!$A$2:$GA$203,183,FALSE)/1000</f>
        <v>5999.6218541851977</v>
      </c>
      <c r="U139" s="199">
        <f>(VLOOKUP($A139,'Maddison 2010 population'!$A$2:$GA$203,20,FALSE)+VLOOKUP($A139,'Maddison 2010 population'!$A$2:$GA$203,33,FALSE)+VLOOKUP($A139,'Maddison 2010 population'!$A$2:$GA$203,39,FALSE)+VLOOKUP($A139,'Maddison 2010 population'!$A$2:$GA$203,42,FALSE)+VLOOKUP($A139,'Maddison 2010 population'!$A$2:$GA$203,58,FALSE)+VLOOKUP($A139,'Maddison 2010 population'!$A$2:$GA$203,127,FALSE))/1000</f>
        <v>4399.7524471851984</v>
      </c>
      <c r="V139" s="187">
        <f>VLOOKUP($A139,'Maddison 2010 population'!$A$2:$GA$203,181,FALSE)/1000</f>
        <v>792.09916399999986</v>
      </c>
      <c r="W139" s="187">
        <f>(VLOOKUP($A139,'Maddison 2010 population'!$A$2:$GA$203,23,FALSE)+VLOOKUP($A139,'Maddison 2010 population'!$A$2:$GA$203,24,FALSE)+VLOOKUP($A139,'Maddison 2010 population'!$A$2:$GA$203,85,FALSE))/1000</f>
        <v>823.37309199999993</v>
      </c>
      <c r="X139" s="187">
        <f>(VLOOKUP($A139,'Maddison 2010 population'!$A$2:$GA$203,21,FALSE)+VLOOKUP($A139,'Maddison 2010 population'!$A$2:$GA$203,22,FALSE))/1000</f>
        <v>22.614000000000001</v>
      </c>
      <c r="Y139" s="199">
        <f>(VLOOKUP($A139,'Maddison 2010 GDP'!$A$2:$GA$202,20,FALSE)+VLOOKUP($A139,'Maddison 2010 GDP'!$A$2:$GA$202,33,FALSE)+VLOOKUP($A139,'Maddison 2010 GDP'!$A$2:$GA$202,39,FALSE)+VLOOKUP($A139,'Maddison 2010 GDP'!$A$2:$GA$202,42,FALSE)+VLOOKUP($A139,'Maddison 2010 GDP'!$A$2:$GA$202,58,FALSE)+VLOOKUP($A139,'Maddison 2010 GDP'!$A$2:$GA$202,127,FALSE))/1000</f>
        <v>22266.00580644016</v>
      </c>
      <c r="Z139" s="187">
        <f>VLOOKUP($A139,'Maddison 2010 GDP'!$A$2:$GA$202,181,FALSE)/1000</f>
        <v>1133.2979194932286</v>
      </c>
      <c r="AA139" s="187">
        <f>(VLOOKUP($A139,'Maddison 2010 GDP'!$A$2:$GA$202,23,FALSE)+VLOOKUP($A139,'Maddison 2010 GDP'!$A$2:$GA$202,24,FALSE)+VLOOKUP($A139,'Maddison 2010 GDP'!$A$2:$GA$202,85,FALSE))/1000</f>
        <v>11370.002093461721</v>
      </c>
      <c r="AB139" s="187">
        <f>(VLOOKUP($A139,'Maddison 2010 GDP'!$A$2:$GA$202,21,FALSE)+VLOOKUP($A139,'Maddison 2010 GDP'!$A$2:$GA$202,22,FALSE))/1000</f>
        <v>466.649</v>
      </c>
      <c r="AC139" s="187">
        <f t="shared" si="23"/>
        <v>5060.7405925042758</v>
      </c>
      <c r="AD139" s="187">
        <f t="shared" si="24"/>
        <v>1430.7525761928828</v>
      </c>
      <c r="AE139" s="187">
        <f t="shared" si="25"/>
        <v>13809.052304397776</v>
      </c>
      <c r="AF139" s="187">
        <f t="shared" si="26"/>
        <v>20635.402847793401</v>
      </c>
      <c r="AG139" s="187">
        <f>VLOOKUP(A139,'Maddison 2010 GDP-capita'!$A$2:$GA$202,20,FALSE)</f>
        <v>18497.208532908833</v>
      </c>
      <c r="AH139" s="187">
        <f>VLOOKUP(A139,'Maddison 2010 GDP'!$A$2:$GA$203,183,FALSE)/1000</f>
        <v>34997.327130332633</v>
      </c>
      <c r="AI139" s="187">
        <f>VLOOKUP(A139,'Maddison 2010 GDP-capita'!$A$2:$GA$202,183,FALSE)</f>
        <v>5833.2554919139293</v>
      </c>
      <c r="AJ139" s="187">
        <f>VLOOKUP(A139,'Maddison 2010 population'!$A$2:$GA$203,20,FALSE)/1000</f>
        <v>391.843774</v>
      </c>
      <c r="AL139" s="187">
        <f>VLOOKUP(A139,'Maddison 2013 GDP-capita'!$A$4:$GC$232,185,FALSE)</f>
        <v>5850.2740747237103</v>
      </c>
      <c r="AM139" s="197">
        <f>INDEX('Maddison 2018 rgdpnapc'!$A$2:$FN$743,MATCH($A139,'Maddison 2018 rgdpnapc'!$A$2:$A$743,0),Data!AM$1)</f>
        <v>32872</v>
      </c>
      <c r="AP139" s="198"/>
      <c r="AQ139" s="198"/>
      <c r="BA139" s="187">
        <f>HLOOKUP(A139,'UN population'!$F$17:$BZ$18,2,FALSE)/1000</f>
        <v>6064.2390330000098</v>
      </c>
      <c r="BB139" s="187">
        <f>(HLOOKUP($A139,'UN population'!$F$17:$BZ$118,20,FALSE)+HLOOKUP($A139,'UN population'!$F$17:$BZ$118,21,FALSE))/1000</f>
        <v>4418.441546</v>
      </c>
      <c r="BC139" s="187">
        <f>HLOOKUP($A139,'UN population'!$F$17:$BZ$118,19,FALSE)/1000</f>
        <v>791.50416500000006</v>
      </c>
      <c r="BD139" s="187">
        <f>(HLOOKUP($A139,'UN population'!$F$17:$BZ$118,22,FALSE)+HLOOKUP($A139,'UN population'!$F$17:$BZ$118,23,FALSE))/1000</f>
        <v>823.27909999999997</v>
      </c>
      <c r="BE139" s="187">
        <f>HLOOKUP($A139,'UN population'!$F$17:$BZ$118,24,FALSE)/1000</f>
        <v>31.014222</v>
      </c>
    </row>
    <row r="140" spans="1:69">
      <c r="A140" s="187">
        <v>2000</v>
      </c>
      <c r="B140" s="187">
        <v>513000000000</v>
      </c>
      <c r="C140" s="187">
        <f t="shared" ref="C140" si="36">B140*80/1000000000</f>
        <v>41040</v>
      </c>
      <c r="D140" s="187">
        <f>F140</f>
        <v>41016.69</v>
      </c>
      <c r="F140" s="187">
        <v>41016.69</v>
      </c>
      <c r="G140" s="183">
        <f>I140*$F$71/$I$71*4^((A140-1800)/200)</f>
        <v>41276.291229484246</v>
      </c>
      <c r="H140" s="183">
        <f>G140/$G$130*$I$130</f>
        <v>41029.599539610506</v>
      </c>
      <c r="I140" s="187">
        <v>38281.97</v>
      </c>
      <c r="K140" s="187">
        <v>41016.69</v>
      </c>
      <c r="L140" s="187">
        <v>6539</v>
      </c>
      <c r="M140" s="187">
        <v>6103</v>
      </c>
      <c r="P140" s="187">
        <v>6539</v>
      </c>
      <c r="Q140" s="187">
        <v>6272</v>
      </c>
      <c r="T140" s="187">
        <f>VLOOKUP(A140,'Maddison 2010 population'!$A$2:$GA$203,183,FALSE)/1000</f>
        <v>6076.5575229999995</v>
      </c>
      <c r="U140" s="199">
        <f>(VLOOKUP($A140,'Maddison 2010 population'!$A$2:$GA$203,20,FALSE)+VLOOKUP($A140,'Maddison 2010 population'!$A$2:$GA$203,33,FALSE)+VLOOKUP($A140,'Maddison 2010 population'!$A$2:$GA$203,39,FALSE)+VLOOKUP($A140,'Maddison 2010 population'!$A$2:$GA$203,42,FALSE)+VLOOKUP($A140,'Maddison 2010 population'!$A$2:$GA$203,58,FALSE)+VLOOKUP($A140,'Maddison 2010 population'!$A$2:$GA$203,127,FALSE))/1000</f>
        <v>4446.7912739999992</v>
      </c>
      <c r="V140" s="187">
        <f>VLOOKUP($A140,'Maddison 2010 population'!$A$2:$GA$203,181,FALSE)/1000</f>
        <v>811.08812499999999</v>
      </c>
      <c r="W140" s="187">
        <f>(VLOOKUP($A140,'Maddison 2010 population'!$A$2:$GA$203,23,FALSE)+VLOOKUP($A140,'Maddison 2010 population'!$A$2:$GA$203,24,FALSE)+VLOOKUP($A140,'Maddison 2010 population'!$A$2:$GA$203,85,FALSE))/1000</f>
        <v>834.00092800000004</v>
      </c>
      <c r="X140" s="187">
        <f>(VLOOKUP($A140,'Maddison 2010 population'!$A$2:$GA$203,21,FALSE)+VLOOKUP($A140,'Maddison 2010 population'!$A$2:$GA$203,22,FALSE))/1000</f>
        <v>22.855</v>
      </c>
      <c r="Y140" s="199">
        <f>(VLOOKUP($A140,'Maddison 2010 GDP'!$A$2:$GA$202,20,FALSE)+VLOOKUP($A140,'Maddison 2010 GDP'!$A$2:$GA$202,33,FALSE)+VLOOKUP($A140,'Maddison 2010 GDP'!$A$2:$GA$202,39,FALSE)+VLOOKUP($A140,'Maddison 2010 GDP'!$A$2:$GA$202,42,FALSE)+VLOOKUP($A140,'Maddison 2010 GDP'!$A$2:$GA$202,58,FALSE)+VLOOKUP($A140,'Maddison 2010 GDP'!$A$2:$GA$202,127,FALSE))/1000</f>
        <v>23487.415150798093</v>
      </c>
      <c r="Z140" s="187">
        <f>VLOOKUP($A140,'Maddison 2010 GDP'!$A$2:$GA$202,181,FALSE)/1000</f>
        <v>1173.7026725511041</v>
      </c>
      <c r="AA140" s="187">
        <f>(VLOOKUP($A140,'Maddison 2010 GDP'!$A$2:$GA$202,23,FALSE)+VLOOKUP($A140,'Maddison 2010 GDP'!$A$2:$GA$202,24,FALSE)+VLOOKUP($A140,'Maddison 2010 GDP'!$A$2:$GA$202,85,FALSE))/1000</f>
        <v>11798.369702067976</v>
      </c>
      <c r="AB140" s="187">
        <f>(VLOOKUP($A140,'Maddison 2010 GDP'!$A$2:$GA$202,21,FALSE)+VLOOKUP($A140,'Maddison 2010 GDP'!$A$2:$GA$202,22,FALSE))/1000</f>
        <v>475.82400000000001</v>
      </c>
      <c r="AC140" s="187">
        <f t="shared" si="23"/>
        <v>5281.8793830344503</v>
      </c>
      <c r="AD140" s="187">
        <f t="shared" si="24"/>
        <v>1447.0717008106908</v>
      </c>
      <c r="AE140" s="187">
        <f t="shared" si="25"/>
        <v>14146.710520288505</v>
      </c>
      <c r="AF140" s="187">
        <f t="shared" si="26"/>
        <v>20819.251804856704</v>
      </c>
      <c r="AG140" s="187">
        <f>VLOOKUP(A140,'Maddison 2010 GDP-capita'!$A$2:$GA$202,20,FALSE)</f>
        <v>19176.001654619809</v>
      </c>
      <c r="AH140" s="187">
        <f>VLOOKUP(A140,'Maddison 2010 GDP'!$A$2:$GA$203,183,FALSE)/1000</f>
        <v>36688.284835597144</v>
      </c>
      <c r="AI140" s="187">
        <f>VLOOKUP(A140,'Maddison 2010 GDP-capita'!$A$2:$GA$202,183,FALSE)</f>
        <v>6037.6758874956095</v>
      </c>
      <c r="AJ140" s="187">
        <f>VLOOKUP(A140,'Maddison 2010 population'!$A$2:$GA$203,20,FALSE)/1000</f>
        <v>393.07156600000002</v>
      </c>
      <c r="AL140" s="187">
        <f>VLOOKUP(A140,'Maddison 2013 GDP-capita'!$A$4:$GC$232,185,FALSE)</f>
        <v>6057.0748394752745</v>
      </c>
      <c r="AM140" s="197">
        <f>INDEX('Maddison 2018 rgdpnapc'!$A$2:$FN$743,MATCH($A140,'Maddison 2018 rgdpnapc'!$A$2:$A$743,0),Data!AM$1)</f>
        <v>33967</v>
      </c>
      <c r="AP140" s="198"/>
      <c r="AQ140" s="198"/>
      <c r="BA140" s="187">
        <f>HLOOKUP(A140,'UN population'!$F$17:$BZ$18,2,FALSE)/1000</f>
        <v>6143.4938059999995</v>
      </c>
      <c r="BB140" s="187">
        <f>(HLOOKUP($A140,'UN population'!$F$17:$BZ$118,20,FALSE)+HLOOKUP($A140,'UN population'!$F$17:$BZ$118,21,FALSE))/1000</f>
        <v>4466.8213800000003</v>
      </c>
      <c r="BC140" s="187">
        <f>HLOOKUP($A140,'UN population'!$F$17:$BZ$118,19,FALSE)/1000</f>
        <v>810.98423199999991</v>
      </c>
      <c r="BD140" s="187">
        <f>(HLOOKUP($A140,'UN population'!$F$17:$BZ$118,22,FALSE)+HLOOKUP($A140,'UN population'!$F$17:$BZ$118,23,FALSE))/1000</f>
        <v>834.26310699999999</v>
      </c>
      <c r="BE140" s="187">
        <f>HLOOKUP($A140,'UN population'!$F$17:$BZ$118,24,FALSE)/1000</f>
        <v>31.425086999999998</v>
      </c>
      <c r="BG140" s="187">
        <f>HLOOKUP(A140,'HYDE 3.2.1 central'!$A$1:$BY$29,29,FALSE)/1000000</f>
        <v>6110.3294999999998</v>
      </c>
      <c r="BH140" s="187">
        <f t="shared" ref="BH140:BH157" si="37">BG140-BI140-BJ140-BK140</f>
        <v>4441.9147199999998</v>
      </c>
      <c r="BI140" s="187">
        <f>(HLOOKUP($A140,'HYDE 3.2.1 central'!$A$1:$BY$29,8,FALSE)+HLOOKUP($A140,'HYDE 3.2.1 central'!$A$1:$BY$29,9,FALSE)+HLOOKUP($A140,'HYDE 3.2.1 central'!$A$1:$BY$29,10,FALSE)+HLOOKUP($A140,'HYDE 3.2.1 central'!$A$1:$BY$29,11,FALSE)+HLOOKUP($A140,'HYDE 3.2.1 central'!$A$1:$BY$29,27,FALSE))/1000000</f>
        <v>808.93019800000002</v>
      </c>
      <c r="BJ140" s="187">
        <f>(HLOOKUP($A140,'HYDE 3.2.1 central'!$A$1:$BY$29,2,FALSE)+HLOOKUP($A140,'HYDE 3.2.1 central'!$A$1:$BY$29,3,FALSE)+HLOOKUP($A140,'HYDE 3.2.1 central'!$A$1:$BY$29,4,FALSE)+HLOOKUP($A140,'HYDE 3.2.1 central'!$A$1:$BY$29,5,FALSE)+HLOOKUP($A140,'HYDE 3.2.1 central'!$A$1:$BY$29,6,FALSE)+HLOOKUP($A140,'HYDE 3.2.1 central'!$A$1:$BY$29,7,FALSE))/1000000</f>
        <v>834.23681999999997</v>
      </c>
      <c r="BK140" s="187">
        <f>HLOOKUP($A140,'HYDE 3.2.1 central'!$A$1:$BY$29,25,FALSE)/1000000</f>
        <v>25.247762000000002</v>
      </c>
      <c r="BP140" s="187">
        <f>HLOOKUP($A140,'IMF WEO'!$G$1:$Z$2,2,FALSE)/100</f>
        <v>4.8160000000000001E-2</v>
      </c>
      <c r="BQ140" s="187">
        <f>HLOOKUP($A140,'IMF WEO'!$G$4:$Z$5,2,FALSE)/100</f>
        <v>3.2850000000000004E-2</v>
      </c>
    </row>
    <row r="141" spans="1:69">
      <c r="A141" s="187">
        <v>2001</v>
      </c>
      <c r="G141" s="183"/>
      <c r="H141" s="183"/>
      <c r="T141" s="187">
        <f>VLOOKUP(A141,'Maddison 2010 population'!$A$2:$GA$203,183,FALSE)/1000</f>
        <v>6154.7909691881296</v>
      </c>
      <c r="U141" s="199">
        <f>(VLOOKUP($A141,'Maddison 2010 population'!$A$2:$GA$203,20,FALSE)+VLOOKUP($A141,'Maddison 2010 population'!$A$2:$GA$203,33,FALSE)+VLOOKUP($A141,'Maddison 2010 population'!$A$2:$GA$203,39,FALSE)+VLOOKUP($A141,'Maddison 2010 population'!$A$2:$GA$203,42,FALSE)+VLOOKUP($A141,'Maddison 2010 population'!$A$2:$GA$203,58,FALSE)+VLOOKUP($A141,'Maddison 2010 population'!$A$2:$GA$203,127,FALSE))/1000</f>
        <v>4494.9414981881309</v>
      </c>
      <c r="V141" s="187">
        <f>VLOOKUP($A141,'Maddison 2010 population'!$A$2:$GA$203,181,FALSE)/1000</f>
        <v>830.48150199999998</v>
      </c>
      <c r="W141" s="187">
        <f>(VLOOKUP($A141,'Maddison 2010 population'!$A$2:$GA$203,23,FALSE)+VLOOKUP($A141,'Maddison 2010 population'!$A$2:$GA$203,24,FALSE)+VLOOKUP($A141,'Maddison 2010 population'!$A$2:$GA$203,85,FALSE))/1000</f>
        <v>844.48345199999994</v>
      </c>
      <c r="X141" s="187">
        <f>(VLOOKUP($A141,'Maddison 2010 population'!$A$2:$GA$203,21,FALSE)+VLOOKUP($A141,'Maddison 2010 population'!$A$2:$GA$203,22,FALSE))/1000</f>
        <v>23.132000000000001</v>
      </c>
      <c r="Y141" s="199">
        <f>(VLOOKUP($A141,'Maddison 2010 GDP'!$A$2:$GA$202,20,FALSE)+VLOOKUP($A141,'Maddison 2010 GDP'!$A$2:$GA$202,33,FALSE)+VLOOKUP($A141,'Maddison 2010 GDP'!$A$2:$GA$202,39,FALSE)+VLOOKUP($A141,'Maddison 2010 GDP'!$A$2:$GA$202,42,FALSE)+VLOOKUP($A141,'Maddison 2010 GDP'!$A$2:$GA$202,58,FALSE)+VLOOKUP($A141,'Maddison 2010 GDP'!$A$2:$GA$202,127,FALSE))/1000</f>
        <v>24388.655031123344</v>
      </c>
      <c r="Z141" s="187">
        <f>VLOOKUP($A141,'Maddison 2010 GDP'!$A$2:$GA$202,181,FALSE)/1000</f>
        <v>1221.7682859628771</v>
      </c>
      <c r="AA141" s="187">
        <f>(VLOOKUP($A141,'Maddison 2010 GDP'!$A$2:$GA$202,23,FALSE)+VLOOKUP($A141,'Maddison 2010 GDP'!$A$2:$GA$202,24,FALSE)+VLOOKUP($A141,'Maddison 2010 GDP'!$A$2:$GA$202,85,FALSE))/1000</f>
        <v>11890.180146868508</v>
      </c>
      <c r="AB141" s="187">
        <f>(VLOOKUP($A141,'Maddison 2010 GDP'!$A$2:$GA$202,21,FALSE)+VLOOKUP($A141,'Maddison 2010 GDP'!$A$2:$GA$202,22,FALSE))/1000</f>
        <v>493.69400000000002</v>
      </c>
      <c r="AC141" s="187">
        <f t="shared" si="23"/>
        <v>5425.8003226413921</v>
      </c>
      <c r="AD141" s="187">
        <f t="shared" si="24"/>
        <v>1471.1565315067996</v>
      </c>
      <c r="AE141" s="187">
        <f t="shared" si="25"/>
        <v>14079.826098082629</v>
      </c>
      <c r="AF141" s="187">
        <f t="shared" si="26"/>
        <v>21342.469306588275</v>
      </c>
      <c r="AG141" s="187">
        <f>VLOOKUP(A141,'Maddison 2010 GDP-capita'!$A$2:$GA$202,20,FALSE)</f>
        <v>19463.863297394826</v>
      </c>
      <c r="AH141" s="187">
        <f>VLOOKUP(A141,'Maddison 2010 GDP'!$A$2:$GA$203,183,FALSE)/1000</f>
        <v>37739.365461542948</v>
      </c>
      <c r="AI141" s="187">
        <f>VLOOKUP(A141,'Maddison 2010 GDP-capita'!$A$2:$GA$202,183,FALSE)</f>
        <v>6131.7054714729165</v>
      </c>
      <c r="AJ141" s="187">
        <f>VLOOKUP(A141,'Maddison 2010 population'!$A$2:$GA$203,20,FALSE)/1000</f>
        <v>394.36117500000012</v>
      </c>
      <c r="AL141" s="187">
        <f>VLOOKUP(A141,'Maddison 2013 GDP-capita'!$A$4:$GC$232,185,FALSE)</f>
        <v>6160.7820522985166</v>
      </c>
      <c r="AM141" s="197">
        <f>INDEX('Maddison 2018 rgdpnapc'!$A$2:$FN$743,MATCH($A141,'Maddison 2018 rgdpnapc'!$A$2:$A$743,0),Data!AM$1)</f>
        <v>34434</v>
      </c>
      <c r="AP141" s="198"/>
      <c r="AQ141" s="198"/>
      <c r="BA141" s="187">
        <f>HLOOKUP(A141,'UN population'!$F$17:$BZ$18,2,FALSE)/1000</f>
        <v>6222.6265310000008</v>
      </c>
      <c r="BB141" s="187">
        <f>(HLOOKUP($A141,'UN population'!$F$17:$BZ$118,20,FALSE)+HLOOKUP($A141,'UN population'!$F$17:$BZ$118,21,FALSE))/1000</f>
        <v>4515.057296</v>
      </c>
      <c r="BC141" s="187">
        <f>HLOOKUP($A141,'UN population'!$F$17:$BZ$118,19,FALSE)/1000</f>
        <v>830.90253899999993</v>
      </c>
      <c r="BD141" s="187">
        <f>(HLOOKUP($A141,'UN population'!$F$17:$BZ$118,22,FALSE)+HLOOKUP($A141,'UN population'!$F$17:$BZ$118,23,FALSE))/1000</f>
        <v>844.82914399999993</v>
      </c>
      <c r="BE141" s="187">
        <f>HLOOKUP($A141,'UN population'!$F$17:$BZ$118,24,FALSE)/1000</f>
        <v>31.837551999999999</v>
      </c>
      <c r="BG141" s="187">
        <f>HLOOKUP(A141,'HYDE 3.2.1 central'!$A$1:$BY$29,29,FALSE)/1000000</f>
        <v>6187.54359398</v>
      </c>
      <c r="BH141" s="187">
        <f t="shared" si="37"/>
        <v>4487.2475079799997</v>
      </c>
      <c r="BI141" s="187">
        <f>(HLOOKUP($A141,'HYDE 3.2.1 central'!$A$1:$BY$29,8,FALSE)+HLOOKUP($A141,'HYDE 3.2.1 central'!$A$1:$BY$29,9,FALSE)+HLOOKUP($A141,'HYDE 3.2.1 central'!$A$1:$BY$29,10,FALSE)+HLOOKUP($A141,'HYDE 3.2.1 central'!$A$1:$BY$29,11,FALSE)+HLOOKUP($A141,'HYDE 3.2.1 central'!$A$1:$BY$29,27,FALSE))/1000000</f>
        <v>830.41791999999998</v>
      </c>
      <c r="BJ141" s="187">
        <f>(HLOOKUP($A141,'HYDE 3.2.1 central'!$A$1:$BY$29,2,FALSE)+HLOOKUP($A141,'HYDE 3.2.1 central'!$A$1:$BY$29,3,FALSE)+HLOOKUP($A141,'HYDE 3.2.1 central'!$A$1:$BY$29,4,FALSE)+HLOOKUP($A141,'HYDE 3.2.1 central'!$A$1:$BY$29,5,FALSE)+HLOOKUP($A141,'HYDE 3.2.1 central'!$A$1:$BY$29,6,FALSE)+HLOOKUP($A141,'HYDE 3.2.1 central'!$A$1:$BY$29,7,FALSE))/1000000</f>
        <v>844.23474399999998</v>
      </c>
      <c r="BK141" s="187">
        <f>HLOOKUP($A141,'HYDE 3.2.1 central'!$A$1:$BY$29,25,FALSE)/1000000</f>
        <v>25.643422000000001</v>
      </c>
      <c r="BP141" s="187">
        <f>HLOOKUP($A141,'IMF WEO'!$G$1:$Z$2,2,FALSE)/100</f>
        <v>2.4750000000000001E-2</v>
      </c>
      <c r="BQ141" s="187">
        <f>HLOOKUP($A141,'IMF WEO'!$G$4:$Z$5,2,FALSE)/100</f>
        <v>1.2809999999999998E-2</v>
      </c>
    </row>
    <row r="142" spans="1:69">
      <c r="A142" s="187">
        <v>2002</v>
      </c>
      <c r="G142" s="183"/>
      <c r="H142" s="183"/>
      <c r="T142" s="187">
        <f>VLOOKUP(A142,'Maddison 2010 population'!$A$2:$GA$203,183,FALSE)/1000</f>
        <v>6231.7039451400251</v>
      </c>
      <c r="U142" s="199">
        <f>(VLOOKUP($A142,'Maddison 2010 population'!$A$2:$GA$203,20,FALSE)+VLOOKUP($A142,'Maddison 2010 population'!$A$2:$GA$203,33,FALSE)+VLOOKUP($A142,'Maddison 2010 population'!$A$2:$GA$203,39,FALSE)+VLOOKUP($A142,'Maddison 2010 population'!$A$2:$GA$203,42,FALSE)+VLOOKUP($A142,'Maddison 2010 population'!$A$2:$GA$203,58,FALSE)+VLOOKUP($A142,'Maddison 2010 population'!$A$2:$GA$203,127,FALSE))/1000</f>
        <v>4541.874428140025</v>
      </c>
      <c r="V142" s="187">
        <f>VLOOKUP($A142,'Maddison 2010 population'!$A$2:$GA$203,181,FALSE)/1000</f>
        <v>850.28466400000013</v>
      </c>
      <c r="W142" s="187">
        <f>(VLOOKUP($A142,'Maddison 2010 population'!$A$2:$GA$203,23,FALSE)+VLOOKUP($A142,'Maddison 2010 population'!$A$2:$GA$203,24,FALSE)+VLOOKUP($A142,'Maddison 2010 population'!$A$2:$GA$203,85,FALSE))/1000</f>
        <v>854.65757799999994</v>
      </c>
      <c r="X142" s="187">
        <f>(VLOOKUP($A142,'Maddison 2010 population'!$A$2:$GA$203,21,FALSE)+VLOOKUP($A142,'Maddison 2010 population'!$A$2:$GA$203,22,FALSE))/1000</f>
        <v>23.242999999999999</v>
      </c>
      <c r="Y142" s="199">
        <f>(VLOOKUP($A142,'Maddison 2010 GDP'!$A$2:$GA$202,20,FALSE)+VLOOKUP($A142,'Maddison 2010 GDP'!$A$2:$GA$202,33,FALSE)+VLOOKUP($A142,'Maddison 2010 GDP'!$A$2:$GA$202,39,FALSE)+VLOOKUP($A142,'Maddison 2010 GDP'!$A$2:$GA$202,42,FALSE)+VLOOKUP($A142,'Maddison 2010 GDP'!$A$2:$GA$202,58,FALSE)+VLOOKUP($A142,'Maddison 2010 GDP'!$A$2:$GA$202,127,FALSE))/1000</f>
        <v>25479.600984110253</v>
      </c>
      <c r="Z142" s="187">
        <f>VLOOKUP($A142,'Maddison 2010 GDP'!$A$2:$GA$202,181,FALSE)/1000</f>
        <v>1260.6569999999999</v>
      </c>
      <c r="AA142" s="187">
        <f>(VLOOKUP($A142,'Maddison 2010 GDP'!$A$2:$GA$202,23,FALSE)+VLOOKUP($A142,'Maddison 2010 GDP'!$A$2:$GA$202,24,FALSE)+VLOOKUP($A142,'Maddison 2010 GDP'!$A$2:$GA$202,85,FALSE))/1000</f>
        <v>12033.748</v>
      </c>
      <c r="AB142" s="187">
        <f>(VLOOKUP($A142,'Maddison 2010 GDP'!$A$2:$GA$202,21,FALSE)+VLOOKUP($A142,'Maddison 2010 GDP'!$A$2:$GA$202,22,FALSE))/1000</f>
        <v>510.13200000000001</v>
      </c>
      <c r="AC142" s="187">
        <f t="shared" si="23"/>
        <v>5609.9307427450358</v>
      </c>
      <c r="AD142" s="187">
        <f t="shared" si="24"/>
        <v>1482.629351527384</v>
      </c>
      <c r="AE142" s="187">
        <f t="shared" si="25"/>
        <v>14080.198093089395</v>
      </c>
      <c r="AF142" s="187">
        <f t="shared" si="26"/>
        <v>21947.769220840684</v>
      </c>
      <c r="AG142" s="187">
        <f>VLOOKUP(A142,'Maddison 2010 GDP-capita'!$A$2:$GA$202,20,FALSE)</f>
        <v>19627.707521937024</v>
      </c>
      <c r="AH142" s="187">
        <f>VLOOKUP(A142,'Maddison 2010 GDP'!$A$2:$GA$203,183,FALSE)/1000</f>
        <v>39021.274135420623</v>
      </c>
      <c r="AI142" s="187">
        <f>VLOOKUP(A142,'Maddison 2010 GDP-capita'!$A$2:$GA$202,183,FALSE)</f>
        <v>6261.7342670542766</v>
      </c>
      <c r="AJ142" s="187">
        <f>VLOOKUP(A142,'Maddison 2010 population'!$A$2:$GA$203,20,FALSE)/1000</f>
        <v>395.50930700000004</v>
      </c>
      <c r="AL142" s="187">
        <f>VLOOKUP(A142,'Maddison 2013 GDP-capita'!$A$4:$GC$232,185,FALSE)</f>
        <v>6303.4767193486896</v>
      </c>
      <c r="AM142" s="197">
        <f>INDEX('Maddison 2018 rgdpnapc'!$A$2:$FN$743,MATCH($A142,'Maddison 2018 rgdpnapc'!$A$2:$A$743,0),Data!AM$1)</f>
        <v>34618</v>
      </c>
      <c r="AP142" s="198"/>
      <c r="AQ142" s="198"/>
      <c r="BA142" s="187">
        <f>HLOOKUP(A142,'UN population'!$F$17:$BZ$18,2,FALSE)/1000</f>
        <v>6301.7731719999902</v>
      </c>
      <c r="BB142" s="187">
        <f>(HLOOKUP($A142,'UN population'!$F$17:$BZ$118,20,FALSE)+HLOOKUP($A142,'UN population'!$F$17:$BZ$118,21,FALSE))/1000</f>
        <v>4563.1923130000005</v>
      </c>
      <c r="BC142" s="187">
        <f>HLOOKUP($A142,'UN population'!$F$17:$BZ$118,19,FALSE)/1000</f>
        <v>851.29843700000004</v>
      </c>
      <c r="BD142" s="187">
        <f>(HLOOKUP($A142,'UN population'!$F$17:$BZ$118,22,FALSE)+HLOOKUP($A142,'UN population'!$F$17:$BZ$118,23,FALSE))/1000</f>
        <v>855.02752399999997</v>
      </c>
      <c r="BE142" s="187">
        <f>HLOOKUP($A142,'UN population'!$F$17:$BZ$118,24,FALSE)/1000</f>
        <v>32.254898000000004</v>
      </c>
      <c r="BG142" s="187">
        <f>HLOOKUP(A142,'HYDE 3.2.1 central'!$A$1:$BY$29,29,FALSE)/1000000</f>
        <v>6264.7337980000002</v>
      </c>
      <c r="BH142" s="187">
        <f t="shared" si="37"/>
        <v>4532.5644160000002</v>
      </c>
      <c r="BI142" s="187">
        <f>(HLOOKUP($A142,'HYDE 3.2.1 central'!$A$1:$BY$29,8,FALSE)+HLOOKUP($A142,'HYDE 3.2.1 central'!$A$1:$BY$29,9,FALSE)+HLOOKUP($A142,'HYDE 3.2.1 central'!$A$1:$BY$29,10,FALSE)+HLOOKUP($A142,'HYDE 3.2.1 central'!$A$1:$BY$29,11,FALSE)+HLOOKUP($A142,'HYDE 3.2.1 central'!$A$1:$BY$29,27,FALSE))/1000000</f>
        <v>851.89560200000005</v>
      </c>
      <c r="BJ142" s="187">
        <f>(HLOOKUP($A142,'HYDE 3.2.1 central'!$A$1:$BY$29,2,FALSE)+HLOOKUP($A142,'HYDE 3.2.1 central'!$A$1:$BY$29,3,FALSE)+HLOOKUP($A142,'HYDE 3.2.1 central'!$A$1:$BY$29,4,FALSE)+HLOOKUP($A142,'HYDE 3.2.1 central'!$A$1:$BY$29,5,FALSE)+HLOOKUP($A142,'HYDE 3.2.1 central'!$A$1:$BY$29,6,FALSE)+HLOOKUP($A142,'HYDE 3.2.1 central'!$A$1:$BY$29,7,FALSE))/1000000</f>
        <v>854.23487799999998</v>
      </c>
      <c r="BK142" s="187">
        <f>HLOOKUP($A142,'HYDE 3.2.1 central'!$A$1:$BY$29,25,FALSE)/1000000</f>
        <v>26.038902</v>
      </c>
      <c r="BP142" s="187">
        <f>HLOOKUP($A142,'IMF WEO'!$G$1:$Z$2,2,FALSE)/100</f>
        <v>2.9769999999999998E-2</v>
      </c>
      <c r="BQ142" s="187">
        <f>HLOOKUP($A142,'IMF WEO'!$G$4:$Z$5,2,FALSE)/100</f>
        <v>4.2500000000000003E-3</v>
      </c>
    </row>
    <row r="143" spans="1:69">
      <c r="A143" s="187">
        <v>2003</v>
      </c>
      <c r="G143" s="183"/>
      <c r="H143" s="183"/>
      <c r="T143" s="187">
        <f>VLOOKUP(A143,'Maddison 2010 population'!$A$2:$GA$203,183,FALSE)/1000</f>
        <v>6308.3643770571871</v>
      </c>
      <c r="U143" s="199">
        <f>(VLOOKUP($A143,'Maddison 2010 population'!$A$2:$GA$203,20,FALSE)+VLOOKUP($A143,'Maddison 2010 population'!$A$2:$GA$203,33,FALSE)+VLOOKUP($A143,'Maddison 2010 population'!$A$2:$GA$203,39,FALSE)+VLOOKUP($A143,'Maddison 2010 population'!$A$2:$GA$203,42,FALSE)+VLOOKUP($A143,'Maddison 2010 population'!$A$2:$GA$203,58,FALSE)+VLOOKUP($A143,'Maddison 2010 population'!$A$2:$GA$203,127,FALSE))/1000</f>
        <v>4588.0921960571877</v>
      </c>
      <c r="V143" s="187">
        <f>VLOOKUP($A143,'Maddison 2010 population'!$A$2:$GA$203,181,FALSE)/1000</f>
        <v>870.20487700000035</v>
      </c>
      <c r="W143" s="187">
        <f>(VLOOKUP($A143,'Maddison 2010 population'!$A$2:$GA$203,23,FALSE)+VLOOKUP($A143,'Maddison 2010 population'!$A$2:$GA$203,24,FALSE)+VLOOKUP($A143,'Maddison 2010 population'!$A$2:$GA$203,85,FALSE))/1000</f>
        <v>864.79190200000005</v>
      </c>
      <c r="X143" s="187">
        <f>(VLOOKUP($A143,'Maddison 2010 population'!$A$2:$GA$203,21,FALSE)+VLOOKUP($A143,'Maddison 2010 population'!$A$2:$GA$203,22,FALSE))/1000</f>
        <v>23.727</v>
      </c>
      <c r="Y143" s="199">
        <f>(VLOOKUP($A143,'Maddison 2010 GDP'!$A$2:$GA$202,20,FALSE)+VLOOKUP($A143,'Maddison 2010 GDP'!$A$2:$GA$202,33,FALSE)+VLOOKUP($A143,'Maddison 2010 GDP'!$A$2:$GA$202,39,FALSE)+VLOOKUP($A143,'Maddison 2010 GDP'!$A$2:$GA$202,42,FALSE)+VLOOKUP($A143,'Maddison 2010 GDP'!$A$2:$GA$202,58,FALSE)+VLOOKUP($A143,'Maddison 2010 GDP'!$A$2:$GA$202,127,FALSE))/1000</f>
        <v>26911.665535454791</v>
      </c>
      <c r="Z143" s="187">
        <f>VLOOKUP($A143,'Maddison 2010 GDP'!$A$2:$GA$202,181,FALSE)/1000</f>
        <v>1320.915</v>
      </c>
      <c r="AA143" s="187">
        <f>(VLOOKUP($A143,'Maddison 2010 GDP'!$A$2:$GA$202,23,FALSE)+VLOOKUP($A143,'Maddison 2010 GDP'!$A$2:$GA$202,24,FALSE)+VLOOKUP($A143,'Maddison 2010 GDP'!$A$2:$GA$202,85,FALSE))/1000</f>
        <v>12318.843000000001</v>
      </c>
      <c r="AB143" s="187">
        <f>(VLOOKUP($A143,'Maddison 2010 GDP'!$A$2:$GA$202,21,FALSE)+VLOOKUP($A143,'Maddison 2010 GDP'!$A$2:$GA$202,22,FALSE))/1000</f>
        <v>530.44299999999998</v>
      </c>
      <c r="AC143" s="187">
        <f t="shared" si="23"/>
        <v>5865.5459361914172</v>
      </c>
      <c r="AD143" s="187">
        <f t="shared" si="24"/>
        <v>1517.9356435622453</v>
      </c>
      <c r="AE143" s="187">
        <f t="shared" si="25"/>
        <v>14244.863962660002</v>
      </c>
      <c r="AF143" s="187">
        <f t="shared" si="26"/>
        <v>22356.092215619334</v>
      </c>
      <c r="AG143" s="187">
        <f>VLOOKUP(A143,'Maddison 2010 GDP-capita'!$A$2:$GA$202,20,FALSE)</f>
        <v>19801.145424511269</v>
      </c>
      <c r="AH143" s="187">
        <f>VLOOKUP(A143,'Maddison 2010 GDP'!$A$2:$GA$203,183,FALSE)/1000</f>
        <v>40809.563477488089</v>
      </c>
      <c r="AI143" s="187">
        <f>VLOOKUP(A143,'Maddison 2010 GDP-capita'!$A$2:$GA$202,183,FALSE)</f>
        <v>6469.1195749421013</v>
      </c>
      <c r="AJ143" s="187">
        <f>VLOOKUP(A143,'Maddison 2010 population'!$A$2:$GA$203,20,FALSE)/1000</f>
        <v>396.59776399999998</v>
      </c>
      <c r="AL143" s="187">
        <f>VLOOKUP(A143,'Maddison 2013 GDP-capita'!$A$4:$GC$232,185,FALSE)</f>
        <v>6525.7272028547422</v>
      </c>
      <c r="AM143" s="197">
        <f>INDEX('Maddison 2018 rgdpnapc'!$A$2:$FN$743,MATCH($A143,'Maddison 2018 rgdpnapc'!$A$2:$A$743,0),Data!AM$1)</f>
        <v>34707</v>
      </c>
      <c r="AP143" s="198"/>
      <c r="AQ143" s="198"/>
      <c r="BA143" s="187">
        <f>HLOOKUP(A143,'UN population'!$F$17:$BZ$18,2,FALSE)/1000</f>
        <v>6381.1851409999999</v>
      </c>
      <c r="BB143" s="187">
        <f>(HLOOKUP($A143,'UN population'!$F$17:$BZ$118,20,FALSE)+HLOOKUP($A143,'UN population'!$F$17:$BZ$118,21,FALSE))/1000</f>
        <v>4611.2688609999996</v>
      </c>
      <c r="BC143" s="187">
        <f>HLOOKUP($A143,'UN population'!$F$17:$BZ$118,19,FALSE)/1000</f>
        <v>872.24833700000011</v>
      </c>
      <c r="BD143" s="187">
        <f>(HLOOKUP($A143,'UN population'!$F$17:$BZ$118,22,FALSE)+HLOOKUP($A143,'UN population'!$F$17:$BZ$118,23,FALSE))/1000</f>
        <v>864.97653600000012</v>
      </c>
      <c r="BE143" s="187">
        <f>HLOOKUP($A143,'UN population'!$F$17:$BZ$118,24,FALSE)/1000</f>
        <v>32.691406999999998</v>
      </c>
      <c r="BG143" s="187">
        <f>HLOOKUP(A143,'HYDE 3.2.1 central'!$A$1:$BY$29,29,FALSE)/1000000</f>
        <v>6341.9367700000003</v>
      </c>
      <c r="BH143" s="187">
        <f t="shared" si="37"/>
        <v>4577.8902900000003</v>
      </c>
      <c r="BI143" s="187">
        <f>(HLOOKUP($A143,'HYDE 3.2.1 central'!$A$1:$BY$29,8,FALSE)+HLOOKUP($A143,'HYDE 3.2.1 central'!$A$1:$BY$29,9,FALSE)+HLOOKUP($A143,'HYDE 3.2.1 central'!$A$1:$BY$29,10,FALSE)+HLOOKUP($A143,'HYDE 3.2.1 central'!$A$1:$BY$29,11,FALSE)+HLOOKUP($A143,'HYDE 3.2.1 central'!$A$1:$BY$29,27,FALSE))/1000000</f>
        <v>873.38123199999995</v>
      </c>
      <c r="BJ143" s="187">
        <f>(HLOOKUP($A143,'HYDE 3.2.1 central'!$A$1:$BY$29,2,FALSE)+HLOOKUP($A143,'HYDE 3.2.1 central'!$A$1:$BY$29,3,FALSE)+HLOOKUP($A143,'HYDE 3.2.1 central'!$A$1:$BY$29,4,FALSE)+HLOOKUP($A143,'HYDE 3.2.1 central'!$A$1:$BY$29,5,FALSE)+HLOOKUP($A143,'HYDE 3.2.1 central'!$A$1:$BY$29,6,FALSE)+HLOOKUP($A143,'HYDE 3.2.1 central'!$A$1:$BY$29,7,FALSE))/1000000</f>
        <v>864.23085800000001</v>
      </c>
      <c r="BK143" s="187">
        <f>HLOOKUP($A143,'HYDE 3.2.1 central'!$A$1:$BY$29,25,FALSE)/1000000</f>
        <v>26.43439</v>
      </c>
      <c r="BP143" s="187">
        <f>HLOOKUP($A143,'IMF WEO'!$G$1:$Z$2,2,FALSE)/100</f>
        <v>4.2750000000000003E-2</v>
      </c>
      <c r="BQ143" s="187">
        <f>HLOOKUP($A143,'IMF WEO'!$G$4:$Z$5,2,FALSE)/100</f>
        <v>1.25E-3</v>
      </c>
    </row>
    <row r="144" spans="1:69">
      <c r="A144" s="187">
        <v>2004</v>
      </c>
      <c r="G144" s="183"/>
      <c r="H144" s="183"/>
      <c r="T144" s="187">
        <f>VLOOKUP(A144,'Maddison 2010 population'!$A$2:$GA$203,183,FALSE)/1000</f>
        <v>6374.0559165774948</v>
      </c>
      <c r="U144" s="199">
        <f>(VLOOKUP($A144,'Maddison 2010 population'!$A$2:$GA$203,20,FALSE)+VLOOKUP($A144,'Maddison 2010 population'!$A$2:$GA$203,33,FALSE)+VLOOKUP($A144,'Maddison 2010 population'!$A$2:$GA$203,39,FALSE)+VLOOKUP($A144,'Maddison 2010 population'!$A$2:$GA$203,42,FALSE)+VLOOKUP($A144,'Maddison 2010 population'!$A$2:$GA$203,58,FALSE)+VLOOKUP($A144,'Maddison 2010 population'!$A$2:$GA$203,127,FALSE))/1000</f>
        <v>4624.0194825774952</v>
      </c>
      <c r="V144" s="187">
        <f>VLOOKUP($A144,'Maddison 2010 population'!$A$2:$GA$203,181,FALSE)/1000</f>
        <v>890.22622399999977</v>
      </c>
      <c r="W144" s="187">
        <f>(VLOOKUP($A144,'Maddison 2010 population'!$A$2:$GA$203,23,FALSE)+VLOOKUP($A144,'Maddison 2010 population'!$A$2:$GA$203,24,FALSE)+VLOOKUP($A144,'Maddison 2010 population'!$A$2:$GA$203,85,FALSE))/1000</f>
        <v>874.35797300000002</v>
      </c>
      <c r="X144" s="187">
        <f>(VLOOKUP($A144,'Maddison 2010 population'!$A$2:$GA$203,21,FALSE)+VLOOKUP($A144,'Maddison 2010 population'!$A$2:$GA$203,22,FALSE))/1000</f>
        <v>24.003</v>
      </c>
      <c r="Y144" s="199">
        <f>(VLOOKUP($A144,'Maddison 2010 GDP'!$A$2:$GA$202,20,FALSE)+VLOOKUP($A144,'Maddison 2010 GDP'!$A$2:$GA$202,33,FALSE)+VLOOKUP($A144,'Maddison 2010 GDP'!$A$2:$GA$202,39,FALSE)+VLOOKUP($A144,'Maddison 2010 GDP'!$A$2:$GA$202,42,FALSE)+VLOOKUP($A144,'Maddison 2010 GDP'!$A$2:$GA$202,58,FALSE)+VLOOKUP($A144,'Maddison 2010 GDP'!$A$2:$GA$202,127,FALSE))/1000</f>
        <v>28465.754000000001</v>
      </c>
      <c r="Z144" s="187">
        <f>VLOOKUP($A144,'Maddison 2010 GDP'!$A$2:$GA$202,181,FALSE)/1000</f>
        <v>1387.0609999999999</v>
      </c>
      <c r="AA144" s="187">
        <f>(VLOOKUP($A144,'Maddison 2010 GDP'!$A$2:$GA$202,23,FALSE)+VLOOKUP($A144,'Maddison 2010 GDP'!$A$2:$GA$202,24,FALSE)+VLOOKUP($A144,'Maddison 2010 GDP'!$A$2:$GA$202,85,FALSE))/1000</f>
        <v>12839.423000000001</v>
      </c>
      <c r="AB144" s="187">
        <f>(VLOOKUP($A144,'Maddison 2010 GDP'!$A$2:$GA$202,21,FALSE)+VLOOKUP($A144,'Maddison 2010 GDP'!$A$2:$GA$202,22,FALSE))/1000</f>
        <v>544.05499999999995</v>
      </c>
      <c r="AC144" s="187">
        <f t="shared" si="23"/>
        <v>6156.0627301104669</v>
      </c>
      <c r="AD144" s="187">
        <f t="shared" si="24"/>
        <v>1558.0994612443592</v>
      </c>
      <c r="AE144" s="187">
        <f t="shared" si="25"/>
        <v>14684.400893545693</v>
      </c>
      <c r="AF144" s="187">
        <f t="shared" si="26"/>
        <v>22666.125067699872</v>
      </c>
      <c r="AG144" s="187">
        <f>VLOOKUP(A144,'Maddison 2010 GDP-capita'!$A$2:$GA$202,20,FALSE)</f>
        <v>20199.220699696445</v>
      </c>
      <c r="AH144" s="187">
        <f>VLOOKUP(A144,'Maddison 2010 GDP'!$A$2:$GA$203,183,FALSE)/1000</f>
        <v>42950.182000000001</v>
      </c>
      <c r="AI144" s="187">
        <f>VLOOKUP(A144,'Maddison 2010 GDP-capita'!$A$2:$GA$202,183,FALSE)</f>
        <v>6738.2813332867345</v>
      </c>
      <c r="AJ144" s="187">
        <f>VLOOKUP(A144,'Maddison 2010 population'!$A$2:$GA$203,20,FALSE)/1000</f>
        <v>397.65004399999992</v>
      </c>
      <c r="AL144" s="187">
        <f>VLOOKUP(A144,'Maddison 2013 GDP-capita'!$A$4:$GC$232,185,FALSE)</f>
        <v>6781.8290131161666</v>
      </c>
      <c r="AM144" s="197">
        <f>INDEX('Maddison 2018 rgdpnapc'!$A$2:$FN$743,MATCH($A144,'Maddison 2018 rgdpnapc'!$A$2:$A$743,0),Data!AM$1)</f>
        <v>35465</v>
      </c>
      <c r="AP144" s="198"/>
      <c r="AQ144" s="198"/>
      <c r="BA144" s="187">
        <f>HLOOKUP(A144,'UN population'!$F$17:$BZ$18,2,FALSE)/1000</f>
        <v>6461.1593910000001</v>
      </c>
      <c r="BB144" s="187">
        <f>(HLOOKUP($A144,'UN population'!$F$17:$BZ$118,20,FALSE)+HLOOKUP($A144,'UN population'!$F$17:$BZ$118,21,FALSE))/1000</f>
        <v>4659.2963019999997</v>
      </c>
      <c r="BC144" s="187">
        <f>HLOOKUP($A144,'UN population'!$F$17:$BZ$118,19,FALSE)/1000</f>
        <v>893.84278599999993</v>
      </c>
      <c r="BD144" s="187">
        <f>(HLOOKUP($A144,'UN population'!$F$17:$BZ$118,22,FALSE)+HLOOKUP($A144,'UN population'!$F$17:$BZ$118,23,FALSE))/1000</f>
        <v>874.85453700000005</v>
      </c>
      <c r="BE144" s="187">
        <f>HLOOKUP($A144,'UN population'!$F$17:$BZ$118,24,FALSE)/1000</f>
        <v>33.165766000000005</v>
      </c>
      <c r="BG144" s="187">
        <f>HLOOKUP(A144,'HYDE 3.2.1 central'!$A$1:$BY$29,29,FALSE)/1000000</f>
        <v>6419.1520899899997</v>
      </c>
      <c r="BH144" s="187">
        <f t="shared" si="37"/>
        <v>4623.22391599</v>
      </c>
      <c r="BI144" s="187">
        <f>(HLOOKUP($A144,'HYDE 3.2.1 central'!$A$1:$BY$29,8,FALSE)+HLOOKUP($A144,'HYDE 3.2.1 central'!$A$1:$BY$29,9,FALSE)+HLOOKUP($A144,'HYDE 3.2.1 central'!$A$1:$BY$29,10,FALSE)+HLOOKUP($A144,'HYDE 3.2.1 central'!$A$1:$BY$29,11,FALSE)+HLOOKUP($A144,'HYDE 3.2.1 central'!$A$1:$BY$29,27,FALSE))/1000000</f>
        <v>894.86860799999999</v>
      </c>
      <c r="BJ144" s="187">
        <f>(HLOOKUP($A144,'HYDE 3.2.1 central'!$A$1:$BY$29,2,FALSE)+HLOOKUP($A144,'HYDE 3.2.1 central'!$A$1:$BY$29,3,FALSE)+HLOOKUP($A144,'HYDE 3.2.1 central'!$A$1:$BY$29,4,FALSE)+HLOOKUP($A144,'HYDE 3.2.1 central'!$A$1:$BY$29,5,FALSE)+HLOOKUP($A144,'HYDE 3.2.1 central'!$A$1:$BY$29,6,FALSE)+HLOOKUP($A144,'HYDE 3.2.1 central'!$A$1:$BY$29,7,FALSE))/1000000</f>
        <v>874.22943399999997</v>
      </c>
      <c r="BK144" s="187">
        <f>HLOOKUP($A144,'HYDE 3.2.1 central'!$A$1:$BY$29,25,FALSE)/1000000</f>
        <v>26.830131999999999</v>
      </c>
      <c r="BP144" s="187">
        <f>HLOOKUP($A144,'IMF WEO'!$G$1:$Z$2,2,FALSE)/100</f>
        <v>5.4179999999999999E-2</v>
      </c>
      <c r="BQ144" s="187">
        <f>HLOOKUP($A144,'IMF WEO'!$G$4:$Z$5,2,FALSE)/100</f>
        <v>2.1440000000000001E-2</v>
      </c>
    </row>
    <row r="145" spans="1:69">
      <c r="A145" s="187">
        <v>2005</v>
      </c>
      <c r="T145" s="187">
        <f>VLOOKUP(A145,'Maddison 2010 population'!$A$2:$GA$203,183,FALSE)/1000</f>
        <v>6462.9865550000013</v>
      </c>
      <c r="U145" s="199">
        <f>(VLOOKUP($A145,'Maddison 2010 population'!$A$2:$GA$203,20,FALSE)+VLOOKUP($A145,'Maddison 2010 population'!$A$2:$GA$203,33,FALSE)+VLOOKUP($A145,'Maddison 2010 population'!$A$2:$GA$203,39,FALSE)+VLOOKUP($A145,'Maddison 2010 population'!$A$2:$GA$203,42,FALSE)+VLOOKUP($A145,'Maddison 2010 population'!$A$2:$GA$203,58,FALSE)+VLOOKUP($A145,'Maddison 2010 population'!$A$2:$GA$203,127,FALSE))/1000</f>
        <v>4680.7882010000012</v>
      </c>
      <c r="V145" s="187">
        <f>VLOOKUP($A145,'Maddison 2010 population'!$A$2:$GA$203,181,FALSE)/1000</f>
        <v>910.63121400000011</v>
      </c>
      <c r="W145" s="187">
        <f>(VLOOKUP($A145,'Maddison 2010 population'!$A$2:$GA$203,23,FALSE)+VLOOKUP($A145,'Maddison 2010 population'!$A$2:$GA$203,24,FALSE)+VLOOKUP($A145,'Maddison 2010 population'!$A$2:$GA$203,85,FALSE))/1000</f>
        <v>885.91037100000005</v>
      </c>
      <c r="X145" s="187">
        <f>(VLOOKUP($A145,'Maddison 2010 population'!$A$2:$GA$203,21,FALSE)+VLOOKUP($A145,'Maddison 2010 population'!$A$2:$GA$203,22,FALSE))/1000</f>
        <v>24.28</v>
      </c>
      <c r="Y145" s="199">
        <f>(VLOOKUP($A145,'Maddison 2010 GDP'!$A$2:$GA$202,20,FALSE)+VLOOKUP($A145,'Maddison 2010 GDP'!$A$2:$GA$202,33,FALSE)+VLOOKUP($A145,'Maddison 2010 GDP'!$A$2:$GA$202,39,FALSE)+VLOOKUP($A145,'Maddison 2010 GDP'!$A$2:$GA$202,42,FALSE)+VLOOKUP($A145,'Maddison 2010 GDP'!$A$2:$GA$202,58,FALSE)+VLOOKUP($A145,'Maddison 2010 GDP'!$A$2:$GA$202,127,FALSE))/1000</f>
        <v>29966.977999999999</v>
      </c>
      <c r="Z145" s="187">
        <f>VLOOKUP($A145,'Maddison 2010 GDP'!$A$2:$GA$202,181,FALSE)/1000</f>
        <v>1460.367</v>
      </c>
      <c r="AA145" s="187">
        <f>(VLOOKUP($A145,'Maddison 2010 GDP'!$A$2:$GA$202,23,FALSE)+VLOOKUP($A145,'Maddison 2010 GDP'!$A$2:$GA$202,24,FALSE)+VLOOKUP($A145,'Maddison 2010 GDP'!$A$2:$GA$202,85,FALSE))/1000</f>
        <v>13298.053</v>
      </c>
      <c r="AB145" s="187">
        <f>(VLOOKUP($A145,'Maddison 2010 GDP'!$A$2:$GA$202,21,FALSE)+VLOOKUP($A145,'Maddison 2010 GDP'!$A$2:$GA$202,22,FALSE))/1000</f>
        <v>559.28800000000001</v>
      </c>
      <c r="AC145" s="187">
        <f t="shared" si="23"/>
        <v>6402.1221882241689</v>
      </c>
      <c r="AD145" s="187">
        <f t="shared" si="24"/>
        <v>1603.686517163467</v>
      </c>
      <c r="AE145" s="187">
        <f t="shared" si="25"/>
        <v>15010.607658864395</v>
      </c>
      <c r="AF145" s="187">
        <f t="shared" si="26"/>
        <v>23034.92586490939</v>
      </c>
      <c r="AG145" s="187">
        <f>VLOOKUP(A145,'Maddison 2010 GDP-capita'!$A$2:$GA$202,20,FALSE)</f>
        <v>20522.238008057255</v>
      </c>
      <c r="AH145" s="187">
        <f>VLOOKUP(A145,'Maddison 2010 GDP'!$A$2:$GA$203,183,FALSE)/1000</f>
        <v>44982.587</v>
      </c>
      <c r="AI145" s="187">
        <f>VLOOKUP(A145,'Maddison 2010 GDP-capita'!$A$2:$GA$202,183,FALSE)</f>
        <v>6960.0310347543327</v>
      </c>
      <c r="AJ145" s="187">
        <f>VLOOKUP(A145,'Maddison 2010 population'!$A$2:$GA$203,20,FALSE)/1000</f>
        <v>398.65627699999993</v>
      </c>
      <c r="AL145" s="187">
        <f>VLOOKUP(A145,'Maddison 2013 GDP-capita'!$A$4:$GC$232,185,FALSE)</f>
        <v>7001.2683839146584</v>
      </c>
      <c r="AM145" s="197">
        <f>INDEX('Maddison 2018 rgdpnapc'!$A$2:$FN$743,MATCH($A145,'Maddison 2018 rgdpnapc'!$A$2:$A$743,0),Data!AM$1)</f>
        <v>35817</v>
      </c>
      <c r="BA145" s="187">
        <f>HLOOKUP(A145,'UN population'!$F$17:$BZ$18,2,FALSE)/1000</f>
        <v>6541.9069559999998</v>
      </c>
      <c r="BB145" s="187">
        <f>(HLOOKUP($A145,'UN population'!$F$17:$BZ$118,20,FALSE)+HLOOKUP($A145,'UN population'!$F$17:$BZ$118,21,FALSE))/1000</f>
        <v>4707.2743330000003</v>
      </c>
      <c r="BC145" s="187">
        <f>HLOOKUP($A145,'UN population'!$F$17:$BZ$118,19,FALSE)/1000</f>
        <v>916.15428500000007</v>
      </c>
      <c r="BD145" s="187">
        <f>(HLOOKUP($A145,'UN population'!$F$17:$BZ$118,22,FALSE)+HLOOKUP($A145,'UN population'!$F$17:$BZ$118,23,FALSE))/1000</f>
        <v>884.78812500000004</v>
      </c>
      <c r="BE145" s="187">
        <f>HLOOKUP($A145,'UN population'!$F$17:$BZ$118,24,FALSE)/1000</f>
        <v>33.690213</v>
      </c>
      <c r="BG145" s="187">
        <f>HLOOKUP(A145,'HYDE 3.2.1 central'!$A$1:$BY$29,29,FALSE)/1000000</f>
        <v>6496.3618839999999</v>
      </c>
      <c r="BH145" s="187">
        <f t="shared" si="37"/>
        <v>4668.5531000000001</v>
      </c>
      <c r="BI145" s="187">
        <f>(HLOOKUP($A145,'HYDE 3.2.1 central'!$A$1:$BY$29,8,FALSE)+HLOOKUP($A145,'HYDE 3.2.1 central'!$A$1:$BY$29,9,FALSE)+HLOOKUP($A145,'HYDE 3.2.1 central'!$A$1:$BY$29,10,FALSE)+HLOOKUP($A145,'HYDE 3.2.1 central'!$A$1:$BY$29,11,FALSE)+HLOOKUP($A145,'HYDE 3.2.1 central'!$A$1:$BY$29,27,FALSE))/1000000</f>
        <v>916.35240199999998</v>
      </c>
      <c r="BJ145" s="187">
        <f>(HLOOKUP($A145,'HYDE 3.2.1 central'!$A$1:$BY$29,2,FALSE)+HLOOKUP($A145,'HYDE 3.2.1 central'!$A$1:$BY$29,3,FALSE)+HLOOKUP($A145,'HYDE 3.2.1 central'!$A$1:$BY$29,4,FALSE)+HLOOKUP($A145,'HYDE 3.2.1 central'!$A$1:$BY$29,5,FALSE)+HLOOKUP($A145,'HYDE 3.2.1 central'!$A$1:$BY$29,6,FALSE)+HLOOKUP($A145,'HYDE 3.2.1 central'!$A$1:$BY$29,7,FALSE))/1000000</f>
        <v>884.230546</v>
      </c>
      <c r="BK145" s="187">
        <f>HLOOKUP($A145,'HYDE 3.2.1 central'!$A$1:$BY$29,25,FALSE)/1000000</f>
        <v>27.225836000000001</v>
      </c>
      <c r="BP145" s="187">
        <f>HLOOKUP($A145,'IMF WEO'!$G$1:$Z$2,2,FALSE)/100</f>
        <v>4.9059999999999999E-2</v>
      </c>
      <c r="BQ145" s="187">
        <f>HLOOKUP($A145,'IMF WEO'!$G$4:$Z$5,2,FALSE)/100</f>
        <v>9.0000000000000011E-3</v>
      </c>
    </row>
    <row r="146" spans="1:69">
      <c r="A146" s="187">
        <v>2006</v>
      </c>
      <c r="AL146" s="187">
        <f>VLOOKUP(A146,'Maddison 2013 GDP-capita'!$A$4:$GC$232,185,FALSE)</f>
        <v>7275.7606620893503</v>
      </c>
      <c r="AM146" s="197">
        <f>INDEX('Maddison 2018 rgdpnapc'!$A$2:$FN$743,MATCH($A146,'Maddison 2018 rgdpnapc'!$A$2:$A$743,0),Data!AM$1)</f>
        <v>36439</v>
      </c>
      <c r="BA146" s="187">
        <f>HLOOKUP(A146,'UN population'!$F$17:$BZ$18,2,FALSE)/1000</f>
        <v>6623.5179170000001</v>
      </c>
      <c r="BB146" s="187">
        <f>(HLOOKUP($A146,'UN population'!$F$17:$BZ$118,20,FALSE)+HLOOKUP($A146,'UN population'!$F$17:$BZ$118,21,FALSE))/1000</f>
        <v>4755.2267389999997</v>
      </c>
      <c r="BC146" s="187">
        <f>HLOOKUP($A146,'UN population'!$F$17:$BZ$118,19,FALSE)/1000</f>
        <v>939.21004900000003</v>
      </c>
      <c r="BD146" s="187">
        <f>(HLOOKUP($A146,'UN population'!$F$17:$BZ$118,22,FALSE)+HLOOKUP($A146,'UN population'!$F$17:$BZ$118,23,FALSE))/1000</f>
        <v>894.81005599999992</v>
      </c>
      <c r="BE146" s="187">
        <f>HLOOKUP($A146,'UN population'!$F$17:$BZ$118,24,FALSE)/1000</f>
        <v>34.271072999999994</v>
      </c>
      <c r="BG146" s="187">
        <f>HLOOKUP(A146,'HYDE 3.2.1 central'!$A$1:$BY$29,29,FALSE)/1000000</f>
        <v>6573.5498000100006</v>
      </c>
      <c r="BH146" s="187">
        <f t="shared" si="37"/>
        <v>4713.8677860100006</v>
      </c>
      <c r="BI146" s="187">
        <f>(HLOOKUP($A146,'HYDE 3.2.1 central'!$A$1:$BY$29,8,FALSE)+HLOOKUP($A146,'HYDE 3.2.1 central'!$A$1:$BY$29,9,FALSE)+HLOOKUP($A146,'HYDE 3.2.1 central'!$A$1:$BY$29,10,FALSE)+HLOOKUP($A146,'HYDE 3.2.1 central'!$A$1:$BY$29,11,FALSE)+HLOOKUP($A146,'HYDE 3.2.1 central'!$A$1:$BY$29,27,FALSE))/1000000</f>
        <v>937.83374800000001</v>
      </c>
      <c r="BJ146" s="187">
        <f>(HLOOKUP($A146,'HYDE 3.2.1 central'!$A$1:$BY$29,2,FALSE)+HLOOKUP($A146,'HYDE 3.2.1 central'!$A$1:$BY$29,3,FALSE)+HLOOKUP($A146,'HYDE 3.2.1 central'!$A$1:$BY$29,4,FALSE)+HLOOKUP($A146,'HYDE 3.2.1 central'!$A$1:$BY$29,5,FALSE)+HLOOKUP($A146,'HYDE 3.2.1 central'!$A$1:$BY$29,6,FALSE)+HLOOKUP($A146,'HYDE 3.2.1 central'!$A$1:$BY$29,7,FALSE))/1000000</f>
        <v>894.22709799999996</v>
      </c>
      <c r="BK146" s="187">
        <f>HLOOKUP($A146,'HYDE 3.2.1 central'!$A$1:$BY$29,25,FALSE)/1000000</f>
        <v>27.621168000000001</v>
      </c>
      <c r="BP146" s="187">
        <f>HLOOKUP($A146,'IMF WEO'!$G$1:$Z$2,2,FALSE)/100</f>
        <v>5.4610000000000006E-2</v>
      </c>
      <c r="BQ146" s="187">
        <f>HLOOKUP($A146,'IMF WEO'!$G$4:$Z$5,2,FALSE)/100</f>
        <v>1.721E-2</v>
      </c>
    </row>
    <row r="147" spans="1:69">
      <c r="A147" s="187">
        <v>2007</v>
      </c>
      <c r="AL147" s="187">
        <f>VLOOKUP(A147,'Maddison 2013 GDP-capita'!$A$4:$GC$232,185,FALSE)</f>
        <v>7503.5295370697522</v>
      </c>
      <c r="AM147" s="197">
        <f>INDEX('Maddison 2018 rgdpnapc'!$A$2:$FN$743,MATCH($A147,'Maddison 2018 rgdpnapc'!$A$2:$A$743,0),Data!AM$1)</f>
        <v>37068</v>
      </c>
      <c r="BA147" s="187">
        <f>HLOOKUP(A147,'UN population'!$F$17:$BZ$18,2,FALSE)/1000</f>
        <v>6705.9466430000002</v>
      </c>
      <c r="BB147" s="187">
        <f>(HLOOKUP($A147,'UN population'!$F$17:$BZ$118,20,FALSE)+HLOOKUP($A147,'UN population'!$F$17:$BZ$118,21,FALSE))/1000</f>
        <v>4803.1534970000002</v>
      </c>
      <c r="BC147" s="187">
        <f>HLOOKUP($A147,'UN population'!$F$17:$BZ$118,19,FALSE)/1000</f>
        <v>963.021837</v>
      </c>
      <c r="BD147" s="187">
        <f>(HLOOKUP($A147,'UN population'!$F$17:$BZ$118,22,FALSE)+HLOOKUP($A147,'UN population'!$F$17:$BZ$118,23,FALSE))/1000</f>
        <v>904.87038299999995</v>
      </c>
      <c r="BE147" s="187">
        <f>HLOOKUP($A147,'UN population'!$F$17:$BZ$118,24,FALSE)/1000</f>
        <v>34.900925999999998</v>
      </c>
      <c r="BG147" s="187">
        <f>HLOOKUP(A147,'HYDE 3.2.1 central'!$A$1:$BY$29,29,FALSE)/1000000</f>
        <v>6650.7540780200006</v>
      </c>
      <c r="BH147" s="187">
        <f t="shared" si="37"/>
        <v>4759.1941880200011</v>
      </c>
      <c r="BI147" s="187">
        <f>(HLOOKUP($A147,'HYDE 3.2.1 central'!$A$1:$BY$29,8,FALSE)+HLOOKUP($A147,'HYDE 3.2.1 central'!$A$1:$BY$29,9,FALSE)+HLOOKUP($A147,'HYDE 3.2.1 central'!$A$1:$BY$29,10,FALSE)+HLOOKUP($A147,'HYDE 3.2.1 central'!$A$1:$BY$29,11,FALSE)+HLOOKUP($A147,'HYDE 3.2.1 central'!$A$1:$BY$29,27,FALSE))/1000000</f>
        <v>959.31690600000002</v>
      </c>
      <c r="BJ147" s="187">
        <f>(HLOOKUP($A147,'HYDE 3.2.1 central'!$A$1:$BY$29,2,FALSE)+HLOOKUP($A147,'HYDE 3.2.1 central'!$A$1:$BY$29,3,FALSE)+HLOOKUP($A147,'HYDE 3.2.1 central'!$A$1:$BY$29,4,FALSE)+HLOOKUP($A147,'HYDE 3.2.1 central'!$A$1:$BY$29,5,FALSE)+HLOOKUP($A147,'HYDE 3.2.1 central'!$A$1:$BY$29,6,FALSE)+HLOOKUP($A147,'HYDE 3.2.1 central'!$A$1:$BY$29,7,FALSE))/1000000</f>
        <v>904.22645199999999</v>
      </c>
      <c r="BK147" s="187">
        <f>HLOOKUP($A147,'HYDE 3.2.1 central'!$A$1:$BY$29,25,FALSE)/1000000</f>
        <v>28.016532000000002</v>
      </c>
      <c r="BP147" s="187">
        <f>HLOOKUP($A147,'IMF WEO'!$G$1:$Z$2,2,FALSE)/100</f>
        <v>5.5599999999999997E-2</v>
      </c>
      <c r="BQ147" s="187">
        <f>HLOOKUP($A147,'IMF WEO'!$G$4:$Z$5,2,FALSE)/100</f>
        <v>1.7689999999999997E-2</v>
      </c>
    </row>
    <row r="148" spans="1:69">
      <c r="A148" s="187">
        <v>2008</v>
      </c>
      <c r="AL148" s="187">
        <f>VLOOKUP(A148,'Maddison 2013 GDP-capita'!$A$4:$GC$232,185,FALSE)</f>
        <v>7625.8604941139383</v>
      </c>
      <c r="AM148" s="197">
        <f>INDEX('Maddison 2018 rgdpnapc'!$A$2:$FN$743,MATCH($A148,'Maddison 2018 rgdpnapc'!$A$2:$A$743,0),Data!AM$1)</f>
        <v>36928</v>
      </c>
      <c r="BA148" s="187">
        <f>HLOOKUP(A148,'UN population'!$F$17:$BZ$18,2,FALSE)/1000</f>
        <v>6789.0886719999999</v>
      </c>
      <c r="BB148" s="187">
        <f>(HLOOKUP($A148,'UN population'!$F$17:$BZ$118,20,FALSE)+HLOOKUP($A148,'UN population'!$F$17:$BZ$118,21,FALSE))/1000</f>
        <v>4850.9886029999998</v>
      </c>
      <c r="BC148" s="187">
        <f>HLOOKUP($A148,'UN population'!$F$17:$BZ$118,19,FALSE)/1000</f>
        <v>987.62351999999998</v>
      </c>
      <c r="BD148" s="187">
        <f>(HLOOKUP($A148,'UN population'!$F$17:$BZ$118,22,FALSE)+HLOOKUP($A148,'UN population'!$F$17:$BZ$118,23,FALSE))/1000</f>
        <v>914.91538700000012</v>
      </c>
      <c r="BE148" s="187">
        <f>HLOOKUP($A148,'UN population'!$F$17:$BZ$118,24,FALSE)/1000</f>
        <v>35.561161999999996</v>
      </c>
      <c r="BG148" s="187">
        <f>HLOOKUP(A148,'HYDE 3.2.1 central'!$A$1:$BY$29,29,FALSE)/1000000</f>
        <v>6727.9597960000001</v>
      </c>
      <c r="BH148" s="187">
        <f t="shared" si="37"/>
        <v>4804.5210720000005</v>
      </c>
      <c r="BI148" s="187">
        <f>(HLOOKUP($A148,'HYDE 3.2.1 central'!$A$1:$BY$29,8,FALSE)+HLOOKUP($A148,'HYDE 3.2.1 central'!$A$1:$BY$29,9,FALSE)+HLOOKUP($A148,'HYDE 3.2.1 central'!$A$1:$BY$29,10,FALSE)+HLOOKUP($A148,'HYDE 3.2.1 central'!$A$1:$BY$29,11,FALSE)+HLOOKUP($A148,'HYDE 3.2.1 central'!$A$1:$BY$29,27,FALSE))/1000000</f>
        <v>980.80399</v>
      </c>
      <c r="BJ148" s="187">
        <f>(HLOOKUP($A148,'HYDE 3.2.1 central'!$A$1:$BY$29,2,FALSE)+HLOOKUP($A148,'HYDE 3.2.1 central'!$A$1:$BY$29,3,FALSE)+HLOOKUP($A148,'HYDE 3.2.1 central'!$A$1:$BY$29,4,FALSE)+HLOOKUP($A148,'HYDE 3.2.1 central'!$A$1:$BY$29,5,FALSE)+HLOOKUP($A148,'HYDE 3.2.1 central'!$A$1:$BY$29,6,FALSE)+HLOOKUP($A148,'HYDE 3.2.1 central'!$A$1:$BY$29,7,FALSE))/1000000</f>
        <v>914.22249399999998</v>
      </c>
      <c r="BK148" s="187">
        <f>HLOOKUP($A148,'HYDE 3.2.1 central'!$A$1:$BY$29,25,FALSE)/1000000</f>
        <v>28.412240000000001</v>
      </c>
      <c r="BP148" s="187">
        <f>HLOOKUP($A148,'IMF WEO'!$G$1:$Z$2,2,FALSE)/100</f>
        <v>3.0259999999999999E-2</v>
      </c>
      <c r="BQ148" s="187">
        <f>HLOOKUP($A148,'IMF WEO'!$G$4:$Z$5,2,FALSE)/100</f>
        <v>-2.9299999999999999E-3</v>
      </c>
    </row>
    <row r="149" spans="1:69">
      <c r="A149" s="187">
        <v>2009</v>
      </c>
      <c r="AL149" s="187">
        <f>VLOOKUP(A149,'Maddison 2013 GDP-capita'!$A$4:$GC$232,185,FALSE)</f>
        <v>7478.1070148627568</v>
      </c>
      <c r="AM149" s="197">
        <f>INDEX('Maddison 2018 rgdpnapc'!$A$2:$FN$743,MATCH($A149,'Maddison 2018 rgdpnapc'!$A$2:$A$743,0),Data!AM$1)</f>
        <v>35642</v>
      </c>
      <c r="BA149" s="187">
        <f>HLOOKUP(A149,'UN population'!$F$17:$BZ$18,2,FALSE)/1000</f>
        <v>6872.7669880000003</v>
      </c>
      <c r="BB149" s="187">
        <f>(HLOOKUP($A149,'UN population'!$F$17:$BZ$118,20,FALSE)+HLOOKUP($A149,'UN population'!$F$17:$BZ$118,21,FALSE))/1000</f>
        <v>4898.6361909999996</v>
      </c>
      <c r="BC149" s="187">
        <f>HLOOKUP($A149,'UN population'!$F$17:$BZ$118,19,FALSE)/1000</f>
        <v>1013.0457249999999</v>
      </c>
      <c r="BD149" s="187">
        <f>(HLOOKUP($A149,'UN population'!$F$17:$BZ$118,22,FALSE)+HLOOKUP($A149,'UN population'!$F$17:$BZ$118,23,FALSE))/1000</f>
        <v>924.85993399999995</v>
      </c>
      <c r="BE149" s="187">
        <f>HLOOKUP($A149,'UN population'!$F$17:$BZ$118,24,FALSE)/1000</f>
        <v>36.225138000000001</v>
      </c>
      <c r="BG149" s="187">
        <f>HLOOKUP(A149,'HYDE 3.2.1 central'!$A$1:$BY$29,29,FALSE)/1000000</f>
        <v>6805.1553859899996</v>
      </c>
      <c r="BH149" s="187">
        <f t="shared" si="37"/>
        <v>4849.84596599</v>
      </c>
      <c r="BI149" s="187">
        <f>(HLOOKUP($A149,'HYDE 3.2.1 central'!$A$1:$BY$29,8,FALSE)+HLOOKUP($A149,'HYDE 3.2.1 central'!$A$1:$BY$29,9,FALSE)+HLOOKUP($A149,'HYDE 3.2.1 central'!$A$1:$BY$29,10,FALSE)+HLOOKUP($A149,'HYDE 3.2.1 central'!$A$1:$BY$29,11,FALSE)+HLOOKUP($A149,'HYDE 3.2.1 central'!$A$1:$BY$29,27,FALSE))/1000000</f>
        <v>1002.286504</v>
      </c>
      <c r="BJ149" s="187">
        <f>(HLOOKUP($A149,'HYDE 3.2.1 central'!$A$1:$BY$29,2,FALSE)+HLOOKUP($A149,'HYDE 3.2.1 central'!$A$1:$BY$29,3,FALSE)+HLOOKUP($A149,'HYDE 3.2.1 central'!$A$1:$BY$29,4,FALSE)+HLOOKUP($A149,'HYDE 3.2.1 central'!$A$1:$BY$29,5,FALSE)+HLOOKUP($A149,'HYDE 3.2.1 central'!$A$1:$BY$29,6,FALSE)+HLOOKUP($A149,'HYDE 3.2.1 central'!$A$1:$BY$29,7,FALSE))/1000000</f>
        <v>924.21518400000002</v>
      </c>
      <c r="BK149" s="187">
        <f>HLOOKUP($A149,'HYDE 3.2.1 central'!$A$1:$BY$29,25,FALSE)/1000000</f>
        <v>28.807732000000001</v>
      </c>
      <c r="BP149" s="187">
        <f>HLOOKUP($A149,'IMF WEO'!$G$1:$Z$2,2,FALSE)/100</f>
        <v>-7.2999999999999996E-4</v>
      </c>
      <c r="BQ149" s="187">
        <f>HLOOKUP($A149,'IMF WEO'!$G$4:$Z$5,2,FALSE)/100</f>
        <v>-3.388E-2</v>
      </c>
    </row>
    <row r="150" spans="1:69">
      <c r="A150" s="187">
        <v>2010</v>
      </c>
      <c r="AL150" s="187">
        <f>VLOOKUP(A150,'Maddison 2013 GDP-capita'!$A$4:$GC$232,185,FALSE)</f>
        <v>7813.8824409826502</v>
      </c>
      <c r="AM150" s="197">
        <f>INDEX('Maddison 2018 rgdpnapc'!$A$2:$FN$743,MATCH($A150,'Maddison 2018 rgdpnapc'!$A$2:$A$743,0),Data!AM$1)</f>
        <v>36141</v>
      </c>
      <c r="BA150" s="187">
        <f>HLOOKUP(A150,'UN population'!$F$17:$BZ$18,2,FALSE)/1000</f>
        <v>6956.8235880000002</v>
      </c>
      <c r="BB150" s="187">
        <f>(HLOOKUP($A150,'UN population'!$F$17:$BZ$118,20,FALSE)+HLOOKUP($A150,'UN population'!$F$17:$BZ$118,21,FALSE))/1000</f>
        <v>4946.0067220000001</v>
      </c>
      <c r="BC150" s="187">
        <f>HLOOKUP($A150,'UN population'!$F$17:$BZ$118,19,FALSE)/1000</f>
        <v>1039.30403</v>
      </c>
      <c r="BD150" s="187">
        <f>(HLOOKUP($A150,'UN population'!$F$17:$BZ$118,22,FALSE)+HLOOKUP($A150,'UN population'!$F$17:$BZ$118,23,FALSE))/1000</f>
        <v>934.63976700000001</v>
      </c>
      <c r="BE150" s="187">
        <f>HLOOKUP($A150,'UN population'!$F$17:$BZ$118,24,FALSE)/1000</f>
        <v>36.873069000000001</v>
      </c>
      <c r="BG150" s="187">
        <f>HLOOKUP(A150,'HYDE 3.2.1 central'!$A$1:$BY$29,29,FALSE)/1000000</f>
        <v>6882.3529659899996</v>
      </c>
      <c r="BH150" s="187">
        <f t="shared" si="37"/>
        <v>4895.1642579899999</v>
      </c>
      <c r="BI150" s="187">
        <f>(HLOOKUP($A150,'HYDE 3.2.1 central'!$A$1:$BY$29,8,FALSE)+HLOOKUP($A150,'HYDE 3.2.1 central'!$A$1:$BY$29,9,FALSE)+HLOOKUP($A150,'HYDE 3.2.1 central'!$A$1:$BY$29,10,FALSE)+HLOOKUP($A150,'HYDE 3.2.1 central'!$A$1:$BY$29,11,FALSE)+HLOOKUP($A150,'HYDE 3.2.1 central'!$A$1:$BY$29,27,FALSE))/1000000</f>
        <v>1023.772292</v>
      </c>
      <c r="BJ150" s="187">
        <f>(HLOOKUP($A150,'HYDE 3.2.1 central'!$A$1:$BY$29,2,FALSE)+HLOOKUP($A150,'HYDE 3.2.1 central'!$A$1:$BY$29,3,FALSE)+HLOOKUP($A150,'HYDE 3.2.1 central'!$A$1:$BY$29,4,FALSE)+HLOOKUP($A150,'HYDE 3.2.1 central'!$A$1:$BY$29,5,FALSE)+HLOOKUP($A150,'HYDE 3.2.1 central'!$A$1:$BY$29,6,FALSE)+HLOOKUP($A150,'HYDE 3.2.1 central'!$A$1:$BY$29,7,FALSE))/1000000</f>
        <v>934.21314600000005</v>
      </c>
      <c r="BK150" s="187">
        <f>HLOOKUP($A150,'HYDE 3.2.1 central'!$A$1:$BY$29,25,FALSE)/1000000</f>
        <v>29.20327</v>
      </c>
      <c r="BP150" s="187">
        <f>HLOOKUP($A150,'IMF WEO'!$G$1:$Z$2,2,FALSE)/100</f>
        <v>5.4150000000000004E-2</v>
      </c>
      <c r="BQ150" s="187">
        <f>HLOOKUP($A150,'IMF WEO'!$G$4:$Z$5,2,FALSE)/100</f>
        <v>1.4630000000000001E-2</v>
      </c>
    </row>
    <row r="151" spans="1:69">
      <c r="A151" s="187">
        <v>2011</v>
      </c>
      <c r="AM151" s="197">
        <f>INDEX('Maddison 2018 rgdpnapc'!$A$2:$FN$743,MATCH($A151,'Maddison 2018 rgdpnapc'!$A$2:$A$743,0),Data!AM$1)</f>
        <v>36691</v>
      </c>
      <c r="BA151" s="187">
        <f>HLOOKUP(A151,'UN population'!$F$17:$BZ$18,2,FALSE)/1000</f>
        <v>7041.19416799999</v>
      </c>
      <c r="BB151" s="187">
        <f>(HLOOKUP($A151,'UN population'!$F$17:$BZ$118,20,FALSE)+HLOOKUP($A151,'UN population'!$F$17:$BZ$118,21,FALSE))/1000</f>
        <v>4993.0402689999992</v>
      </c>
      <c r="BC151" s="187">
        <f>HLOOKUP($A151,'UN population'!$F$17:$BZ$118,19,FALSE)/1000</f>
        <v>1066.4097120000001</v>
      </c>
      <c r="BD151" s="187">
        <f>(HLOOKUP($A151,'UN population'!$F$17:$BZ$118,22,FALSE)+HLOOKUP($A151,'UN population'!$F$17:$BZ$118,23,FALSE))/1000</f>
        <v>944.24586199999999</v>
      </c>
      <c r="BE151" s="187">
        <f>HLOOKUP($A151,'UN population'!$F$17:$BZ$118,24,FALSE)/1000</f>
        <v>37.498324999999994</v>
      </c>
      <c r="BG151" s="187">
        <f>HLOOKUP(A151,'HYDE 3.2.1 central'!$A$1:$BY$29,29,FALSE)/1000000</f>
        <v>6957.2450757899996</v>
      </c>
      <c r="BH151" s="187">
        <f t="shared" si="37"/>
        <v>4936.3341177900002</v>
      </c>
      <c r="BI151" s="187">
        <f>(HLOOKUP($A151,'HYDE 3.2.1 central'!$A$1:$BY$29,8,FALSE)+HLOOKUP($A151,'HYDE 3.2.1 central'!$A$1:$BY$29,9,FALSE)+HLOOKUP($A151,'HYDE 3.2.1 central'!$A$1:$BY$29,10,FALSE)+HLOOKUP($A151,'HYDE 3.2.1 central'!$A$1:$BY$29,11,FALSE)+HLOOKUP($A151,'HYDE 3.2.1 central'!$A$1:$BY$29,27,FALSE))/1000000</f>
        <v>1048.2437379999999</v>
      </c>
      <c r="BJ151" s="187">
        <f>(HLOOKUP($A151,'HYDE 3.2.1 central'!$A$1:$BY$29,2,FALSE)+HLOOKUP($A151,'HYDE 3.2.1 central'!$A$1:$BY$29,3,FALSE)+HLOOKUP($A151,'HYDE 3.2.1 central'!$A$1:$BY$29,4,FALSE)+HLOOKUP($A151,'HYDE 3.2.1 central'!$A$1:$BY$29,5,FALSE)+HLOOKUP($A151,'HYDE 3.2.1 central'!$A$1:$BY$29,6,FALSE)+HLOOKUP($A151,'HYDE 3.2.1 central'!$A$1:$BY$29,7,FALSE))/1000000</f>
        <v>943.00773400000003</v>
      </c>
      <c r="BK151" s="187">
        <f>HLOOKUP($A151,'HYDE 3.2.1 central'!$A$1:$BY$29,25,FALSE)/1000000</f>
        <v>29.659486000000001</v>
      </c>
      <c r="BP151" s="187">
        <f>HLOOKUP($A151,'IMF WEO'!$G$1:$Z$2,2,FALSE)/100</f>
        <v>4.2809999999999994E-2</v>
      </c>
      <c r="BQ151" s="187">
        <f>HLOOKUP($A151,'IMF WEO'!$G$4:$Z$5,2,FALSE)/100</f>
        <v>1.6979999999999999E-2</v>
      </c>
    </row>
    <row r="152" spans="1:69">
      <c r="A152" s="187">
        <v>2012</v>
      </c>
      <c r="AM152" s="197">
        <f>INDEX('Maddison 2018 rgdpnapc'!$A$2:$FN$743,MATCH($A152,'Maddison 2018 rgdpnapc'!$A$2:$A$743,0),Data!AM$1)</f>
        <v>36571</v>
      </c>
      <c r="BA152" s="187">
        <f>HLOOKUP(A152,'UN population'!$F$17:$BZ$18,2,FALSE)/1000</f>
        <v>7125.8279570000004</v>
      </c>
      <c r="BB152" s="187">
        <f>(HLOOKUP($A152,'UN population'!$F$17:$BZ$118,20,FALSE)+HLOOKUP($A152,'UN population'!$F$17:$BZ$118,21,FALSE))/1000</f>
        <v>5039.6873569999998</v>
      </c>
      <c r="BC152" s="187">
        <f>HLOOKUP($A152,'UN population'!$F$17:$BZ$118,19,FALSE)/1000</f>
        <v>1094.3430290000001</v>
      </c>
      <c r="BD152" s="187">
        <f>(HLOOKUP($A152,'UN population'!$F$17:$BZ$118,22,FALSE)+HLOOKUP($A152,'UN population'!$F$17:$BZ$118,23,FALSE))/1000</f>
        <v>953.69283799999994</v>
      </c>
      <c r="BE152" s="187">
        <f>HLOOKUP($A152,'UN population'!$F$17:$BZ$118,24,FALSE)/1000</f>
        <v>38.104733000000003</v>
      </c>
      <c r="BG152" s="187">
        <f>HLOOKUP(A152,'HYDE 3.2.1 central'!$A$1:$BY$29,29,FALSE)/1000000</f>
        <v>7032.1405756000004</v>
      </c>
      <c r="BH152" s="187">
        <f t="shared" si="37"/>
        <v>4977.5050916</v>
      </c>
      <c r="BI152" s="187">
        <f>(HLOOKUP($A152,'HYDE 3.2.1 central'!$A$1:$BY$29,8,FALSE)+HLOOKUP($A152,'HYDE 3.2.1 central'!$A$1:$BY$29,9,FALSE)+HLOOKUP($A152,'HYDE 3.2.1 central'!$A$1:$BY$29,10,FALSE)+HLOOKUP($A152,'HYDE 3.2.1 central'!$A$1:$BY$29,11,FALSE)+HLOOKUP($A152,'HYDE 3.2.1 central'!$A$1:$BY$29,27,FALSE))/1000000</f>
        <v>1072.7178100000001</v>
      </c>
      <c r="BJ152" s="187">
        <f>(HLOOKUP($A152,'HYDE 3.2.1 central'!$A$1:$BY$29,2,FALSE)+HLOOKUP($A152,'HYDE 3.2.1 central'!$A$1:$BY$29,3,FALSE)+HLOOKUP($A152,'HYDE 3.2.1 central'!$A$1:$BY$29,4,FALSE)+HLOOKUP($A152,'HYDE 3.2.1 central'!$A$1:$BY$29,5,FALSE)+HLOOKUP($A152,'HYDE 3.2.1 central'!$A$1:$BY$29,6,FALSE)+HLOOKUP($A152,'HYDE 3.2.1 central'!$A$1:$BY$29,7,FALSE))/1000000</f>
        <v>951.80181400000004</v>
      </c>
      <c r="BK152" s="187">
        <f>HLOOKUP($A152,'HYDE 3.2.1 central'!$A$1:$BY$29,25,FALSE)/1000000</f>
        <v>30.115860000000001</v>
      </c>
      <c r="BP152" s="187">
        <f>HLOOKUP($A152,'IMF WEO'!$G$1:$Z$2,2,FALSE)/100</f>
        <v>3.5099999999999999E-2</v>
      </c>
      <c r="BQ152" s="187">
        <f>HLOOKUP($A152,'IMF WEO'!$G$4:$Z$5,2,FALSE)/100</f>
        <v>-1.7100000000000001E-3</v>
      </c>
    </row>
    <row r="153" spans="1:69">
      <c r="A153" s="187">
        <v>2013</v>
      </c>
      <c r="AM153" s="197">
        <f>INDEX('Maddison 2018 rgdpnapc'!$A$2:$FN$743,MATCH($A153,'Maddison 2018 rgdpnapc'!$A$2:$A$743,0),Data!AM$1)</f>
        <v>36632</v>
      </c>
      <c r="BA153" s="187">
        <f>HLOOKUP(A153,'UN population'!$F$17:$BZ$18,2,FALSE)/1000</f>
        <v>7210.5820410000006</v>
      </c>
      <c r="BB153" s="187">
        <f>(HLOOKUP($A153,'UN population'!$F$17:$BZ$118,20,FALSE)+HLOOKUP($A153,'UN population'!$F$17:$BZ$118,21,FALSE))/1000</f>
        <v>5085.873192</v>
      </c>
      <c r="BC153" s="187">
        <f>HLOOKUP($A153,'UN population'!$F$17:$BZ$118,19,FALSE)/1000</f>
        <v>1123.0451370000001</v>
      </c>
      <c r="BD153" s="187">
        <f>(HLOOKUP($A153,'UN population'!$F$17:$BZ$118,22,FALSE)+HLOOKUP($A153,'UN population'!$F$17:$BZ$118,23,FALSE))/1000</f>
        <v>962.96796999999992</v>
      </c>
      <c r="BE153" s="187">
        <f>HLOOKUP($A153,'UN population'!$F$17:$BZ$118,24,FALSE)/1000</f>
        <v>38.695741999999996</v>
      </c>
      <c r="BG153" s="187">
        <f>HLOOKUP(A153,'HYDE 3.2.1 central'!$A$1:$BY$29,29,FALSE)/1000000</f>
        <v>7107.0407534300002</v>
      </c>
      <c r="BH153" s="187">
        <f t="shared" si="37"/>
        <v>5018.6813274300002</v>
      </c>
      <c r="BI153" s="187">
        <f>(HLOOKUP($A153,'HYDE 3.2.1 central'!$A$1:$BY$29,8,FALSE)+HLOOKUP($A153,'HYDE 3.2.1 central'!$A$1:$BY$29,9,FALSE)+HLOOKUP($A153,'HYDE 3.2.1 central'!$A$1:$BY$29,10,FALSE)+HLOOKUP($A153,'HYDE 3.2.1 central'!$A$1:$BY$29,11,FALSE)+HLOOKUP($A153,'HYDE 3.2.1 central'!$A$1:$BY$29,27,FALSE))/1000000</f>
        <v>1097.19335</v>
      </c>
      <c r="BJ153" s="187">
        <f>(HLOOKUP($A153,'HYDE 3.2.1 central'!$A$1:$BY$29,2,FALSE)+HLOOKUP($A153,'HYDE 3.2.1 central'!$A$1:$BY$29,3,FALSE)+HLOOKUP($A153,'HYDE 3.2.1 central'!$A$1:$BY$29,4,FALSE)+HLOOKUP($A153,'HYDE 3.2.1 central'!$A$1:$BY$29,5,FALSE)+HLOOKUP($A153,'HYDE 3.2.1 central'!$A$1:$BY$29,6,FALSE)+HLOOKUP($A153,'HYDE 3.2.1 central'!$A$1:$BY$29,7,FALSE))/1000000</f>
        <v>960.593164</v>
      </c>
      <c r="BK153" s="187">
        <f>HLOOKUP($A153,'HYDE 3.2.1 central'!$A$1:$BY$29,25,FALSE)/1000000</f>
        <v>30.572911999999999</v>
      </c>
      <c r="BP153" s="187">
        <f>HLOOKUP($A153,'IMF WEO'!$G$1:$Z$2,2,FALSE)/100</f>
        <v>3.4929999999999996E-2</v>
      </c>
      <c r="BQ153" s="187">
        <f>HLOOKUP($A153,'IMF WEO'!$G$4:$Z$5,2,FALSE)/100</f>
        <v>6.8000000000000005E-4</v>
      </c>
    </row>
    <row r="154" spans="1:69">
      <c r="A154" s="187">
        <v>2014</v>
      </c>
      <c r="AM154" s="197">
        <f>INDEX('Maddison 2018 rgdpnapc'!$A$2:$FN$743,MATCH($A154,'Maddison 2018 rgdpnapc'!$A$2:$A$743,0),Data!AM$1)</f>
        <v>36527</v>
      </c>
      <c r="BA154" s="187">
        <f>HLOOKUP(A154,'UN population'!$F$17:$BZ$18,2,FALSE)/1000</f>
        <v>7295.2907589999995</v>
      </c>
      <c r="BB154" s="187">
        <f>(HLOOKUP($A154,'UN population'!$F$17:$BZ$118,20,FALSE)+HLOOKUP($A154,'UN population'!$F$17:$BZ$118,21,FALSE))/1000</f>
        <v>5131.5177760000006</v>
      </c>
      <c r="BC154" s="187">
        <f>HLOOKUP($A154,'UN population'!$F$17:$BZ$118,19,FALSE)/1000</f>
        <v>1152.433618</v>
      </c>
      <c r="BD154" s="187">
        <f>(HLOOKUP($A154,'UN population'!$F$17:$BZ$118,22,FALSE)+HLOOKUP($A154,'UN population'!$F$17:$BZ$118,23,FALSE))/1000</f>
        <v>972.06073500000014</v>
      </c>
      <c r="BE154" s="187">
        <f>HLOOKUP($A154,'UN population'!$F$17:$BZ$118,24,FALSE)/1000</f>
        <v>39.27863</v>
      </c>
      <c r="BG154" s="187">
        <f>HLOOKUP(A154,'HYDE 3.2.1 central'!$A$1:$BY$29,29,FALSE)/1000000</f>
        <v>7181.9340931899997</v>
      </c>
      <c r="BH154" s="187">
        <f t="shared" si="37"/>
        <v>5059.8588211899996</v>
      </c>
      <c r="BI154" s="187">
        <f>(HLOOKUP($A154,'HYDE 3.2.1 central'!$A$1:$BY$29,8,FALSE)+HLOOKUP($A154,'HYDE 3.2.1 central'!$A$1:$BY$29,9,FALSE)+HLOOKUP($A154,'HYDE 3.2.1 central'!$A$1:$BY$29,10,FALSE)+HLOOKUP($A154,'HYDE 3.2.1 central'!$A$1:$BY$29,11,FALSE)+HLOOKUP($A154,'HYDE 3.2.1 central'!$A$1:$BY$29,27,FALSE))/1000000</f>
        <v>1121.6602720000001</v>
      </c>
      <c r="BJ154" s="187">
        <f>(HLOOKUP($A154,'HYDE 3.2.1 central'!$A$1:$BY$29,2,FALSE)+HLOOKUP($A154,'HYDE 3.2.1 central'!$A$1:$BY$29,3,FALSE)+HLOOKUP($A154,'HYDE 3.2.1 central'!$A$1:$BY$29,4,FALSE)+HLOOKUP($A154,'HYDE 3.2.1 central'!$A$1:$BY$29,5,FALSE)+HLOOKUP($A154,'HYDE 3.2.1 central'!$A$1:$BY$29,6,FALSE)+HLOOKUP($A154,'HYDE 3.2.1 central'!$A$1:$BY$29,7,FALSE))/1000000</f>
        <v>969.38608399999998</v>
      </c>
      <c r="BK154" s="187">
        <f>HLOOKUP($A154,'HYDE 3.2.1 central'!$A$1:$BY$29,25,FALSE)/1000000</f>
        <v>31.028915999999999</v>
      </c>
      <c r="BP154" s="187">
        <f>HLOOKUP($A154,'IMF WEO'!$G$1:$Z$2,2,FALSE)/100</f>
        <v>3.5900000000000001E-2</v>
      </c>
      <c r="BQ154" s="187">
        <f>HLOOKUP($A154,'IMF WEO'!$G$4:$Z$5,2,FALSE)/100</f>
        <v>4.3600000000000002E-3</v>
      </c>
    </row>
    <row r="155" spans="1:69">
      <c r="A155" s="187">
        <v>2015</v>
      </c>
      <c r="AM155" s="197">
        <f>INDEX('Maddison 2018 rgdpnapc'!$A$2:$FN$743,MATCH($A155,'Maddison 2018 rgdpnapc'!$A$2:$A$743,0),Data!AM$1)</f>
        <v>36827</v>
      </c>
      <c r="BA155" s="187">
        <f>HLOOKUP(A155,'UN population'!$F$17:$BZ$18,2,FALSE)/1000</f>
        <v>7379.7969670000002</v>
      </c>
      <c r="BB155" s="187">
        <f>(HLOOKUP($A155,'UN population'!$F$17:$BZ$118,20,FALSE)+HLOOKUP($A155,'UN population'!$F$17:$BZ$118,21,FALSE))/1000</f>
        <v>5176.5343000000003</v>
      </c>
      <c r="BC155" s="187">
        <f>HLOOKUP($A155,'UN population'!$F$17:$BZ$118,19,FALSE)/1000</f>
        <v>1182.438803</v>
      </c>
      <c r="BD155" s="187">
        <f>(HLOOKUP($A155,'UN population'!$F$17:$BZ$118,22,FALSE)+HLOOKUP($A155,'UN population'!$F$17:$BZ$118,23,FALSE))/1000</f>
        <v>980.96517100000005</v>
      </c>
      <c r="BE155" s="187">
        <f>HLOOKUP($A155,'UN population'!$F$17:$BZ$118,24,FALSE)/1000</f>
        <v>39.858693000000002</v>
      </c>
      <c r="BG155" s="187">
        <f>HLOOKUP(A155,'HYDE 3.2.1 central'!$A$1:$BY$29,29,FALSE)/1000000</f>
        <v>7256.8377949799997</v>
      </c>
      <c r="BH155" s="187">
        <f t="shared" si="37"/>
        <v>5101.036366979999</v>
      </c>
      <c r="BI155" s="187">
        <f>(HLOOKUP($A155,'HYDE 3.2.1 central'!$A$1:$BY$29,8,FALSE)+HLOOKUP($A155,'HYDE 3.2.1 central'!$A$1:$BY$29,9,FALSE)+HLOOKUP($A155,'HYDE 3.2.1 central'!$A$1:$BY$29,10,FALSE)+HLOOKUP($A155,'HYDE 3.2.1 central'!$A$1:$BY$29,11,FALSE)+HLOOKUP($A155,'HYDE 3.2.1 central'!$A$1:$BY$29,27,FALSE))/1000000</f>
        <v>1146.1370340000001</v>
      </c>
      <c r="BJ155" s="187">
        <f>(HLOOKUP($A155,'HYDE 3.2.1 central'!$A$1:$BY$29,2,FALSE)+HLOOKUP($A155,'HYDE 3.2.1 central'!$A$1:$BY$29,3,FALSE)+HLOOKUP($A155,'HYDE 3.2.1 central'!$A$1:$BY$29,4,FALSE)+HLOOKUP($A155,'HYDE 3.2.1 central'!$A$1:$BY$29,5,FALSE)+HLOOKUP($A155,'HYDE 3.2.1 central'!$A$1:$BY$29,6,FALSE)+HLOOKUP($A155,'HYDE 3.2.1 central'!$A$1:$BY$29,7,FALSE))/1000000</f>
        <v>978.17897600000003</v>
      </c>
      <c r="BK155" s="187">
        <f>HLOOKUP($A155,'HYDE 3.2.1 central'!$A$1:$BY$29,25,FALSE)/1000000</f>
        <v>31.485417999999999</v>
      </c>
      <c r="BP155" s="187">
        <f>HLOOKUP($A155,'IMF WEO'!$G$1:$Z$2,2,FALSE)/100</f>
        <v>3.4799999999999998E-2</v>
      </c>
      <c r="BQ155" s="187">
        <f>HLOOKUP($A155,'IMF WEO'!$G$4:$Z$5,2,FALSE)/100</f>
        <v>6.8400000000000006E-3</v>
      </c>
    </row>
    <row r="156" spans="1:69">
      <c r="A156" s="187">
        <v>2016</v>
      </c>
      <c r="AM156" s="197">
        <f>INDEX('Maddison 2018 rgdpnapc'!$A$2:$FN$743,MATCH($A156,'Maddison 2018 rgdpnapc'!$A$2:$A$743,0),Data!AM$1)</f>
        <v>37124</v>
      </c>
      <c r="BA156" s="187">
        <f>HLOOKUP(A156,'UN population'!$F$17:$BZ$18,2,FALSE)/1000</f>
        <v>7464.0219340000003</v>
      </c>
      <c r="BB156" s="187">
        <f>(HLOOKUP($A156,'UN population'!$F$17:$BZ$118,20,FALSE)+HLOOKUP($A156,'UN population'!$F$17:$BZ$118,21,FALSE))/1000</f>
        <v>5220.8765820000008</v>
      </c>
      <c r="BC156" s="187">
        <f>HLOOKUP($A156,'UN population'!$F$17:$BZ$118,19,FALSE)/1000</f>
        <v>1213.040542</v>
      </c>
      <c r="BD156" s="187">
        <f>(HLOOKUP($A156,'UN population'!$F$17:$BZ$118,22,FALSE)+HLOOKUP($A156,'UN population'!$F$17:$BZ$118,23,FALSE))/1000</f>
        <v>989.66917899999999</v>
      </c>
      <c r="BE156" s="187">
        <f>HLOOKUP($A156,'UN population'!$F$17:$BZ$118,24,FALSE)/1000</f>
        <v>40.435631000000001</v>
      </c>
      <c r="BG156" s="187">
        <f>HLOOKUP(A156,'HYDE 3.2.1 central'!$A$1:$BY$29,29,FALSE)/1000000</f>
        <v>7331.7258028300002</v>
      </c>
      <c r="BH156" s="187">
        <f t="shared" si="37"/>
        <v>5142.2007388300008</v>
      </c>
      <c r="BI156" s="187">
        <f>(HLOOKUP($A156,'HYDE 3.2.1 central'!$A$1:$BY$29,8,FALSE)+HLOOKUP($A156,'HYDE 3.2.1 central'!$A$1:$BY$29,9,FALSE)+HLOOKUP($A156,'HYDE 3.2.1 central'!$A$1:$BY$29,10,FALSE)+HLOOKUP($A156,'HYDE 3.2.1 central'!$A$1:$BY$29,11,FALSE)+HLOOKUP($A156,'HYDE 3.2.1 central'!$A$1:$BY$29,27,FALSE))/1000000</f>
        <v>1170.6114</v>
      </c>
      <c r="BJ156" s="187">
        <f>(HLOOKUP($A156,'HYDE 3.2.1 central'!$A$1:$BY$29,2,FALSE)+HLOOKUP($A156,'HYDE 3.2.1 central'!$A$1:$BY$29,3,FALSE)+HLOOKUP($A156,'HYDE 3.2.1 central'!$A$1:$BY$29,4,FALSE)+HLOOKUP($A156,'HYDE 3.2.1 central'!$A$1:$BY$29,5,FALSE)+HLOOKUP($A156,'HYDE 3.2.1 central'!$A$1:$BY$29,6,FALSE)+HLOOKUP($A156,'HYDE 3.2.1 central'!$A$1:$BY$29,7,FALSE))/1000000</f>
        <v>986.97190399999999</v>
      </c>
      <c r="BK156" s="187">
        <f>HLOOKUP($A156,'HYDE 3.2.1 central'!$A$1:$BY$29,25,FALSE)/1000000</f>
        <v>31.941759999999999</v>
      </c>
      <c r="BP156" s="187">
        <f>HLOOKUP($A156,'IMF WEO'!$G$1:$Z$2,2,FALSE)/100</f>
        <v>3.4340000000000002E-2</v>
      </c>
      <c r="BQ156" s="187">
        <f>HLOOKUP($A156,'IMF WEO'!$G$4:$Z$5,2,FALSE)/100</f>
        <v>8.3199999999999993E-3</v>
      </c>
    </row>
    <row r="157" spans="1:69">
      <c r="A157" s="187">
        <v>2017</v>
      </c>
      <c r="N157" s="198"/>
      <c r="O157" s="198"/>
      <c r="Q157" s="198"/>
      <c r="R157" s="198"/>
      <c r="AM157" s="197"/>
      <c r="BA157" s="187">
        <f>HLOOKUP(A157,'UN population'!$F$17:$BZ$18,2,FALSE)/1000</f>
        <v>7547.8589000000002</v>
      </c>
      <c r="BB157" s="187">
        <f>(HLOOKUP($A157,'UN population'!$F$17:$BZ$118,20,FALSE)+HLOOKUP($A157,'UN population'!$F$17:$BZ$118,21,FALSE))/1000</f>
        <v>5264.4547730000004</v>
      </c>
      <c r="BC157" s="187">
        <f>HLOOKUP($A157,'UN population'!$F$17:$BZ$118,19,FALSE)/1000</f>
        <v>1244.2222690000001</v>
      </c>
      <c r="BD157" s="187">
        <f>(HLOOKUP($A157,'UN population'!$F$17:$BZ$118,22,FALSE)+HLOOKUP($A157,'UN population'!$F$17:$BZ$118,23,FALSE))/1000</f>
        <v>998.17537899999991</v>
      </c>
      <c r="BE157" s="187">
        <f>HLOOKUP($A157,'UN population'!$F$17:$BZ$118,24,FALSE)/1000</f>
        <v>41.006478999999999</v>
      </c>
      <c r="BG157" s="187">
        <f>HLOOKUP(A157,'HYDE 3.2.1 central'!$A$1:$BY$29,29,FALSE)/1000000</f>
        <v>7406.6238526199995</v>
      </c>
      <c r="BH157" s="187">
        <f t="shared" si="37"/>
        <v>5183.3679026199989</v>
      </c>
      <c r="BI157" s="187">
        <f>(HLOOKUP($A157,'HYDE 3.2.1 central'!$A$1:$BY$29,8,FALSE)+HLOOKUP($A157,'HYDE 3.2.1 central'!$A$1:$BY$29,9,FALSE)+HLOOKUP($A157,'HYDE 3.2.1 central'!$A$1:$BY$29,10,FALSE)+HLOOKUP($A157,'HYDE 3.2.1 central'!$A$1:$BY$29,11,FALSE)+HLOOKUP($A157,'HYDE 3.2.1 central'!$A$1:$BY$29,27,FALSE))/1000000</f>
        <v>1195.0874899999999</v>
      </c>
      <c r="BJ157" s="187">
        <f>(HLOOKUP($A157,'HYDE 3.2.1 central'!$A$1:$BY$29,2,FALSE)+HLOOKUP($A157,'HYDE 3.2.1 central'!$A$1:$BY$29,3,FALSE)+HLOOKUP($A157,'HYDE 3.2.1 central'!$A$1:$BY$29,4,FALSE)+HLOOKUP($A157,'HYDE 3.2.1 central'!$A$1:$BY$29,5,FALSE)+HLOOKUP($A157,'HYDE 3.2.1 central'!$A$1:$BY$29,6,FALSE)+HLOOKUP($A157,'HYDE 3.2.1 central'!$A$1:$BY$29,7,FALSE))/1000000</f>
        <v>995.77021200000001</v>
      </c>
      <c r="BK157" s="187">
        <f>HLOOKUP($A157,'HYDE 3.2.1 central'!$A$1:$BY$29,25,FALSE)/1000000</f>
        <v>32.398248000000002</v>
      </c>
      <c r="BP157" s="187">
        <f>HLOOKUP($A157,'IMF WEO'!$G$1:$Z$2,2,FALSE)/100</f>
        <v>3.8699999999999998E-2</v>
      </c>
      <c r="BQ157" s="187">
        <f>HLOOKUP($A157,'IMF WEO'!$G$4:$Z$5,2,FALSE)/100</f>
        <v>1.9910000000000001E-2</v>
      </c>
    </row>
    <row r="158" spans="1:69">
      <c r="A158" s="187">
        <v>2018</v>
      </c>
      <c r="N158" s="198"/>
      <c r="O158" s="198"/>
      <c r="Q158" s="198"/>
      <c r="R158" s="198"/>
      <c r="BA158" s="187">
        <f>HLOOKUP(A158,'UN population'!$F$17:$BZ$18,2,FALSE)/1000</f>
        <v>7631.0911129999995</v>
      </c>
      <c r="BB158" s="187">
        <f>(HLOOKUP($A158,'UN population'!$F$17:$BZ$118,20,FALSE)+HLOOKUP($A158,'UN population'!$F$17:$BZ$118,21,FALSE))/1000</f>
        <v>5307.0865729999996</v>
      </c>
      <c r="BC158" s="187">
        <f>HLOOKUP($A158,'UN population'!$F$17:$BZ$118,19,FALSE)/1000</f>
        <v>1275.921014</v>
      </c>
      <c r="BD158" s="187">
        <f>(HLOOKUP($A158,'UN population'!$F$17:$BZ$118,22,FALSE)+HLOOKUP($A158,'UN population'!$F$17:$BZ$118,23,FALSE))/1000</f>
        <v>1006.512703</v>
      </c>
      <c r="BE158" s="187">
        <f>HLOOKUP($A158,'UN population'!$F$17:$BZ$118,24,FALSE)/1000</f>
        <v>41.570822999999997</v>
      </c>
      <c r="BP158" s="187">
        <f>HLOOKUP($A158,'IMF WEO'!$G$1:$Z$2,2,FALSE)/100</f>
        <v>3.5790000000000002E-2</v>
      </c>
      <c r="BQ158" s="187">
        <f>HLOOKUP($A158,'IMF WEO'!$G$4:$Z$5,2,FALSE)/100</f>
        <v>1.5700000000000002E-2</v>
      </c>
    </row>
    <row r="159" spans="1:69">
      <c r="A159" s="187">
        <v>2019</v>
      </c>
      <c r="N159" s="198"/>
      <c r="O159" s="198"/>
      <c r="Q159" s="198"/>
      <c r="R159" s="198"/>
      <c r="BA159" s="187">
        <f>HLOOKUP(A159,'UN population'!$F$17:$BZ$18,2,FALSE)/1000</f>
        <v>7713.4682050000101</v>
      </c>
      <c r="BB159" s="187">
        <f>(HLOOKUP($A159,'UN population'!$F$17:$BZ$118,20,FALSE)+HLOOKUP($A159,'UN population'!$F$17:$BZ$118,21,FALSE))/1000</f>
        <v>5348.5540810000002</v>
      </c>
      <c r="BC159" s="187">
        <f>HLOOKUP($A159,'UN population'!$F$17:$BZ$118,19,FALSE)/1000</f>
        <v>1308.0641760000001</v>
      </c>
      <c r="BD159" s="187">
        <f>(HLOOKUP($A159,'UN population'!$F$17:$BZ$118,22,FALSE)+HLOOKUP($A159,'UN population'!$F$17:$BZ$118,23,FALSE))/1000</f>
        <v>1014.7219</v>
      </c>
      <c r="BE159" s="187">
        <f>HLOOKUP($A159,'UN population'!$F$17:$BZ$118,24,FALSE)/1000</f>
        <v>42.128048</v>
      </c>
      <c r="BP159" s="187">
        <f>HLOOKUP($A159,'IMF WEO'!$G$1:$Z$2,2,FALSE)/100</f>
        <v>2.8980000000000002E-2</v>
      </c>
      <c r="BQ159" s="187">
        <f>HLOOKUP($A159,'IMF WEO'!$G$4:$Z$5,2,FALSE)/100</f>
        <v>1.179E-2</v>
      </c>
    </row>
    <row r="160" spans="1:69">
      <c r="N160" s="198"/>
      <c r="O160" s="198"/>
      <c r="Q160" s="198"/>
      <c r="R160" s="198"/>
    </row>
    <row r="161" spans="14:18">
      <c r="N161" s="198"/>
      <c r="O161" s="198"/>
      <c r="Q161" s="198"/>
      <c r="R161" s="198"/>
    </row>
  </sheetData>
  <mergeCells count="9">
    <mergeCell ref="BG1:BK1"/>
    <mergeCell ref="AO1:AQ1"/>
    <mergeCell ref="BP1:BQ1"/>
    <mergeCell ref="N2:O2"/>
    <mergeCell ref="B1:D1"/>
    <mergeCell ref="F1:Q1"/>
    <mergeCell ref="S1:AL1"/>
    <mergeCell ref="AS1:AY1"/>
    <mergeCell ref="BA1:BE1"/>
  </mergeCells>
  <phoneticPr fontId="40" type="noConversion"/>
  <pageMargins left="0.7" right="0.7" top="0.75" bottom="0.75" header="0.3" footer="0.3"/>
  <pageSetup orientation="portrait" r:id="rId1"/>
  <ignoredErrors>
    <ignoredError sqref="AK58:AK73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1508-1978-4DF9-826D-C8D1FE58CC6E}">
  <sheetPr codeName="Sheet4"/>
  <dimension ref="A1:A25"/>
  <sheetViews>
    <sheetView showGridLines="0" workbookViewId="0">
      <selection activeCell="A10" sqref="A10"/>
    </sheetView>
  </sheetViews>
  <sheetFormatPr defaultRowHeight="14.25"/>
  <sheetData>
    <row r="1" spans="1:1">
      <c r="A1" t="s">
        <v>67</v>
      </c>
    </row>
    <row r="3" spans="1:1">
      <c r="A3" t="s">
        <v>68</v>
      </c>
    </row>
    <row r="5" spans="1:1">
      <c r="A5" t="s">
        <v>69</v>
      </c>
    </row>
    <row r="7" spans="1:1">
      <c r="A7" t="s">
        <v>70</v>
      </c>
    </row>
    <row r="8" spans="1:1">
      <c r="A8" t="s">
        <v>71</v>
      </c>
    </row>
    <row r="9" spans="1:1">
      <c r="A9" t="s">
        <v>72</v>
      </c>
    </row>
    <row r="10" spans="1:1">
      <c r="A10" t="s">
        <v>73</v>
      </c>
    </row>
    <row r="12" spans="1:1">
      <c r="A12" t="s">
        <v>74</v>
      </c>
    </row>
    <row r="13" spans="1:1">
      <c r="A13" t="s">
        <v>75</v>
      </c>
    </row>
    <row r="15" spans="1:1">
      <c r="A15" t="s">
        <v>76</v>
      </c>
    </row>
    <row r="16" spans="1:1">
      <c r="A16" s="17" t="s">
        <v>77</v>
      </c>
    </row>
    <row r="17" spans="1:1">
      <c r="A17" s="17" t="s">
        <v>78</v>
      </c>
    </row>
    <row r="19" spans="1:1">
      <c r="A19" t="s">
        <v>79</v>
      </c>
    </row>
    <row r="21" spans="1:1">
      <c r="A21" t="s">
        <v>80</v>
      </c>
    </row>
    <row r="23" spans="1:1">
      <c r="A23" t="s">
        <v>81</v>
      </c>
    </row>
    <row r="25" spans="1:1">
      <c r="A25" t="s">
        <v>82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10FB-D3B5-470E-A40C-B4F5AC889297}">
  <dimension ref="A1:U107"/>
  <sheetViews>
    <sheetView showGridLines="0" zoomScaleNormal="100" workbookViewId="0"/>
  </sheetViews>
  <sheetFormatPr defaultColWidth="9" defaultRowHeight="9.4" customHeight="1"/>
  <cols>
    <col min="1" max="1" width="10.1328125" style="105" customWidth="1"/>
    <col min="2" max="3" width="8.59765625" style="105" customWidth="1"/>
    <col min="4" max="4" width="6.6640625" style="105" customWidth="1"/>
    <col min="5" max="5" width="7.86328125" style="105" customWidth="1"/>
    <col min="6" max="6" width="11.86328125" style="105" customWidth="1"/>
    <col min="7" max="7" width="104.1328125" style="105" customWidth="1"/>
    <col min="8" max="8" width="12" style="105" customWidth="1"/>
    <col min="9" max="11" width="9.1328125" style="105" customWidth="1"/>
    <col min="12" max="13" width="11.73046875" style="105" customWidth="1"/>
    <col min="14" max="14" width="13.86328125" style="105" customWidth="1"/>
    <col min="15" max="15" width="12" style="105" customWidth="1"/>
    <col min="16" max="16" width="9" style="108"/>
    <col min="17" max="18" width="9.1328125" style="105" bestFit="1" customWidth="1"/>
    <col min="19" max="19" width="9" style="108"/>
    <col min="20" max="25" width="9.1328125" style="105" bestFit="1" customWidth="1"/>
    <col min="26" max="16384" width="9" style="105"/>
  </cols>
  <sheetData>
    <row r="1" spans="1:21" s="102" customFormat="1" ht="46.15" customHeight="1">
      <c r="A1" s="91" t="str">
        <f>Data!A2</f>
        <v>Year</v>
      </c>
      <c r="B1" s="115" t="s">
        <v>83</v>
      </c>
      <c r="C1" s="115" t="s">
        <v>84</v>
      </c>
      <c r="D1" s="115" t="s">
        <v>85</v>
      </c>
      <c r="E1" s="115" t="s">
        <v>86</v>
      </c>
      <c r="F1" s="117" t="s">
        <v>97</v>
      </c>
      <c r="G1" s="117"/>
      <c r="H1" s="116" t="s">
        <v>63</v>
      </c>
      <c r="I1" s="115" t="str">
        <f>Data!AS2</f>
        <v>Pop, McEvedy &amp; Jones</v>
      </c>
      <c r="J1" s="115" t="str">
        <f>Data!T2</f>
        <v>Pop, Maddison 2010</v>
      </c>
      <c r="K1" s="115" t="str">
        <f>Data!BA2</f>
        <v>Pop, UN</v>
      </c>
      <c r="L1" s="115" t="str">
        <f>Data!AL2</f>
        <v>GWP/cap, Maddison 2010</v>
      </c>
      <c r="M1" s="115" t="str">
        <f>Data!BP2</f>
        <v>GWP growth, WEO</v>
      </c>
      <c r="N1" s="102" t="str">
        <f>Data!BQ2</f>
        <v>FRA GDP/capita growth, WEO</v>
      </c>
      <c r="Q1" s="102" t="str">
        <f>Data!AM2</f>
        <v>FRA GDP/cap, Maddison 2018</v>
      </c>
    </row>
    <row r="2" spans="1:21" ht="9.75" customHeight="1">
      <c r="A2" s="103">
        <f>Data!A4</f>
        <v>-1000000</v>
      </c>
      <c r="B2" s="106">
        <f>H2</f>
        <v>0.125</v>
      </c>
      <c r="C2" s="90">
        <v>400</v>
      </c>
      <c r="D2" s="107">
        <f t="shared" ref="D2:D35" si="0">C2*B2/1000</f>
        <v>0.05</v>
      </c>
      <c r="E2" s="107"/>
      <c r="F2" s="90">
        <f t="shared" ref="F2:F30" si="1">2029-A2</f>
        <v>1002029</v>
      </c>
      <c r="G2" s="107"/>
      <c r="H2" s="104">
        <v>0.125</v>
      </c>
      <c r="K2" s="90"/>
      <c r="L2" s="90"/>
      <c r="O2" s="103"/>
      <c r="Q2" s="105">
        <f>Data!AM4</f>
        <v>0</v>
      </c>
      <c r="S2" s="105"/>
      <c r="U2" s="90"/>
    </row>
    <row r="3" spans="1:21" ht="9" customHeight="1">
      <c r="A3" s="103">
        <f>Data!A12</f>
        <v>-300000</v>
      </c>
      <c r="B3" s="110">
        <f>H3</f>
        <v>1</v>
      </c>
      <c r="C3" s="90">
        <v>400</v>
      </c>
      <c r="D3" s="107">
        <f t="shared" si="0"/>
        <v>0.4</v>
      </c>
      <c r="E3" s="107"/>
      <c r="F3" s="90">
        <f t="shared" si="1"/>
        <v>302029</v>
      </c>
      <c r="G3" s="107"/>
      <c r="H3" s="109">
        <v>1</v>
      </c>
      <c r="K3" s="90"/>
      <c r="L3" s="90"/>
      <c r="O3" s="103"/>
      <c r="Q3" s="105">
        <f>Data!AM12</f>
        <v>0</v>
      </c>
      <c r="S3" s="105"/>
      <c r="U3" s="90"/>
    </row>
    <row r="4" spans="1:21" ht="9" customHeight="1">
      <c r="A4" s="103">
        <f>Data!A22</f>
        <v>-25000</v>
      </c>
      <c r="B4" s="107">
        <f>H4</f>
        <v>3.34</v>
      </c>
      <c r="C4" s="90">
        <v>400</v>
      </c>
      <c r="D4" s="107">
        <f t="shared" si="0"/>
        <v>1.3360000000000001</v>
      </c>
      <c r="E4" s="107"/>
      <c r="F4" s="90">
        <f t="shared" si="1"/>
        <v>27029</v>
      </c>
      <c r="G4" s="107"/>
      <c r="H4" s="104">
        <v>3.34</v>
      </c>
      <c r="K4" s="90"/>
      <c r="L4" s="90"/>
      <c r="O4" s="103"/>
      <c r="S4" s="105"/>
      <c r="U4" s="90"/>
    </row>
    <row r="5" spans="1:21" ht="9" customHeight="1">
      <c r="A5" s="103">
        <f>Data!A24</f>
        <v>-10000</v>
      </c>
      <c r="B5" s="90">
        <f t="shared" ref="B5:B25" si="2">I5</f>
        <v>4</v>
      </c>
      <c r="C5" s="90">
        <v>400</v>
      </c>
      <c r="D5" s="107">
        <f t="shared" si="0"/>
        <v>1.6</v>
      </c>
      <c r="E5" s="90">
        <f>C5/'Maddison 2013 GDP-capita'!$F$212*'Maddison 2018 rgdpnapc'!$BA$717</f>
        <v>658.03799857962701</v>
      </c>
      <c r="F5" s="90">
        <f t="shared" si="1"/>
        <v>12029</v>
      </c>
      <c r="G5" s="107"/>
      <c r="H5" s="108">
        <v>5.32</v>
      </c>
      <c r="I5" s="105">
        <f>Data!AS24</f>
        <v>4</v>
      </c>
      <c r="K5" s="90"/>
      <c r="L5" s="90"/>
      <c r="O5" s="103"/>
      <c r="Q5" s="105">
        <f>Data!AM24</f>
        <v>0</v>
      </c>
      <c r="S5" s="105"/>
      <c r="U5" s="90"/>
    </row>
    <row r="6" spans="1:21" ht="9" customHeight="1">
      <c r="A6" s="103">
        <f>Data!A29</f>
        <v>-5000</v>
      </c>
      <c r="B6" s="90">
        <f t="shared" si="2"/>
        <v>5</v>
      </c>
      <c r="C6" s="90">
        <f>EXP((LN(B6)-LN(B$5))/(LN(B$13)-LN(B$5))*(LN(L$13)-LN(C$5))+LN(C$5))</f>
        <v>403.7026076430555</v>
      </c>
      <c r="D6" s="107">
        <f t="shared" si="0"/>
        <v>2.0185130382152776</v>
      </c>
      <c r="E6" s="90">
        <f>C6/'Maddison 2013 GDP-capita'!$F$212*'Maddison 2018 rgdpnapc'!$BA$717</f>
        <v>664.12913988703167</v>
      </c>
      <c r="F6" s="90">
        <f t="shared" si="1"/>
        <v>7029</v>
      </c>
      <c r="G6" s="107"/>
      <c r="H6" s="104"/>
      <c r="I6" s="105">
        <f>Data!AS29</f>
        <v>5</v>
      </c>
      <c r="K6" s="90"/>
      <c r="L6" s="90"/>
      <c r="O6" s="103"/>
      <c r="Q6" s="105">
        <f>Data!AM29</f>
        <v>0</v>
      </c>
      <c r="S6" s="105"/>
      <c r="U6" s="90"/>
    </row>
    <row r="7" spans="1:21" ht="9" customHeight="1">
      <c r="A7" s="103">
        <f>Data!A30</f>
        <v>-4000</v>
      </c>
      <c r="B7" s="90">
        <f t="shared" si="2"/>
        <v>7</v>
      </c>
      <c r="C7" s="90">
        <f t="shared" ref="C7:C13" si="3">EXP((LN(B7)-LN(B$5))/(LN(B$13)-LN(B$5))*(LN(L$13)-LN(C$5))+LN(C$5))</f>
        <v>409.35057595830256</v>
      </c>
      <c r="D7" s="107">
        <f t="shared" si="0"/>
        <v>2.8654540317081176</v>
      </c>
      <c r="E7" s="107"/>
      <c r="F7" s="90">
        <f t="shared" si="1"/>
        <v>6029</v>
      </c>
      <c r="G7" s="107"/>
      <c r="I7" s="105">
        <f>Data!AS30</f>
        <v>7</v>
      </c>
      <c r="K7" s="90"/>
      <c r="L7" s="90"/>
      <c r="O7" s="103"/>
      <c r="Q7" s="105">
        <f>Data!AM30</f>
        <v>0</v>
      </c>
      <c r="S7" s="105"/>
      <c r="U7" s="90"/>
    </row>
    <row r="8" spans="1:21" ht="9" customHeight="1">
      <c r="A8" s="103">
        <f>Data!A31</f>
        <v>-3000</v>
      </c>
      <c r="B8" s="90">
        <f t="shared" si="2"/>
        <v>14</v>
      </c>
      <c r="C8" s="90">
        <f t="shared" si="3"/>
        <v>421.23591921759856</v>
      </c>
      <c r="D8" s="107">
        <f t="shared" si="0"/>
        <v>5.8973028690463796</v>
      </c>
      <c r="E8" s="107"/>
      <c r="F8" s="90">
        <f t="shared" si="1"/>
        <v>5029</v>
      </c>
      <c r="G8" s="107"/>
      <c r="H8" s="104"/>
      <c r="I8" s="105">
        <f>Data!AS31</f>
        <v>14</v>
      </c>
      <c r="K8" s="90"/>
      <c r="L8" s="90"/>
      <c r="O8" s="103"/>
      <c r="Q8" s="105">
        <f>Data!AM31</f>
        <v>0</v>
      </c>
      <c r="S8" s="105"/>
      <c r="U8" s="90"/>
    </row>
    <row r="9" spans="1:21" ht="9" customHeight="1">
      <c r="A9" s="103">
        <f>Data!A32</f>
        <v>-2000</v>
      </c>
      <c r="B9" s="90">
        <f t="shared" si="2"/>
        <v>27</v>
      </c>
      <c r="C9" s="90">
        <f t="shared" si="3"/>
        <v>432.81591156553083</v>
      </c>
      <c r="D9" s="110">
        <f t="shared" si="0"/>
        <v>11.686029612269333</v>
      </c>
      <c r="E9" s="110"/>
      <c r="F9" s="90">
        <f t="shared" si="1"/>
        <v>4029</v>
      </c>
      <c r="G9" s="110"/>
      <c r="H9" s="104"/>
      <c r="I9" s="105">
        <f>Data!AS32</f>
        <v>27</v>
      </c>
      <c r="K9" s="90"/>
      <c r="L9" s="90"/>
      <c r="O9" s="103"/>
      <c r="Q9" s="105">
        <f>Data!AM32</f>
        <v>0</v>
      </c>
      <c r="S9" s="105"/>
      <c r="U9" s="90"/>
    </row>
    <row r="10" spans="1:21" ht="9" customHeight="1">
      <c r="A10" s="103">
        <f>Data!A34</f>
        <v>-1000</v>
      </c>
      <c r="B10" s="90">
        <f t="shared" si="2"/>
        <v>50</v>
      </c>
      <c r="C10" s="90">
        <f t="shared" si="3"/>
        <v>443.96945434910009</v>
      </c>
      <c r="D10" s="110">
        <f t="shared" si="0"/>
        <v>22.198472717455004</v>
      </c>
      <c r="E10" s="110"/>
      <c r="F10" s="90">
        <f t="shared" si="1"/>
        <v>3029</v>
      </c>
      <c r="G10" s="110"/>
      <c r="H10" s="104"/>
      <c r="I10" s="105">
        <f>Data!AS34</f>
        <v>50</v>
      </c>
      <c r="K10" s="90"/>
      <c r="L10" s="90"/>
      <c r="O10" s="103"/>
      <c r="S10" s="105"/>
      <c r="U10" s="90"/>
    </row>
    <row r="11" spans="1:21" ht="9" customHeight="1">
      <c r="A11" s="103">
        <f>Data!A36</f>
        <v>-500</v>
      </c>
      <c r="B11" s="90">
        <f t="shared" si="2"/>
        <v>100</v>
      </c>
      <c r="C11" s="90">
        <f t="shared" si="3"/>
        <v>456.85994399658193</v>
      </c>
      <c r="D11" s="110">
        <f t="shared" si="0"/>
        <v>45.685994399658192</v>
      </c>
      <c r="E11" s="110"/>
      <c r="F11" s="90">
        <f t="shared" si="1"/>
        <v>2529</v>
      </c>
      <c r="G11" s="110"/>
      <c r="H11" s="104"/>
      <c r="I11" s="105">
        <f>Data!AS36</f>
        <v>100</v>
      </c>
      <c r="K11" s="90"/>
      <c r="L11" s="90"/>
      <c r="O11" s="103"/>
      <c r="S11" s="105"/>
      <c r="U11" s="90"/>
    </row>
    <row r="12" spans="1:21" ht="9" customHeight="1">
      <c r="A12" s="103">
        <f>Data!A38</f>
        <v>-200</v>
      </c>
      <c r="B12" s="90">
        <f t="shared" si="2"/>
        <v>150</v>
      </c>
      <c r="C12" s="90">
        <f t="shared" si="3"/>
        <v>464.5732085029004</v>
      </c>
      <c r="D12" s="110">
        <f t="shared" si="0"/>
        <v>69.685981275435054</v>
      </c>
      <c r="E12" s="110"/>
      <c r="F12" s="90">
        <f t="shared" si="1"/>
        <v>2229</v>
      </c>
      <c r="G12" s="110"/>
      <c r="H12" s="104"/>
      <c r="I12" s="105">
        <f>Data!AS38</f>
        <v>150</v>
      </c>
      <c r="K12" s="90"/>
      <c r="L12" s="90"/>
      <c r="O12" s="103"/>
      <c r="S12" s="105"/>
      <c r="U12" s="90"/>
    </row>
    <row r="13" spans="1:21" ht="9" customHeight="1">
      <c r="A13" s="103">
        <f>Data!A39</f>
        <v>1</v>
      </c>
      <c r="B13" s="90">
        <f t="shared" si="2"/>
        <v>168</v>
      </c>
      <c r="C13" s="90">
        <f t="shared" si="3"/>
        <v>466.7522805774509</v>
      </c>
      <c r="D13" s="110">
        <f t="shared" si="0"/>
        <v>78.414383137011754</v>
      </c>
      <c r="E13" s="90">
        <f>Q13</f>
        <v>1050</v>
      </c>
      <c r="F13" s="90">
        <f t="shared" si="1"/>
        <v>2028</v>
      </c>
      <c r="G13" s="110"/>
      <c r="H13" s="104"/>
      <c r="I13" s="105">
        <f>Data!AS39</f>
        <v>168</v>
      </c>
      <c r="J13" s="105">
        <f>Data!T39</f>
        <v>225.82</v>
      </c>
      <c r="K13" s="90"/>
      <c r="L13" s="90">
        <f>Data!AL39</f>
        <v>466.75228057745107</v>
      </c>
      <c r="O13" s="103"/>
      <c r="Q13" s="105">
        <f>Data!AM39</f>
        <v>1050</v>
      </c>
      <c r="S13" s="105"/>
      <c r="U13" s="90"/>
    </row>
    <row r="14" spans="1:21" ht="9" customHeight="1">
      <c r="A14" s="103">
        <f>Data!A42</f>
        <v>200</v>
      </c>
      <c r="B14" s="90">
        <f t="shared" si="2"/>
        <v>190</v>
      </c>
      <c r="C14" s="90">
        <f t="shared" ref="C14:C21" si="4">EXP((LN(B14)-LN(B$21))/(LN(B$13)-LN(B$21))*(LN(L$13)-LN(L$21))+LN(L$21))</f>
        <v>463.09428882094988</v>
      </c>
      <c r="D14" s="110">
        <f t="shared" si="0"/>
        <v>87.987914875980479</v>
      </c>
      <c r="E14" s="110"/>
      <c r="F14" s="90">
        <f t="shared" si="1"/>
        <v>1829</v>
      </c>
      <c r="G14" s="110"/>
      <c r="H14" s="104"/>
      <c r="I14" s="105">
        <f>Data!AS42</f>
        <v>190</v>
      </c>
      <c r="K14" s="90"/>
      <c r="L14" s="90"/>
      <c r="O14" s="103"/>
      <c r="S14" s="105"/>
      <c r="U14" s="90"/>
    </row>
    <row r="15" spans="1:21" ht="9" customHeight="1">
      <c r="A15" s="103">
        <f>Data!A45</f>
        <v>400</v>
      </c>
      <c r="B15" s="90">
        <f t="shared" si="2"/>
        <v>190</v>
      </c>
      <c r="C15" s="90">
        <f t="shared" si="4"/>
        <v>463.09428882094988</v>
      </c>
      <c r="D15" s="110">
        <f t="shared" si="0"/>
        <v>87.987914875980479</v>
      </c>
      <c r="E15" s="110"/>
      <c r="F15" s="90">
        <f t="shared" si="1"/>
        <v>1629</v>
      </c>
      <c r="G15" s="110"/>
      <c r="H15" s="108"/>
      <c r="I15" s="105">
        <f>Data!AS45</f>
        <v>190</v>
      </c>
      <c r="K15" s="90"/>
      <c r="L15" s="90"/>
      <c r="O15" s="103"/>
      <c r="S15" s="105"/>
      <c r="U15" s="90"/>
    </row>
    <row r="16" spans="1:21" ht="9" customHeight="1">
      <c r="A16" s="103">
        <f>Data!A46</f>
        <v>500</v>
      </c>
      <c r="B16" s="90">
        <f t="shared" si="2"/>
        <v>190</v>
      </c>
      <c r="C16" s="90">
        <f t="shared" si="4"/>
        <v>463.09428882094988</v>
      </c>
      <c r="D16" s="110">
        <f t="shared" si="0"/>
        <v>87.987914875980479</v>
      </c>
      <c r="E16" s="110"/>
      <c r="F16" s="90">
        <f t="shared" si="1"/>
        <v>1529</v>
      </c>
      <c r="G16" s="110"/>
      <c r="I16" s="105">
        <f>Data!AS46</f>
        <v>190</v>
      </c>
      <c r="K16" s="90"/>
      <c r="L16" s="90"/>
      <c r="O16" s="103"/>
      <c r="S16" s="105"/>
      <c r="U16" s="90"/>
    </row>
    <row r="17" spans="1:21" ht="9" customHeight="1">
      <c r="A17" s="103">
        <f>Data!A47</f>
        <v>600</v>
      </c>
      <c r="B17" s="90">
        <f t="shared" si="2"/>
        <v>200</v>
      </c>
      <c r="C17" s="90">
        <f t="shared" si="4"/>
        <v>461.5780608408528</v>
      </c>
      <c r="D17" s="110">
        <f t="shared" si="0"/>
        <v>92.31561216817056</v>
      </c>
      <c r="E17" s="110"/>
      <c r="F17" s="90">
        <f t="shared" si="1"/>
        <v>1429</v>
      </c>
      <c r="G17" s="110"/>
      <c r="H17" s="103"/>
      <c r="I17" s="105">
        <f>Data!AS47</f>
        <v>200</v>
      </c>
      <c r="K17" s="90"/>
      <c r="L17" s="90"/>
      <c r="O17" s="103"/>
      <c r="S17" s="105"/>
      <c r="U17" s="90"/>
    </row>
    <row r="18" spans="1:21" ht="9" customHeight="1">
      <c r="A18" s="103">
        <f>Data!A48</f>
        <v>700</v>
      </c>
      <c r="B18" s="90">
        <f t="shared" si="2"/>
        <v>210</v>
      </c>
      <c r="C18" s="90">
        <f t="shared" si="4"/>
        <v>460.14043238616523</v>
      </c>
      <c r="D18" s="110">
        <f t="shared" si="0"/>
        <v>96.62949080109469</v>
      </c>
      <c r="E18" s="110"/>
      <c r="F18" s="90">
        <f t="shared" si="1"/>
        <v>1329</v>
      </c>
      <c r="G18" s="110"/>
      <c r="H18" s="103"/>
      <c r="I18" s="105">
        <f>Data!AS48</f>
        <v>210</v>
      </c>
      <c r="K18" s="90"/>
      <c r="L18" s="90"/>
      <c r="O18" s="103"/>
      <c r="S18" s="105"/>
      <c r="U18" s="90"/>
    </row>
    <row r="19" spans="1:21" ht="9" customHeight="1">
      <c r="A19" s="103">
        <f>Data!A49</f>
        <v>800</v>
      </c>
      <c r="B19" s="90">
        <f t="shared" si="2"/>
        <v>220</v>
      </c>
      <c r="C19" s="90">
        <f t="shared" si="4"/>
        <v>458.77386525008927</v>
      </c>
      <c r="D19" s="90">
        <f t="shared" si="0"/>
        <v>100.93025035501964</v>
      </c>
      <c r="E19" s="90"/>
      <c r="F19" s="90">
        <f t="shared" si="1"/>
        <v>1229</v>
      </c>
      <c r="G19" s="90"/>
      <c r="H19" s="103"/>
      <c r="I19" s="105">
        <f>Data!AS49</f>
        <v>220</v>
      </c>
      <c r="K19" s="90"/>
      <c r="L19" s="90"/>
      <c r="O19" s="103"/>
      <c r="S19" s="105"/>
      <c r="U19" s="90"/>
    </row>
    <row r="20" spans="1:21" ht="9" customHeight="1">
      <c r="A20" s="103">
        <f>Data!A50</f>
        <v>900</v>
      </c>
      <c r="B20" s="90">
        <f t="shared" si="2"/>
        <v>240</v>
      </c>
      <c r="C20" s="90">
        <f t="shared" si="4"/>
        <v>456.22871356007636</v>
      </c>
      <c r="D20" s="90">
        <f t="shared" si="0"/>
        <v>109.49489125441832</v>
      </c>
      <c r="E20" s="90"/>
      <c r="F20" s="90">
        <f t="shared" si="1"/>
        <v>1129</v>
      </c>
      <c r="G20" s="90"/>
      <c r="H20" s="103"/>
      <c r="I20" s="105">
        <f>Data!AS50</f>
        <v>240</v>
      </c>
      <c r="K20" s="90"/>
      <c r="L20" s="90"/>
      <c r="O20" s="103"/>
      <c r="S20" s="105"/>
      <c r="U20" s="90"/>
    </row>
    <row r="21" spans="1:21" ht="9" customHeight="1">
      <c r="A21" s="103">
        <f>Data!A51</f>
        <v>1000</v>
      </c>
      <c r="B21" s="90">
        <f t="shared" si="2"/>
        <v>264.5</v>
      </c>
      <c r="C21" s="90">
        <f t="shared" si="4"/>
        <v>453.40216212172231</v>
      </c>
      <c r="D21" s="90">
        <f t="shared" si="0"/>
        <v>119.92487188119554</v>
      </c>
      <c r="E21" s="90"/>
      <c r="F21" s="90">
        <f t="shared" si="1"/>
        <v>1029</v>
      </c>
      <c r="G21" s="90"/>
      <c r="H21" s="103"/>
      <c r="I21" s="105">
        <f>Data!AS51</f>
        <v>264.5</v>
      </c>
      <c r="J21" s="105">
        <f>Data!T51</f>
        <v>267.33</v>
      </c>
      <c r="K21" s="90"/>
      <c r="L21" s="90">
        <f>Data!AL51</f>
        <v>453.40216212172226</v>
      </c>
      <c r="O21" s="103"/>
      <c r="S21" s="105"/>
      <c r="U21" s="90"/>
    </row>
    <row r="22" spans="1:21" ht="9" customHeight="1">
      <c r="A22" s="103">
        <f>Data!A52</f>
        <v>1100</v>
      </c>
      <c r="B22" s="90">
        <f t="shared" si="2"/>
        <v>320</v>
      </c>
      <c r="C22" s="90">
        <f>EXP((LN(B22)-LN(B$21))/(LN(B$26)-LN(B$21))*(LN(L$26)-LN(L$21))+LN(L$21))</f>
        <v>511.59429767232808</v>
      </c>
      <c r="D22" s="90">
        <f t="shared" si="0"/>
        <v>163.71017525514497</v>
      </c>
      <c r="E22" s="90"/>
      <c r="F22" s="90">
        <f t="shared" si="1"/>
        <v>929</v>
      </c>
      <c r="G22" s="90"/>
      <c r="H22" s="103"/>
      <c r="I22" s="105">
        <f>Data!AS52</f>
        <v>320</v>
      </c>
      <c r="K22" s="90"/>
      <c r="L22" s="90"/>
      <c r="O22" s="103"/>
      <c r="S22" s="105"/>
      <c r="U22" s="90"/>
    </row>
    <row r="23" spans="1:21" ht="9" customHeight="1">
      <c r="A23" s="103">
        <f>Data!A53</f>
        <v>1200</v>
      </c>
      <c r="B23" s="90">
        <f t="shared" si="2"/>
        <v>360</v>
      </c>
      <c r="C23" s="90">
        <f>EXP((LN(B23)-LN(B$21))/(LN(B$26)-LN(B$21))*(LN(L$26)-LN(L$21))+LN(L$21))</f>
        <v>551.255888080874</v>
      </c>
      <c r="D23" s="90">
        <f t="shared" si="0"/>
        <v>198.45211970911464</v>
      </c>
      <c r="E23" s="90"/>
      <c r="F23" s="90">
        <f t="shared" si="1"/>
        <v>829</v>
      </c>
      <c r="G23" s="90"/>
      <c r="H23" s="103"/>
      <c r="I23" s="105">
        <f>Data!AS53</f>
        <v>360</v>
      </c>
      <c r="K23" s="90"/>
      <c r="L23" s="90"/>
      <c r="O23" s="103"/>
      <c r="S23" s="105"/>
      <c r="U23" s="90"/>
    </row>
    <row r="24" spans="1:21" ht="9" customHeight="1">
      <c r="A24" s="103">
        <f>Data!A55</f>
        <v>1300</v>
      </c>
      <c r="B24" s="90">
        <f t="shared" si="2"/>
        <v>360</v>
      </c>
      <c r="C24" s="90">
        <f>EXP((LN(B24)-LN(B$21))/(LN(B$26)-LN(B$21))*(LN(L$26)-LN(L$21))+LN(L$21))</f>
        <v>551.255888080874</v>
      </c>
      <c r="D24" s="90">
        <f t="shared" si="0"/>
        <v>198.45211970911464</v>
      </c>
      <c r="E24" s="90">
        <f>Q24</f>
        <v>1469</v>
      </c>
      <c r="F24" s="90">
        <f t="shared" si="1"/>
        <v>729</v>
      </c>
      <c r="G24" s="90"/>
      <c r="H24" s="103"/>
      <c r="I24" s="105">
        <f>Data!AS55</f>
        <v>360</v>
      </c>
      <c r="K24" s="90"/>
      <c r="L24" s="90"/>
      <c r="O24" s="103"/>
      <c r="Q24" s="105">
        <f>Data!AM55</f>
        <v>1469</v>
      </c>
      <c r="S24" s="105"/>
      <c r="U24" s="90"/>
    </row>
    <row r="25" spans="1:21" ht="9" customHeight="1">
      <c r="A25" s="103">
        <f>Data!A57</f>
        <v>1400</v>
      </c>
      <c r="B25" s="90">
        <f t="shared" si="2"/>
        <v>350</v>
      </c>
      <c r="C25" s="90">
        <f>EXP((LN(B25)-LN(B$21))/(LN(B$26)-LN(B$21))*(LN(L$26)-LN(L$21))+LN(L$21))</f>
        <v>541.49861486979171</v>
      </c>
      <c r="D25" s="90">
        <f t="shared" si="0"/>
        <v>189.5245152044271</v>
      </c>
      <c r="E25" s="90">
        <f t="shared" ref="E25:E53" si="5">Q25</f>
        <v>1853</v>
      </c>
      <c r="F25" s="90">
        <f t="shared" si="1"/>
        <v>629</v>
      </c>
      <c r="G25" s="90"/>
      <c r="H25" s="103"/>
      <c r="I25" s="105">
        <f>Data!AS57</f>
        <v>350</v>
      </c>
      <c r="K25" s="90"/>
      <c r="L25" s="90"/>
      <c r="O25" s="103"/>
      <c r="Q25" s="105">
        <f>Data!AM57</f>
        <v>1853</v>
      </c>
      <c r="S25" s="105"/>
      <c r="U25" s="90"/>
    </row>
    <row r="26" spans="1:21" ht="9" customHeight="1">
      <c r="A26" s="103">
        <f>Data!A58</f>
        <v>1500</v>
      </c>
      <c r="B26" s="90">
        <f t="shared" ref="B26:B31" si="6">J26</f>
        <v>438.428</v>
      </c>
      <c r="C26" s="90">
        <f t="shared" ref="C26:C30" si="7">L26</f>
        <v>624.61971912478987</v>
      </c>
      <c r="D26" s="90">
        <f t="shared" si="0"/>
        <v>273.85077421644337</v>
      </c>
      <c r="E26" s="90">
        <f t="shared" si="5"/>
        <v>1748</v>
      </c>
      <c r="F26" s="90">
        <f t="shared" si="1"/>
        <v>529</v>
      </c>
      <c r="G26" s="90"/>
      <c r="H26" s="103"/>
      <c r="I26" s="105">
        <f>Data!AS58</f>
        <v>423</v>
      </c>
      <c r="J26" s="105">
        <f>Data!T58</f>
        <v>438.428</v>
      </c>
      <c r="K26" s="90"/>
      <c r="L26" s="90">
        <f>Data!AL58</f>
        <v>624.61971912478987</v>
      </c>
      <c r="O26" s="103"/>
      <c r="Q26" s="105">
        <f>Data!AM58</f>
        <v>1748</v>
      </c>
      <c r="S26" s="105"/>
      <c r="U26" s="90"/>
    </row>
    <row r="27" spans="1:21" ht="9" customHeight="1">
      <c r="A27" s="103">
        <f>Data!A59</f>
        <v>1600</v>
      </c>
      <c r="B27" s="90">
        <f t="shared" si="6"/>
        <v>556.14800000000002</v>
      </c>
      <c r="C27" s="90">
        <f t="shared" si="7"/>
        <v>629.08377137960508</v>
      </c>
      <c r="D27" s="90">
        <f t="shared" si="0"/>
        <v>349.86368128522463</v>
      </c>
      <c r="E27" s="90">
        <f t="shared" si="5"/>
        <v>1661</v>
      </c>
      <c r="F27" s="90">
        <f t="shared" si="1"/>
        <v>429</v>
      </c>
      <c r="G27" s="90"/>
      <c r="H27" s="103"/>
      <c r="I27" s="105">
        <f>Data!AS59</f>
        <v>545</v>
      </c>
      <c r="J27" s="105">
        <f>Data!T59</f>
        <v>556.14800000000002</v>
      </c>
      <c r="K27" s="90"/>
      <c r="L27" s="90">
        <f>Data!AL59</f>
        <v>629.08377137960508</v>
      </c>
      <c r="O27" s="103"/>
      <c r="Q27" s="105">
        <f>Data!AM59</f>
        <v>1661</v>
      </c>
      <c r="S27" s="105"/>
      <c r="U27" s="90"/>
    </row>
    <row r="28" spans="1:21" ht="9" customHeight="1">
      <c r="A28" s="103">
        <f>Data!A61</f>
        <v>1700</v>
      </c>
      <c r="B28" s="90">
        <f t="shared" si="6"/>
        <v>603.49</v>
      </c>
      <c r="C28" s="90">
        <f t="shared" si="7"/>
        <v>657.78905812381049</v>
      </c>
      <c r="D28" s="90">
        <f t="shared" si="0"/>
        <v>396.9691186871384</v>
      </c>
      <c r="E28" s="90">
        <f t="shared" si="5"/>
        <v>1748</v>
      </c>
      <c r="F28" s="90">
        <f t="shared" si="1"/>
        <v>329</v>
      </c>
      <c r="G28" s="90"/>
      <c r="H28" s="103"/>
      <c r="I28" s="105">
        <f>Data!AS61</f>
        <v>610</v>
      </c>
      <c r="J28" s="105">
        <f>Data!T61</f>
        <v>603.49</v>
      </c>
      <c r="K28" s="90"/>
      <c r="L28" s="90">
        <f>Data!AL61</f>
        <v>657.78905812381049</v>
      </c>
      <c r="O28" s="103"/>
      <c r="Q28" s="105">
        <f>Data!AM61</f>
        <v>1748</v>
      </c>
      <c r="S28" s="105"/>
      <c r="U28" s="90"/>
    </row>
    <row r="29" spans="1:21" ht="9" customHeight="1">
      <c r="A29" s="103">
        <f>Data!A73</f>
        <v>1820</v>
      </c>
      <c r="B29" s="90">
        <f t="shared" si="6"/>
        <v>1041.7079704657854</v>
      </c>
      <c r="C29" s="90">
        <f t="shared" si="7"/>
        <v>711.63859997378984</v>
      </c>
      <c r="D29" s="90">
        <f t="shared" si="0"/>
        <v>741.31960168380954</v>
      </c>
      <c r="E29" s="90">
        <f t="shared" si="5"/>
        <v>1867</v>
      </c>
      <c r="F29" s="90">
        <f t="shared" si="1"/>
        <v>209</v>
      </c>
      <c r="G29" s="90"/>
      <c r="H29" s="103"/>
      <c r="J29" s="105">
        <f>Data!T73</f>
        <v>1041.7079704657854</v>
      </c>
      <c r="K29" s="90"/>
      <c r="L29" s="90">
        <f>Data!AL73</f>
        <v>711.63859997378984</v>
      </c>
      <c r="O29" s="103"/>
      <c r="Q29" s="105">
        <f>Data!AM73</f>
        <v>1867</v>
      </c>
      <c r="S29" s="105"/>
      <c r="U29" s="90"/>
    </row>
    <row r="30" spans="1:21" ht="9" customHeight="1">
      <c r="A30" s="103">
        <f>Data!A78</f>
        <v>1870</v>
      </c>
      <c r="B30" s="90">
        <f t="shared" si="6"/>
        <v>1275.7320676894062</v>
      </c>
      <c r="C30" s="90">
        <f t="shared" si="7"/>
        <v>884.25512768639203</v>
      </c>
      <c r="D30" s="90">
        <f t="shared" si="0"/>
        <v>1128.072622408321</v>
      </c>
      <c r="E30" s="90">
        <f t="shared" si="5"/>
        <v>3086</v>
      </c>
      <c r="F30" s="90">
        <f t="shared" si="1"/>
        <v>159</v>
      </c>
      <c r="G30" s="90"/>
      <c r="H30" s="103"/>
      <c r="J30" s="105">
        <f>Data!T78</f>
        <v>1275.7320676894062</v>
      </c>
      <c r="K30" s="90"/>
      <c r="L30" s="90">
        <f>Data!AL78</f>
        <v>884.25512768639203</v>
      </c>
      <c r="O30" s="103"/>
      <c r="Q30" s="105">
        <f>Data!AM78</f>
        <v>3086</v>
      </c>
      <c r="S30" s="105"/>
      <c r="U30" s="90"/>
    </row>
    <row r="31" spans="1:21" ht="9" customHeight="1">
      <c r="A31" s="103">
        <f>Data!A82</f>
        <v>1900</v>
      </c>
      <c r="B31" s="90">
        <f t="shared" si="6"/>
        <v>1563.463986</v>
      </c>
      <c r="C31" s="90"/>
      <c r="D31" s="90"/>
      <c r="E31" s="90"/>
      <c r="F31" s="90"/>
      <c r="G31" s="90"/>
      <c r="H31" s="103"/>
      <c r="J31" s="90">
        <f>Data!T82</f>
        <v>1563.463986</v>
      </c>
      <c r="K31" s="90"/>
      <c r="L31" s="90"/>
      <c r="O31" s="103"/>
      <c r="S31" s="105"/>
      <c r="U31" s="90"/>
    </row>
    <row r="32" spans="1:21" ht="9" customHeight="1">
      <c r="A32" s="103">
        <f>Data!A84</f>
        <v>1913</v>
      </c>
      <c r="B32" s="90">
        <f>J32</f>
        <v>1792.9247028219831</v>
      </c>
      <c r="C32" s="90">
        <f>L32</f>
        <v>1543.1589762396532</v>
      </c>
      <c r="D32" s="90">
        <f t="shared" si="0"/>
        <v>2766.7678488815559</v>
      </c>
      <c r="E32" s="90">
        <f t="shared" si="5"/>
        <v>5733</v>
      </c>
      <c r="F32" s="90">
        <f>2029-A32</f>
        <v>116</v>
      </c>
      <c r="G32" s="90"/>
      <c r="H32" s="103"/>
      <c r="J32" s="105">
        <f>Data!T84</f>
        <v>1792.9247028219831</v>
      </c>
      <c r="K32" s="90"/>
      <c r="L32" s="90">
        <f>Data!AL84</f>
        <v>1543.1589762396532</v>
      </c>
      <c r="O32" s="103"/>
      <c r="Q32" s="105">
        <f>Data!AM84</f>
        <v>5733</v>
      </c>
      <c r="S32" s="105"/>
      <c r="U32" s="90"/>
    </row>
    <row r="33" spans="1:21" ht="9" customHeight="1">
      <c r="A33" s="103">
        <f>Data!A85</f>
        <v>1920</v>
      </c>
      <c r="B33" s="90">
        <f>J33</f>
        <v>1863.4663382127367</v>
      </c>
      <c r="C33" s="90"/>
      <c r="D33" s="90"/>
      <c r="E33" s="90"/>
      <c r="F33" s="90"/>
      <c r="G33" s="90"/>
      <c r="H33" s="103"/>
      <c r="J33" s="105">
        <f>Data!T85</f>
        <v>1863.4663382127367</v>
      </c>
      <c r="K33" s="90"/>
      <c r="L33" s="90"/>
      <c r="O33" s="103"/>
      <c r="S33" s="105"/>
      <c r="U33" s="90"/>
    </row>
    <row r="34" spans="1:21" ht="9" customHeight="1">
      <c r="A34" s="103">
        <f>Data!A89</f>
        <v>1940</v>
      </c>
      <c r="B34" s="90">
        <f>J34</f>
        <v>2299.1932745680965</v>
      </c>
      <c r="C34" s="90">
        <f t="shared" ref="C34:C51" si="8">L34</f>
        <v>2180.5164565995401</v>
      </c>
      <c r="D34" s="90">
        <f t="shared" si="0"/>
        <v>5013.4287720987195</v>
      </c>
      <c r="E34" s="90">
        <f t="shared" si="5"/>
        <v>6650</v>
      </c>
      <c r="F34" s="90">
        <f t="shared" ref="F34:F53" si="9">2029-A34</f>
        <v>89</v>
      </c>
      <c r="G34" s="90"/>
      <c r="H34" s="103"/>
      <c r="J34" s="105">
        <f>Data!T89</f>
        <v>2299.1932745680965</v>
      </c>
      <c r="K34" s="90"/>
      <c r="L34" s="90">
        <f>Data!AL89</f>
        <v>2180.5164565995401</v>
      </c>
      <c r="O34" s="103"/>
      <c r="Q34" s="105">
        <f>Data!AM89</f>
        <v>6650</v>
      </c>
      <c r="S34" s="105"/>
      <c r="U34" s="90"/>
    </row>
    <row r="35" spans="1:21" ht="9" customHeight="1">
      <c r="A35" s="103">
        <f>Data!A90</f>
        <v>1950</v>
      </c>
      <c r="B35" s="90">
        <f t="shared" ref="B35:B53" si="10">J35</f>
        <v>2527.9598949347424</v>
      </c>
      <c r="C35" s="90">
        <f t="shared" si="8"/>
        <v>2103.8256087479836</v>
      </c>
      <c r="D35" s="90">
        <f t="shared" si="0"/>
        <v>5318.3867648515725</v>
      </c>
      <c r="E35" s="90">
        <f t="shared" si="5"/>
        <v>8531</v>
      </c>
      <c r="F35" s="90">
        <f t="shared" si="9"/>
        <v>79</v>
      </c>
      <c r="G35" s="90"/>
      <c r="H35" s="103"/>
      <c r="I35" s="105">
        <f>Data!AS90</f>
        <v>2509</v>
      </c>
      <c r="J35" s="105">
        <f>Data!T90</f>
        <v>2527.9598949347424</v>
      </c>
      <c r="K35" s="90">
        <f>Data!BA90</f>
        <v>2536.4310180000002</v>
      </c>
      <c r="L35" s="90">
        <f>Data!AL90</f>
        <v>2103.8256087479836</v>
      </c>
      <c r="O35" s="103"/>
      <c r="Q35" s="105">
        <f>Data!AM90</f>
        <v>8531</v>
      </c>
      <c r="S35" s="105"/>
      <c r="U35" s="90"/>
    </row>
    <row r="36" spans="1:21" ht="9" customHeight="1">
      <c r="A36" s="103">
        <f>Data!A91</f>
        <v>1951</v>
      </c>
      <c r="B36" s="90">
        <f t="shared" si="10"/>
        <v>2571.6627885746611</v>
      </c>
      <c r="C36" s="90">
        <f t="shared" si="8"/>
        <v>2191.3436076125572</v>
      </c>
      <c r="D36" s="90">
        <f t="shared" ref="D36:D51" si="11">C36*B36/1000</f>
        <v>5635.3968126781665</v>
      </c>
      <c r="E36" s="90">
        <f t="shared" si="5"/>
        <v>8984</v>
      </c>
      <c r="F36" s="90">
        <f t="shared" si="9"/>
        <v>78</v>
      </c>
      <c r="G36" s="90"/>
      <c r="H36" s="103"/>
      <c r="J36" s="105">
        <f>Data!T91</f>
        <v>2571.6627885746611</v>
      </c>
      <c r="K36" s="90">
        <f>Data!BA91</f>
        <v>2584.0342270000001</v>
      </c>
      <c r="L36" s="90">
        <f>Data!AL91</f>
        <v>2191.3436076125572</v>
      </c>
      <c r="O36" s="103"/>
      <c r="Q36" s="105">
        <f>Data!AM91</f>
        <v>8984</v>
      </c>
      <c r="S36" s="105"/>
      <c r="U36" s="90"/>
    </row>
    <row r="37" spans="1:21" ht="9" customHeight="1">
      <c r="A37" s="103">
        <f>Data!A92</f>
        <v>1952</v>
      </c>
      <c r="B37" s="90">
        <f t="shared" si="10"/>
        <v>2617.9490710949603</v>
      </c>
      <c r="C37" s="90">
        <f t="shared" si="8"/>
        <v>2250.2488787655466</v>
      </c>
      <c r="D37" s="90">
        <f t="shared" si="11"/>
        <v>5891.0369618967388</v>
      </c>
      <c r="E37" s="90">
        <f t="shared" si="5"/>
        <v>9154</v>
      </c>
      <c r="F37" s="90">
        <f t="shared" si="9"/>
        <v>77</v>
      </c>
      <c r="G37" s="90"/>
      <c r="H37" s="103"/>
      <c r="J37" s="105">
        <f>Data!T92</f>
        <v>2617.9490710949603</v>
      </c>
      <c r="K37" s="90">
        <f>Data!BA92</f>
        <v>2630.8616899999997</v>
      </c>
      <c r="L37" s="90">
        <f>Data!AL92</f>
        <v>2250.2488787655466</v>
      </c>
      <c r="O37" s="103"/>
      <c r="Q37" s="105">
        <f>Data!AM92</f>
        <v>9154</v>
      </c>
      <c r="S37" s="105"/>
      <c r="U37" s="90"/>
    </row>
    <row r="38" spans="1:21" ht="9" customHeight="1">
      <c r="A38" s="103">
        <f>Data!A93</f>
        <v>1953</v>
      </c>
      <c r="B38" s="90">
        <f t="shared" si="10"/>
        <v>2665.9594553328825</v>
      </c>
      <c r="C38" s="90">
        <f t="shared" si="8"/>
        <v>2319.9978076117582</v>
      </c>
      <c r="D38" s="90">
        <f t="shared" si="11"/>
        <v>6185.0200915541236</v>
      </c>
      <c r="E38" s="90">
        <f t="shared" si="5"/>
        <v>9351</v>
      </c>
      <c r="F38" s="90">
        <f t="shared" si="9"/>
        <v>76</v>
      </c>
      <c r="G38" s="90"/>
      <c r="H38" s="103"/>
      <c r="J38" s="105">
        <f>Data!T93</f>
        <v>2665.9594553328825</v>
      </c>
      <c r="K38" s="90">
        <f>Data!BA93</f>
        <v>2677.6090610000001</v>
      </c>
      <c r="L38" s="90">
        <f>Data!AL93</f>
        <v>2319.9978076117582</v>
      </c>
      <c r="O38" s="103"/>
      <c r="Q38" s="105">
        <f>Data!AM93</f>
        <v>9351</v>
      </c>
      <c r="S38" s="105"/>
      <c r="U38" s="90"/>
    </row>
    <row r="39" spans="1:21" ht="9" customHeight="1">
      <c r="A39" s="103">
        <f>Data!A94</f>
        <v>1954</v>
      </c>
      <c r="B39" s="90">
        <f t="shared" si="10"/>
        <v>2716.9273981861411</v>
      </c>
      <c r="C39" s="90">
        <f t="shared" si="8"/>
        <v>2353.1005164507801</v>
      </c>
      <c r="D39" s="90">
        <f t="shared" si="11"/>
        <v>6393.2032638310829</v>
      </c>
      <c r="E39" s="90">
        <f t="shared" si="5"/>
        <v>9731</v>
      </c>
      <c r="F39" s="90">
        <f t="shared" si="9"/>
        <v>75</v>
      </c>
      <c r="G39" s="90"/>
      <c r="H39" s="103"/>
      <c r="J39" s="105">
        <f>Data!T94</f>
        <v>2716.9273981861411</v>
      </c>
      <c r="K39" s="90">
        <f>Data!BA94</f>
        <v>2724.8467540000001</v>
      </c>
      <c r="L39" s="90">
        <f>Data!AL94</f>
        <v>2353.1005164507801</v>
      </c>
      <c r="O39" s="103"/>
      <c r="Q39" s="105">
        <f>Data!AM94</f>
        <v>9731</v>
      </c>
      <c r="S39" s="105"/>
      <c r="U39" s="90"/>
    </row>
    <row r="40" spans="1:21" ht="9" customHeight="1">
      <c r="A40" s="103">
        <f>Data!A95</f>
        <v>1955</v>
      </c>
      <c r="B40" s="90">
        <f t="shared" si="10"/>
        <v>2769.0736342231839</v>
      </c>
      <c r="C40" s="90">
        <f t="shared" si="8"/>
        <v>2457.0747033057637</v>
      </c>
      <c r="D40" s="90">
        <f t="shared" si="11"/>
        <v>6803.8207782407426</v>
      </c>
      <c r="E40" s="90">
        <f t="shared" si="5"/>
        <v>10198</v>
      </c>
      <c r="F40" s="90">
        <f t="shared" si="9"/>
        <v>74</v>
      </c>
      <c r="G40" s="90"/>
      <c r="H40" s="103"/>
      <c r="J40" s="105">
        <f>Data!T95</f>
        <v>2769.0736342231839</v>
      </c>
      <c r="K40" s="90">
        <f>Data!BA95</f>
        <v>2773.0199149999999</v>
      </c>
      <c r="L40" s="90">
        <f>Data!AL95</f>
        <v>2457.0747033057637</v>
      </c>
      <c r="O40" s="103"/>
      <c r="Q40" s="105">
        <f>Data!AM95</f>
        <v>10198</v>
      </c>
      <c r="S40" s="105"/>
      <c r="U40" s="90"/>
    </row>
    <row r="41" spans="1:21" ht="9" customHeight="1">
      <c r="A41" s="103">
        <f>Data!A96</f>
        <v>1956</v>
      </c>
      <c r="B41" s="90">
        <f t="shared" si="10"/>
        <v>2822.5015786815025</v>
      </c>
      <c r="C41" s="90">
        <f t="shared" si="8"/>
        <v>2524.2683985229833</v>
      </c>
      <c r="D41" s="90">
        <f t="shared" si="11"/>
        <v>7124.7515398469486</v>
      </c>
      <c r="E41" s="90">
        <f t="shared" si="5"/>
        <v>10608</v>
      </c>
      <c r="F41" s="90">
        <f t="shared" si="9"/>
        <v>73</v>
      </c>
      <c r="G41" s="90"/>
      <c r="H41" s="103"/>
      <c r="J41" s="105">
        <f>Data!T96</f>
        <v>2822.5015786815025</v>
      </c>
      <c r="K41" s="90">
        <f>Data!BA96</f>
        <v>2822.4432540000003</v>
      </c>
      <c r="L41" s="90">
        <f>Data!AL96</f>
        <v>2524.2683985229833</v>
      </c>
      <c r="O41" s="103"/>
      <c r="Q41" s="105">
        <f>Data!AM96</f>
        <v>10608</v>
      </c>
      <c r="S41" s="105"/>
      <c r="U41" s="90"/>
    </row>
    <row r="42" spans="1:21" ht="9" customHeight="1">
      <c r="A42" s="103">
        <f>Data!A97</f>
        <v>1957</v>
      </c>
      <c r="B42" s="90">
        <f t="shared" si="10"/>
        <v>2879.9336640917591</v>
      </c>
      <c r="C42" s="90">
        <f t="shared" si="8"/>
        <v>2567.2972542298207</v>
      </c>
      <c r="D42" s="90">
        <f t="shared" si="11"/>
        <v>7393.6457881868</v>
      </c>
      <c r="E42" s="90">
        <f t="shared" si="5"/>
        <v>11124</v>
      </c>
      <c r="F42" s="90">
        <f t="shared" si="9"/>
        <v>72</v>
      </c>
      <c r="G42" s="90"/>
      <c r="H42" s="103"/>
      <c r="J42" s="105">
        <f>Data!T97</f>
        <v>2879.9336640917591</v>
      </c>
      <c r="K42" s="90">
        <f>Data!BA97</f>
        <v>2873.3060580000001</v>
      </c>
      <c r="L42" s="90">
        <f>Data!AL97</f>
        <v>2567.2972542298207</v>
      </c>
      <c r="O42" s="103"/>
      <c r="Q42" s="105">
        <f>Data!AM97</f>
        <v>11124</v>
      </c>
      <c r="S42" s="105"/>
      <c r="U42" s="90"/>
    </row>
    <row r="43" spans="1:21" ht="9" customHeight="1">
      <c r="A43" s="103">
        <f>Data!A98</f>
        <v>1958</v>
      </c>
      <c r="B43" s="90">
        <f t="shared" si="10"/>
        <v>2939.254093770222</v>
      </c>
      <c r="C43" s="90">
        <f t="shared" si="8"/>
        <v>2596.3225946206317</v>
      </c>
      <c r="D43" s="90">
        <f t="shared" si="11"/>
        <v>7631.2518149868156</v>
      </c>
      <c r="E43" s="90">
        <f t="shared" si="5"/>
        <v>11277</v>
      </c>
      <c r="F43" s="90">
        <f t="shared" si="9"/>
        <v>71</v>
      </c>
      <c r="G43" s="90"/>
      <c r="H43" s="103"/>
      <c r="J43" s="105">
        <f>Data!T98</f>
        <v>2939.254093770222</v>
      </c>
      <c r="K43" s="90">
        <f>Data!BA98</f>
        <v>2925.6866800000003</v>
      </c>
      <c r="L43" s="90">
        <f>Data!AL98</f>
        <v>2596.3225946206317</v>
      </c>
      <c r="O43" s="103"/>
      <c r="Q43" s="105">
        <f>Data!AM98</f>
        <v>11277</v>
      </c>
      <c r="S43" s="105"/>
      <c r="U43" s="90"/>
    </row>
    <row r="44" spans="1:21" ht="9" customHeight="1">
      <c r="A44" s="103">
        <f>Data!A99</f>
        <v>1959</v>
      </c>
      <c r="B44" s="90">
        <f t="shared" si="10"/>
        <v>2995.9091887357267</v>
      </c>
      <c r="C44" s="90">
        <f t="shared" si="8"/>
        <v>2665.112269172987</v>
      </c>
      <c r="D44" s="90">
        <f t="shared" si="11"/>
        <v>7984.434336227675</v>
      </c>
      <c r="E44" s="90">
        <f t="shared" si="5"/>
        <v>11481</v>
      </c>
      <c r="F44" s="90">
        <f t="shared" si="9"/>
        <v>70</v>
      </c>
      <c r="G44" s="90"/>
      <c r="H44" s="103"/>
      <c r="J44" s="105">
        <f>Data!T99</f>
        <v>2995.9091887357267</v>
      </c>
      <c r="K44" s="90">
        <f>Data!BA99</f>
        <v>2979.5761469999998</v>
      </c>
      <c r="L44" s="90">
        <f>Data!AL99</f>
        <v>2665.112269172987</v>
      </c>
      <c r="O44" s="103"/>
      <c r="Q44" s="105">
        <f>Data!AM99</f>
        <v>11481</v>
      </c>
      <c r="S44" s="105"/>
      <c r="U44" s="90"/>
    </row>
    <row r="45" spans="1:21" ht="9" customHeight="1">
      <c r="A45" s="103">
        <f>Data!A100</f>
        <v>1960</v>
      </c>
      <c r="B45" s="90">
        <f t="shared" si="10"/>
        <v>3041.5066029928225</v>
      </c>
      <c r="C45" s="90">
        <f t="shared" si="8"/>
        <v>2764.0488425183912</v>
      </c>
      <c r="D45" s="90">
        <f t="shared" si="11"/>
        <v>8406.8728055143547</v>
      </c>
      <c r="E45" s="90">
        <f t="shared" si="5"/>
        <v>12170</v>
      </c>
      <c r="F45" s="90">
        <f t="shared" si="9"/>
        <v>69</v>
      </c>
      <c r="G45" s="90"/>
      <c r="H45" s="103"/>
      <c r="J45" s="105">
        <f>Data!T100</f>
        <v>3041.5066029928225</v>
      </c>
      <c r="K45" s="90">
        <f>Data!BA100</f>
        <v>3034.9497149999997</v>
      </c>
      <c r="L45" s="90">
        <f>Data!AL100</f>
        <v>2764.0488425183912</v>
      </c>
      <c r="O45" s="103"/>
      <c r="Q45" s="105">
        <f>Data!AM100</f>
        <v>12170</v>
      </c>
      <c r="S45" s="105"/>
      <c r="U45" s="90"/>
    </row>
    <row r="46" spans="1:21" ht="9" customHeight="1">
      <c r="A46" s="103">
        <f>Data!A101</f>
        <v>1961</v>
      </c>
      <c r="B46" s="90">
        <f t="shared" si="10"/>
        <v>3082.1612240000004</v>
      </c>
      <c r="C46" s="90">
        <f t="shared" si="8"/>
        <v>2821.1852116152445</v>
      </c>
      <c r="D46" s="90">
        <f t="shared" si="11"/>
        <v>8695.3476649627428</v>
      </c>
      <c r="E46" s="90">
        <f t="shared" si="5"/>
        <v>12698</v>
      </c>
      <c r="F46" s="90">
        <f t="shared" si="9"/>
        <v>68</v>
      </c>
      <c r="G46" s="90"/>
      <c r="H46" s="103"/>
      <c r="J46" s="105">
        <f>Data!T101</f>
        <v>3082.1612240000004</v>
      </c>
      <c r="K46" s="90">
        <f>Data!BA101</f>
        <v>3091.8435129999998</v>
      </c>
      <c r="L46" s="90">
        <f>Data!AL101</f>
        <v>2821.1852116152445</v>
      </c>
      <c r="O46" s="103"/>
      <c r="Q46" s="105">
        <f>Data!AM101</f>
        <v>12698</v>
      </c>
      <c r="S46" s="105"/>
      <c r="U46" s="90"/>
    </row>
    <row r="47" spans="1:21" ht="9" customHeight="1">
      <c r="A47" s="103">
        <f>Data!A102</f>
        <v>1962</v>
      </c>
      <c r="B47" s="90">
        <f t="shared" si="10"/>
        <v>3135.786860583522</v>
      </c>
      <c r="C47" s="90">
        <f t="shared" si="8"/>
        <v>2902.3977630713343</v>
      </c>
      <c r="D47" s="90">
        <f t="shared" si="11"/>
        <v>9101.3007696260956</v>
      </c>
      <c r="E47" s="90">
        <f t="shared" si="5"/>
        <v>13271</v>
      </c>
      <c r="F47" s="90">
        <f t="shared" si="9"/>
        <v>67</v>
      </c>
      <c r="G47" s="90"/>
      <c r="H47" s="103"/>
      <c r="J47" s="105">
        <f>Data!T102</f>
        <v>3135.786860583522</v>
      </c>
      <c r="K47" s="90">
        <f>Data!BA102</f>
        <v>3150.4207609999999</v>
      </c>
      <c r="L47" s="90">
        <f>Data!AL102</f>
        <v>2902.3977630713343</v>
      </c>
      <c r="O47" s="103"/>
      <c r="Q47" s="105">
        <f>Data!AM102</f>
        <v>13271</v>
      </c>
      <c r="S47" s="105"/>
      <c r="U47" s="90"/>
    </row>
    <row r="48" spans="1:21" ht="9" customHeight="1">
      <c r="A48" s="103">
        <f>Data!A103</f>
        <v>1963</v>
      </c>
      <c r="B48" s="90">
        <f t="shared" si="10"/>
        <v>3201.3540810484596</v>
      </c>
      <c r="C48" s="90">
        <f t="shared" si="8"/>
        <v>2965.0438163683411</v>
      </c>
      <c r="D48" s="90">
        <f t="shared" si="11"/>
        <v>9492.1551220182882</v>
      </c>
      <c r="E48" s="90">
        <f t="shared" si="5"/>
        <v>13757</v>
      </c>
      <c r="F48" s="90">
        <f t="shared" si="9"/>
        <v>66</v>
      </c>
      <c r="G48" s="90"/>
      <c r="H48" s="103"/>
      <c r="J48" s="105">
        <f>Data!T103</f>
        <v>3201.3540810484596</v>
      </c>
      <c r="K48" s="90">
        <f>Data!BA103</f>
        <v>3211.0009460000001</v>
      </c>
      <c r="L48" s="90">
        <f>Data!AL103</f>
        <v>2965.0438163683411</v>
      </c>
      <c r="O48" s="103"/>
      <c r="Q48" s="105">
        <f>Data!AM103</f>
        <v>13757</v>
      </c>
      <c r="S48" s="105"/>
      <c r="U48" s="90"/>
    </row>
    <row r="49" spans="1:21" ht="9" customHeight="1">
      <c r="A49" s="119">
        <f>Data!A104</f>
        <v>1964</v>
      </c>
      <c r="B49" s="118">
        <f t="shared" si="10"/>
        <v>3266.4774622008022</v>
      </c>
      <c r="C49" s="118">
        <f t="shared" si="8"/>
        <v>3117.6477359691762</v>
      </c>
      <c r="D49" s="118">
        <f t="shared" si="11"/>
        <v>10183.72606462467</v>
      </c>
      <c r="E49" s="90">
        <f t="shared" si="5"/>
        <v>14509</v>
      </c>
      <c r="F49" s="118">
        <f t="shared" si="9"/>
        <v>65</v>
      </c>
      <c r="G49" s="90"/>
      <c r="H49" s="103"/>
      <c r="J49" s="105">
        <f>Data!T104</f>
        <v>3266.4774622008022</v>
      </c>
      <c r="K49" s="90">
        <f>Data!BA104</f>
        <v>3273.9782719999998</v>
      </c>
      <c r="L49" s="90">
        <f>Data!AL104</f>
        <v>3117.6477359691762</v>
      </c>
      <c r="O49" s="103"/>
      <c r="Q49" s="105">
        <f>Data!AM104</f>
        <v>14509</v>
      </c>
      <c r="S49" s="105"/>
      <c r="U49" s="90"/>
    </row>
    <row r="50" spans="1:21" ht="9" customHeight="1">
      <c r="A50" s="119">
        <f>Data!A105</f>
        <v>1965</v>
      </c>
      <c r="B50" s="118">
        <f t="shared" si="10"/>
        <v>3333.1380673381141</v>
      </c>
      <c r="C50" s="118">
        <f t="shared" si="8"/>
        <v>3217.8063189855466</v>
      </c>
      <c r="D50" s="118">
        <f t="shared" si="11"/>
        <v>10725.392735131856</v>
      </c>
      <c r="E50" s="90">
        <f t="shared" si="5"/>
        <v>15078</v>
      </c>
      <c r="F50" s="118">
        <f t="shared" si="9"/>
        <v>64</v>
      </c>
      <c r="G50" s="90"/>
      <c r="H50" s="103"/>
      <c r="J50" s="105">
        <f>Data!T105</f>
        <v>3333.1380673381141</v>
      </c>
      <c r="K50" s="90">
        <f>Data!BA105</f>
        <v>3339.5835099999999</v>
      </c>
      <c r="L50" s="90">
        <f>Data!AL105</f>
        <v>3217.8063189855466</v>
      </c>
      <c r="O50" s="103"/>
      <c r="Q50" s="105">
        <f>Data!AM105</f>
        <v>15078</v>
      </c>
      <c r="S50" s="105"/>
      <c r="U50" s="90"/>
    </row>
    <row r="51" spans="1:21" ht="9" customHeight="1">
      <c r="A51" s="119">
        <f>Data!A106</f>
        <v>1966</v>
      </c>
      <c r="B51" s="118">
        <f t="shared" si="10"/>
        <v>3402.2235897609048</v>
      </c>
      <c r="C51" s="118">
        <f t="shared" si="8"/>
        <v>3325.6883686189453</v>
      </c>
      <c r="D51" s="118">
        <f t="shared" si="11"/>
        <v>11314.735419908835</v>
      </c>
      <c r="E51" s="90">
        <f t="shared" si="5"/>
        <v>15701</v>
      </c>
      <c r="F51" s="118">
        <f t="shared" si="9"/>
        <v>63</v>
      </c>
      <c r="G51" s="90"/>
      <c r="H51" s="103"/>
      <c r="J51" s="105">
        <f>Data!T106</f>
        <v>3402.2235897609048</v>
      </c>
      <c r="K51" s="90">
        <f>Data!BA106</f>
        <v>3407.9226309999999</v>
      </c>
      <c r="L51" s="90">
        <f>Data!AL106</f>
        <v>3325.6883686189453</v>
      </c>
      <c r="O51" s="103"/>
      <c r="Q51" s="105">
        <f>Data!AM106</f>
        <v>15701</v>
      </c>
      <c r="S51" s="105"/>
      <c r="U51" s="90"/>
    </row>
    <row r="52" spans="1:21" ht="9" customHeight="1">
      <c r="A52" s="119">
        <f>Data!A107</f>
        <v>1967</v>
      </c>
      <c r="B52" s="118">
        <f t="shared" si="10"/>
        <v>3471.4636542965914</v>
      </c>
      <c r="C52" s="118">
        <f>L52</f>
        <v>3381.1483175407338</v>
      </c>
      <c r="D52" s="118">
        <f>C52*B52/1000</f>
        <v>11737.533494128727</v>
      </c>
      <c r="E52" s="90">
        <f t="shared" si="5"/>
        <v>16298</v>
      </c>
      <c r="F52" s="118">
        <f t="shared" si="9"/>
        <v>62</v>
      </c>
      <c r="G52" s="90"/>
      <c r="H52" s="119"/>
      <c r="I52" s="120"/>
      <c r="J52" s="120">
        <f>Data!T107</f>
        <v>3471.4636542965914</v>
      </c>
      <c r="K52" s="118">
        <f>Data!BA107</f>
        <v>3478.7701039999997</v>
      </c>
      <c r="L52" s="118">
        <f>Data!AL107</f>
        <v>3381.1483175407338</v>
      </c>
      <c r="M52" s="120"/>
      <c r="O52" s="103"/>
      <c r="Q52" s="105">
        <f>Data!AM107</f>
        <v>16298</v>
      </c>
      <c r="S52" s="105"/>
      <c r="U52" s="90"/>
    </row>
    <row r="53" spans="1:21" ht="9" customHeight="1">
      <c r="A53" s="112">
        <f>Data!A108</f>
        <v>1968</v>
      </c>
      <c r="B53" s="114">
        <f t="shared" si="10"/>
        <v>3543.0863928364224</v>
      </c>
      <c r="C53" s="114">
        <f>L53</f>
        <v>3493.8997186473421</v>
      </c>
      <c r="D53" s="114">
        <f>C53*B53/1000</f>
        <v>12379.188551074403</v>
      </c>
      <c r="E53" s="114">
        <f t="shared" si="5"/>
        <v>16890</v>
      </c>
      <c r="F53" s="114">
        <f t="shared" si="9"/>
        <v>61</v>
      </c>
      <c r="G53" s="90"/>
      <c r="H53" s="112"/>
      <c r="I53" s="113"/>
      <c r="J53" s="113">
        <f>Data!T108</f>
        <v>3543.0863928364224</v>
      </c>
      <c r="K53" s="114">
        <f>Data!BA108</f>
        <v>3551.5994360000004</v>
      </c>
      <c r="L53" s="114">
        <f>Data!AL108</f>
        <v>3493.8997186473421</v>
      </c>
      <c r="M53" s="113"/>
      <c r="O53" s="103"/>
      <c r="Q53" s="105">
        <f>Data!AM108</f>
        <v>16890</v>
      </c>
      <c r="S53" s="105"/>
      <c r="U53" s="90"/>
    </row>
    <row r="54" spans="1:21" ht="22.5" customHeight="1">
      <c r="A54" s="103"/>
      <c r="B54" s="90"/>
      <c r="C54" s="90"/>
      <c r="D54" s="90"/>
      <c r="E54" s="90"/>
      <c r="F54" s="90"/>
      <c r="G54" s="90"/>
      <c r="H54" s="103"/>
      <c r="K54" s="90"/>
      <c r="L54" s="90"/>
      <c r="O54" s="103"/>
      <c r="S54" s="105"/>
      <c r="U54" s="90"/>
    </row>
    <row r="55" spans="1:21" ht="46.35" customHeight="1">
      <c r="A55" s="91" t="str">
        <f>A1</f>
        <v>Year</v>
      </c>
      <c r="B55" s="115" t="s">
        <v>83</v>
      </c>
      <c r="C55" s="115" t="s">
        <v>84</v>
      </c>
      <c r="D55" s="115" t="s">
        <v>85</v>
      </c>
      <c r="E55" s="115" t="s">
        <v>86</v>
      </c>
      <c r="F55" s="90"/>
      <c r="G55" s="90"/>
      <c r="H55" s="116" t="str">
        <f t="shared" ref="H55:M55" si="12">H1</f>
        <v>Pop, Deevey</v>
      </c>
      <c r="I55" s="115" t="str">
        <f t="shared" si="12"/>
        <v>Pop, McEvedy &amp; Jones</v>
      </c>
      <c r="J55" s="115" t="str">
        <f t="shared" si="12"/>
        <v>Pop, Maddison 2010</v>
      </c>
      <c r="K55" s="115" t="str">
        <f t="shared" si="12"/>
        <v>Pop, UN</v>
      </c>
      <c r="L55" s="115" t="str">
        <f t="shared" si="12"/>
        <v>GWP/cap, Maddison 2010</v>
      </c>
      <c r="M55" s="115" t="str">
        <f t="shared" si="12"/>
        <v>GWP growth, WEO</v>
      </c>
      <c r="N55" s="105" t="str">
        <f t="shared" ref="N55" si="13">N1</f>
        <v>FRA GDP/capita growth, WEO</v>
      </c>
      <c r="O55" s="103"/>
      <c r="S55" s="105"/>
      <c r="U55" s="90"/>
    </row>
    <row r="56" spans="1:21" ht="9.75" customHeight="1">
      <c r="A56" s="119">
        <f>Data!A109</f>
        <v>1969</v>
      </c>
      <c r="B56" s="118">
        <f t="shared" ref="B56:B92" si="14">J56</f>
        <v>3615.7428818856479</v>
      </c>
      <c r="C56" s="118">
        <f t="shared" ref="C56:C97" si="15">L56</f>
        <v>3612.906250873662</v>
      </c>
      <c r="D56" s="118">
        <f t="shared" ref="D56:D87" si="16">C56*B56/1000</f>
        <v>13063.340059516608</v>
      </c>
      <c r="E56" s="118">
        <f t="shared" ref="E56:E103" si="17">Q56</f>
        <v>17908</v>
      </c>
      <c r="F56" s="90">
        <f t="shared" ref="F56:F87" si="18">2029-A56</f>
        <v>60</v>
      </c>
      <c r="G56" s="90"/>
      <c r="H56" s="103"/>
      <c r="J56" s="105">
        <f>Data!T109</f>
        <v>3615.7428818856479</v>
      </c>
      <c r="K56" s="90">
        <f>Data!BA109</f>
        <v>3625.680965</v>
      </c>
      <c r="L56" s="90">
        <f>Data!AL109</f>
        <v>3612.906250873662</v>
      </c>
      <c r="O56" s="103"/>
      <c r="Q56" s="105">
        <f>Data!AM109</f>
        <v>17908</v>
      </c>
      <c r="S56" s="105"/>
      <c r="U56" s="90"/>
    </row>
    <row r="57" spans="1:21" ht="9" customHeight="1">
      <c r="A57" s="103">
        <f>Data!A110</f>
        <v>1970</v>
      </c>
      <c r="B57" s="90">
        <f t="shared" si="14"/>
        <v>3691.1574281273151</v>
      </c>
      <c r="C57" s="90">
        <f t="shared" si="15"/>
        <v>3725.4561176368552</v>
      </c>
      <c r="D57" s="90">
        <f t="shared" si="16"/>
        <v>13751.245021777626</v>
      </c>
      <c r="E57" s="118">
        <f t="shared" si="17"/>
        <v>18771</v>
      </c>
      <c r="F57" s="90">
        <f t="shared" si="18"/>
        <v>59</v>
      </c>
      <c r="G57" s="90"/>
      <c r="H57" s="103"/>
      <c r="J57" s="105">
        <f>Data!T110</f>
        <v>3691.1574281273151</v>
      </c>
      <c r="K57" s="90">
        <f>Data!BA110</f>
        <v>3700.437042</v>
      </c>
      <c r="L57" s="90">
        <f>Data!AL110</f>
        <v>3725.4561176368552</v>
      </c>
      <c r="O57" s="103"/>
      <c r="Q57" s="105">
        <f>Data!AM110</f>
        <v>18771</v>
      </c>
      <c r="S57" s="105"/>
      <c r="U57" s="90"/>
    </row>
    <row r="58" spans="1:21" ht="9" customHeight="1">
      <c r="A58" s="103">
        <f>Data!A111</f>
        <v>1971</v>
      </c>
      <c r="B58" s="90">
        <f t="shared" si="14"/>
        <v>3769.8184019999999</v>
      </c>
      <c r="C58" s="90">
        <f t="shared" si="15"/>
        <v>3797.3094149527979</v>
      </c>
      <c r="D58" s="90">
        <f t="shared" si="16"/>
        <v>14315.166910576912</v>
      </c>
      <c r="E58" s="118">
        <f t="shared" si="17"/>
        <v>19486</v>
      </c>
      <c r="F58" s="90">
        <f t="shared" si="18"/>
        <v>58</v>
      </c>
      <c r="G58" s="90"/>
      <c r="H58" s="103"/>
      <c r="J58" s="105">
        <f>Data!T111</f>
        <v>3769.8184019999999</v>
      </c>
      <c r="K58" s="90">
        <f>Data!BA111</f>
        <v>3775.7600299999999</v>
      </c>
      <c r="L58" s="90">
        <f>Data!AL111</f>
        <v>3797.3094149527979</v>
      </c>
      <c r="O58" s="103"/>
      <c r="Q58" s="105">
        <f>Data!AM111</f>
        <v>19486</v>
      </c>
      <c r="S58" s="105"/>
      <c r="U58" s="90"/>
    </row>
    <row r="59" spans="1:21" ht="9" customHeight="1">
      <c r="A59" s="103">
        <f>Data!A112</f>
        <v>1972</v>
      </c>
      <c r="B59" s="90">
        <f t="shared" si="14"/>
        <v>3846.4985877153567</v>
      </c>
      <c r="C59" s="90">
        <f t="shared" si="15"/>
        <v>3900.7166676302181</v>
      </c>
      <c r="D59" s="90">
        <f t="shared" si="16"/>
        <v>15004.101153117386</v>
      </c>
      <c r="E59" s="118">
        <f t="shared" si="17"/>
        <v>20175</v>
      </c>
      <c r="F59" s="90">
        <f t="shared" si="18"/>
        <v>57</v>
      </c>
      <c r="G59" s="90"/>
      <c r="H59" s="103"/>
      <c r="J59" s="105">
        <f>Data!T112</f>
        <v>3846.4985877153567</v>
      </c>
      <c r="K59" s="90">
        <f>Data!BA112</f>
        <v>3851.650588</v>
      </c>
      <c r="L59" s="90">
        <f>Data!AL112</f>
        <v>3900.7166676302181</v>
      </c>
      <c r="O59" s="103"/>
      <c r="Q59" s="105">
        <f>Data!AM112</f>
        <v>20175</v>
      </c>
      <c r="S59" s="105"/>
      <c r="U59" s="90"/>
    </row>
    <row r="60" spans="1:21" ht="9" customHeight="1">
      <c r="A60" s="103">
        <f>Data!A113</f>
        <v>1973</v>
      </c>
      <c r="B60" s="90">
        <f t="shared" si="14"/>
        <v>3922.7933523736237</v>
      </c>
      <c r="C60" s="90">
        <f t="shared" si="15"/>
        <v>4080.9973637326198</v>
      </c>
      <c r="D60" s="90">
        <f t="shared" si="16"/>
        <v>16008.909329504604</v>
      </c>
      <c r="E60" s="118">
        <f t="shared" si="17"/>
        <v>21097</v>
      </c>
      <c r="F60" s="90">
        <f t="shared" si="18"/>
        <v>56</v>
      </c>
      <c r="G60" s="90"/>
      <c r="H60" s="103"/>
      <c r="J60" s="105">
        <f>Data!T113</f>
        <v>3922.7933523736237</v>
      </c>
      <c r="K60" s="90">
        <f>Data!BA113</f>
        <v>3927.7805189999999</v>
      </c>
      <c r="L60" s="90">
        <f>Data!AL113</f>
        <v>4080.9973637326198</v>
      </c>
      <c r="O60" s="103"/>
      <c r="Q60" s="105">
        <f>Data!AM113</f>
        <v>21097</v>
      </c>
      <c r="S60" s="105"/>
      <c r="U60" s="90"/>
    </row>
    <row r="61" spans="1:21" ht="9" customHeight="1">
      <c r="A61" s="103">
        <f>Data!A114</f>
        <v>1974</v>
      </c>
      <c r="B61" s="90">
        <f t="shared" si="14"/>
        <v>3997.6768698013789</v>
      </c>
      <c r="C61" s="90">
        <f t="shared" si="15"/>
        <v>4096.8872177712756</v>
      </c>
      <c r="D61" s="90">
        <f t="shared" si="16"/>
        <v>16378.031268669152</v>
      </c>
      <c r="E61" s="118">
        <f t="shared" si="17"/>
        <v>21571</v>
      </c>
      <c r="F61" s="90">
        <f t="shared" si="18"/>
        <v>55</v>
      </c>
      <c r="G61" s="90"/>
      <c r="H61" s="103"/>
      <c r="J61" s="105">
        <f>Data!T114</f>
        <v>3997.6768698013789</v>
      </c>
      <c r="K61" s="90">
        <f>Data!BA114</f>
        <v>4003.7941779999996</v>
      </c>
      <c r="L61" s="90">
        <f>Data!AL114</f>
        <v>4096.8872177712756</v>
      </c>
      <c r="O61" s="103"/>
      <c r="Q61" s="105">
        <f>Data!AM114</f>
        <v>21571</v>
      </c>
      <c r="S61" s="105"/>
      <c r="U61" s="90"/>
    </row>
    <row r="62" spans="1:21" ht="9" customHeight="1">
      <c r="A62" s="103">
        <f>Data!A115</f>
        <v>1975</v>
      </c>
      <c r="B62" s="90">
        <f t="shared" si="14"/>
        <v>4070.6706320806175</v>
      </c>
      <c r="C62" s="90">
        <f t="shared" si="15"/>
        <v>4086.2379942371008</v>
      </c>
      <c r="D62" s="90">
        <f t="shared" si="16"/>
        <v>16633.728998832972</v>
      </c>
      <c r="E62" s="118">
        <f t="shared" si="17"/>
        <v>21316</v>
      </c>
      <c r="F62" s="90">
        <f t="shared" si="18"/>
        <v>54</v>
      </c>
      <c r="G62" s="90"/>
      <c r="H62" s="103"/>
      <c r="J62" s="105">
        <f>Data!T115</f>
        <v>4070.6706320806175</v>
      </c>
      <c r="K62" s="90">
        <f>Data!BA115</f>
        <v>4079.480474</v>
      </c>
      <c r="L62" s="90">
        <f>Data!AL115</f>
        <v>4086.2379942371008</v>
      </c>
      <c r="O62" s="103"/>
      <c r="Q62" s="105">
        <f>Data!AM115</f>
        <v>21316</v>
      </c>
      <c r="S62" s="105"/>
      <c r="U62" s="90"/>
    </row>
    <row r="63" spans="1:21" ht="9" customHeight="1">
      <c r="A63" s="103">
        <f>Data!A116</f>
        <v>1976</v>
      </c>
      <c r="B63" s="90">
        <f t="shared" si="14"/>
        <v>4141.4448631408295</v>
      </c>
      <c r="C63" s="90">
        <f t="shared" si="15"/>
        <v>4213.1205262463445</v>
      </c>
      <c r="D63" s="90">
        <f t="shared" si="16"/>
        <v>17448.406361216112</v>
      </c>
      <c r="E63" s="118">
        <f t="shared" si="17"/>
        <v>22154</v>
      </c>
      <c r="F63" s="90">
        <f t="shared" si="18"/>
        <v>53</v>
      </c>
      <c r="G63" s="90"/>
      <c r="H63" s="103"/>
      <c r="J63" s="105">
        <f>Data!T116</f>
        <v>4141.4448631408295</v>
      </c>
      <c r="K63" s="90">
        <f>Data!BA116</f>
        <v>4154.666827</v>
      </c>
      <c r="L63" s="90">
        <f>Data!AL116</f>
        <v>4213.1205262463445</v>
      </c>
      <c r="O63" s="103"/>
      <c r="Q63" s="105">
        <f>Data!AM116</f>
        <v>22154</v>
      </c>
      <c r="S63" s="105"/>
      <c r="U63" s="90"/>
    </row>
    <row r="64" spans="1:21" ht="9" customHeight="1">
      <c r="A64" s="103">
        <f>Data!A117</f>
        <v>1977</v>
      </c>
      <c r="B64" s="90">
        <f t="shared" si="14"/>
        <v>4213.5386494026989</v>
      </c>
      <c r="C64" s="90">
        <f t="shared" si="15"/>
        <v>4308.4777087492212</v>
      </c>
      <c r="D64" s="90">
        <f t="shared" si="16"/>
        <v>18153.937345904826</v>
      </c>
      <c r="E64" s="118">
        <f t="shared" si="17"/>
        <v>22888</v>
      </c>
      <c r="F64" s="90">
        <f t="shared" si="18"/>
        <v>52</v>
      </c>
      <c r="G64" s="90"/>
      <c r="H64" s="103"/>
      <c r="J64" s="105">
        <f>Data!T117</f>
        <v>4213.5386494026989</v>
      </c>
      <c r="K64" s="90">
        <f>Data!BA117</f>
        <v>4229.5059190000002</v>
      </c>
      <c r="L64" s="90">
        <f>Data!AL117</f>
        <v>4308.4777087492212</v>
      </c>
      <c r="O64" s="103"/>
      <c r="Q64" s="105">
        <f>Data!AM117</f>
        <v>22888</v>
      </c>
      <c r="S64" s="105"/>
      <c r="U64" s="90"/>
    </row>
    <row r="65" spans="1:21" ht="9" customHeight="1">
      <c r="A65" s="103">
        <f>Data!A118</f>
        <v>1978</v>
      </c>
      <c r="B65" s="90">
        <f t="shared" si="14"/>
        <v>4286.3168524751754</v>
      </c>
      <c r="C65" s="90">
        <f t="shared" si="15"/>
        <v>4421.7535807903314</v>
      </c>
      <c r="D65" s="90">
        <f t="shared" si="16"/>
        <v>18953.03689083405</v>
      </c>
      <c r="E65" s="118">
        <f t="shared" si="17"/>
        <v>23427</v>
      </c>
      <c r="F65" s="90">
        <f t="shared" si="18"/>
        <v>51</v>
      </c>
      <c r="G65" s="90"/>
      <c r="H65" s="103"/>
      <c r="J65" s="105">
        <f>Data!T118</f>
        <v>4286.3168524751754</v>
      </c>
      <c r="K65" s="90">
        <f>Data!BA118</f>
        <v>4304.5335990000003</v>
      </c>
      <c r="L65" s="90">
        <f>Data!AL118</f>
        <v>4421.7535807903314</v>
      </c>
      <c r="O65" s="103"/>
      <c r="Q65" s="105">
        <f>Data!AM118</f>
        <v>23427</v>
      </c>
      <c r="S65" s="105"/>
      <c r="U65" s="90"/>
    </row>
    <row r="66" spans="1:21" ht="9" customHeight="1">
      <c r="A66" s="103">
        <f>Data!A119</f>
        <v>1979</v>
      </c>
      <c r="B66" s="90">
        <f t="shared" si="14"/>
        <v>4363.1442719077831</v>
      </c>
      <c r="C66" s="90">
        <f t="shared" si="15"/>
        <v>4499.5331247572067</v>
      </c>
      <c r="D66" s="90">
        <f t="shared" si="16"/>
        <v>19632.112179543732</v>
      </c>
      <c r="E66" s="118">
        <f t="shared" si="17"/>
        <v>24075</v>
      </c>
      <c r="F66" s="90">
        <f t="shared" si="18"/>
        <v>50</v>
      </c>
      <c r="G66" s="90"/>
      <c r="H66" s="103"/>
      <c r="J66" s="105">
        <f>Data!T119</f>
        <v>4363.1442719077831</v>
      </c>
      <c r="K66" s="90">
        <f>Data!BA119</f>
        <v>4380.5061849999993</v>
      </c>
      <c r="L66" s="90">
        <f>Data!AL119</f>
        <v>4499.5331247572067</v>
      </c>
      <c r="O66" s="103"/>
      <c r="Q66" s="105">
        <f>Data!AM119</f>
        <v>24075</v>
      </c>
      <c r="S66" s="105"/>
      <c r="U66" s="90"/>
    </row>
    <row r="67" spans="1:21" ht="9" customHeight="1">
      <c r="A67" s="103">
        <f>Data!A120</f>
        <v>1980</v>
      </c>
      <c r="B67" s="90">
        <f t="shared" si="14"/>
        <v>4439.5287309999994</v>
      </c>
      <c r="C67" s="90">
        <f t="shared" si="15"/>
        <v>4510.7868586267696</v>
      </c>
      <c r="D67" s="90">
        <f t="shared" si="16"/>
        <v>20025.767858290776</v>
      </c>
      <c r="E67" s="118">
        <f t="shared" si="17"/>
        <v>24292</v>
      </c>
      <c r="F67" s="90">
        <f t="shared" si="18"/>
        <v>49</v>
      </c>
      <c r="G67" s="90"/>
      <c r="H67" s="103"/>
      <c r="J67" s="105">
        <f>Data!T120</f>
        <v>4439.5287309999994</v>
      </c>
      <c r="K67" s="90">
        <f>Data!BA120</f>
        <v>4458.0034660000001</v>
      </c>
      <c r="L67" s="90">
        <f>Data!AL120</f>
        <v>4510.7868586267696</v>
      </c>
      <c r="O67" s="103"/>
      <c r="Q67" s="105">
        <f>Data!AM120</f>
        <v>24292</v>
      </c>
      <c r="S67" s="105"/>
      <c r="U67" s="90"/>
    </row>
    <row r="68" spans="1:21" ht="9" customHeight="1">
      <c r="A68" s="103">
        <f>Data!A121</f>
        <v>1981</v>
      </c>
      <c r="B68" s="90">
        <f t="shared" si="14"/>
        <v>4514.8375848859287</v>
      </c>
      <c r="C68" s="90">
        <f t="shared" si="15"/>
        <v>4522.5590735996311</v>
      </c>
      <c r="D68" s="90">
        <f t="shared" si="16"/>
        <v>20418.619685354501</v>
      </c>
      <c r="E68" s="118">
        <f t="shared" si="17"/>
        <v>24413</v>
      </c>
      <c r="F68" s="90">
        <f t="shared" si="18"/>
        <v>48</v>
      </c>
      <c r="G68" s="90"/>
      <c r="H68" s="103"/>
      <c r="J68" s="105">
        <f>Data!T121</f>
        <v>4514.8375848859287</v>
      </c>
      <c r="K68" s="90">
        <f>Data!BA121</f>
        <v>4536.9966189999996</v>
      </c>
      <c r="L68" s="90">
        <f>Data!AL121</f>
        <v>4522.5590735996311</v>
      </c>
      <c r="O68" s="103"/>
      <c r="Q68" s="105">
        <f>Data!AM121</f>
        <v>24413</v>
      </c>
      <c r="S68" s="105"/>
      <c r="U68" s="90"/>
    </row>
    <row r="69" spans="1:21" ht="9" customHeight="1">
      <c r="A69" s="103">
        <f>Data!A122</f>
        <v>1982</v>
      </c>
      <c r="B69" s="90">
        <f t="shared" si="14"/>
        <v>4587.3074211816138</v>
      </c>
      <c r="C69" s="90">
        <f t="shared" si="15"/>
        <v>4500.1837272134971</v>
      </c>
      <c r="D69" s="90">
        <f t="shared" si="16"/>
        <v>20643.726208527212</v>
      </c>
      <c r="E69" s="118">
        <f t="shared" si="17"/>
        <v>24893</v>
      </c>
      <c r="F69" s="90">
        <f t="shared" si="18"/>
        <v>47</v>
      </c>
      <c r="G69" s="90"/>
      <c r="H69" s="103"/>
      <c r="J69" s="105">
        <f>Data!T122</f>
        <v>4587.3074211816138</v>
      </c>
      <c r="K69" s="90">
        <f>Data!BA122</f>
        <v>4617.3865259999993</v>
      </c>
      <c r="L69" s="90">
        <f>Data!AL122</f>
        <v>4500.1837272134971</v>
      </c>
      <c r="O69" s="103"/>
      <c r="Q69" s="105">
        <f>Data!AM122</f>
        <v>24893</v>
      </c>
      <c r="S69" s="105"/>
      <c r="U69" s="90"/>
    </row>
    <row r="70" spans="1:21" ht="9" customHeight="1">
      <c r="A70" s="103">
        <f>Data!A123</f>
        <v>1983</v>
      </c>
      <c r="B70" s="90">
        <f t="shared" si="14"/>
        <v>4676.3883772126701</v>
      </c>
      <c r="C70" s="90">
        <f t="shared" si="15"/>
        <v>4539.0055682278489</v>
      </c>
      <c r="D70" s="90">
        <f t="shared" si="16"/>
        <v>21226.152883364306</v>
      </c>
      <c r="E70" s="118">
        <f t="shared" si="17"/>
        <v>25080</v>
      </c>
      <c r="F70" s="90">
        <f t="shared" si="18"/>
        <v>46</v>
      </c>
      <c r="G70" s="90"/>
      <c r="H70" s="103"/>
      <c r="J70" s="105">
        <f>Data!T123</f>
        <v>4676.3883772126701</v>
      </c>
      <c r="K70" s="90">
        <f>Data!BA123</f>
        <v>4699.5691870000001</v>
      </c>
      <c r="L70" s="90">
        <f>Data!AL123</f>
        <v>4539.0055682278489</v>
      </c>
      <c r="O70" s="103"/>
      <c r="Q70" s="105">
        <f>Data!AM123</f>
        <v>25080</v>
      </c>
      <c r="S70" s="105"/>
      <c r="U70" s="90"/>
    </row>
    <row r="71" spans="1:21" ht="9" customHeight="1">
      <c r="A71" s="103">
        <f>Data!A124</f>
        <v>1984</v>
      </c>
      <c r="B71" s="90">
        <f t="shared" si="14"/>
        <v>4756.5212125098851</v>
      </c>
      <c r="C71" s="90">
        <f t="shared" si="15"/>
        <v>4667.5025630893988</v>
      </c>
      <c r="D71" s="90">
        <f t="shared" si="16"/>
        <v>22201.074950778984</v>
      </c>
      <c r="E71" s="118">
        <f t="shared" si="17"/>
        <v>25305</v>
      </c>
      <c r="F71" s="90">
        <f t="shared" si="18"/>
        <v>45</v>
      </c>
      <c r="G71" s="90"/>
      <c r="H71" s="103"/>
      <c r="J71" s="105">
        <f>Data!T124</f>
        <v>4756.5212125098851</v>
      </c>
      <c r="K71" s="90">
        <f>Data!BA124</f>
        <v>4784.0115169999999</v>
      </c>
      <c r="L71" s="90">
        <f>Data!AL124</f>
        <v>4667.5025630893988</v>
      </c>
      <c r="O71" s="103"/>
      <c r="Q71" s="105">
        <f>Data!AM124</f>
        <v>25305</v>
      </c>
      <c r="S71" s="105"/>
      <c r="U71" s="90"/>
    </row>
    <row r="72" spans="1:21" ht="9" customHeight="1">
      <c r="A72" s="103">
        <f>Data!A125</f>
        <v>1985</v>
      </c>
      <c r="B72" s="90">
        <f t="shared" si="14"/>
        <v>4837.7191140000004</v>
      </c>
      <c r="C72" s="90">
        <f t="shared" si="15"/>
        <v>4747.5193396109025</v>
      </c>
      <c r="D72" s="90">
        <f t="shared" si="16"/>
        <v>22967.165053320321</v>
      </c>
      <c r="E72" s="118">
        <f t="shared" si="17"/>
        <v>25549</v>
      </c>
      <c r="F72" s="90">
        <f t="shared" si="18"/>
        <v>44</v>
      </c>
      <c r="G72" s="90"/>
      <c r="H72" s="103"/>
      <c r="J72" s="105">
        <f>Data!T125</f>
        <v>4837.7191140000004</v>
      </c>
      <c r="K72" s="90">
        <f>Data!BA125</f>
        <v>4870.9216660000002</v>
      </c>
      <c r="L72" s="90">
        <f>Data!AL125</f>
        <v>4747.5193396109025</v>
      </c>
      <c r="O72" s="103"/>
      <c r="Q72" s="105">
        <f>Data!AM125</f>
        <v>25549</v>
      </c>
      <c r="S72" s="105"/>
      <c r="U72" s="90"/>
    </row>
    <row r="73" spans="1:21" ht="9" customHeight="1">
      <c r="A73" s="103">
        <f>Data!A126</f>
        <v>1986</v>
      </c>
      <c r="B73" s="90">
        <f t="shared" si="14"/>
        <v>4920.9675960479708</v>
      </c>
      <c r="C73" s="90">
        <f t="shared" si="15"/>
        <v>4832.2172614842038</v>
      </c>
      <c r="D73" s="90">
        <f t="shared" si="16"/>
        <v>23779.184560827431</v>
      </c>
      <c r="E73" s="118">
        <f t="shared" si="17"/>
        <v>26047</v>
      </c>
      <c r="F73" s="90">
        <f t="shared" si="18"/>
        <v>43</v>
      </c>
      <c r="G73" s="90"/>
      <c r="H73" s="103"/>
      <c r="J73" s="105">
        <f>Data!T126</f>
        <v>4920.9675960479708</v>
      </c>
      <c r="K73" s="90">
        <f>Data!BA126</f>
        <v>4960.5680000000002</v>
      </c>
      <c r="L73" s="90">
        <f>Data!AL126</f>
        <v>4832.2172614842038</v>
      </c>
      <c r="O73" s="103"/>
      <c r="Q73" s="105">
        <f>Data!AM126</f>
        <v>26047</v>
      </c>
      <c r="S73" s="105"/>
      <c r="U73" s="90"/>
    </row>
    <row r="74" spans="1:21" ht="9" customHeight="1">
      <c r="A74" s="103">
        <f>Data!A127</f>
        <v>1987</v>
      </c>
      <c r="B74" s="90">
        <f t="shared" si="14"/>
        <v>5006.6715829897157</v>
      </c>
      <c r="C74" s="90">
        <f t="shared" si="15"/>
        <v>4931.8596480754404</v>
      </c>
      <c r="D74" s="90">
        <f t="shared" si="16"/>
        <v>24692.201551312966</v>
      </c>
      <c r="E74" s="118">
        <f t="shared" si="17"/>
        <v>26581</v>
      </c>
      <c r="F74" s="90">
        <f t="shared" si="18"/>
        <v>42</v>
      </c>
      <c r="G74" s="90"/>
      <c r="H74" s="103"/>
      <c r="J74" s="105">
        <f>Data!T127</f>
        <v>5006.6715829897157</v>
      </c>
      <c r="K74" s="90">
        <f>Data!BA127</f>
        <v>5052.5219979999993</v>
      </c>
      <c r="L74" s="90">
        <f>Data!AL127</f>
        <v>4931.8596480754404</v>
      </c>
      <c r="O74" s="103"/>
      <c r="Q74" s="105">
        <f>Data!AM127</f>
        <v>26581</v>
      </c>
      <c r="S74" s="105"/>
      <c r="U74" s="90"/>
    </row>
    <row r="75" spans="1:21" ht="9" customHeight="1">
      <c r="A75" s="103">
        <f>Data!A128</f>
        <v>1988</v>
      </c>
      <c r="B75" s="90">
        <f t="shared" si="14"/>
        <v>5093.3060514006784</v>
      </c>
      <c r="C75" s="90">
        <f t="shared" si="15"/>
        <v>5056.3391293075383</v>
      </c>
      <c r="D75" s="90">
        <f t="shared" si="16"/>
        <v>25753.482685236122</v>
      </c>
      <c r="E75" s="118">
        <f t="shared" si="17"/>
        <v>27621</v>
      </c>
      <c r="F75" s="90">
        <f t="shared" si="18"/>
        <v>41</v>
      </c>
      <c r="G75" s="90"/>
      <c r="H75" s="103"/>
      <c r="J75" s="105">
        <f>Data!T128</f>
        <v>5093.3060514006784</v>
      </c>
      <c r="K75" s="90">
        <f>Data!BA128</f>
        <v>5145.4259940000002</v>
      </c>
      <c r="L75" s="90">
        <f>Data!AL128</f>
        <v>5056.3391293075383</v>
      </c>
      <c r="O75" s="103"/>
      <c r="Q75" s="105">
        <f>Data!AM128</f>
        <v>27621</v>
      </c>
      <c r="S75" s="105"/>
      <c r="U75" s="90"/>
    </row>
    <row r="76" spans="1:21" ht="9" customHeight="1">
      <c r="A76" s="103">
        <f>Data!A129</f>
        <v>1989</v>
      </c>
      <c r="B76" s="90">
        <f t="shared" si="14"/>
        <v>5180.5403563215959</v>
      </c>
      <c r="C76" s="90">
        <f t="shared" si="15"/>
        <v>5133.0231788379033</v>
      </c>
      <c r="D76" s="90">
        <f t="shared" si="16"/>
        <v>26591.833727903922</v>
      </c>
      <c r="E76" s="118">
        <f t="shared" si="17"/>
        <v>28460</v>
      </c>
      <c r="F76" s="90">
        <f t="shared" si="18"/>
        <v>40</v>
      </c>
      <c r="G76" s="90"/>
      <c r="H76" s="103"/>
      <c r="J76" s="105">
        <f>Data!T129</f>
        <v>5180.5403563215959</v>
      </c>
      <c r="K76" s="90">
        <f>Data!BA129</f>
        <v>5237.4414340000003</v>
      </c>
      <c r="L76" s="90">
        <f>Data!AL129</f>
        <v>5133.0231788379033</v>
      </c>
      <c r="O76" s="103"/>
      <c r="Q76" s="105">
        <f>Data!AM129</f>
        <v>28460</v>
      </c>
      <c r="S76" s="105"/>
      <c r="U76" s="90"/>
    </row>
    <row r="77" spans="1:21" ht="9" customHeight="1">
      <c r="A77" s="103">
        <f>Data!A130</f>
        <v>1990</v>
      </c>
      <c r="B77" s="90">
        <f t="shared" si="14"/>
        <v>5269.0292280000012</v>
      </c>
      <c r="C77" s="90">
        <f t="shared" si="15"/>
        <v>5149.4519829218807</v>
      </c>
      <c r="D77" s="90">
        <f t="shared" si="16"/>
        <v>27132.613006197953</v>
      </c>
      <c r="E77" s="118">
        <f t="shared" si="17"/>
        <v>29031</v>
      </c>
      <c r="F77" s="90">
        <f t="shared" si="18"/>
        <v>39</v>
      </c>
      <c r="G77" s="90"/>
      <c r="H77" s="103"/>
      <c r="J77" s="105">
        <f>Data!T130</f>
        <v>5269.0292280000012</v>
      </c>
      <c r="K77" s="90">
        <f>Data!BA130</f>
        <v>5327.23104100001</v>
      </c>
      <c r="L77" s="90">
        <f>Data!AL130</f>
        <v>5149.4519829218807</v>
      </c>
      <c r="O77" s="103"/>
      <c r="Q77" s="105">
        <f>Data!AM130</f>
        <v>29031</v>
      </c>
      <c r="S77" s="105"/>
      <c r="U77" s="90"/>
    </row>
    <row r="78" spans="1:21" ht="9" customHeight="1">
      <c r="A78" s="103">
        <f>Data!A131</f>
        <v>1991</v>
      </c>
      <c r="B78" s="90">
        <f t="shared" si="14"/>
        <v>5351.9217245270902</v>
      </c>
      <c r="C78" s="90">
        <f t="shared" si="15"/>
        <v>5141.4553843909825</v>
      </c>
      <c r="D78" s="90">
        <f t="shared" si="16"/>
        <v>27516.666767408882</v>
      </c>
      <c r="E78" s="118">
        <f t="shared" si="17"/>
        <v>29158</v>
      </c>
      <c r="F78" s="90">
        <f t="shared" si="18"/>
        <v>38</v>
      </c>
      <c r="G78" s="90"/>
      <c r="H78" s="103"/>
      <c r="J78" s="105">
        <f>Data!T131</f>
        <v>5351.9217245270902</v>
      </c>
      <c r="K78" s="90">
        <f>Data!BA131</f>
        <v>5414.2893830000003</v>
      </c>
      <c r="L78" s="90">
        <f>Data!AL131</f>
        <v>5141.4553843909825</v>
      </c>
      <c r="O78" s="103"/>
      <c r="Q78" s="105">
        <f>Data!AM131</f>
        <v>29158</v>
      </c>
      <c r="S78" s="105"/>
      <c r="U78" s="90"/>
    </row>
    <row r="79" spans="1:21" ht="9" customHeight="1">
      <c r="A79" s="103">
        <f>Data!A132</f>
        <v>1992</v>
      </c>
      <c r="B79" s="90">
        <f t="shared" si="14"/>
        <v>5435.7215212778128</v>
      </c>
      <c r="C79" s="90">
        <f t="shared" si="15"/>
        <v>5163.0431717476977</v>
      </c>
      <c r="D79" s="90">
        <f t="shared" si="16"/>
        <v>28064.864883955419</v>
      </c>
      <c r="E79" s="118">
        <f t="shared" si="17"/>
        <v>29449</v>
      </c>
      <c r="F79" s="90">
        <f t="shared" si="18"/>
        <v>37</v>
      </c>
      <c r="G79" s="90"/>
      <c r="H79" s="103"/>
      <c r="J79" s="105">
        <f>Data!T132</f>
        <v>5435.7215212778128</v>
      </c>
      <c r="K79" s="90">
        <f>Data!BA132</f>
        <v>5498.9198930000002</v>
      </c>
      <c r="L79" s="90">
        <f>Data!AL132</f>
        <v>5163.0431717476977</v>
      </c>
      <c r="O79" s="103"/>
      <c r="Q79" s="105">
        <f>Data!AM132</f>
        <v>29449</v>
      </c>
      <c r="S79" s="105"/>
      <c r="U79" s="90"/>
    </row>
    <row r="80" spans="1:21" ht="9" customHeight="1">
      <c r="A80" s="103">
        <f>Data!A133</f>
        <v>1993</v>
      </c>
      <c r="B80" s="90">
        <f t="shared" si="14"/>
        <v>5518.1270881781875</v>
      </c>
      <c r="C80" s="90">
        <f t="shared" si="15"/>
        <v>5201.3914610866123</v>
      </c>
      <c r="D80" s="90">
        <f t="shared" si="16"/>
        <v>28701.939117640755</v>
      </c>
      <c r="E80" s="118">
        <f t="shared" si="17"/>
        <v>29113</v>
      </c>
      <c r="F80" s="90">
        <f t="shared" si="18"/>
        <v>36</v>
      </c>
      <c r="G80" s="90"/>
      <c r="H80" s="103"/>
      <c r="J80" s="105">
        <f>Data!T133</f>
        <v>5518.1270881781875</v>
      </c>
      <c r="K80" s="90">
        <f>Data!BA133</f>
        <v>5581.5975980000003</v>
      </c>
      <c r="L80" s="90">
        <f>Data!AL133</f>
        <v>5201.3914610866123</v>
      </c>
      <c r="O80" s="103"/>
      <c r="Q80" s="105">
        <f>Data!AM133</f>
        <v>29113</v>
      </c>
      <c r="S80" s="105"/>
      <c r="U80" s="90"/>
    </row>
    <row r="81" spans="1:21" ht="9" customHeight="1">
      <c r="A81" s="103">
        <f>Data!A134</f>
        <v>1994</v>
      </c>
      <c r="B81" s="90">
        <f t="shared" si="14"/>
        <v>5599.396187005741</v>
      </c>
      <c r="C81" s="90">
        <f t="shared" si="15"/>
        <v>5304.9848272693362</v>
      </c>
      <c r="D81" s="90">
        <f t="shared" si="16"/>
        <v>29704.711813935231</v>
      </c>
      <c r="E81" s="118">
        <f t="shared" si="17"/>
        <v>29656</v>
      </c>
      <c r="F81" s="90">
        <f t="shared" si="18"/>
        <v>35</v>
      </c>
      <c r="G81" s="90"/>
      <c r="H81" s="103"/>
      <c r="J81" s="105">
        <f>Data!T134</f>
        <v>5599.396187005741</v>
      </c>
      <c r="K81" s="90">
        <f>Data!BA134</f>
        <v>5663.1504279999999</v>
      </c>
      <c r="L81" s="90">
        <f>Data!AL134</f>
        <v>5304.9848272693362</v>
      </c>
      <c r="O81" s="103"/>
      <c r="Q81" s="105">
        <f>Data!AM134</f>
        <v>29656</v>
      </c>
      <c r="S81" s="105"/>
      <c r="U81" s="90"/>
    </row>
    <row r="82" spans="1:21" ht="9" customHeight="1">
      <c r="A82" s="103">
        <f>Data!A135</f>
        <v>1995</v>
      </c>
      <c r="B82" s="90">
        <f t="shared" si="14"/>
        <v>5681.5749560000004</v>
      </c>
      <c r="C82" s="90">
        <f t="shared" si="15"/>
        <v>5443.4614012032598</v>
      </c>
      <c r="D82" s="90">
        <f t="shared" si="16"/>
        <v>30927.43397102911</v>
      </c>
      <c r="E82" s="118">
        <f t="shared" si="17"/>
        <v>30135</v>
      </c>
      <c r="F82" s="90">
        <f t="shared" si="18"/>
        <v>34</v>
      </c>
      <c r="G82" s="90"/>
      <c r="H82" s="103"/>
      <c r="J82" s="105">
        <f>Data!T135</f>
        <v>5681.5749560000004</v>
      </c>
      <c r="K82" s="90">
        <f>Data!BA135</f>
        <v>5744.2129299999997</v>
      </c>
      <c r="L82" s="90">
        <f>Data!AL135</f>
        <v>5443.4614012032598</v>
      </c>
      <c r="O82" s="103"/>
      <c r="Q82" s="105">
        <f>Data!AM135</f>
        <v>30135</v>
      </c>
      <c r="S82" s="105"/>
      <c r="U82" s="90"/>
    </row>
    <row r="83" spans="1:21" ht="9" customHeight="1">
      <c r="A83" s="103">
        <f>Data!A136</f>
        <v>1996</v>
      </c>
      <c r="B83" s="90">
        <f t="shared" si="14"/>
        <v>5762.2117738871711</v>
      </c>
      <c r="C83" s="90">
        <f t="shared" si="15"/>
        <v>5546.8212316533354</v>
      </c>
      <c r="D83" s="90">
        <f t="shared" si="16"/>
        <v>31961.95860868019</v>
      </c>
      <c r="E83" s="118">
        <f t="shared" si="17"/>
        <v>30415</v>
      </c>
      <c r="F83" s="90">
        <f t="shared" si="18"/>
        <v>33</v>
      </c>
      <c r="G83" s="90"/>
      <c r="H83" s="103"/>
      <c r="J83" s="105">
        <f>Data!T136</f>
        <v>5762.2117738871711</v>
      </c>
      <c r="K83" s="90">
        <f>Data!BA136</f>
        <v>5824.8919310000101</v>
      </c>
      <c r="L83" s="90">
        <f>Data!AL136</f>
        <v>5546.8212316533354</v>
      </c>
      <c r="O83" s="103"/>
      <c r="Q83" s="105">
        <f>Data!AM136</f>
        <v>30415</v>
      </c>
      <c r="S83" s="105"/>
      <c r="U83" s="90"/>
    </row>
    <row r="84" spans="1:21" ht="9" customHeight="1">
      <c r="A84" s="103">
        <f>Data!A137</f>
        <v>1997</v>
      </c>
      <c r="B84" s="90">
        <f t="shared" si="14"/>
        <v>5842.121553300206</v>
      </c>
      <c r="C84" s="90">
        <f t="shared" si="15"/>
        <v>5687.8875653173909</v>
      </c>
      <c r="D84" s="90">
        <f t="shared" si="16"/>
        <v>33229.330538088965</v>
      </c>
      <c r="E84" s="118">
        <f t="shared" si="17"/>
        <v>30987</v>
      </c>
      <c r="F84" s="90">
        <f t="shared" si="18"/>
        <v>32</v>
      </c>
      <c r="G84" s="90"/>
      <c r="H84" s="103"/>
      <c r="J84" s="105">
        <f>Data!T137</f>
        <v>5842.121553300206</v>
      </c>
      <c r="K84" s="90">
        <f>Data!BA137</f>
        <v>5905.0456469999999</v>
      </c>
      <c r="L84" s="90">
        <f>Data!AL137</f>
        <v>5687.8875653173909</v>
      </c>
      <c r="O84" s="103"/>
      <c r="Q84" s="105">
        <f>Data!AM137</f>
        <v>30987</v>
      </c>
      <c r="S84" s="105"/>
      <c r="U84" s="90"/>
    </row>
    <row r="85" spans="1:21" ht="9" customHeight="1">
      <c r="A85" s="103">
        <f>Data!A138</f>
        <v>1998</v>
      </c>
      <c r="B85" s="90">
        <f t="shared" si="14"/>
        <v>5921.3663500568318</v>
      </c>
      <c r="C85" s="90">
        <f t="shared" si="15"/>
        <v>5717.5064400904621</v>
      </c>
      <c r="D85" s="90">
        <f t="shared" si="16"/>
        <v>33855.450240584891</v>
      </c>
      <c r="E85" s="118">
        <f t="shared" si="17"/>
        <v>31941</v>
      </c>
      <c r="F85" s="90">
        <f t="shared" si="18"/>
        <v>31</v>
      </c>
      <c r="G85" s="90"/>
      <c r="H85" s="103"/>
      <c r="J85" s="105">
        <f>Data!T138</f>
        <v>5921.3663500568318</v>
      </c>
      <c r="K85" s="90">
        <f>Data!BA138</f>
        <v>5984.7940749999998</v>
      </c>
      <c r="L85" s="90">
        <f>Data!AL138</f>
        <v>5717.5064400904621</v>
      </c>
      <c r="O85" s="103"/>
      <c r="Q85" s="105">
        <f>Data!AM138</f>
        <v>31941</v>
      </c>
      <c r="S85" s="105"/>
      <c r="U85" s="90"/>
    </row>
    <row r="86" spans="1:21" ht="9" customHeight="1">
      <c r="A86" s="103">
        <f>Data!A139</f>
        <v>1999</v>
      </c>
      <c r="B86" s="90">
        <f t="shared" si="14"/>
        <v>5999.6218541851977</v>
      </c>
      <c r="C86" s="90">
        <f t="shared" si="15"/>
        <v>5850.2740747237103</v>
      </c>
      <c r="D86" s="90">
        <f t="shared" si="16"/>
        <v>35099.432191685461</v>
      </c>
      <c r="E86" s="118">
        <f t="shared" si="17"/>
        <v>32872</v>
      </c>
      <c r="F86" s="90">
        <f t="shared" si="18"/>
        <v>30</v>
      </c>
      <c r="G86" s="90"/>
      <c r="H86" s="103"/>
      <c r="J86" s="105">
        <f>Data!T139</f>
        <v>5999.6218541851977</v>
      </c>
      <c r="K86" s="90">
        <f>Data!BA139</f>
        <v>6064.2390330000098</v>
      </c>
      <c r="L86" s="90">
        <f>Data!AL139</f>
        <v>5850.2740747237103</v>
      </c>
      <c r="O86" s="103"/>
      <c r="Q86" s="105">
        <f>Data!AM139</f>
        <v>32872</v>
      </c>
      <c r="S86" s="105"/>
      <c r="U86" s="90"/>
    </row>
    <row r="87" spans="1:21" ht="9" customHeight="1">
      <c r="A87" s="103">
        <f>Data!A140</f>
        <v>2000</v>
      </c>
      <c r="B87" s="90">
        <f t="shared" si="14"/>
        <v>6076.5575229999995</v>
      </c>
      <c r="C87" s="90">
        <f t="shared" si="15"/>
        <v>6057.0748394752745</v>
      </c>
      <c r="D87" s="90">
        <f t="shared" si="16"/>
        <v>36806.163683187493</v>
      </c>
      <c r="E87" s="118">
        <f t="shared" si="17"/>
        <v>33967</v>
      </c>
      <c r="F87" s="90">
        <f t="shared" si="18"/>
        <v>29</v>
      </c>
      <c r="G87" s="90"/>
      <c r="H87" s="103"/>
      <c r="J87" s="105">
        <f>Data!T140</f>
        <v>6076.5575229999995</v>
      </c>
      <c r="K87" s="90">
        <f>Data!BA140</f>
        <v>6143.4938059999995</v>
      </c>
      <c r="L87" s="90">
        <f>Data!AL140</f>
        <v>6057.0748394752745</v>
      </c>
      <c r="M87" s="111">
        <f>Data!BP140</f>
        <v>4.8160000000000001E-2</v>
      </c>
      <c r="N87" s="105">
        <f>Data!BQ140</f>
        <v>3.2850000000000004E-2</v>
      </c>
      <c r="O87" s="103"/>
      <c r="Q87" s="105">
        <f>Data!AM140</f>
        <v>33967</v>
      </c>
      <c r="S87" s="105"/>
      <c r="U87" s="90"/>
    </row>
    <row r="88" spans="1:21" ht="9" customHeight="1">
      <c r="A88" s="103">
        <f>Data!A141</f>
        <v>2001</v>
      </c>
      <c r="B88" s="90">
        <f t="shared" si="14"/>
        <v>6154.7909691881296</v>
      </c>
      <c r="C88" s="90">
        <f t="shared" si="15"/>
        <v>6160.7820522985166</v>
      </c>
      <c r="D88" s="90">
        <f t="shared" ref="D88:D97" si="19">C88*B88/1000</f>
        <v>37918.325738623222</v>
      </c>
      <c r="E88" s="118">
        <f t="shared" si="17"/>
        <v>34434</v>
      </c>
      <c r="F88" s="90">
        <f t="shared" ref="F88:F106" si="20">2029-A88</f>
        <v>28</v>
      </c>
      <c r="G88" s="90"/>
      <c r="H88" s="103"/>
      <c r="J88" s="105">
        <f>Data!T141</f>
        <v>6154.7909691881296</v>
      </c>
      <c r="K88" s="90">
        <f>Data!BA141</f>
        <v>6222.6265310000008</v>
      </c>
      <c r="L88" s="90">
        <f>Data!AL141</f>
        <v>6160.7820522985166</v>
      </c>
      <c r="M88" s="111">
        <f>Data!BP141</f>
        <v>2.4750000000000001E-2</v>
      </c>
      <c r="N88" s="105">
        <f>Data!BQ141</f>
        <v>1.2809999999999998E-2</v>
      </c>
      <c r="O88" s="103"/>
      <c r="Q88" s="105">
        <f>Data!AM141</f>
        <v>34434</v>
      </c>
      <c r="S88" s="105"/>
      <c r="U88" s="90"/>
    </row>
    <row r="89" spans="1:21" ht="9" customHeight="1">
      <c r="A89" s="103">
        <f>Data!A142</f>
        <v>2002</v>
      </c>
      <c r="B89" s="90">
        <f t="shared" si="14"/>
        <v>6231.7039451400251</v>
      </c>
      <c r="C89" s="90">
        <f t="shared" si="15"/>
        <v>6303.4767193486896</v>
      </c>
      <c r="D89" s="90">
        <f t="shared" si="19"/>
        <v>39281.400740063531</v>
      </c>
      <c r="E89" s="118">
        <f t="shared" si="17"/>
        <v>34618</v>
      </c>
      <c r="F89" s="90">
        <f t="shared" si="20"/>
        <v>27</v>
      </c>
      <c r="G89" s="90"/>
      <c r="H89" s="103"/>
      <c r="J89" s="105">
        <f>Data!T142</f>
        <v>6231.7039451400251</v>
      </c>
      <c r="K89" s="90">
        <f>Data!BA142</f>
        <v>6301.7731719999902</v>
      </c>
      <c r="L89" s="90">
        <f>Data!AL142</f>
        <v>6303.4767193486896</v>
      </c>
      <c r="M89" s="111">
        <f>Data!BP142</f>
        <v>2.9769999999999998E-2</v>
      </c>
      <c r="N89" s="105">
        <f>Data!BQ142</f>
        <v>4.2500000000000003E-3</v>
      </c>
      <c r="O89" s="103"/>
      <c r="Q89" s="105">
        <f>Data!AM142</f>
        <v>34618</v>
      </c>
      <c r="S89" s="105"/>
      <c r="U89" s="90"/>
    </row>
    <row r="90" spans="1:21" ht="9" customHeight="1">
      <c r="A90" s="103">
        <f>Data!A143</f>
        <v>2003</v>
      </c>
      <c r="B90" s="90">
        <f t="shared" si="14"/>
        <v>6308.3643770571871</v>
      </c>
      <c r="C90" s="90">
        <f t="shared" si="15"/>
        <v>6525.7272028547422</v>
      </c>
      <c r="D90" s="90">
        <f t="shared" si="19"/>
        <v>41166.665020881897</v>
      </c>
      <c r="E90" s="118">
        <f t="shared" si="17"/>
        <v>34707</v>
      </c>
      <c r="F90" s="90">
        <f t="shared" si="20"/>
        <v>26</v>
      </c>
      <c r="G90" s="90"/>
      <c r="H90" s="103"/>
      <c r="J90" s="105">
        <f>Data!T143</f>
        <v>6308.3643770571871</v>
      </c>
      <c r="K90" s="90">
        <f>Data!BA143</f>
        <v>6381.1851409999999</v>
      </c>
      <c r="L90" s="90">
        <f>Data!AL143</f>
        <v>6525.7272028547422</v>
      </c>
      <c r="M90" s="111">
        <f>Data!BP143</f>
        <v>4.2750000000000003E-2</v>
      </c>
      <c r="N90" s="105">
        <f>Data!BQ143</f>
        <v>1.25E-3</v>
      </c>
      <c r="O90" s="103"/>
      <c r="Q90" s="105">
        <f>Data!AM143</f>
        <v>34707</v>
      </c>
      <c r="S90" s="105"/>
      <c r="U90" s="90"/>
    </row>
    <row r="91" spans="1:21" ht="9" customHeight="1">
      <c r="A91" s="103">
        <f>Data!A144</f>
        <v>2004</v>
      </c>
      <c r="B91" s="90">
        <f t="shared" si="14"/>
        <v>6374.0559165774948</v>
      </c>
      <c r="C91" s="90">
        <f t="shared" si="15"/>
        <v>6781.8290131161666</v>
      </c>
      <c r="D91" s="90">
        <f t="shared" si="19"/>
        <v>43227.757346270017</v>
      </c>
      <c r="E91" s="118">
        <f t="shared" si="17"/>
        <v>35465</v>
      </c>
      <c r="F91" s="90">
        <f t="shared" si="20"/>
        <v>25</v>
      </c>
      <c r="G91" s="90"/>
      <c r="H91" s="103"/>
      <c r="J91" s="105">
        <f>Data!T144</f>
        <v>6374.0559165774948</v>
      </c>
      <c r="K91" s="90">
        <f>Data!BA144</f>
        <v>6461.1593910000001</v>
      </c>
      <c r="L91" s="90">
        <f>Data!AL144</f>
        <v>6781.8290131161666</v>
      </c>
      <c r="M91" s="111">
        <f>Data!BP144</f>
        <v>5.4179999999999999E-2</v>
      </c>
      <c r="N91" s="105">
        <f>Data!BQ144</f>
        <v>2.1440000000000001E-2</v>
      </c>
      <c r="O91" s="103"/>
      <c r="Q91" s="105">
        <f>Data!AM144</f>
        <v>35465</v>
      </c>
      <c r="S91" s="105"/>
      <c r="U91" s="90"/>
    </row>
    <row r="92" spans="1:21" ht="9" customHeight="1">
      <c r="A92" s="103">
        <f>Data!A145</f>
        <v>2005</v>
      </c>
      <c r="B92" s="90">
        <f t="shared" si="14"/>
        <v>6462.9865550000013</v>
      </c>
      <c r="C92" s="90">
        <f t="shared" si="15"/>
        <v>7001.2683839146584</v>
      </c>
      <c r="D92" s="90">
        <f t="shared" si="19"/>
        <v>45249.103433187025</v>
      </c>
      <c r="E92" s="118">
        <f t="shared" si="17"/>
        <v>35817</v>
      </c>
      <c r="F92" s="90">
        <f t="shared" si="20"/>
        <v>24</v>
      </c>
      <c r="G92" s="90"/>
      <c r="H92" s="103"/>
      <c r="J92" s="105">
        <f>Data!T145</f>
        <v>6462.9865550000013</v>
      </c>
      <c r="K92" s="90">
        <f>Data!BA145</f>
        <v>6541.9069559999998</v>
      </c>
      <c r="L92" s="90">
        <f>Data!AL145</f>
        <v>7001.2683839146584</v>
      </c>
      <c r="M92" s="111">
        <f>Data!BP145</f>
        <v>4.9059999999999999E-2</v>
      </c>
      <c r="N92" s="105">
        <f>Data!BQ145</f>
        <v>9.0000000000000011E-3</v>
      </c>
      <c r="O92" s="103"/>
      <c r="Q92" s="105">
        <f>Data!AM145</f>
        <v>35817</v>
      </c>
      <c r="S92" s="105"/>
      <c r="U92" s="90"/>
    </row>
    <row r="93" spans="1:21" ht="9" customHeight="1">
      <c r="A93" s="103">
        <f>Data!A146</f>
        <v>2006</v>
      </c>
      <c r="B93" s="90">
        <f>K93/$K$92*$B$92</f>
        <v>6543.6129758939687</v>
      </c>
      <c r="C93" s="90">
        <f t="shared" si="15"/>
        <v>7275.7606620893503</v>
      </c>
      <c r="D93" s="90">
        <f t="shared" si="19"/>
        <v>47609.761877946767</v>
      </c>
      <c r="E93" s="118">
        <f t="shared" si="17"/>
        <v>36439</v>
      </c>
      <c r="F93" s="90">
        <f t="shared" si="20"/>
        <v>23</v>
      </c>
      <c r="G93" s="90"/>
      <c r="H93" s="103"/>
      <c r="K93" s="90">
        <f>Data!BA146</f>
        <v>6623.5179170000001</v>
      </c>
      <c r="L93" s="90">
        <f>Data!AL146</f>
        <v>7275.7606620893503</v>
      </c>
      <c r="M93" s="111">
        <f>Data!BP146</f>
        <v>5.4610000000000006E-2</v>
      </c>
      <c r="N93" s="105">
        <f>Data!BQ146</f>
        <v>1.721E-2</v>
      </c>
      <c r="O93" s="103"/>
      <c r="Q93" s="105">
        <f>Data!AM146</f>
        <v>36439</v>
      </c>
      <c r="S93" s="105"/>
      <c r="U93" s="90"/>
    </row>
    <row r="94" spans="1:21" ht="9" customHeight="1">
      <c r="A94" s="103">
        <f>Data!A147</f>
        <v>2007</v>
      </c>
      <c r="B94" s="90">
        <f t="shared" ref="B94:B106" si="21">K94/$K$92*$B$92</f>
        <v>6625.0472964165465</v>
      </c>
      <c r="C94" s="90">
        <f t="shared" si="15"/>
        <v>7503.5295370697522</v>
      </c>
      <c r="D94" s="90">
        <f t="shared" si="19"/>
        <v>49711.238073145665</v>
      </c>
      <c r="E94" s="118">
        <f t="shared" si="17"/>
        <v>37068</v>
      </c>
      <c r="F94" s="90">
        <f t="shared" si="20"/>
        <v>22</v>
      </c>
      <c r="G94" s="90"/>
      <c r="H94" s="103"/>
      <c r="K94" s="90">
        <f>Data!BA147</f>
        <v>6705.9466430000002</v>
      </c>
      <c r="L94" s="90">
        <f>Data!AL147</f>
        <v>7503.5295370697522</v>
      </c>
      <c r="M94" s="111">
        <f>Data!BP147</f>
        <v>5.5599999999999997E-2</v>
      </c>
      <c r="N94" s="105">
        <f>Data!BQ147</f>
        <v>1.7689999999999997E-2</v>
      </c>
      <c r="O94" s="103"/>
      <c r="Q94" s="105">
        <f>Data!AM147</f>
        <v>37068</v>
      </c>
      <c r="S94" s="105"/>
      <c r="U94" s="90"/>
    </row>
    <row r="95" spans="1:21" ht="9" customHeight="1">
      <c r="A95" s="103">
        <f>Data!A148</f>
        <v>2008</v>
      </c>
      <c r="B95" s="90">
        <f t="shared" si="21"/>
        <v>6707.1863147787044</v>
      </c>
      <c r="C95" s="90">
        <f t="shared" si="15"/>
        <v>7625.8604941139383</v>
      </c>
      <c r="D95" s="90">
        <f t="shared" si="19"/>
        <v>51148.067144532579</v>
      </c>
      <c r="E95" s="118">
        <f t="shared" si="17"/>
        <v>36928</v>
      </c>
      <c r="F95" s="90">
        <f t="shared" si="20"/>
        <v>21</v>
      </c>
      <c r="G95" s="90"/>
      <c r="H95" s="103"/>
      <c r="K95" s="90">
        <f>Data!BA148</f>
        <v>6789.0886719999999</v>
      </c>
      <c r="L95" s="90">
        <f>Data!AL148</f>
        <v>7625.8604941139383</v>
      </c>
      <c r="M95" s="111">
        <f>Data!BP148</f>
        <v>3.0259999999999999E-2</v>
      </c>
      <c r="N95" s="105">
        <f>Data!BQ148</f>
        <v>-2.9299999999999999E-3</v>
      </c>
      <c r="O95" s="103"/>
      <c r="Q95" s="105">
        <f>Data!AM148</f>
        <v>36928</v>
      </c>
      <c r="S95" s="105"/>
      <c r="U95" s="90"/>
    </row>
    <row r="96" spans="1:21" ht="9" customHeight="1">
      <c r="A96" s="103">
        <f>Data!A149</f>
        <v>2009</v>
      </c>
      <c r="B96" s="90">
        <f t="shared" si="21"/>
        <v>6789.8551504699608</v>
      </c>
      <c r="C96" s="90">
        <f t="shared" si="15"/>
        <v>7478.1070148627568</v>
      </c>
      <c r="D96" s="90">
        <f t="shared" si="19"/>
        <v>50775.263430631436</v>
      </c>
      <c r="E96" s="118">
        <f t="shared" si="17"/>
        <v>35642</v>
      </c>
      <c r="F96" s="90">
        <f t="shared" si="20"/>
        <v>20</v>
      </c>
      <c r="G96" s="90"/>
      <c r="H96" s="103"/>
      <c r="K96" s="90">
        <f>Data!BA149</f>
        <v>6872.7669880000003</v>
      </c>
      <c r="L96" s="90">
        <f>Data!AL149</f>
        <v>7478.1070148627568</v>
      </c>
      <c r="M96" s="111">
        <f>Data!BP149</f>
        <v>-7.2999999999999996E-4</v>
      </c>
      <c r="N96" s="105">
        <f>Data!BQ149</f>
        <v>-3.388E-2</v>
      </c>
      <c r="O96" s="103"/>
      <c r="Q96" s="105">
        <f>Data!AM149</f>
        <v>35642</v>
      </c>
      <c r="S96" s="105"/>
      <c r="U96" s="90"/>
    </row>
    <row r="97" spans="1:21" ht="9" customHeight="1">
      <c r="A97" s="103">
        <f>Data!A150</f>
        <v>2010</v>
      </c>
      <c r="B97" s="90">
        <f t="shared" si="21"/>
        <v>6872.8977066103771</v>
      </c>
      <c r="C97" s="90">
        <f t="shared" si="15"/>
        <v>7813.8824409826502</v>
      </c>
      <c r="D97" s="90">
        <f t="shared" si="19"/>
        <v>53704.014708352755</v>
      </c>
      <c r="E97" s="118">
        <f t="shared" si="17"/>
        <v>36141</v>
      </c>
      <c r="F97" s="90">
        <f t="shared" si="20"/>
        <v>19</v>
      </c>
      <c r="G97" s="90"/>
      <c r="H97" s="103"/>
      <c r="K97" s="90">
        <f>Data!BA150</f>
        <v>6956.8235880000002</v>
      </c>
      <c r="L97" s="90">
        <f>Data!AL150</f>
        <v>7813.8824409826502</v>
      </c>
      <c r="M97" s="111">
        <f>Data!BP150</f>
        <v>5.4150000000000004E-2</v>
      </c>
      <c r="N97" s="105">
        <f>Data!BQ150</f>
        <v>1.4630000000000001E-2</v>
      </c>
      <c r="O97" s="103"/>
      <c r="Q97" s="105">
        <f>Data!AM150</f>
        <v>36141</v>
      </c>
      <c r="S97" s="105"/>
      <c r="U97" s="90"/>
    </row>
    <row r="98" spans="1:21" ht="9" customHeight="1">
      <c r="A98" s="103">
        <f>Data!A151</f>
        <v>2011</v>
      </c>
      <c r="B98" s="90">
        <f t="shared" si="21"/>
        <v>6956.2504549519545</v>
      </c>
      <c r="C98" s="90">
        <f>D98/B98*1000</f>
        <v>8050.7572205296829</v>
      </c>
      <c r="D98" s="90">
        <f>D97*(1+M98)</f>
        <v>56003.083578017337</v>
      </c>
      <c r="E98" s="118">
        <f t="shared" si="17"/>
        <v>36691</v>
      </c>
      <c r="F98" s="90">
        <f t="shared" si="20"/>
        <v>18</v>
      </c>
      <c r="G98" s="90"/>
      <c r="H98" s="103"/>
      <c r="K98" s="90">
        <f>Data!BA151</f>
        <v>7041.19416799999</v>
      </c>
      <c r="L98" s="90"/>
      <c r="M98" s="111">
        <f>Data!BP151</f>
        <v>4.2809999999999994E-2</v>
      </c>
      <c r="N98" s="105">
        <f>Data!BQ151</f>
        <v>1.6979999999999999E-2</v>
      </c>
      <c r="O98" s="103"/>
      <c r="Q98" s="105">
        <f>Data!AM151</f>
        <v>36691</v>
      </c>
      <c r="S98" s="105"/>
      <c r="U98" s="90"/>
    </row>
    <row r="99" spans="1:21" ht="9" customHeight="1">
      <c r="A99" s="103">
        <f>Data!A152</f>
        <v>2012</v>
      </c>
      <c r="B99" s="90">
        <f t="shared" si="21"/>
        <v>7039.8632369870302</v>
      </c>
      <c r="C99" s="90">
        <f t="shared" ref="C99:C106" si="22">D99/B99*1000</f>
        <v>8234.3633477197527</v>
      </c>
      <c r="D99" s="90">
        <f t="shared" ref="D99:D105" si="23">D98*(1+M99)</f>
        <v>57968.791811605741</v>
      </c>
      <c r="E99" s="118">
        <f t="shared" si="17"/>
        <v>36571</v>
      </c>
      <c r="F99" s="90">
        <f t="shared" si="20"/>
        <v>17</v>
      </c>
      <c r="G99" s="90"/>
      <c r="H99" s="103"/>
      <c r="K99" s="90">
        <f>Data!BA152</f>
        <v>7125.8279570000004</v>
      </c>
      <c r="L99" s="90"/>
      <c r="M99" s="111">
        <f>Data!BP152</f>
        <v>3.5099999999999999E-2</v>
      </c>
      <c r="N99" s="105">
        <f>Data!BQ152</f>
        <v>-1.7100000000000001E-3</v>
      </c>
      <c r="O99" s="103"/>
      <c r="Q99" s="105">
        <f>Data!AM152</f>
        <v>36571</v>
      </c>
      <c r="S99" s="105"/>
      <c r="U99" s="90"/>
    </row>
    <row r="100" spans="1:21" ht="9" customHeight="1">
      <c r="A100" s="103">
        <f>Data!A153</f>
        <v>2013</v>
      </c>
      <c r="B100" s="90">
        <f t="shared" si="21"/>
        <v>7123.5948628046299</v>
      </c>
      <c r="C100" s="90">
        <f t="shared" si="22"/>
        <v>8421.8211261336437</v>
      </c>
      <c r="D100" s="90">
        <f t="shared" si="23"/>
        <v>59993.641709585121</v>
      </c>
      <c r="E100" s="118">
        <f t="shared" si="17"/>
        <v>36632</v>
      </c>
      <c r="F100" s="90">
        <f t="shared" si="20"/>
        <v>16</v>
      </c>
      <c r="G100" s="90"/>
      <c r="H100" s="103"/>
      <c r="K100" s="90">
        <f>Data!BA153</f>
        <v>7210.5820410000006</v>
      </c>
      <c r="L100" s="90"/>
      <c r="M100" s="111">
        <f>Data!BP153</f>
        <v>3.4929999999999996E-2</v>
      </c>
      <c r="N100" s="105">
        <f>Data!BQ153</f>
        <v>6.8000000000000005E-4</v>
      </c>
      <c r="O100" s="103"/>
      <c r="Q100" s="105">
        <f>Data!AM153</f>
        <v>36632</v>
      </c>
      <c r="S100" s="105"/>
      <c r="U100" s="90"/>
    </row>
    <row r="101" spans="1:21" ht="9" customHeight="1">
      <c r="A101" s="103">
        <f>Data!A154</f>
        <v>2014</v>
      </c>
      <c r="B101" s="90">
        <f t="shared" si="21"/>
        <v>7207.2816699095756</v>
      </c>
      <c r="C101" s="90">
        <f t="shared" si="22"/>
        <v>8622.8645269165609</v>
      </c>
      <c r="D101" s="90">
        <f t="shared" si="23"/>
        <v>62147.413446959232</v>
      </c>
      <c r="E101" s="118">
        <f t="shared" si="17"/>
        <v>36527</v>
      </c>
      <c r="F101" s="90">
        <f t="shared" si="20"/>
        <v>15</v>
      </c>
      <c r="G101" s="90"/>
      <c r="H101" s="103"/>
      <c r="K101" s="90">
        <f>Data!BA154</f>
        <v>7295.2907589999995</v>
      </c>
      <c r="L101" s="90"/>
      <c r="M101" s="111">
        <f>Data!BP154</f>
        <v>3.5900000000000001E-2</v>
      </c>
      <c r="N101" s="105">
        <f>Data!BQ154</f>
        <v>4.3600000000000002E-3</v>
      </c>
      <c r="O101" s="103"/>
      <c r="Q101" s="105">
        <f>Data!AM154</f>
        <v>36527</v>
      </c>
      <c r="S101" s="105"/>
      <c r="U101" s="90"/>
    </row>
    <row r="102" spans="1:21" ht="9" customHeight="1">
      <c r="A102" s="103">
        <f>Data!A155</f>
        <v>2015</v>
      </c>
      <c r="B102" s="90">
        <f t="shared" si="21"/>
        <v>7290.7684100591159</v>
      </c>
      <c r="C102" s="90">
        <f t="shared" si="22"/>
        <v>8820.7634391711472</v>
      </c>
      <c r="D102" s="90">
        <f t="shared" si="23"/>
        <v>64310.143434913407</v>
      </c>
      <c r="E102" s="118">
        <f t="shared" si="17"/>
        <v>36827</v>
      </c>
      <c r="F102" s="90">
        <f t="shared" si="20"/>
        <v>14</v>
      </c>
      <c r="G102" s="90"/>
      <c r="H102" s="103"/>
      <c r="K102" s="90">
        <f>Data!BA155</f>
        <v>7379.7969670000002</v>
      </c>
      <c r="L102" s="90"/>
      <c r="M102" s="111">
        <f>Data!BP155</f>
        <v>3.4799999999999998E-2</v>
      </c>
      <c r="N102" s="105">
        <f>Data!BQ155</f>
        <v>6.8400000000000006E-3</v>
      </c>
      <c r="O102" s="103"/>
      <c r="Q102" s="105">
        <f>Data!AM155</f>
        <v>36827</v>
      </c>
      <c r="S102" s="105"/>
      <c r="U102" s="90"/>
    </row>
    <row r="103" spans="1:21" ht="9" customHeight="1">
      <c r="A103" s="103">
        <f>Data!A156</f>
        <v>2016</v>
      </c>
      <c r="B103" s="90">
        <f t="shared" si="21"/>
        <v>7373.9773020500152</v>
      </c>
      <c r="C103" s="90">
        <f t="shared" si="22"/>
        <v>9020.7158275325492</v>
      </c>
      <c r="D103" s="90">
        <f t="shared" si="23"/>
        <v>66518.553760468334</v>
      </c>
      <c r="E103" s="118">
        <f t="shared" si="17"/>
        <v>37124</v>
      </c>
      <c r="F103" s="90">
        <f t="shared" si="20"/>
        <v>13</v>
      </c>
      <c r="G103" s="118"/>
      <c r="H103" s="103"/>
      <c r="K103" s="90">
        <f>Data!BA156</f>
        <v>7464.0219340000003</v>
      </c>
      <c r="L103" s="90"/>
      <c r="M103" s="111">
        <f>Data!BP156</f>
        <v>3.4340000000000002E-2</v>
      </c>
      <c r="N103" s="105">
        <f>Data!BQ156</f>
        <v>8.3199999999999993E-3</v>
      </c>
      <c r="O103" s="103"/>
      <c r="Q103" s="105">
        <f>Data!AM156</f>
        <v>37124</v>
      </c>
      <c r="S103" s="105"/>
      <c r="U103" s="90"/>
    </row>
    <row r="104" spans="1:21" ht="9.4" customHeight="1">
      <c r="A104" s="103">
        <f>Data!A157</f>
        <v>2017</v>
      </c>
      <c r="B104" s="90">
        <f t="shared" si="21"/>
        <v>7456.8028738159119</v>
      </c>
      <c r="C104" s="90">
        <f t="shared" si="22"/>
        <v>9265.7433702067538</v>
      </c>
      <c r="D104" s="90">
        <f t="shared" si="23"/>
        <v>69092.821790998452</v>
      </c>
      <c r="E104" s="118">
        <f>E103*(1+N104)</f>
        <v>37863.138840000007</v>
      </c>
      <c r="F104" s="90">
        <f t="shared" si="20"/>
        <v>12</v>
      </c>
      <c r="H104" s="103"/>
      <c r="K104" s="90">
        <f>Data!BA157</f>
        <v>7547.8589000000002</v>
      </c>
      <c r="L104" s="90"/>
      <c r="M104" s="111">
        <f>Data!BP157</f>
        <v>3.8699999999999998E-2</v>
      </c>
      <c r="N104" s="105">
        <f>Data!BQ157</f>
        <v>1.9910000000000001E-2</v>
      </c>
      <c r="O104" s="103"/>
      <c r="S104" s="105"/>
      <c r="U104" s="90"/>
    </row>
    <row r="105" spans="1:21" ht="9.4" customHeight="1">
      <c r="A105" s="119">
        <f>Data!A158</f>
        <v>2018</v>
      </c>
      <c r="B105" s="118">
        <f t="shared" si="21"/>
        <v>7539.0309882143483</v>
      </c>
      <c r="C105" s="118">
        <f t="shared" si="22"/>
        <v>9492.6859956903972</v>
      </c>
      <c r="D105" s="118">
        <f t="shared" si="23"/>
        <v>71565.653882898288</v>
      </c>
      <c r="E105" s="118">
        <f>E104*(1+N105)</f>
        <v>38457.590119788008</v>
      </c>
      <c r="F105" s="118">
        <f t="shared" si="20"/>
        <v>11</v>
      </c>
      <c r="H105" s="119"/>
      <c r="I105" s="120"/>
      <c r="J105" s="120"/>
      <c r="K105" s="118">
        <f>Data!BA158</f>
        <v>7631.0911129999995</v>
      </c>
      <c r="L105" s="118"/>
      <c r="M105" s="158">
        <f>Data!BP158</f>
        <v>3.5790000000000002E-2</v>
      </c>
      <c r="N105" s="105">
        <f>Data!BQ158</f>
        <v>1.5700000000000002E-2</v>
      </c>
      <c r="S105" s="105"/>
    </row>
    <row r="106" spans="1:21" ht="9.4" customHeight="1">
      <c r="A106" s="119">
        <f>Data!A159</f>
        <v>2019</v>
      </c>
      <c r="B106" s="118">
        <f t="shared" si="21"/>
        <v>7620.4142976403191</v>
      </c>
      <c r="C106" s="118">
        <f t="shared" si="22"/>
        <v>9663.4675827569354</v>
      </c>
      <c r="D106" s="118">
        <f>D105*(1+M106)</f>
        <v>73639.626532424678</v>
      </c>
      <c r="E106" s="118">
        <f>E105*(1+N106)</f>
        <v>38911.005107300305</v>
      </c>
      <c r="F106" s="90">
        <f t="shared" si="20"/>
        <v>10</v>
      </c>
      <c r="H106" s="119"/>
      <c r="I106" s="120"/>
      <c r="J106" s="120"/>
      <c r="K106" s="118">
        <f>Data!BA159</f>
        <v>7713.4682050000101</v>
      </c>
      <c r="L106" s="118"/>
      <c r="M106" s="158">
        <f>Data!BP159</f>
        <v>2.8980000000000002E-2</v>
      </c>
      <c r="N106" s="105">
        <f>Data!BQ159</f>
        <v>1.179E-2</v>
      </c>
      <c r="S106" s="105"/>
    </row>
    <row r="107" spans="1:21" ht="9.4" customHeight="1">
      <c r="A107" s="113"/>
      <c r="B107" s="113"/>
      <c r="C107" s="113"/>
      <c r="D107" s="113"/>
      <c r="E107" s="113"/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E072-1F8B-4D94-9C0D-964507B79F0A}">
  <dimension ref="A1:M765"/>
  <sheetViews>
    <sheetView showGridLines="0" topLeftCell="A105" zoomScaleNormal="100" workbookViewId="0">
      <selection activeCell="F106" sqref="F106"/>
    </sheetView>
  </sheetViews>
  <sheetFormatPr defaultColWidth="9" defaultRowHeight="9.4" customHeight="1"/>
  <cols>
    <col min="1" max="1" width="10.1328125" style="105" customWidth="1"/>
    <col min="2" max="2" width="23.53125" style="105" customWidth="1"/>
    <col min="3" max="3" width="11.86328125" style="105" customWidth="1"/>
    <col min="4" max="6" width="20.6640625" style="105" customWidth="1"/>
    <col min="7" max="7" width="16.53125" style="105" customWidth="1"/>
    <col min="8" max="11" width="9.1328125" style="105" bestFit="1" customWidth="1"/>
    <col min="12" max="16384" width="9" style="105"/>
  </cols>
  <sheetData>
    <row r="1" spans="1:9" ht="9.4" customHeight="1">
      <c r="D1" s="105">
        <f t="array" ref="D1:D2">TRANSPOSE(LINEST(LN(B8:B105),A8:A105,TRUE))</f>
        <v>1.2735705203422527E-3</v>
      </c>
      <c r="E1" s="105">
        <f t="array" ref="E1:E2">TRANSPOSE(LINEST(LN(B8:B105),LN(C8:C105),TRUE))</f>
        <v>-1.7882209347350484</v>
      </c>
      <c r="H1" s="105" t="s">
        <v>833</v>
      </c>
      <c r="I1" s="105">
        <v>1</v>
      </c>
    </row>
    <row r="2" spans="1:9" s="102" customFormat="1" ht="11.25">
      <c r="D2" s="117">
        <v>6.6618711330574083</v>
      </c>
      <c r="E2" s="117">
        <v>17.240593258607291</v>
      </c>
      <c r="F2" s="117"/>
      <c r="G2" s="117"/>
    </row>
    <row r="3" spans="1:9" s="102" customFormat="1" ht="11.25">
      <c r="D3" s="117"/>
      <c r="E3" s="117"/>
      <c r="F3" s="117"/>
      <c r="G3" s="117"/>
    </row>
    <row r="4" spans="1:9" s="102" customFormat="1" ht="11.25">
      <c r="A4" s="91" t="str">
        <f>'Data presentation'!A1</f>
        <v>Year</v>
      </c>
      <c r="B4" s="115" t="s">
        <v>832</v>
      </c>
      <c r="C4" s="115" t="str">
        <f>'Data presentation'!F1</f>
        <v>t</v>
      </c>
      <c r="D4" s="115" t="s">
        <v>834</v>
      </c>
      <c r="E4" s="115" t="s">
        <v>835</v>
      </c>
      <c r="F4" s="117"/>
      <c r="G4" s="117"/>
    </row>
    <row r="5" spans="1:9" ht="9.75" customHeight="1">
      <c r="A5" s="103">
        <f>'Data presentation'!A2</f>
        <v>-1000000</v>
      </c>
      <c r="B5" s="107">
        <f>'Data presentation'!D2</f>
        <v>0.05</v>
      </c>
      <c r="C5" s="90">
        <f t="shared" ref="C5:C36" si="0">2046.80075994332-A5</f>
        <v>1002046.8007599433</v>
      </c>
      <c r="D5" s="165"/>
      <c r="E5" s="165"/>
      <c r="F5" s="165"/>
      <c r="G5" s="107"/>
      <c r="H5" s="102">
        <v>0</v>
      </c>
      <c r="I5" s="102">
        <v>100</v>
      </c>
    </row>
    <row r="6" spans="1:9" ht="9" customHeight="1">
      <c r="A6" s="103">
        <f>'Data presentation'!A3</f>
        <v>-300000</v>
      </c>
      <c r="B6" s="107">
        <f>'Data presentation'!D3</f>
        <v>0.4</v>
      </c>
      <c r="C6" s="90">
        <f t="shared" si="0"/>
        <v>302046.80075994332</v>
      </c>
      <c r="D6" s="165"/>
      <c r="E6" s="165"/>
      <c r="F6" s="165"/>
      <c r="G6" s="107"/>
      <c r="H6" s="102">
        <f>H7</f>
        <v>12</v>
      </c>
      <c r="I6" s="102">
        <f>I5</f>
        <v>100</v>
      </c>
    </row>
    <row r="7" spans="1:9" ht="9" customHeight="1">
      <c r="A7" s="103">
        <f>'Data presentation'!A4</f>
        <v>-25000</v>
      </c>
      <c r="B7" s="107">
        <f>'Data presentation'!D4</f>
        <v>1.3360000000000001</v>
      </c>
      <c r="C7" s="90">
        <f t="shared" si="0"/>
        <v>27046.800759943319</v>
      </c>
      <c r="D7" s="165"/>
      <c r="E7" s="165"/>
      <c r="F7" s="165"/>
      <c r="G7" s="107"/>
      <c r="H7" s="102">
        <v>12</v>
      </c>
      <c r="I7" s="102">
        <f>I5*(1+r_)</f>
        <v>200</v>
      </c>
    </row>
    <row r="8" spans="1:9" ht="9" customHeight="1">
      <c r="A8" s="103">
        <f>'Data presentation'!A5</f>
        <v>-10000</v>
      </c>
      <c r="B8" s="107">
        <f>'Data presentation'!D5</f>
        <v>1.6</v>
      </c>
      <c r="C8" s="90">
        <f t="shared" si="0"/>
        <v>12046.80075994332</v>
      </c>
      <c r="D8" s="165">
        <f t="shared" ref="D8:D39" si="1">EXP($D$2+$D$1*A8)</f>
        <v>2.3023289754309476E-3</v>
      </c>
      <c r="E8" s="165">
        <f>EXP($E$2+$E$1*LN(C8))</f>
        <v>1.5487961541256434</v>
      </c>
      <c r="F8" s="165">
        <f t="shared" ref="F8:F71" si="2">-$E$1/C8</f>
        <v>1.4843948782493701E-4</v>
      </c>
      <c r="G8" s="107"/>
      <c r="H8" s="102"/>
      <c r="I8" s="102"/>
    </row>
    <row r="9" spans="1:9" ht="9" customHeight="1">
      <c r="A9" s="103">
        <f>'Data presentation'!A6</f>
        <v>-5000</v>
      </c>
      <c r="B9" s="107">
        <f>'Data presentation'!D6</f>
        <v>2.0185130382152776</v>
      </c>
      <c r="C9" s="90">
        <f t="shared" si="0"/>
        <v>7046.8007599433204</v>
      </c>
      <c r="D9" s="165">
        <f t="shared" si="1"/>
        <v>1.3418087689593352</v>
      </c>
      <c r="E9" s="165">
        <f t="shared" ref="E9:E72" si="3">EXP($E$2+$E$1*LN(C9))</f>
        <v>4.0404959823836863</v>
      </c>
      <c r="F9" s="165">
        <f t="shared" si="2"/>
        <v>2.5376351562257475E-4</v>
      </c>
      <c r="G9" s="107"/>
      <c r="H9" s="105">
        <v>0</v>
      </c>
      <c r="I9" s="105">
        <v>100</v>
      </c>
    </row>
    <row r="10" spans="1:9" ht="9" customHeight="1">
      <c r="A10" s="103">
        <f>'Data presentation'!A7</f>
        <v>-4000</v>
      </c>
      <c r="B10" s="107">
        <f>'Data presentation'!D7</f>
        <v>2.8654540317081176</v>
      </c>
      <c r="C10" s="90">
        <f t="shared" si="0"/>
        <v>6046.8007599433204</v>
      </c>
      <c r="D10" s="165">
        <f t="shared" si="1"/>
        <v>4.7950735719420345</v>
      </c>
      <c r="E10" s="165">
        <f t="shared" si="3"/>
        <v>5.3124048964727928</v>
      </c>
      <c r="F10" s="165">
        <f t="shared" si="2"/>
        <v>2.9573009029518779E-4</v>
      </c>
      <c r="G10" s="107"/>
      <c r="H10" s="105">
        <f>H11</f>
        <v>1</v>
      </c>
      <c r="I10" s="105">
        <f>I9</f>
        <v>100</v>
      </c>
    </row>
    <row r="11" spans="1:9" ht="9" customHeight="1">
      <c r="A11" s="103">
        <f>'Data presentation'!A8</f>
        <v>-3000</v>
      </c>
      <c r="B11" s="107">
        <f>'Data presentation'!D8</f>
        <v>5.8973028690463796</v>
      </c>
      <c r="C11" s="90">
        <f t="shared" si="0"/>
        <v>5046.8007599433204</v>
      </c>
      <c r="D11" s="165">
        <f t="shared" si="1"/>
        <v>17.135624011586529</v>
      </c>
      <c r="E11" s="165">
        <f t="shared" si="3"/>
        <v>7.3397877006162009</v>
      </c>
      <c r="F11" s="165">
        <f t="shared" si="2"/>
        <v>3.5432762650910191E-4</v>
      </c>
      <c r="G11" s="107"/>
      <c r="H11" s="105">
        <f>H9+1</f>
        <v>1</v>
      </c>
      <c r="I11" s="105">
        <f>I9*(1+r_/12)</f>
        <v>108.33333333333333</v>
      </c>
    </row>
    <row r="12" spans="1:9" ht="9" customHeight="1">
      <c r="A12" s="103">
        <f>'Data presentation'!A9</f>
        <v>-2000</v>
      </c>
      <c r="B12" s="110">
        <f>'Data presentation'!D9</f>
        <v>11.686029612269333</v>
      </c>
      <c r="C12" s="90">
        <f t="shared" si="0"/>
        <v>4046.8007599433199</v>
      </c>
      <c r="D12" s="165">
        <f t="shared" si="1"/>
        <v>61.235684053860943</v>
      </c>
      <c r="E12" s="165">
        <f t="shared" si="3"/>
        <v>10.893856277951336</v>
      </c>
      <c r="F12" s="165">
        <f t="shared" si="2"/>
        <v>4.4188509413052856E-4</v>
      </c>
      <c r="G12" s="110"/>
      <c r="H12" s="105">
        <f t="shared" ref="H12" si="4">H13</f>
        <v>2</v>
      </c>
      <c r="I12" s="105">
        <f t="shared" ref="I12" si="5">I11</f>
        <v>108.33333333333333</v>
      </c>
    </row>
    <row r="13" spans="1:9" ht="9" customHeight="1">
      <c r="A13" s="103">
        <f>'Data presentation'!A10</f>
        <v>-1000</v>
      </c>
      <c r="B13" s="110">
        <f>'Data presentation'!D10</f>
        <v>22.198472717455004</v>
      </c>
      <c r="C13" s="90">
        <f t="shared" si="0"/>
        <v>3046.8007599433199</v>
      </c>
      <c r="D13" s="165">
        <f t="shared" si="1"/>
        <v>218.83119044913607</v>
      </c>
      <c r="E13" s="165">
        <f t="shared" si="3"/>
        <v>18.097210751602852</v>
      </c>
      <c r="F13" s="165">
        <f t="shared" si="2"/>
        <v>5.8691758195843268E-4</v>
      </c>
      <c r="G13" s="110"/>
      <c r="H13" s="105">
        <f t="shared" ref="H13" si="6">H11+1</f>
        <v>2</v>
      </c>
      <c r="I13" s="105">
        <f>I11*(1+r_/12)</f>
        <v>117.3611111111111</v>
      </c>
    </row>
    <row r="14" spans="1:9" ht="9" customHeight="1">
      <c r="A14" s="103">
        <f>'Data presentation'!A11</f>
        <v>-500</v>
      </c>
      <c r="B14" s="110">
        <f>'Data presentation'!D11</f>
        <v>45.685994399658192</v>
      </c>
      <c r="C14" s="90">
        <f t="shared" si="0"/>
        <v>2546.8007599433199</v>
      </c>
      <c r="D14" s="165">
        <f t="shared" si="1"/>
        <v>413.67716414988757</v>
      </c>
      <c r="E14" s="165">
        <f t="shared" si="3"/>
        <v>24.935782810330181</v>
      </c>
      <c r="F14" s="165">
        <f t="shared" si="2"/>
        <v>7.0214402432283154E-4</v>
      </c>
      <c r="G14" s="110"/>
      <c r="H14" s="105">
        <f t="shared" ref="H14" si="7">H15</f>
        <v>3</v>
      </c>
      <c r="I14" s="105">
        <f t="shared" ref="I14" si="8">I13</f>
        <v>117.3611111111111</v>
      </c>
    </row>
    <row r="15" spans="1:9" ht="9" customHeight="1">
      <c r="A15" s="103">
        <f>'Data presentation'!A12</f>
        <v>-200</v>
      </c>
      <c r="B15" s="110">
        <f>'Data presentation'!D12</f>
        <v>69.685981275435054</v>
      </c>
      <c r="C15" s="90">
        <f t="shared" si="0"/>
        <v>2246.8007599433199</v>
      </c>
      <c r="D15" s="165">
        <f t="shared" si="1"/>
        <v>606.16791126754367</v>
      </c>
      <c r="E15" s="165">
        <f t="shared" si="3"/>
        <v>31.200144319229771</v>
      </c>
      <c r="F15" s="165">
        <f t="shared" si="2"/>
        <v>7.958965328016712E-4</v>
      </c>
      <c r="G15" s="110"/>
      <c r="H15" s="105">
        <f t="shared" ref="H15" si="9">H13+1</f>
        <v>3</v>
      </c>
      <c r="I15" s="105">
        <f>I13*(1+r_/12)</f>
        <v>127.14120370370368</v>
      </c>
    </row>
    <row r="16" spans="1:9" ht="9" customHeight="1">
      <c r="A16" s="103">
        <f>'Data presentation'!A13</f>
        <v>1</v>
      </c>
      <c r="B16" s="110">
        <f>'Data presentation'!D13</f>
        <v>78.414383137011754</v>
      </c>
      <c r="C16" s="90">
        <f t="shared" si="0"/>
        <v>2045.8007599433199</v>
      </c>
      <c r="D16" s="165">
        <f t="shared" si="1"/>
        <v>783.00940199702745</v>
      </c>
      <c r="E16" s="165">
        <f t="shared" si="3"/>
        <v>36.892610622827071</v>
      </c>
      <c r="F16" s="165">
        <f t="shared" si="2"/>
        <v>8.7409339645791906E-4</v>
      </c>
      <c r="G16" s="110"/>
      <c r="H16" s="105">
        <f t="shared" ref="H16" si="10">H17</f>
        <v>4</v>
      </c>
      <c r="I16" s="105">
        <f t="shared" ref="I16" si="11">I15</f>
        <v>127.14120370370368</v>
      </c>
    </row>
    <row r="17" spans="1:9" ht="9" customHeight="1">
      <c r="A17" s="103">
        <f>'Data presentation'!A14</f>
        <v>200</v>
      </c>
      <c r="B17" s="110">
        <f>'Data presentation'!D14</f>
        <v>87.987914875980479</v>
      </c>
      <c r="C17" s="90">
        <f t="shared" si="0"/>
        <v>1846.8007599433199</v>
      </c>
      <c r="D17" s="165">
        <f t="shared" si="1"/>
        <v>1008.8690572204723</v>
      </c>
      <c r="E17" s="165">
        <f t="shared" si="3"/>
        <v>44.301028764092173</v>
      </c>
      <c r="F17" s="165">
        <f t="shared" si="2"/>
        <v>9.6828037627076278E-4</v>
      </c>
      <c r="G17" s="110"/>
      <c r="H17" s="105">
        <f t="shared" ref="H17" si="12">H15+1</f>
        <v>4</v>
      </c>
      <c r="I17" s="105">
        <f>I15*(1+r_/12)</f>
        <v>137.73630401234564</v>
      </c>
    </row>
    <row r="18" spans="1:9" ht="9" customHeight="1">
      <c r="A18" s="103">
        <f>'Data presentation'!A15</f>
        <v>400</v>
      </c>
      <c r="B18" s="110">
        <f>'Data presentation'!D15</f>
        <v>87.987914875980479</v>
      </c>
      <c r="C18" s="90">
        <f t="shared" si="0"/>
        <v>1646.8007599433199</v>
      </c>
      <c r="D18" s="165">
        <f t="shared" si="1"/>
        <v>1301.534642173765</v>
      </c>
      <c r="E18" s="165">
        <f t="shared" si="3"/>
        <v>54.378802077415138</v>
      </c>
      <c r="F18" s="165">
        <f t="shared" si="2"/>
        <v>1.0858757041116473E-3</v>
      </c>
      <c r="G18" s="110"/>
      <c r="H18" s="105">
        <f t="shared" ref="H18" si="13">H19</f>
        <v>5</v>
      </c>
      <c r="I18" s="105">
        <f t="shared" ref="I18" si="14">I17</f>
        <v>137.73630401234564</v>
      </c>
    </row>
    <row r="19" spans="1:9" ht="9" customHeight="1">
      <c r="A19" s="103">
        <f>'Data presentation'!A16</f>
        <v>500</v>
      </c>
      <c r="B19" s="110">
        <f>'Data presentation'!D16</f>
        <v>87.987914875980479</v>
      </c>
      <c r="C19" s="90">
        <f t="shared" si="0"/>
        <v>1546.8007599433199</v>
      </c>
      <c r="D19" s="165">
        <f t="shared" si="1"/>
        <v>1478.3123221571136</v>
      </c>
      <c r="E19" s="165">
        <f t="shared" si="3"/>
        <v>60.82487070790085</v>
      </c>
      <c r="F19" s="165">
        <f t="shared" si="2"/>
        <v>1.1560770986436385E-3</v>
      </c>
      <c r="G19" s="110"/>
      <c r="H19" s="105">
        <f t="shared" ref="H19" si="15">H17+1</f>
        <v>5</v>
      </c>
      <c r="I19" s="105">
        <f>I17*(1+r_/12)</f>
        <v>149.21432934670776</v>
      </c>
    </row>
    <row r="20" spans="1:9" ht="9" customHeight="1">
      <c r="A20" s="103">
        <f>'Data presentation'!A17</f>
        <v>600</v>
      </c>
      <c r="B20" s="110">
        <f>'Data presentation'!D17</f>
        <v>92.31561216817056</v>
      </c>
      <c r="C20" s="90">
        <f t="shared" si="0"/>
        <v>1446.8007599433199</v>
      </c>
      <c r="D20" s="165">
        <f t="shared" si="1"/>
        <v>1679.1003873639427</v>
      </c>
      <c r="E20" s="165">
        <f t="shared" si="3"/>
        <v>68.546528779170828</v>
      </c>
      <c r="F20" s="165">
        <f t="shared" si="2"/>
        <v>1.2359828555834488E-3</v>
      </c>
      <c r="G20" s="110"/>
      <c r="H20" s="105">
        <f t="shared" ref="H20" si="16">H21</f>
        <v>6</v>
      </c>
      <c r="I20" s="105">
        <f t="shared" ref="I20" si="17">I19</f>
        <v>149.21432934670776</v>
      </c>
    </row>
    <row r="21" spans="1:9" ht="9" customHeight="1">
      <c r="A21" s="103">
        <f>'Data presentation'!A18</f>
        <v>700</v>
      </c>
      <c r="B21" s="110">
        <f>'Data presentation'!D18</f>
        <v>96.62949080109469</v>
      </c>
      <c r="C21" s="90">
        <f t="shared" si="0"/>
        <v>1346.8007599433199</v>
      </c>
      <c r="D21" s="165">
        <f t="shared" si="1"/>
        <v>1907.1599881760974</v>
      </c>
      <c r="E21" s="165">
        <f t="shared" si="3"/>
        <v>77.912788922884403</v>
      </c>
      <c r="F21" s="165">
        <f t="shared" si="2"/>
        <v>1.327754622599341E-3</v>
      </c>
      <c r="G21" s="110"/>
      <c r="H21" s="105">
        <f t="shared" ref="H21" si="18">H19+1</f>
        <v>6</v>
      </c>
      <c r="I21" s="105">
        <f>I19*(1+r_/12)</f>
        <v>161.64885679226671</v>
      </c>
    </row>
    <row r="22" spans="1:9" ht="9" customHeight="1">
      <c r="A22" s="103">
        <f>'Data presentation'!A19</f>
        <v>800</v>
      </c>
      <c r="B22" s="90">
        <f>'Data presentation'!D19</f>
        <v>100.93025035501964</v>
      </c>
      <c r="C22" s="90">
        <f t="shared" si="0"/>
        <v>1246.8007599433199</v>
      </c>
      <c r="D22" s="165">
        <f t="shared" si="1"/>
        <v>2166.1952125507337</v>
      </c>
      <c r="E22" s="165">
        <f t="shared" si="3"/>
        <v>89.438685482674316</v>
      </c>
      <c r="F22" s="165">
        <f t="shared" si="2"/>
        <v>1.4342475495574302E-3</v>
      </c>
      <c r="G22" s="90"/>
      <c r="H22" s="105">
        <f t="shared" ref="H22" si="19">H23</f>
        <v>7</v>
      </c>
      <c r="I22" s="105">
        <f t="shared" ref="I22" si="20">I21</f>
        <v>161.64885679226671</v>
      </c>
    </row>
    <row r="23" spans="1:9" ht="9" customHeight="1">
      <c r="A23" s="103">
        <f>'Data presentation'!A20</f>
        <v>900</v>
      </c>
      <c r="B23" s="90">
        <f>'Data presentation'!D20</f>
        <v>109.49489125441832</v>
      </c>
      <c r="C23" s="90">
        <f t="shared" si="0"/>
        <v>1146.8007599433199</v>
      </c>
      <c r="D23" s="165">
        <f t="shared" si="1"/>
        <v>2460.4132469060805</v>
      </c>
      <c r="E23" s="165">
        <f t="shared" si="3"/>
        <v>103.86137688891651</v>
      </c>
      <c r="F23" s="165">
        <f t="shared" si="2"/>
        <v>1.5593126523768875E-3</v>
      </c>
      <c r="G23" s="90"/>
      <c r="H23" s="105">
        <f t="shared" ref="H23" si="21">H21+1</f>
        <v>7</v>
      </c>
      <c r="I23" s="105">
        <f>I21*(1+r_/12)</f>
        <v>175.11959485828893</v>
      </c>
    </row>
    <row r="24" spans="1:9" ht="9" customHeight="1">
      <c r="A24" s="103">
        <f>'Data presentation'!A21</f>
        <v>1000</v>
      </c>
      <c r="B24" s="90">
        <f>'Data presentation'!D21</f>
        <v>119.92487188119554</v>
      </c>
      <c r="C24" s="90">
        <f t="shared" si="0"/>
        <v>1046.8007599433199</v>
      </c>
      <c r="D24" s="165">
        <f t="shared" si="1"/>
        <v>2794.5927082087219</v>
      </c>
      <c r="E24" s="165">
        <f t="shared" si="3"/>
        <v>122.26733319276086</v>
      </c>
      <c r="F24" s="165">
        <f t="shared" si="2"/>
        <v>1.7082724842804597E-3</v>
      </c>
      <c r="G24" s="90"/>
      <c r="H24" s="105">
        <f t="shared" ref="H24" si="22">H25</f>
        <v>8</v>
      </c>
      <c r="I24" s="105">
        <f t="shared" ref="I24" si="23">I23</f>
        <v>175.11959485828893</v>
      </c>
    </row>
    <row r="25" spans="1:9" ht="9" customHeight="1">
      <c r="A25" s="103">
        <f>'Data presentation'!A22</f>
        <v>1100</v>
      </c>
      <c r="B25" s="90">
        <f>'Data presentation'!D22</f>
        <v>163.71017525514497</v>
      </c>
      <c r="C25" s="90">
        <f t="shared" si="0"/>
        <v>946.80075994331992</v>
      </c>
      <c r="D25" s="165">
        <f t="shared" si="1"/>
        <v>3174.1612570953125</v>
      </c>
      <c r="E25" s="165">
        <f t="shared" si="3"/>
        <v>146.31423639985985</v>
      </c>
      <c r="F25" s="165">
        <f t="shared" si="2"/>
        <v>1.8886982461252988E-3</v>
      </c>
      <c r="G25" s="90"/>
      <c r="H25" s="105">
        <f t="shared" ref="H25" si="24">H23+1</f>
        <v>8</v>
      </c>
      <c r="I25" s="105">
        <f>I23*(1+r_/12)</f>
        <v>189.71289442981299</v>
      </c>
    </row>
    <row r="26" spans="1:9" ht="9" customHeight="1">
      <c r="A26" s="103">
        <f>'Data presentation'!A23</f>
        <v>1200</v>
      </c>
      <c r="B26" s="90">
        <f>'Data presentation'!D23</f>
        <v>198.45211970911464</v>
      </c>
      <c r="C26" s="90">
        <f t="shared" si="0"/>
        <v>846.80075994331992</v>
      </c>
      <c r="D26" s="165">
        <f t="shared" si="1"/>
        <v>3605.2837526019885</v>
      </c>
      <c r="E26" s="165">
        <f t="shared" si="3"/>
        <v>178.63839696219515</v>
      </c>
      <c r="F26" s="165">
        <f t="shared" si="2"/>
        <v>2.1117375176360753E-3</v>
      </c>
      <c r="G26" s="90"/>
      <c r="H26" s="105">
        <f t="shared" ref="H26" si="25">H27</f>
        <v>9</v>
      </c>
      <c r="I26" s="105">
        <f t="shared" ref="I26" si="26">I25</f>
        <v>189.71289442981299</v>
      </c>
    </row>
    <row r="27" spans="1:9" ht="9" customHeight="1">
      <c r="A27" s="103">
        <f>'Data presentation'!A24</f>
        <v>1300</v>
      </c>
      <c r="B27" s="90">
        <f>'Data presentation'!D24</f>
        <v>198.45211970911464</v>
      </c>
      <c r="C27" s="90">
        <f t="shared" si="0"/>
        <v>746.80075994331992</v>
      </c>
      <c r="D27" s="165">
        <f t="shared" si="1"/>
        <v>4094.9623802889082</v>
      </c>
      <c r="E27" s="165">
        <f t="shared" si="3"/>
        <v>223.65037517916258</v>
      </c>
      <c r="F27" s="165">
        <f t="shared" si="2"/>
        <v>2.3945087239476957E-3</v>
      </c>
      <c r="G27" s="90"/>
      <c r="H27" s="105">
        <f t="shared" ref="H27" si="27">H25+1</f>
        <v>9</v>
      </c>
      <c r="I27" s="105">
        <f>I25*(1+r_/12)</f>
        <v>205.52230229896406</v>
      </c>
    </row>
    <row r="28" spans="1:9" ht="9" customHeight="1">
      <c r="A28" s="103">
        <f>'Data presentation'!A25</f>
        <v>1400</v>
      </c>
      <c r="B28" s="90">
        <f>'Data presentation'!D25</f>
        <v>189.5245152044271</v>
      </c>
      <c r="C28" s="90">
        <f t="shared" si="0"/>
        <v>646.80075994331992</v>
      </c>
      <c r="D28" s="165">
        <f t="shared" si="1"/>
        <v>4651.1503800163273</v>
      </c>
      <c r="E28" s="165">
        <f t="shared" si="3"/>
        <v>289.21167962193243</v>
      </c>
      <c r="F28" s="165">
        <f t="shared" si="2"/>
        <v>2.76471681154449E-3</v>
      </c>
      <c r="G28" s="90"/>
      <c r="H28" s="105">
        <f t="shared" ref="H28" si="28">H29</f>
        <v>10</v>
      </c>
      <c r="I28" s="105">
        <f t="shared" ref="I28" si="29">I27</f>
        <v>205.52230229896406</v>
      </c>
    </row>
    <row r="29" spans="1:9" ht="9" customHeight="1">
      <c r="A29" s="103">
        <f>'Data presentation'!A26</f>
        <v>1500</v>
      </c>
      <c r="B29" s="90">
        <f>'Data presentation'!D26</f>
        <v>273.85077421644337</v>
      </c>
      <c r="C29" s="90">
        <f t="shared" si="0"/>
        <v>546.80075994331992</v>
      </c>
      <c r="D29" s="165">
        <f t="shared" si="1"/>
        <v>5282.8812205106906</v>
      </c>
      <c r="E29" s="165">
        <f t="shared" si="3"/>
        <v>390.52711009754336</v>
      </c>
      <c r="F29" s="165">
        <f t="shared" si="2"/>
        <v>3.2703336676423258E-3</v>
      </c>
      <c r="G29" s="90"/>
      <c r="H29" s="105">
        <f t="shared" ref="H29" si="30">H27+1</f>
        <v>10</v>
      </c>
      <c r="I29" s="105">
        <f>I27*(1+r_/12)</f>
        <v>222.64916082387771</v>
      </c>
    </row>
    <row r="30" spans="1:9" ht="9" customHeight="1">
      <c r="A30" s="103">
        <f>'Data presentation'!A27</f>
        <v>1600</v>
      </c>
      <c r="B30" s="90">
        <f>'Data presentation'!D27</f>
        <v>349.86368128522463</v>
      </c>
      <c r="C30" s="90">
        <f t="shared" si="0"/>
        <v>446.80075994331992</v>
      </c>
      <c r="D30" s="165">
        <f t="shared" si="1"/>
        <v>6000.4153187423917</v>
      </c>
      <c r="E30" s="165">
        <f t="shared" si="3"/>
        <v>560.40932860849966</v>
      </c>
      <c r="F30" s="165">
        <f t="shared" si="2"/>
        <v>4.0022781853860274E-3</v>
      </c>
      <c r="G30" s="90"/>
      <c r="H30" s="105">
        <f t="shared" ref="H30" si="31">H31</f>
        <v>11</v>
      </c>
      <c r="I30" s="105">
        <f t="shared" ref="I30" si="32">I29</f>
        <v>222.64916082387771</v>
      </c>
    </row>
    <row r="31" spans="1:9" ht="9" customHeight="1">
      <c r="A31" s="103">
        <f>'Data presentation'!A28</f>
        <v>1700</v>
      </c>
      <c r="B31" s="90">
        <f>'Data presentation'!D28</f>
        <v>396.9691186871384</v>
      </c>
      <c r="C31" s="90">
        <f t="shared" si="0"/>
        <v>346.80075994331992</v>
      </c>
      <c r="D31" s="165">
        <f t="shared" si="1"/>
        <v>6815.4066870952411</v>
      </c>
      <c r="E31" s="165">
        <f t="shared" si="3"/>
        <v>881.59722132941067</v>
      </c>
      <c r="F31" s="165">
        <f t="shared" si="2"/>
        <v>5.1563351101863502E-3</v>
      </c>
      <c r="G31" s="90"/>
      <c r="H31" s="105">
        <f t="shared" ref="H31" si="33">H29+1</f>
        <v>11</v>
      </c>
      <c r="I31" s="105">
        <f>I29*(1+r_/12)</f>
        <v>241.20325755920084</v>
      </c>
    </row>
    <row r="32" spans="1:9" ht="9" customHeight="1">
      <c r="A32" s="103">
        <f>'Data presentation'!A29</f>
        <v>1820</v>
      </c>
      <c r="B32" s="90">
        <f>'Data presentation'!D29</f>
        <v>741.31960168380954</v>
      </c>
      <c r="C32" s="90">
        <f t="shared" si="0"/>
        <v>226.80075994331992</v>
      </c>
      <c r="D32" s="165">
        <f t="shared" si="1"/>
        <v>7940.8013916025384</v>
      </c>
      <c r="E32" s="165">
        <f t="shared" si="3"/>
        <v>1884.0034666124429</v>
      </c>
      <c r="F32" s="165">
        <f t="shared" si="2"/>
        <v>7.8845456037358302E-3</v>
      </c>
      <c r="G32" s="90"/>
      <c r="H32" s="105">
        <f t="shared" ref="H32" si="34">H33</f>
        <v>12</v>
      </c>
      <c r="I32" s="105">
        <f t="shared" ref="I32" si="35">I31</f>
        <v>241.20325755920084</v>
      </c>
    </row>
    <row r="33" spans="1:9" ht="9" customHeight="1">
      <c r="A33" s="103">
        <f>'Data presentation'!A30</f>
        <v>1870</v>
      </c>
      <c r="B33" s="90">
        <f>'Data presentation'!D30</f>
        <v>1128.072622408321</v>
      </c>
      <c r="C33" s="90">
        <f t="shared" si="0"/>
        <v>176.80075994331992</v>
      </c>
      <c r="D33" s="165">
        <f t="shared" si="1"/>
        <v>8462.9069619057773</v>
      </c>
      <c r="E33" s="165">
        <f t="shared" si="3"/>
        <v>2941.0089749803774</v>
      </c>
      <c r="F33" s="165">
        <f t="shared" si="2"/>
        <v>1.0114328328160633E-2</v>
      </c>
      <c r="G33" s="90"/>
      <c r="H33" s="105">
        <f t="shared" ref="H33" si="36">H31+1</f>
        <v>12</v>
      </c>
      <c r="I33" s="105">
        <f>I31*(1+r_/12)</f>
        <v>261.30352902246756</v>
      </c>
    </row>
    <row r="34" spans="1:9" ht="9" customHeight="1">
      <c r="A34" s="103">
        <f>'Data presentation'!A32</f>
        <v>1913</v>
      </c>
      <c r="B34" s="90">
        <f>'Data presentation'!D32</f>
        <v>2766.7678488815559</v>
      </c>
      <c r="C34" s="90">
        <f t="shared" si="0"/>
        <v>133.80075994331992</v>
      </c>
      <c r="D34" s="165">
        <f t="shared" si="1"/>
        <v>8939.2908206527845</v>
      </c>
      <c r="E34" s="165">
        <f t="shared" si="3"/>
        <v>4840.7958454377058</v>
      </c>
      <c r="F34" s="165">
        <f t="shared" si="2"/>
        <v>1.3364804022731758E-2</v>
      </c>
      <c r="G34" s="90"/>
    </row>
    <row r="35" spans="1:9" ht="9" customHeight="1">
      <c r="A35" s="103">
        <f>'Data presentation'!A34</f>
        <v>1940</v>
      </c>
      <c r="B35" s="90">
        <f>'Data presentation'!D34</f>
        <v>5013.4287720987195</v>
      </c>
      <c r="C35" s="90">
        <f t="shared" si="0"/>
        <v>106.80075994331992</v>
      </c>
      <c r="D35" s="165">
        <f t="shared" si="1"/>
        <v>9252.0270082007137</v>
      </c>
      <c r="E35" s="165">
        <f t="shared" si="3"/>
        <v>7243.6158315289813</v>
      </c>
      <c r="F35" s="165">
        <f t="shared" si="2"/>
        <v>1.6743522571225827E-2</v>
      </c>
      <c r="G35" s="90"/>
      <c r="H35" s="105">
        <v>0</v>
      </c>
      <c r="I35" s="105">
        <v>100</v>
      </c>
    </row>
    <row r="36" spans="1:9" ht="9" customHeight="1">
      <c r="A36" s="103">
        <f>'Data presentation'!A35</f>
        <v>1950</v>
      </c>
      <c r="B36" s="90">
        <f>'Data presentation'!D35</f>
        <v>5318.3867648515725</v>
      </c>
      <c r="C36" s="90">
        <f t="shared" si="0"/>
        <v>96.800759943319918</v>
      </c>
      <c r="D36" s="165">
        <f t="shared" si="1"/>
        <v>9370.6116232140284</v>
      </c>
      <c r="E36" s="165">
        <f t="shared" si="3"/>
        <v>8635.8389055094085</v>
      </c>
      <c r="F36" s="165">
        <f t="shared" si="2"/>
        <v>1.847321173699578E-2</v>
      </c>
      <c r="G36" s="90"/>
      <c r="H36" s="105">
        <f>H37</f>
        <v>3.287671232876712E-2</v>
      </c>
      <c r="I36" s="105">
        <f>I35</f>
        <v>100</v>
      </c>
    </row>
    <row r="37" spans="1:9" ht="9" customHeight="1">
      <c r="A37" s="103">
        <f>'Data presentation'!A36</f>
        <v>1951</v>
      </c>
      <c r="B37" s="90">
        <f>'Data presentation'!D36</f>
        <v>5635.3968126781665</v>
      </c>
      <c r="C37" s="90">
        <f t="shared" ref="C37:C68" si="37">2046.80075994332-A37</f>
        <v>95.800759943319918</v>
      </c>
      <c r="D37" s="165">
        <f t="shared" si="1"/>
        <v>9382.5533606432091</v>
      </c>
      <c r="E37" s="165">
        <f t="shared" si="3"/>
        <v>8797.6984842717629</v>
      </c>
      <c r="F37" s="165">
        <f t="shared" si="2"/>
        <v>1.8666041227575241E-2</v>
      </c>
      <c r="G37" s="90"/>
      <c r="H37" s="105">
        <f>H35+12/365</f>
        <v>3.287671232876712E-2</v>
      </c>
      <c r="I37" s="105">
        <f>I35*(1+r_/365)</f>
        <v>100.27397260273973</v>
      </c>
    </row>
    <row r="38" spans="1:9" ht="9" customHeight="1">
      <c r="A38" s="103">
        <f>'Data presentation'!A37</f>
        <v>1952</v>
      </c>
      <c r="B38" s="90">
        <f>'Data presentation'!D37</f>
        <v>5891.0369618967388</v>
      </c>
      <c r="C38" s="90">
        <f t="shared" si="37"/>
        <v>94.800759943319918</v>
      </c>
      <c r="D38" s="165">
        <f t="shared" si="1"/>
        <v>9394.5103164058783</v>
      </c>
      <c r="E38" s="165">
        <f t="shared" si="3"/>
        <v>8964.3383179417106</v>
      </c>
      <c r="F38" s="165">
        <f t="shared" si="2"/>
        <v>1.8862938818256323E-2</v>
      </c>
      <c r="G38" s="90"/>
      <c r="H38" s="105">
        <f t="shared" ref="H38" si="38">H39</f>
        <v>6.575342465753424E-2</v>
      </c>
      <c r="I38" s="105">
        <f t="shared" ref="I38" si="39">I37</f>
        <v>100.27397260273973</v>
      </c>
    </row>
    <row r="39" spans="1:9" ht="9" customHeight="1">
      <c r="A39" s="103">
        <f>'Data presentation'!A38</f>
        <v>1953</v>
      </c>
      <c r="B39" s="90">
        <f>'Data presentation'!D38</f>
        <v>6185.0200915541236</v>
      </c>
      <c r="C39" s="90">
        <f t="shared" si="37"/>
        <v>93.800759943319918</v>
      </c>
      <c r="D39" s="165">
        <f t="shared" si="1"/>
        <v>9406.4825098960191</v>
      </c>
      <c r="E39" s="165">
        <f t="shared" si="3"/>
        <v>9135.9522687546814</v>
      </c>
      <c r="F39" s="165">
        <f t="shared" si="2"/>
        <v>1.906403461779627E-2</v>
      </c>
      <c r="G39" s="90"/>
      <c r="H39" s="105">
        <f t="shared" ref="H39" si="40">H37+12/365</f>
        <v>6.575342465753424E-2</v>
      </c>
      <c r="I39" s="105">
        <f>I37*(1+r_/365)</f>
        <v>100.54869581534999</v>
      </c>
    </row>
    <row r="40" spans="1:9" ht="9" customHeight="1">
      <c r="A40" s="103">
        <f>'Data presentation'!A39</f>
        <v>1954</v>
      </c>
      <c r="B40" s="90">
        <f>'Data presentation'!D39</f>
        <v>6393.2032638310829</v>
      </c>
      <c r="C40" s="90">
        <f t="shared" si="37"/>
        <v>92.800759943319918</v>
      </c>
      <c r="D40" s="165">
        <f t="shared" ref="D40:D71" si="41">EXP($D$2+$D$1*A40)</f>
        <v>9418.4699605323349</v>
      </c>
      <c r="E40" s="165">
        <f t="shared" si="3"/>
        <v>9312.7442438392281</v>
      </c>
      <c r="F40" s="165">
        <f t="shared" si="2"/>
        <v>1.9269464343042483E-2</v>
      </c>
      <c r="G40" s="90"/>
      <c r="H40" s="105">
        <f t="shared" ref="H40" si="42">H41</f>
        <v>9.8630136986301353E-2</v>
      </c>
      <c r="I40" s="105">
        <f t="shared" ref="I40" si="43">I39</f>
        <v>100.54869581534999</v>
      </c>
    </row>
    <row r="41" spans="1:9" ht="9" customHeight="1">
      <c r="A41" s="103">
        <f>'Data presentation'!A40</f>
        <v>1955</v>
      </c>
      <c r="B41" s="90">
        <f>'Data presentation'!D40</f>
        <v>6803.8207782407426</v>
      </c>
      <c r="C41" s="90">
        <f t="shared" si="37"/>
        <v>91.800759943319918</v>
      </c>
      <c r="D41" s="165">
        <f t="shared" si="41"/>
        <v>9430.4726877582179</v>
      </c>
      <c r="E41" s="165">
        <f t="shared" si="3"/>
        <v>9494.928831265499</v>
      </c>
      <c r="F41" s="165">
        <f t="shared" si="2"/>
        <v>1.947936962438155E-2</v>
      </c>
      <c r="G41" s="90"/>
      <c r="H41" s="105">
        <f t="shared" ref="H41" si="44">H39+12/365</f>
        <v>9.8630136986301353E-2</v>
      </c>
      <c r="I41" s="105">
        <f>I39*(1+r_/365)</f>
        <v>100.82417169429615</v>
      </c>
    </row>
    <row r="42" spans="1:9" ht="9" customHeight="1">
      <c r="A42" s="103">
        <f>'Data presentation'!A41</f>
        <v>1956</v>
      </c>
      <c r="B42" s="90">
        <f>'Data presentation'!D41</f>
        <v>7124.7515398469486</v>
      </c>
      <c r="C42" s="90">
        <f t="shared" si="37"/>
        <v>90.800759943319918</v>
      </c>
      <c r="D42" s="165">
        <f t="shared" si="41"/>
        <v>9442.4907110419153</v>
      </c>
      <c r="E42" s="165">
        <f t="shared" si="3"/>
        <v>9682.7319838486419</v>
      </c>
      <c r="F42" s="165">
        <f t="shared" si="2"/>
        <v>1.9693898331371897E-2</v>
      </c>
      <c r="G42" s="90"/>
      <c r="H42" s="105">
        <f t="shared" ref="H42" si="45">H43</f>
        <v>0.13150684931506848</v>
      </c>
      <c r="I42" s="105">
        <f t="shared" ref="I42" si="46">I41</f>
        <v>100.82417169429615</v>
      </c>
    </row>
    <row r="43" spans="1:9" ht="9" customHeight="1">
      <c r="A43" s="103">
        <f>'Data presentation'!A42</f>
        <v>1957</v>
      </c>
      <c r="B43" s="90">
        <f>'Data presentation'!D42</f>
        <v>7393.6457881868</v>
      </c>
      <c r="C43" s="90">
        <f t="shared" si="37"/>
        <v>89.800759943319918</v>
      </c>
      <c r="D43" s="165">
        <f t="shared" si="41"/>
        <v>9454.5240498764088</v>
      </c>
      <c r="E43" s="165">
        <f t="shared" si="3"/>
        <v>9876.3917548671561</v>
      </c>
      <c r="F43" s="165">
        <f t="shared" si="2"/>
        <v>1.9913204920133532E-2</v>
      </c>
      <c r="G43" s="90"/>
      <c r="H43" s="105">
        <f t="shared" ref="H43" si="47">H41+12/365</f>
        <v>0.13150684931506848</v>
      </c>
      <c r="I43" s="105">
        <f>I41*(1+r_/365)</f>
        <v>101.1004023016778</v>
      </c>
    </row>
    <row r="44" spans="1:9" ht="9" customHeight="1">
      <c r="A44" s="103">
        <f>'Data presentation'!A43</f>
        <v>1958</v>
      </c>
      <c r="B44" s="90">
        <f>'Data presentation'!D43</f>
        <v>7631.2518149868156</v>
      </c>
      <c r="C44" s="90">
        <f t="shared" si="37"/>
        <v>88.800759943319918</v>
      </c>
      <c r="D44" s="165">
        <f t="shared" si="41"/>
        <v>9466.5727237795927</v>
      </c>
      <c r="E44" s="165">
        <f t="shared" si="3"/>
        <v>10076.159090268766</v>
      </c>
      <c r="F44" s="165">
        <f t="shared" si="2"/>
        <v>2.0137450804209794E-2</v>
      </c>
      <c r="G44" s="90"/>
      <c r="H44" s="105">
        <f t="shared" ref="H44" si="48">H45</f>
        <v>0.16438356164383561</v>
      </c>
      <c r="I44" s="105">
        <f t="shared" ref="I44" si="49">I43</f>
        <v>101.1004023016778</v>
      </c>
    </row>
    <row r="45" spans="1:9" ht="9" customHeight="1">
      <c r="A45" s="103">
        <f>'Data presentation'!A44</f>
        <v>1959</v>
      </c>
      <c r="B45" s="90">
        <f>'Data presentation'!D44</f>
        <v>7984.434336227675</v>
      </c>
      <c r="C45" s="90">
        <f t="shared" si="37"/>
        <v>87.800759943319918</v>
      </c>
      <c r="D45" s="165">
        <f t="shared" si="41"/>
        <v>9478.6367522941691</v>
      </c>
      <c r="E45" s="165">
        <f t="shared" si="3"/>
        <v>10282.298682397402</v>
      </c>
      <c r="F45" s="165">
        <f t="shared" si="2"/>
        <v>2.0366804750772551E-2</v>
      </c>
      <c r="G45" s="90"/>
      <c r="H45" s="105">
        <f t="shared" ref="H45" si="50">H43+12/365</f>
        <v>0.16438356164383561</v>
      </c>
      <c r="I45" s="105">
        <f>I43*(1+r_/365)</f>
        <v>101.37738970524406</v>
      </c>
    </row>
    <row r="46" spans="1:9" ht="9" customHeight="1">
      <c r="A46" s="103">
        <f>'Data presentation'!A45</f>
        <v>1960</v>
      </c>
      <c r="B46" s="90">
        <f>'Data presentation'!D45</f>
        <v>8406.8728055143547</v>
      </c>
      <c r="C46" s="90">
        <f t="shared" si="37"/>
        <v>86.800759943319918</v>
      </c>
      <c r="D46" s="165">
        <f t="shared" si="41"/>
        <v>9490.7161549877874</v>
      </c>
      <c r="E46" s="165">
        <f t="shared" si="3"/>
        <v>10495.089890785495</v>
      </c>
      <c r="F46" s="165">
        <f t="shared" si="2"/>
        <v>2.0601443304214616E-2</v>
      </c>
      <c r="G46" s="90"/>
      <c r="H46" s="105">
        <f t="shared" ref="H46" si="51">H47</f>
        <v>0.19726027397260273</v>
      </c>
      <c r="I46" s="105">
        <f t="shared" ref="I46" si="52">I45</f>
        <v>101.37738970524406</v>
      </c>
    </row>
    <row r="47" spans="1:9" ht="9" customHeight="1">
      <c r="A47" s="103">
        <f>'Data presentation'!A46</f>
        <v>1961</v>
      </c>
      <c r="B47" s="90">
        <f>'Data presentation'!D46</f>
        <v>8695.3476649627428</v>
      </c>
      <c r="C47" s="90">
        <f t="shared" si="37"/>
        <v>85.800759943319918</v>
      </c>
      <c r="D47" s="165">
        <f t="shared" si="41"/>
        <v>9502.8109514530443</v>
      </c>
      <c r="E47" s="165">
        <f t="shared" si="3"/>
        <v>10714.827736126988</v>
      </c>
      <c r="F47" s="165">
        <f t="shared" si="2"/>
        <v>2.0841551239363723E-2</v>
      </c>
      <c r="G47" s="90"/>
      <c r="H47" s="105">
        <f t="shared" ref="H47" si="53">H45+12/365</f>
        <v>0.19726027397260273</v>
      </c>
      <c r="I47" s="105">
        <f>I45*(1+r_/365)</f>
        <v>101.65513597840912</v>
      </c>
    </row>
    <row r="48" spans="1:9" ht="9" customHeight="1">
      <c r="A48" s="103">
        <f>'Data presentation'!A47</f>
        <v>1962</v>
      </c>
      <c r="B48" s="90">
        <f>'Data presentation'!D47</f>
        <v>9101.3007696260956</v>
      </c>
      <c r="C48" s="90">
        <f t="shared" si="37"/>
        <v>84.800759943319918</v>
      </c>
      <c r="D48" s="165">
        <f t="shared" si="41"/>
        <v>9514.9211613074494</v>
      </c>
      <c r="E48" s="165">
        <f t="shared" si="3"/>
        <v>10941.823974182964</v>
      </c>
      <c r="F48" s="165">
        <f t="shared" si="2"/>
        <v>2.1087322046763255E-2</v>
      </c>
      <c r="G48" s="90"/>
      <c r="H48" s="105">
        <f t="shared" ref="H48" si="54">H49</f>
        <v>0.23013698630136986</v>
      </c>
      <c r="I48" s="105">
        <f t="shared" ref="I48" si="55">I47</f>
        <v>101.65513597840912</v>
      </c>
    </row>
    <row r="49" spans="1:9" ht="9" customHeight="1">
      <c r="A49" s="103">
        <f>'Data presentation'!A48</f>
        <v>1963</v>
      </c>
      <c r="B49" s="90">
        <f>'Data presentation'!D48</f>
        <v>9492.1551220182882</v>
      </c>
      <c r="C49" s="90">
        <f t="shared" si="37"/>
        <v>83.800759943319918</v>
      </c>
      <c r="D49" s="165">
        <f t="shared" si="41"/>
        <v>9527.0468041935765</v>
      </c>
      <c r="E49" s="165">
        <f t="shared" si="3"/>
        <v>11176.40825708314</v>
      </c>
      <c r="F49" s="165">
        <f t="shared" si="2"/>
        <v>2.1338958452698308E-2</v>
      </c>
      <c r="G49" s="90"/>
      <c r="H49" s="105">
        <f t="shared" ref="H49" si="56">H47+12/365</f>
        <v>0.23013698630136986</v>
      </c>
      <c r="I49" s="105">
        <f>I47*(1+r_/365)</f>
        <v>101.93364320026778</v>
      </c>
    </row>
    <row r="50" spans="1:9" ht="9" customHeight="1">
      <c r="A50" s="119">
        <f>'Data presentation'!A49</f>
        <v>1964</v>
      </c>
      <c r="B50" s="118">
        <f>'Data presentation'!D49</f>
        <v>10183.72606462467</v>
      </c>
      <c r="C50" s="90">
        <f t="shared" si="37"/>
        <v>82.800759943319918</v>
      </c>
      <c r="D50" s="165">
        <f t="shared" si="41"/>
        <v>9539.1878997789681</v>
      </c>
      <c r="E50" s="165">
        <f t="shared" si="3"/>
        <v>11418.929390282226</v>
      </c>
      <c r="F50" s="165">
        <f t="shared" si="2"/>
        <v>2.1596672976904433E-2</v>
      </c>
      <c r="G50" s="90"/>
      <c r="H50" s="105">
        <f t="shared" ref="H50" si="57">H51</f>
        <v>0.26301369863013696</v>
      </c>
      <c r="I50" s="105">
        <f t="shared" ref="I50" si="58">I49</f>
        <v>101.93364320026778</v>
      </c>
    </row>
    <row r="51" spans="1:9" ht="9" customHeight="1">
      <c r="A51" s="119">
        <f>'Data presentation'!A50</f>
        <v>1965</v>
      </c>
      <c r="B51" s="118">
        <f>'Data presentation'!D50</f>
        <v>10725.392735131856</v>
      </c>
      <c r="C51" s="90">
        <f t="shared" si="37"/>
        <v>81.800759943319918</v>
      </c>
      <c r="D51" s="165">
        <f t="shared" si="41"/>
        <v>9551.3444677563002</v>
      </c>
      <c r="E51" s="165">
        <f t="shared" si="3"/>
        <v>11669.756694321799</v>
      </c>
      <c r="F51" s="165">
        <f t="shared" si="2"/>
        <v>2.1860688531183746E-2</v>
      </c>
      <c r="G51" s="90"/>
      <c r="H51" s="105">
        <f t="shared" ref="H51" si="59">H49+12/365</f>
        <v>0.26301369863013696</v>
      </c>
      <c r="I51" s="105">
        <f>I49*(1+r_/365)</f>
        <v>102.21291345561099</v>
      </c>
    </row>
    <row r="52" spans="1:9" ht="9" customHeight="1">
      <c r="A52" s="119">
        <f>'Data presentation'!A51</f>
        <v>1966</v>
      </c>
      <c r="B52" s="118">
        <f>'Data presentation'!D51</f>
        <v>11314.735419908835</v>
      </c>
      <c r="C52" s="90">
        <f t="shared" si="37"/>
        <v>80.800759943319918</v>
      </c>
      <c r="D52" s="165">
        <f t="shared" si="41"/>
        <v>9563.5165278432723</v>
      </c>
      <c r="E52" s="165">
        <f t="shared" si="3"/>
        <v>11929.281481548353</v>
      </c>
      <c r="F52" s="165">
        <f t="shared" si="2"/>
        <v>2.2131239062472295E-2</v>
      </c>
      <c r="G52" s="90"/>
      <c r="H52" s="105">
        <f t="shared" ref="H52" si="60">H53</f>
        <v>0.29589041095890406</v>
      </c>
      <c r="I52" s="105">
        <f t="shared" ref="I52" si="61">I51</f>
        <v>102.21291345561099</v>
      </c>
    </row>
    <row r="53" spans="1:9" ht="9" customHeight="1">
      <c r="A53" s="119">
        <f>'Data presentation'!A52</f>
        <v>1967</v>
      </c>
      <c r="B53" s="118">
        <f>'Data presentation'!D52</f>
        <v>11737.533494128727</v>
      </c>
      <c r="C53" s="90">
        <f t="shared" si="37"/>
        <v>79.800759943319918</v>
      </c>
      <c r="D53" s="165">
        <f t="shared" si="41"/>
        <v>9575.7040997827644</v>
      </c>
      <c r="E53" s="165">
        <f t="shared" si="3"/>
        <v>12197.918659061363</v>
      </c>
      <c r="F53" s="165">
        <f t="shared" si="2"/>
        <v>2.2408570244257926E-2</v>
      </c>
      <c r="G53" s="90"/>
      <c r="H53" s="105">
        <f t="shared" ref="H53" si="62">H51+12/365</f>
        <v>0.29589041095890406</v>
      </c>
      <c r="I53" s="105">
        <f>I51*(1+r_/365)</f>
        <v>102.49294883494144</v>
      </c>
    </row>
    <row r="54" spans="1:9" ht="9" customHeight="1">
      <c r="A54" s="119">
        <f>'Data presentation'!A53</f>
        <v>1968</v>
      </c>
      <c r="B54" s="118">
        <f>'Data presentation'!D53</f>
        <v>12379.188551074403</v>
      </c>
      <c r="C54" s="118">
        <f t="shared" si="37"/>
        <v>78.800759943319918</v>
      </c>
      <c r="D54" s="165">
        <f t="shared" si="41"/>
        <v>9587.9072033428201</v>
      </c>
      <c r="E54" s="165">
        <f t="shared" si="3"/>
        <v>12476.108470429046</v>
      </c>
      <c r="F54" s="165">
        <f t="shared" si="2"/>
        <v>2.2692940220643634E-2</v>
      </c>
      <c r="G54" s="90"/>
      <c r="H54" s="105">
        <f t="shared" ref="H54" si="63">H55</f>
        <v>0.32876712328767116</v>
      </c>
      <c r="I54" s="105">
        <f t="shared" ref="I54" si="64">I53</f>
        <v>102.49294883494144</v>
      </c>
    </row>
    <row r="55" spans="1:9" ht="9" customHeight="1">
      <c r="A55" s="119">
        <f>'Data presentation'!A56</f>
        <v>1969</v>
      </c>
      <c r="B55" s="118">
        <f>'Data presentation'!D56</f>
        <v>13063.340059516608</v>
      </c>
      <c r="C55" s="118">
        <f t="shared" si="37"/>
        <v>77.800759943319918</v>
      </c>
      <c r="D55" s="165">
        <f t="shared" si="41"/>
        <v>9600.1258583166164</v>
      </c>
      <c r="E55" s="165">
        <f t="shared" si="3"/>
        <v>12764.318390131944</v>
      </c>
      <c r="F55" s="165">
        <f t="shared" si="2"/>
        <v>2.2984620407793172E-2</v>
      </c>
      <c r="G55" s="90"/>
      <c r="H55" s="105">
        <f t="shared" ref="H55" si="65">H53+12/365</f>
        <v>0.32876712328767116</v>
      </c>
      <c r="I55" s="105">
        <f>I53*(1+r_/365)</f>
        <v>102.77375143448924</v>
      </c>
    </row>
    <row r="56" spans="1:9" ht="9" customHeight="1">
      <c r="A56" s="119">
        <f>'Data presentation'!A57</f>
        <v>1970</v>
      </c>
      <c r="B56" s="118">
        <f>'Data presentation'!D57</f>
        <v>13751.245021777626</v>
      </c>
      <c r="C56" s="118">
        <f t="shared" si="37"/>
        <v>76.800759943319918</v>
      </c>
      <c r="D56" s="165">
        <f t="shared" si="41"/>
        <v>9612.3600845226301</v>
      </c>
      <c r="E56" s="165">
        <f t="shared" si="3"/>
        <v>13063.045186301948</v>
      </c>
      <c r="F56" s="165">
        <f t="shared" si="2"/>
        <v>2.3283896357988925E-2</v>
      </c>
      <c r="G56" s="90"/>
      <c r="H56" s="105">
        <f t="shared" ref="H56" si="66">H57</f>
        <v>0.36164383561643826</v>
      </c>
      <c r="I56" s="105">
        <f t="shared" ref="I56" si="67">I55</f>
        <v>102.77375143448924</v>
      </c>
    </row>
    <row r="57" spans="1:9" ht="9" customHeight="1">
      <c r="A57" s="103">
        <f>'Data presentation'!A58</f>
        <v>1971</v>
      </c>
      <c r="B57" s="90">
        <f>'Data presentation'!D58</f>
        <v>14315.166910576912</v>
      </c>
      <c r="C57" s="90">
        <f t="shared" si="37"/>
        <v>75.800759943319918</v>
      </c>
      <c r="D57" s="165">
        <f t="shared" si="41"/>
        <v>9624.6099018045225</v>
      </c>
      <c r="E57" s="165">
        <f t="shared" si="3"/>
        <v>13372.81716913508</v>
      </c>
      <c r="F57" s="165">
        <f t="shared" si="2"/>
        <v>2.3591068692084251E-2</v>
      </c>
      <c r="G57" s="90"/>
      <c r="H57" s="105">
        <f t="shared" ref="H57" si="68">H55+12/365</f>
        <v>0.36164383561643826</v>
      </c>
      <c r="I57" s="105">
        <f>I55*(1+r_/365)</f>
        <v>103.05532335622758</v>
      </c>
    </row>
    <row r="58" spans="1:9" ht="9" customHeight="1">
      <c r="A58" s="103">
        <f>'Data presentation'!A59</f>
        <v>1972</v>
      </c>
      <c r="B58" s="90">
        <f>'Data presentation'!D59</f>
        <v>15004.101153117386</v>
      </c>
      <c r="C58" s="90">
        <f t="shared" si="37"/>
        <v>74.800759943319918</v>
      </c>
      <c r="D58" s="165">
        <f t="shared" si="41"/>
        <v>9636.875330031311</v>
      </c>
      <c r="E58" s="165">
        <f t="shared" si="3"/>
        <v>13694.196644412843</v>
      </c>
      <c r="F58" s="165">
        <f t="shared" si="2"/>
        <v>2.390645410675063E-2</v>
      </c>
      <c r="G58" s="90"/>
      <c r="H58" s="105">
        <f t="shared" ref="H58" si="69">H59</f>
        <v>0.39452054794520536</v>
      </c>
      <c r="I58" s="105">
        <f t="shared" ref="I58" si="70">I57</f>
        <v>103.05532335622758</v>
      </c>
    </row>
    <row r="59" spans="1:9" ht="9" customHeight="1">
      <c r="A59" s="103">
        <f>'Data presentation'!A60</f>
        <v>1973</v>
      </c>
      <c r="B59" s="90">
        <f>'Data presentation'!D60</f>
        <v>16008.909329504604</v>
      </c>
      <c r="C59" s="90">
        <f t="shared" si="37"/>
        <v>73.800759943319918</v>
      </c>
      <c r="D59" s="165">
        <f t="shared" si="41"/>
        <v>9649.1563890972666</v>
      </c>
      <c r="E59" s="165">
        <f t="shared" si="3"/>
        <v>14027.782593890101</v>
      </c>
      <c r="F59" s="165">
        <f t="shared" si="2"/>
        <v>2.4230386463614043E-2</v>
      </c>
      <c r="G59" s="90"/>
      <c r="H59" s="105">
        <f t="shared" ref="H59" si="71">H57+12/365</f>
        <v>0.39452054794520536</v>
      </c>
      <c r="I59" s="105">
        <f>I57*(1+r_/365)</f>
        <v>103.33766670788849</v>
      </c>
    </row>
    <row r="60" spans="1:9" ht="9" customHeight="1">
      <c r="A60" s="103">
        <f>'Data presentation'!A61</f>
        <v>1974</v>
      </c>
      <c r="B60" s="90">
        <f>'Data presentation'!D61</f>
        <v>16378.031268669152</v>
      </c>
      <c r="C60" s="90">
        <f t="shared" si="37"/>
        <v>72.800759943319918</v>
      </c>
      <c r="D60" s="165">
        <f t="shared" si="41"/>
        <v>9661.4530989220639</v>
      </c>
      <c r="E60" s="165">
        <f t="shared" si="3"/>
        <v>14374.213606949132</v>
      </c>
      <c r="F60" s="165">
        <f t="shared" si="2"/>
        <v>2.4563217968154364E-2</v>
      </c>
      <c r="G60" s="90"/>
      <c r="H60" s="105">
        <f t="shared" ref="H60" si="72">H61</f>
        <v>0.42739726027397246</v>
      </c>
      <c r="I60" s="105">
        <f t="shared" ref="I60" si="73">I59</f>
        <v>103.33766670788849</v>
      </c>
    </row>
    <row r="61" spans="1:9" ht="9" customHeight="1">
      <c r="A61" s="103">
        <f>'Data presentation'!A62</f>
        <v>1975</v>
      </c>
      <c r="B61" s="90">
        <f>'Data presentation'!D62</f>
        <v>16633.728998832972</v>
      </c>
      <c r="C61" s="90">
        <f t="shared" si="37"/>
        <v>71.800759943319918</v>
      </c>
      <c r="D61" s="165">
        <f t="shared" si="41"/>
        <v>9673.7654794507635</v>
      </c>
      <c r="E61" s="165">
        <f t="shared" si="3"/>
        <v>14734.17109092317</v>
      </c>
      <c r="F61" s="165">
        <f t="shared" si="2"/>
        <v>2.4905320447119E-2</v>
      </c>
      <c r="G61" s="90"/>
      <c r="H61" s="105">
        <f t="shared" ref="H61" si="74">H59+12/365</f>
        <v>0.42739726027397246</v>
      </c>
      <c r="I61" s="105">
        <f>I59*(1+r_/365)</f>
        <v>103.62078360297861</v>
      </c>
    </row>
    <row r="62" spans="1:9" ht="9" customHeight="1">
      <c r="A62" s="103">
        <f>'Data presentation'!A63</f>
        <v>1976</v>
      </c>
      <c r="B62" s="90">
        <f>'Data presentation'!D63</f>
        <v>17448.406361216112</v>
      </c>
      <c r="C62" s="90">
        <f t="shared" si="37"/>
        <v>70.800759943319918</v>
      </c>
      <c r="D62" s="165">
        <f t="shared" si="41"/>
        <v>9686.0935506537917</v>
      </c>
      <c r="E62" s="165">
        <f t="shared" si="3"/>
        <v>15108.382790910773</v>
      </c>
      <c r="F62" s="165">
        <f t="shared" si="2"/>
        <v>2.5257086734190737E-2</v>
      </c>
      <c r="G62" s="90"/>
      <c r="H62" s="105">
        <f t="shared" ref="H62" si="75">H63</f>
        <v>0.46027397260273956</v>
      </c>
      <c r="I62" s="105">
        <f t="shared" ref="I62" si="76">I61</f>
        <v>103.62078360297861</v>
      </c>
    </row>
    <row r="63" spans="1:9" ht="9" customHeight="1">
      <c r="A63" s="103">
        <f>'Data presentation'!A64</f>
        <v>1977</v>
      </c>
      <c r="B63" s="90">
        <f>'Data presentation'!D64</f>
        <v>18153.937345904826</v>
      </c>
      <c r="C63" s="90">
        <f t="shared" si="37"/>
        <v>69.800759943319918</v>
      </c>
      <c r="D63" s="165">
        <f t="shared" si="41"/>
        <v>9698.4373325270935</v>
      </c>
      <c r="E63" s="165">
        <f t="shared" si="3"/>
        <v>15497.626653805828</v>
      </c>
      <c r="F63" s="165">
        <f t="shared" si="2"/>
        <v>2.5618932174766171E-2</v>
      </c>
      <c r="G63" s="90"/>
      <c r="H63" s="105">
        <f t="shared" ref="H63" si="77">H61+12/365</f>
        <v>0.46027397260273956</v>
      </c>
      <c r="I63" s="105">
        <f>I61*(1+r_/365)</f>
        <v>103.90467616079499</v>
      </c>
    </row>
    <row r="64" spans="1:9" ht="9" customHeight="1">
      <c r="A64" s="103">
        <f>'Data presentation'!A65</f>
        <v>1978</v>
      </c>
      <c r="B64" s="90">
        <f>'Data presentation'!D65</f>
        <v>18953.03689083405</v>
      </c>
      <c r="C64" s="90">
        <f t="shared" si="37"/>
        <v>68.800759943319918</v>
      </c>
      <c r="D64" s="165">
        <f t="shared" si="41"/>
        <v>9710.7968450920289</v>
      </c>
      <c r="E64" s="165">
        <f t="shared" si="3"/>
        <v>15902.735075728411</v>
      </c>
      <c r="F64" s="165">
        <f t="shared" si="2"/>
        <v>2.5991296261963344E-2</v>
      </c>
      <c r="G64" s="90"/>
      <c r="H64" s="105">
        <f t="shared" ref="H64" si="78">H65</f>
        <v>0.49315068493150666</v>
      </c>
      <c r="I64" s="105">
        <f t="shared" ref="I64" si="79">I63</f>
        <v>103.90467616079499</v>
      </c>
    </row>
    <row r="65" spans="1:13" ht="9" customHeight="1">
      <c r="A65" s="103">
        <f>'Data presentation'!A66</f>
        <v>1979</v>
      </c>
      <c r="B65" s="90">
        <f>'Data presentation'!D66</f>
        <v>19632.112179543732</v>
      </c>
      <c r="C65" s="90">
        <f t="shared" si="37"/>
        <v>67.800759943319918</v>
      </c>
      <c r="D65" s="165">
        <f t="shared" si="41"/>
        <v>9723.1721083955381</v>
      </c>
      <c r="E65" s="165">
        <f t="shared" si="3"/>
        <v>16324.599577149411</v>
      </c>
      <c r="F65" s="165">
        <f t="shared" si="2"/>
        <v>2.6374644417407202E-2</v>
      </c>
      <c r="G65" s="90"/>
      <c r="H65" s="105">
        <f t="shared" ref="H65" si="80">H63+12/365</f>
        <v>0.49315068493150666</v>
      </c>
      <c r="I65" s="105">
        <f>I63*(1+r_/365)</f>
        <v>104.18934650644101</v>
      </c>
    </row>
    <row r="66" spans="1:13" ht="9" customHeight="1">
      <c r="A66" s="103">
        <f>'Data presentation'!A67</f>
        <v>1980</v>
      </c>
      <c r="B66" s="90">
        <f>'Data presentation'!D67</f>
        <v>20025.767858290776</v>
      </c>
      <c r="C66" s="90">
        <f t="shared" si="37"/>
        <v>66.800759943319918</v>
      </c>
      <c r="D66" s="165">
        <f t="shared" si="41"/>
        <v>9735.5631425100437</v>
      </c>
      <c r="E66" s="165">
        <f t="shared" si="3"/>
        <v>16764.175955863058</v>
      </c>
      <c r="F66" s="165">
        <f t="shared" si="2"/>
        <v>2.676946993196401E-2</v>
      </c>
      <c r="G66" s="90"/>
      <c r="H66" s="105">
        <f t="shared" ref="H66" si="81">H67</f>
        <v>0.52602739726027381</v>
      </c>
      <c r="I66" s="105">
        <f t="shared" ref="I66" si="82">I65</f>
        <v>104.18934650644101</v>
      </c>
    </row>
    <row r="67" spans="1:13" ht="9" customHeight="1">
      <c r="A67" s="103">
        <f>'Data presentation'!A68</f>
        <v>1981</v>
      </c>
      <c r="B67" s="90">
        <f>'Data presentation'!D68</f>
        <v>20418.619685354501</v>
      </c>
      <c r="C67" s="90">
        <f t="shared" si="37"/>
        <v>65.800759943319918</v>
      </c>
      <c r="D67" s="165">
        <f t="shared" si="41"/>
        <v>9747.9699675335978</v>
      </c>
      <c r="E67" s="165">
        <f t="shared" si="3"/>
        <v>17222.48997469899</v>
      </c>
      <c r="F67" s="165">
        <f t="shared" si="2"/>
        <v>2.717629608344042E-2</v>
      </c>
      <c r="G67" s="90"/>
      <c r="H67" s="105">
        <f t="shared" ref="H67" si="83">H65+12/365</f>
        <v>0.52602739726027381</v>
      </c>
      <c r="I67" s="105">
        <f>I65*(1+r_/365)</f>
        <v>104.47479677084223</v>
      </c>
    </row>
    <row r="68" spans="1:13" ht="9" customHeight="1">
      <c r="A68" s="103">
        <f>'Data presentation'!A69</f>
        <v>1982</v>
      </c>
      <c r="B68" s="90">
        <f>'Data presentation'!D69</f>
        <v>20643.726208527212</v>
      </c>
      <c r="C68" s="90">
        <f t="shared" si="37"/>
        <v>64.800759943319918</v>
      </c>
      <c r="D68" s="165">
        <f t="shared" si="41"/>
        <v>9760.3926035898658</v>
      </c>
      <c r="E68" s="165">
        <f t="shared" si="3"/>
        <v>17700.643648628153</v>
      </c>
      <c r="F68" s="165">
        <f t="shared" si="2"/>
        <v>2.759567845036345E-2</v>
      </c>
      <c r="G68" s="90"/>
      <c r="H68" s="105">
        <f t="shared" ref="H68" si="84">H69</f>
        <v>0.55890410958904091</v>
      </c>
      <c r="I68" s="105">
        <f t="shared" ref="I68" si="85">I67</f>
        <v>104.47479677084223</v>
      </c>
    </row>
    <row r="69" spans="1:13" ht="9" customHeight="1">
      <c r="A69" s="103">
        <f>'Data presentation'!A70</f>
        <v>1983</v>
      </c>
      <c r="B69" s="90">
        <f>'Data presentation'!D70</f>
        <v>21226.152883364306</v>
      </c>
      <c r="C69" s="90">
        <f t="shared" ref="C69:C100" si="86">2046.80075994332-A69</f>
        <v>63.800759943319918</v>
      </c>
      <c r="D69" s="165">
        <f t="shared" si="41"/>
        <v>9772.831070828106</v>
      </c>
      <c r="E69" s="165">
        <f t="shared" si="3"/>
        <v>18199.822204874919</v>
      </c>
      <c r="F69" s="165">
        <f t="shared" si="2"/>
        <v>2.8028207443354741E-2</v>
      </c>
      <c r="G69" s="90"/>
      <c r="H69" s="105">
        <f t="shared" ref="H69" si="87">H67+12/365</f>
        <v>0.55890410958904091</v>
      </c>
      <c r="I69" s="105">
        <f>I67*(1+r_/365)</f>
        <v>104.76102909076236</v>
      </c>
    </row>
    <row r="70" spans="1:13" ht="9" customHeight="1">
      <c r="A70" s="103">
        <f>'Data presentation'!A71</f>
        <v>1984</v>
      </c>
      <c r="B70" s="90">
        <f>'Data presentation'!D71</f>
        <v>22201.074950778984</v>
      </c>
      <c r="C70" s="90">
        <f t="shared" si="86"/>
        <v>62.800759943319918</v>
      </c>
      <c r="D70" s="165">
        <f t="shared" si="41"/>
        <v>9785.2853894233249</v>
      </c>
      <c r="E70" s="165">
        <f t="shared" si="3"/>
        <v>18721.301800014753</v>
      </c>
      <c r="F70" s="165">
        <f t="shared" si="2"/>
        <v>2.8474511078352971E-2</v>
      </c>
      <c r="G70" s="90"/>
      <c r="H70" s="105">
        <f t="shared" ref="H70" si="88">H71</f>
        <v>0.59178082191780801</v>
      </c>
      <c r="I70" s="105">
        <f t="shared" ref="I70" si="89">I69</f>
        <v>104.76102909076236</v>
      </c>
      <c r="M70" s="166"/>
    </row>
    <row r="71" spans="1:13" ht="9" customHeight="1">
      <c r="A71" s="103">
        <f>'Data presentation'!A72</f>
        <v>1985</v>
      </c>
      <c r="B71" s="90">
        <f>'Data presentation'!D72</f>
        <v>22967.165053320321</v>
      </c>
      <c r="C71" s="90">
        <f t="shared" si="86"/>
        <v>61.800759943319918</v>
      </c>
      <c r="D71" s="165">
        <f t="shared" si="41"/>
        <v>9797.7555795761691</v>
      </c>
      <c r="E71" s="165">
        <f t="shared" si="3"/>
        <v>19266.458090050986</v>
      </c>
      <c r="F71" s="165">
        <f t="shared" si="2"/>
        <v>2.8935258019077779E-2</v>
      </c>
      <c r="G71" s="90"/>
      <c r="H71" s="105">
        <f t="shared" ref="H71" si="90">H69+12/365</f>
        <v>0.59178082191780801</v>
      </c>
      <c r="I71" s="105">
        <f>I69*(1+r_/365)</f>
        <v>105.04804560881925</v>
      </c>
      <c r="M71" s="166"/>
    </row>
    <row r="72" spans="1:13" ht="9" customHeight="1">
      <c r="A72" s="103">
        <f>'Data presentation'!A73</f>
        <v>1986</v>
      </c>
      <c r="B72" s="90">
        <f>'Data presentation'!D73</f>
        <v>23779.184560827431</v>
      </c>
      <c r="C72" s="90">
        <f t="shared" si="86"/>
        <v>60.800759943319918</v>
      </c>
      <c r="D72" s="165">
        <f t="shared" ref="D72:D106" si="91">EXP($D$2+$D$1*A72)</f>
        <v>9810.2416615130969</v>
      </c>
      <c r="E72" s="165">
        <f t="shared" si="3"/>
        <v>19836.7757634298</v>
      </c>
      <c r="F72" s="165">
        <f t="shared" ref="F72:F105" si="92">-$E$1/C72</f>
        <v>2.9411160919733163E-2</v>
      </c>
      <c r="G72" s="90"/>
      <c r="H72" s="105">
        <f t="shared" ref="H72" si="93">H73</f>
        <v>0.62465753424657511</v>
      </c>
      <c r="I72" s="105">
        <f t="shared" ref="I72" si="94">I71</f>
        <v>105.04804560881925</v>
      </c>
    </row>
    <row r="73" spans="1:13" ht="9" customHeight="1">
      <c r="A73" s="103">
        <f>'Data presentation'!A74</f>
        <v>1987</v>
      </c>
      <c r="B73" s="90">
        <f>'Data presentation'!D74</f>
        <v>24692.201551312966</v>
      </c>
      <c r="C73" s="90">
        <f t="shared" si="86"/>
        <v>59.800759943319918</v>
      </c>
      <c r="D73" s="165">
        <f t="shared" si="91"/>
        <v>9822.7436554862779</v>
      </c>
      <c r="E73" s="165">
        <f t="shared" ref="E73:E106" si="95">EXP($E$2+$E$1*LN(C73))</f>
        <v>20433.859163214751</v>
      </c>
      <c r="F73" s="165">
        <f t="shared" si="92"/>
        <v>2.9902980103094872E-2</v>
      </c>
      <c r="G73" s="90"/>
      <c r="H73" s="105">
        <f t="shared" ref="H73" si="96">H71+12/365</f>
        <v>0.62465753424657511</v>
      </c>
      <c r="I73" s="105">
        <f>I71*(1+r_/365)</f>
        <v>105.33584847350096</v>
      </c>
    </row>
    <row r="74" spans="1:13" ht="9" customHeight="1">
      <c r="A74" s="103">
        <f>'Data presentation'!A75</f>
        <v>1988</v>
      </c>
      <c r="B74" s="90">
        <f>'Data presentation'!D75</f>
        <v>25753.482685236122</v>
      </c>
      <c r="C74" s="90">
        <f t="shared" si="86"/>
        <v>58.800759943319918</v>
      </c>
      <c r="D74" s="165">
        <f t="shared" si="91"/>
        <v>9835.2615817737369</v>
      </c>
      <c r="E74" s="165">
        <f t="shared" si="95"/>
        <v>21059.444143631903</v>
      </c>
      <c r="F74" s="165">
        <f t="shared" si="92"/>
        <v>3.0411527613907988E-2</v>
      </c>
      <c r="G74" s="90"/>
      <c r="H74" s="105">
        <f t="shared" ref="H74" si="97">H75</f>
        <v>0.65753424657534221</v>
      </c>
      <c r="I74" s="105">
        <f t="shared" ref="I74" si="98">I73</f>
        <v>105.33584847350096</v>
      </c>
    </row>
    <row r="75" spans="1:13" ht="9" customHeight="1">
      <c r="A75" s="103">
        <f>'Data presentation'!A76</f>
        <v>1989</v>
      </c>
      <c r="B75" s="90">
        <f>'Data presentation'!D76</f>
        <v>26591.833727903922</v>
      </c>
      <c r="C75" s="90">
        <f t="shared" si="86"/>
        <v>57.800759943319918</v>
      </c>
      <c r="D75" s="165">
        <f t="shared" si="91"/>
        <v>9847.7954606793446</v>
      </c>
      <c r="E75" s="165">
        <f t="shared" si="95"/>
        <v>21715.411328421724</v>
      </c>
      <c r="F75" s="165">
        <f t="shared" si="92"/>
        <v>3.0937671693046911E-2</v>
      </c>
      <c r="G75" s="90"/>
      <c r="H75" s="105">
        <f t="shared" ref="H75" si="99">H73+12/365</f>
        <v>0.65753424657534221</v>
      </c>
      <c r="I75" s="105">
        <f>I73*(1+r_/365)</f>
        <v>105.62443983918179</v>
      </c>
    </row>
    <row r="76" spans="1:13" ht="9" customHeight="1">
      <c r="A76" s="103">
        <f>'Data presentation'!A77</f>
        <v>1990</v>
      </c>
      <c r="B76" s="90">
        <f>'Data presentation'!D77</f>
        <v>27132.613006197953</v>
      </c>
      <c r="C76" s="90">
        <f t="shared" si="86"/>
        <v>56.800759943319918</v>
      </c>
      <c r="D76" s="165">
        <f t="shared" si="91"/>
        <v>9860.3453125327942</v>
      </c>
      <c r="E76" s="165">
        <f t="shared" si="95"/>
        <v>22403.800964517115</v>
      </c>
      <c r="F76" s="165">
        <f t="shared" si="92"/>
        <v>3.148234172429154E-2</v>
      </c>
      <c r="G76" s="90"/>
      <c r="H76" s="105">
        <f t="shared" ref="H76" si="100">H77</f>
        <v>0.69041095890410931</v>
      </c>
      <c r="I76" s="105">
        <f t="shared" ref="I76" si="101">I75</f>
        <v>105.62443983918179</v>
      </c>
    </row>
    <row r="77" spans="1:13" ht="9" customHeight="1">
      <c r="A77" s="103">
        <f>'Data presentation'!A78</f>
        <v>1991</v>
      </c>
      <c r="B77" s="90">
        <f>'Data presentation'!D78</f>
        <v>27516.666767408882</v>
      </c>
      <c r="C77" s="90">
        <f t="shared" si="86"/>
        <v>55.800759943319918</v>
      </c>
      <c r="D77" s="165">
        <f t="shared" si="91"/>
        <v>9872.911157689754</v>
      </c>
      <c r="E77" s="165">
        <f t="shared" si="95"/>
        <v>23126.829595252839</v>
      </c>
      <c r="F77" s="165">
        <f t="shared" si="92"/>
        <v>3.2046533713007648E-2</v>
      </c>
      <c r="G77" s="90"/>
      <c r="H77" s="105">
        <f t="shared" ref="H77" si="102">H75+12/365</f>
        <v>0.69041095890410931</v>
      </c>
      <c r="I77" s="105">
        <f>I75*(1+r_/365)</f>
        <v>105.91382186613846</v>
      </c>
    </row>
    <row r="78" spans="1:13" ht="9" customHeight="1">
      <c r="A78" s="103">
        <f>'Data presentation'!A79</f>
        <v>1992</v>
      </c>
      <c r="B78" s="90">
        <f>'Data presentation'!D79</f>
        <v>28064.864883955419</v>
      </c>
      <c r="C78" s="90">
        <f t="shared" si="86"/>
        <v>54.800759943319918</v>
      </c>
      <c r="D78" s="165">
        <f t="shared" si="91"/>
        <v>9885.4930165317655</v>
      </c>
      <c r="E78" s="165">
        <f t="shared" si="95"/>
        <v>23886.908813524147</v>
      </c>
      <c r="F78" s="165">
        <f t="shared" si="92"/>
        <v>3.2631316364674395E-2</v>
      </c>
      <c r="G78" s="90"/>
      <c r="H78" s="105">
        <f t="shared" ref="H78" si="103">H79</f>
        <v>0.72328767123287641</v>
      </c>
      <c r="I78" s="105">
        <f t="shared" ref="I78" si="104">I77</f>
        <v>105.91382186613846</v>
      </c>
    </row>
    <row r="79" spans="1:13" ht="9" customHeight="1">
      <c r="A79" s="103">
        <f>'Data presentation'!A80</f>
        <v>1993</v>
      </c>
      <c r="B79" s="90">
        <f>'Data presentation'!D80</f>
        <v>28701.939117640755</v>
      </c>
      <c r="C79" s="90">
        <f t="shared" si="86"/>
        <v>53.800759943319918</v>
      </c>
      <c r="D79" s="165">
        <f t="shared" si="91"/>
        <v>9898.090909466413</v>
      </c>
      <c r="E79" s="165">
        <f t="shared" si="95"/>
        <v>24686.66639815193</v>
      </c>
      <c r="F79" s="165">
        <f t="shared" si="92"/>
        <v>3.3237837841305067E-2</v>
      </c>
      <c r="G79" s="90"/>
      <c r="H79" s="105">
        <f t="shared" ref="H79" si="105">H77+12/365</f>
        <v>0.72328767123287641</v>
      </c>
      <c r="I79" s="105">
        <f>I77*(1+r_/365)</f>
        <v>106.20399672056625</v>
      </c>
    </row>
    <row r="80" spans="1:13" ht="9" customHeight="1">
      <c r="A80" s="103">
        <f>'Data presentation'!A81</f>
        <v>1994</v>
      </c>
      <c r="B80" s="90">
        <f>'Data presentation'!D81</f>
        <v>29704.711813935231</v>
      </c>
      <c r="C80" s="90">
        <f t="shared" si="86"/>
        <v>52.800759943319918</v>
      </c>
      <c r="D80" s="165">
        <f t="shared" si="91"/>
        <v>9910.7048569272192</v>
      </c>
      <c r="E80" s="165">
        <f t="shared" si="95"/>
        <v>25528.970187556508</v>
      </c>
      <c r="F80" s="165">
        <f t="shared" si="92"/>
        <v>3.3867333285631712E-2</v>
      </c>
      <c r="G80" s="90"/>
      <c r="H80" s="105">
        <f t="shared" ref="H80" si="106">H81</f>
        <v>0.7561643835616435</v>
      </c>
      <c r="I80" s="105">
        <f t="shared" ref="I80" si="107">I79</f>
        <v>106.20399672056625</v>
      </c>
    </row>
    <row r="81" spans="1:9" ht="9" customHeight="1">
      <c r="A81" s="103">
        <f>'Data presentation'!A82</f>
        <v>1995</v>
      </c>
      <c r="B81" s="90">
        <f>'Data presentation'!D82</f>
        <v>30927.43397102911</v>
      </c>
      <c r="C81" s="90">
        <f t="shared" si="86"/>
        <v>51.800759943319918</v>
      </c>
      <c r="D81" s="165">
        <f t="shared" si="91"/>
        <v>9923.3348793737969</v>
      </c>
      <c r="E81" s="165">
        <f t="shared" si="95"/>
        <v>26416.955105365574</v>
      </c>
      <c r="F81" s="165">
        <f t="shared" si="92"/>
        <v>3.4521133216804327E-2</v>
      </c>
      <c r="G81" s="90"/>
      <c r="H81" s="105">
        <f t="shared" ref="H81" si="108">H79+12/365</f>
        <v>0.7561643835616435</v>
      </c>
      <c r="I81" s="105">
        <f>I79*(1+r_/365)</f>
        <v>106.49496657459521</v>
      </c>
    </row>
    <row r="82" spans="1:9" ht="9" customHeight="1">
      <c r="A82" s="103">
        <f>'Data presentation'!A83</f>
        <v>1996</v>
      </c>
      <c r="B82" s="90">
        <f>'Data presentation'!D83</f>
        <v>31961.95860868019</v>
      </c>
      <c r="C82" s="90">
        <f t="shared" si="86"/>
        <v>50.800759943319918</v>
      </c>
      <c r="D82" s="165">
        <f t="shared" si="91"/>
        <v>9935.9809972918356</v>
      </c>
      <c r="E82" s="165">
        <f t="shared" si="95"/>
        <v>27354.053824849696</v>
      </c>
      <c r="F82" s="165">
        <f t="shared" si="92"/>
        <v>3.520067291769307E-2</v>
      </c>
      <c r="G82" s="90"/>
      <c r="H82" s="105">
        <f t="shared" ref="H82" si="109">H83</f>
        <v>0.7890410958904106</v>
      </c>
      <c r="I82" s="105">
        <f t="shared" ref="I82" si="110">I81</f>
        <v>106.49496657459521</v>
      </c>
    </row>
    <row r="83" spans="1:9" ht="9" customHeight="1">
      <c r="A83" s="103">
        <f>'Data presentation'!A84</f>
        <v>1997</v>
      </c>
      <c r="B83" s="90">
        <f>'Data presentation'!D84</f>
        <v>33229.330538088965</v>
      </c>
      <c r="C83" s="90">
        <f t="shared" si="86"/>
        <v>49.800759943319918</v>
      </c>
      <c r="D83" s="165">
        <f t="shared" si="91"/>
        <v>9948.6432311930766</v>
      </c>
      <c r="E83" s="165">
        <f t="shared" si="95"/>
        <v>28344.031645668205</v>
      </c>
      <c r="F83" s="165">
        <f t="shared" si="92"/>
        <v>3.5907502953173576E-2</v>
      </c>
      <c r="G83" s="90"/>
      <c r="H83" s="105">
        <f t="shared" ref="H83" si="111">H81+12/365</f>
        <v>0.7890410958904106</v>
      </c>
      <c r="I83" s="105">
        <f>I81*(1+r_/365)</f>
        <v>106.78673360630644</v>
      </c>
    </row>
    <row r="84" spans="1:9" ht="9" customHeight="1">
      <c r="A84" s="103">
        <f>'Data presentation'!A85</f>
        <v>1998</v>
      </c>
      <c r="B84" s="90">
        <f>'Data presentation'!D85</f>
        <v>33855.450240584891</v>
      </c>
      <c r="C84" s="90">
        <f t="shared" si="86"/>
        <v>48.800759943319918</v>
      </c>
      <c r="D84" s="165">
        <f t="shared" si="91"/>
        <v>9961.3216016154711</v>
      </c>
      <c r="E84" s="165">
        <f t="shared" si="95"/>
        <v>29391.026260494898</v>
      </c>
      <c r="F84" s="165">
        <f t="shared" si="92"/>
        <v>3.6643300981623925E-2</v>
      </c>
      <c r="G84" s="90"/>
      <c r="H84" s="105">
        <f t="shared" ref="H84" si="112">H85</f>
        <v>0.8219178082191777</v>
      </c>
      <c r="I84" s="105">
        <f t="shared" ref="I84" si="113">I83</f>
        <v>106.78673360630644</v>
      </c>
    </row>
    <row r="85" spans="1:9" ht="9" customHeight="1">
      <c r="A85" s="103">
        <f>'Data presentation'!A86</f>
        <v>1999</v>
      </c>
      <c r="B85" s="90">
        <f>'Data presentation'!D86</f>
        <v>35099.432191685461</v>
      </c>
      <c r="C85" s="90">
        <f t="shared" si="86"/>
        <v>47.800759943319918</v>
      </c>
      <c r="D85" s="165">
        <f t="shared" si="91"/>
        <v>9974.0161291230725</v>
      </c>
      <c r="E85" s="165">
        <f t="shared" si="95"/>
        <v>30499.593214669279</v>
      </c>
      <c r="F85" s="165">
        <f t="shared" si="92"/>
        <v>3.7409885049012687E-2</v>
      </c>
      <c r="G85" s="90"/>
      <c r="H85" s="105">
        <f t="shared" ref="H85" si="114">H83+12/365</f>
        <v>0.8219178082191777</v>
      </c>
      <c r="I85" s="105">
        <f>I83*(1+r_/365)</f>
        <v>107.07929999974839</v>
      </c>
    </row>
    <row r="86" spans="1:9" ht="9" customHeight="1">
      <c r="A86" s="103">
        <f>'Data presentation'!A87</f>
        <v>2000</v>
      </c>
      <c r="B86" s="90">
        <f>'Data presentation'!D87</f>
        <v>36806.163683187493</v>
      </c>
      <c r="C86" s="90">
        <f t="shared" si="86"/>
        <v>46.800759943319918</v>
      </c>
      <c r="D86" s="165">
        <f t="shared" si="91"/>
        <v>9986.7268343062151</v>
      </c>
      <c r="E86" s="165">
        <f t="shared" si="95"/>
        <v>31674.758014070256</v>
      </c>
      <c r="F86" s="165">
        <f t="shared" si="92"/>
        <v>3.8209228587329579E-2</v>
      </c>
      <c r="G86" s="90"/>
      <c r="H86" s="105">
        <f t="shared" ref="H86" si="115">H87</f>
        <v>0.8547945205479448</v>
      </c>
      <c r="I86" s="105">
        <f t="shared" ref="I86" si="116">I85</f>
        <v>107.07929999974839</v>
      </c>
    </row>
    <row r="87" spans="1:9" ht="9" customHeight="1">
      <c r="A87" s="103">
        <f>'Data presentation'!A88</f>
        <v>2001</v>
      </c>
      <c r="B87" s="90">
        <f>'Data presentation'!D88</f>
        <v>37918.325738623222</v>
      </c>
      <c r="C87" s="90">
        <f t="shared" si="86"/>
        <v>45.800759943319918</v>
      </c>
      <c r="D87" s="165">
        <f t="shared" si="91"/>
        <v>9999.4537377813976</v>
      </c>
      <c r="E87" s="165">
        <f t="shared" si="95"/>
        <v>32922.076021234439</v>
      </c>
      <c r="F87" s="165">
        <f t="shared" si="92"/>
        <v>3.9043477377843423E-2</v>
      </c>
      <c r="G87" s="90"/>
      <c r="H87" s="105">
        <f t="shared" ref="H87" si="117">H85+12/365</f>
        <v>0.8547945205479448</v>
      </c>
      <c r="I87" s="105">
        <f>I85*(1+r_/365)</f>
        <v>107.37266794495319</v>
      </c>
    </row>
    <row r="88" spans="1:9" ht="9" customHeight="1">
      <c r="A88" s="103">
        <f>'Data presentation'!A89</f>
        <v>2002</v>
      </c>
      <c r="B88" s="90">
        <f>'Data presentation'!D89</f>
        <v>39281.400740063531</v>
      </c>
      <c r="C88" s="90">
        <f t="shared" si="86"/>
        <v>44.800759943319918</v>
      </c>
      <c r="D88" s="165">
        <f t="shared" si="91"/>
        <v>10012.196860191449</v>
      </c>
      <c r="E88" s="165">
        <f t="shared" si="95"/>
        <v>34247.701505282021</v>
      </c>
      <c r="F88" s="165">
        <f t="shared" si="92"/>
        <v>3.9914968786186486E-2</v>
      </c>
      <c r="G88" s="90"/>
      <c r="H88" s="105">
        <f t="shared" ref="H88" si="118">H89</f>
        <v>0.8876712328767119</v>
      </c>
      <c r="I88" s="105">
        <f t="shared" ref="I88" si="119">I87</f>
        <v>107.37266794495319</v>
      </c>
    </row>
    <row r="89" spans="1:9" ht="9" customHeight="1">
      <c r="A89" s="103">
        <f>'Data presentation'!A90</f>
        <v>2003</v>
      </c>
      <c r="B89" s="90">
        <f>'Data presentation'!D90</f>
        <v>41166.665020881897</v>
      </c>
      <c r="C89" s="90">
        <f t="shared" si="86"/>
        <v>43.800759943319918</v>
      </c>
      <c r="D89" s="165">
        <f t="shared" si="91"/>
        <v>10024.956222205499</v>
      </c>
      <c r="E89" s="165">
        <f t="shared" si="95"/>
        <v>35658.467487608126</v>
      </c>
      <c r="F89" s="165">
        <f t="shared" si="92"/>
        <v>4.0826253632336149E-2</v>
      </c>
      <c r="G89" s="90"/>
      <c r="H89" s="105">
        <f t="shared" ref="H89" si="120">H87+12/365</f>
        <v>0.8876712328767119</v>
      </c>
      <c r="I89" s="105">
        <f>I87*(1+r_/365)</f>
        <v>107.66683963795307</v>
      </c>
    </row>
    <row r="90" spans="1:9" ht="9" customHeight="1">
      <c r="A90" s="103">
        <f>'Data presentation'!A91</f>
        <v>2004</v>
      </c>
      <c r="B90" s="90">
        <f>'Data presentation'!D91</f>
        <v>43227.757346270017</v>
      </c>
      <c r="C90" s="90">
        <f t="shared" si="86"/>
        <v>42.800759943319918</v>
      </c>
      <c r="D90" s="165">
        <f t="shared" si="91"/>
        <v>10037.731844518974</v>
      </c>
      <c r="E90" s="165">
        <f t="shared" si="95"/>
        <v>37161.978365459327</v>
      </c>
      <c r="F90" s="165">
        <f t="shared" si="92"/>
        <v>4.1780121126427407E-2</v>
      </c>
      <c r="G90" s="90"/>
      <c r="H90" s="105">
        <f t="shared" ref="H90" si="121">H91</f>
        <v>0.920547945205479</v>
      </c>
      <c r="I90" s="105">
        <f t="shared" ref="I90" si="122">I89</f>
        <v>107.66683963795307</v>
      </c>
    </row>
    <row r="91" spans="1:9" ht="9" customHeight="1">
      <c r="A91" s="103">
        <f>'Data presentation'!A92</f>
        <v>2005</v>
      </c>
      <c r="B91" s="90">
        <f>'Data presentation'!D92</f>
        <v>45249.103433187025</v>
      </c>
      <c r="C91" s="90">
        <f t="shared" si="86"/>
        <v>41.800759943319918</v>
      </c>
      <c r="D91" s="165">
        <f t="shared" si="91"/>
        <v>10050.523747853738</v>
      </c>
      <c r="E91" s="165">
        <f t="shared" si="95"/>
        <v>38766.717716058607</v>
      </c>
      <c r="F91" s="165">
        <f t="shared" si="92"/>
        <v>4.277962738380358E-2</v>
      </c>
      <c r="G91" s="90"/>
      <c r="H91" s="105">
        <f t="shared" ref="H91" si="123">H89+12/365</f>
        <v>0.920547945205479</v>
      </c>
      <c r="I91" s="105">
        <f>I89*(1+r_/365)</f>
        <v>107.96181728079679</v>
      </c>
    </row>
    <row r="92" spans="1:9" ht="9" customHeight="1">
      <c r="A92" s="103">
        <f>'Data presentation'!A93</f>
        <v>2006</v>
      </c>
      <c r="B92" s="90">
        <f>'Data presentation'!D93</f>
        <v>47609.761877946767</v>
      </c>
      <c r="C92" s="90">
        <f t="shared" si="86"/>
        <v>40.800759943319918</v>
      </c>
      <c r="D92" s="165">
        <f t="shared" si="91"/>
        <v>10063.331952957993</v>
      </c>
      <c r="E92" s="165">
        <f t="shared" si="95"/>
        <v>40482.174206326708</v>
      </c>
      <c r="F92" s="165">
        <f t="shared" si="92"/>
        <v>4.3828128133378649E-2</v>
      </c>
      <c r="G92" s="90"/>
      <c r="H92" s="105">
        <f t="shared" ref="H92" si="124">H93</f>
        <v>0.9534246575342461</v>
      </c>
      <c r="I92" s="105">
        <f t="shared" ref="I92" si="125">I91</f>
        <v>107.96181728079679</v>
      </c>
    </row>
    <row r="93" spans="1:9" ht="9" customHeight="1">
      <c r="A93" s="103">
        <f>'Data presentation'!A94</f>
        <v>2007</v>
      </c>
      <c r="B93" s="90">
        <f>'Data presentation'!D94</f>
        <v>49711.238073145665</v>
      </c>
      <c r="C93" s="90">
        <f t="shared" si="86"/>
        <v>39.800759943319918</v>
      </c>
      <c r="D93" s="165">
        <f t="shared" si="91"/>
        <v>10076.156480606454</v>
      </c>
      <c r="E93" s="165">
        <f t="shared" si="95"/>
        <v>42318.989185323764</v>
      </c>
      <c r="F93" s="165">
        <f t="shared" si="92"/>
        <v>4.4929316356814436E-2</v>
      </c>
      <c r="G93" s="90"/>
      <c r="H93" s="105">
        <f t="shared" ref="H93" si="126">H91+12/365</f>
        <v>0.9534246575342461</v>
      </c>
      <c r="I93" s="105">
        <f>I91*(1+r_/365)</f>
        <v>108.25760308156612</v>
      </c>
    </row>
    <row r="94" spans="1:9" ht="9" customHeight="1">
      <c r="A94" s="103">
        <f>'Data presentation'!A95</f>
        <v>2008</v>
      </c>
      <c r="B94" s="90">
        <f>'Data presentation'!D95</f>
        <v>51148.067144532579</v>
      </c>
      <c r="C94" s="90">
        <f t="shared" si="86"/>
        <v>38.800759943319918</v>
      </c>
      <c r="D94" s="165">
        <f t="shared" si="91"/>
        <v>10088.997351600241</v>
      </c>
      <c r="E94" s="165">
        <f t="shared" si="95"/>
        <v>44289.130354739849</v>
      </c>
      <c r="F94" s="165">
        <f t="shared" si="92"/>
        <v>4.6087265748075E-2</v>
      </c>
      <c r="G94" s="90"/>
      <c r="H94" s="105">
        <f t="shared" ref="H94" si="127">H95</f>
        <v>0.9863013698630132</v>
      </c>
      <c r="I94" s="105">
        <f t="shared" ref="I94" si="128">I93</f>
        <v>108.25760308156612</v>
      </c>
    </row>
    <row r="95" spans="1:9" ht="9" customHeight="1">
      <c r="A95" s="103">
        <f>'Data presentation'!A96</f>
        <v>2009</v>
      </c>
      <c r="B95" s="90">
        <f>'Data presentation'!D96</f>
        <v>50775.263430631436</v>
      </c>
      <c r="C95" s="90">
        <f t="shared" si="86"/>
        <v>37.800759943319918</v>
      </c>
      <c r="D95" s="165">
        <f t="shared" si="91"/>
        <v>10101.854586767035</v>
      </c>
      <c r="E95" s="165">
        <f t="shared" si="95"/>
        <v>46406.096944957084</v>
      </c>
      <c r="F95" s="165">
        <f t="shared" si="92"/>
        <v>4.7306481071184382E-2</v>
      </c>
      <c r="G95" s="90"/>
      <c r="H95" s="105">
        <f t="shared" ref="H95" si="129">H93+12/365</f>
        <v>0.9863013698630132</v>
      </c>
      <c r="I95" s="105">
        <f>I93*(1+r_/365)</f>
        <v>108.55419925439233</v>
      </c>
    </row>
    <row r="96" spans="1:9" ht="9" customHeight="1">
      <c r="A96" s="103">
        <f>'Data presentation'!A97</f>
        <v>2010</v>
      </c>
      <c r="B96" s="90">
        <f>'Data presentation'!D97</f>
        <v>53704.014708352755</v>
      </c>
      <c r="C96" s="90">
        <f t="shared" si="86"/>
        <v>36.800759943319918</v>
      </c>
      <c r="D96" s="165">
        <f t="shared" si="91"/>
        <v>10114.728206961054</v>
      </c>
      <c r="E96" s="165">
        <f t="shared" si="95"/>
        <v>48685.163133795992</v>
      </c>
      <c r="F96" s="165">
        <f t="shared" si="92"/>
        <v>4.8591956728318779E-2</v>
      </c>
      <c r="G96" s="90"/>
      <c r="H96" s="105">
        <f t="shared" ref="H96" si="130">H97</f>
        <v>1.0191780821917804</v>
      </c>
      <c r="I96" s="105">
        <f t="shared" ref="I96" si="131">I95</f>
        <v>108.55419925439233</v>
      </c>
    </row>
    <row r="97" spans="1:9" ht="9" customHeight="1">
      <c r="A97" s="103">
        <f>'Data presentation'!A98</f>
        <v>2011</v>
      </c>
      <c r="B97" s="90">
        <f>'Data presentation'!D98</f>
        <v>56003.083578017337</v>
      </c>
      <c r="C97" s="90">
        <f t="shared" si="86"/>
        <v>35.800759943319918</v>
      </c>
      <c r="D97" s="165">
        <f t="shared" si="91"/>
        <v>10127.618233063049</v>
      </c>
      <c r="E97" s="165">
        <f t="shared" si="95"/>
        <v>51143.668116497145</v>
      </c>
      <c r="F97" s="165">
        <f t="shared" si="92"/>
        <v>4.9949245143571692E-2</v>
      </c>
      <c r="G97" s="90"/>
      <c r="H97" s="105">
        <f t="shared" ref="H97" si="132">H95+12/365</f>
        <v>1.0191780821917804</v>
      </c>
      <c r="I97" s="105">
        <f>I95*(1+r_/365)</f>
        <v>108.85160801947286</v>
      </c>
    </row>
    <row r="98" spans="1:9" ht="9" customHeight="1">
      <c r="A98" s="103">
        <f>'Data presentation'!A99</f>
        <v>2012</v>
      </c>
      <c r="B98" s="90">
        <f>'Data presentation'!D99</f>
        <v>57968.791811605741</v>
      </c>
      <c r="C98" s="90">
        <f t="shared" si="86"/>
        <v>34.800759943319918</v>
      </c>
      <c r="D98" s="165">
        <f t="shared" si="91"/>
        <v>10140.524685980428</v>
      </c>
      <c r="E98" s="165">
        <f t="shared" si="95"/>
        <v>53801.363382183452</v>
      </c>
      <c r="F98" s="165">
        <f t="shared" si="92"/>
        <v>5.1384536936765986E-2</v>
      </c>
      <c r="G98" s="90"/>
      <c r="H98" s="105">
        <f t="shared" ref="H98" si="133">H99</f>
        <v>1.0520547945205476</v>
      </c>
      <c r="I98" s="105">
        <f t="shared" ref="I98" si="134">I97</f>
        <v>108.85160801947286</v>
      </c>
    </row>
    <row r="99" spans="1:9" ht="9" customHeight="1">
      <c r="A99" s="103">
        <f>'Data presentation'!A100</f>
        <v>2013</v>
      </c>
      <c r="B99" s="90">
        <f>'Data presentation'!D100</f>
        <v>59993.641709585121</v>
      </c>
      <c r="C99" s="90">
        <f t="shared" si="86"/>
        <v>33.800759943319918</v>
      </c>
      <c r="D99" s="165">
        <f t="shared" si="91"/>
        <v>10153.447586647242</v>
      </c>
      <c r="E99" s="165">
        <f t="shared" si="95"/>
        <v>56680.83052737674</v>
      </c>
      <c r="F99" s="165">
        <f t="shared" si="92"/>
        <v>5.290475532898356E-2</v>
      </c>
      <c r="G99" s="90"/>
      <c r="H99" s="105">
        <f t="shared" ref="H99" si="135">H97+12/365</f>
        <v>1.0520547945205476</v>
      </c>
      <c r="I99" s="105">
        <f>I97*(1+r_/365)</f>
        <v>109.14983160308786</v>
      </c>
    </row>
    <row r="100" spans="1:9" ht="9" customHeight="1">
      <c r="A100" s="103">
        <f>'Data presentation'!A101</f>
        <v>2014</v>
      </c>
      <c r="B100" s="90">
        <f>'Data presentation'!D101</f>
        <v>62147.413446959232</v>
      </c>
      <c r="C100" s="90">
        <f t="shared" si="86"/>
        <v>32.800759943319918</v>
      </c>
      <c r="D100" s="165">
        <f t="shared" si="91"/>
        <v>10166.386956024191</v>
      </c>
      <c r="E100" s="165">
        <f t="shared" si="95"/>
        <v>59807.986550248796</v>
      </c>
      <c r="F100" s="165">
        <f t="shared" si="92"/>
        <v>5.4517667816999189E-2</v>
      </c>
      <c r="G100" s="90"/>
      <c r="H100" s="105">
        <f t="shared" ref="H100" si="136">H101</f>
        <v>1.0849315068493148</v>
      </c>
      <c r="I100" s="105">
        <f t="shared" ref="I100" si="137">I99</f>
        <v>109.14983160308786</v>
      </c>
    </row>
    <row r="101" spans="1:9" ht="9" customHeight="1">
      <c r="A101" s="103">
        <f>'Data presentation'!A102</f>
        <v>2015</v>
      </c>
      <c r="B101" s="90">
        <f>'Data presentation'!D102</f>
        <v>64310.143434913407</v>
      </c>
      <c r="C101" s="90">
        <f t="shared" ref="C101:C106" si="138">2046.80075994332-A101</f>
        <v>31.800759943319918</v>
      </c>
      <c r="D101" s="165">
        <f t="shared" si="91"/>
        <v>10179.342815098678</v>
      </c>
      <c r="E101" s="165">
        <f t="shared" si="95"/>
        <v>63212.698307756866</v>
      </c>
      <c r="F101" s="165">
        <f t="shared" si="92"/>
        <v>5.6232018917858687E-2</v>
      </c>
      <c r="G101" s="90"/>
      <c r="H101" s="105">
        <f t="shared" ref="H101" si="139">H99+12/365</f>
        <v>1.0849315068493148</v>
      </c>
      <c r="I101" s="105">
        <f>I99*(1+r_/365)</f>
        <v>109.44887223761688</v>
      </c>
    </row>
    <row r="102" spans="1:9" ht="9" customHeight="1">
      <c r="A102" s="103">
        <f>'Data presentation'!A103</f>
        <v>2016</v>
      </c>
      <c r="B102" s="90">
        <f>'Data presentation'!D103</f>
        <v>66518.553760468334</v>
      </c>
      <c r="C102" s="90">
        <f t="shared" si="138"/>
        <v>30.800759943319918</v>
      </c>
      <c r="D102" s="165">
        <f t="shared" si="91"/>
        <v>10192.315184884896</v>
      </c>
      <c r="E102" s="165">
        <f t="shared" si="95"/>
        <v>66929.534080624624</v>
      </c>
      <c r="F102" s="165">
        <f t="shared" si="92"/>
        <v>5.805768877215247E-2</v>
      </c>
      <c r="G102" s="90"/>
      <c r="H102" s="105">
        <f t="shared" ref="H102" si="140">H103</f>
        <v>1.117808219178082</v>
      </c>
      <c r="I102" s="105">
        <f t="shared" ref="I102" si="141">I101</f>
        <v>109.44887223761688</v>
      </c>
    </row>
    <row r="103" spans="1:9" ht="9" customHeight="1">
      <c r="A103" s="103">
        <f>'Data presentation'!A104</f>
        <v>2017</v>
      </c>
      <c r="B103" s="90">
        <f>'Data presentation'!D104</f>
        <v>69092.821790998452</v>
      </c>
      <c r="C103" s="90">
        <f t="shared" si="138"/>
        <v>29.800759943319918</v>
      </c>
      <c r="D103" s="165">
        <f t="shared" si="91"/>
        <v>10205.30408642381</v>
      </c>
      <c r="E103" s="165">
        <f t="shared" si="95"/>
        <v>70998.688537109687</v>
      </c>
      <c r="F103" s="165">
        <f t="shared" si="92"/>
        <v>6.00058836800198E-2</v>
      </c>
      <c r="G103" s="90"/>
      <c r="H103" s="105">
        <f t="shared" ref="H103" si="142">H101+12/365</f>
        <v>1.117808219178082</v>
      </c>
      <c r="I103" s="105">
        <f>I101*(1+r_/365)</f>
        <v>109.74873216155557</v>
      </c>
    </row>
    <row r="104" spans="1:9" ht="9" customHeight="1">
      <c r="A104" s="119">
        <f>'Data presentation'!A105</f>
        <v>2018</v>
      </c>
      <c r="B104" s="118">
        <f>'Data presentation'!D105</f>
        <v>71565.653882898288</v>
      </c>
      <c r="C104" s="90">
        <f t="shared" si="138"/>
        <v>28.800759943319918</v>
      </c>
      <c r="D104" s="165">
        <f t="shared" si="91"/>
        <v>10218.309540783153</v>
      </c>
      <c r="E104" s="165">
        <f t="shared" si="95"/>
        <v>75467.128606112339</v>
      </c>
      <c r="F104" s="165">
        <f t="shared" si="92"/>
        <v>6.2089366331106496E-2</v>
      </c>
      <c r="G104" s="118"/>
      <c r="H104" s="105">
        <f t="shared" ref="H104" si="143">H105</f>
        <v>1.1506849315068493</v>
      </c>
      <c r="I104" s="105">
        <f t="shared" ref="I104" si="144">I103</f>
        <v>109.74873216155557</v>
      </c>
    </row>
    <row r="105" spans="1:9" ht="9.4" customHeight="1">
      <c r="A105" s="119">
        <f>'Data presentation'!A106</f>
        <v>2019</v>
      </c>
      <c r="B105" s="118">
        <f>'Data presentation'!D106</f>
        <v>73639.626532424678</v>
      </c>
      <c r="C105" s="90">
        <f t="shared" si="138"/>
        <v>27.800759943319918</v>
      </c>
      <c r="D105" s="165">
        <f t="shared" si="91"/>
        <v>10231.331569057558</v>
      </c>
      <c r="E105" s="165">
        <f t="shared" si="95"/>
        <v>80390.022993639679</v>
      </c>
      <c r="F105" s="165">
        <f t="shared" si="92"/>
        <v>6.4322735723083335E-2</v>
      </c>
      <c r="H105" s="105">
        <f t="shared" ref="H105" si="145">H103+12/365</f>
        <v>1.1506849315068493</v>
      </c>
      <c r="I105" s="105">
        <f>I103*(1+r_/365)</f>
        <v>110.04941361953244</v>
      </c>
    </row>
    <row r="106" spans="1:9" ht="9.4" customHeight="1">
      <c r="A106" s="105">
        <f>2046.80075994332-10</f>
        <v>2036.8007599433199</v>
      </c>
      <c r="C106" s="90">
        <f t="shared" si="138"/>
        <v>10</v>
      </c>
      <c r="D106" s="165">
        <f t="shared" si="91"/>
        <v>10465.930399235778</v>
      </c>
      <c r="E106" s="165">
        <f t="shared" si="95"/>
        <v>500349.62913465733</v>
      </c>
      <c r="F106" s="165">
        <f>-$E$1/C106</f>
        <v>0.17882209347350483</v>
      </c>
      <c r="H106" s="105">
        <f t="shared" ref="H106" si="146">H107</f>
        <v>1.1835616438356165</v>
      </c>
      <c r="I106" s="105">
        <f t="shared" ref="I106" si="147">I105</f>
        <v>110.04941361953244</v>
      </c>
    </row>
    <row r="107" spans="1:9" ht="9.4" customHeight="1">
      <c r="H107" s="105">
        <f t="shared" ref="H107" si="148">H105+12/365</f>
        <v>1.1835616438356165</v>
      </c>
      <c r="I107" s="105">
        <f>I105*(1+r_/365)</f>
        <v>110.3509188623257</v>
      </c>
    </row>
    <row r="108" spans="1:9" ht="9.4" customHeight="1">
      <c r="H108" s="105">
        <f t="shared" ref="H108" si="149">H109</f>
        <v>1.2164383561643837</v>
      </c>
      <c r="I108" s="105">
        <f t="shared" ref="I108" si="150">I107</f>
        <v>110.3509188623257</v>
      </c>
    </row>
    <row r="109" spans="1:9" ht="9.4" customHeight="1">
      <c r="H109" s="105">
        <f t="shared" ref="H109" si="151">H107+12/365</f>
        <v>1.2164383561643837</v>
      </c>
      <c r="I109" s="105">
        <f>I107*(1+r_/365)</f>
        <v>110.65325014688003</v>
      </c>
    </row>
    <row r="110" spans="1:9" ht="9.4" customHeight="1">
      <c r="H110" s="105">
        <f t="shared" ref="H110" si="152">H111</f>
        <v>1.2493150684931509</v>
      </c>
      <c r="I110" s="105">
        <f t="shared" ref="I110" si="153">I109</f>
        <v>110.65325014688003</v>
      </c>
    </row>
    <row r="111" spans="1:9" ht="9.4" customHeight="1">
      <c r="H111" s="105">
        <f t="shared" ref="H111" si="154">H109+12/365</f>
        <v>1.2493150684931509</v>
      </c>
      <c r="I111" s="105">
        <f>I109*(1+r_/365)</f>
        <v>110.95640973632355</v>
      </c>
    </row>
    <row r="112" spans="1:9" ht="9.4" customHeight="1">
      <c r="H112" s="105">
        <f t="shared" ref="H112" si="155">H113</f>
        <v>1.2821917808219181</v>
      </c>
      <c r="I112" s="105">
        <f t="shared" ref="I112" si="156">I111</f>
        <v>110.95640973632355</v>
      </c>
    </row>
    <row r="113" spans="8:9" ht="9.4" customHeight="1">
      <c r="H113" s="105">
        <f t="shared" ref="H113" si="157">H111+12/365</f>
        <v>1.2821917808219181</v>
      </c>
      <c r="I113" s="105">
        <f>I111*(1+r_/365)</f>
        <v>111.26039989998472</v>
      </c>
    </row>
    <row r="114" spans="8:9" ht="9.4" customHeight="1">
      <c r="H114" s="105">
        <f t="shared" ref="H114" si="158">H115</f>
        <v>1.3150684931506853</v>
      </c>
      <c r="I114" s="105">
        <f t="shared" ref="I114" si="159">I113</f>
        <v>111.26039989998472</v>
      </c>
    </row>
    <row r="115" spans="8:9" ht="9.4" customHeight="1">
      <c r="H115" s="105">
        <f t="shared" ref="H115" si="160">H113+12/365</f>
        <v>1.3150684931506853</v>
      </c>
      <c r="I115" s="105">
        <f>I113*(1+r_/365)</f>
        <v>111.56522291340934</v>
      </c>
    </row>
    <row r="116" spans="8:9" ht="9.4" customHeight="1">
      <c r="H116" s="105">
        <f t="shared" ref="H116" si="161">H117</f>
        <v>1.3479452054794525</v>
      </c>
      <c r="I116" s="105">
        <f t="shared" ref="I116" si="162">I115</f>
        <v>111.56522291340934</v>
      </c>
    </row>
    <row r="117" spans="8:9" ht="9.4" customHeight="1">
      <c r="H117" s="105">
        <f t="shared" ref="H117" si="163">H115+12/365</f>
        <v>1.3479452054794525</v>
      </c>
      <c r="I117" s="105">
        <f>I115*(1+r_/365)</f>
        <v>111.87088105837761</v>
      </c>
    </row>
    <row r="118" spans="8:9" ht="9.4" customHeight="1">
      <c r="H118" s="105">
        <f t="shared" ref="H118" si="164">H119</f>
        <v>1.3808219178082197</v>
      </c>
      <c r="I118" s="105">
        <f t="shared" ref="I118" si="165">I117</f>
        <v>111.87088105837761</v>
      </c>
    </row>
    <row r="119" spans="8:9" ht="9.4" customHeight="1">
      <c r="H119" s="105">
        <f t="shared" ref="H119" si="166">H117+12/365</f>
        <v>1.3808219178082197</v>
      </c>
      <c r="I119" s="105">
        <f>I117*(1+r_/365)</f>
        <v>112.17737662292112</v>
      </c>
    </row>
    <row r="120" spans="8:9" ht="9.4" customHeight="1">
      <c r="H120" s="105">
        <f t="shared" ref="H120" si="167">H121</f>
        <v>1.4136986301369869</v>
      </c>
      <c r="I120" s="105">
        <f t="shared" ref="I120" si="168">I119</f>
        <v>112.17737662292112</v>
      </c>
    </row>
    <row r="121" spans="8:9" ht="9.4" customHeight="1">
      <c r="H121" s="105">
        <f t="shared" ref="H121" si="169">H119+12/365</f>
        <v>1.4136986301369869</v>
      </c>
      <c r="I121" s="105">
        <f>I119*(1+r_/365)</f>
        <v>112.48471190134009</v>
      </c>
    </row>
    <row r="122" spans="8:9" ht="9.4" customHeight="1">
      <c r="H122" s="105">
        <f t="shared" ref="H122" si="170">H123</f>
        <v>1.4465753424657541</v>
      </c>
      <c r="I122" s="105">
        <f t="shared" ref="I122" si="171">I121</f>
        <v>112.48471190134009</v>
      </c>
    </row>
    <row r="123" spans="8:9" ht="9.4" customHeight="1">
      <c r="H123" s="105">
        <f t="shared" ref="H123" si="172">H121+12/365</f>
        <v>1.4465753424657541</v>
      </c>
      <c r="I123" s="105">
        <f>I121*(1+r_/365)</f>
        <v>112.79288919422049</v>
      </c>
    </row>
    <row r="124" spans="8:9" ht="9.4" customHeight="1">
      <c r="H124" s="105">
        <f t="shared" ref="H124" si="173">H125</f>
        <v>1.4794520547945214</v>
      </c>
      <c r="I124" s="105">
        <f t="shared" ref="I124" si="174">I123</f>
        <v>112.79288919422049</v>
      </c>
    </row>
    <row r="125" spans="8:9" ht="9.4" customHeight="1">
      <c r="H125" s="105">
        <f t="shared" ref="H125" si="175">H123+12/365</f>
        <v>1.4794520547945214</v>
      </c>
      <c r="I125" s="105">
        <f>I123*(1+r_/365)</f>
        <v>113.10191080845125</v>
      </c>
    </row>
    <row r="126" spans="8:9" ht="9.4" customHeight="1">
      <c r="H126" s="105">
        <f t="shared" ref="H126" si="176">H127</f>
        <v>1.5123287671232886</v>
      </c>
      <c r="I126" s="105">
        <f t="shared" ref="I126" si="177">I125</f>
        <v>113.10191080845125</v>
      </c>
    </row>
    <row r="127" spans="8:9" ht="9.4" customHeight="1">
      <c r="H127" s="105">
        <f t="shared" ref="H127" si="178">H125+12/365</f>
        <v>1.5123287671232886</v>
      </c>
      <c r="I127" s="105">
        <f>I125*(1+r_/365)</f>
        <v>113.41177905724155</v>
      </c>
    </row>
    <row r="128" spans="8:9" ht="9.4" customHeight="1">
      <c r="H128" s="105">
        <f t="shared" ref="H128" si="179">H129</f>
        <v>1.5452054794520558</v>
      </c>
      <c r="I128" s="105">
        <f t="shared" ref="I128" si="180">I127</f>
        <v>113.41177905724155</v>
      </c>
    </row>
    <row r="129" spans="8:9" ht="9.4" customHeight="1">
      <c r="H129" s="105">
        <f t="shared" ref="H129" si="181">H127+12/365</f>
        <v>1.5452054794520558</v>
      </c>
      <c r="I129" s="105">
        <f>I127*(1+r_/365)</f>
        <v>113.72249626013812</v>
      </c>
    </row>
    <row r="130" spans="8:9" ht="9.4" customHeight="1">
      <c r="H130" s="105">
        <f t="shared" ref="H130" si="182">H131</f>
        <v>1.578082191780823</v>
      </c>
      <c r="I130" s="105">
        <f t="shared" ref="I130" si="183">I129</f>
        <v>113.72249626013812</v>
      </c>
    </row>
    <row r="131" spans="8:9" ht="9.4" customHeight="1">
      <c r="H131" s="105">
        <f t="shared" ref="H131" si="184">H129+12/365</f>
        <v>1.578082191780823</v>
      </c>
      <c r="I131" s="105">
        <f>I129*(1+r_/365)</f>
        <v>114.03406474304262</v>
      </c>
    </row>
    <row r="132" spans="8:9" ht="9.4" customHeight="1">
      <c r="H132" s="105">
        <f t="shared" ref="H132" si="185">H133</f>
        <v>1.6109589041095902</v>
      </c>
      <c r="I132" s="105">
        <f t="shared" ref="I132" si="186">I131</f>
        <v>114.03406474304262</v>
      </c>
    </row>
    <row r="133" spans="8:9" ht="9.4" customHeight="1">
      <c r="H133" s="105">
        <f t="shared" ref="H133" si="187">H131+12/365</f>
        <v>1.6109589041095902</v>
      </c>
      <c r="I133" s="105">
        <f>I131*(1+r_/365)</f>
        <v>114.34648683822905</v>
      </c>
    </row>
    <row r="134" spans="8:9" ht="9.4" customHeight="1">
      <c r="H134" s="105">
        <f t="shared" ref="H134" si="188">H135</f>
        <v>1.6438356164383574</v>
      </c>
      <c r="I134" s="105">
        <f t="shared" ref="I134" si="189">I133</f>
        <v>114.34648683822905</v>
      </c>
    </row>
    <row r="135" spans="8:9" ht="9.4" customHeight="1">
      <c r="H135" s="105">
        <f t="shared" ref="H135" si="190">H133+12/365</f>
        <v>1.6438356164383574</v>
      </c>
      <c r="I135" s="105">
        <f>I133*(1+r_/365)</f>
        <v>114.65976488436119</v>
      </c>
    </row>
    <row r="136" spans="8:9" ht="9.4" customHeight="1">
      <c r="H136" s="105">
        <f t="shared" ref="H136" si="191">H137</f>
        <v>1.6767123287671246</v>
      </c>
      <c r="I136" s="105">
        <f t="shared" ref="I136" si="192">I135</f>
        <v>114.65976488436119</v>
      </c>
    </row>
    <row r="137" spans="8:9" ht="9.4" customHeight="1">
      <c r="H137" s="105">
        <f t="shared" ref="H137" si="193">H135+12/365</f>
        <v>1.6767123287671246</v>
      </c>
      <c r="I137" s="105">
        <f>I135*(1+r_/365)</f>
        <v>114.97390122651014</v>
      </c>
    </row>
    <row r="138" spans="8:9" ht="9.4" customHeight="1">
      <c r="H138" s="105">
        <f t="shared" ref="H138" si="194">H139</f>
        <v>1.7095890410958918</v>
      </c>
      <c r="I138" s="105">
        <f t="shared" ref="I138" si="195">I137</f>
        <v>114.97390122651014</v>
      </c>
    </row>
    <row r="139" spans="8:9" ht="9.4" customHeight="1">
      <c r="H139" s="105">
        <f t="shared" ref="H139" si="196">H137+12/365</f>
        <v>1.7095890410958918</v>
      </c>
      <c r="I139" s="105">
        <f>I137*(1+r_/365)</f>
        <v>115.28889821617182</v>
      </c>
    </row>
    <row r="140" spans="8:9" ht="9.4" customHeight="1">
      <c r="H140" s="105">
        <f t="shared" ref="H140" si="197">H141</f>
        <v>1.742465753424659</v>
      </c>
      <c r="I140" s="105">
        <f t="shared" ref="I140" si="198">I139</f>
        <v>115.28889821617182</v>
      </c>
    </row>
    <row r="141" spans="8:9" ht="9.4" customHeight="1">
      <c r="H141" s="105">
        <f t="shared" ref="H141" si="199">H139+12/365</f>
        <v>1.742465753424659</v>
      </c>
      <c r="I141" s="105">
        <f>I139*(1+r_/365)</f>
        <v>115.60475821128463</v>
      </c>
    </row>
    <row r="142" spans="8:9" ht="9.4" customHeight="1">
      <c r="H142" s="105">
        <f t="shared" ref="H142" si="200">H143</f>
        <v>1.7753424657534262</v>
      </c>
      <c r="I142" s="105">
        <f t="shared" ref="I142" si="201">I141</f>
        <v>115.60475821128463</v>
      </c>
    </row>
    <row r="143" spans="8:9" ht="9.4" customHeight="1">
      <c r="H143" s="105">
        <f t="shared" ref="H143" si="202">H141+12/365</f>
        <v>1.7753424657534262</v>
      </c>
      <c r="I143" s="105">
        <f>I141*(1+r_/365)</f>
        <v>115.92148357624707</v>
      </c>
    </row>
    <row r="144" spans="8:9" ht="9.4" customHeight="1">
      <c r="H144" s="105">
        <f t="shared" ref="H144" si="203">H145</f>
        <v>1.8082191780821935</v>
      </c>
      <c r="I144" s="105">
        <f t="shared" ref="I144" si="204">I143</f>
        <v>115.92148357624707</v>
      </c>
    </row>
    <row r="145" spans="8:9" ht="9.4" customHeight="1">
      <c r="H145" s="105">
        <f t="shared" ref="H145" si="205">H143+12/365</f>
        <v>1.8082191780821935</v>
      </c>
      <c r="I145" s="105">
        <f>I143*(1+r_/365)</f>
        <v>116.23907668193543</v>
      </c>
    </row>
    <row r="146" spans="8:9" ht="9.4" customHeight="1">
      <c r="H146" s="105">
        <f t="shared" ref="H146" si="206">H147</f>
        <v>1.8410958904109607</v>
      </c>
      <c r="I146" s="105">
        <f t="shared" ref="I146" si="207">I145</f>
        <v>116.23907668193543</v>
      </c>
    </row>
    <row r="147" spans="8:9" ht="9.4" customHeight="1">
      <c r="H147" s="105">
        <f t="shared" ref="H147" si="208">H145+12/365</f>
        <v>1.8410958904109607</v>
      </c>
      <c r="I147" s="105">
        <f>I145*(1+r_/365)</f>
        <v>116.55753990572157</v>
      </c>
    </row>
    <row r="148" spans="8:9" ht="9.4" customHeight="1">
      <c r="H148" s="105">
        <f t="shared" ref="H148" si="209">H149</f>
        <v>1.8739726027397279</v>
      </c>
      <c r="I148" s="105">
        <f t="shared" ref="I148" si="210">I147</f>
        <v>116.55753990572157</v>
      </c>
    </row>
    <row r="149" spans="8:9" ht="9.4" customHeight="1">
      <c r="H149" s="105">
        <f t="shared" ref="H149" si="211">H147+12/365</f>
        <v>1.8739726027397279</v>
      </c>
      <c r="I149" s="105">
        <f>I147*(1+r_/365)</f>
        <v>116.87687563149068</v>
      </c>
    </row>
    <row r="150" spans="8:9" ht="9.4" customHeight="1">
      <c r="H150" s="105">
        <f t="shared" ref="H150" si="212">H151</f>
        <v>1.9068493150684951</v>
      </c>
      <c r="I150" s="105">
        <f t="shared" ref="I150" si="213">I149</f>
        <v>116.87687563149068</v>
      </c>
    </row>
    <row r="151" spans="8:9" ht="9.4" customHeight="1">
      <c r="H151" s="105">
        <f t="shared" ref="H151" si="214">H149+12/365</f>
        <v>1.9068493150684951</v>
      </c>
      <c r="I151" s="105">
        <f>I149*(1+r_/365)</f>
        <v>117.19708624965915</v>
      </c>
    </row>
    <row r="152" spans="8:9" ht="9.4" customHeight="1">
      <c r="H152" s="105">
        <f t="shared" ref="H152" si="215">H153</f>
        <v>1.9397260273972623</v>
      </c>
      <c r="I152" s="105">
        <f t="shared" ref="I152" si="216">I151</f>
        <v>117.19708624965915</v>
      </c>
    </row>
    <row r="153" spans="8:9" ht="9.4" customHeight="1">
      <c r="H153" s="105">
        <f t="shared" ref="H153" si="217">H151+12/365</f>
        <v>1.9397260273972623</v>
      </c>
      <c r="I153" s="105">
        <f>I151*(1+r_/365)</f>
        <v>117.51817415719248</v>
      </c>
    </row>
    <row r="154" spans="8:9" ht="9.4" customHeight="1">
      <c r="H154" s="105">
        <f t="shared" ref="H154" si="218">H155</f>
        <v>1.9726027397260295</v>
      </c>
      <c r="I154" s="105">
        <f t="shared" ref="I154" si="219">I153</f>
        <v>117.51817415719248</v>
      </c>
    </row>
    <row r="155" spans="8:9" ht="9.4" customHeight="1">
      <c r="H155" s="105">
        <f t="shared" ref="H155" si="220">H153+12/365</f>
        <v>1.9726027397260295</v>
      </c>
      <c r="I155" s="105">
        <f>I153*(1+r_/365)</f>
        <v>117.84014175762316</v>
      </c>
    </row>
    <row r="156" spans="8:9" ht="9.4" customHeight="1">
      <c r="H156" s="105">
        <f t="shared" ref="H156" si="221">H157</f>
        <v>2.0054794520547965</v>
      </c>
      <c r="I156" s="105">
        <f t="shared" ref="I156" si="222">I155</f>
        <v>117.84014175762316</v>
      </c>
    </row>
    <row r="157" spans="8:9" ht="9.4" customHeight="1">
      <c r="H157" s="105">
        <f t="shared" ref="H157" si="223">H155+12/365</f>
        <v>2.0054794520547965</v>
      </c>
      <c r="I157" s="105">
        <f>I155*(1+r_/365)</f>
        <v>118.16299146106871</v>
      </c>
    </row>
    <row r="158" spans="8:9" ht="9.4" customHeight="1">
      <c r="H158" s="105">
        <f t="shared" ref="H158" si="224">H159</f>
        <v>2.0383561643835635</v>
      </c>
      <c r="I158" s="105">
        <f t="shared" ref="I158" si="225">I157</f>
        <v>118.16299146106871</v>
      </c>
    </row>
    <row r="159" spans="8:9" ht="9.4" customHeight="1">
      <c r="H159" s="105">
        <f t="shared" ref="H159" si="226">H157+12/365</f>
        <v>2.0383561643835635</v>
      </c>
      <c r="I159" s="105">
        <f>I157*(1+r_/365)</f>
        <v>118.48672568424973</v>
      </c>
    </row>
    <row r="160" spans="8:9" ht="9.4" customHeight="1">
      <c r="H160" s="105">
        <f t="shared" ref="H160" si="227">H161</f>
        <v>2.0712328767123305</v>
      </c>
      <c r="I160" s="105">
        <f t="shared" ref="I160" si="228">I159</f>
        <v>118.48672568424973</v>
      </c>
    </row>
    <row r="161" spans="8:9" ht="9.4" customHeight="1">
      <c r="H161" s="105">
        <f t="shared" ref="H161" si="229">H159+12/365</f>
        <v>2.0712328767123305</v>
      </c>
      <c r="I161" s="105">
        <f>I159*(1+r_/365)</f>
        <v>118.81134685050796</v>
      </c>
    </row>
    <row r="162" spans="8:9" ht="9.4" customHeight="1">
      <c r="H162" s="105">
        <f t="shared" ref="H162" si="230">H163</f>
        <v>2.1041095890410975</v>
      </c>
      <c r="I162" s="105">
        <f t="shared" ref="I162" si="231">I161</f>
        <v>118.81134685050796</v>
      </c>
    </row>
    <row r="163" spans="8:9" ht="9.4" customHeight="1">
      <c r="H163" s="105">
        <f t="shared" ref="H163" si="232">H161+12/365</f>
        <v>2.1041095890410975</v>
      </c>
      <c r="I163" s="105">
        <f>I161*(1+r_/365)</f>
        <v>119.13685738982443</v>
      </c>
    </row>
    <row r="164" spans="8:9" ht="9.4" customHeight="1">
      <c r="H164" s="105">
        <f t="shared" ref="H164" si="233">H165</f>
        <v>2.1369863013698644</v>
      </c>
      <c r="I164" s="105">
        <f t="shared" ref="I164" si="234">I163</f>
        <v>119.13685738982443</v>
      </c>
    </row>
    <row r="165" spans="8:9" ht="9.4" customHeight="1">
      <c r="H165" s="105">
        <f t="shared" ref="H165" si="235">H163+12/365</f>
        <v>2.1369863013698644</v>
      </c>
      <c r="I165" s="105">
        <f>I163*(1+r_/365)</f>
        <v>119.46325973883766</v>
      </c>
    </row>
    <row r="166" spans="8:9" ht="9.4" customHeight="1">
      <c r="H166" s="105">
        <f t="shared" ref="H166" si="236">H167</f>
        <v>2.1698630136986314</v>
      </c>
      <c r="I166" s="105">
        <f t="shared" ref="I166" si="237">I165</f>
        <v>119.46325973883766</v>
      </c>
    </row>
    <row r="167" spans="8:9" ht="9.4" customHeight="1">
      <c r="H167" s="105">
        <f t="shared" ref="H167" si="238">H165+12/365</f>
        <v>2.1698630136986314</v>
      </c>
      <c r="I167" s="105">
        <f>I165*(1+r_/365)</f>
        <v>119.79055634086188</v>
      </c>
    </row>
    <row r="168" spans="8:9" ht="9.4" customHeight="1">
      <c r="H168" s="105">
        <f t="shared" ref="H168" si="239">H169</f>
        <v>2.2027397260273984</v>
      </c>
      <c r="I168" s="105">
        <f t="shared" ref="I168" si="240">I167</f>
        <v>119.79055634086188</v>
      </c>
    </row>
    <row r="169" spans="8:9" ht="9.4" customHeight="1">
      <c r="H169" s="105">
        <f t="shared" ref="H169" si="241">H167+12/365</f>
        <v>2.2027397260273984</v>
      </c>
      <c r="I169" s="105">
        <f>I167*(1+r_/365)</f>
        <v>120.11874964590535</v>
      </c>
    </row>
    <row r="170" spans="8:9" ht="9.4" customHeight="1">
      <c r="H170" s="105">
        <f t="shared" ref="H170" si="242">H171</f>
        <v>2.2356164383561654</v>
      </c>
      <c r="I170" s="105">
        <f t="shared" ref="I170" si="243">I169</f>
        <v>120.11874964590535</v>
      </c>
    </row>
    <row r="171" spans="8:9" ht="9.4" customHeight="1">
      <c r="H171" s="105">
        <f t="shared" ref="H171" si="244">H169+12/365</f>
        <v>2.2356164383561654</v>
      </c>
      <c r="I171" s="105">
        <f>I169*(1+r_/365)</f>
        <v>120.44784211068867</v>
      </c>
    </row>
    <row r="172" spans="8:9" ht="9.4" customHeight="1">
      <c r="H172" s="105">
        <f t="shared" ref="H172" si="245">H173</f>
        <v>2.2684931506849324</v>
      </c>
      <c r="I172" s="105">
        <f t="shared" ref="I172" si="246">I171</f>
        <v>120.44784211068867</v>
      </c>
    </row>
    <row r="173" spans="8:9" ht="9.4" customHeight="1">
      <c r="H173" s="105">
        <f t="shared" ref="H173" si="247">H171+12/365</f>
        <v>2.2684931506849324</v>
      </c>
      <c r="I173" s="105">
        <f>I171*(1+r_/365)</f>
        <v>120.77783619866317</v>
      </c>
    </row>
    <row r="174" spans="8:9" ht="9.4" customHeight="1">
      <c r="H174" s="105">
        <f t="shared" ref="H174" si="248">H175</f>
        <v>2.3013698630136994</v>
      </c>
      <c r="I174" s="105">
        <f t="shared" ref="I174" si="249">I173</f>
        <v>120.77783619866317</v>
      </c>
    </row>
    <row r="175" spans="8:9" ht="9.4" customHeight="1">
      <c r="H175" s="105">
        <f t="shared" ref="H175" si="250">H173+12/365</f>
        <v>2.3013698630136994</v>
      </c>
      <c r="I175" s="105">
        <f>I173*(1+r_/365)</f>
        <v>121.10873438002938</v>
      </c>
    </row>
    <row r="176" spans="8:9" ht="9.4" customHeight="1">
      <c r="H176" s="105">
        <f t="shared" ref="H176" si="251">H177</f>
        <v>2.3342465753424664</v>
      </c>
      <c r="I176" s="105">
        <f t="shared" ref="I176" si="252">I175</f>
        <v>121.10873438002938</v>
      </c>
    </row>
    <row r="177" spans="8:9" ht="9.4" customHeight="1">
      <c r="H177" s="105">
        <f t="shared" ref="H177" si="253">H175+12/365</f>
        <v>2.3342465753424664</v>
      </c>
      <c r="I177" s="105">
        <f>I175*(1+r_/365)</f>
        <v>121.4405391317555</v>
      </c>
    </row>
    <row r="178" spans="8:9" ht="9.4" customHeight="1">
      <c r="H178" s="105">
        <f t="shared" ref="H178" si="254">H179</f>
        <v>2.3671232876712334</v>
      </c>
      <c r="I178" s="105">
        <f t="shared" ref="I178" si="255">I177</f>
        <v>121.4405391317555</v>
      </c>
    </row>
    <row r="179" spans="8:9" ht="9.4" customHeight="1">
      <c r="H179" s="105">
        <f t="shared" ref="H179" si="256">H177+12/365</f>
        <v>2.3671232876712334</v>
      </c>
      <c r="I179" s="105">
        <f>I177*(1+r_/365)</f>
        <v>121.77325293759594</v>
      </c>
    </row>
    <row r="180" spans="8:9" ht="9.4" customHeight="1">
      <c r="H180" s="105">
        <f t="shared" ref="H180" si="257">H181</f>
        <v>2.4000000000000004</v>
      </c>
      <c r="I180" s="105">
        <f t="shared" ref="I180" si="258">I179</f>
        <v>121.77325293759594</v>
      </c>
    </row>
    <row r="181" spans="8:9" ht="9.4" customHeight="1">
      <c r="H181" s="105">
        <f t="shared" ref="H181" si="259">H179+12/365</f>
        <v>2.4000000000000004</v>
      </c>
      <c r="I181" s="105">
        <f>I179*(1+r_/365)</f>
        <v>122.10687828810991</v>
      </c>
    </row>
    <row r="182" spans="8:9" ht="9.4" customHeight="1">
      <c r="H182" s="105">
        <f t="shared" ref="H182" si="260">H183</f>
        <v>2.4328767123287673</v>
      </c>
      <c r="I182" s="105">
        <f t="shared" ref="I182" si="261">I181</f>
        <v>122.10687828810991</v>
      </c>
    </row>
    <row r="183" spans="8:9" ht="9.4" customHeight="1">
      <c r="H183" s="105">
        <f t="shared" ref="H183" si="262">H181+12/365</f>
        <v>2.4328767123287673</v>
      </c>
      <c r="I183" s="105">
        <f>I181*(1+r_/365)</f>
        <v>122.44141768068009</v>
      </c>
    </row>
    <row r="184" spans="8:9" ht="9.4" customHeight="1">
      <c r="H184" s="105">
        <f t="shared" ref="H184" si="263">H185</f>
        <v>2.4657534246575343</v>
      </c>
      <c r="I184" s="105">
        <f t="shared" ref="I184" si="264">I183</f>
        <v>122.44141768068009</v>
      </c>
    </row>
    <row r="185" spans="8:9" ht="9.4" customHeight="1">
      <c r="H185" s="105">
        <f t="shared" ref="H185" si="265">H183+12/365</f>
        <v>2.4657534246575343</v>
      </c>
      <c r="I185" s="105">
        <f>I183*(1+r_/365)</f>
        <v>122.77687361953129</v>
      </c>
    </row>
    <row r="186" spans="8:9" ht="9.4" customHeight="1">
      <c r="H186" s="105">
        <f t="shared" ref="H186" si="266">H187</f>
        <v>2.4986301369863013</v>
      </c>
      <c r="I186" s="105">
        <f t="shared" ref="I186" si="267">I185</f>
        <v>122.77687361953129</v>
      </c>
    </row>
    <row r="187" spans="8:9" ht="9.4" customHeight="1">
      <c r="H187" s="105">
        <f t="shared" ref="H187" si="268">H185+12/365</f>
        <v>2.4986301369863013</v>
      </c>
      <c r="I187" s="105">
        <f>I185*(1+r_/365)</f>
        <v>123.1132486157492</v>
      </c>
    </row>
    <row r="188" spans="8:9" ht="9.4" customHeight="1">
      <c r="H188" s="105">
        <f t="shared" ref="H188" si="269">H189</f>
        <v>2.5315068493150683</v>
      </c>
      <c r="I188" s="105">
        <f t="shared" ref="I188" si="270">I187</f>
        <v>123.1132486157492</v>
      </c>
    </row>
    <row r="189" spans="8:9" ht="9.4" customHeight="1">
      <c r="H189" s="105">
        <f t="shared" ref="H189" si="271">H187+12/365</f>
        <v>2.5315068493150683</v>
      </c>
      <c r="I189" s="105">
        <f>I187*(1+r_/365)</f>
        <v>123.45054518729921</v>
      </c>
    </row>
    <row r="190" spans="8:9" ht="9.4" customHeight="1">
      <c r="H190" s="105">
        <f t="shared" ref="H190" si="272">H191</f>
        <v>2.5643835616438353</v>
      </c>
      <c r="I190" s="105">
        <f t="shared" ref="I190" si="273">I189</f>
        <v>123.45054518729921</v>
      </c>
    </row>
    <row r="191" spans="8:9" ht="9.4" customHeight="1">
      <c r="H191" s="105">
        <f t="shared" ref="H191" si="274">H189+12/365</f>
        <v>2.5643835616438353</v>
      </c>
      <c r="I191" s="105">
        <f>I189*(1+r_/365)</f>
        <v>123.78876585904526</v>
      </c>
    </row>
    <row r="192" spans="8:9" ht="9.4" customHeight="1">
      <c r="H192" s="105">
        <f t="shared" ref="H192" si="275">H193</f>
        <v>2.5972602739726023</v>
      </c>
      <c r="I192" s="105">
        <f t="shared" ref="I192" si="276">I191</f>
        <v>123.78876585904526</v>
      </c>
    </row>
    <row r="193" spans="8:9" ht="9.4" customHeight="1">
      <c r="H193" s="105">
        <f t="shared" ref="H193" si="277">H191+12/365</f>
        <v>2.5972602739726023</v>
      </c>
      <c r="I193" s="105">
        <f>I191*(1+r_/365)</f>
        <v>124.12791316276868</v>
      </c>
    </row>
    <row r="194" spans="8:9" ht="9.4" customHeight="1">
      <c r="H194" s="105">
        <f t="shared" ref="H194" si="278">H195</f>
        <v>2.6301369863013693</v>
      </c>
      <c r="I194" s="105">
        <f t="shared" ref="I194" si="279">I193</f>
        <v>124.12791316276868</v>
      </c>
    </row>
    <row r="195" spans="8:9" ht="9.4" customHeight="1">
      <c r="H195" s="105">
        <f t="shared" ref="H195" si="280">H193+12/365</f>
        <v>2.6301369863013693</v>
      </c>
      <c r="I195" s="105">
        <f>I193*(1+r_/365)</f>
        <v>124.46798963718723</v>
      </c>
    </row>
    <row r="196" spans="8:9" ht="9.4" customHeight="1">
      <c r="H196" s="105">
        <f t="shared" ref="H196" si="281">H197</f>
        <v>2.6630136986301363</v>
      </c>
      <c r="I196" s="105">
        <f t="shared" ref="I196" si="282">I195</f>
        <v>124.46798963718723</v>
      </c>
    </row>
    <row r="197" spans="8:9" ht="9.4" customHeight="1">
      <c r="H197" s="105">
        <f t="shared" ref="H197" si="283">H195+12/365</f>
        <v>2.6630136986301363</v>
      </c>
      <c r="I197" s="105">
        <f>I195*(1+r_/365)</f>
        <v>124.80899782797405</v>
      </c>
    </row>
    <row r="198" spans="8:9" ht="9.4" customHeight="1">
      <c r="H198" s="105">
        <f t="shared" ref="H198" si="284">H199</f>
        <v>2.6958904109589032</v>
      </c>
      <c r="I198" s="105">
        <f t="shared" ref="I198" si="285">I197</f>
        <v>124.80899782797405</v>
      </c>
    </row>
    <row r="199" spans="8:9" ht="9.4" customHeight="1">
      <c r="H199" s="105">
        <f t="shared" ref="H199" si="286">H197+12/365</f>
        <v>2.6958904109589032</v>
      </c>
      <c r="I199" s="105">
        <f>I197*(1+r_/365)</f>
        <v>125.15094028777673</v>
      </c>
    </row>
    <row r="200" spans="8:9" ht="9.4" customHeight="1">
      <c r="H200" s="105">
        <f t="shared" ref="H200" si="287">H201</f>
        <v>2.7287671232876702</v>
      </c>
      <c r="I200" s="105">
        <f t="shared" ref="I200" si="288">I199</f>
        <v>125.15094028777673</v>
      </c>
    </row>
    <row r="201" spans="8:9" ht="9.4" customHeight="1">
      <c r="H201" s="105">
        <f t="shared" ref="H201" si="289">H199+12/365</f>
        <v>2.7287671232876702</v>
      </c>
      <c r="I201" s="105">
        <f>I199*(1+r_/365)</f>
        <v>125.4938195762364</v>
      </c>
    </row>
    <row r="202" spans="8:9" ht="9.4" customHeight="1">
      <c r="H202" s="105">
        <f t="shared" ref="H202" si="290">H203</f>
        <v>2.7616438356164372</v>
      </c>
      <c r="I202" s="105">
        <f t="shared" ref="I202" si="291">I201</f>
        <v>125.4938195762364</v>
      </c>
    </row>
    <row r="203" spans="8:9" ht="9.4" customHeight="1">
      <c r="H203" s="105">
        <f t="shared" ref="H203" si="292">H201+12/365</f>
        <v>2.7616438356164372</v>
      </c>
      <c r="I203" s="105">
        <f>I201*(1+r_/365)</f>
        <v>125.83763826000693</v>
      </c>
    </row>
    <row r="204" spans="8:9" ht="9.4" customHeight="1">
      <c r="H204" s="105">
        <f t="shared" ref="H204" si="293">H205</f>
        <v>2.7945205479452042</v>
      </c>
      <c r="I204" s="105">
        <f t="shared" ref="I204" si="294">I203</f>
        <v>125.83763826000693</v>
      </c>
    </row>
    <row r="205" spans="8:9" ht="9.4" customHeight="1">
      <c r="H205" s="105">
        <f t="shared" ref="H205" si="295">H203+12/365</f>
        <v>2.7945205479452042</v>
      </c>
      <c r="I205" s="105">
        <f>I203*(1+r_/365)</f>
        <v>126.18239891277408</v>
      </c>
    </row>
    <row r="206" spans="8:9" ht="9.4" customHeight="1">
      <c r="H206" s="105">
        <f t="shared" ref="H206" si="296">H207</f>
        <v>2.8273972602739712</v>
      </c>
      <c r="I206" s="105">
        <f t="shared" ref="I206" si="297">I205</f>
        <v>126.18239891277408</v>
      </c>
    </row>
    <row r="207" spans="8:9" ht="9.4" customHeight="1">
      <c r="H207" s="105">
        <f t="shared" ref="H207" si="298">H205+12/365</f>
        <v>2.8273972602739712</v>
      </c>
      <c r="I207" s="105">
        <f>I205*(1+r_/365)</f>
        <v>126.52810411527484</v>
      </c>
    </row>
    <row r="208" spans="8:9" ht="9.4" customHeight="1">
      <c r="H208" s="105">
        <f t="shared" ref="H208" si="299">H209</f>
        <v>2.8602739726027382</v>
      </c>
      <c r="I208" s="105">
        <f t="shared" ref="I208" si="300">I207</f>
        <v>126.52810411527484</v>
      </c>
    </row>
    <row r="209" spans="8:9" ht="9.4" customHeight="1">
      <c r="H209" s="105">
        <f t="shared" ref="H209" si="301">H207+12/365</f>
        <v>2.8602739726027382</v>
      </c>
      <c r="I209" s="105">
        <f>I207*(1+r_/365)</f>
        <v>126.8747564553167</v>
      </c>
    </row>
    <row r="210" spans="8:9" ht="9.4" customHeight="1">
      <c r="H210" s="105">
        <f t="shared" ref="H210" si="302">H211</f>
        <v>2.8931506849315052</v>
      </c>
      <c r="I210" s="105">
        <f t="shared" ref="I210" si="303">I209</f>
        <v>126.8747564553167</v>
      </c>
    </row>
    <row r="211" spans="8:9" ht="9.4" customHeight="1">
      <c r="H211" s="105">
        <f t="shared" ref="H211" si="304">H209+12/365</f>
        <v>2.8931506849315052</v>
      </c>
      <c r="I211" s="105">
        <f>I209*(1+r_/365)</f>
        <v>127.22235852779703</v>
      </c>
    </row>
    <row r="212" spans="8:9" ht="9.4" customHeight="1">
      <c r="H212" s="105">
        <f t="shared" ref="H212" si="305">H213</f>
        <v>2.9260273972602722</v>
      </c>
      <c r="I212" s="105">
        <f t="shared" ref="I212" si="306">I211</f>
        <v>127.22235852779703</v>
      </c>
    </row>
    <row r="213" spans="8:9" ht="9.4" customHeight="1">
      <c r="H213" s="105">
        <f t="shared" ref="H213" si="307">H211+12/365</f>
        <v>2.9260273972602722</v>
      </c>
      <c r="I213" s="105">
        <f>I211*(1+r_/365)</f>
        <v>127.57091293472251</v>
      </c>
    </row>
    <row r="214" spans="8:9" ht="9.4" customHeight="1">
      <c r="H214" s="105">
        <f t="shared" ref="H214" si="308">H215</f>
        <v>2.9589041095890392</v>
      </c>
      <c r="I214" s="105">
        <f t="shared" ref="I214" si="309">I213</f>
        <v>127.57091293472251</v>
      </c>
    </row>
    <row r="215" spans="8:9" ht="9.4" customHeight="1">
      <c r="H215" s="105">
        <f t="shared" ref="H215" si="310">H213+12/365</f>
        <v>2.9589041095890392</v>
      </c>
      <c r="I215" s="105">
        <f>I213*(1+r_/365)</f>
        <v>127.92042228522861</v>
      </c>
    </row>
    <row r="216" spans="8:9" ht="9.4" customHeight="1">
      <c r="H216" s="105">
        <f t="shared" ref="H216" si="311">H217</f>
        <v>2.9917808219178061</v>
      </c>
      <c r="I216" s="105">
        <f t="shared" ref="I216" si="312">I215</f>
        <v>127.92042228522861</v>
      </c>
    </row>
    <row r="217" spans="8:9" ht="9.4" customHeight="1">
      <c r="H217" s="105">
        <f t="shared" ref="H217" si="313">H215+12/365</f>
        <v>2.9917808219178061</v>
      </c>
      <c r="I217" s="105">
        <f>I215*(1+r_/365)</f>
        <v>128.27088919559912</v>
      </c>
    </row>
    <row r="218" spans="8:9" ht="9.4" customHeight="1">
      <c r="H218" s="105">
        <f t="shared" ref="H218" si="314">H219</f>
        <v>3.0246575342465731</v>
      </c>
      <c r="I218" s="105">
        <f t="shared" ref="I218" si="315">I217</f>
        <v>128.27088919559912</v>
      </c>
    </row>
    <row r="219" spans="8:9" ht="9.4" customHeight="1">
      <c r="H219" s="105">
        <f t="shared" ref="H219" si="316">H217+12/365</f>
        <v>3.0246575342465731</v>
      </c>
      <c r="I219" s="105">
        <f>I217*(1+r_/365)</f>
        <v>128.62231628928572</v>
      </c>
    </row>
    <row r="220" spans="8:9" ht="9.4" customHeight="1">
      <c r="H220" s="105">
        <f t="shared" ref="H220" si="317">H221</f>
        <v>3.0575342465753401</v>
      </c>
      <c r="I220" s="105">
        <f t="shared" ref="I220" si="318">I219</f>
        <v>128.62231628928572</v>
      </c>
    </row>
    <row r="221" spans="8:9" ht="9.4" customHeight="1">
      <c r="H221" s="105">
        <f t="shared" ref="H221" si="319">H219+12/365</f>
        <v>3.0575342465753401</v>
      </c>
      <c r="I221" s="105">
        <f>I219*(1+r_/365)</f>
        <v>128.9747061969276</v>
      </c>
    </row>
    <row r="222" spans="8:9" ht="9.4" customHeight="1">
      <c r="H222" s="105">
        <f t="shared" ref="H222" si="320">H223</f>
        <v>3.0904109589041071</v>
      </c>
      <c r="I222" s="105">
        <f t="shared" ref="I222" si="321">I221</f>
        <v>128.9747061969276</v>
      </c>
    </row>
    <row r="223" spans="8:9" ht="9.4" customHeight="1">
      <c r="H223" s="105">
        <f t="shared" ref="H223" si="322">H221+12/365</f>
        <v>3.0904109589041071</v>
      </c>
      <c r="I223" s="105">
        <f>I221*(1+r_/365)</f>
        <v>129.32806155637124</v>
      </c>
    </row>
    <row r="224" spans="8:9" ht="9.4" customHeight="1">
      <c r="H224" s="105">
        <f t="shared" ref="H224" si="323">H225</f>
        <v>3.1232876712328741</v>
      </c>
      <c r="I224" s="105">
        <f t="shared" ref="I224" si="324">I223</f>
        <v>129.32806155637124</v>
      </c>
    </row>
    <row r="225" spans="8:9" ht="9.4" customHeight="1">
      <c r="H225" s="105">
        <f t="shared" ref="H225" si="325">H223+12/365</f>
        <v>3.1232876712328741</v>
      </c>
      <c r="I225" s="105">
        <f>I223*(1+r_/365)</f>
        <v>129.68238501269008</v>
      </c>
    </row>
    <row r="226" spans="8:9" ht="9.4" customHeight="1">
      <c r="H226" s="105">
        <f t="shared" ref="H226" si="326">H227</f>
        <v>3.1561643835616411</v>
      </c>
      <c r="I226" s="105">
        <f t="shared" ref="I226" si="327">I225</f>
        <v>129.68238501269008</v>
      </c>
    </row>
    <row r="227" spans="8:9" ht="9.4" customHeight="1">
      <c r="H227" s="105">
        <f t="shared" ref="H227" si="328">H225+12/365</f>
        <v>3.1561643835616411</v>
      </c>
      <c r="I227" s="105">
        <f>I225*(1+r_/365)</f>
        <v>130.03767921820432</v>
      </c>
    </row>
    <row r="228" spans="8:9" ht="9.4" customHeight="1">
      <c r="H228" s="105">
        <f t="shared" ref="H228" si="329">H229</f>
        <v>3.1890410958904081</v>
      </c>
      <c r="I228" s="105">
        <f t="shared" ref="I228" si="330">I227</f>
        <v>130.03767921820432</v>
      </c>
    </row>
    <row r="229" spans="8:9" ht="9.4" customHeight="1">
      <c r="H229" s="105">
        <f t="shared" ref="H229" si="331">H227+12/365</f>
        <v>3.1890410958904081</v>
      </c>
      <c r="I229" s="105">
        <f>I227*(1+r_/365)</f>
        <v>130.39394683250077</v>
      </c>
    </row>
    <row r="230" spans="8:9" ht="9.4" customHeight="1">
      <c r="H230" s="105">
        <f t="shared" ref="H230" si="332">H231</f>
        <v>3.2219178082191751</v>
      </c>
      <c r="I230" s="105">
        <f t="shared" ref="I230" si="333">I229</f>
        <v>130.39394683250077</v>
      </c>
    </row>
    <row r="231" spans="8:9" ht="9.4" customHeight="1">
      <c r="H231" s="105">
        <f t="shared" ref="H231" si="334">H229+12/365</f>
        <v>3.2219178082191751</v>
      </c>
      <c r="I231" s="105">
        <f>I229*(1+r_/365)</f>
        <v>130.75119052245284</v>
      </c>
    </row>
    <row r="232" spans="8:9" ht="9.4" customHeight="1">
      <c r="H232" s="105">
        <f t="shared" ref="H232" si="335">H233</f>
        <v>3.254794520547942</v>
      </c>
      <c r="I232" s="105">
        <f t="shared" ref="I232" si="336">I231</f>
        <v>130.75119052245284</v>
      </c>
    </row>
    <row r="233" spans="8:9" ht="9.4" customHeight="1">
      <c r="H233" s="105">
        <f t="shared" ref="H233" si="337">H231+12/365</f>
        <v>3.254794520547942</v>
      </c>
      <c r="I233" s="105">
        <f>I231*(1+r_/365)</f>
        <v>131.10941296224041</v>
      </c>
    </row>
    <row r="234" spans="8:9" ht="9.4" customHeight="1">
      <c r="H234" s="105">
        <f t="shared" ref="H234" si="338">H235</f>
        <v>3.287671232876709</v>
      </c>
      <c r="I234" s="105">
        <f t="shared" ref="I234" si="339">I233</f>
        <v>131.10941296224041</v>
      </c>
    </row>
    <row r="235" spans="8:9" ht="9.4" customHeight="1">
      <c r="H235" s="105">
        <f t="shared" ref="H235" si="340">H233+12/365</f>
        <v>3.287671232876709</v>
      </c>
      <c r="I235" s="105">
        <f>I233*(1+r_/365)</f>
        <v>131.46861683336985</v>
      </c>
    </row>
    <row r="236" spans="8:9" ht="9.4" customHeight="1">
      <c r="H236" s="105">
        <f t="shared" ref="H236" si="341">H237</f>
        <v>3.320547945205476</v>
      </c>
      <c r="I236" s="105">
        <f t="shared" ref="I236" si="342">I235</f>
        <v>131.46861683336985</v>
      </c>
    </row>
    <row r="237" spans="8:9" ht="9.4" customHeight="1">
      <c r="H237" s="105">
        <f t="shared" ref="H237" si="343">H235+12/365</f>
        <v>3.320547945205476</v>
      </c>
      <c r="I237" s="105">
        <f>I235*(1+r_/365)</f>
        <v>131.82880482469417</v>
      </c>
    </row>
    <row r="238" spans="8:9" ht="9.4" customHeight="1">
      <c r="H238" s="105">
        <f t="shared" ref="H238" si="344">H239</f>
        <v>3.353424657534243</v>
      </c>
      <c r="I238" s="105">
        <f t="shared" ref="I238" si="345">I237</f>
        <v>131.82880482469417</v>
      </c>
    </row>
    <row r="239" spans="8:9" ht="9.4" customHeight="1">
      <c r="H239" s="105">
        <f t="shared" ref="H239" si="346">H237+12/365</f>
        <v>3.353424657534243</v>
      </c>
      <c r="I239" s="105">
        <f>I237*(1+r_/365)</f>
        <v>132.18997963243308</v>
      </c>
    </row>
    <row r="240" spans="8:9" ht="9.4" customHeight="1">
      <c r="H240" s="105">
        <f t="shared" ref="H240" si="347">H241</f>
        <v>3.38630136986301</v>
      </c>
      <c r="I240" s="105">
        <f t="shared" ref="I240" si="348">I239</f>
        <v>132.18997963243308</v>
      </c>
    </row>
    <row r="241" spans="8:9" ht="9.4" customHeight="1">
      <c r="H241" s="105">
        <f t="shared" ref="H241" si="349">H239+12/365</f>
        <v>3.38630136986301</v>
      </c>
      <c r="I241" s="105">
        <f>I239*(1+r_/365)</f>
        <v>132.55214396019318</v>
      </c>
    </row>
    <row r="242" spans="8:9" ht="9.4" customHeight="1">
      <c r="H242" s="105">
        <f t="shared" ref="H242" si="350">H243</f>
        <v>3.419178082191777</v>
      </c>
      <c r="I242" s="105">
        <f t="shared" ref="I242" si="351">I241</f>
        <v>132.55214396019318</v>
      </c>
    </row>
    <row r="243" spans="8:9" ht="9.4" customHeight="1">
      <c r="H243" s="105">
        <f t="shared" ref="H243" si="352">H241+12/365</f>
        <v>3.419178082191777</v>
      </c>
      <c r="I243" s="105">
        <f>I241*(1+r_/365)</f>
        <v>132.91530051898823</v>
      </c>
    </row>
    <row r="244" spans="8:9" ht="9.4" customHeight="1">
      <c r="H244" s="105">
        <f t="shared" ref="H244" si="353">H245</f>
        <v>3.452054794520544</v>
      </c>
      <c r="I244" s="105">
        <f t="shared" ref="I244" si="354">I243</f>
        <v>132.91530051898823</v>
      </c>
    </row>
    <row r="245" spans="8:9" ht="9.4" customHeight="1">
      <c r="H245" s="105">
        <f t="shared" ref="H245" si="355">H243+12/365</f>
        <v>3.452054794520544</v>
      </c>
      <c r="I245" s="105">
        <f>I243*(1+r_/365)</f>
        <v>133.27945202725945</v>
      </c>
    </row>
    <row r="246" spans="8:9" ht="9.4" customHeight="1">
      <c r="H246" s="105">
        <f t="shared" ref="H246" si="356">H247</f>
        <v>3.484931506849311</v>
      </c>
      <c r="I246" s="105">
        <f t="shared" ref="I246" si="357">I245</f>
        <v>133.27945202725945</v>
      </c>
    </row>
    <row r="247" spans="8:9" ht="9.4" customHeight="1">
      <c r="H247" s="105">
        <f t="shared" ref="H247" si="358">H245+12/365</f>
        <v>3.484931506849311</v>
      </c>
      <c r="I247" s="105">
        <f>I245*(1+r_/365)</f>
        <v>133.64460121089579</v>
      </c>
    </row>
    <row r="248" spans="8:9" ht="9.4" customHeight="1">
      <c r="H248" s="105">
        <f t="shared" ref="H248" si="359">H249</f>
        <v>3.517808219178078</v>
      </c>
      <c r="I248" s="105">
        <f t="shared" ref="I248" si="360">I247</f>
        <v>133.64460121089579</v>
      </c>
    </row>
    <row r="249" spans="8:9" ht="9.4" customHeight="1">
      <c r="H249" s="105">
        <f t="shared" ref="H249" si="361">H247+12/365</f>
        <v>3.517808219178078</v>
      </c>
      <c r="I249" s="105">
        <f>I247*(1+r_/365)</f>
        <v>134.01075080325441</v>
      </c>
    </row>
    <row r="250" spans="8:9" ht="9.4" customHeight="1">
      <c r="H250" s="105">
        <f t="shared" ref="H250" si="362">H251</f>
        <v>3.5506849315068449</v>
      </c>
      <c r="I250" s="105">
        <f t="shared" ref="I250" si="363">I249</f>
        <v>134.01075080325441</v>
      </c>
    </row>
    <row r="251" spans="8:9" ht="9.4" customHeight="1">
      <c r="H251" s="105">
        <f t="shared" ref="H251" si="364">H249+12/365</f>
        <v>3.5506849315068449</v>
      </c>
      <c r="I251" s="105">
        <f>I249*(1+r_/365)</f>
        <v>134.37790354518114</v>
      </c>
    </row>
    <row r="252" spans="8:9" ht="9.4" customHeight="1">
      <c r="H252" s="105">
        <f t="shared" ref="H252" si="365">H253</f>
        <v>3.5835616438356119</v>
      </c>
      <c r="I252" s="105">
        <f t="shared" ref="I252" si="366">I251</f>
        <v>134.37790354518114</v>
      </c>
    </row>
    <row r="253" spans="8:9" ht="9.4" customHeight="1">
      <c r="H253" s="105">
        <f t="shared" ref="H253" si="367">H251+12/365</f>
        <v>3.5835616438356119</v>
      </c>
      <c r="I253" s="105">
        <f>I251*(1+r_/365)</f>
        <v>134.74606218503098</v>
      </c>
    </row>
    <row r="254" spans="8:9" ht="9.4" customHeight="1">
      <c r="H254" s="105">
        <f t="shared" ref="H254" si="368">H255</f>
        <v>3.6164383561643789</v>
      </c>
      <c r="I254" s="105">
        <f t="shared" ref="I254" si="369">I253</f>
        <v>134.74606218503098</v>
      </c>
    </row>
    <row r="255" spans="8:9" ht="9.4" customHeight="1">
      <c r="H255" s="105">
        <f t="shared" ref="H255" si="370">H253+12/365</f>
        <v>3.6164383561643789</v>
      </c>
      <c r="I255" s="105">
        <f>I253*(1+r_/365)</f>
        <v>135.1152294786886</v>
      </c>
    </row>
    <row r="256" spans="8:9" ht="9.4" customHeight="1">
      <c r="H256" s="105">
        <f t="shared" ref="H256" si="371">H257</f>
        <v>3.6493150684931459</v>
      </c>
      <c r="I256" s="105">
        <f t="shared" ref="I256" si="372">I255</f>
        <v>135.1152294786886</v>
      </c>
    </row>
    <row r="257" spans="8:9" ht="9.4" customHeight="1">
      <c r="H257" s="105">
        <f t="shared" ref="H257" si="373">H255+12/365</f>
        <v>3.6493150684931459</v>
      </c>
      <c r="I257" s="105">
        <f>I255*(1+r_/365)</f>
        <v>135.48540818958912</v>
      </c>
    </row>
    <row r="258" spans="8:9" ht="9.4" customHeight="1">
      <c r="H258" s="105">
        <f t="shared" ref="H258" si="374">H259</f>
        <v>3.6821917808219129</v>
      </c>
      <c r="I258" s="105">
        <f t="shared" ref="I258" si="375">I257</f>
        <v>135.48540818958912</v>
      </c>
    </row>
    <row r="259" spans="8:9" ht="9.4" customHeight="1">
      <c r="H259" s="105">
        <f t="shared" ref="H259" si="376">H257+12/365</f>
        <v>3.6821917808219129</v>
      </c>
      <c r="I259" s="105">
        <f>I257*(1+r_/365)</f>
        <v>135.8566010887387</v>
      </c>
    </row>
    <row r="260" spans="8:9" ht="9.4" customHeight="1">
      <c r="H260" s="105">
        <f t="shared" ref="H260" si="377">H261</f>
        <v>3.7150684931506799</v>
      </c>
      <c r="I260" s="105">
        <f t="shared" ref="I260" si="378">I259</f>
        <v>135.8566010887387</v>
      </c>
    </row>
    <row r="261" spans="8:9" ht="9.4" customHeight="1">
      <c r="H261" s="105">
        <f t="shared" ref="H261" si="379">H259+12/365</f>
        <v>3.7150684931506799</v>
      </c>
      <c r="I261" s="105">
        <f>I259*(1+r_/365)</f>
        <v>136.22881095473525</v>
      </c>
    </row>
    <row r="262" spans="8:9" ht="9.4" customHeight="1">
      <c r="H262" s="105">
        <f t="shared" ref="H262" si="380">H263</f>
        <v>3.7479452054794469</v>
      </c>
      <c r="I262" s="105">
        <f t="shared" ref="I262" si="381">I261</f>
        <v>136.22881095473525</v>
      </c>
    </row>
    <row r="263" spans="8:9" ht="9.4" customHeight="1">
      <c r="H263" s="105">
        <f t="shared" ref="H263" si="382">H261+12/365</f>
        <v>3.7479452054794469</v>
      </c>
      <c r="I263" s="105">
        <f>I261*(1+r_/365)</f>
        <v>136.60204057378934</v>
      </c>
    </row>
    <row r="264" spans="8:9" ht="9.4" customHeight="1">
      <c r="H264" s="105">
        <f t="shared" ref="H264" si="383">H265</f>
        <v>3.7808219178082139</v>
      </c>
      <c r="I264" s="105">
        <f t="shared" ref="I264" si="384">I263</f>
        <v>136.60204057378934</v>
      </c>
    </row>
    <row r="265" spans="8:9" ht="9.4" customHeight="1">
      <c r="H265" s="105">
        <f t="shared" ref="H265" si="385">H263+12/365</f>
        <v>3.7808219178082139</v>
      </c>
      <c r="I265" s="105">
        <f>I263*(1+r_/365)</f>
        <v>136.97629273974493</v>
      </c>
    </row>
    <row r="266" spans="8:9" ht="9.4" customHeight="1">
      <c r="H266" s="105">
        <f t="shared" ref="H266" si="386">H267</f>
        <v>3.8136986301369808</v>
      </c>
      <c r="I266" s="105">
        <f t="shared" ref="I266" si="387">I265</f>
        <v>136.97629273974493</v>
      </c>
    </row>
    <row r="267" spans="8:9" ht="9.4" customHeight="1">
      <c r="H267" s="105">
        <f t="shared" ref="H267" si="388">H265+12/365</f>
        <v>3.8136986301369808</v>
      </c>
      <c r="I267" s="105">
        <f>I265*(1+r_/365)</f>
        <v>137.35157025410041</v>
      </c>
    </row>
    <row r="268" spans="8:9" ht="9.4" customHeight="1">
      <c r="H268" s="105">
        <f t="shared" ref="H268" si="389">H269</f>
        <v>3.8465753424657478</v>
      </c>
      <c r="I268" s="105">
        <f t="shared" ref="I268" si="390">I267</f>
        <v>137.35157025410041</v>
      </c>
    </row>
    <row r="269" spans="8:9" ht="9.4" customHeight="1">
      <c r="H269" s="105">
        <f t="shared" ref="H269" si="391">H267+12/365</f>
        <v>3.8465753424657478</v>
      </c>
      <c r="I269" s="105">
        <f>I267*(1+r_/365)</f>
        <v>137.72787592602947</v>
      </c>
    </row>
    <row r="270" spans="8:9" ht="9.4" customHeight="1">
      <c r="H270" s="105">
        <f t="shared" ref="H270" si="392">H271</f>
        <v>3.8794520547945148</v>
      </c>
      <c r="I270" s="105">
        <f t="shared" ref="I270" si="393">I269</f>
        <v>137.72787592602947</v>
      </c>
    </row>
    <row r="271" spans="8:9" ht="9.4" customHeight="1">
      <c r="H271" s="105">
        <f t="shared" ref="H271" si="394">H269+12/365</f>
        <v>3.8794520547945148</v>
      </c>
      <c r="I271" s="105">
        <f>I269*(1+r_/365)</f>
        <v>138.10521257240217</v>
      </c>
    </row>
    <row r="272" spans="8:9" ht="9.4" customHeight="1">
      <c r="H272" s="105">
        <f t="shared" ref="H272" si="395">H273</f>
        <v>3.9123287671232818</v>
      </c>
      <c r="I272" s="105">
        <f t="shared" ref="I272" si="396">I271</f>
        <v>138.10521257240217</v>
      </c>
    </row>
    <row r="273" spans="8:9" ht="9.4" customHeight="1">
      <c r="H273" s="105">
        <f t="shared" ref="H273" si="397">H271+12/365</f>
        <v>3.9123287671232818</v>
      </c>
      <c r="I273" s="105">
        <f>I271*(1+r_/365)</f>
        <v>138.48358301780601</v>
      </c>
    </row>
    <row r="274" spans="8:9" ht="9.4" customHeight="1">
      <c r="H274" s="105">
        <f t="shared" ref="H274" si="398">H275</f>
        <v>3.9452054794520488</v>
      </c>
      <c r="I274" s="105">
        <f t="shared" ref="I274" si="399">I273</f>
        <v>138.48358301780601</v>
      </c>
    </row>
    <row r="275" spans="8:9" ht="9.4" customHeight="1">
      <c r="H275" s="105">
        <f t="shared" ref="H275" si="400">H273+12/365</f>
        <v>3.9452054794520488</v>
      </c>
      <c r="I275" s="105">
        <f>I273*(1+r_/365)</f>
        <v>138.86299009456715</v>
      </c>
    </row>
    <row r="276" spans="8:9" ht="9.4" customHeight="1">
      <c r="H276" s="105">
        <f t="shared" ref="H276" si="401">H277</f>
        <v>3.9780821917808158</v>
      </c>
      <c r="I276" s="105">
        <f t="shared" ref="I276" si="402">I275</f>
        <v>138.86299009456715</v>
      </c>
    </row>
    <row r="277" spans="8:9" ht="9.4" customHeight="1">
      <c r="H277" s="105">
        <f t="shared" ref="H277" si="403">H275+12/365</f>
        <v>3.9780821917808158</v>
      </c>
      <c r="I277" s="105">
        <f>I275*(1+r_/365)</f>
        <v>139.24343664277146</v>
      </c>
    </row>
    <row r="278" spans="8:9" ht="9.4" customHeight="1">
      <c r="H278" s="105">
        <f t="shared" ref="H278" si="404">H279</f>
        <v>4.0109589041095832</v>
      </c>
      <c r="I278" s="105">
        <f t="shared" ref="I278" si="405">I277</f>
        <v>139.24343664277146</v>
      </c>
    </row>
    <row r="279" spans="8:9" ht="9.4" customHeight="1">
      <c r="H279" s="105">
        <f t="shared" ref="H279" si="406">H277+12/365</f>
        <v>4.0109589041095832</v>
      </c>
      <c r="I279" s="105">
        <f>I277*(1+r_/365)</f>
        <v>139.62492551028592</v>
      </c>
    </row>
    <row r="280" spans="8:9" ht="9.4" customHeight="1">
      <c r="H280" s="105">
        <f t="shared" ref="H280" si="407">H281</f>
        <v>4.0438356164383507</v>
      </c>
      <c r="I280" s="105">
        <f t="shared" ref="I280" si="408">I279</f>
        <v>139.62492551028592</v>
      </c>
    </row>
    <row r="281" spans="8:9" ht="9.4" customHeight="1">
      <c r="H281" s="105">
        <f t="shared" ref="H281" si="409">H279+12/365</f>
        <v>4.0438356164383507</v>
      </c>
      <c r="I281" s="105">
        <f>I279*(1+r_/365)</f>
        <v>140.00745955277986</v>
      </c>
    </row>
    <row r="282" spans="8:9" ht="9.4" customHeight="1">
      <c r="H282" s="105">
        <f t="shared" ref="H282" si="410">H283</f>
        <v>4.0767123287671181</v>
      </c>
      <c r="I282" s="105">
        <f t="shared" ref="I282" si="411">I281</f>
        <v>140.00745955277986</v>
      </c>
    </row>
    <row r="283" spans="8:9" ht="9.4" customHeight="1">
      <c r="H283" s="105">
        <f t="shared" ref="H283" si="412">H281+12/365</f>
        <v>4.0767123287671181</v>
      </c>
      <c r="I283" s="105">
        <f>I281*(1+r_/365)</f>
        <v>140.3910416337464</v>
      </c>
    </row>
    <row r="284" spans="8:9" ht="9.4" customHeight="1">
      <c r="H284" s="105">
        <f t="shared" ref="H284" si="413">H285</f>
        <v>4.1095890410958855</v>
      </c>
      <c r="I284" s="105">
        <f t="shared" ref="I284" si="414">I283</f>
        <v>140.3910416337464</v>
      </c>
    </row>
    <row r="285" spans="8:9" ht="9.4" customHeight="1">
      <c r="H285" s="105">
        <f t="shared" ref="H285" si="415">H283+12/365</f>
        <v>4.1095890410958855</v>
      </c>
      <c r="I285" s="105">
        <f>I283*(1+r_/365)</f>
        <v>140.77567462452379</v>
      </c>
    </row>
    <row r="286" spans="8:9" ht="9.4" customHeight="1">
      <c r="H286" s="105">
        <f t="shared" ref="H286" si="416">H287</f>
        <v>4.142465753424653</v>
      </c>
      <c r="I286" s="105">
        <f t="shared" ref="I286" si="417">I285</f>
        <v>140.77567462452379</v>
      </c>
    </row>
    <row r="287" spans="8:9" ht="9.4" customHeight="1">
      <c r="H287" s="105">
        <f t="shared" ref="H287" si="418">H285+12/365</f>
        <v>4.142465753424653</v>
      </c>
      <c r="I287" s="105">
        <f>I285*(1+r_/365)</f>
        <v>141.16136140431701</v>
      </c>
    </row>
    <row r="288" spans="8:9" ht="9.4" customHeight="1">
      <c r="H288" s="105">
        <f t="shared" ref="H288" si="419">H289</f>
        <v>4.1753424657534204</v>
      </c>
      <c r="I288" s="105">
        <f t="shared" ref="I288" si="420">I287</f>
        <v>141.16136140431701</v>
      </c>
    </row>
    <row r="289" spans="8:9" ht="9.4" customHeight="1">
      <c r="H289" s="105">
        <f t="shared" ref="H289" si="421">H287+12/365</f>
        <v>4.1753424657534204</v>
      </c>
      <c r="I289" s="105">
        <f>I287*(1+r_/365)</f>
        <v>141.54810486021927</v>
      </c>
    </row>
    <row r="290" spans="8:9" ht="9.4" customHeight="1">
      <c r="H290" s="105">
        <f t="shared" ref="H290" si="422">H291</f>
        <v>4.2082191780821878</v>
      </c>
      <c r="I290" s="105">
        <f t="shared" ref="I290" si="423">I289</f>
        <v>141.54810486021927</v>
      </c>
    </row>
    <row r="291" spans="8:9" ht="9.4" customHeight="1">
      <c r="H291" s="105">
        <f t="shared" ref="H291" si="424">H289+12/365</f>
        <v>4.2082191780821878</v>
      </c>
      <c r="I291" s="105">
        <f>I289*(1+r_/365)</f>
        <v>141.93590788723358</v>
      </c>
    </row>
    <row r="292" spans="8:9" ht="9.4" customHeight="1">
      <c r="H292" s="105">
        <f t="shared" ref="H292" si="425">H293</f>
        <v>4.2410958904109552</v>
      </c>
      <c r="I292" s="105">
        <f t="shared" ref="I292" si="426">I291</f>
        <v>141.93590788723358</v>
      </c>
    </row>
    <row r="293" spans="8:9" ht="9.4" customHeight="1">
      <c r="H293" s="105">
        <f t="shared" ref="H293" si="427">H291+12/365</f>
        <v>4.2410958904109552</v>
      </c>
      <c r="I293" s="105">
        <f>I291*(1+r_/365)</f>
        <v>142.32477338829452</v>
      </c>
    </row>
    <row r="294" spans="8:9" ht="9.4" customHeight="1">
      <c r="H294" s="105">
        <f t="shared" ref="H294" si="428">H295</f>
        <v>4.2739726027397227</v>
      </c>
      <c r="I294" s="105">
        <f t="shared" ref="I294" si="429">I293</f>
        <v>142.32477338829452</v>
      </c>
    </row>
    <row r="295" spans="8:9" ht="9.4" customHeight="1">
      <c r="H295" s="105">
        <f t="shared" ref="H295" si="430">H293+12/365</f>
        <v>4.2739726027397227</v>
      </c>
      <c r="I295" s="105">
        <f>I293*(1+r_/365)</f>
        <v>142.71470427428986</v>
      </c>
    </row>
    <row r="296" spans="8:9" ht="9.4" customHeight="1">
      <c r="H296" s="105">
        <f t="shared" ref="H296" si="431">H297</f>
        <v>4.3068493150684901</v>
      </c>
      <c r="I296" s="105">
        <f t="shared" ref="I296" si="432">I295</f>
        <v>142.71470427428986</v>
      </c>
    </row>
    <row r="297" spans="8:9" ht="9.4" customHeight="1">
      <c r="H297" s="105">
        <f t="shared" ref="H297" si="433">H295+12/365</f>
        <v>4.3068493150684901</v>
      </c>
      <c r="I297" s="105">
        <f>I295*(1+r_/365)</f>
        <v>143.10570346408244</v>
      </c>
    </row>
    <row r="298" spans="8:9" ht="9.4" customHeight="1">
      <c r="H298" s="105">
        <f t="shared" ref="H298" si="434">H299</f>
        <v>4.3397260273972575</v>
      </c>
      <c r="I298" s="105">
        <f t="shared" ref="I298" si="435">I297</f>
        <v>143.10570346408244</v>
      </c>
    </row>
    <row r="299" spans="8:9" ht="9.4" customHeight="1">
      <c r="H299" s="105">
        <f t="shared" ref="H299" si="436">H297+12/365</f>
        <v>4.3397260273972575</v>
      </c>
      <c r="I299" s="105">
        <f>I297*(1+r_/365)</f>
        <v>143.49777388453199</v>
      </c>
    </row>
    <row r="300" spans="8:9" ht="9.4" customHeight="1">
      <c r="H300" s="105">
        <f t="shared" ref="H300" si="437">H301</f>
        <v>4.372602739726025</v>
      </c>
      <c r="I300" s="105">
        <f t="shared" ref="I300" si="438">I299</f>
        <v>143.49777388453199</v>
      </c>
    </row>
    <row r="301" spans="8:9" ht="9.4" customHeight="1">
      <c r="H301" s="105">
        <f t="shared" ref="H301" si="439">H299+12/365</f>
        <v>4.372602739726025</v>
      </c>
      <c r="I301" s="105">
        <f>I299*(1+r_/365)</f>
        <v>143.89091847051702</v>
      </c>
    </row>
    <row r="302" spans="8:9" ht="9.4" customHeight="1">
      <c r="H302" s="105">
        <f t="shared" ref="H302" si="440">H303</f>
        <v>4.4054794520547924</v>
      </c>
      <c r="I302" s="105">
        <f t="shared" ref="I302" si="441">I301</f>
        <v>143.89091847051702</v>
      </c>
    </row>
    <row r="303" spans="8:9" ht="9.4" customHeight="1">
      <c r="H303" s="105">
        <f t="shared" ref="H303" si="442">H301+12/365</f>
        <v>4.4054794520547924</v>
      </c>
      <c r="I303" s="105">
        <f>I301*(1+r_/365)</f>
        <v>144.2851401649568</v>
      </c>
    </row>
    <row r="304" spans="8:9" ht="9.4" customHeight="1">
      <c r="H304" s="105">
        <f t="shared" ref="H304" si="443">H305</f>
        <v>4.4383561643835598</v>
      </c>
      <c r="I304" s="105">
        <f t="shared" ref="I304" si="444">I303</f>
        <v>144.2851401649568</v>
      </c>
    </row>
    <row r="305" spans="8:9" ht="9.4" customHeight="1">
      <c r="H305" s="105">
        <f t="shared" ref="H305" si="445">H303+12/365</f>
        <v>4.4383561643835598</v>
      </c>
      <c r="I305" s="105">
        <f>I303*(1+r_/365)</f>
        <v>144.6804419188334</v>
      </c>
    </row>
    <row r="306" spans="8:9" ht="9.4" customHeight="1">
      <c r="H306" s="105">
        <f t="shared" ref="H306" si="446">H307</f>
        <v>4.4712328767123273</v>
      </c>
      <c r="I306" s="105">
        <f t="shared" ref="I306" si="447">I305</f>
        <v>144.6804419188334</v>
      </c>
    </row>
    <row r="307" spans="8:9" ht="9.4" customHeight="1">
      <c r="H307" s="105">
        <f t="shared" ref="H307" si="448">H305+12/365</f>
        <v>4.4712328767123273</v>
      </c>
      <c r="I307" s="105">
        <f>I305*(1+r_/365)</f>
        <v>145.07682669121377</v>
      </c>
    </row>
    <row r="308" spans="8:9" ht="9.4" customHeight="1">
      <c r="H308" s="105">
        <f t="shared" ref="H308" si="449">H309</f>
        <v>4.5041095890410947</v>
      </c>
      <c r="I308" s="105">
        <f t="shared" ref="I308" si="450">I307</f>
        <v>145.07682669121377</v>
      </c>
    </row>
    <row r="309" spans="8:9" ht="9.4" customHeight="1">
      <c r="H309" s="105">
        <f t="shared" ref="H309" si="451">H307+12/365</f>
        <v>4.5041095890410947</v>
      </c>
      <c r="I309" s="105">
        <f>I307*(1+r_/365)</f>
        <v>145.47429744927192</v>
      </c>
    </row>
    <row r="310" spans="8:9" ht="9.4" customHeight="1">
      <c r="H310" s="105">
        <f t="shared" ref="H310" si="452">H311</f>
        <v>4.5369863013698621</v>
      </c>
      <c r="I310" s="105">
        <f t="shared" ref="I310" si="453">I309</f>
        <v>145.47429744927192</v>
      </c>
    </row>
    <row r="311" spans="8:9" ht="9.4" customHeight="1">
      <c r="H311" s="105">
        <f t="shared" ref="H311" si="454">H309+12/365</f>
        <v>4.5369863013698621</v>
      </c>
      <c r="I311" s="105">
        <f>I309*(1+r_/365)</f>
        <v>145.87285716831104</v>
      </c>
    </row>
    <row r="312" spans="8:9" ht="9.4" customHeight="1">
      <c r="H312" s="105">
        <f t="shared" ref="H312" si="455">H313</f>
        <v>4.5698630136986296</v>
      </c>
      <c r="I312" s="105">
        <f t="shared" ref="I312" si="456">I311</f>
        <v>145.87285716831104</v>
      </c>
    </row>
    <row r="313" spans="8:9" ht="9.4" customHeight="1">
      <c r="H313" s="105">
        <f t="shared" ref="H313" si="457">H311+12/365</f>
        <v>4.5698630136986296</v>
      </c>
      <c r="I313" s="105">
        <f>I311*(1+r_/365)</f>
        <v>146.27250883178587</v>
      </c>
    </row>
    <row r="314" spans="8:9" ht="9.4" customHeight="1">
      <c r="H314" s="105">
        <f t="shared" ref="H314" si="458">H315</f>
        <v>4.602739726027397</v>
      </c>
      <c r="I314" s="105">
        <f t="shared" ref="I314" si="459">I313</f>
        <v>146.27250883178587</v>
      </c>
    </row>
    <row r="315" spans="8:9" ht="9.4" customHeight="1">
      <c r="H315" s="105">
        <f t="shared" ref="H315" si="460">H313+12/365</f>
        <v>4.602739726027397</v>
      </c>
      <c r="I315" s="105">
        <f>I313*(1+r_/365)</f>
        <v>146.67325543132503</v>
      </c>
    </row>
    <row r="316" spans="8:9" ht="9.4" customHeight="1">
      <c r="H316" s="105">
        <f t="shared" ref="H316" si="461">H317</f>
        <v>4.6356164383561644</v>
      </c>
      <c r="I316" s="105">
        <f t="shared" ref="I316" si="462">I315</f>
        <v>146.67325543132503</v>
      </c>
    </row>
    <row r="317" spans="8:9" ht="9.4" customHeight="1">
      <c r="H317" s="105">
        <f t="shared" ref="H317" si="463">H315+12/365</f>
        <v>4.6356164383561644</v>
      </c>
      <c r="I317" s="105">
        <f>I315*(1+r_/365)</f>
        <v>147.07509996675333</v>
      </c>
    </row>
    <row r="318" spans="8:9" ht="9.4" customHeight="1">
      <c r="H318" s="105">
        <f t="shared" ref="H318" si="464">H319</f>
        <v>4.6684931506849319</v>
      </c>
      <c r="I318" s="105">
        <f t="shared" ref="I318" si="465">I317</f>
        <v>147.07509996675333</v>
      </c>
    </row>
    <row r="319" spans="8:9" ht="9.4" customHeight="1">
      <c r="H319" s="105">
        <f t="shared" ref="H319" si="466">H317+12/365</f>
        <v>4.6684931506849319</v>
      </c>
      <c r="I319" s="105">
        <f>I317*(1+r_/365)</f>
        <v>147.47804544611432</v>
      </c>
    </row>
    <row r="320" spans="8:9" ht="9.4" customHeight="1">
      <c r="H320" s="105">
        <f t="shared" ref="H320" si="467">H321</f>
        <v>4.7013698630136993</v>
      </c>
      <c r="I320" s="105">
        <f t="shared" ref="I320" si="468">I319</f>
        <v>147.47804544611432</v>
      </c>
    </row>
    <row r="321" spans="8:9" ht="9.4" customHeight="1">
      <c r="H321" s="105">
        <f t="shared" ref="H321" si="469">H319+12/365</f>
        <v>4.7013698630136993</v>
      </c>
      <c r="I321" s="105">
        <f>I319*(1+r_/365)</f>
        <v>147.88209488569274</v>
      </c>
    </row>
    <row r="322" spans="8:9" ht="9.4" customHeight="1">
      <c r="H322" s="105">
        <f t="shared" ref="H322" si="470">H323</f>
        <v>4.7342465753424667</v>
      </c>
      <c r="I322" s="105">
        <f t="shared" ref="I322" si="471">I321</f>
        <v>147.88209488569274</v>
      </c>
    </row>
    <row r="323" spans="8:9" ht="9.4" customHeight="1">
      <c r="H323" s="105">
        <f t="shared" ref="H323" si="472">H321+12/365</f>
        <v>4.7342465753424667</v>
      </c>
      <c r="I323" s="105">
        <f>I321*(1+r_/365)</f>
        <v>148.28725131003711</v>
      </c>
    </row>
    <row r="324" spans="8:9" ht="9.4" customHeight="1">
      <c r="H324" s="105">
        <f t="shared" ref="H324" si="473">H325</f>
        <v>4.7671232876712342</v>
      </c>
      <c r="I324" s="105">
        <f t="shared" ref="I324" si="474">I323</f>
        <v>148.28725131003711</v>
      </c>
    </row>
    <row r="325" spans="8:9" ht="9.4" customHeight="1">
      <c r="H325" s="105">
        <f t="shared" ref="H325" si="475">H323+12/365</f>
        <v>4.7671232876712342</v>
      </c>
      <c r="I325" s="105">
        <f>I323*(1+r_/365)</f>
        <v>148.69351775198243</v>
      </c>
    </row>
    <row r="326" spans="8:9" ht="9.4" customHeight="1">
      <c r="H326" s="105">
        <f t="shared" ref="H326" si="476">H327</f>
        <v>4.8000000000000016</v>
      </c>
      <c r="I326" s="105">
        <f t="shared" ref="I326" si="477">I325</f>
        <v>148.69351775198243</v>
      </c>
    </row>
    <row r="327" spans="8:9" ht="9.4" customHeight="1">
      <c r="H327" s="105">
        <f t="shared" ref="H327" si="478">H325+12/365</f>
        <v>4.8000000000000016</v>
      </c>
      <c r="I327" s="105">
        <f>I325*(1+r_/365)</f>
        <v>149.10089725267281</v>
      </c>
    </row>
    <row r="328" spans="8:9" ht="9.4" customHeight="1">
      <c r="H328" s="105">
        <f t="shared" ref="H328" si="479">H329</f>
        <v>4.832876712328769</v>
      </c>
      <c r="I328" s="105">
        <f t="shared" ref="I328" si="480">I327</f>
        <v>149.10089725267281</v>
      </c>
    </row>
    <row r="329" spans="8:9" ht="9.4" customHeight="1">
      <c r="H329" s="105">
        <f t="shared" ref="H329" si="481">H327+12/365</f>
        <v>4.832876712328769</v>
      </c>
      <c r="I329" s="105">
        <f>I327*(1+r_/365)</f>
        <v>149.50939286158425</v>
      </c>
    </row>
    <row r="330" spans="8:9" ht="9.4" customHeight="1">
      <c r="H330" s="105">
        <f t="shared" ref="H330" si="482">H331</f>
        <v>4.8657534246575365</v>
      </c>
      <c r="I330" s="105">
        <f t="shared" ref="I330" si="483">I329</f>
        <v>149.50939286158425</v>
      </c>
    </row>
    <row r="331" spans="8:9" ht="9.4" customHeight="1">
      <c r="H331" s="105">
        <f t="shared" ref="H331" si="484">H329+12/365</f>
        <v>4.8657534246575365</v>
      </c>
      <c r="I331" s="105">
        <f>I329*(1+r_/365)</f>
        <v>149.91900763654752</v>
      </c>
    </row>
    <row r="332" spans="8:9" ht="9.4" customHeight="1">
      <c r="H332" s="105">
        <f t="shared" ref="H332" si="485">H333</f>
        <v>4.8986301369863039</v>
      </c>
      <c r="I332" s="105">
        <f t="shared" ref="I332" si="486">I331</f>
        <v>149.91900763654752</v>
      </c>
    </row>
    <row r="333" spans="8:9" ht="9.4" customHeight="1">
      <c r="H333" s="105">
        <f t="shared" ref="H333" si="487">H331+12/365</f>
        <v>4.8986301369863039</v>
      </c>
      <c r="I333" s="105">
        <f>I331*(1+r_/365)</f>
        <v>150.32974464377097</v>
      </c>
    </row>
    <row r="334" spans="8:9" ht="9.4" customHeight="1">
      <c r="H334" s="105">
        <f t="shared" ref="H334" si="488">H335</f>
        <v>4.9315068493150713</v>
      </c>
      <c r="I334" s="105">
        <f t="shared" ref="I334" si="489">I333</f>
        <v>150.32974464377097</v>
      </c>
    </row>
    <row r="335" spans="8:9" ht="9.4" customHeight="1">
      <c r="H335" s="105">
        <f t="shared" ref="H335" si="490">H333+12/365</f>
        <v>4.9315068493150713</v>
      </c>
      <c r="I335" s="105">
        <f>I333*(1+r_/365)</f>
        <v>150.7416069578635</v>
      </c>
    </row>
    <row r="336" spans="8:9" ht="9.4" customHeight="1">
      <c r="H336" s="105">
        <f t="shared" ref="H336" si="491">H337</f>
        <v>4.9643835616438388</v>
      </c>
      <c r="I336" s="105">
        <f t="shared" ref="I336" si="492">I335</f>
        <v>150.7416069578635</v>
      </c>
    </row>
    <row r="337" spans="8:9" ht="9.4" customHeight="1">
      <c r="H337" s="105">
        <f t="shared" ref="H337" si="493">H335+12/365</f>
        <v>4.9643835616438388</v>
      </c>
      <c r="I337" s="105">
        <f>I335*(1+r_/365)</f>
        <v>151.15459766185765</v>
      </c>
    </row>
    <row r="338" spans="8:9" ht="9.4" customHeight="1">
      <c r="H338" s="105">
        <f t="shared" ref="H338" si="494">H339</f>
        <v>4.9972602739726062</v>
      </c>
      <c r="I338" s="105">
        <f t="shared" ref="I338" si="495">I337</f>
        <v>151.15459766185765</v>
      </c>
    </row>
    <row r="339" spans="8:9" ht="9.4" customHeight="1">
      <c r="H339" s="105">
        <f t="shared" ref="H339" si="496">H337+12/365</f>
        <v>4.9972602739726062</v>
      </c>
      <c r="I339" s="105">
        <f>I337*(1+r_/365)</f>
        <v>151.56871984723261</v>
      </c>
    </row>
    <row r="340" spans="8:9" ht="9.4" customHeight="1">
      <c r="H340" s="105">
        <f t="shared" ref="H340" si="497">H341</f>
        <v>5.0301369863013736</v>
      </c>
      <c r="I340" s="105">
        <f t="shared" ref="I340" si="498">I339</f>
        <v>151.56871984723261</v>
      </c>
    </row>
    <row r="341" spans="8:9" ht="9.4" customHeight="1">
      <c r="H341" s="105">
        <f t="shared" ref="H341" si="499">H339+12/365</f>
        <v>5.0301369863013736</v>
      </c>
      <c r="I341" s="105">
        <f>I339*(1+r_/365)</f>
        <v>151.98397661393739</v>
      </c>
    </row>
    <row r="342" spans="8:9" ht="9.4" customHeight="1">
      <c r="H342" s="105">
        <f t="shared" ref="H342" si="500">H343</f>
        <v>5.0630136986301411</v>
      </c>
      <c r="I342" s="105">
        <f t="shared" ref="I342" si="501">I341</f>
        <v>151.98397661393739</v>
      </c>
    </row>
    <row r="343" spans="8:9" ht="9.4" customHeight="1">
      <c r="H343" s="105">
        <f t="shared" ref="H343" si="502">H341+12/365</f>
        <v>5.0630136986301411</v>
      </c>
      <c r="I343" s="105">
        <f>I341*(1+r_/365)</f>
        <v>152.40037107041394</v>
      </c>
    </row>
    <row r="344" spans="8:9" ht="9.4" customHeight="1">
      <c r="H344" s="105">
        <f t="shared" ref="H344" si="503">H345</f>
        <v>5.0958904109589085</v>
      </c>
      <c r="I344" s="105">
        <f t="shared" ref="I344" si="504">I343</f>
        <v>152.40037107041394</v>
      </c>
    </row>
    <row r="345" spans="8:9" ht="9.4" customHeight="1">
      <c r="H345" s="105">
        <f t="shared" ref="H345" si="505">H343+12/365</f>
        <v>5.0958904109589085</v>
      </c>
      <c r="I345" s="105">
        <f>I343*(1+r_/365)</f>
        <v>152.81790633362056</v>
      </c>
    </row>
    <row r="346" spans="8:9" ht="9.4" customHeight="1">
      <c r="H346" s="105">
        <f t="shared" ref="H346" si="506">H347</f>
        <v>5.1287671232876759</v>
      </c>
      <c r="I346" s="105">
        <f t="shared" ref="I346" si="507">I345</f>
        <v>152.81790633362056</v>
      </c>
    </row>
    <row r="347" spans="8:9" ht="9.4" customHeight="1">
      <c r="H347" s="105">
        <f t="shared" ref="H347" si="508">H345+12/365</f>
        <v>5.1287671232876759</v>
      </c>
      <c r="I347" s="105">
        <f>I345*(1+r_/365)</f>
        <v>153.23658552905516</v>
      </c>
    </row>
    <row r="348" spans="8:9" ht="9.4" customHeight="1">
      <c r="H348" s="105">
        <f t="shared" ref="H348" si="509">H349</f>
        <v>5.1616438356164434</v>
      </c>
      <c r="I348" s="105">
        <f t="shared" ref="I348" si="510">I347</f>
        <v>153.23658552905516</v>
      </c>
    </row>
    <row r="349" spans="8:9" ht="9.4" customHeight="1">
      <c r="H349" s="105">
        <f t="shared" ref="H349" si="511">H347+12/365</f>
        <v>5.1616438356164434</v>
      </c>
      <c r="I349" s="105">
        <f>I347*(1+r_/365)</f>
        <v>153.65641179077861</v>
      </c>
    </row>
    <row r="350" spans="8:9" ht="9.4" customHeight="1">
      <c r="H350" s="105">
        <f t="shared" ref="H350" si="512">H351</f>
        <v>5.1945205479452108</v>
      </c>
      <c r="I350" s="105">
        <f t="shared" ref="I350" si="513">I349</f>
        <v>153.65641179077861</v>
      </c>
    </row>
    <row r="351" spans="8:9" ht="9.4" customHeight="1">
      <c r="H351" s="105">
        <f t="shared" ref="H351" si="514">H349+12/365</f>
        <v>5.1945205479452108</v>
      </c>
      <c r="I351" s="105">
        <f>I349*(1+r_/365)</f>
        <v>154.0773882614383</v>
      </c>
    </row>
    <row r="352" spans="8:9" ht="9.4" customHeight="1">
      <c r="H352" s="105">
        <f t="shared" ref="H352" si="515">H353</f>
        <v>5.2273972602739782</v>
      </c>
      <c r="I352" s="105">
        <f t="shared" ref="I352" si="516">I351</f>
        <v>154.0773882614383</v>
      </c>
    </row>
    <row r="353" spans="8:9" ht="9.4" customHeight="1">
      <c r="H353" s="105">
        <f t="shared" ref="H353" si="517">H351+12/365</f>
        <v>5.2273972602739782</v>
      </c>
      <c r="I353" s="105">
        <f>I351*(1+r_/365)</f>
        <v>154.49951809229157</v>
      </c>
    </row>
    <row r="354" spans="8:9" ht="9.4" customHeight="1">
      <c r="H354" s="105">
        <f t="shared" ref="H354" si="518">H355</f>
        <v>5.2602739726027457</v>
      </c>
      <c r="I354" s="105">
        <f t="shared" ref="I354" si="519">I353</f>
        <v>154.49951809229157</v>
      </c>
    </row>
    <row r="355" spans="8:9" ht="9.4" customHeight="1">
      <c r="H355" s="105">
        <f t="shared" ref="H355" si="520">H353+12/365</f>
        <v>5.2602739726027457</v>
      </c>
      <c r="I355" s="105">
        <f>I353*(1+r_/365)</f>
        <v>154.92280444322935</v>
      </c>
    </row>
    <row r="356" spans="8:9" ht="9.4" customHeight="1">
      <c r="H356" s="105">
        <f t="shared" ref="H356" si="521">H357</f>
        <v>5.2931506849315131</v>
      </c>
      <c r="I356" s="105">
        <f t="shared" ref="I356" si="522">I355</f>
        <v>154.92280444322935</v>
      </c>
    </row>
    <row r="357" spans="8:9" ht="9.4" customHeight="1">
      <c r="H357" s="105">
        <f t="shared" ref="H357" si="523">H355+12/365</f>
        <v>5.2931506849315131</v>
      </c>
      <c r="I357" s="105">
        <f>I355*(1+r_/365)</f>
        <v>155.34725048279986</v>
      </c>
    </row>
    <row r="358" spans="8:9" ht="9.4" customHeight="1">
      <c r="H358" s="105">
        <f t="shared" ref="H358" si="524">H359</f>
        <v>5.3260273972602805</v>
      </c>
      <c r="I358" s="105">
        <f t="shared" ref="I358" si="525">I357</f>
        <v>155.34725048279986</v>
      </c>
    </row>
    <row r="359" spans="8:9" ht="9.4" customHeight="1">
      <c r="H359" s="105">
        <f t="shared" ref="H359" si="526">H357+12/365</f>
        <v>5.3260273972602805</v>
      </c>
      <c r="I359" s="105">
        <f>I357*(1+r_/365)</f>
        <v>155.77285938823221</v>
      </c>
    </row>
    <row r="360" spans="8:9" ht="9.4" customHeight="1">
      <c r="H360" s="105">
        <f t="shared" ref="H360" si="527">H361</f>
        <v>5.3589041095890479</v>
      </c>
      <c r="I360" s="105">
        <f t="shared" ref="I360" si="528">I359</f>
        <v>155.77285938823221</v>
      </c>
    </row>
    <row r="361" spans="8:9" ht="9.4" customHeight="1">
      <c r="H361" s="105">
        <f t="shared" ref="H361" si="529">H359+12/365</f>
        <v>5.3589041095890479</v>
      </c>
      <c r="I361" s="105">
        <f>I359*(1+r_/365)</f>
        <v>156.19963434546025</v>
      </c>
    </row>
    <row r="362" spans="8:9" ht="9.4" customHeight="1">
      <c r="H362" s="105">
        <f t="shared" ref="H362" si="530">H363</f>
        <v>5.3917808219178154</v>
      </c>
      <c r="I362" s="105">
        <f t="shared" ref="I362" si="531">I361</f>
        <v>156.19963434546025</v>
      </c>
    </row>
    <row r="363" spans="8:9" ht="9.4" customHeight="1">
      <c r="H363" s="105">
        <f t="shared" ref="H363" si="532">H361+12/365</f>
        <v>5.3917808219178154</v>
      </c>
      <c r="I363" s="105">
        <f>I361*(1+r_/365)</f>
        <v>156.62757854914645</v>
      </c>
    </row>
    <row r="364" spans="8:9" ht="9.4" customHeight="1">
      <c r="H364" s="105">
        <f t="shared" ref="H364" si="533">H365</f>
        <v>5.4246575342465828</v>
      </c>
      <c r="I364" s="105">
        <f t="shared" ref="I364" si="534">I363</f>
        <v>156.62757854914645</v>
      </c>
    </row>
    <row r="365" spans="8:9" ht="9.4" customHeight="1">
      <c r="H365" s="105">
        <f t="shared" ref="H365" si="535">H363+12/365</f>
        <v>5.4246575342465828</v>
      </c>
      <c r="I365" s="105">
        <f>I363*(1+r_/365)</f>
        <v>157.05669520270578</v>
      </c>
    </row>
    <row r="366" spans="8:9" ht="9.4" customHeight="1">
      <c r="H366" s="105">
        <f t="shared" ref="H366" si="536">H367</f>
        <v>5.4575342465753502</v>
      </c>
      <c r="I366" s="105">
        <f t="shared" ref="I366" si="537">I365</f>
        <v>157.05669520270578</v>
      </c>
    </row>
    <row r="367" spans="8:9" ht="9.4" customHeight="1">
      <c r="H367" s="105">
        <f t="shared" ref="H367" si="538">H365+12/365</f>
        <v>5.4575342465753502</v>
      </c>
      <c r="I367" s="105">
        <f>I365*(1+r_/365)</f>
        <v>157.48698751832964</v>
      </c>
    </row>
    <row r="368" spans="8:9" ht="9.4" customHeight="1">
      <c r="H368" s="105">
        <f t="shared" ref="H368" si="539">H369</f>
        <v>5.4904109589041177</v>
      </c>
      <c r="I368" s="105">
        <f t="shared" ref="I368" si="540">I367</f>
        <v>157.48698751832964</v>
      </c>
    </row>
    <row r="369" spans="8:9" ht="9.4" customHeight="1">
      <c r="H369" s="105">
        <f t="shared" ref="H369" si="541">H367+12/365</f>
        <v>5.4904109589041177</v>
      </c>
      <c r="I369" s="105">
        <f>I367*(1+r_/365)</f>
        <v>157.91845871701003</v>
      </c>
    </row>
    <row r="370" spans="8:9" ht="9.4" customHeight="1">
      <c r="H370" s="105">
        <f t="shared" ref="H370" si="542">H371</f>
        <v>5.5232876712328851</v>
      </c>
      <c r="I370" s="105">
        <f t="shared" ref="I370" si="543">I369</f>
        <v>157.91845871701003</v>
      </c>
    </row>
    <row r="371" spans="8:9" ht="9.4" customHeight="1">
      <c r="H371" s="105">
        <f t="shared" ref="H371" si="544">H369+12/365</f>
        <v>5.5232876712328851</v>
      </c>
      <c r="I371" s="105">
        <f>I369*(1+r_/365)</f>
        <v>158.35111202856351</v>
      </c>
    </row>
    <row r="372" spans="8:9" ht="9.4" customHeight="1">
      <c r="H372" s="105">
        <f t="shared" ref="H372" si="545">H373</f>
        <v>5.5561643835616525</v>
      </c>
      <c r="I372" s="105">
        <f t="shared" ref="I372" si="546">I371</f>
        <v>158.35111202856351</v>
      </c>
    </row>
    <row r="373" spans="8:9" ht="9.4" customHeight="1">
      <c r="H373" s="105">
        <f t="shared" ref="H373" si="547">H371+12/365</f>
        <v>5.5561643835616525</v>
      </c>
      <c r="I373" s="105">
        <f>I371*(1+r_/365)</f>
        <v>158.78495069165547</v>
      </c>
    </row>
    <row r="374" spans="8:9" ht="9.4" customHeight="1">
      <c r="H374" s="105">
        <f t="shared" ref="H374" si="548">H375</f>
        <v>5.58904109589042</v>
      </c>
      <c r="I374" s="105">
        <f t="shared" ref="I374" si="549">I373</f>
        <v>158.78495069165547</v>
      </c>
    </row>
    <row r="375" spans="8:9" ht="9.4" customHeight="1">
      <c r="H375" s="105">
        <f t="shared" ref="H375" si="550">H373+12/365</f>
        <v>5.58904109589042</v>
      </c>
      <c r="I375" s="105">
        <f>I373*(1+r_/365)</f>
        <v>159.21997795382441</v>
      </c>
    </row>
    <row r="376" spans="8:9" ht="9.4" customHeight="1">
      <c r="H376" s="105">
        <f t="shared" ref="H376" si="551">H377</f>
        <v>5.6219178082191874</v>
      </c>
      <c r="I376" s="105">
        <f t="shared" ref="I376" si="552">I375</f>
        <v>159.21997795382441</v>
      </c>
    </row>
    <row r="377" spans="8:9" ht="9.4" customHeight="1">
      <c r="H377" s="105">
        <f t="shared" ref="H377" si="553">H375+12/365</f>
        <v>5.6219178082191874</v>
      </c>
      <c r="I377" s="105">
        <f>I375*(1+r_/365)</f>
        <v>159.65619707150614</v>
      </c>
    </row>
    <row r="378" spans="8:9" ht="9.4" customHeight="1">
      <c r="H378" s="105">
        <f t="shared" ref="H378" si="554">H379</f>
        <v>5.6547945205479548</v>
      </c>
      <c r="I378" s="105">
        <f t="shared" ref="I378" si="555">I377</f>
        <v>159.65619707150614</v>
      </c>
    </row>
    <row r="379" spans="8:9" ht="9.4" customHeight="1">
      <c r="H379" s="105">
        <f t="shared" ref="H379" si="556">H377+12/365</f>
        <v>5.6547945205479548</v>
      </c>
      <c r="I379" s="105">
        <f>I377*(1+r_/365)</f>
        <v>160.09361131005824</v>
      </c>
    </row>
    <row r="380" spans="8:9" ht="9.4" customHeight="1">
      <c r="H380" s="105">
        <f t="shared" ref="H380" si="557">H381</f>
        <v>5.6876712328767223</v>
      </c>
      <c r="I380" s="105">
        <f t="shared" ref="I380" si="558">I379</f>
        <v>160.09361131005824</v>
      </c>
    </row>
    <row r="381" spans="8:9" ht="9.4" customHeight="1">
      <c r="H381" s="105">
        <f t="shared" ref="H381" si="559">H379+12/365</f>
        <v>5.6876712328767223</v>
      </c>
      <c r="I381" s="105">
        <f>I379*(1+r_/365)</f>
        <v>160.53222394378443</v>
      </c>
    </row>
    <row r="382" spans="8:9" ht="9.4" customHeight="1">
      <c r="H382" s="105">
        <f t="shared" ref="H382" si="560">H383</f>
        <v>5.7205479452054897</v>
      </c>
      <c r="I382" s="105">
        <f t="shared" ref="I382" si="561">I381</f>
        <v>160.53222394378443</v>
      </c>
    </row>
    <row r="383" spans="8:9" ht="9.4" customHeight="1">
      <c r="H383" s="105">
        <f t="shared" ref="H383" si="562">H381+12/365</f>
        <v>5.7205479452054897</v>
      </c>
      <c r="I383" s="105">
        <f>I381*(1+r_/365)</f>
        <v>160.97203825595921</v>
      </c>
    </row>
    <row r="384" spans="8:9" ht="9.4" customHeight="1">
      <c r="H384" s="105">
        <f t="shared" ref="H384" si="563">H385</f>
        <v>5.7534246575342571</v>
      </c>
      <c r="I384" s="105">
        <f t="shared" ref="I384" si="564">I383</f>
        <v>160.97203825595921</v>
      </c>
    </row>
    <row r="385" spans="8:9" ht="9.4" customHeight="1">
      <c r="H385" s="105">
        <f t="shared" ref="H385" si="565">H383+12/365</f>
        <v>5.7534246575342571</v>
      </c>
      <c r="I385" s="105">
        <f>I383*(1+r_/365)</f>
        <v>161.41305753885226</v>
      </c>
    </row>
    <row r="386" spans="8:9" ht="9.4" customHeight="1">
      <c r="H386" s="105">
        <f t="shared" ref="H386" si="566">H387</f>
        <v>5.7863013698630246</v>
      </c>
      <c r="I386" s="105">
        <f t="shared" ref="I386" si="567">I385</f>
        <v>161.41305753885226</v>
      </c>
    </row>
    <row r="387" spans="8:9" ht="9.4" customHeight="1">
      <c r="H387" s="105">
        <f t="shared" ref="H387" si="568">H385+12/365</f>
        <v>5.7863013698630246</v>
      </c>
      <c r="I387" s="105">
        <f>I385*(1+r_/365)</f>
        <v>161.85528509375325</v>
      </c>
    </row>
    <row r="388" spans="8:9" ht="9.4" customHeight="1">
      <c r="H388" s="105">
        <f t="shared" ref="H388" si="569">H389</f>
        <v>5.819178082191792</v>
      </c>
      <c r="I388" s="105">
        <f t="shared" ref="I388" si="570">I387</f>
        <v>161.85528509375325</v>
      </c>
    </row>
    <row r="389" spans="8:9" ht="9.4" customHeight="1">
      <c r="H389" s="105">
        <f t="shared" ref="H389" si="571">H387+12/365</f>
        <v>5.819178082191792</v>
      </c>
      <c r="I389" s="105">
        <f>I387*(1+r_/365)</f>
        <v>162.29872423099644</v>
      </c>
    </row>
    <row r="390" spans="8:9" ht="9.4" customHeight="1">
      <c r="H390" s="105">
        <f t="shared" ref="H390" si="572">H391</f>
        <v>5.8520547945205594</v>
      </c>
      <c r="I390" s="105">
        <f t="shared" ref="I390" si="573">I389</f>
        <v>162.29872423099644</v>
      </c>
    </row>
    <row r="391" spans="8:9" ht="9.4" customHeight="1">
      <c r="H391" s="105">
        <f t="shared" ref="H391" si="574">H389+12/365</f>
        <v>5.8520547945205594</v>
      </c>
      <c r="I391" s="105">
        <f>I389*(1+r_/365)</f>
        <v>162.7433782699855</v>
      </c>
    </row>
    <row r="392" spans="8:9" ht="9.4" customHeight="1">
      <c r="H392" s="105">
        <f t="shared" ref="H392" si="575">H393</f>
        <v>5.8849315068493269</v>
      </c>
      <c r="I392" s="105">
        <f t="shared" ref="I392" si="576">I391</f>
        <v>162.7433782699855</v>
      </c>
    </row>
    <row r="393" spans="8:9" ht="9.4" customHeight="1">
      <c r="H393" s="105">
        <f t="shared" ref="H393" si="577">H391+12/365</f>
        <v>5.8849315068493269</v>
      </c>
      <c r="I393" s="105">
        <f>I391*(1+r_/365)</f>
        <v>163.18925053921836</v>
      </c>
    </row>
    <row r="394" spans="8:9" ht="9.4" customHeight="1">
      <c r="H394" s="105">
        <f t="shared" ref="H394" si="578">H395</f>
        <v>5.9178082191780943</v>
      </c>
      <c r="I394" s="105">
        <f t="shared" ref="I394" si="579">I393</f>
        <v>163.18925053921836</v>
      </c>
    </row>
    <row r="395" spans="8:9" ht="9.4" customHeight="1">
      <c r="H395" s="105">
        <f t="shared" ref="H395" si="580">H393+12/365</f>
        <v>5.9178082191780943</v>
      </c>
      <c r="I395" s="105">
        <f>I393*(1+r_/365)</f>
        <v>163.63634437631214</v>
      </c>
    </row>
    <row r="396" spans="8:9" ht="9.4" customHeight="1">
      <c r="H396" s="105">
        <f t="shared" ref="H396" si="581">H397</f>
        <v>5.9506849315068617</v>
      </c>
      <c r="I396" s="105">
        <f t="shared" ref="I396" si="582">I395</f>
        <v>163.63634437631214</v>
      </c>
    </row>
    <row r="397" spans="8:9" ht="9.4" customHeight="1">
      <c r="H397" s="105">
        <f t="shared" ref="H397" si="583">H395+12/365</f>
        <v>5.9506849315068617</v>
      </c>
      <c r="I397" s="105">
        <f>I395*(1+r_/365)</f>
        <v>164.08466312802807</v>
      </c>
    </row>
    <row r="398" spans="8:9" ht="9.4" customHeight="1">
      <c r="H398" s="105">
        <f t="shared" ref="H398" si="584">H399</f>
        <v>5.9835616438356292</v>
      </c>
      <c r="I398" s="105">
        <f t="shared" ref="I398" si="585">I397</f>
        <v>164.08466312802807</v>
      </c>
    </row>
    <row r="399" spans="8:9" ht="9.4" customHeight="1">
      <c r="H399" s="105">
        <f t="shared" ref="H399" si="586">H397+12/365</f>
        <v>5.9835616438356292</v>
      </c>
      <c r="I399" s="105">
        <f>I397*(1+r_/365)</f>
        <v>164.53421015029664</v>
      </c>
    </row>
    <row r="400" spans="8:9" ht="9.4" customHeight="1">
      <c r="H400" s="105">
        <f t="shared" ref="H400" si="587">H401</f>
        <v>6.0164383561643966</v>
      </c>
      <c r="I400" s="105">
        <f t="shared" ref="I400" si="588">I399</f>
        <v>164.53421015029664</v>
      </c>
    </row>
    <row r="401" spans="8:9" ht="9.4" customHeight="1">
      <c r="H401" s="105">
        <f t="shared" ref="H401" si="589">H399+12/365</f>
        <v>6.0164383561643966</v>
      </c>
      <c r="I401" s="105">
        <f>I399*(1+r_/365)</f>
        <v>164.98498880824269</v>
      </c>
    </row>
    <row r="402" spans="8:9" ht="9.4" customHeight="1">
      <c r="H402" s="105">
        <f t="shared" ref="H402" si="590">H403</f>
        <v>6.049315068493164</v>
      </c>
      <c r="I402" s="105">
        <f t="shared" ref="I402" si="591">I401</f>
        <v>164.98498880824269</v>
      </c>
    </row>
    <row r="403" spans="8:9" ht="9.4" customHeight="1">
      <c r="H403" s="105">
        <f t="shared" ref="H403" si="592">H401+12/365</f>
        <v>6.049315068493164</v>
      </c>
      <c r="I403" s="105">
        <f>I401*(1+r_/365)</f>
        <v>165.43700247621049</v>
      </c>
    </row>
    <row r="404" spans="8:9" ht="9.4" customHeight="1">
      <c r="H404" s="105">
        <f t="shared" ref="H404" si="593">H405</f>
        <v>6.0821917808219315</v>
      </c>
      <c r="I404" s="105">
        <f t="shared" ref="I404" si="594">I403</f>
        <v>165.43700247621049</v>
      </c>
    </row>
    <row r="405" spans="8:9" ht="9.4" customHeight="1">
      <c r="H405" s="105">
        <f t="shared" ref="H405" si="595">H403+12/365</f>
        <v>6.0821917808219315</v>
      </c>
      <c r="I405" s="105">
        <f>I403*(1+r_/365)</f>
        <v>165.89025453778916</v>
      </c>
    </row>
    <row r="406" spans="8:9" ht="9.4" customHeight="1">
      <c r="H406" s="105">
        <f t="shared" ref="H406" si="596">H407</f>
        <v>6.1150684931506989</v>
      </c>
      <c r="I406" s="105">
        <f t="shared" ref="I406" si="597">I405</f>
        <v>165.89025453778916</v>
      </c>
    </row>
    <row r="407" spans="8:9" ht="9.4" customHeight="1">
      <c r="H407" s="105">
        <f t="shared" ref="H407" si="598">H405+12/365</f>
        <v>6.1150684931506989</v>
      </c>
      <c r="I407" s="105">
        <f>I405*(1+r_/365)</f>
        <v>166.3447483858379</v>
      </c>
    </row>
    <row r="408" spans="8:9" ht="9.4" customHeight="1">
      <c r="H408" s="105">
        <f t="shared" ref="H408" si="599">H409</f>
        <v>6.1479452054794663</v>
      </c>
      <c r="I408" s="105">
        <f t="shared" ref="I408" si="600">I407</f>
        <v>166.3447483858379</v>
      </c>
    </row>
    <row r="409" spans="8:9" ht="9.4" customHeight="1">
      <c r="H409" s="105">
        <f t="shared" ref="H409" si="601">H407+12/365</f>
        <v>6.1479452054794663</v>
      </c>
      <c r="I409" s="105">
        <f>I407*(1+r_/365)</f>
        <v>166.80048742251145</v>
      </c>
    </row>
    <row r="410" spans="8:9" ht="9.4" customHeight="1">
      <c r="H410" s="105">
        <f t="shared" ref="H410" si="602">H411</f>
        <v>6.1808219178082338</v>
      </c>
      <c r="I410" s="105">
        <f t="shared" ref="I410" si="603">I409</f>
        <v>166.80048742251145</v>
      </c>
    </row>
    <row r="411" spans="8:9" ht="9.4" customHeight="1">
      <c r="H411" s="105">
        <f t="shared" ref="H411" si="604">H409+12/365</f>
        <v>6.1808219178082338</v>
      </c>
      <c r="I411" s="105">
        <f>I409*(1+r_/365)</f>
        <v>167.25747505928547</v>
      </c>
    </row>
    <row r="412" spans="8:9" ht="9.4" customHeight="1">
      <c r="H412" s="105">
        <f t="shared" ref="H412" si="605">H413</f>
        <v>6.2136986301370012</v>
      </c>
      <c r="I412" s="105">
        <f t="shared" ref="I412" si="606">I411</f>
        <v>167.25747505928547</v>
      </c>
    </row>
    <row r="413" spans="8:9" ht="9.4" customHeight="1">
      <c r="H413" s="105">
        <f t="shared" ref="H413" si="607">H411+12/365</f>
        <v>6.2136986301370012</v>
      </c>
      <c r="I413" s="105">
        <f>I411*(1+r_/365)</f>
        <v>167.71571471698215</v>
      </c>
    </row>
    <row r="414" spans="8:9" ht="9.4" customHeight="1">
      <c r="H414" s="105">
        <f t="shared" ref="H414" si="608">H415</f>
        <v>6.2465753424657686</v>
      </c>
      <c r="I414" s="105">
        <f t="shared" ref="I414" si="609">I413</f>
        <v>167.71571471698215</v>
      </c>
    </row>
    <row r="415" spans="8:9" ht="9.4" customHeight="1">
      <c r="H415" s="105">
        <f t="shared" ref="H415" si="610">H413+12/365</f>
        <v>6.2465753424657686</v>
      </c>
      <c r="I415" s="105">
        <f>I413*(1+r_/365)</f>
        <v>168.1752098257958</v>
      </c>
    </row>
    <row r="416" spans="8:9" ht="9.4" customHeight="1">
      <c r="H416" s="105">
        <f t="shared" ref="H416" si="611">H417</f>
        <v>6.2794520547945361</v>
      </c>
      <c r="I416" s="105">
        <f t="shared" ref="I416" si="612">I415</f>
        <v>168.1752098257958</v>
      </c>
    </row>
    <row r="417" spans="8:9" ht="9.4" customHeight="1">
      <c r="H417" s="105">
        <f t="shared" ref="H417" si="613">H415+12/365</f>
        <v>6.2794520547945361</v>
      </c>
      <c r="I417" s="105">
        <f>I415*(1+r_/365)</f>
        <v>168.63596382531856</v>
      </c>
    </row>
    <row r="418" spans="8:9" ht="9.4" customHeight="1">
      <c r="H418" s="105">
        <f t="shared" ref="H418" si="614">H419</f>
        <v>6.3123287671233035</v>
      </c>
      <c r="I418" s="105">
        <f t="shared" ref="I418" si="615">I417</f>
        <v>168.63596382531856</v>
      </c>
    </row>
    <row r="419" spans="8:9" ht="9.4" customHeight="1">
      <c r="H419" s="105">
        <f t="shared" ref="H419" si="616">H417+12/365</f>
        <v>6.3123287671233035</v>
      </c>
      <c r="I419" s="105">
        <f>I417*(1+r_/365)</f>
        <v>169.09798016456602</v>
      </c>
    </row>
    <row r="420" spans="8:9" ht="9.4" customHeight="1">
      <c r="H420" s="105">
        <f t="shared" ref="H420" si="617">H421</f>
        <v>6.3452054794520709</v>
      </c>
      <c r="I420" s="105">
        <f t="shared" ref="I420" si="618">I419</f>
        <v>169.09798016456602</v>
      </c>
    </row>
    <row r="421" spans="8:9" ht="9.4" customHeight="1">
      <c r="H421" s="105">
        <f t="shared" ref="H421" si="619">H419+12/365</f>
        <v>6.3452054794520709</v>
      </c>
      <c r="I421" s="105">
        <f>I419*(1+r_/365)</f>
        <v>169.5612623020032</v>
      </c>
    </row>
    <row r="422" spans="8:9" ht="9.4" customHeight="1">
      <c r="H422" s="105">
        <f t="shared" ref="H422" si="620">H423</f>
        <v>6.3780821917808384</v>
      </c>
      <c r="I422" s="105">
        <f t="shared" ref="I422" si="621">I421</f>
        <v>169.5612623020032</v>
      </c>
    </row>
    <row r="423" spans="8:9" ht="9.4" customHeight="1">
      <c r="H423" s="105">
        <f t="shared" ref="H423" si="622">H421+12/365</f>
        <v>6.3780821917808384</v>
      </c>
      <c r="I423" s="105">
        <f>I421*(1+r_/365)</f>
        <v>170.02581370557036</v>
      </c>
    </row>
    <row r="424" spans="8:9" ht="9.4" customHeight="1">
      <c r="H424" s="105">
        <f t="shared" ref="H424" si="623">H425</f>
        <v>6.4109589041096058</v>
      </c>
      <c r="I424" s="105">
        <f t="shared" ref="I424" si="624">I423</f>
        <v>170.02581370557036</v>
      </c>
    </row>
    <row r="425" spans="8:9" ht="9.4" customHeight="1">
      <c r="H425" s="105">
        <f t="shared" ref="H425" si="625">H423+12/365</f>
        <v>6.4109589041096058</v>
      </c>
      <c r="I425" s="105">
        <f>I423*(1+r_/365)</f>
        <v>170.49163785270892</v>
      </c>
    </row>
    <row r="426" spans="8:9" ht="9.4" customHeight="1">
      <c r="H426" s="105">
        <f t="shared" ref="H426" si="626">H427</f>
        <v>6.4438356164383732</v>
      </c>
      <c r="I426" s="105">
        <f t="shared" ref="I426" si="627">I425</f>
        <v>170.49163785270892</v>
      </c>
    </row>
    <row r="427" spans="8:9" ht="9.4" customHeight="1">
      <c r="H427" s="105">
        <f t="shared" ref="H427" si="628">H425+12/365</f>
        <v>6.4438356164383732</v>
      </c>
      <c r="I427" s="105">
        <f>I425*(1+r_/365)</f>
        <v>170.95873823038758</v>
      </c>
    </row>
    <row r="428" spans="8:9" ht="9.4" customHeight="1">
      <c r="H428" s="105">
        <f t="shared" ref="H428" si="629">H429</f>
        <v>6.4767123287671406</v>
      </c>
      <c r="I428" s="105">
        <f t="shared" ref="I428" si="630">I427</f>
        <v>170.95873823038758</v>
      </c>
    </row>
    <row r="429" spans="8:9" ht="9.4" customHeight="1">
      <c r="H429" s="105">
        <f t="shared" ref="H429" si="631">H427+12/365</f>
        <v>6.4767123287671406</v>
      </c>
      <c r="I429" s="105">
        <f>I427*(1+r_/365)</f>
        <v>171.4271183351284</v>
      </c>
    </row>
    <row r="430" spans="8:9" ht="9.4" customHeight="1">
      <c r="H430" s="105">
        <f t="shared" ref="H430" si="632">H431</f>
        <v>6.5095890410959081</v>
      </c>
      <c r="I430" s="105">
        <f t="shared" ref="I430" si="633">I429</f>
        <v>171.4271183351284</v>
      </c>
    </row>
    <row r="431" spans="8:9" ht="9.4" customHeight="1">
      <c r="H431" s="105">
        <f t="shared" ref="H431" si="634">H429+12/365</f>
        <v>6.5095890410959081</v>
      </c>
      <c r="I431" s="105">
        <f>I429*(1+r_/365)</f>
        <v>171.89678167303288</v>
      </c>
    </row>
    <row r="432" spans="8:9" ht="9.4" customHeight="1">
      <c r="H432" s="105">
        <f t="shared" ref="H432" si="635">H433</f>
        <v>6.5424657534246755</v>
      </c>
      <c r="I432" s="105">
        <f t="shared" ref="I432" si="636">I431</f>
        <v>171.89678167303288</v>
      </c>
    </row>
    <row r="433" spans="8:9" ht="9.4" customHeight="1">
      <c r="H433" s="105">
        <f t="shared" ref="H433" si="637">H431+12/365</f>
        <v>6.5424657534246755</v>
      </c>
      <c r="I433" s="105">
        <f>I431*(1+r_/365)</f>
        <v>172.36773175980832</v>
      </c>
    </row>
    <row r="434" spans="8:9" ht="9.4" customHeight="1">
      <c r="H434" s="105">
        <f t="shared" ref="H434" si="638">H435</f>
        <v>6.5753424657534429</v>
      </c>
      <c r="I434" s="105">
        <f t="shared" ref="I434" si="639">I433</f>
        <v>172.36773175980832</v>
      </c>
    </row>
    <row r="435" spans="8:9" ht="9.4" customHeight="1">
      <c r="H435" s="105">
        <f t="shared" ref="H435" si="640">H433+12/365</f>
        <v>6.5753424657534429</v>
      </c>
      <c r="I435" s="105">
        <f>I433*(1+r_/365)</f>
        <v>172.8399721207941</v>
      </c>
    </row>
    <row r="436" spans="8:9" ht="9.4" customHeight="1">
      <c r="H436" s="105">
        <f t="shared" ref="H436" si="641">H437</f>
        <v>6.6082191780822104</v>
      </c>
      <c r="I436" s="105">
        <f t="shared" ref="I436" si="642">I435</f>
        <v>172.8399721207941</v>
      </c>
    </row>
    <row r="437" spans="8:9" ht="9.4" customHeight="1">
      <c r="H437" s="105">
        <f t="shared" ref="H437" si="643">H435+12/365</f>
        <v>6.6082191780822104</v>
      </c>
      <c r="I437" s="105">
        <f>I435*(1+r_/365)</f>
        <v>173.31350629098807</v>
      </c>
    </row>
    <row r="438" spans="8:9" ht="9.4" customHeight="1">
      <c r="H438" s="105">
        <f t="shared" ref="H438" si="644">H439</f>
        <v>6.6410958904109778</v>
      </c>
      <c r="I438" s="105">
        <f t="shared" ref="I438" si="645">I437</f>
        <v>173.31350629098807</v>
      </c>
    </row>
    <row r="439" spans="8:9" ht="9.4" customHeight="1">
      <c r="H439" s="105">
        <f t="shared" ref="H439" si="646">H437+12/365</f>
        <v>6.6410958904109778</v>
      </c>
      <c r="I439" s="105">
        <f>I437*(1+r_/365)</f>
        <v>173.78833781507299</v>
      </c>
    </row>
    <row r="440" spans="8:9" ht="9.4" customHeight="1">
      <c r="H440" s="105">
        <f t="shared" ref="H440" si="647">H441</f>
        <v>6.6739726027397452</v>
      </c>
      <c r="I440" s="105">
        <f t="shared" ref="I440" si="648">I439</f>
        <v>173.78833781507299</v>
      </c>
    </row>
    <row r="441" spans="8:9" ht="9.4" customHeight="1">
      <c r="H441" s="105">
        <f t="shared" ref="H441" si="649">H439+12/365</f>
        <v>6.6739726027397452</v>
      </c>
      <c r="I441" s="105">
        <f>I439*(1+r_/365)</f>
        <v>174.26447024744309</v>
      </c>
    </row>
    <row r="442" spans="8:9" ht="9.4" customHeight="1">
      <c r="H442" s="105">
        <f t="shared" ref="H442" si="650">H443</f>
        <v>6.7068493150685127</v>
      </c>
      <c r="I442" s="105">
        <f t="shared" ref="I442" si="651">I441</f>
        <v>174.26447024744309</v>
      </c>
    </row>
    <row r="443" spans="8:9" ht="9.4" customHeight="1">
      <c r="H443" s="105">
        <f t="shared" ref="H443" si="652">H441+12/365</f>
        <v>6.7068493150685127</v>
      </c>
      <c r="I443" s="105">
        <f>I441*(1+r_/365)</f>
        <v>174.74190715223062</v>
      </c>
    </row>
    <row r="444" spans="8:9" ht="9.4" customHeight="1">
      <c r="H444" s="105">
        <f t="shared" ref="H444" si="653">H445</f>
        <v>6.7397260273972801</v>
      </c>
      <c r="I444" s="105">
        <f t="shared" ref="I444" si="654">I443</f>
        <v>174.74190715223062</v>
      </c>
    </row>
    <row r="445" spans="8:9" ht="9.4" customHeight="1">
      <c r="H445" s="105">
        <f t="shared" ref="H445" si="655">H443+12/365</f>
        <v>6.7397260273972801</v>
      </c>
      <c r="I445" s="105">
        <f>I443*(1+r_/365)</f>
        <v>175.22065210333264</v>
      </c>
    </row>
    <row r="446" spans="8:9" ht="9.4" customHeight="1">
      <c r="H446" s="105">
        <f t="shared" ref="H446" si="656">H447</f>
        <v>6.7726027397260475</v>
      </c>
      <c r="I446" s="105">
        <f t="shared" ref="I446" si="657">I445</f>
        <v>175.22065210333264</v>
      </c>
    </row>
    <row r="447" spans="8:9" ht="9.4" customHeight="1">
      <c r="H447" s="105">
        <f t="shared" ref="H447" si="658">H445+12/365</f>
        <v>6.7726027397260475</v>
      </c>
      <c r="I447" s="105">
        <f>I445*(1+r_/365)</f>
        <v>175.70070868443767</v>
      </c>
    </row>
    <row r="448" spans="8:9" ht="9.4" customHeight="1">
      <c r="H448" s="105">
        <f t="shared" ref="H448" si="659">H449</f>
        <v>6.805479452054815</v>
      </c>
      <c r="I448" s="105">
        <f t="shared" ref="I448" si="660">I447</f>
        <v>175.70070868443767</v>
      </c>
    </row>
    <row r="449" spans="8:9" ht="9.4" customHeight="1">
      <c r="H449" s="105">
        <f t="shared" ref="H449" si="661">H447+12/365</f>
        <v>6.805479452054815</v>
      </c>
      <c r="I449" s="105">
        <f>I447*(1+r_/365)</f>
        <v>176.18208048905259</v>
      </c>
    </row>
    <row r="450" spans="8:9" ht="9.4" customHeight="1">
      <c r="H450" s="105">
        <f t="shared" ref="H450" si="662">H451</f>
        <v>6.8383561643835824</v>
      </c>
      <c r="I450" s="105">
        <f t="shared" ref="I450" si="663">I449</f>
        <v>176.18208048905259</v>
      </c>
    </row>
    <row r="451" spans="8:9" ht="9.4" customHeight="1">
      <c r="H451" s="105">
        <f t="shared" ref="H451" si="664">H449+12/365</f>
        <v>6.8383561643835824</v>
      </c>
      <c r="I451" s="105">
        <f>I449*(1+r_/365)</f>
        <v>176.66477112052948</v>
      </c>
    </row>
    <row r="452" spans="8:9" ht="9.4" customHeight="1">
      <c r="H452" s="105">
        <f t="shared" ref="H452" si="665">H453</f>
        <v>6.8712328767123498</v>
      </c>
      <c r="I452" s="105">
        <f t="shared" ref="I452" si="666">I451</f>
        <v>176.66477112052948</v>
      </c>
    </row>
    <row r="453" spans="8:9" ht="9.4" customHeight="1">
      <c r="H453" s="105">
        <f t="shared" ref="H453" si="667">H451+12/365</f>
        <v>6.8712328767123498</v>
      </c>
      <c r="I453" s="105">
        <f>I451*(1+r_/365)</f>
        <v>177.14878419209259</v>
      </c>
    </row>
    <row r="454" spans="8:9" ht="9.4" customHeight="1">
      <c r="H454" s="105">
        <f t="shared" ref="H454" si="668">H455</f>
        <v>6.9041095890411173</v>
      </c>
      <c r="I454" s="105">
        <f t="shared" ref="I454" si="669">I453</f>
        <v>177.14878419209259</v>
      </c>
    </row>
    <row r="455" spans="8:9" ht="9.4" customHeight="1">
      <c r="H455" s="105">
        <f t="shared" ref="H455" si="670">H453+12/365</f>
        <v>6.9041095890411173</v>
      </c>
      <c r="I455" s="105">
        <f>I453*(1+r_/365)</f>
        <v>177.63412332686548</v>
      </c>
    </row>
    <row r="456" spans="8:9" ht="9.4" customHeight="1">
      <c r="H456" s="105">
        <f t="shared" ref="H456" si="671">H457</f>
        <v>6.9369863013698847</v>
      </c>
      <c r="I456" s="105">
        <f t="shared" ref="I456" si="672">I455</f>
        <v>177.63412332686548</v>
      </c>
    </row>
    <row r="457" spans="8:9" ht="9.4" customHeight="1">
      <c r="H457" s="105">
        <f t="shared" ref="H457" si="673">H455+12/365</f>
        <v>6.9369863013698847</v>
      </c>
      <c r="I457" s="105">
        <f>I455*(1+r_/365)</f>
        <v>178.12079215789799</v>
      </c>
    </row>
    <row r="458" spans="8:9" ht="9.4" customHeight="1">
      <c r="H458" s="105">
        <f t="shared" ref="H458" si="674">H459</f>
        <v>6.9698630136986521</v>
      </c>
      <c r="I458" s="105">
        <f t="shared" ref="I458" si="675">I457</f>
        <v>178.12079215789799</v>
      </c>
    </row>
    <row r="459" spans="8:9" ht="9.4" customHeight="1">
      <c r="H459" s="105">
        <f t="shared" ref="H459" si="676">H457+12/365</f>
        <v>6.9698630136986521</v>
      </c>
      <c r="I459" s="105">
        <f>I457*(1+r_/365)</f>
        <v>178.60879432819362</v>
      </c>
    </row>
    <row r="460" spans="8:9" ht="9.4" customHeight="1">
      <c r="H460" s="105">
        <f t="shared" ref="H460" si="677">H461</f>
        <v>7.0027397260274196</v>
      </c>
      <c r="I460" s="105">
        <f t="shared" ref="I460" si="678">I459</f>
        <v>178.60879432819362</v>
      </c>
    </row>
    <row r="461" spans="8:9" ht="9.4" customHeight="1">
      <c r="H461" s="105">
        <f t="shared" ref="H461" si="679">H459+12/365</f>
        <v>7.0027397260274196</v>
      </c>
      <c r="I461" s="105">
        <f>I459*(1+r_/365)</f>
        <v>179.09813349073664</v>
      </c>
    </row>
    <row r="462" spans="8:9" ht="9.4" customHeight="1">
      <c r="H462" s="105">
        <f t="shared" ref="H462" si="680">H463</f>
        <v>7.035616438356187</v>
      </c>
      <c r="I462" s="105">
        <f t="shared" ref="I462" si="681">I461</f>
        <v>179.09813349073664</v>
      </c>
    </row>
    <row r="463" spans="8:9" ht="9.4" customHeight="1">
      <c r="H463" s="105">
        <f t="shared" ref="H463" si="682">H461+12/365</f>
        <v>7.035616438356187</v>
      </c>
      <c r="I463" s="105">
        <f>I461*(1+r_/365)</f>
        <v>179.58881330851949</v>
      </c>
    </row>
    <row r="464" spans="8:9" ht="9.4" customHeight="1">
      <c r="H464" s="105">
        <f t="shared" ref="H464" si="683">H465</f>
        <v>7.0684931506849544</v>
      </c>
      <c r="I464" s="105">
        <f t="shared" ref="I464" si="684">I463</f>
        <v>179.58881330851949</v>
      </c>
    </row>
    <row r="465" spans="8:9" ht="9.4" customHeight="1">
      <c r="H465" s="105">
        <f t="shared" ref="H465" si="685">H463+12/365</f>
        <v>7.0684931506849544</v>
      </c>
      <c r="I465" s="105">
        <f>I463*(1+r_/365)</f>
        <v>180.08083745457026</v>
      </c>
    </row>
    <row r="466" spans="8:9" ht="9.4" customHeight="1">
      <c r="H466" s="105">
        <f t="shared" ref="H466" si="686">H467</f>
        <v>7.1013698630137219</v>
      </c>
      <c r="I466" s="105">
        <f t="shared" ref="I466" si="687">I465</f>
        <v>180.08083745457026</v>
      </c>
    </row>
    <row r="467" spans="8:9" ht="9.4" customHeight="1">
      <c r="H467" s="105">
        <f t="shared" ref="H467" si="688">H465+12/365</f>
        <v>7.1013698630137219</v>
      </c>
      <c r="I467" s="105">
        <f>I465*(1+r_/365)</f>
        <v>180.57420961198005</v>
      </c>
    </row>
    <row r="468" spans="8:9" ht="9.4" customHeight="1">
      <c r="H468" s="105">
        <f t="shared" ref="H468" si="689">H469</f>
        <v>7.1342465753424893</v>
      </c>
      <c r="I468" s="105">
        <f t="shared" ref="I468" si="690">I467</f>
        <v>180.57420961198005</v>
      </c>
    </row>
    <row r="469" spans="8:9" ht="9.4" customHeight="1">
      <c r="H469" s="105">
        <f t="shared" ref="H469" si="691">H467+12/365</f>
        <v>7.1342465753424893</v>
      </c>
      <c r="I469" s="105">
        <f>I467*(1+r_/365)</f>
        <v>181.06893347393071</v>
      </c>
    </row>
    <row r="470" spans="8:9" ht="9.4" customHeight="1">
      <c r="H470" s="105">
        <f t="shared" ref="H470" si="692">H471</f>
        <v>7.1671232876712567</v>
      </c>
      <c r="I470" s="105">
        <f t="shared" ref="I470" si="693">I469</f>
        <v>181.06893347393071</v>
      </c>
    </row>
    <row r="471" spans="8:9" ht="9.4" customHeight="1">
      <c r="H471" s="105">
        <f t="shared" ref="H471" si="694">H469+12/365</f>
        <v>7.1671232876712567</v>
      </c>
      <c r="I471" s="105">
        <f>I469*(1+r_/365)</f>
        <v>181.56501274372232</v>
      </c>
    </row>
    <row r="472" spans="8:9" ht="9.4" customHeight="1">
      <c r="H472" s="105">
        <f t="shared" ref="H472" si="695">H473</f>
        <v>7.2000000000000242</v>
      </c>
      <c r="I472" s="105">
        <f t="shared" ref="I472" si="696">I471</f>
        <v>181.56501274372232</v>
      </c>
    </row>
    <row r="473" spans="8:9" ht="9.4" customHeight="1">
      <c r="H473" s="105">
        <f t="shared" ref="H473" si="697">H471+12/365</f>
        <v>7.2000000000000242</v>
      </c>
      <c r="I473" s="105">
        <f>I471*(1+r_/365)</f>
        <v>182.06245113480102</v>
      </c>
    </row>
    <row r="474" spans="8:9" ht="9.4" customHeight="1">
      <c r="H474" s="105">
        <f t="shared" ref="H474" si="698">H475</f>
        <v>7.2328767123287916</v>
      </c>
      <c r="I474" s="105">
        <f t="shared" ref="I474" si="699">I473</f>
        <v>182.06245113480102</v>
      </c>
    </row>
    <row r="475" spans="8:9" ht="9.4" customHeight="1">
      <c r="H475" s="105">
        <f t="shared" ref="H475" si="700">H473+12/365</f>
        <v>7.2328767123287916</v>
      </c>
      <c r="I475" s="105">
        <f>I473*(1+r_/365)</f>
        <v>182.5612523707868</v>
      </c>
    </row>
    <row r="476" spans="8:9" ht="9.4" customHeight="1">
      <c r="H476" s="105">
        <f t="shared" ref="H476" si="701">H477</f>
        <v>7.265753424657559</v>
      </c>
      <c r="I476" s="105">
        <f t="shared" ref="I476" si="702">I475</f>
        <v>182.5612523707868</v>
      </c>
    </row>
    <row r="477" spans="8:9" ht="9.4" customHeight="1">
      <c r="H477" s="105">
        <f t="shared" ref="H477" si="703">H475+12/365</f>
        <v>7.265753424657559</v>
      </c>
      <c r="I477" s="105">
        <f>I475*(1+r_/365)</f>
        <v>183.06142018550131</v>
      </c>
    </row>
    <row r="478" spans="8:9" ht="9.4" customHeight="1">
      <c r="H478" s="105">
        <f t="shared" ref="H478" si="704">H479</f>
        <v>7.2986301369863265</v>
      </c>
      <c r="I478" s="105">
        <f t="shared" ref="I478" si="705">I477</f>
        <v>183.06142018550131</v>
      </c>
    </row>
    <row r="479" spans="8:9" ht="9.4" customHeight="1">
      <c r="H479" s="105">
        <f t="shared" ref="H479" si="706">H477+12/365</f>
        <v>7.2986301369863265</v>
      </c>
      <c r="I479" s="105">
        <f>I477*(1+r_/365)</f>
        <v>183.56295832299585</v>
      </c>
    </row>
    <row r="480" spans="8:9" ht="9.4" customHeight="1">
      <c r="H480" s="105">
        <f t="shared" ref="H480" si="707">H481</f>
        <v>7.3315068493150939</v>
      </c>
      <c r="I480" s="105">
        <f t="shared" ref="I480" si="708">I479</f>
        <v>183.56295832299585</v>
      </c>
    </row>
    <row r="481" spans="8:9" ht="9.4" customHeight="1">
      <c r="H481" s="105">
        <f t="shared" ref="H481" si="709">H479+12/365</f>
        <v>7.3315068493150939</v>
      </c>
      <c r="I481" s="105">
        <f>I479*(1+r_/365)</f>
        <v>184.06587053757943</v>
      </c>
    </row>
    <row r="482" spans="8:9" ht="9.4" customHeight="1">
      <c r="H482" s="105">
        <f t="shared" ref="H482" si="710">H483</f>
        <v>7.3643835616438613</v>
      </c>
      <c r="I482" s="105">
        <f t="shared" ref="I482" si="711">I481</f>
        <v>184.06587053757943</v>
      </c>
    </row>
    <row r="483" spans="8:9" ht="9.4" customHeight="1">
      <c r="H483" s="105">
        <f t="shared" ref="H483" si="712">H481+12/365</f>
        <v>7.3643835616438613</v>
      </c>
      <c r="I483" s="105">
        <f>I481*(1+r_/365)</f>
        <v>184.57016059384679</v>
      </c>
    </row>
    <row r="484" spans="8:9" ht="9.4" customHeight="1">
      <c r="H484" s="105">
        <f t="shared" ref="H484" si="713">H485</f>
        <v>7.3972602739726288</v>
      </c>
      <c r="I484" s="105">
        <f t="shared" ref="I484" si="714">I483</f>
        <v>184.57016059384679</v>
      </c>
    </row>
    <row r="485" spans="8:9" ht="9.4" customHeight="1">
      <c r="H485" s="105">
        <f t="shared" ref="H485" si="715">H483+12/365</f>
        <v>7.3972602739726288</v>
      </c>
      <c r="I485" s="105">
        <f>I483*(1+r_/365)</f>
        <v>185.07583226670667</v>
      </c>
    </row>
    <row r="486" spans="8:9" ht="9.4" customHeight="1">
      <c r="H486" s="105">
        <f t="shared" ref="H486" si="716">H487</f>
        <v>7.4301369863013962</v>
      </c>
      <c r="I486" s="105">
        <f t="shared" ref="I486" si="717">I485</f>
        <v>185.07583226670667</v>
      </c>
    </row>
    <row r="487" spans="8:9" ht="9.4" customHeight="1">
      <c r="H487" s="105">
        <f t="shared" ref="H487" si="718">H485+12/365</f>
        <v>7.4301369863013962</v>
      </c>
      <c r="I487" s="105">
        <f>I485*(1+r_/365)</f>
        <v>185.58288934140998</v>
      </c>
    </row>
    <row r="488" spans="8:9" ht="9.4" customHeight="1">
      <c r="H488" s="105">
        <f t="shared" ref="H488" si="719">H489</f>
        <v>7.4630136986301636</v>
      </c>
      <c r="I488" s="105">
        <f t="shared" ref="I488" si="720">I487</f>
        <v>185.58288934140998</v>
      </c>
    </row>
    <row r="489" spans="8:9" ht="9.4" customHeight="1">
      <c r="H489" s="105">
        <f t="shared" ref="H489" si="721">H487+12/365</f>
        <v>7.4630136986301636</v>
      </c>
      <c r="I489" s="105">
        <f>I487*(1+r_/365)</f>
        <v>186.09133561357825</v>
      </c>
    </row>
    <row r="490" spans="8:9" ht="9.4" customHeight="1">
      <c r="H490" s="105">
        <f t="shared" ref="H490" si="722">H491</f>
        <v>7.495890410958931</v>
      </c>
      <c r="I490" s="105">
        <f t="shared" ref="I490" si="723">I489</f>
        <v>186.09133561357825</v>
      </c>
    </row>
    <row r="491" spans="8:9" ht="9.4" customHeight="1">
      <c r="H491" s="105">
        <f t="shared" ref="H491" si="724">H489+12/365</f>
        <v>7.495890410958931</v>
      </c>
      <c r="I491" s="105">
        <f>I489*(1+r_/365)</f>
        <v>186.60117488923191</v>
      </c>
    </row>
    <row r="492" spans="8:9" ht="9.4" customHeight="1">
      <c r="H492" s="105">
        <f t="shared" ref="H492" si="725">H493</f>
        <v>7.5287671232876985</v>
      </c>
      <c r="I492" s="105">
        <f t="shared" ref="I492" si="726">I491</f>
        <v>186.60117488923191</v>
      </c>
    </row>
    <row r="493" spans="8:9" ht="9.4" customHeight="1">
      <c r="H493" s="105">
        <f t="shared" ref="H493" si="727">H491+12/365</f>
        <v>7.5287671232876985</v>
      </c>
      <c r="I493" s="105">
        <f>I491*(1+r_/365)</f>
        <v>187.11241098481887</v>
      </c>
    </row>
    <row r="494" spans="8:9" ht="9.4" customHeight="1">
      <c r="H494" s="105">
        <f t="shared" ref="H494" si="728">H495</f>
        <v>7.5616438356164659</v>
      </c>
      <c r="I494" s="105">
        <f t="shared" ref="I494" si="729">I493</f>
        <v>187.11241098481887</v>
      </c>
    </row>
    <row r="495" spans="8:9" ht="9.4" customHeight="1">
      <c r="H495" s="105">
        <f t="shared" ref="H495" si="730">H493+12/365</f>
        <v>7.5616438356164659</v>
      </c>
      <c r="I495" s="105">
        <f>I493*(1+r_/365)</f>
        <v>187.62504772724304</v>
      </c>
    </row>
    <row r="496" spans="8:9" ht="9.4" customHeight="1">
      <c r="H496" s="105">
        <f t="shared" ref="H496" si="731">H497</f>
        <v>7.5945205479452333</v>
      </c>
      <c r="I496" s="105">
        <f t="shared" ref="I496" si="732">I495</f>
        <v>187.62504772724304</v>
      </c>
    </row>
    <row r="497" spans="8:9" ht="9.4" customHeight="1">
      <c r="H497" s="105">
        <f t="shared" ref="H497" si="733">H495+12/365</f>
        <v>7.5945205479452333</v>
      </c>
      <c r="I497" s="105">
        <f>I495*(1+r_/365)</f>
        <v>188.13908895389304</v>
      </c>
    </row>
    <row r="498" spans="8:9" ht="9.4" customHeight="1">
      <c r="H498" s="105">
        <f t="shared" ref="H498" si="734">H499</f>
        <v>7.6273972602740008</v>
      </c>
      <c r="I498" s="105">
        <f t="shared" ref="I498" si="735">I497</f>
        <v>188.13908895389304</v>
      </c>
    </row>
    <row r="499" spans="8:9" ht="9.4" customHeight="1">
      <c r="H499" s="105">
        <f t="shared" ref="H499" si="736">H497+12/365</f>
        <v>7.6273972602740008</v>
      </c>
      <c r="I499" s="105">
        <f>I497*(1+r_/365)</f>
        <v>188.65453851267085</v>
      </c>
    </row>
    <row r="500" spans="8:9" ht="9.4" customHeight="1">
      <c r="H500" s="105">
        <f t="shared" ref="H500" si="737">H501</f>
        <v>7.6602739726027682</v>
      </c>
      <c r="I500" s="105">
        <f t="shared" ref="I500" si="738">I499</f>
        <v>188.65453851267085</v>
      </c>
    </row>
    <row r="501" spans="8:9" ht="9.4" customHeight="1">
      <c r="H501" s="105">
        <f t="shared" ref="H501" si="739">H499+12/365</f>
        <v>7.6602739726027682</v>
      </c>
      <c r="I501" s="105">
        <f>I499*(1+r_/365)</f>
        <v>189.17140026202065</v>
      </c>
    </row>
    <row r="502" spans="8:9" ht="9.4" customHeight="1">
      <c r="H502" s="105">
        <f t="shared" ref="H502" si="740">H503</f>
        <v>7.6931506849315356</v>
      </c>
      <c r="I502" s="105">
        <f t="shared" ref="I502" si="741">I501</f>
        <v>189.17140026202065</v>
      </c>
    </row>
    <row r="503" spans="8:9" ht="9.4" customHeight="1">
      <c r="H503" s="105">
        <f t="shared" ref="H503" si="742">H501+12/365</f>
        <v>7.6931506849315356</v>
      </c>
      <c r="I503" s="105">
        <f>I501*(1+r_/365)</f>
        <v>189.68967807095771</v>
      </c>
    </row>
    <row r="504" spans="8:9" ht="9.4" customHeight="1">
      <c r="H504" s="105">
        <f t="shared" ref="H504" si="743">H505</f>
        <v>7.7260273972603031</v>
      </c>
      <c r="I504" s="105">
        <f t="shared" ref="I504" si="744">I503</f>
        <v>189.68967807095771</v>
      </c>
    </row>
    <row r="505" spans="8:9" ht="9.4" customHeight="1">
      <c r="H505" s="105">
        <f t="shared" ref="H505" si="745">H503+12/365</f>
        <v>7.7260273972603031</v>
      </c>
      <c r="I505" s="105">
        <f>I503*(1+r_/365)</f>
        <v>190.20937581909735</v>
      </c>
    </row>
    <row r="506" spans="8:9" ht="9.4" customHeight="1">
      <c r="H506" s="105">
        <f t="shared" ref="H506" si="746">H507</f>
        <v>7.7589041095890705</v>
      </c>
      <c r="I506" s="105">
        <f t="shared" ref="I506" si="747">I505</f>
        <v>190.20937581909735</v>
      </c>
    </row>
    <row r="507" spans="8:9" ht="9.4" customHeight="1">
      <c r="H507" s="105">
        <f t="shared" ref="H507" si="748">H505+12/365</f>
        <v>7.7589041095890705</v>
      </c>
      <c r="I507" s="105">
        <f>I505*(1+r_/365)</f>
        <v>190.73049739668394</v>
      </c>
    </row>
    <row r="508" spans="8:9" ht="9.4" customHeight="1">
      <c r="H508" s="105">
        <f t="shared" ref="H508" si="749">H509</f>
        <v>7.7917808219178379</v>
      </c>
      <c r="I508" s="105">
        <f t="shared" ref="I508" si="750">I507</f>
        <v>190.73049739668394</v>
      </c>
    </row>
    <row r="509" spans="8:9" ht="9.4" customHeight="1">
      <c r="H509" s="105">
        <f t="shared" ref="H509" si="751">H507+12/365</f>
        <v>7.7917808219178379</v>
      </c>
      <c r="I509" s="105">
        <f>I507*(1+r_/365)</f>
        <v>191.25304670462009</v>
      </c>
    </row>
    <row r="510" spans="8:9" ht="9.4" customHeight="1">
      <c r="H510" s="105">
        <f t="shared" ref="H510" si="752">H511</f>
        <v>7.8246575342466054</v>
      </c>
      <c r="I510" s="105">
        <f t="shared" ref="I510" si="753">I509</f>
        <v>191.25304670462009</v>
      </c>
    </row>
    <row r="511" spans="8:9" ht="9.4" customHeight="1">
      <c r="H511" s="105">
        <f t="shared" ref="H511" si="754">H509+12/365</f>
        <v>7.8246575342466054</v>
      </c>
      <c r="I511" s="105">
        <f>I509*(1+r_/365)</f>
        <v>191.77702765449578</v>
      </c>
    </row>
    <row r="512" spans="8:9" ht="9.4" customHeight="1">
      <c r="H512" s="105">
        <f t="shared" ref="H512" si="755">H513</f>
        <v>7.8575342465753728</v>
      </c>
      <c r="I512" s="105">
        <f t="shared" ref="I512" si="756">I511</f>
        <v>191.77702765449578</v>
      </c>
    </row>
    <row r="513" spans="8:9" ht="9.4" customHeight="1">
      <c r="H513" s="105">
        <f t="shared" ref="H513" si="757">H511+12/365</f>
        <v>7.8575342465753728</v>
      </c>
      <c r="I513" s="105">
        <f>I511*(1+r_/365)</f>
        <v>192.30244416861771</v>
      </c>
    </row>
    <row r="514" spans="8:9" ht="9.4" customHeight="1">
      <c r="H514" s="105">
        <f t="shared" ref="H514" si="758">H515</f>
        <v>7.8904109589041402</v>
      </c>
      <c r="I514" s="105">
        <f t="shared" ref="I514" si="759">I513</f>
        <v>192.30244416861771</v>
      </c>
    </row>
    <row r="515" spans="8:9" ht="9.4" customHeight="1">
      <c r="H515" s="105">
        <f t="shared" ref="H515" si="760">H513+12/365</f>
        <v>7.8904109589041402</v>
      </c>
      <c r="I515" s="105">
        <f>I513*(1+r_/365)</f>
        <v>192.82930018003862</v>
      </c>
    </row>
    <row r="516" spans="8:9" ht="9.4" customHeight="1">
      <c r="H516" s="105">
        <f t="shared" ref="H516" si="761">H517</f>
        <v>7.9232876712329077</v>
      </c>
      <c r="I516" s="105">
        <f t="shared" ref="I516" si="762">I515</f>
        <v>192.82930018003862</v>
      </c>
    </row>
    <row r="517" spans="8:9" ht="9.4" customHeight="1">
      <c r="H517" s="105">
        <f t="shared" ref="H517" si="763">H515+12/365</f>
        <v>7.9232876712329077</v>
      </c>
      <c r="I517" s="105">
        <f>I515*(1+r_/365)</f>
        <v>193.3575996325867</v>
      </c>
    </row>
    <row r="518" spans="8:9" ht="9.4" customHeight="1">
      <c r="H518" s="105">
        <f t="shared" ref="H518" si="764">H519</f>
        <v>7.9561643835616751</v>
      </c>
      <c r="I518" s="105">
        <f t="shared" ref="I518" si="765">I517</f>
        <v>193.3575996325867</v>
      </c>
    </row>
    <row r="519" spans="8:9" ht="9.4" customHeight="1">
      <c r="H519" s="105">
        <f t="shared" ref="H519" si="766">H517+12/365</f>
        <v>7.9561643835616751</v>
      </c>
      <c r="I519" s="105">
        <f>I517*(1+r_/365)</f>
        <v>193.88734648089516</v>
      </c>
    </row>
    <row r="520" spans="8:9" ht="9.4" customHeight="1">
      <c r="H520" s="105">
        <f t="shared" ref="H520" si="767">H521</f>
        <v>7.9890410958904425</v>
      </c>
      <c r="I520" s="105">
        <f t="shared" ref="I520" si="768">I519</f>
        <v>193.88734648089516</v>
      </c>
    </row>
    <row r="521" spans="8:9" ht="9.4" customHeight="1">
      <c r="H521" s="105">
        <f t="shared" ref="H521" si="769">H519+12/365</f>
        <v>7.9890410958904425</v>
      </c>
      <c r="I521" s="105">
        <f>I519*(1+r_/365)</f>
        <v>194.41854469043187</v>
      </c>
    </row>
    <row r="522" spans="8:9" ht="9.4" customHeight="1">
      <c r="H522" s="105">
        <f t="shared" ref="H522" si="770">H523</f>
        <v>8.0219178082192091</v>
      </c>
      <c r="I522" s="105">
        <f t="shared" ref="I522" si="771">I521</f>
        <v>194.41854469043187</v>
      </c>
    </row>
    <row r="523" spans="8:9" ht="9.4" customHeight="1">
      <c r="H523" s="105">
        <f t="shared" ref="H523" si="772">H521+12/365</f>
        <v>8.0219178082192091</v>
      </c>
      <c r="I523" s="105">
        <f>I521*(1+r_/365)</f>
        <v>194.95119823752896</v>
      </c>
    </row>
    <row r="524" spans="8:9" ht="9.4" customHeight="1">
      <c r="H524" s="105">
        <f t="shared" ref="H524" si="773">H525</f>
        <v>8.0547945205479756</v>
      </c>
      <c r="I524" s="105">
        <f t="shared" ref="I524" si="774">I523</f>
        <v>194.95119823752896</v>
      </c>
    </row>
    <row r="525" spans="8:9" ht="9.4" customHeight="1">
      <c r="H525" s="105">
        <f t="shared" ref="H525" si="775">H523+12/365</f>
        <v>8.0547945205479756</v>
      </c>
      <c r="I525" s="105">
        <f>I523*(1+r_/365)</f>
        <v>195.48531110941261</v>
      </c>
    </row>
    <row r="526" spans="8:9" ht="9.4" customHeight="1">
      <c r="H526" s="105">
        <f t="shared" ref="H526" si="776">H527</f>
        <v>8.0876712328767422</v>
      </c>
      <c r="I526" s="105">
        <f t="shared" ref="I526" si="777">I525</f>
        <v>195.48531110941261</v>
      </c>
    </row>
    <row r="527" spans="8:9" ht="9.4" customHeight="1">
      <c r="H527" s="105">
        <f t="shared" ref="H527" si="778">H525+12/365</f>
        <v>8.0876712328767422</v>
      </c>
      <c r="I527" s="105">
        <f>I525*(1+r_/365)</f>
        <v>196.02088730423293</v>
      </c>
    </row>
    <row r="528" spans="8:9" ht="9.4" customHeight="1">
      <c r="H528" s="105">
        <f t="shared" ref="H528" si="779">H529</f>
        <v>8.1205479452055087</v>
      </c>
      <c r="I528" s="105">
        <f t="shared" ref="I528" si="780">I527</f>
        <v>196.02088730423293</v>
      </c>
    </row>
    <row r="529" spans="8:9" ht="9.4" customHeight="1">
      <c r="H529" s="105">
        <f t="shared" ref="H529" si="781">H527+12/365</f>
        <v>8.1205479452055087</v>
      </c>
      <c r="I529" s="105">
        <f>I527*(1+r_/365)</f>
        <v>196.55793083109387</v>
      </c>
    </row>
    <row r="530" spans="8:9" ht="9.4" customHeight="1">
      <c r="H530" s="105">
        <f t="shared" ref="H530" si="782">H531</f>
        <v>8.1534246575342753</v>
      </c>
      <c r="I530" s="105">
        <f t="shared" ref="I530" si="783">I529</f>
        <v>196.55793083109387</v>
      </c>
    </row>
    <row r="531" spans="8:9" ht="9.4" customHeight="1">
      <c r="H531" s="105">
        <f t="shared" ref="H531" si="784">H529+12/365</f>
        <v>8.1534246575342753</v>
      </c>
      <c r="I531" s="105">
        <f>I529*(1+r_/365)</f>
        <v>197.09644571008317</v>
      </c>
    </row>
    <row r="532" spans="8:9" ht="9.4" customHeight="1">
      <c r="H532" s="105">
        <f t="shared" ref="H532" si="785">H533</f>
        <v>8.1863013698630418</v>
      </c>
      <c r="I532" s="105">
        <f t="shared" ref="I532" si="786">I531</f>
        <v>197.09644571008317</v>
      </c>
    </row>
    <row r="533" spans="8:9" ht="9.4" customHeight="1">
      <c r="H533" s="105">
        <f t="shared" ref="H533" si="787">H531+12/365</f>
        <v>8.1863013698630418</v>
      </c>
      <c r="I533" s="105">
        <f>I531*(1+r_/365)</f>
        <v>197.63643597230259</v>
      </c>
    </row>
    <row r="534" spans="8:9" ht="9.4" customHeight="1">
      <c r="H534" s="105">
        <f t="shared" ref="H534" si="788">H535</f>
        <v>8.2191780821918083</v>
      </c>
      <c r="I534" s="105">
        <f t="shared" ref="I534" si="789">I533</f>
        <v>197.63643597230259</v>
      </c>
    </row>
    <row r="535" spans="8:9" ht="9.4" customHeight="1">
      <c r="H535" s="105">
        <f t="shared" ref="H535" si="790">H533+12/365</f>
        <v>8.2191780821918083</v>
      </c>
      <c r="I535" s="105">
        <f>I533*(1+r_/365)</f>
        <v>198.17790565989796</v>
      </c>
    </row>
    <row r="536" spans="8:9" ht="9.4" customHeight="1">
      <c r="H536" s="105">
        <f t="shared" ref="H536" si="791">H537</f>
        <v>8.2520547945205749</v>
      </c>
      <c r="I536" s="105">
        <f t="shared" ref="I536" si="792">I535</f>
        <v>198.17790565989796</v>
      </c>
    </row>
    <row r="537" spans="8:9" ht="9.4" customHeight="1">
      <c r="H537" s="105">
        <f t="shared" ref="H537" si="793">H535+12/365</f>
        <v>8.2520547945205749</v>
      </c>
      <c r="I537" s="105">
        <f>I535*(1+r_/365)</f>
        <v>198.72085882608948</v>
      </c>
    </row>
    <row r="538" spans="8:9" ht="9.4" customHeight="1">
      <c r="H538" s="105">
        <f t="shared" ref="H538" si="794">H539</f>
        <v>8.2849315068493414</v>
      </c>
      <c r="I538" s="105">
        <f t="shared" ref="I538" si="795">I537</f>
        <v>198.72085882608948</v>
      </c>
    </row>
    <row r="539" spans="8:9" ht="9.4" customHeight="1">
      <c r="H539" s="105">
        <f t="shared" ref="H539" si="796">H537+12/365</f>
        <v>8.2849315068493414</v>
      </c>
      <c r="I539" s="105">
        <f>I537*(1+r_/365)</f>
        <v>199.26529953520208</v>
      </c>
    </row>
    <row r="540" spans="8:9" ht="9.4" customHeight="1">
      <c r="H540" s="105">
        <f t="shared" ref="H540" si="797">H541</f>
        <v>8.317808219178108</v>
      </c>
      <c r="I540" s="105">
        <f t="shared" ref="I540" si="798">I539</f>
        <v>199.26529953520208</v>
      </c>
    </row>
    <row r="541" spans="8:9" ht="9.4" customHeight="1">
      <c r="H541" s="105">
        <f t="shared" ref="H541" si="799">H539+12/365</f>
        <v>8.317808219178108</v>
      </c>
      <c r="I541" s="105">
        <f>I539*(1+r_/365)</f>
        <v>199.81123186269579</v>
      </c>
    </row>
    <row r="542" spans="8:9" ht="9.4" customHeight="1">
      <c r="H542" s="105">
        <f t="shared" ref="H542" si="800">H543</f>
        <v>8.3506849315068745</v>
      </c>
      <c r="I542" s="105">
        <f t="shared" ref="I542" si="801">I541</f>
        <v>199.81123186269579</v>
      </c>
    </row>
    <row r="543" spans="8:9" ht="9.4" customHeight="1">
      <c r="H543" s="105">
        <f t="shared" ref="H543" si="802">H541+12/365</f>
        <v>8.3506849315068745</v>
      </c>
      <c r="I543" s="105">
        <f>I541*(1+r_/365)</f>
        <v>200.35865989519635</v>
      </c>
    </row>
    <row r="544" spans="8:9" ht="9.4" customHeight="1">
      <c r="H544" s="105">
        <f t="shared" ref="H544" si="803">H545</f>
        <v>8.3835616438356411</v>
      </c>
      <c r="I544" s="105">
        <f t="shared" ref="I544" si="804">I543</f>
        <v>200.35865989519635</v>
      </c>
    </row>
    <row r="545" spans="8:9" ht="9.4" customHeight="1">
      <c r="H545" s="105">
        <f t="shared" ref="H545" si="805">H543+12/365</f>
        <v>8.3835616438356411</v>
      </c>
      <c r="I545" s="105">
        <f>I543*(1+r_/365)</f>
        <v>200.90758773052568</v>
      </c>
    </row>
    <row r="546" spans="8:9" ht="9.4" customHeight="1">
      <c r="H546" s="105">
        <f t="shared" ref="H546" si="806">H547</f>
        <v>8.4164383561644076</v>
      </c>
      <c r="I546" s="105">
        <f t="shared" ref="I546" si="807">I545</f>
        <v>200.90758773052568</v>
      </c>
    </row>
    <row r="547" spans="8:9" ht="9.4" customHeight="1">
      <c r="H547" s="105">
        <f t="shared" ref="H547" si="808">H545+12/365</f>
        <v>8.4164383561644076</v>
      </c>
      <c r="I547" s="105">
        <f>I545*(1+r_/365)</f>
        <v>201.45801947773262</v>
      </c>
    </row>
    <row r="548" spans="8:9" ht="9.4" customHeight="1">
      <c r="H548" s="105">
        <f t="shared" ref="H548" si="809">H549</f>
        <v>8.4493150684931742</v>
      </c>
      <c r="I548" s="105">
        <f t="shared" ref="I548" si="810">I547</f>
        <v>201.45801947773262</v>
      </c>
    </row>
    <row r="549" spans="8:9" ht="9.4" customHeight="1">
      <c r="H549" s="105">
        <f t="shared" ref="H549" si="811">H547+12/365</f>
        <v>8.4493150684931742</v>
      </c>
      <c r="I549" s="105">
        <f>I547*(1+r_/365)</f>
        <v>202.00995925712368</v>
      </c>
    </row>
    <row r="550" spans="8:9" ht="9.4" customHeight="1">
      <c r="H550" s="105">
        <f t="shared" ref="H550" si="812">H551</f>
        <v>8.4821917808219407</v>
      </c>
      <c r="I550" s="105">
        <f t="shared" ref="I550" si="813">I549</f>
        <v>202.00995925712368</v>
      </c>
    </row>
    <row r="551" spans="8:9" ht="9.4" customHeight="1">
      <c r="H551" s="105">
        <f t="shared" ref="H551" si="814">H549+12/365</f>
        <v>8.4821917808219407</v>
      </c>
      <c r="I551" s="105">
        <f>I549*(1+r_/365)</f>
        <v>202.5634112002939</v>
      </c>
    </row>
    <row r="552" spans="8:9" ht="9.4" customHeight="1">
      <c r="H552" s="105">
        <f t="shared" ref="H552" si="815">H553</f>
        <v>8.5150684931507072</v>
      </c>
      <c r="I552" s="105">
        <f t="shared" ref="I552" si="816">I551</f>
        <v>202.5634112002939</v>
      </c>
    </row>
    <row r="553" spans="8:9" ht="9.4" customHeight="1">
      <c r="H553" s="105">
        <f t="shared" ref="H553" si="817">H551+12/365</f>
        <v>8.5150684931507072</v>
      </c>
      <c r="I553" s="105">
        <f>I551*(1+r_/365)</f>
        <v>203.11837945015773</v>
      </c>
    </row>
    <row r="554" spans="8:9" ht="9.4" customHeight="1">
      <c r="H554" s="105">
        <f t="shared" ref="H554" si="818">H555</f>
        <v>8.5479452054794738</v>
      </c>
      <c r="I554" s="105">
        <f t="shared" ref="I554" si="819">I553</f>
        <v>203.11837945015773</v>
      </c>
    </row>
    <row r="555" spans="8:9" ht="9.4" customHeight="1">
      <c r="H555" s="105">
        <f t="shared" ref="H555" si="820">H553+12/365</f>
        <v>8.5479452054794738</v>
      </c>
      <c r="I555" s="105">
        <f>I553*(1+r_/365)</f>
        <v>203.67486816098011</v>
      </c>
    </row>
    <row r="556" spans="8:9" ht="9.4" customHeight="1">
      <c r="H556" s="105">
        <f t="shared" ref="H556" si="821">H557</f>
        <v>8.5808219178082403</v>
      </c>
      <c r="I556" s="105">
        <f t="shared" ref="I556" si="822">I555</f>
        <v>203.67486816098011</v>
      </c>
    </row>
    <row r="557" spans="8:9" ht="9.4" customHeight="1">
      <c r="H557" s="105">
        <f t="shared" ref="H557" si="823">H555+12/365</f>
        <v>8.5808219178082403</v>
      </c>
      <c r="I557" s="105">
        <f>I555*(1+r_/365)</f>
        <v>204.23288149840747</v>
      </c>
    </row>
    <row r="558" spans="8:9" ht="9.4" customHeight="1">
      <c r="H558" s="105">
        <f t="shared" ref="H558" si="824">H559</f>
        <v>8.6136986301370069</v>
      </c>
      <c r="I558" s="105">
        <f t="shared" ref="I558" si="825">I557</f>
        <v>204.23288149840747</v>
      </c>
    </row>
    <row r="559" spans="8:9" ht="9.4" customHeight="1">
      <c r="H559" s="105">
        <f t="shared" ref="H559" si="826">H557+12/365</f>
        <v>8.6136986301370069</v>
      </c>
      <c r="I559" s="105">
        <f>I557*(1+r_/365)</f>
        <v>204.79242363949902</v>
      </c>
    </row>
    <row r="560" spans="8:9" ht="9.4" customHeight="1">
      <c r="H560" s="105">
        <f t="shared" ref="H560" si="827">H561</f>
        <v>8.6465753424657734</v>
      </c>
      <c r="I560" s="105">
        <f t="shared" ref="I560" si="828">I559</f>
        <v>204.79242363949902</v>
      </c>
    </row>
    <row r="561" spans="8:9" ht="9.4" customHeight="1">
      <c r="H561" s="105">
        <f t="shared" ref="H561" si="829">H559+12/365</f>
        <v>8.6465753424657734</v>
      </c>
      <c r="I561" s="105">
        <f>I559*(1+r_/365)</f>
        <v>205.35349877275794</v>
      </c>
    </row>
    <row r="562" spans="8:9" ht="9.4" customHeight="1">
      <c r="H562" s="105">
        <f t="shared" ref="H562" si="830">H563</f>
        <v>8.67945205479454</v>
      </c>
      <c r="I562" s="105">
        <f t="shared" ref="I562" si="831">I561</f>
        <v>205.35349877275794</v>
      </c>
    </row>
    <row r="563" spans="8:9" ht="9.4" customHeight="1">
      <c r="H563" s="105">
        <f t="shared" ref="H563" si="832">H561+12/365</f>
        <v>8.67945205479454</v>
      </c>
      <c r="I563" s="105">
        <f>I561*(1+r_/365)</f>
        <v>205.91611109816279</v>
      </c>
    </row>
    <row r="564" spans="8:9" ht="9.4" customHeight="1">
      <c r="H564" s="105">
        <f t="shared" ref="H564" si="833">H565</f>
        <v>8.7123287671233065</v>
      </c>
      <c r="I564" s="105">
        <f t="shared" ref="I564" si="834">I563</f>
        <v>205.91611109816279</v>
      </c>
    </row>
    <row r="565" spans="8:9" ht="9.4" customHeight="1">
      <c r="H565" s="105">
        <f t="shared" ref="H565" si="835">H563+12/365</f>
        <v>8.7123287671233065</v>
      </c>
      <c r="I565" s="105">
        <f>I563*(1+r_/365)</f>
        <v>206.48026482719888</v>
      </c>
    </row>
    <row r="566" spans="8:9" ht="9.4" customHeight="1">
      <c r="H566" s="105">
        <f t="shared" ref="H566" si="836">H567</f>
        <v>8.745205479452073</v>
      </c>
      <c r="I566" s="105">
        <f t="shared" ref="I566" si="837">I565</f>
        <v>206.48026482719888</v>
      </c>
    </row>
    <row r="567" spans="8:9" ht="9.4" customHeight="1">
      <c r="H567" s="105">
        <f t="shared" ref="H567" si="838">H565+12/365</f>
        <v>8.745205479452073</v>
      </c>
      <c r="I567" s="105">
        <f>I565*(1+r_/365)</f>
        <v>207.04596418288986</v>
      </c>
    </row>
    <row r="568" spans="8:9" ht="9.4" customHeight="1">
      <c r="H568" s="105">
        <f t="shared" ref="H568" si="839">H569</f>
        <v>8.7780821917808396</v>
      </c>
      <c r="I568" s="105">
        <f t="shared" ref="I568" si="840">I567</f>
        <v>207.04596418288986</v>
      </c>
    </row>
    <row r="569" spans="8:9" ht="9.4" customHeight="1">
      <c r="H569" s="105">
        <f t="shared" ref="H569" si="841">H567+12/365</f>
        <v>8.7780821917808396</v>
      </c>
      <c r="I569" s="105">
        <f>I567*(1+r_/365)</f>
        <v>207.61321339982931</v>
      </c>
    </row>
    <row r="570" spans="8:9" ht="9.4" customHeight="1">
      <c r="H570" s="105">
        <f t="shared" ref="H570" si="842">H571</f>
        <v>8.8109589041096061</v>
      </c>
      <c r="I570" s="105">
        <f t="shared" ref="I570" si="843">I569</f>
        <v>207.61321339982931</v>
      </c>
    </row>
    <row r="571" spans="8:9" ht="9.4" customHeight="1">
      <c r="H571" s="105">
        <f t="shared" ref="H571" si="844">H569+12/365</f>
        <v>8.8109589041096061</v>
      </c>
      <c r="I571" s="105">
        <f>I569*(1+r_/365)</f>
        <v>208.18201672421242</v>
      </c>
    </row>
    <row r="572" spans="8:9" ht="9.4" customHeight="1">
      <c r="H572" s="105">
        <f t="shared" ref="H572" si="845">H573</f>
        <v>8.8438356164383727</v>
      </c>
      <c r="I572" s="105">
        <f t="shared" ref="I572" si="846">I571</f>
        <v>208.18201672421242</v>
      </c>
    </row>
    <row r="573" spans="8:9" ht="9.4" customHeight="1">
      <c r="H573" s="105">
        <f t="shared" ref="H573" si="847">H571+12/365</f>
        <v>8.8438356164383727</v>
      </c>
      <c r="I573" s="105">
        <f>I571*(1+r_/365)</f>
        <v>208.7523784138678</v>
      </c>
    </row>
    <row r="574" spans="8:9" ht="9.4" customHeight="1">
      <c r="H574" s="105">
        <f t="shared" ref="H574" si="848">H575</f>
        <v>8.8767123287671392</v>
      </c>
      <c r="I574" s="105">
        <f t="shared" ref="I574" si="849">I573</f>
        <v>208.7523784138678</v>
      </c>
    </row>
    <row r="575" spans="8:9" ht="9.4" customHeight="1">
      <c r="H575" s="105">
        <f t="shared" ref="H575" si="850">H573+12/365</f>
        <v>8.8767123287671392</v>
      </c>
      <c r="I575" s="105">
        <f>I573*(1+r_/365)</f>
        <v>209.32430273828939</v>
      </c>
    </row>
    <row r="576" spans="8:9" ht="9.4" customHeight="1">
      <c r="H576" s="105">
        <f t="shared" ref="H576" si="851">H577</f>
        <v>8.9095890410959058</v>
      </c>
      <c r="I576" s="105">
        <f t="shared" ref="I576" si="852">I575</f>
        <v>209.32430273828939</v>
      </c>
    </row>
    <row r="577" spans="8:9" ht="9.4" customHeight="1">
      <c r="H577" s="105">
        <f t="shared" ref="H577" si="853">H575+12/365</f>
        <v>8.9095890410959058</v>
      </c>
      <c r="I577" s="105">
        <f>I575*(1+r_/365)</f>
        <v>209.89779397866829</v>
      </c>
    </row>
    <row r="578" spans="8:9" ht="9.4" customHeight="1">
      <c r="H578" s="105">
        <f t="shared" ref="H578" si="854">H579</f>
        <v>8.9424657534246723</v>
      </c>
      <c r="I578" s="105">
        <f t="shared" ref="I578" si="855">I577</f>
        <v>209.89779397866829</v>
      </c>
    </row>
    <row r="579" spans="8:9" ht="9.4" customHeight="1">
      <c r="H579" s="105">
        <f t="shared" ref="H579" si="856">H577+12/365</f>
        <v>8.9424657534246723</v>
      </c>
      <c r="I579" s="105">
        <f>I577*(1+r_/365)</f>
        <v>210.47285642792494</v>
      </c>
    </row>
    <row r="580" spans="8:9" ht="9.4" customHeight="1">
      <c r="H580" s="105">
        <f t="shared" ref="H580" si="857">H581</f>
        <v>8.9753424657534389</v>
      </c>
      <c r="I580" s="105">
        <f t="shared" ref="I580" si="858">I579</f>
        <v>210.47285642792494</v>
      </c>
    </row>
    <row r="581" spans="8:9" ht="9.4" customHeight="1">
      <c r="H581" s="105">
        <f t="shared" ref="H581" si="859">H579+12/365</f>
        <v>8.9753424657534389</v>
      </c>
      <c r="I581" s="105">
        <f>I579*(1+r_/365)</f>
        <v>211.04949439074119</v>
      </c>
    </row>
    <row r="582" spans="8:9" ht="9.4" customHeight="1">
      <c r="H582" s="105">
        <f t="shared" ref="H582" si="860">H583</f>
        <v>9.0082191780822054</v>
      </c>
      <c r="I582" s="105">
        <f t="shared" ref="I582" si="861">I581</f>
        <v>211.04949439074119</v>
      </c>
    </row>
    <row r="583" spans="8:9" ht="9.4" customHeight="1">
      <c r="H583" s="105">
        <f t="shared" ref="H583" si="862">H581+12/365</f>
        <v>9.0082191780822054</v>
      </c>
      <c r="I583" s="105">
        <f>I581*(1+r_/365)</f>
        <v>211.62771218359256</v>
      </c>
    </row>
    <row r="584" spans="8:9" ht="9.4" customHeight="1">
      <c r="H584" s="105">
        <f t="shared" ref="H584" si="863">H585</f>
        <v>9.0410958904109719</v>
      </c>
      <c r="I584" s="105">
        <f t="shared" ref="I584" si="864">I583</f>
        <v>211.62771218359256</v>
      </c>
    </row>
    <row r="585" spans="8:9" ht="9.4" customHeight="1">
      <c r="H585" s="105">
        <f t="shared" ref="H585" si="865">H583+12/365</f>
        <v>9.0410958904109719</v>
      </c>
      <c r="I585" s="105">
        <f>I583*(1+r_/365)</f>
        <v>212.2075141347805</v>
      </c>
    </row>
    <row r="586" spans="8:9" ht="9.4" customHeight="1">
      <c r="H586" s="105">
        <f t="shared" ref="H586" si="866">H587</f>
        <v>9.0739726027397385</v>
      </c>
      <c r="I586" s="105">
        <f t="shared" ref="I586" si="867">I585</f>
        <v>212.2075141347805</v>
      </c>
    </row>
    <row r="587" spans="8:9" ht="9.4" customHeight="1">
      <c r="H587" s="105">
        <f t="shared" ref="H587" si="868">H585+12/365</f>
        <v>9.0739726027397385</v>
      </c>
      <c r="I587" s="105">
        <f>I585*(1+r_/365)</f>
        <v>212.78890458446486</v>
      </c>
    </row>
    <row r="588" spans="8:9" ht="9.4" customHeight="1">
      <c r="H588" s="105">
        <f t="shared" ref="H588" si="869">H589</f>
        <v>9.106849315068505</v>
      </c>
      <c r="I588" s="105">
        <f t="shared" ref="I588" si="870">I587</f>
        <v>212.78890458446486</v>
      </c>
    </row>
    <row r="589" spans="8:9" ht="9.4" customHeight="1">
      <c r="H589" s="105">
        <f t="shared" ref="H589" si="871">H587+12/365</f>
        <v>9.106849315068505</v>
      </c>
      <c r="I589" s="105">
        <f>I587*(1+r_/365)</f>
        <v>213.37188788469629</v>
      </c>
    </row>
    <row r="590" spans="8:9" ht="9.4" customHeight="1">
      <c r="H590" s="105">
        <f t="shared" ref="H590" si="872">H591</f>
        <v>9.1397260273972716</v>
      </c>
      <c r="I590" s="105">
        <f t="shared" ref="I590" si="873">I589</f>
        <v>213.37188788469629</v>
      </c>
    </row>
    <row r="591" spans="8:9" ht="9.4" customHeight="1">
      <c r="H591" s="105">
        <f t="shared" ref="H591" si="874">H589+12/365</f>
        <v>9.1397260273972716</v>
      </c>
      <c r="I591" s="105">
        <f>I589*(1+r_/365)</f>
        <v>213.95646839944891</v>
      </c>
    </row>
    <row r="592" spans="8:9" ht="9.4" customHeight="1">
      <c r="H592" s="105">
        <f t="shared" ref="H592" si="875">H593</f>
        <v>9.1726027397260381</v>
      </c>
      <c r="I592" s="105">
        <f t="shared" ref="I592" si="876">I591</f>
        <v>213.95646839944891</v>
      </c>
    </row>
    <row r="593" spans="8:9" ht="9.4" customHeight="1">
      <c r="H593" s="105">
        <f t="shared" ref="H593" si="877">H591+12/365</f>
        <v>9.1726027397260381</v>
      </c>
      <c r="I593" s="105">
        <f>I591*(1+r_/365)</f>
        <v>214.5426505046529</v>
      </c>
    </row>
    <row r="594" spans="8:9" ht="9.4" customHeight="1">
      <c r="H594" s="105">
        <f t="shared" ref="H594" si="878">H595</f>
        <v>9.2054794520548047</v>
      </c>
      <c r="I594" s="105">
        <f t="shared" ref="I594" si="879">I593</f>
        <v>214.5426505046529</v>
      </c>
    </row>
    <row r="595" spans="8:9" ht="9.4" customHeight="1">
      <c r="H595" s="105">
        <f t="shared" ref="H595" si="880">H593+12/365</f>
        <v>9.2054794520548047</v>
      </c>
      <c r="I595" s="105">
        <f>I593*(1+r_/365)</f>
        <v>215.13043858822732</v>
      </c>
    </row>
    <row r="596" spans="8:9" ht="9.4" customHeight="1">
      <c r="H596" s="105">
        <f t="shared" ref="H596" si="881">H597</f>
        <v>9.2383561643835712</v>
      </c>
      <c r="I596" s="105">
        <f t="shared" ref="I596" si="882">I595</f>
        <v>215.13043858822732</v>
      </c>
    </row>
    <row r="597" spans="8:9" ht="9.4" customHeight="1">
      <c r="H597" s="105">
        <f t="shared" ref="H597" si="883">H595+12/365</f>
        <v>9.2383561643835712</v>
      </c>
      <c r="I597" s="105">
        <f>I595*(1+r_/365)</f>
        <v>215.71983705011289</v>
      </c>
    </row>
    <row r="598" spans="8:9" ht="9.4" customHeight="1">
      <c r="H598" s="105">
        <f t="shared" ref="H598" si="884">H599</f>
        <v>9.2712328767123378</v>
      </c>
      <c r="I598" s="105">
        <f t="shared" ref="I598" si="885">I597</f>
        <v>215.71983705011289</v>
      </c>
    </row>
    <row r="599" spans="8:9" ht="9.4" customHeight="1">
      <c r="H599" s="105">
        <f t="shared" ref="H599" si="886">H597+12/365</f>
        <v>9.2712328767123378</v>
      </c>
      <c r="I599" s="105">
        <f>I597*(1+r_/365)</f>
        <v>216.310850302305</v>
      </c>
    </row>
    <row r="600" spans="8:9" ht="9.4" customHeight="1">
      <c r="H600" s="105">
        <f t="shared" ref="H600" si="887">H601</f>
        <v>9.3041095890411043</v>
      </c>
      <c r="I600" s="105">
        <f t="shared" ref="I600" si="888">I599</f>
        <v>216.310850302305</v>
      </c>
    </row>
    <row r="601" spans="8:9" ht="9.4" customHeight="1">
      <c r="H601" s="105">
        <f t="shared" ref="H601" si="889">H599+12/365</f>
        <v>9.3041095890411043</v>
      </c>
      <c r="I601" s="105">
        <f>I599*(1+r_/365)</f>
        <v>216.90348276888668</v>
      </c>
    </row>
    <row r="602" spans="8:9" ht="9.4" customHeight="1">
      <c r="H602" s="105">
        <f t="shared" ref="H602" si="890">H603</f>
        <v>9.3369863013698708</v>
      </c>
      <c r="I602" s="105">
        <f t="shared" ref="I602" si="891">I601</f>
        <v>216.90348276888668</v>
      </c>
    </row>
    <row r="603" spans="8:9" ht="9.4" customHeight="1">
      <c r="H603" s="105">
        <f t="shared" ref="H603" si="892">H601+12/365</f>
        <v>9.3369863013698708</v>
      </c>
      <c r="I603" s="105">
        <f>I601*(1+r_/365)</f>
        <v>217.49773888606174</v>
      </c>
    </row>
    <row r="604" spans="8:9" ht="9.4" customHeight="1">
      <c r="H604" s="105">
        <f t="shared" ref="H604" si="893">H605</f>
        <v>9.3698630136986374</v>
      </c>
      <c r="I604" s="105">
        <f t="shared" ref="I604" si="894">I603</f>
        <v>217.49773888606174</v>
      </c>
    </row>
    <row r="605" spans="8:9" ht="9.4" customHeight="1">
      <c r="H605" s="105">
        <f t="shared" ref="H605" si="895">H603+12/365</f>
        <v>9.3698630136986374</v>
      </c>
      <c r="I605" s="105">
        <f>I603*(1+r_/365)</f>
        <v>218.09362310218796</v>
      </c>
    </row>
    <row r="606" spans="8:9" ht="9.4" customHeight="1">
      <c r="H606" s="105">
        <f t="shared" ref="H606" si="896">H607</f>
        <v>9.4027397260274039</v>
      </c>
      <c r="I606" s="105">
        <f t="shared" ref="I606" si="897">I605</f>
        <v>218.09362310218796</v>
      </c>
    </row>
    <row r="607" spans="8:9" ht="9.4" customHeight="1">
      <c r="H607" s="105">
        <f t="shared" ref="H607" si="898">H605+12/365</f>
        <v>9.4027397260274039</v>
      </c>
      <c r="I607" s="105">
        <f>I605*(1+r_/365)</f>
        <v>218.69113987781043</v>
      </c>
    </row>
    <row r="608" spans="8:9" ht="9.4" customHeight="1">
      <c r="H608" s="105">
        <f t="shared" ref="H608" si="899">H609</f>
        <v>9.4356164383561705</v>
      </c>
      <c r="I608" s="105">
        <f t="shared" ref="I608" si="900">I607</f>
        <v>218.69113987781043</v>
      </c>
    </row>
    <row r="609" spans="8:9" ht="9.4" customHeight="1">
      <c r="H609" s="105">
        <f t="shared" ref="H609" si="901">H607+12/365</f>
        <v>9.4356164383561705</v>
      </c>
      <c r="I609" s="105">
        <f>I607*(1+r_/365)</f>
        <v>219.29029368569485</v>
      </c>
    </row>
    <row r="610" spans="8:9" ht="9.4" customHeight="1">
      <c r="H610" s="105">
        <f t="shared" ref="H610" si="902">H611</f>
        <v>9.468493150684937</v>
      </c>
      <c r="I610" s="105">
        <f t="shared" ref="I610" si="903">I609</f>
        <v>219.29029368569485</v>
      </c>
    </row>
    <row r="611" spans="8:9" ht="9.4" customHeight="1">
      <c r="H611" s="105">
        <f t="shared" ref="H611" si="904">H609+12/365</f>
        <v>9.468493150684937</v>
      </c>
      <c r="I611" s="105">
        <f>I609*(1+r_/365)</f>
        <v>219.89108901086115</v>
      </c>
    </row>
    <row r="612" spans="8:9" ht="9.4" customHeight="1">
      <c r="H612" s="105">
        <f t="shared" ref="H612" si="905">H613</f>
        <v>9.5013698630137036</v>
      </c>
      <c r="I612" s="105">
        <f t="shared" ref="I612" si="906">I611</f>
        <v>219.89108901086115</v>
      </c>
    </row>
    <row r="613" spans="8:9" ht="9.4" customHeight="1">
      <c r="H613" s="105">
        <f t="shared" ref="H613" si="907">H611+12/365</f>
        <v>9.5013698630137036</v>
      </c>
      <c r="I613" s="105">
        <f>I611*(1+r_/365)</f>
        <v>220.49353035061696</v>
      </c>
    </row>
    <row r="614" spans="8:9" ht="9.4" customHeight="1">
      <c r="H614" s="105">
        <f t="shared" ref="H614" si="908">H615</f>
        <v>9.5342465753424701</v>
      </c>
      <c r="I614" s="105">
        <f t="shared" ref="I614" si="909">I613</f>
        <v>220.49353035061696</v>
      </c>
    </row>
    <row r="615" spans="8:9" ht="9.4" customHeight="1">
      <c r="H615" s="105">
        <f t="shared" ref="H615" si="910">H613+12/365</f>
        <v>9.5342465753424701</v>
      </c>
      <c r="I615" s="105">
        <f>I613*(1+r_/365)</f>
        <v>221.09762221459127</v>
      </c>
    </row>
    <row r="616" spans="8:9" ht="9.4" customHeight="1">
      <c r="H616" s="105">
        <f t="shared" ref="H616" si="911">H617</f>
        <v>9.5671232876712367</v>
      </c>
      <c r="I616" s="105">
        <f t="shared" ref="I616" si="912">I615</f>
        <v>221.09762221459127</v>
      </c>
    </row>
    <row r="617" spans="8:9" ht="9.4" customHeight="1">
      <c r="H617" s="105">
        <f t="shared" ref="H617" si="913">H615+12/365</f>
        <v>9.5671232876712367</v>
      </c>
      <c r="I617" s="105">
        <f>I615*(1+r_/365)</f>
        <v>221.70336912476824</v>
      </c>
    </row>
    <row r="618" spans="8:9" ht="9.4" customHeight="1">
      <c r="H618" s="105">
        <f t="shared" ref="H618" si="914">H619</f>
        <v>9.6000000000000032</v>
      </c>
      <c r="I618" s="105">
        <f t="shared" ref="I618" si="915">I617</f>
        <v>221.70336912476824</v>
      </c>
    </row>
    <row r="619" spans="8:9" ht="9.4" customHeight="1">
      <c r="H619" s="105">
        <f t="shared" ref="H619" si="916">H617+12/365</f>
        <v>9.6000000000000032</v>
      </c>
      <c r="I619" s="105">
        <f>I617*(1+r_/365)</f>
        <v>222.31077561552107</v>
      </c>
    </row>
    <row r="620" spans="8:9" ht="9.4" customHeight="1">
      <c r="H620" s="105">
        <f t="shared" ref="H620" si="917">H621</f>
        <v>9.6328767123287697</v>
      </c>
      <c r="I620" s="105">
        <f t="shared" ref="I620" si="918">I619</f>
        <v>222.31077561552107</v>
      </c>
    </row>
    <row r="621" spans="8:9" ht="9.4" customHeight="1">
      <c r="H621" s="105">
        <f t="shared" ref="H621" si="919">H619+12/365</f>
        <v>9.6328767123287697</v>
      </c>
      <c r="I621" s="105">
        <f>I619*(1+r_/365)</f>
        <v>222.91984623364581</v>
      </c>
    </row>
    <row r="622" spans="8:9" ht="9.4" customHeight="1">
      <c r="H622" s="105">
        <f t="shared" ref="H622" si="920">H623</f>
        <v>9.6657534246575363</v>
      </c>
      <c r="I622" s="105">
        <f t="shared" ref="I622" si="921">I621</f>
        <v>222.91984623364581</v>
      </c>
    </row>
    <row r="623" spans="8:9" ht="9.4" customHeight="1">
      <c r="H623" s="105">
        <f t="shared" ref="H623" si="922">H621+12/365</f>
        <v>9.6657534246575363</v>
      </c>
      <c r="I623" s="105">
        <f>I621*(1+r_/365)</f>
        <v>223.53058553839554</v>
      </c>
    </row>
    <row r="624" spans="8:9" ht="9.4" customHeight="1">
      <c r="H624" s="105">
        <f t="shared" ref="H624" si="923">H625</f>
        <v>9.6986301369863028</v>
      </c>
      <c r="I624" s="105">
        <f t="shared" ref="I624" si="924">I623</f>
        <v>223.53058553839554</v>
      </c>
    </row>
    <row r="625" spans="8:9" ht="9.4" customHeight="1">
      <c r="H625" s="105">
        <f t="shared" ref="H625" si="925">H623+12/365</f>
        <v>9.6986301369863028</v>
      </c>
      <c r="I625" s="105">
        <f>I623*(1+r_/365)</f>
        <v>224.14299810151445</v>
      </c>
    </row>
    <row r="626" spans="8:9" ht="9.4" customHeight="1">
      <c r="H626" s="105">
        <f t="shared" ref="H626" si="926">H627</f>
        <v>9.7315068493150694</v>
      </c>
      <c r="I626" s="105">
        <f t="shared" ref="I626" si="927">I625</f>
        <v>224.14299810151445</v>
      </c>
    </row>
    <row r="627" spans="8:9" ht="9.4" customHeight="1">
      <c r="H627" s="105">
        <f t="shared" ref="H627" si="928">H625+12/365</f>
        <v>9.7315068493150694</v>
      </c>
      <c r="I627" s="105">
        <f>I625*(1+r_/365)</f>
        <v>224.75708850727204</v>
      </c>
    </row>
    <row r="628" spans="8:9" ht="9.4" customHeight="1">
      <c r="H628" s="105">
        <f t="shared" ref="H628" si="929">H629</f>
        <v>9.7643835616438359</v>
      </c>
      <c r="I628" s="105">
        <f t="shared" ref="I628" si="930">I627</f>
        <v>224.75708850727204</v>
      </c>
    </row>
    <row r="629" spans="8:9" ht="9.4" customHeight="1">
      <c r="H629" s="105">
        <f t="shared" ref="H629" si="931">H627+12/365</f>
        <v>9.7643835616438359</v>
      </c>
      <c r="I629" s="105">
        <f>I627*(1+r_/365)</f>
        <v>225.37286135249747</v>
      </c>
    </row>
    <row r="630" spans="8:9" ht="9.4" customHeight="1">
      <c r="H630" s="105">
        <f t="shared" ref="H630" si="932">H631</f>
        <v>9.7972602739726025</v>
      </c>
      <c r="I630" s="105">
        <f t="shared" ref="I630" si="933">I629</f>
        <v>225.37286135249747</v>
      </c>
    </row>
    <row r="631" spans="8:9" ht="9.4" customHeight="1">
      <c r="H631" s="105">
        <f t="shared" ref="H631" si="934">H629+12/365</f>
        <v>9.7972602739726025</v>
      </c>
      <c r="I631" s="105">
        <f>I629*(1+r_/365)</f>
        <v>225.99032124661392</v>
      </c>
    </row>
    <row r="632" spans="8:9" ht="9.4" customHeight="1">
      <c r="H632" s="105">
        <f t="shared" ref="H632" si="935">H633</f>
        <v>9.830136986301369</v>
      </c>
      <c r="I632" s="105">
        <f t="shared" ref="I632" si="936">I631</f>
        <v>225.99032124661392</v>
      </c>
    </row>
    <row r="633" spans="8:9" ht="9.4" customHeight="1">
      <c r="H633" s="105">
        <f t="shared" ref="H633" si="937">H631+12/365</f>
        <v>9.830136986301369</v>
      </c>
      <c r="I633" s="105">
        <f>I631*(1+r_/365)</f>
        <v>226.60947281167316</v>
      </c>
    </row>
    <row r="634" spans="8:9" ht="9.4" customHeight="1">
      <c r="H634" s="105">
        <f t="shared" ref="H634" si="938">H635</f>
        <v>9.8630136986301356</v>
      </c>
      <c r="I634" s="105">
        <f t="shared" ref="I634" si="939">I633</f>
        <v>226.60947281167316</v>
      </c>
    </row>
    <row r="635" spans="8:9" ht="9.4" customHeight="1">
      <c r="H635" s="105">
        <f t="shared" ref="H635" si="940">H633+12/365</f>
        <v>9.8630136986301356</v>
      </c>
      <c r="I635" s="105">
        <f>I633*(1+r_/365)</f>
        <v>227.2303206823901</v>
      </c>
    </row>
    <row r="636" spans="8:9" ht="9.4" customHeight="1">
      <c r="H636" s="105">
        <f t="shared" ref="H636" si="941">H637</f>
        <v>9.8958904109589021</v>
      </c>
      <c r="I636" s="105">
        <f t="shared" ref="I636" si="942">I635</f>
        <v>227.2303206823901</v>
      </c>
    </row>
    <row r="637" spans="8:9" ht="9.4" customHeight="1">
      <c r="H637" s="105">
        <f t="shared" ref="H637" si="943">H635+12/365</f>
        <v>9.8958904109589021</v>
      </c>
      <c r="I637" s="105">
        <f>I635*(1+r_/365)</f>
        <v>227.85286950617748</v>
      </c>
    </row>
    <row r="638" spans="8:9" ht="9.4" customHeight="1">
      <c r="H638" s="105">
        <f t="shared" ref="H638" si="944">H639</f>
        <v>9.9287671232876686</v>
      </c>
      <c r="I638" s="105">
        <f t="shared" ref="I638" si="945">I637</f>
        <v>227.85286950617748</v>
      </c>
    </row>
    <row r="639" spans="8:9" ht="9.4" customHeight="1">
      <c r="H639" s="105">
        <f t="shared" ref="H639" si="946">H637+12/365</f>
        <v>9.9287671232876686</v>
      </c>
      <c r="I639" s="105">
        <f>I637*(1+r_/365)</f>
        <v>228.47712394318074</v>
      </c>
    </row>
    <row r="640" spans="8:9" ht="9.4" customHeight="1">
      <c r="H640" s="105">
        <f t="shared" ref="H640" si="947">H641</f>
        <v>9.9616438356164352</v>
      </c>
      <c r="I640" s="105">
        <f t="shared" ref="I640" si="948">I639</f>
        <v>228.47712394318074</v>
      </c>
    </row>
    <row r="641" spans="8:9" ht="9.4" customHeight="1">
      <c r="H641" s="105">
        <f t="shared" ref="H641" si="949">H639+12/365</f>
        <v>9.9616438356164352</v>
      </c>
      <c r="I641" s="105">
        <f>I639*(1+r_/365)</f>
        <v>229.10308866631277</v>
      </c>
    </row>
    <row r="642" spans="8:9" ht="9.4" customHeight="1">
      <c r="H642" s="105">
        <f t="shared" ref="H642" si="950">H643</f>
        <v>9.9945205479452017</v>
      </c>
      <c r="I642" s="105">
        <f t="shared" ref="I642" si="951">I641</f>
        <v>229.10308866631277</v>
      </c>
    </row>
    <row r="643" spans="8:9" ht="9.4" customHeight="1">
      <c r="H643" s="105">
        <f t="shared" ref="H643" si="952">H641+12/365</f>
        <v>9.9945205479452017</v>
      </c>
      <c r="I643" s="105">
        <f>I641*(1+r_/365)</f>
        <v>229.73076836128899</v>
      </c>
    </row>
    <row r="644" spans="8:9" ht="9.4" customHeight="1">
      <c r="H644" s="105">
        <f t="shared" ref="H644" si="953">H645</f>
        <v>10.027397260273968</v>
      </c>
      <c r="I644" s="105">
        <f t="shared" ref="I644" si="954">I643</f>
        <v>229.73076836128899</v>
      </c>
    </row>
    <row r="645" spans="8:9" ht="9.4" customHeight="1">
      <c r="H645" s="105">
        <f t="shared" ref="H645" si="955">H643+12/365</f>
        <v>10.027397260273968</v>
      </c>
      <c r="I645" s="105">
        <f>I643*(1+r_/365)</f>
        <v>230.36016772666241</v>
      </c>
    </row>
    <row r="646" spans="8:9" ht="9.4" customHeight="1">
      <c r="H646" s="105">
        <f t="shared" ref="H646" si="956">H647</f>
        <v>10.060273972602735</v>
      </c>
      <c r="I646" s="105">
        <f t="shared" ref="I646" si="957">I645</f>
        <v>230.36016772666241</v>
      </c>
    </row>
    <row r="647" spans="8:9" ht="9.4" customHeight="1">
      <c r="H647" s="105">
        <f t="shared" ref="H647" si="958">H645+12/365</f>
        <v>10.060273972602735</v>
      </c>
      <c r="I647" s="105">
        <f>I645*(1+r_/365)</f>
        <v>230.99129147385878</v>
      </c>
    </row>
    <row r="648" spans="8:9" ht="9.4" customHeight="1">
      <c r="H648" s="105">
        <f t="shared" ref="H648" si="959">H649</f>
        <v>10.093150684931501</v>
      </c>
      <c r="I648" s="105">
        <f t="shared" ref="I648" si="960">I647</f>
        <v>230.99129147385878</v>
      </c>
    </row>
    <row r="649" spans="8:9" ht="9.4" customHeight="1">
      <c r="H649" s="105">
        <f t="shared" ref="H649" si="961">H647+12/365</f>
        <v>10.093150684931501</v>
      </c>
      <c r="I649" s="105">
        <f>I647*(1+r_/365)</f>
        <v>231.62414432721184</v>
      </c>
    </row>
    <row r="650" spans="8:9" ht="9.4" customHeight="1">
      <c r="H650" s="105">
        <f t="shared" ref="H650" si="962">H651</f>
        <v>10.126027397260268</v>
      </c>
      <c r="I650" s="105">
        <f t="shared" ref="I650" si="963">I649</f>
        <v>231.62414432721184</v>
      </c>
    </row>
    <row r="651" spans="8:9" ht="9.4" customHeight="1">
      <c r="H651" s="105">
        <f t="shared" ref="H651" si="964">H649+12/365</f>
        <v>10.126027397260268</v>
      </c>
      <c r="I651" s="105">
        <f>I649*(1+r_/365)</f>
        <v>232.25873102399873</v>
      </c>
    </row>
    <row r="652" spans="8:9" ht="9.4" customHeight="1">
      <c r="H652" s="105">
        <f t="shared" ref="H652" si="965">H653</f>
        <v>10.158904109589034</v>
      </c>
      <c r="I652" s="105">
        <f t="shared" ref="I652" si="966">I651</f>
        <v>232.25873102399873</v>
      </c>
    </row>
    <row r="653" spans="8:9" ht="9.4" customHeight="1">
      <c r="H653" s="105">
        <f t="shared" ref="H653" si="967">H651+12/365</f>
        <v>10.158904109589034</v>
      </c>
      <c r="I653" s="105">
        <f>I651*(1+r_/365)</f>
        <v>232.89505631447545</v>
      </c>
    </row>
    <row r="654" spans="8:9" ht="9.4" customHeight="1">
      <c r="H654" s="105">
        <f t="shared" ref="H654" si="968">H655</f>
        <v>10.191780821917801</v>
      </c>
      <c r="I654" s="105">
        <f t="shared" ref="I654" si="969">I653</f>
        <v>232.89505631447545</v>
      </c>
    </row>
    <row r="655" spans="8:9" ht="9.4" customHeight="1">
      <c r="H655" s="105">
        <f t="shared" ref="H655" si="970">H653+12/365</f>
        <v>10.191780821917801</v>
      </c>
      <c r="I655" s="105">
        <f>I653*(1+r_/365)</f>
        <v>233.53312496191239</v>
      </c>
    </row>
    <row r="656" spans="8:9" ht="9.4" customHeight="1">
      <c r="H656" s="105">
        <f t="shared" ref="H656" si="971">H657</f>
        <v>10.224657534246568</v>
      </c>
      <c r="I656" s="105">
        <f t="shared" ref="I656" si="972">I655</f>
        <v>233.53312496191239</v>
      </c>
    </row>
    <row r="657" spans="8:9" ht="9.4" customHeight="1">
      <c r="H657" s="105">
        <f t="shared" ref="H657" si="973">H655+12/365</f>
        <v>10.224657534246568</v>
      </c>
      <c r="I657" s="105">
        <f>I655*(1+r_/365)</f>
        <v>234.17294174262997</v>
      </c>
    </row>
    <row r="658" spans="8:9" ht="9.4" customHeight="1">
      <c r="H658" s="105">
        <f t="shared" ref="H658" si="974">H659</f>
        <v>10.257534246575334</v>
      </c>
      <c r="I658" s="105">
        <f t="shared" ref="I658" si="975">I657</f>
        <v>234.17294174262997</v>
      </c>
    </row>
    <row r="659" spans="8:9" ht="9.4" customHeight="1">
      <c r="H659" s="105">
        <f t="shared" ref="H659" si="976">H657+12/365</f>
        <v>10.257534246575334</v>
      </c>
      <c r="I659" s="105">
        <f>I657*(1+r_/365)</f>
        <v>234.81451144603446</v>
      </c>
    </row>
    <row r="660" spans="8:9" ht="9.4" customHeight="1">
      <c r="H660" s="105">
        <f t="shared" ref="H660" si="977">H661</f>
        <v>10.290410958904101</v>
      </c>
      <c r="I660" s="105">
        <f t="shared" ref="I660" si="978">I659</f>
        <v>234.81451144603446</v>
      </c>
    </row>
    <row r="661" spans="8:9" ht="9.4" customHeight="1">
      <c r="H661" s="105">
        <f t="shared" ref="H661" si="979">H659+12/365</f>
        <v>10.290410958904101</v>
      </c>
      <c r="I661" s="105">
        <f>I659*(1+r_/365)</f>
        <v>235.45783887465376</v>
      </c>
    </row>
    <row r="662" spans="8:9" ht="9.4" customHeight="1">
      <c r="H662" s="105">
        <f t="shared" ref="H662" si="980">H663</f>
        <v>10.323287671232867</v>
      </c>
      <c r="I662" s="105">
        <f t="shared" ref="I662" si="981">I661</f>
        <v>235.45783887465376</v>
      </c>
    </row>
    <row r="663" spans="8:9" ht="9.4" customHeight="1">
      <c r="H663" s="105">
        <f t="shared" ref="H663" si="982">H661+12/365</f>
        <v>10.323287671232867</v>
      </c>
      <c r="I663" s="105">
        <f>I661*(1+r_/365)</f>
        <v>236.10292884417339</v>
      </c>
    </row>
    <row r="664" spans="8:9" ht="9.4" customHeight="1">
      <c r="H664" s="105">
        <f t="shared" ref="H664" si="983">H665</f>
        <v>10.356164383561634</v>
      </c>
      <c r="I664" s="105">
        <f t="shared" ref="I664" si="984">I663</f>
        <v>236.10292884417339</v>
      </c>
    </row>
    <row r="665" spans="8:9" ht="9.4" customHeight="1">
      <c r="H665" s="105">
        <f t="shared" ref="H665" si="985">H663+12/365</f>
        <v>10.356164383561634</v>
      </c>
      <c r="I665" s="105">
        <f>I663*(1+r_/365)</f>
        <v>236.74978618347251</v>
      </c>
    </row>
    <row r="666" spans="8:9" ht="9.4" customHeight="1">
      <c r="H666" s="105">
        <f t="shared" ref="H666" si="986">H667</f>
        <v>10.3890410958904</v>
      </c>
      <c r="I666" s="105">
        <f t="shared" ref="I666" si="987">I665</f>
        <v>236.74978618347251</v>
      </c>
    </row>
    <row r="667" spans="8:9" ht="9.4" customHeight="1">
      <c r="H667" s="105">
        <f t="shared" ref="H667" si="988">H665+12/365</f>
        <v>10.3890410958904</v>
      </c>
      <c r="I667" s="105">
        <f>I665*(1+r_/365)</f>
        <v>237.39841573466012</v>
      </c>
    </row>
    <row r="668" spans="8:9" ht="9.4" customHeight="1">
      <c r="H668" s="105">
        <f t="shared" ref="H668" si="989">H669</f>
        <v>10.421917808219167</v>
      </c>
      <c r="I668" s="105">
        <f t="shared" ref="I668" si="990">I667</f>
        <v>237.39841573466012</v>
      </c>
    </row>
    <row r="669" spans="8:9" ht="9.4" customHeight="1">
      <c r="H669" s="105">
        <f t="shared" ref="H669" si="991">H667+12/365</f>
        <v>10.421917808219167</v>
      </c>
      <c r="I669" s="105">
        <f>I667*(1+r_/365)</f>
        <v>238.04882235311126</v>
      </c>
    </row>
    <row r="670" spans="8:9" ht="9.4" customHeight="1">
      <c r="H670" s="105">
        <f t="shared" ref="H670" si="992">H671</f>
        <v>10.454794520547933</v>
      </c>
      <c r="I670" s="105">
        <f t="shared" ref="I670" si="993">I669</f>
        <v>238.04882235311126</v>
      </c>
    </row>
    <row r="671" spans="8:9" ht="9.4" customHeight="1">
      <c r="H671" s="105">
        <f t="shared" ref="H671" si="994">H669+12/365</f>
        <v>10.454794520547933</v>
      </c>
      <c r="I671" s="105">
        <f>I669*(1+r_/365)</f>
        <v>238.70101090750336</v>
      </c>
    </row>
    <row r="672" spans="8:9" ht="9.4" customHeight="1">
      <c r="H672" s="105">
        <f t="shared" ref="H672" si="995">H673</f>
        <v>10.4876712328767</v>
      </c>
      <c r="I672" s="105">
        <f t="shared" ref="I672" si="996">I671</f>
        <v>238.70101090750336</v>
      </c>
    </row>
    <row r="673" spans="8:9" ht="9.4" customHeight="1">
      <c r="H673" s="105">
        <f t="shared" ref="H673" si="997">H671+12/365</f>
        <v>10.4876712328767</v>
      </c>
      <c r="I673" s="105">
        <f>I671*(1+r_/365)</f>
        <v>239.35498627985271</v>
      </c>
    </row>
    <row r="674" spans="8:9" ht="9.4" customHeight="1">
      <c r="H674" s="105">
        <f t="shared" ref="H674" si="998">H675</f>
        <v>10.520547945205466</v>
      </c>
      <c r="I674" s="105">
        <f t="shared" ref="I674" si="999">I673</f>
        <v>239.35498627985271</v>
      </c>
    </row>
    <row r="675" spans="8:9" ht="9.4" customHeight="1">
      <c r="H675" s="105">
        <f t="shared" ref="H675" si="1000">H673+12/365</f>
        <v>10.520547945205466</v>
      </c>
      <c r="I675" s="105">
        <f>I673*(1+r_/365)</f>
        <v>240.01075336555095</v>
      </c>
    </row>
    <row r="676" spans="8:9" ht="9.4" customHeight="1">
      <c r="H676" s="105">
        <f t="shared" ref="H676" si="1001">H677</f>
        <v>10.553424657534233</v>
      </c>
      <c r="I676" s="105">
        <f t="shared" ref="I676" si="1002">I675</f>
        <v>240.01075336555095</v>
      </c>
    </row>
    <row r="677" spans="8:9" ht="9.4" customHeight="1">
      <c r="H677" s="105">
        <f t="shared" ref="H677" si="1003">H675+12/365</f>
        <v>10.553424657534233</v>
      </c>
      <c r="I677" s="105">
        <f>I675*(1+r_/365)</f>
        <v>240.66831707340179</v>
      </c>
    </row>
    <row r="678" spans="8:9" ht="9.4" customHeight="1">
      <c r="H678" s="105">
        <f t="shared" ref="H678" si="1004">H679</f>
        <v>10.586301369863</v>
      </c>
      <c r="I678" s="105">
        <f t="shared" ref="I678" si="1005">I677</f>
        <v>240.66831707340179</v>
      </c>
    </row>
    <row r="679" spans="8:9" ht="9.4" customHeight="1">
      <c r="H679" s="105">
        <f t="shared" ref="H679" si="1006">H677+12/365</f>
        <v>10.586301369863</v>
      </c>
      <c r="I679" s="105">
        <f>I677*(1+r_/365)</f>
        <v>241.32768232565772</v>
      </c>
    </row>
    <row r="680" spans="8:9" ht="9.4" customHeight="1">
      <c r="H680" s="105">
        <f t="shared" ref="H680" si="1007">H681</f>
        <v>10.619178082191766</v>
      </c>
      <c r="I680" s="105">
        <f t="shared" ref="I680" si="1008">I679</f>
        <v>241.32768232565772</v>
      </c>
    </row>
    <row r="681" spans="8:9" ht="9.4" customHeight="1">
      <c r="H681" s="105">
        <f t="shared" ref="H681" si="1009">H679+12/365</f>
        <v>10.619178082191766</v>
      </c>
      <c r="I681" s="105">
        <f>I679*(1+r_/365)</f>
        <v>241.9888540580568</v>
      </c>
    </row>
    <row r="682" spans="8:9" ht="9.4" customHeight="1">
      <c r="H682" s="105">
        <f t="shared" ref="H682" si="1010">H683</f>
        <v>10.652054794520533</v>
      </c>
      <c r="I682" s="105">
        <f t="shared" ref="I682" si="1011">I681</f>
        <v>241.9888540580568</v>
      </c>
    </row>
    <row r="683" spans="8:9" ht="9.4" customHeight="1">
      <c r="H683" s="105">
        <f t="shared" ref="H683" si="1012">H681+12/365</f>
        <v>10.652054794520533</v>
      </c>
      <c r="I683" s="105">
        <f>I681*(1+r_/365)</f>
        <v>242.65183721985971</v>
      </c>
    </row>
    <row r="684" spans="8:9" ht="9.4" customHeight="1">
      <c r="H684" s="105">
        <f t="shared" ref="H684" si="1013">H685</f>
        <v>10.684931506849299</v>
      </c>
      <c r="I684" s="105">
        <f t="shared" ref="I684" si="1014">I683</f>
        <v>242.65183721985971</v>
      </c>
    </row>
    <row r="685" spans="8:9" ht="9.4" customHeight="1">
      <c r="H685" s="105">
        <f t="shared" ref="H685" si="1015">H683+12/365</f>
        <v>10.684931506849299</v>
      </c>
      <c r="I685" s="105">
        <f>I683*(1+r_/365)</f>
        <v>243.31663677388676</v>
      </c>
    </row>
    <row r="686" spans="8:9" ht="9.4" customHeight="1">
      <c r="H686" s="105">
        <f t="shared" ref="H686" si="1016">H687</f>
        <v>10.717808219178066</v>
      </c>
      <c r="I686" s="105">
        <f t="shared" ref="I686" si="1017">I685</f>
        <v>243.31663677388676</v>
      </c>
    </row>
    <row r="687" spans="8:9" ht="9.4" customHeight="1">
      <c r="H687" s="105">
        <f t="shared" ref="H687" si="1018">H685+12/365</f>
        <v>10.717808219178066</v>
      </c>
      <c r="I687" s="105">
        <f>I685*(1+r_/365)</f>
        <v>243.98325769655497</v>
      </c>
    </row>
    <row r="688" spans="8:9" ht="9.4" customHeight="1">
      <c r="H688" s="105">
        <f t="shared" ref="H688" si="1019">H689</f>
        <v>10.750684931506832</v>
      </c>
      <c r="I688" s="105">
        <f t="shared" ref="I688" si="1020">I687</f>
        <v>243.98325769655497</v>
      </c>
    </row>
    <row r="689" spans="8:9" ht="9.4" customHeight="1">
      <c r="H689" s="105">
        <f t="shared" ref="H689" si="1021">H687+12/365</f>
        <v>10.750684931506832</v>
      </c>
      <c r="I689" s="105">
        <f>I687*(1+r_/365)</f>
        <v>244.65170497791541</v>
      </c>
    </row>
    <row r="690" spans="8:9" ht="9.4" customHeight="1">
      <c r="H690" s="105">
        <f t="shared" ref="H690" si="1022">H691</f>
        <v>10.783561643835599</v>
      </c>
      <c r="I690" s="105">
        <f t="shared" ref="I690" si="1023">I689</f>
        <v>244.65170497791541</v>
      </c>
    </row>
    <row r="691" spans="8:9" ht="9.4" customHeight="1">
      <c r="H691" s="105">
        <f t="shared" ref="H691" si="1024">H689+12/365</f>
        <v>10.783561643835599</v>
      </c>
      <c r="I691" s="105">
        <f>I689*(1+r_/365)</f>
        <v>245.32198362169055</v>
      </c>
    </row>
    <row r="692" spans="8:9" ht="9.4" customHeight="1">
      <c r="H692" s="105">
        <f t="shared" ref="H692" si="1025">H693</f>
        <v>10.816438356164365</v>
      </c>
      <c r="I692" s="105">
        <f t="shared" ref="I692" si="1026">I691</f>
        <v>245.32198362169055</v>
      </c>
    </row>
    <row r="693" spans="8:9" ht="9.4" customHeight="1">
      <c r="H693" s="105">
        <f t="shared" ref="H693" si="1027">H691+12/365</f>
        <v>10.816438356164365</v>
      </c>
      <c r="I693" s="105">
        <f>I691*(1+r_/365)</f>
        <v>245.99409864531165</v>
      </c>
    </row>
    <row r="694" spans="8:9" ht="9.4" customHeight="1">
      <c r="H694" s="105">
        <f t="shared" ref="H694" si="1028">H695</f>
        <v>10.849315068493132</v>
      </c>
      <c r="I694" s="105">
        <f t="shared" ref="I694" si="1029">I693</f>
        <v>245.99409864531165</v>
      </c>
    </row>
    <row r="695" spans="8:9" ht="9.4" customHeight="1">
      <c r="H695" s="105">
        <f t="shared" ref="H695" si="1030">H693+12/365</f>
        <v>10.849315068493132</v>
      </c>
      <c r="I695" s="105">
        <f>I693*(1+r_/365)</f>
        <v>246.66805507995636</v>
      </c>
    </row>
    <row r="696" spans="8:9" ht="9.4" customHeight="1">
      <c r="H696" s="105">
        <f t="shared" ref="H696" si="1031">H697</f>
        <v>10.882191780821898</v>
      </c>
      <c r="I696" s="105">
        <f t="shared" ref="I696" si="1032">I695</f>
        <v>246.66805507995636</v>
      </c>
    </row>
    <row r="697" spans="8:9" ht="9.4" customHeight="1">
      <c r="H697" s="105">
        <f t="shared" ref="H697" si="1033">H695+12/365</f>
        <v>10.882191780821898</v>
      </c>
      <c r="I697" s="105">
        <f>I695*(1+r_/365)</f>
        <v>247.34385797058641</v>
      </c>
    </row>
    <row r="698" spans="8:9" ht="9.4" customHeight="1">
      <c r="H698" s="105">
        <f t="shared" ref="H698" si="1034">H699</f>
        <v>10.915068493150665</v>
      </c>
      <c r="I698" s="105">
        <f t="shared" ref="I698" si="1035">I697</f>
        <v>247.34385797058641</v>
      </c>
    </row>
    <row r="699" spans="8:9" ht="9.4" customHeight="1">
      <c r="H699" s="105">
        <f t="shared" ref="H699" si="1036">H697+12/365</f>
        <v>10.915068493150665</v>
      </c>
      <c r="I699" s="105">
        <f>I697*(1+r_/365)</f>
        <v>248.02151237598531</v>
      </c>
    </row>
    <row r="700" spans="8:9" ht="9.4" customHeight="1">
      <c r="H700" s="105">
        <f t="shared" ref="H700" si="1037">H701</f>
        <v>10.947945205479432</v>
      </c>
      <c r="I700" s="105">
        <f t="shared" ref="I700" si="1038">I699</f>
        <v>248.02151237598531</v>
      </c>
    </row>
    <row r="701" spans="8:9" ht="9.4" customHeight="1">
      <c r="H701" s="105">
        <f t="shared" ref="H701" si="1039">H699+12/365</f>
        <v>10.947945205479432</v>
      </c>
      <c r="I701" s="105">
        <f>I699*(1+r_/365)</f>
        <v>248.70102336879626</v>
      </c>
    </row>
    <row r="702" spans="8:9" ht="9.4" customHeight="1">
      <c r="H702" s="105">
        <f t="shared" ref="H702" si="1040">H703</f>
        <v>10.980821917808198</v>
      </c>
      <c r="I702" s="105">
        <f t="shared" ref="I702" si="1041">I701</f>
        <v>248.70102336879626</v>
      </c>
    </row>
    <row r="703" spans="8:9" ht="9.4" customHeight="1">
      <c r="H703" s="105">
        <f t="shared" ref="H703" si="1042">H701+12/365</f>
        <v>10.980821917808198</v>
      </c>
      <c r="I703" s="105">
        <f>I701*(1+r_/365)</f>
        <v>249.38239603556011</v>
      </c>
    </row>
    <row r="704" spans="8:9" ht="9.4" customHeight="1">
      <c r="H704" s="105">
        <f t="shared" ref="H704" si="1043">H705</f>
        <v>11.013698630136965</v>
      </c>
      <c r="I704" s="105">
        <f t="shared" ref="I704" si="1044">I703</f>
        <v>249.38239603556011</v>
      </c>
    </row>
    <row r="705" spans="8:9" ht="9.4" customHeight="1">
      <c r="H705" s="105">
        <f t="shared" ref="H705" si="1045">H703+12/365</f>
        <v>11.013698630136965</v>
      </c>
      <c r="I705" s="105">
        <f>I703*(1+r_/365)</f>
        <v>250.06563547675344</v>
      </c>
    </row>
    <row r="706" spans="8:9" ht="9.4" customHeight="1">
      <c r="H706" s="105">
        <f t="shared" ref="H706" si="1046">H707</f>
        <v>11.046575342465731</v>
      </c>
      <c r="I706" s="105">
        <f t="shared" ref="I706" si="1047">I705</f>
        <v>250.06563547675344</v>
      </c>
    </row>
    <row r="707" spans="8:9" ht="9.4" customHeight="1">
      <c r="H707" s="105">
        <f t="shared" ref="H707" si="1048">H705+12/365</f>
        <v>11.046575342465731</v>
      </c>
      <c r="I707" s="105">
        <f>I705*(1+r_/365)</f>
        <v>250.75074680682675</v>
      </c>
    </row>
    <row r="708" spans="8:9" ht="9.4" customHeight="1">
      <c r="H708" s="105">
        <f t="shared" ref="H708" si="1049">H709</f>
        <v>11.079452054794498</v>
      </c>
      <c r="I708" s="105">
        <f t="shared" ref="I708" si="1050">I707</f>
        <v>250.75074680682675</v>
      </c>
    </row>
    <row r="709" spans="8:9" ht="9.4" customHeight="1">
      <c r="H709" s="105">
        <f t="shared" ref="H709" si="1051">H707+12/365</f>
        <v>11.079452054794498</v>
      </c>
      <c r="I709" s="105">
        <f>I707*(1+r_/365)</f>
        <v>251.43773515424274</v>
      </c>
    </row>
    <row r="710" spans="8:9" ht="9.4" customHeight="1">
      <c r="H710" s="105">
        <f t="shared" ref="H710" si="1052">H711</f>
        <v>11.112328767123264</v>
      </c>
      <c r="I710" s="105">
        <f t="shared" ref="I710" si="1053">I709</f>
        <v>251.43773515424274</v>
      </c>
    </row>
    <row r="711" spans="8:9" ht="9.4" customHeight="1">
      <c r="H711" s="105">
        <f t="shared" ref="H711" si="1054">H709+12/365</f>
        <v>11.112328767123264</v>
      </c>
      <c r="I711" s="105">
        <f>I709*(1+r_/365)</f>
        <v>252.12660566151467</v>
      </c>
    </row>
    <row r="712" spans="8:9" ht="9.4" customHeight="1">
      <c r="H712" s="105">
        <f t="shared" ref="H712" si="1055">H713</f>
        <v>11.145205479452031</v>
      </c>
      <c r="I712" s="105">
        <f t="shared" ref="I712" si="1056">I711</f>
        <v>252.12660566151467</v>
      </c>
    </row>
    <row r="713" spans="8:9" ht="9.4" customHeight="1">
      <c r="H713" s="105">
        <f t="shared" ref="H713" si="1057">H711+12/365</f>
        <v>11.145205479452031</v>
      </c>
      <c r="I713" s="105">
        <f>I711*(1+r_/365)</f>
        <v>252.81736348524487</v>
      </c>
    </row>
    <row r="714" spans="8:9" ht="9.4" customHeight="1">
      <c r="H714" s="105">
        <f t="shared" ref="H714" si="1058">H715</f>
        <v>11.178082191780797</v>
      </c>
      <c r="I714" s="105">
        <f t="shared" ref="I714" si="1059">I713</f>
        <v>252.81736348524487</v>
      </c>
    </row>
    <row r="715" spans="8:9" ht="9.4" customHeight="1">
      <c r="H715" s="105">
        <f t="shared" ref="H715" si="1060">H713+12/365</f>
        <v>11.178082191780797</v>
      </c>
      <c r="I715" s="105">
        <f>I713*(1+r_/365)</f>
        <v>253.51001379616338</v>
      </c>
    </row>
    <row r="716" spans="8:9" ht="9.4" customHeight="1">
      <c r="H716" s="105">
        <f t="shared" ref="H716" si="1061">H717</f>
        <v>11.210958904109564</v>
      </c>
      <c r="I716" s="105">
        <f t="shared" ref="I716" si="1062">I715</f>
        <v>253.51001379616338</v>
      </c>
    </row>
    <row r="717" spans="8:9" ht="9.4" customHeight="1">
      <c r="H717" s="105">
        <f t="shared" ref="H717" si="1063">H715+12/365</f>
        <v>11.210958904109564</v>
      </c>
      <c r="I717" s="105">
        <f>I715*(1+r_/365)</f>
        <v>254.2045617791666</v>
      </c>
    </row>
    <row r="718" spans="8:9" ht="9.4" customHeight="1">
      <c r="H718" s="105">
        <f t="shared" ref="H718" si="1064">H719</f>
        <v>11.24383561643833</v>
      </c>
      <c r="I718" s="105">
        <f t="shared" ref="I718" si="1065">I717</f>
        <v>254.2045617791666</v>
      </c>
    </row>
    <row r="719" spans="8:9" ht="9.4" customHeight="1">
      <c r="H719" s="105">
        <f t="shared" ref="H719" si="1066">H717+12/365</f>
        <v>11.24383561643833</v>
      </c>
      <c r="I719" s="105">
        <f>I717*(1+r_/365)</f>
        <v>254.90101263335612</v>
      </c>
    </row>
    <row r="720" spans="8:9" ht="9.4" customHeight="1">
      <c r="H720" s="105">
        <f t="shared" ref="H720" si="1067">H721</f>
        <v>11.276712328767097</v>
      </c>
      <c r="I720" s="105">
        <f t="shared" ref="I720" si="1068">I719</f>
        <v>254.90101263335612</v>
      </c>
    </row>
    <row r="721" spans="8:9" ht="9.4" customHeight="1">
      <c r="H721" s="105">
        <f t="shared" ref="H721" si="1069">H719+12/365</f>
        <v>11.276712328767097</v>
      </c>
      <c r="I721" s="105">
        <f>I719*(1+r_/365)</f>
        <v>255.59937157207767</v>
      </c>
    </row>
    <row r="722" spans="8:9" ht="9.4" customHeight="1">
      <c r="H722" s="105">
        <f t="shared" ref="H722" si="1070">H723</f>
        <v>11.309589041095863</v>
      </c>
      <c r="I722" s="105">
        <f t="shared" ref="I722" si="1071">I721</f>
        <v>255.59937157207767</v>
      </c>
    </row>
    <row r="723" spans="8:9" ht="9.4" customHeight="1">
      <c r="H723" s="105">
        <f t="shared" ref="H723" si="1072">H721+12/365</f>
        <v>11.309589041095863</v>
      </c>
      <c r="I723" s="105">
        <f>I721*(1+r_/365)</f>
        <v>256.29964382296009</v>
      </c>
    </row>
    <row r="724" spans="8:9" ht="9.4" customHeight="1">
      <c r="H724" s="105">
        <f t="shared" ref="H724" si="1073">H725</f>
        <v>11.34246575342463</v>
      </c>
      <c r="I724" s="105">
        <f t="shared" ref="I724" si="1074">I723</f>
        <v>256.29964382296009</v>
      </c>
    </row>
    <row r="725" spans="8:9" ht="9.4" customHeight="1">
      <c r="H725" s="105">
        <f t="shared" ref="H725" si="1075">H723+12/365</f>
        <v>11.34246575342463</v>
      </c>
      <c r="I725" s="105">
        <f>I723*(1+r_/365)</f>
        <v>257.00183462795451</v>
      </c>
    </row>
    <row r="726" spans="8:9" ht="9.4" customHeight="1">
      <c r="H726" s="105">
        <f t="shared" ref="H726" si="1076">H727</f>
        <v>11.375342465753397</v>
      </c>
      <c r="I726" s="105">
        <f t="shared" ref="I726" si="1077">I725</f>
        <v>257.00183462795451</v>
      </c>
    </row>
    <row r="727" spans="8:9" ht="9.4" customHeight="1">
      <c r="H727" s="105">
        <f t="shared" ref="H727" si="1078">H725+12/365</f>
        <v>11.375342465753397</v>
      </c>
      <c r="I727" s="105">
        <f>I725*(1+r_/365)</f>
        <v>257.7059492433736</v>
      </c>
    </row>
    <row r="728" spans="8:9" ht="9.4" customHeight="1">
      <c r="H728" s="105">
        <f t="shared" ref="H728" si="1079">H729</f>
        <v>11.408219178082163</v>
      </c>
      <c r="I728" s="105">
        <f t="shared" ref="I728" si="1080">I727</f>
        <v>257.7059492433736</v>
      </c>
    </row>
    <row r="729" spans="8:9" ht="9.4" customHeight="1">
      <c r="H729" s="105">
        <f t="shared" ref="H729" si="1081">H727+12/365</f>
        <v>11.408219178082163</v>
      </c>
      <c r="I729" s="105">
        <f>I727*(1+r_/365)</f>
        <v>258.41199293993083</v>
      </c>
    </row>
    <row r="730" spans="8:9" ht="9.4" customHeight="1">
      <c r="H730" s="105">
        <f t="shared" ref="H730" si="1082">H731</f>
        <v>11.44109589041093</v>
      </c>
      <c r="I730" s="105">
        <f t="shared" ref="I730" si="1083">I729</f>
        <v>258.41199293993083</v>
      </c>
    </row>
    <row r="731" spans="8:9" ht="9.4" customHeight="1">
      <c r="H731" s="105">
        <f t="shared" ref="H731" si="1084">H729+12/365</f>
        <v>11.44109589041093</v>
      </c>
      <c r="I731" s="105">
        <f>I729*(1+r_/365)</f>
        <v>259.11997100278001</v>
      </c>
    </row>
    <row r="732" spans="8:9" ht="9.4" customHeight="1">
      <c r="H732" s="105">
        <f t="shared" ref="H732" si="1085">H733</f>
        <v>11.473972602739696</v>
      </c>
      <c r="I732" s="105">
        <f t="shared" ref="I732" si="1086">I731</f>
        <v>259.11997100278001</v>
      </c>
    </row>
    <row r="733" spans="8:9" ht="9.4" customHeight="1">
      <c r="H733" s="105">
        <f t="shared" ref="H733" si="1087">H731+12/365</f>
        <v>11.473972602739696</v>
      </c>
      <c r="I733" s="105">
        <f>I731*(1+r_/365)</f>
        <v>259.82988873155477</v>
      </c>
    </row>
    <row r="734" spans="8:9" ht="9.4" customHeight="1">
      <c r="H734" s="105">
        <f t="shared" ref="H734" si="1088">H735</f>
        <v>11.506849315068463</v>
      </c>
      <c r="I734" s="105">
        <f t="shared" ref="I734" si="1089">I733</f>
        <v>259.82988873155477</v>
      </c>
    </row>
    <row r="735" spans="8:9" ht="9.4" customHeight="1">
      <c r="H735" s="105">
        <f t="shared" ref="H735" si="1090">H733+12/365</f>
        <v>11.506849315068463</v>
      </c>
      <c r="I735" s="105">
        <f>I733*(1+r_/365)</f>
        <v>260.54175144040835</v>
      </c>
    </row>
    <row r="736" spans="8:9" ht="9.4" customHeight="1">
      <c r="H736" s="105">
        <f t="shared" ref="H736" si="1091">H737</f>
        <v>11.539726027397229</v>
      </c>
      <c r="I736" s="105">
        <f t="shared" ref="I736" si="1092">I735</f>
        <v>260.54175144040835</v>
      </c>
    </row>
    <row r="737" spans="8:9" ht="9.4" customHeight="1">
      <c r="H737" s="105">
        <f t="shared" ref="H737" si="1093">H735+12/365</f>
        <v>11.539726027397229</v>
      </c>
      <c r="I737" s="105">
        <f>I735*(1+r_/365)</f>
        <v>261.2555644580533</v>
      </c>
    </row>
    <row r="738" spans="8:9" ht="9.4" customHeight="1">
      <c r="H738" s="105">
        <f t="shared" ref="H738" si="1094">H739</f>
        <v>11.572602739725996</v>
      </c>
      <c r="I738" s="105">
        <f t="shared" ref="I738" si="1095">I737</f>
        <v>261.2555644580533</v>
      </c>
    </row>
    <row r="739" spans="8:9" ht="9.4" customHeight="1">
      <c r="H739" s="105">
        <f t="shared" ref="H739" si="1096">H737+12/365</f>
        <v>11.572602739725996</v>
      </c>
      <c r="I739" s="105">
        <f>I737*(1+r_/365)</f>
        <v>261.97133312780142</v>
      </c>
    </row>
    <row r="740" spans="8:9" ht="9.4" customHeight="1">
      <c r="H740" s="105">
        <f t="shared" ref="H740" si="1097">H741</f>
        <v>11.605479452054762</v>
      </c>
      <c r="I740" s="105">
        <f t="shared" ref="I740" si="1098">I739</f>
        <v>261.97133312780142</v>
      </c>
    </row>
    <row r="741" spans="8:9" ht="9.4" customHeight="1">
      <c r="H741" s="105">
        <f t="shared" ref="H741" si="1099">H739+12/365</f>
        <v>11.605479452054762</v>
      </c>
      <c r="I741" s="105">
        <f>I739*(1+r_/365)</f>
        <v>262.68906280760365</v>
      </c>
    </row>
    <row r="742" spans="8:9" ht="9.4" customHeight="1">
      <c r="H742" s="105">
        <f t="shared" ref="H742" si="1100">H743</f>
        <v>11.638356164383529</v>
      </c>
      <c r="I742" s="105">
        <f t="shared" ref="I742" si="1101">I741</f>
        <v>262.68906280760365</v>
      </c>
    </row>
    <row r="743" spans="8:9" ht="9.4" customHeight="1">
      <c r="H743" s="105">
        <f t="shared" ref="H743" si="1102">H741+12/365</f>
        <v>11.638356164383529</v>
      </c>
      <c r="I743" s="105">
        <f>I741*(1+r_/365)</f>
        <v>263.40875887009025</v>
      </c>
    </row>
    <row r="744" spans="8:9" ht="9.4" customHeight="1">
      <c r="H744" s="105">
        <f t="shared" ref="H744" si="1103">H745</f>
        <v>11.671232876712295</v>
      </c>
      <c r="I744" s="105">
        <f t="shared" ref="I744" si="1104">I743</f>
        <v>263.40875887009025</v>
      </c>
    </row>
    <row r="745" spans="8:9" ht="9.4" customHeight="1">
      <c r="H745" s="105">
        <f t="shared" ref="H745" si="1105">H743+12/365</f>
        <v>11.671232876712295</v>
      </c>
      <c r="I745" s="105">
        <f>I743*(1+r_/365)</f>
        <v>264.13042670261109</v>
      </c>
    </row>
    <row r="746" spans="8:9" ht="9.4" customHeight="1">
      <c r="H746" s="105">
        <f t="shared" ref="H746" si="1106">H747</f>
        <v>11.704109589041062</v>
      </c>
      <c r="I746" s="105">
        <f t="shared" ref="I746" si="1107">I745</f>
        <v>264.13042670261109</v>
      </c>
    </row>
    <row r="747" spans="8:9" ht="9.4" customHeight="1">
      <c r="H747" s="105">
        <f t="shared" ref="H747" si="1108">H745+12/365</f>
        <v>11.704109589041062</v>
      </c>
      <c r="I747" s="105">
        <f>I745*(1+r_/365)</f>
        <v>264.85407170727581</v>
      </c>
    </row>
    <row r="748" spans="8:9" ht="9.4" customHeight="1">
      <c r="H748" s="105">
        <f t="shared" ref="H748" si="1109">H749</f>
        <v>11.736986301369829</v>
      </c>
      <c r="I748" s="105">
        <f t="shared" ref="I748" si="1110">I747</f>
        <v>264.85407170727581</v>
      </c>
    </row>
    <row r="749" spans="8:9" ht="9.4" customHeight="1">
      <c r="H749" s="105">
        <f t="shared" ref="H749" si="1111">H747+12/365</f>
        <v>11.736986301369829</v>
      </c>
      <c r="I749" s="105">
        <f>I747*(1+r_/365)</f>
        <v>265.57969930099438</v>
      </c>
    </row>
    <row r="750" spans="8:9" ht="9.4" customHeight="1">
      <c r="H750" s="105">
        <f t="shared" ref="H750" si="1112">H751</f>
        <v>11.769863013698595</v>
      </c>
      <c r="I750" s="105">
        <f t="shared" ref="I750" si="1113">I749</f>
        <v>265.57969930099438</v>
      </c>
    </row>
    <row r="751" spans="8:9" ht="9.4" customHeight="1">
      <c r="H751" s="105">
        <f t="shared" ref="H751" si="1114">H749+12/365</f>
        <v>11.769863013698595</v>
      </c>
      <c r="I751" s="105">
        <f>I749*(1+r_/365)</f>
        <v>266.30731491551768</v>
      </c>
    </row>
    <row r="752" spans="8:9" ht="9.4" customHeight="1">
      <c r="H752" s="105">
        <f t="shared" ref="H752" si="1115">H753</f>
        <v>11.802739726027362</v>
      </c>
      <c r="I752" s="105">
        <f t="shared" ref="I752" si="1116">I751</f>
        <v>266.30731491551768</v>
      </c>
    </row>
    <row r="753" spans="8:9" ht="9.4" customHeight="1">
      <c r="H753" s="105">
        <f t="shared" ref="H753" si="1117">H751+12/365</f>
        <v>11.802739726027362</v>
      </c>
      <c r="I753" s="105">
        <f>I751*(1+r_/365)</f>
        <v>267.03692399747803</v>
      </c>
    </row>
    <row r="754" spans="8:9" ht="9.4" customHeight="1">
      <c r="H754" s="105">
        <f t="shared" ref="H754" si="1118">H755</f>
        <v>11.835616438356128</v>
      </c>
      <c r="I754" s="105">
        <f t="shared" ref="I754" si="1119">I753</f>
        <v>267.03692399747803</v>
      </c>
    </row>
    <row r="755" spans="8:9" ht="9.4" customHeight="1">
      <c r="H755" s="105">
        <f t="shared" ref="H755" si="1120">H753+12/365</f>
        <v>11.835616438356128</v>
      </c>
      <c r="I755" s="105">
        <f>I753*(1+r_/365)</f>
        <v>267.76853200843004</v>
      </c>
    </row>
    <row r="756" spans="8:9" ht="9.4" customHeight="1">
      <c r="H756" s="105">
        <f t="shared" ref="H756" si="1121">H757</f>
        <v>11.868493150684895</v>
      </c>
      <c r="I756" s="105">
        <f t="shared" ref="I756" si="1122">I755</f>
        <v>267.76853200843004</v>
      </c>
    </row>
    <row r="757" spans="8:9" ht="9.4" customHeight="1">
      <c r="H757" s="105">
        <f t="shared" ref="H757" si="1123">H755+12/365</f>
        <v>11.868493150684895</v>
      </c>
      <c r="I757" s="105">
        <f>I755*(1+r_/365)</f>
        <v>268.50214442489153</v>
      </c>
    </row>
    <row r="758" spans="8:9" ht="9.4" customHeight="1">
      <c r="H758" s="105">
        <f t="shared" ref="H758" si="1124">H759</f>
        <v>11.901369863013661</v>
      </c>
      <c r="I758" s="105">
        <f t="shared" ref="I758" si="1125">I757</f>
        <v>268.50214442489153</v>
      </c>
    </row>
    <row r="759" spans="8:9" ht="9.4" customHeight="1">
      <c r="H759" s="105">
        <f t="shared" ref="H759" si="1126">H757+12/365</f>
        <v>11.901369863013661</v>
      </c>
      <c r="I759" s="105">
        <f>I757*(1+r_/365)</f>
        <v>269.23776673838438</v>
      </c>
    </row>
    <row r="760" spans="8:9" ht="9.4" customHeight="1">
      <c r="H760" s="105">
        <f t="shared" ref="H760" si="1127">H761</f>
        <v>11.934246575342428</v>
      </c>
      <c r="I760" s="105">
        <f t="shared" ref="I760" si="1128">I759</f>
        <v>269.23776673838438</v>
      </c>
    </row>
    <row r="761" spans="8:9" ht="9.4" customHeight="1">
      <c r="H761" s="105">
        <f t="shared" ref="H761" si="1129">H759+12/365</f>
        <v>11.934246575342428</v>
      </c>
      <c r="I761" s="105">
        <f>I759*(1+r_/365)</f>
        <v>269.97540445547588</v>
      </c>
    </row>
    <row r="762" spans="8:9" ht="9.4" customHeight="1">
      <c r="H762" s="105">
        <f t="shared" ref="H762" si="1130">H763</f>
        <v>11.967123287671194</v>
      </c>
      <c r="I762" s="105">
        <f t="shared" ref="I762" si="1131">I761</f>
        <v>269.97540445547588</v>
      </c>
    </row>
    <row r="763" spans="8:9" ht="9.4" customHeight="1">
      <c r="H763" s="105">
        <f t="shared" ref="H763" si="1132">H761+12/365</f>
        <v>11.967123287671194</v>
      </c>
      <c r="I763" s="105">
        <f>I761*(1+r_/365)</f>
        <v>270.71506309781967</v>
      </c>
    </row>
    <row r="764" spans="8:9" ht="9.4" customHeight="1">
      <c r="H764" s="105">
        <f t="shared" ref="H764" si="1133">H765</f>
        <v>11.999999999999961</v>
      </c>
      <c r="I764" s="105">
        <f t="shared" ref="I764" si="1134">I763</f>
        <v>270.71506309781967</v>
      </c>
    </row>
    <row r="765" spans="8:9" ht="9.4" customHeight="1">
      <c r="H765" s="105">
        <f t="shared" ref="H765" si="1135">H763+12/365</f>
        <v>11.999999999999961</v>
      </c>
      <c r="I765" s="105">
        <f>I763*(1+r_/365)</f>
        <v>271.45674820219728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5AC60-9D3D-4C7D-9418-72BDE1F62063}">
  <sheetPr codeName="Sheet2"/>
  <dimension ref="A1:G29"/>
  <sheetViews>
    <sheetView showGridLines="0" workbookViewId="0"/>
  </sheetViews>
  <sheetFormatPr defaultRowHeight="14.25"/>
  <cols>
    <col min="1" max="1" width="9" customWidth="1"/>
    <col min="2" max="2" width="20.86328125" customWidth="1"/>
    <col min="3" max="3" width="14.59765625" customWidth="1"/>
    <col min="4" max="4" width="12.59765625" customWidth="1"/>
    <col min="5" max="5" width="12" customWidth="1"/>
    <col min="6" max="6" width="10.86328125" customWidth="1"/>
    <col min="7" max="7" width="14.59765625" customWidth="1"/>
  </cols>
  <sheetData>
    <row r="1" spans="1:7" ht="31.9" customHeight="1">
      <c r="D1" s="168" t="s">
        <v>87</v>
      </c>
      <c r="E1" s="167" t="s">
        <v>88</v>
      </c>
      <c r="F1" s="167"/>
    </row>
    <row r="2" spans="1:7" ht="45" customHeight="1">
      <c r="A2" s="3" t="s">
        <v>9</v>
      </c>
      <c r="B2" s="161" t="s">
        <v>89</v>
      </c>
      <c r="C2" s="161" t="str">
        <f>Data!Q2</f>
        <v>"Kremer" population, De Long</v>
      </c>
      <c r="D2" s="169"/>
      <c r="E2" s="161" t="s">
        <v>90</v>
      </c>
      <c r="F2" s="161" t="s">
        <v>91</v>
      </c>
      <c r="G2" s="160"/>
    </row>
    <row r="3" spans="1:7">
      <c r="A3" s="25">
        <v>1820</v>
      </c>
      <c r="B3" s="5">
        <f>Data!S73</f>
        <v>651</v>
      </c>
    </row>
    <row r="4" spans="1:7">
      <c r="A4">
        <v>1800</v>
      </c>
      <c r="B4" s="26">
        <f>B5/((B5/B3)^(50/30))</f>
        <v>573.17094780098887</v>
      </c>
      <c r="C4">
        <f>Data!Q71</f>
        <v>900</v>
      </c>
      <c r="D4" s="6">
        <f t="shared" ref="D4:D20" si="0">(C5/C4)^(1/(A5-A4))-1</f>
        <v>5.7702254348444004E-3</v>
      </c>
      <c r="E4">
        <v>574.73042525319795</v>
      </c>
      <c r="F4" s="6">
        <v>5.6729036369492E-3</v>
      </c>
      <c r="G4" s="92"/>
    </row>
    <row r="5" spans="1:7">
      <c r="A5">
        <f>Data!A76</f>
        <v>1850</v>
      </c>
      <c r="B5">
        <f>Data!M76</f>
        <v>788</v>
      </c>
      <c r="C5">
        <f>Data!Q76</f>
        <v>1200</v>
      </c>
      <c r="D5" s="6">
        <f t="shared" si="0"/>
        <v>3.971501700043012E-3</v>
      </c>
      <c r="E5">
        <v>789.30858475276705</v>
      </c>
      <c r="F5" s="6">
        <v>3.90442448335508E-3</v>
      </c>
      <c r="G5" s="6"/>
    </row>
    <row r="6" spans="1:7">
      <c r="A6">
        <f>Data!A79</f>
        <v>1875</v>
      </c>
      <c r="B6">
        <f>Data!M79</f>
        <v>948</v>
      </c>
      <c r="C6">
        <f>Data!Q79</f>
        <v>1325</v>
      </c>
      <c r="D6" s="6">
        <f t="shared" si="0"/>
        <v>8.1972290541711956E-3</v>
      </c>
      <c r="E6">
        <v>947.137200258799</v>
      </c>
      <c r="F6" s="6">
        <v>8.0714867826106491E-3</v>
      </c>
      <c r="G6" s="6"/>
    </row>
    <row r="7" spans="1:7">
      <c r="A7">
        <f>Data!A82</f>
        <v>1900</v>
      </c>
      <c r="B7">
        <f>Data!M82</f>
        <v>1263</v>
      </c>
      <c r="C7">
        <f>Data!Q82</f>
        <v>1625</v>
      </c>
      <c r="D7" s="6">
        <f t="shared" si="0"/>
        <v>5.488764172387528E-3</v>
      </c>
      <c r="E7">
        <v>1262.12510949437</v>
      </c>
      <c r="F7" s="6">
        <v>5.4613929096563396E-3</v>
      </c>
      <c r="G7" s="6"/>
    </row>
    <row r="8" spans="1:7">
      <c r="A8">
        <f>Data!A85</f>
        <v>1920</v>
      </c>
      <c r="B8">
        <f>Data!M85</f>
        <v>1550</v>
      </c>
      <c r="C8">
        <f>Data!Q85</f>
        <v>1813</v>
      </c>
      <c r="D8" s="6">
        <f t="shared" si="0"/>
        <v>9.2056675804168542E-3</v>
      </c>
      <c r="E8">
        <v>1562.02281518617</v>
      </c>
      <c r="F8" s="6">
        <v>9.1109821123535693E-3</v>
      </c>
      <c r="G8" s="6"/>
    </row>
    <row r="9" spans="1:7">
      <c r="A9">
        <f>Data!A86</f>
        <v>1925</v>
      </c>
      <c r="B9">
        <f>Data!M86</f>
        <v>1735</v>
      </c>
      <c r="C9">
        <f>Data!Q86</f>
        <v>1898</v>
      </c>
      <c r="D9" s="6">
        <f t="shared" si="0"/>
        <v>9.2071803741697877E-3</v>
      </c>
      <c r="E9">
        <v>1733.9606304597801</v>
      </c>
      <c r="F9" s="6">
        <v>9.1030443856075106E-3</v>
      </c>
      <c r="G9" s="6"/>
    </row>
    <row r="10" spans="1:7">
      <c r="A10">
        <f>Data!A88</f>
        <v>1930</v>
      </c>
      <c r="B10">
        <f>Data!M88</f>
        <v>1716</v>
      </c>
      <c r="C10">
        <f>Data!Q88</f>
        <v>1987</v>
      </c>
      <c r="D10" s="6">
        <f t="shared" si="0"/>
        <v>1.0830539982129128E-2</v>
      </c>
      <c r="E10">
        <v>1719.57153182057</v>
      </c>
      <c r="F10" s="6">
        <v>1.0673369915440999E-2</v>
      </c>
      <c r="G10" s="6"/>
    </row>
    <row r="11" spans="1:7">
      <c r="A11">
        <f>Data!A89</f>
        <v>1940</v>
      </c>
      <c r="B11">
        <f>Data!M89</f>
        <v>1915</v>
      </c>
      <c r="C11">
        <f>Data!Q89</f>
        <v>2213</v>
      </c>
      <c r="D11" s="6">
        <f t="shared" si="0"/>
        <v>1.2914812825080668E-2</v>
      </c>
      <c r="E11">
        <v>1920.48957521125</v>
      </c>
      <c r="F11" s="6">
        <v>1.2752244225028599E-2</v>
      </c>
      <c r="G11" s="6"/>
    </row>
    <row r="12" spans="1:7">
      <c r="A12">
        <f>Data!A90</f>
        <v>1950</v>
      </c>
      <c r="B12">
        <f>Data!M90</f>
        <v>2138</v>
      </c>
      <c r="C12">
        <f>Data!Q90</f>
        <v>2516</v>
      </c>
      <c r="D12" s="6">
        <f t="shared" si="0"/>
        <v>1.8684478761185952E-2</v>
      </c>
      <c r="E12">
        <v>2150.2582906552998</v>
      </c>
      <c r="F12" s="6">
        <v>1.84810269936878E-2</v>
      </c>
      <c r="G12" s="6"/>
    </row>
    <row r="13" spans="1:7">
      <c r="A13">
        <f>Data!A95</f>
        <v>1955</v>
      </c>
      <c r="B13">
        <f>Data!M95</f>
        <v>2505</v>
      </c>
      <c r="C13">
        <f>Data!Q95</f>
        <v>2760</v>
      </c>
      <c r="D13" s="6">
        <f t="shared" si="0"/>
        <v>1.8168301733652692E-2</v>
      </c>
      <c r="E13">
        <v>2507.8671059295698</v>
      </c>
      <c r="F13" s="6">
        <v>1.7957052468667401E-2</v>
      </c>
      <c r="G13" s="6"/>
    </row>
    <row r="14" spans="1:7">
      <c r="A14">
        <f>Data!A100</f>
        <v>1960</v>
      </c>
      <c r="B14">
        <f>Data!M100</f>
        <v>2792</v>
      </c>
      <c r="C14">
        <f>Data!Q100</f>
        <v>3020</v>
      </c>
      <c r="D14" s="6">
        <f t="shared" si="0"/>
        <v>2.0102518543920977E-2</v>
      </c>
      <c r="E14">
        <v>2793.6855611083301</v>
      </c>
      <c r="F14" s="6">
        <v>1.9831426577246302E-2</v>
      </c>
      <c r="G14" s="6"/>
    </row>
    <row r="15" spans="1:7">
      <c r="A15">
        <f>Data!A105</f>
        <v>1965</v>
      </c>
      <c r="B15">
        <f>Data!M105</f>
        <v>3251</v>
      </c>
      <c r="C15">
        <f>Data!Q105</f>
        <v>3336</v>
      </c>
      <c r="D15" s="6">
        <f t="shared" si="0"/>
        <v>2.0817655996561824E-2</v>
      </c>
      <c r="E15">
        <v>3264.6901778383099</v>
      </c>
      <c r="F15" s="6">
        <v>2.05643399249958E-2</v>
      </c>
      <c r="G15" s="6"/>
    </row>
    <row r="16" spans="1:7">
      <c r="A16">
        <f>Data!A110</f>
        <v>1970</v>
      </c>
      <c r="B16">
        <f>Data!M110</f>
        <v>3768</v>
      </c>
      <c r="C16">
        <f>Data!Q110</f>
        <v>3698</v>
      </c>
      <c r="D16" s="6">
        <f t="shared" si="0"/>
        <v>1.9805523083672005E-2</v>
      </c>
      <c r="E16">
        <v>3778.9826732956399</v>
      </c>
      <c r="F16" s="6">
        <v>1.9520840124967898E-2</v>
      </c>
      <c r="G16" s="6"/>
    </row>
    <row r="17" spans="1:7">
      <c r="A17">
        <f>Data!A115</f>
        <v>1975</v>
      </c>
      <c r="B17">
        <f>Data!M115</f>
        <v>4119</v>
      </c>
      <c r="C17">
        <f>Data!Q115</f>
        <v>4079</v>
      </c>
      <c r="D17" s="6">
        <f t="shared" si="0"/>
        <v>1.7471409656930392E-2</v>
      </c>
      <c r="E17">
        <v>4122.04904788557</v>
      </c>
      <c r="F17" s="6">
        <v>1.72259647824781E-2</v>
      </c>
      <c r="G17" s="6"/>
    </row>
    <row r="18" spans="1:7">
      <c r="A18">
        <f>Data!A120</f>
        <v>1980</v>
      </c>
      <c r="B18">
        <f>Data!M120</f>
        <v>4533</v>
      </c>
      <c r="C18">
        <f>Data!Q120</f>
        <v>4448</v>
      </c>
      <c r="D18" s="6">
        <f t="shared" si="0"/>
        <v>1.7497379053968309E-2</v>
      </c>
      <c r="E18">
        <v>4535.6396537537603</v>
      </c>
      <c r="F18" s="6">
        <v>1.7340027842684999E-2</v>
      </c>
      <c r="G18" s="6"/>
    </row>
    <row r="19" spans="1:7">
      <c r="A19">
        <f>Data!A125</f>
        <v>1985</v>
      </c>
      <c r="B19">
        <f>Data!M125</f>
        <v>4797</v>
      </c>
      <c r="C19">
        <f>Data!Q125</f>
        <v>4851</v>
      </c>
      <c r="D19" s="6">
        <f t="shared" si="0"/>
        <v>1.7554577175587616E-2</v>
      </c>
      <c r="E19">
        <v>4807.7403011534998</v>
      </c>
      <c r="F19" s="6">
        <v>1.7335712985160602E-2</v>
      </c>
      <c r="G19" s="6"/>
    </row>
    <row r="20" spans="1:7">
      <c r="A20">
        <f>Data!A130</f>
        <v>1990</v>
      </c>
      <c r="B20">
        <f>Data!M130</f>
        <v>5204</v>
      </c>
      <c r="C20">
        <f>Data!Q130</f>
        <v>5292</v>
      </c>
      <c r="D20" s="6">
        <f t="shared" si="0"/>
        <v>1.7127995300043608E-2</v>
      </c>
      <c r="E20">
        <v>5208.0068401773397</v>
      </c>
      <c r="F20" s="6">
        <v>1.6914827512627698E-2</v>
      </c>
      <c r="G20" s="6"/>
    </row>
    <row r="21" spans="1:7">
      <c r="A21" s="3">
        <f>Data!A135</f>
        <v>1995</v>
      </c>
      <c r="B21" s="3"/>
      <c r="C21" s="3">
        <f>Data!Q135</f>
        <v>5761</v>
      </c>
      <c r="D21" s="3"/>
      <c r="E21" s="3"/>
      <c r="F21" s="3"/>
    </row>
    <row r="22" spans="1:7">
      <c r="A22" t="s">
        <v>92</v>
      </c>
    </row>
    <row r="24" spans="1:7">
      <c r="A24" t="s">
        <v>93</v>
      </c>
      <c r="C24" s="27">
        <f>CORREL(B4:B14,D4:D14)*_xlfn.STDEV.S(B4:B14)/_xlfn.STDEV.S(D4:D14)/100</f>
        <v>1150.8926790944831</v>
      </c>
      <c r="D24" t="s">
        <v>94</v>
      </c>
    </row>
    <row r="25" spans="1:7">
      <c r="A25" t="s">
        <v>95</v>
      </c>
      <c r="C25" s="27">
        <f t="array" ref="C25">AVERAGE(B4:B14-$C$24*100*D4:D14)</f>
        <v>347.27196642051172</v>
      </c>
      <c r="D25" t="s">
        <v>96</v>
      </c>
    </row>
    <row r="28" spans="1:7">
      <c r="A28" s="25"/>
      <c r="B28" s="5"/>
    </row>
    <row r="29" spans="1:7">
      <c r="E29" s="6"/>
      <c r="F29" s="6"/>
    </row>
  </sheetData>
  <mergeCells count="2">
    <mergeCell ref="E1:F1"/>
    <mergeCell ref="D1:D2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B950-95C2-42F1-8E76-9DCEB2B21681}">
  <dimension ref="A1:C72"/>
  <sheetViews>
    <sheetView showGridLines="0" workbookViewId="0">
      <selection activeCell="B22" sqref="B22"/>
    </sheetView>
  </sheetViews>
  <sheetFormatPr defaultRowHeight="14.25"/>
  <cols>
    <col min="1" max="1" width="8.73046875" bestFit="1" customWidth="1"/>
    <col min="2" max="2" width="13.265625" customWidth="1"/>
    <col min="3" max="3" width="12.86328125" customWidth="1"/>
  </cols>
  <sheetData>
    <row r="1" spans="1:3" ht="45.4" customHeight="1">
      <c r="A1" s="161" t="s">
        <v>9</v>
      </c>
      <c r="B1" s="161" t="s">
        <v>18</v>
      </c>
      <c r="C1" s="161" t="s">
        <v>38</v>
      </c>
    </row>
    <row r="2" spans="1:3">
      <c r="A2">
        <v>1</v>
      </c>
      <c r="B2" s="1">
        <f>Data!M39</f>
        <v>404</v>
      </c>
      <c r="C2" s="1">
        <f>Data!AI39</f>
        <v>466.75228057745107</v>
      </c>
    </row>
    <row r="3" spans="1:3">
      <c r="A3">
        <v>1000</v>
      </c>
      <c r="B3" s="1">
        <f>Data!M51</f>
        <v>494</v>
      </c>
      <c r="C3" s="1">
        <f>Data!AI51</f>
        <v>453.40216212172226</v>
      </c>
    </row>
    <row r="4" spans="1:3">
      <c r="A4">
        <v>1500</v>
      </c>
      <c r="B4" s="1">
        <f>Data!M58</f>
        <v>512</v>
      </c>
      <c r="C4" s="1">
        <f>Data!AI58</f>
        <v>566.38946417655814</v>
      </c>
    </row>
    <row r="5" spans="1:3">
      <c r="A5">
        <v>1600</v>
      </c>
      <c r="B5" s="1">
        <f>Data!M59</f>
        <v>524</v>
      </c>
      <c r="C5" s="1">
        <f>Data!AI59</f>
        <v>595.78385609585939</v>
      </c>
    </row>
    <row r="6" spans="1:3">
      <c r="A6">
        <v>1700</v>
      </c>
      <c r="B6" s="1">
        <f>Data!M61</f>
        <v>607</v>
      </c>
      <c r="C6" s="1">
        <f>Data!AI61</f>
        <v>614.85360155097851</v>
      </c>
    </row>
    <row r="7" spans="1:3">
      <c r="A7">
        <v>1750</v>
      </c>
      <c r="B7" s="1">
        <f>Data!M66</f>
        <v>662</v>
      </c>
      <c r="C7" s="1"/>
    </row>
    <row r="8" spans="1:3">
      <c r="A8">
        <v>1800</v>
      </c>
      <c r="B8" s="1">
        <f>Data!M71</f>
        <v>722</v>
      </c>
      <c r="C8" s="1"/>
    </row>
    <row r="9" spans="1:3">
      <c r="A9">
        <v>1820</v>
      </c>
      <c r="B9" s="1"/>
      <c r="C9" s="1">
        <f>Data!AI73</f>
        <v>665.73533049757725</v>
      </c>
    </row>
    <row r="10" spans="1:3">
      <c r="A10">
        <v>1850</v>
      </c>
      <c r="B10" s="1">
        <f>Data!M76</f>
        <v>788</v>
      </c>
      <c r="C10" s="1"/>
    </row>
    <row r="11" spans="1:3">
      <c r="A11">
        <v>1870</v>
      </c>
      <c r="B11" s="1"/>
      <c r="C11" s="1">
        <f>Data!AI78</f>
        <v>869.84066100729501</v>
      </c>
    </row>
    <row r="12" spans="1:3">
      <c r="C12" s="1"/>
    </row>
    <row r="13" spans="1:3">
      <c r="C13" s="1"/>
    </row>
    <row r="14" spans="1:3">
      <c r="C14" s="1"/>
    </row>
    <row r="15" spans="1:3">
      <c r="C15" s="1"/>
    </row>
    <row r="16" spans="1:3">
      <c r="C16" s="1"/>
    </row>
    <row r="17" spans="3:3">
      <c r="C17" s="1"/>
    </row>
    <row r="18" spans="3:3">
      <c r="C18" s="1"/>
    </row>
    <row r="19" spans="3:3">
      <c r="C19" s="1"/>
    </row>
    <row r="20" spans="3:3">
      <c r="C20" s="1"/>
    </row>
    <row r="21" spans="3:3">
      <c r="C21" s="1"/>
    </row>
    <row r="22" spans="3:3">
      <c r="C22" s="1"/>
    </row>
    <row r="23" spans="3:3">
      <c r="C23" s="1"/>
    </row>
    <row r="24" spans="3:3">
      <c r="C24" s="1"/>
    </row>
    <row r="25" spans="3:3">
      <c r="C25" s="1"/>
    </row>
    <row r="26" spans="3:3">
      <c r="C26" s="1"/>
    </row>
    <row r="27" spans="3:3">
      <c r="C27" s="1"/>
    </row>
    <row r="28" spans="3:3">
      <c r="C28" s="1"/>
    </row>
    <row r="29" spans="3:3">
      <c r="C29" s="1"/>
    </row>
    <row r="30" spans="3:3">
      <c r="C30" s="1"/>
    </row>
    <row r="31" spans="3:3">
      <c r="C31" s="1"/>
    </row>
    <row r="32" spans="3:3">
      <c r="C32" s="1"/>
    </row>
    <row r="33" spans="3:3">
      <c r="C33" s="1"/>
    </row>
    <row r="34" spans="3:3">
      <c r="C34" s="1"/>
    </row>
    <row r="35" spans="3:3">
      <c r="C35" s="1"/>
    </row>
    <row r="36" spans="3:3">
      <c r="C36" s="1"/>
    </row>
    <row r="37" spans="3:3">
      <c r="C37" s="1"/>
    </row>
    <row r="38" spans="3:3">
      <c r="C38" s="1"/>
    </row>
    <row r="39" spans="3:3">
      <c r="C39" s="1"/>
    </row>
    <row r="40" spans="3:3">
      <c r="C40" s="1"/>
    </row>
    <row r="41" spans="3:3">
      <c r="C41" s="1"/>
    </row>
    <row r="42" spans="3:3">
      <c r="C42" s="1"/>
    </row>
    <row r="43" spans="3:3">
      <c r="C43" s="1"/>
    </row>
    <row r="44" spans="3:3">
      <c r="C44" s="1"/>
    </row>
    <row r="45" spans="3:3">
      <c r="C45" s="1"/>
    </row>
    <row r="46" spans="3:3">
      <c r="C46" s="1"/>
    </row>
    <row r="47" spans="3:3">
      <c r="C47" s="1"/>
    </row>
    <row r="48" spans="3:3">
      <c r="C48" s="1"/>
    </row>
    <row r="49" spans="3:3">
      <c r="C49" s="1"/>
    </row>
    <row r="50" spans="3:3">
      <c r="C50" s="1"/>
    </row>
    <row r="51" spans="3:3">
      <c r="C51" s="1"/>
    </row>
    <row r="52" spans="3:3">
      <c r="C52" s="1"/>
    </row>
    <row r="53" spans="3:3">
      <c r="C53" s="1"/>
    </row>
    <row r="54" spans="3:3">
      <c r="C54" s="1"/>
    </row>
    <row r="55" spans="3:3">
      <c r="C55" s="1"/>
    </row>
    <row r="56" spans="3:3">
      <c r="C56" s="1"/>
    </row>
    <row r="57" spans="3:3">
      <c r="C57" s="1"/>
    </row>
    <row r="58" spans="3:3">
      <c r="C58" s="1"/>
    </row>
    <row r="59" spans="3:3">
      <c r="C59" s="1"/>
    </row>
    <row r="60" spans="3:3">
      <c r="C60" s="1"/>
    </row>
    <row r="61" spans="3:3">
      <c r="C61" s="1"/>
    </row>
    <row r="62" spans="3:3">
      <c r="C62" s="1"/>
    </row>
    <row r="63" spans="3:3">
      <c r="C63" s="1"/>
    </row>
    <row r="64" spans="3:3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CCAB-452A-43F7-9970-4A07ABA32EE5}">
  <sheetPr codeName="Sheet8"/>
  <dimension ref="A1:L60"/>
  <sheetViews>
    <sheetView workbookViewId="0">
      <selection activeCell="H24" sqref="H24"/>
    </sheetView>
  </sheetViews>
  <sheetFormatPr defaultRowHeight="14.25"/>
  <cols>
    <col min="4" max="4" width="11.73046875" customWidth="1"/>
  </cols>
  <sheetData>
    <row r="1" spans="1:12" s="94" customFormat="1" ht="28.5">
      <c r="A1" s="96" t="s">
        <v>9</v>
      </c>
      <c r="B1" s="160" t="s">
        <v>102</v>
      </c>
      <c r="C1" s="160" t="s">
        <v>6</v>
      </c>
      <c r="D1" s="160" t="s">
        <v>103</v>
      </c>
      <c r="E1" s="160" t="s">
        <v>104</v>
      </c>
      <c r="F1" s="160" t="s">
        <v>105</v>
      </c>
      <c r="G1" s="160" t="s">
        <v>106</v>
      </c>
      <c r="H1" s="160" t="s">
        <v>7</v>
      </c>
      <c r="I1" s="160" t="s">
        <v>107</v>
      </c>
      <c r="J1" s="160" t="s">
        <v>4</v>
      </c>
      <c r="K1" s="160" t="s">
        <v>2</v>
      </c>
    </row>
    <row r="2" spans="1:12">
      <c r="A2" s="95">
        <v>-1000000</v>
      </c>
      <c r="B2">
        <v>0.125</v>
      </c>
      <c r="C2">
        <v>0.125</v>
      </c>
      <c r="L2">
        <f>MAX(C2:K2)/MIN(C2:J2)-1</f>
        <v>0</v>
      </c>
    </row>
    <row r="3" spans="1:12">
      <c r="A3" s="95">
        <v>-300000</v>
      </c>
      <c r="B3">
        <v>1</v>
      </c>
      <c r="C3">
        <v>1</v>
      </c>
      <c r="L3">
        <f t="shared" ref="L3:L55" si="0">MAX(C3:K3)/MIN(C3:J3)-1</f>
        <v>0</v>
      </c>
    </row>
    <row r="4" spans="1:12">
      <c r="A4" s="95">
        <v>-25000</v>
      </c>
      <c r="B4">
        <v>3.34</v>
      </c>
      <c r="C4">
        <v>3.34</v>
      </c>
      <c r="L4">
        <f t="shared" si="0"/>
        <v>0</v>
      </c>
    </row>
    <row r="5" spans="1:12">
      <c r="A5" s="95">
        <v>-10000</v>
      </c>
      <c r="B5">
        <v>4</v>
      </c>
      <c r="D5">
        <v>4</v>
      </c>
      <c r="L5">
        <f t="shared" si="0"/>
        <v>0</v>
      </c>
    </row>
    <row r="6" spans="1:12">
      <c r="A6" s="95">
        <v>-8000</v>
      </c>
      <c r="B6">
        <v>5.32</v>
      </c>
      <c r="C6">
        <v>5.32</v>
      </c>
      <c r="L6">
        <f t="shared" si="0"/>
        <v>0</v>
      </c>
    </row>
    <row r="7" spans="1:12">
      <c r="A7" s="95">
        <v>-5000</v>
      </c>
      <c r="B7">
        <v>22.5</v>
      </c>
      <c r="D7">
        <v>5</v>
      </c>
      <c r="I7">
        <v>40</v>
      </c>
      <c r="L7">
        <f t="shared" si="0"/>
        <v>7</v>
      </c>
    </row>
    <row r="8" spans="1:12">
      <c r="A8" s="95">
        <v>-4000</v>
      </c>
      <c r="B8">
        <v>46.75</v>
      </c>
      <c r="C8">
        <v>86.5</v>
      </c>
      <c r="D8">
        <v>7</v>
      </c>
      <c r="L8">
        <f t="shared" si="0"/>
        <v>11.357142857142858</v>
      </c>
    </row>
    <row r="9" spans="1:12">
      <c r="A9" s="95">
        <v>-3000</v>
      </c>
      <c r="B9">
        <v>14</v>
      </c>
      <c r="D9">
        <v>14</v>
      </c>
      <c r="L9">
        <f t="shared" si="0"/>
        <v>0</v>
      </c>
    </row>
    <row r="10" spans="1:12">
      <c r="A10" s="95">
        <v>-2000</v>
      </c>
      <c r="B10">
        <v>27</v>
      </c>
      <c r="D10">
        <v>27</v>
      </c>
      <c r="L10">
        <f t="shared" si="0"/>
        <v>0</v>
      </c>
    </row>
    <row r="11" spans="1:12">
      <c r="A11" s="95">
        <v>-1600</v>
      </c>
      <c r="B11">
        <v>70</v>
      </c>
      <c r="I11">
        <v>70</v>
      </c>
      <c r="L11">
        <f t="shared" si="0"/>
        <v>0</v>
      </c>
    </row>
    <row r="12" spans="1:12">
      <c r="A12" s="95">
        <v>-1000</v>
      </c>
      <c r="B12">
        <v>50</v>
      </c>
      <c r="D12">
        <v>50</v>
      </c>
      <c r="L12">
        <f t="shared" si="0"/>
        <v>0</v>
      </c>
    </row>
    <row r="13" spans="1:12">
      <c r="A13" s="95">
        <v>-800</v>
      </c>
      <c r="B13">
        <v>100</v>
      </c>
      <c r="I13">
        <v>100</v>
      </c>
      <c r="L13">
        <f t="shared" si="0"/>
        <v>0</v>
      </c>
    </row>
    <row r="14" spans="1:12">
      <c r="A14" s="95">
        <v>-500</v>
      </c>
      <c r="B14">
        <v>100</v>
      </c>
      <c r="D14">
        <v>100</v>
      </c>
      <c r="L14">
        <f t="shared" si="0"/>
        <v>0</v>
      </c>
    </row>
    <row r="15" spans="1:12">
      <c r="A15" s="95">
        <v>-400</v>
      </c>
      <c r="B15">
        <v>157.5</v>
      </c>
      <c r="H15">
        <v>153</v>
      </c>
      <c r="I15">
        <v>162</v>
      </c>
      <c r="L15">
        <f t="shared" si="0"/>
        <v>5.8823529411764719E-2</v>
      </c>
    </row>
    <row r="16" spans="1:12">
      <c r="A16" s="95">
        <v>-200</v>
      </c>
      <c r="B16">
        <v>202</v>
      </c>
      <c r="D16">
        <v>150</v>
      </c>
      <c r="H16">
        <v>225</v>
      </c>
      <c r="I16">
        <v>231</v>
      </c>
      <c r="L16">
        <f t="shared" si="0"/>
        <v>0.54</v>
      </c>
    </row>
    <row r="17" spans="1:12">
      <c r="A17" s="95">
        <v>1</v>
      </c>
      <c r="B17">
        <v>235</v>
      </c>
      <c r="C17">
        <v>133</v>
      </c>
      <c r="D17">
        <v>170</v>
      </c>
      <c r="E17">
        <v>270</v>
      </c>
      <c r="F17">
        <v>330</v>
      </c>
      <c r="H17">
        <v>252</v>
      </c>
      <c r="I17">
        <v>255</v>
      </c>
      <c r="L17">
        <f t="shared" si="0"/>
        <v>1.481203007518797</v>
      </c>
    </row>
    <row r="18" spans="1:12">
      <c r="A18" s="95">
        <v>14</v>
      </c>
      <c r="B18">
        <v>256</v>
      </c>
      <c r="G18">
        <v>256</v>
      </c>
      <c r="L18">
        <f t="shared" si="0"/>
        <v>0</v>
      </c>
    </row>
    <row r="19" spans="1:12">
      <c r="A19" s="95">
        <v>200</v>
      </c>
      <c r="B19">
        <v>234.33333333300001</v>
      </c>
      <c r="D19">
        <v>190</v>
      </c>
      <c r="H19">
        <v>257</v>
      </c>
      <c r="I19">
        <v>256</v>
      </c>
      <c r="L19">
        <f t="shared" si="0"/>
        <v>0.35263157894736841</v>
      </c>
    </row>
    <row r="20" spans="1:12">
      <c r="A20" s="95">
        <v>350</v>
      </c>
      <c r="B20">
        <v>254</v>
      </c>
      <c r="G20">
        <v>254</v>
      </c>
      <c r="L20">
        <f t="shared" si="0"/>
        <v>0</v>
      </c>
    </row>
    <row r="21" spans="1:12">
      <c r="A21" s="95">
        <v>400</v>
      </c>
      <c r="B21">
        <v>200.66666666699999</v>
      </c>
      <c r="D21">
        <v>190</v>
      </c>
      <c r="H21">
        <v>206</v>
      </c>
      <c r="I21">
        <v>206</v>
      </c>
      <c r="L21">
        <f t="shared" si="0"/>
        <v>8.4210526315789513E-2</v>
      </c>
    </row>
    <row r="22" spans="1:12">
      <c r="A22" s="95">
        <v>500</v>
      </c>
      <c r="B22">
        <v>198.5</v>
      </c>
      <c r="D22">
        <v>190</v>
      </c>
      <c r="H22">
        <v>207</v>
      </c>
      <c r="L22">
        <f t="shared" si="0"/>
        <v>8.9473684210526372E-2</v>
      </c>
    </row>
    <row r="23" spans="1:12">
      <c r="A23" s="95">
        <v>600</v>
      </c>
      <c r="B23">
        <v>212.75</v>
      </c>
      <c r="D23">
        <v>200</v>
      </c>
      <c r="G23">
        <v>237</v>
      </c>
      <c r="H23">
        <v>208</v>
      </c>
      <c r="I23">
        <v>206</v>
      </c>
      <c r="L23">
        <f t="shared" si="0"/>
        <v>0.18500000000000005</v>
      </c>
    </row>
    <row r="24" spans="1:12">
      <c r="A24" s="95">
        <v>700</v>
      </c>
      <c r="B24">
        <v>207.66666666699999</v>
      </c>
      <c r="D24">
        <v>210</v>
      </c>
      <c r="H24">
        <v>206</v>
      </c>
      <c r="I24">
        <v>207</v>
      </c>
      <c r="L24">
        <f t="shared" si="0"/>
        <v>1.9417475728155331E-2</v>
      </c>
    </row>
    <row r="25" spans="1:12">
      <c r="A25" s="95">
        <v>800</v>
      </c>
      <c r="B25">
        <v>232.25</v>
      </c>
      <c r="D25">
        <v>220</v>
      </c>
      <c r="G25">
        <v>261</v>
      </c>
      <c r="H25">
        <v>224</v>
      </c>
      <c r="I25">
        <v>224</v>
      </c>
      <c r="L25">
        <f t="shared" si="0"/>
        <v>0.18636363636363629</v>
      </c>
    </row>
    <row r="26" spans="1:12">
      <c r="A26" s="95">
        <v>900</v>
      </c>
      <c r="B26">
        <v>229.33333333300001</v>
      </c>
      <c r="D26">
        <v>240</v>
      </c>
      <c r="H26">
        <v>222</v>
      </c>
      <c r="I26">
        <v>226</v>
      </c>
      <c r="L26">
        <f t="shared" si="0"/>
        <v>8.1081081081081141E-2</v>
      </c>
    </row>
    <row r="27" spans="1:12">
      <c r="A27" s="95">
        <v>1000</v>
      </c>
      <c r="B27">
        <v>278.66666666700002</v>
      </c>
      <c r="D27">
        <v>265</v>
      </c>
      <c r="E27">
        <v>275</v>
      </c>
      <c r="F27">
        <v>345</v>
      </c>
      <c r="G27">
        <v>280</v>
      </c>
      <c r="H27">
        <v>253</v>
      </c>
      <c r="I27">
        <v>254</v>
      </c>
      <c r="L27">
        <f t="shared" si="0"/>
        <v>0.36363636363636354</v>
      </c>
    </row>
    <row r="28" spans="1:12">
      <c r="A28" s="95">
        <v>1100</v>
      </c>
      <c r="B28">
        <v>306.66666666700002</v>
      </c>
      <c r="D28">
        <v>320</v>
      </c>
      <c r="H28">
        <v>299</v>
      </c>
      <c r="I28">
        <v>301</v>
      </c>
      <c r="L28">
        <f t="shared" si="0"/>
        <v>7.0234113712374535E-2</v>
      </c>
    </row>
    <row r="29" spans="1:12">
      <c r="A29" s="95">
        <v>1200</v>
      </c>
      <c r="B29">
        <v>386</v>
      </c>
      <c r="D29">
        <v>360</v>
      </c>
      <c r="G29">
        <v>384</v>
      </c>
      <c r="H29">
        <v>400</v>
      </c>
      <c r="I29">
        <v>400</v>
      </c>
      <c r="L29">
        <f t="shared" si="0"/>
        <v>0.11111111111111116</v>
      </c>
    </row>
    <row r="30" spans="1:12">
      <c r="A30" s="95">
        <v>1250</v>
      </c>
      <c r="B30">
        <v>417</v>
      </c>
      <c r="H30">
        <v>417</v>
      </c>
      <c r="L30">
        <f t="shared" si="0"/>
        <v>0</v>
      </c>
    </row>
    <row r="31" spans="1:12">
      <c r="A31" s="95">
        <v>1300</v>
      </c>
      <c r="B31">
        <v>407.66666666700002</v>
      </c>
      <c r="D31">
        <v>360</v>
      </c>
      <c r="H31">
        <v>431</v>
      </c>
      <c r="I31">
        <v>432</v>
      </c>
      <c r="L31">
        <f t="shared" si="0"/>
        <v>0.19999999999999996</v>
      </c>
    </row>
    <row r="32" spans="1:12">
      <c r="A32" s="95">
        <v>1340</v>
      </c>
      <c r="B32">
        <v>410</v>
      </c>
      <c r="G32">
        <v>378</v>
      </c>
      <c r="H32">
        <v>442</v>
      </c>
      <c r="L32">
        <f t="shared" si="0"/>
        <v>0.1693121693121693</v>
      </c>
    </row>
    <row r="33" spans="1:12">
      <c r="A33" s="95">
        <v>1400</v>
      </c>
      <c r="B33">
        <v>366.33333333299998</v>
      </c>
      <c r="D33">
        <v>350</v>
      </c>
      <c r="H33">
        <v>375</v>
      </c>
      <c r="I33">
        <v>374</v>
      </c>
      <c r="L33">
        <f t="shared" si="0"/>
        <v>7.1428571428571397E-2</v>
      </c>
    </row>
    <row r="34" spans="1:12">
      <c r="A34" s="95">
        <v>1500</v>
      </c>
      <c r="B34">
        <v>458.83333333299998</v>
      </c>
      <c r="D34">
        <v>425</v>
      </c>
      <c r="E34">
        <v>440</v>
      </c>
      <c r="F34">
        <v>540</v>
      </c>
      <c r="G34">
        <v>427</v>
      </c>
      <c r="H34">
        <v>461</v>
      </c>
      <c r="I34">
        <v>460</v>
      </c>
      <c r="L34">
        <f t="shared" si="0"/>
        <v>0.27058823529411757</v>
      </c>
    </row>
    <row r="35" spans="1:12">
      <c r="A35" s="95">
        <v>1600</v>
      </c>
      <c r="B35">
        <v>550</v>
      </c>
      <c r="D35">
        <v>545</v>
      </c>
      <c r="G35">
        <v>498</v>
      </c>
      <c r="H35">
        <v>578</v>
      </c>
      <c r="I35">
        <v>579</v>
      </c>
      <c r="L35">
        <f t="shared" si="0"/>
        <v>0.16265060240963858</v>
      </c>
    </row>
    <row r="36" spans="1:12">
      <c r="A36" s="95">
        <v>1650</v>
      </c>
      <c r="B36">
        <v>535.33333333300004</v>
      </c>
      <c r="C36">
        <v>545</v>
      </c>
      <c r="D36">
        <v>545</v>
      </c>
      <c r="G36">
        <v>516</v>
      </c>
      <c r="L36">
        <f t="shared" si="0"/>
        <v>5.6201550387596999E-2</v>
      </c>
    </row>
    <row r="37" spans="1:12">
      <c r="A37" s="95">
        <v>1700</v>
      </c>
      <c r="B37">
        <v>652.5</v>
      </c>
      <c r="D37">
        <v>610</v>
      </c>
      <c r="G37">
        <v>641</v>
      </c>
      <c r="H37">
        <v>680</v>
      </c>
      <c r="I37">
        <v>679</v>
      </c>
      <c r="L37">
        <f t="shared" si="0"/>
        <v>0.11475409836065564</v>
      </c>
    </row>
    <row r="38" spans="1:12">
      <c r="A38" s="95">
        <v>1750</v>
      </c>
      <c r="B38">
        <v>751.42857142900004</v>
      </c>
      <c r="C38">
        <v>728</v>
      </c>
      <c r="D38">
        <v>720</v>
      </c>
      <c r="E38">
        <v>735</v>
      </c>
      <c r="F38">
        <v>805</v>
      </c>
      <c r="G38">
        <v>731</v>
      </c>
      <c r="H38">
        <v>771</v>
      </c>
      <c r="I38">
        <v>770</v>
      </c>
      <c r="L38">
        <f t="shared" si="0"/>
        <v>0.11805555555555558</v>
      </c>
    </row>
    <row r="39" spans="1:12">
      <c r="A39" s="95">
        <v>1800</v>
      </c>
      <c r="B39">
        <v>920.8</v>
      </c>
      <c r="C39">
        <v>906</v>
      </c>
      <c r="D39">
        <v>900</v>
      </c>
      <c r="G39">
        <v>890</v>
      </c>
      <c r="H39">
        <v>954</v>
      </c>
      <c r="I39">
        <v>954</v>
      </c>
      <c r="L39">
        <f t="shared" si="0"/>
        <v>7.1910112359550471E-2</v>
      </c>
    </row>
    <row r="40" spans="1:12">
      <c r="A40" s="95">
        <v>1850</v>
      </c>
      <c r="B40">
        <v>1218</v>
      </c>
      <c r="D40">
        <v>1200</v>
      </c>
      <c r="G40">
        <v>1190</v>
      </c>
      <c r="H40">
        <v>1241</v>
      </c>
      <c r="I40">
        <v>1241</v>
      </c>
      <c r="L40">
        <f t="shared" si="0"/>
        <v>4.2857142857142927E-2</v>
      </c>
    </row>
    <row r="41" spans="1:12">
      <c r="A41" s="95">
        <v>1875</v>
      </c>
      <c r="B41">
        <v>1325</v>
      </c>
      <c r="D41">
        <v>1325</v>
      </c>
      <c r="L41">
        <f t="shared" si="0"/>
        <v>0</v>
      </c>
    </row>
    <row r="42" spans="1:12">
      <c r="A42" s="95">
        <v>1900</v>
      </c>
      <c r="B42">
        <v>1647.1428571399999</v>
      </c>
      <c r="C42">
        <v>1610</v>
      </c>
      <c r="D42">
        <v>1625</v>
      </c>
      <c r="E42">
        <v>1650</v>
      </c>
      <c r="F42">
        <v>1710</v>
      </c>
      <c r="G42">
        <v>1668</v>
      </c>
      <c r="H42">
        <v>1634</v>
      </c>
      <c r="I42">
        <v>1633</v>
      </c>
      <c r="L42">
        <f t="shared" si="0"/>
        <v>6.211180124223592E-2</v>
      </c>
    </row>
    <row r="43" spans="1:12">
      <c r="A43" s="95">
        <v>1920</v>
      </c>
      <c r="B43">
        <v>1813</v>
      </c>
      <c r="K43">
        <v>1813</v>
      </c>
      <c r="L43" t="e">
        <f t="shared" si="0"/>
        <v>#DIV/0!</v>
      </c>
    </row>
    <row r="44" spans="1:12">
      <c r="A44" s="95">
        <v>1925</v>
      </c>
      <c r="B44">
        <v>2000</v>
      </c>
      <c r="D44">
        <v>2000</v>
      </c>
      <c r="L44">
        <f t="shared" si="0"/>
        <v>0</v>
      </c>
    </row>
    <row r="45" spans="1:12">
      <c r="A45" s="95">
        <v>1930</v>
      </c>
      <c r="B45">
        <v>1987</v>
      </c>
      <c r="K45">
        <v>1987</v>
      </c>
      <c r="L45" t="e">
        <f t="shared" si="0"/>
        <v>#DIV/0!</v>
      </c>
    </row>
    <row r="46" spans="1:12">
      <c r="A46" s="95">
        <v>1940</v>
      </c>
      <c r="B46">
        <v>2213</v>
      </c>
      <c r="K46">
        <v>2213</v>
      </c>
      <c r="L46" t="e">
        <f t="shared" si="0"/>
        <v>#DIV/0!</v>
      </c>
    </row>
    <row r="47" spans="1:12">
      <c r="A47" s="95">
        <v>1950</v>
      </c>
      <c r="B47">
        <v>2495</v>
      </c>
      <c r="C47">
        <v>2400</v>
      </c>
      <c r="H47">
        <v>2530</v>
      </c>
      <c r="I47">
        <v>2513</v>
      </c>
      <c r="J47">
        <v>2516</v>
      </c>
      <c r="K47">
        <v>2516</v>
      </c>
      <c r="L47">
        <f t="shared" si="0"/>
        <v>5.4166666666666696E-2</v>
      </c>
    </row>
    <row r="48" spans="1:12">
      <c r="A48" s="95">
        <v>1955</v>
      </c>
      <c r="B48">
        <v>2626</v>
      </c>
      <c r="D48">
        <v>2500</v>
      </c>
      <c r="J48">
        <v>2752</v>
      </c>
      <c r="L48">
        <f t="shared" si="0"/>
        <v>0.1008</v>
      </c>
    </row>
    <row r="49" spans="1:12">
      <c r="A49" s="95">
        <v>1960</v>
      </c>
      <c r="B49">
        <v>3019.5</v>
      </c>
      <c r="J49">
        <v>3020</v>
      </c>
      <c r="K49">
        <v>3019</v>
      </c>
      <c r="L49">
        <f t="shared" si="0"/>
        <v>0</v>
      </c>
    </row>
    <row r="50" spans="1:12">
      <c r="A50" s="95">
        <v>1965</v>
      </c>
      <c r="B50">
        <v>3336</v>
      </c>
      <c r="J50">
        <v>3336</v>
      </c>
      <c r="L50">
        <f t="shared" si="0"/>
        <v>0</v>
      </c>
    </row>
    <row r="51" spans="1:12">
      <c r="A51" s="95">
        <v>1970</v>
      </c>
      <c r="B51">
        <v>3676</v>
      </c>
      <c r="H51">
        <v>3637</v>
      </c>
      <c r="J51">
        <v>3698</v>
      </c>
      <c r="K51">
        <v>3693</v>
      </c>
      <c r="L51">
        <f t="shared" si="0"/>
        <v>1.6772064888644467E-2</v>
      </c>
    </row>
    <row r="52" spans="1:12">
      <c r="A52" s="95">
        <v>1975</v>
      </c>
      <c r="B52">
        <v>3957.25</v>
      </c>
      <c r="D52">
        <v>3900</v>
      </c>
      <c r="E52">
        <v>3900</v>
      </c>
      <c r="F52">
        <v>3950</v>
      </c>
      <c r="J52">
        <v>4079</v>
      </c>
      <c r="L52">
        <f t="shared" si="0"/>
        <v>4.5897435897436001E-2</v>
      </c>
    </row>
    <row r="53" spans="1:12">
      <c r="A53" s="95">
        <v>1980</v>
      </c>
      <c r="B53">
        <v>4437.6666666700003</v>
      </c>
      <c r="I53">
        <v>4415</v>
      </c>
      <c r="J53">
        <v>4448</v>
      </c>
      <c r="K53">
        <v>4450</v>
      </c>
      <c r="L53">
        <f t="shared" si="0"/>
        <v>7.9275198187995777E-3</v>
      </c>
    </row>
    <row r="54" spans="1:12">
      <c r="A54" s="95">
        <v>1985</v>
      </c>
      <c r="B54">
        <v>4851</v>
      </c>
      <c r="J54">
        <v>4851</v>
      </c>
      <c r="L54">
        <f t="shared" si="0"/>
        <v>0</v>
      </c>
    </row>
    <row r="55" spans="1:12">
      <c r="A55" s="95">
        <v>1990</v>
      </c>
      <c r="B55">
        <v>5312.5</v>
      </c>
      <c r="J55">
        <v>5292</v>
      </c>
      <c r="K55">
        <v>5333</v>
      </c>
      <c r="L55">
        <f t="shared" si="0"/>
        <v>7.7475434618292649E-3</v>
      </c>
    </row>
    <row r="57" spans="1:12">
      <c r="A57" t="s">
        <v>108</v>
      </c>
    </row>
    <row r="58" spans="1:12">
      <c r="A58" t="s">
        <v>109</v>
      </c>
    </row>
    <row r="59" spans="1:12">
      <c r="A59" t="s">
        <v>110</v>
      </c>
    </row>
    <row r="60" spans="1:12">
      <c r="A60" t="s">
        <v>111</v>
      </c>
    </row>
  </sheetData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00621-F495-4891-8856-D65DE4615520}">
  <sheetPr codeName="Sheet9"/>
  <dimension ref="A2:I36"/>
  <sheetViews>
    <sheetView workbookViewId="0">
      <selection activeCell="I31" sqref="I31"/>
    </sheetView>
  </sheetViews>
  <sheetFormatPr defaultRowHeight="14.25"/>
  <cols>
    <col min="8" max="8" width="10.1328125" customWidth="1"/>
  </cols>
  <sheetData>
    <row r="2" spans="1:9" ht="28.5">
      <c r="A2" t="s">
        <v>9</v>
      </c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s="160" t="s">
        <v>117</v>
      </c>
      <c r="H2" s="160" t="s">
        <v>118</v>
      </c>
      <c r="I2" s="160" t="s">
        <v>119</v>
      </c>
    </row>
    <row r="3" spans="1:9">
      <c r="A3">
        <v>-10000</v>
      </c>
      <c r="C3">
        <v>1</v>
      </c>
      <c r="G3">
        <v>4</v>
      </c>
      <c r="I3">
        <f t="shared" ref="I3:I34" si="0">IF(ISBLANK(H3),G3,H3)</f>
        <v>4</v>
      </c>
    </row>
    <row r="4" spans="1:9">
      <c r="A4">
        <v>-5000</v>
      </c>
      <c r="G4">
        <v>5</v>
      </c>
      <c r="I4">
        <f t="shared" si="0"/>
        <v>5</v>
      </c>
    </row>
    <row r="5" spans="1:9">
      <c r="A5">
        <v>-4000</v>
      </c>
      <c r="G5">
        <v>7</v>
      </c>
      <c r="I5">
        <f t="shared" si="0"/>
        <v>7</v>
      </c>
    </row>
    <row r="6" spans="1:9">
      <c r="A6">
        <v>-3000</v>
      </c>
      <c r="G6">
        <v>14</v>
      </c>
      <c r="I6">
        <f t="shared" si="0"/>
        <v>14</v>
      </c>
    </row>
    <row r="7" spans="1:9">
      <c r="A7">
        <v>-2000</v>
      </c>
      <c r="B7">
        <v>5</v>
      </c>
      <c r="G7">
        <v>27</v>
      </c>
      <c r="I7">
        <f t="shared" si="0"/>
        <v>27</v>
      </c>
    </row>
    <row r="8" spans="1:9">
      <c r="A8">
        <v>-1000</v>
      </c>
      <c r="B8">
        <v>10</v>
      </c>
      <c r="G8">
        <v>50</v>
      </c>
      <c r="I8">
        <f t="shared" si="0"/>
        <v>50</v>
      </c>
    </row>
    <row r="9" spans="1:9">
      <c r="A9">
        <v>-500</v>
      </c>
      <c r="G9">
        <v>100</v>
      </c>
      <c r="I9">
        <f t="shared" si="0"/>
        <v>100</v>
      </c>
    </row>
    <row r="10" spans="1:9">
      <c r="A10">
        <v>-400</v>
      </c>
      <c r="B10" s="2">
        <v>20</v>
      </c>
      <c r="C10">
        <v>80</v>
      </c>
    </row>
    <row r="11" spans="1:9">
      <c r="A11">
        <v>-200</v>
      </c>
      <c r="B11">
        <v>26</v>
      </c>
      <c r="C11">
        <v>105</v>
      </c>
      <c r="G11">
        <v>150</v>
      </c>
      <c r="I11">
        <f t="shared" si="0"/>
        <v>150</v>
      </c>
    </row>
    <row r="12" spans="1:9">
      <c r="A12">
        <v>1</v>
      </c>
      <c r="B12">
        <v>31</v>
      </c>
      <c r="C12">
        <v>115</v>
      </c>
      <c r="D12">
        <v>16.5</v>
      </c>
      <c r="E12">
        <v>4.5</v>
      </c>
      <c r="F12">
        <v>1</v>
      </c>
      <c r="G12">
        <v>170</v>
      </c>
      <c r="H12" s="2">
        <f>SUM(B12:F12)</f>
        <v>168</v>
      </c>
      <c r="I12">
        <f t="shared" si="0"/>
        <v>168</v>
      </c>
    </row>
    <row r="13" spans="1:9">
      <c r="A13">
        <v>200</v>
      </c>
      <c r="B13">
        <v>36</v>
      </c>
      <c r="C13">
        <v>130</v>
      </c>
      <c r="G13">
        <v>190</v>
      </c>
      <c r="I13">
        <f t="shared" si="0"/>
        <v>190</v>
      </c>
    </row>
    <row r="14" spans="1:9">
      <c r="A14">
        <v>400</v>
      </c>
      <c r="B14">
        <v>31</v>
      </c>
      <c r="C14">
        <v>130</v>
      </c>
      <c r="G14">
        <v>190</v>
      </c>
      <c r="I14">
        <f t="shared" si="0"/>
        <v>190</v>
      </c>
    </row>
    <row r="15" spans="1:9">
      <c r="A15">
        <v>500</v>
      </c>
      <c r="G15">
        <v>190</v>
      </c>
      <c r="I15">
        <f t="shared" si="0"/>
        <v>190</v>
      </c>
    </row>
    <row r="16" spans="1:9">
      <c r="A16">
        <v>600</v>
      </c>
      <c r="B16">
        <v>26</v>
      </c>
      <c r="C16">
        <v>140</v>
      </c>
      <c r="G16">
        <v>200</v>
      </c>
      <c r="I16">
        <f t="shared" si="0"/>
        <v>200</v>
      </c>
    </row>
    <row r="17" spans="1:9">
      <c r="A17">
        <v>700</v>
      </c>
      <c r="G17">
        <v>210</v>
      </c>
      <c r="I17">
        <f t="shared" si="0"/>
        <v>210</v>
      </c>
    </row>
    <row r="18" spans="1:9">
      <c r="A18">
        <v>800</v>
      </c>
      <c r="B18">
        <v>29</v>
      </c>
      <c r="C18">
        <v>155</v>
      </c>
      <c r="G18">
        <v>220</v>
      </c>
      <c r="I18">
        <f t="shared" si="0"/>
        <v>220</v>
      </c>
    </row>
    <row r="19" spans="1:9">
      <c r="A19">
        <v>900</v>
      </c>
      <c r="G19">
        <v>240</v>
      </c>
      <c r="I19">
        <f t="shared" si="0"/>
        <v>240</v>
      </c>
    </row>
    <row r="20" spans="1:9">
      <c r="A20">
        <v>1000</v>
      </c>
      <c r="B20">
        <v>36</v>
      </c>
      <c r="C20">
        <v>185</v>
      </c>
      <c r="D20">
        <v>33</v>
      </c>
      <c r="E20">
        <v>9</v>
      </c>
      <c r="F20">
        <v>1.5</v>
      </c>
      <c r="G20">
        <v>265</v>
      </c>
      <c r="H20" s="2">
        <f>SUM(B20:F20)</f>
        <v>264.5</v>
      </c>
      <c r="I20">
        <f t="shared" si="0"/>
        <v>264.5</v>
      </c>
    </row>
    <row r="21" spans="1:9">
      <c r="A21">
        <v>1100</v>
      </c>
      <c r="B21">
        <v>44</v>
      </c>
      <c r="C21">
        <v>230</v>
      </c>
      <c r="G21">
        <v>320</v>
      </c>
      <c r="I21">
        <f t="shared" si="0"/>
        <v>320</v>
      </c>
    </row>
    <row r="22" spans="1:9">
      <c r="A22">
        <v>1200</v>
      </c>
      <c r="B22">
        <v>58</v>
      </c>
      <c r="C22">
        <v>250</v>
      </c>
      <c r="G22">
        <v>360</v>
      </c>
      <c r="I22">
        <f t="shared" si="0"/>
        <v>360</v>
      </c>
    </row>
    <row r="23" spans="1:9">
      <c r="A23">
        <v>1300</v>
      </c>
      <c r="B23">
        <v>79</v>
      </c>
      <c r="C23">
        <v>230</v>
      </c>
      <c r="G23">
        <v>360</v>
      </c>
      <c r="I23">
        <f t="shared" si="0"/>
        <v>360</v>
      </c>
    </row>
    <row r="24" spans="1:9">
      <c r="A24">
        <v>1400</v>
      </c>
      <c r="B24">
        <v>60</v>
      </c>
      <c r="C24">
        <v>235</v>
      </c>
      <c r="G24">
        <v>350</v>
      </c>
      <c r="I24">
        <f t="shared" si="0"/>
        <v>350</v>
      </c>
    </row>
    <row r="25" spans="1:9">
      <c r="A25">
        <v>1500</v>
      </c>
      <c r="B25">
        <v>81</v>
      </c>
      <c r="C25">
        <v>280</v>
      </c>
      <c r="D25">
        <v>46</v>
      </c>
      <c r="E25">
        <v>14</v>
      </c>
      <c r="F25">
        <v>2</v>
      </c>
      <c r="G25">
        <v>425</v>
      </c>
      <c r="H25" s="2">
        <f>SUM(B25:F25)</f>
        <v>423</v>
      </c>
      <c r="I25">
        <f t="shared" si="0"/>
        <v>423</v>
      </c>
    </row>
    <row r="26" spans="1:9">
      <c r="A26">
        <v>1600</v>
      </c>
      <c r="B26">
        <v>100</v>
      </c>
      <c r="C26">
        <v>375</v>
      </c>
      <c r="D26">
        <v>55</v>
      </c>
      <c r="E26">
        <v>11.5</v>
      </c>
      <c r="G26">
        <v>545</v>
      </c>
      <c r="I26">
        <f t="shared" si="0"/>
        <v>545</v>
      </c>
    </row>
    <row r="27" spans="1:9">
      <c r="A27">
        <v>1650</v>
      </c>
      <c r="B27">
        <v>105</v>
      </c>
      <c r="C27">
        <v>370</v>
      </c>
      <c r="D27">
        <v>58</v>
      </c>
      <c r="E27">
        <v>12</v>
      </c>
      <c r="G27">
        <v>545</v>
      </c>
      <c r="I27">
        <f t="shared" si="0"/>
        <v>545</v>
      </c>
    </row>
    <row r="28" spans="1:9">
      <c r="A28">
        <v>1700</v>
      </c>
      <c r="B28">
        <v>120</v>
      </c>
      <c r="C28">
        <v>415</v>
      </c>
      <c r="D28">
        <v>61</v>
      </c>
      <c r="E28">
        <v>13</v>
      </c>
      <c r="G28">
        <v>610</v>
      </c>
      <c r="I28">
        <f t="shared" si="0"/>
        <v>610</v>
      </c>
    </row>
    <row r="29" spans="1:9">
      <c r="A29">
        <v>1750</v>
      </c>
      <c r="B29">
        <v>140</v>
      </c>
      <c r="C29">
        <v>495</v>
      </c>
      <c r="E29">
        <v>16</v>
      </c>
      <c r="G29">
        <v>720</v>
      </c>
      <c r="I29">
        <f t="shared" si="0"/>
        <v>720</v>
      </c>
    </row>
    <row r="30" spans="1:9">
      <c r="A30">
        <v>1800</v>
      </c>
      <c r="B30">
        <v>180</v>
      </c>
      <c r="C30">
        <v>625</v>
      </c>
      <c r="D30">
        <v>70</v>
      </c>
      <c r="E30">
        <v>24</v>
      </c>
      <c r="F30">
        <v>2.5</v>
      </c>
      <c r="G30">
        <v>900</v>
      </c>
      <c r="H30" s="2">
        <f t="shared" ref="H30:H35" si="1">SUM(B30:F30)</f>
        <v>901.5</v>
      </c>
      <c r="I30">
        <f t="shared" si="0"/>
        <v>901.5</v>
      </c>
    </row>
    <row r="31" spans="1:9">
      <c r="A31">
        <v>1850</v>
      </c>
      <c r="B31">
        <v>265</v>
      </c>
      <c r="C31">
        <v>795</v>
      </c>
      <c r="D31">
        <v>81</v>
      </c>
      <c r="E31">
        <v>59</v>
      </c>
      <c r="F31">
        <v>2.25</v>
      </c>
      <c r="H31" s="2">
        <f t="shared" si="1"/>
        <v>1202.25</v>
      </c>
      <c r="I31">
        <f t="shared" si="0"/>
        <v>1202.25</v>
      </c>
    </row>
    <row r="32" spans="1:9">
      <c r="A32">
        <v>1875</v>
      </c>
      <c r="B32">
        <v>315</v>
      </c>
      <c r="C32">
        <v>825</v>
      </c>
      <c r="D32">
        <v>93</v>
      </c>
      <c r="E32">
        <v>91</v>
      </c>
      <c r="F32">
        <v>4.5</v>
      </c>
      <c r="H32" s="2">
        <f t="shared" si="1"/>
        <v>1328.5</v>
      </c>
      <c r="I32">
        <f t="shared" si="0"/>
        <v>1328.5</v>
      </c>
    </row>
    <row r="33" spans="1:9">
      <c r="A33">
        <v>1900</v>
      </c>
      <c r="B33">
        <v>390</v>
      </c>
      <c r="C33">
        <v>970</v>
      </c>
      <c r="D33">
        <v>110</v>
      </c>
      <c r="E33">
        <v>145</v>
      </c>
      <c r="F33">
        <v>6.75</v>
      </c>
      <c r="G33">
        <v>1625</v>
      </c>
      <c r="H33" s="2">
        <f t="shared" si="1"/>
        <v>1621.75</v>
      </c>
      <c r="I33">
        <f t="shared" si="0"/>
        <v>1621.75</v>
      </c>
    </row>
    <row r="34" spans="1:9">
      <c r="A34">
        <v>1925</v>
      </c>
      <c r="B34">
        <v>470</v>
      </c>
      <c r="C34">
        <v>1150</v>
      </c>
      <c r="D34">
        <v>140</v>
      </c>
      <c r="E34">
        <v>220</v>
      </c>
      <c r="F34">
        <v>10</v>
      </c>
      <c r="H34" s="2">
        <f t="shared" si="1"/>
        <v>1990</v>
      </c>
      <c r="I34">
        <f t="shared" si="0"/>
        <v>1990</v>
      </c>
    </row>
    <row r="35" spans="1:9">
      <c r="A35">
        <v>1950</v>
      </c>
      <c r="B35">
        <v>515</v>
      </c>
      <c r="C35">
        <v>1450</v>
      </c>
      <c r="D35">
        <v>205</v>
      </c>
      <c r="E35">
        <v>325</v>
      </c>
      <c r="F35">
        <v>14</v>
      </c>
      <c r="H35" s="2">
        <f t="shared" si="1"/>
        <v>2509</v>
      </c>
      <c r="I35">
        <f>IF(ISBLANK(H35),G35,H35)</f>
        <v>2509</v>
      </c>
    </row>
    <row r="36" spans="1:9">
      <c r="A36">
        <v>2000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A427F-1E71-4F13-92CA-C18617482620}">
  <sheetPr codeName="Sheet10"/>
  <dimension ref="A1:BY31"/>
  <sheetViews>
    <sheetView workbookViewId="0">
      <selection activeCell="M31" sqref="M31"/>
    </sheetView>
  </sheetViews>
  <sheetFormatPr defaultRowHeight="14.25"/>
  <cols>
    <col min="1" max="1" width="11.3984375" customWidth="1"/>
    <col min="2" max="2" width="21.1328125" customWidth="1"/>
    <col min="4" max="4" width="10" bestFit="1" customWidth="1"/>
  </cols>
  <sheetData>
    <row r="1" spans="1:77">
      <c r="A1" t="s">
        <v>120</v>
      </c>
      <c r="C1">
        <v>-10000</v>
      </c>
      <c r="D1">
        <v>-9000</v>
      </c>
      <c r="E1">
        <v>-8000</v>
      </c>
      <c r="F1">
        <v>-7000</v>
      </c>
      <c r="G1">
        <v>-6000</v>
      </c>
      <c r="H1">
        <v>-5000</v>
      </c>
      <c r="I1">
        <v>-4000</v>
      </c>
      <c r="J1">
        <v>-3000</v>
      </c>
      <c r="K1">
        <v>-2000</v>
      </c>
      <c r="L1">
        <v>-1000</v>
      </c>
      <c r="M1">
        <v>1</v>
      </c>
      <c r="N1">
        <v>100</v>
      </c>
      <c r="O1">
        <v>200</v>
      </c>
      <c r="P1">
        <v>300</v>
      </c>
      <c r="Q1">
        <v>400</v>
      </c>
      <c r="R1">
        <v>500</v>
      </c>
      <c r="S1">
        <v>600</v>
      </c>
      <c r="T1">
        <v>700</v>
      </c>
      <c r="U1">
        <v>800</v>
      </c>
      <c r="V1">
        <v>900</v>
      </c>
      <c r="W1">
        <v>1000</v>
      </c>
      <c r="X1">
        <v>1100</v>
      </c>
      <c r="Y1">
        <v>1200</v>
      </c>
      <c r="Z1">
        <v>1300</v>
      </c>
      <c r="AA1">
        <v>1400</v>
      </c>
      <c r="AB1">
        <v>1500</v>
      </c>
      <c r="AC1">
        <v>1600</v>
      </c>
      <c r="AD1">
        <v>1700</v>
      </c>
      <c r="AE1">
        <v>1710</v>
      </c>
      <c r="AF1">
        <v>1720</v>
      </c>
      <c r="AG1">
        <v>1730</v>
      </c>
      <c r="AH1">
        <v>1740</v>
      </c>
      <c r="AI1">
        <v>1750</v>
      </c>
      <c r="AJ1">
        <v>1760</v>
      </c>
      <c r="AK1">
        <v>1770</v>
      </c>
      <c r="AL1">
        <v>1780</v>
      </c>
      <c r="AM1">
        <v>1790</v>
      </c>
      <c r="AN1">
        <v>1800</v>
      </c>
      <c r="AO1">
        <v>1810</v>
      </c>
      <c r="AP1">
        <v>1820</v>
      </c>
      <c r="AQ1">
        <v>1830</v>
      </c>
      <c r="AR1">
        <v>1840</v>
      </c>
      <c r="AS1">
        <v>1850</v>
      </c>
      <c r="AT1">
        <v>1860</v>
      </c>
      <c r="AU1">
        <v>1870</v>
      </c>
      <c r="AV1">
        <v>1880</v>
      </c>
      <c r="AW1">
        <v>1890</v>
      </c>
      <c r="AX1">
        <v>1900</v>
      </c>
      <c r="AY1">
        <v>1910</v>
      </c>
      <c r="AZ1">
        <v>1920</v>
      </c>
      <c r="BA1">
        <v>1930</v>
      </c>
      <c r="BB1">
        <v>1940</v>
      </c>
      <c r="BC1">
        <v>1950</v>
      </c>
      <c r="BD1">
        <v>1960</v>
      </c>
      <c r="BE1">
        <v>1970</v>
      </c>
      <c r="BF1">
        <v>1980</v>
      </c>
      <c r="BG1">
        <v>1990</v>
      </c>
      <c r="BH1">
        <v>2000</v>
      </c>
      <c r="BI1">
        <v>2001</v>
      </c>
      <c r="BJ1">
        <v>2002</v>
      </c>
      <c r="BK1">
        <v>2003</v>
      </c>
      <c r="BL1">
        <v>2004</v>
      </c>
      <c r="BM1">
        <v>2005</v>
      </c>
      <c r="BN1">
        <v>2006</v>
      </c>
      <c r="BO1">
        <v>2007</v>
      </c>
      <c r="BP1">
        <v>2008</v>
      </c>
      <c r="BQ1">
        <v>2009</v>
      </c>
      <c r="BR1">
        <v>2010</v>
      </c>
      <c r="BS1">
        <v>2011</v>
      </c>
      <c r="BT1">
        <v>2012</v>
      </c>
      <c r="BU1">
        <v>2013</v>
      </c>
      <c r="BV1">
        <v>2014</v>
      </c>
      <c r="BW1">
        <v>2015</v>
      </c>
      <c r="BX1">
        <v>2016</v>
      </c>
      <c r="BY1">
        <v>2017</v>
      </c>
    </row>
    <row r="2" spans="1:77">
      <c r="A2">
        <v>1</v>
      </c>
      <c r="B2" s="100" t="s">
        <v>121</v>
      </c>
      <c r="C2">
        <v>17259.37</v>
      </c>
      <c r="D2">
        <v>19177.12</v>
      </c>
      <c r="E2">
        <v>21307.99</v>
      </c>
      <c r="F2">
        <v>23675.63</v>
      </c>
      <c r="G2">
        <v>26306.43</v>
      </c>
      <c r="H2">
        <v>29229.77</v>
      </c>
      <c r="I2">
        <v>32478.35</v>
      </c>
      <c r="J2">
        <v>36088.58</v>
      </c>
      <c r="K2">
        <v>40101.300000000003</v>
      </c>
      <c r="L2">
        <v>44563.360000000001</v>
      </c>
      <c r="M2">
        <v>49527.06</v>
      </c>
      <c r="N2">
        <v>54040.92</v>
      </c>
      <c r="O2">
        <v>58970.76</v>
      </c>
      <c r="P2">
        <v>64357.17</v>
      </c>
      <c r="Q2">
        <v>70246.05</v>
      </c>
      <c r="R2">
        <v>76689.39</v>
      </c>
      <c r="S2">
        <v>83747.009999999995</v>
      </c>
      <c r="T2">
        <v>91489.41</v>
      </c>
      <c r="U2">
        <v>100000.2</v>
      </c>
      <c r="V2">
        <v>100000.2</v>
      </c>
      <c r="W2">
        <v>100000.2</v>
      </c>
      <c r="X2">
        <v>119999.9</v>
      </c>
      <c r="Y2">
        <v>140000.4</v>
      </c>
      <c r="Z2">
        <v>159999.6</v>
      </c>
      <c r="AA2">
        <v>179999.8</v>
      </c>
      <c r="AB2">
        <v>200000.3</v>
      </c>
      <c r="AC2">
        <v>200000.3</v>
      </c>
      <c r="AD2">
        <v>200000.3</v>
      </c>
      <c r="AE2">
        <v>227284.7</v>
      </c>
      <c r="AF2">
        <v>264289.40000000002</v>
      </c>
      <c r="AG2">
        <v>308210.2</v>
      </c>
      <c r="AH2">
        <v>360422.5</v>
      </c>
      <c r="AI2">
        <v>422572.2</v>
      </c>
      <c r="AJ2">
        <v>496640.2</v>
      </c>
      <c r="AK2">
        <v>584998.80000000005</v>
      </c>
      <c r="AL2">
        <v>690497.2</v>
      </c>
      <c r="AM2">
        <v>816556.2</v>
      </c>
      <c r="AN2">
        <v>967276.7</v>
      </c>
      <c r="AO2">
        <v>1147594</v>
      </c>
      <c r="AP2">
        <v>1375128</v>
      </c>
      <c r="AQ2">
        <v>1651498</v>
      </c>
      <c r="AR2">
        <v>1987827</v>
      </c>
      <c r="AS2">
        <v>2397799</v>
      </c>
      <c r="AT2">
        <v>3397656</v>
      </c>
      <c r="AU2">
        <v>3892448</v>
      </c>
      <c r="AV2">
        <v>4536768</v>
      </c>
      <c r="AW2">
        <v>5099386</v>
      </c>
      <c r="AX2">
        <v>5510632</v>
      </c>
      <c r="AY2">
        <v>7239124</v>
      </c>
      <c r="AZ2">
        <v>8850135</v>
      </c>
      <c r="BA2" s="97">
        <v>10476191</v>
      </c>
      <c r="BB2" s="97">
        <v>11690041</v>
      </c>
      <c r="BC2" s="97">
        <v>13736981</v>
      </c>
      <c r="BD2" s="97">
        <v>17908978</v>
      </c>
      <c r="BE2" s="97">
        <v>21716820</v>
      </c>
      <c r="BF2" s="97">
        <v>24516274</v>
      </c>
      <c r="BG2" s="97">
        <v>27700982</v>
      </c>
      <c r="BH2" s="97">
        <v>30667294</v>
      </c>
      <c r="BI2" s="97">
        <v>31002280</v>
      </c>
      <c r="BJ2" s="97">
        <v>31337146</v>
      </c>
      <c r="BK2" s="97">
        <v>31671998</v>
      </c>
      <c r="BL2" s="97">
        <v>32006934</v>
      </c>
      <c r="BM2" s="97">
        <v>32341844</v>
      </c>
      <c r="BN2" s="97">
        <v>32676752</v>
      </c>
      <c r="BO2" s="97">
        <v>33011756</v>
      </c>
      <c r="BP2" s="97">
        <v>33346550</v>
      </c>
      <c r="BQ2" s="97">
        <v>33681540</v>
      </c>
      <c r="BR2" s="97">
        <v>34016340</v>
      </c>
      <c r="BS2" s="97">
        <v>34391120</v>
      </c>
      <c r="BT2" s="97">
        <v>34765836</v>
      </c>
      <c r="BU2" s="97">
        <v>35140600</v>
      </c>
      <c r="BV2" s="97">
        <v>35515180</v>
      </c>
      <c r="BW2" s="97">
        <v>35890144</v>
      </c>
      <c r="BX2" s="97">
        <v>36264824</v>
      </c>
      <c r="BY2" s="97">
        <v>36639780</v>
      </c>
    </row>
    <row r="3" spans="1:77">
      <c r="A3">
        <v>2</v>
      </c>
      <c r="B3" s="100" t="s">
        <v>122</v>
      </c>
      <c r="C3">
        <v>233969.6</v>
      </c>
      <c r="D3">
        <v>259964.7</v>
      </c>
      <c r="E3">
        <v>288850.2</v>
      </c>
      <c r="F3">
        <v>320944.8</v>
      </c>
      <c r="G3">
        <v>356604</v>
      </c>
      <c r="H3">
        <v>396229.8</v>
      </c>
      <c r="I3">
        <v>440249.59999999998</v>
      </c>
      <c r="J3">
        <v>489169.8</v>
      </c>
      <c r="K3">
        <v>543529.1</v>
      </c>
      <c r="L3">
        <v>603914.9</v>
      </c>
      <c r="M3">
        <v>671012.9</v>
      </c>
      <c r="N3">
        <v>702962.9</v>
      </c>
      <c r="O3">
        <v>736442.8</v>
      </c>
      <c r="P3">
        <v>771516.1</v>
      </c>
      <c r="Q3">
        <v>808254.6</v>
      </c>
      <c r="R3">
        <v>846752.9</v>
      </c>
      <c r="S3">
        <v>887088.4</v>
      </c>
      <c r="T3">
        <v>929358.6</v>
      </c>
      <c r="U3">
        <v>973675.5</v>
      </c>
      <c r="V3">
        <v>1095492</v>
      </c>
      <c r="W3">
        <v>1217409</v>
      </c>
      <c r="X3">
        <v>1311479</v>
      </c>
      <c r="Y3">
        <v>1452829</v>
      </c>
      <c r="Z3">
        <v>1571686</v>
      </c>
      <c r="AA3">
        <v>1739206</v>
      </c>
      <c r="AB3">
        <v>1887029</v>
      </c>
      <c r="AC3">
        <v>778503.8</v>
      </c>
      <c r="AD3">
        <v>927085.2</v>
      </c>
      <c r="AE3">
        <v>1372811</v>
      </c>
      <c r="AF3">
        <v>1818513</v>
      </c>
      <c r="AG3">
        <v>2264235</v>
      </c>
      <c r="AH3">
        <v>2709945</v>
      </c>
      <c r="AI3">
        <v>3155674</v>
      </c>
      <c r="AJ3">
        <v>3601432</v>
      </c>
      <c r="AK3">
        <v>4047133</v>
      </c>
      <c r="AL3">
        <v>4492807</v>
      </c>
      <c r="AM3">
        <v>4938626</v>
      </c>
      <c r="AN3">
        <v>6313536</v>
      </c>
      <c r="AO3">
        <v>8175416</v>
      </c>
      <c r="AP3" s="97">
        <v>10598277</v>
      </c>
      <c r="AQ3" s="97">
        <v>13838315</v>
      </c>
      <c r="AR3" s="97">
        <v>18014444</v>
      </c>
      <c r="AS3" s="97">
        <v>23790396</v>
      </c>
      <c r="AT3" s="97">
        <v>31888018</v>
      </c>
      <c r="AU3" s="97">
        <v>38961484</v>
      </c>
      <c r="AV3" s="97">
        <v>50580612</v>
      </c>
      <c r="AW3" s="97">
        <v>63127016</v>
      </c>
      <c r="AX3" s="97">
        <v>76214008</v>
      </c>
      <c r="AY3" s="97">
        <v>91602200</v>
      </c>
      <c r="AZ3" s="97">
        <v>106016980</v>
      </c>
      <c r="BA3" s="97">
        <v>123200900</v>
      </c>
      <c r="BB3" s="97">
        <v>132159620</v>
      </c>
      <c r="BC3" s="97">
        <v>157806190</v>
      </c>
      <c r="BD3" s="97">
        <v>186316910</v>
      </c>
      <c r="BE3" s="97">
        <v>209452320</v>
      </c>
      <c r="BF3" s="97">
        <v>229813490</v>
      </c>
      <c r="BG3" s="97">
        <v>253327550</v>
      </c>
      <c r="BH3" s="97">
        <v>282483100</v>
      </c>
      <c r="BI3" s="97">
        <v>285270530</v>
      </c>
      <c r="BJ3" s="97">
        <v>288060380</v>
      </c>
      <c r="BK3" s="97">
        <v>290849760</v>
      </c>
      <c r="BL3" s="97">
        <v>293637150</v>
      </c>
      <c r="BM3" s="97">
        <v>296425950</v>
      </c>
      <c r="BN3" s="97">
        <v>299213340</v>
      </c>
      <c r="BO3" s="97">
        <v>302002910</v>
      </c>
      <c r="BP3" s="97">
        <v>304791580</v>
      </c>
      <c r="BQ3" s="97">
        <v>307578560</v>
      </c>
      <c r="BR3" s="97">
        <v>310366690</v>
      </c>
      <c r="BS3" s="97">
        <v>312906180</v>
      </c>
      <c r="BT3" s="97">
        <v>315443040</v>
      </c>
      <c r="BU3" s="97">
        <v>317978820</v>
      </c>
      <c r="BV3" s="97">
        <v>320514940</v>
      </c>
      <c r="BW3" s="97">
        <v>323052260</v>
      </c>
      <c r="BX3" s="97">
        <v>325588260</v>
      </c>
      <c r="BY3" s="97">
        <v>328125980</v>
      </c>
    </row>
    <row r="4" spans="1:77">
      <c r="A4">
        <v>3</v>
      </c>
      <c r="B4" s="100" t="s">
        <v>123</v>
      </c>
      <c r="C4">
        <v>805299.8</v>
      </c>
      <c r="D4">
        <v>1006627</v>
      </c>
      <c r="E4">
        <v>1258282</v>
      </c>
      <c r="F4">
        <v>1572852</v>
      </c>
      <c r="G4">
        <v>1966066</v>
      </c>
      <c r="H4">
        <v>2457586</v>
      </c>
      <c r="I4">
        <v>3071972</v>
      </c>
      <c r="J4">
        <v>3839967</v>
      </c>
      <c r="K4">
        <v>4799964</v>
      </c>
      <c r="L4">
        <v>5999926</v>
      </c>
      <c r="M4">
        <v>7499944</v>
      </c>
      <c r="N4">
        <v>7911568</v>
      </c>
      <c r="O4">
        <v>8345758</v>
      </c>
      <c r="P4">
        <v>8803862</v>
      </c>
      <c r="Q4">
        <v>9287023</v>
      </c>
      <c r="R4">
        <v>9796759</v>
      </c>
      <c r="S4" s="97">
        <v>10334467</v>
      </c>
      <c r="T4" s="97">
        <v>10901665</v>
      </c>
      <c r="U4" s="97">
        <v>11500026</v>
      </c>
      <c r="V4" s="97">
        <v>13250031</v>
      </c>
      <c r="W4" s="97">
        <v>15000009</v>
      </c>
      <c r="X4" s="97">
        <v>17000002</v>
      </c>
      <c r="Y4" s="97">
        <v>19000050</v>
      </c>
      <c r="Z4" s="97">
        <v>20999978</v>
      </c>
      <c r="AA4" s="97">
        <v>23000050</v>
      </c>
      <c r="AB4" s="97">
        <v>24999976</v>
      </c>
      <c r="AC4">
        <v>1000000</v>
      </c>
      <c r="AD4">
        <v>4000000</v>
      </c>
      <c r="AE4">
        <v>4335695</v>
      </c>
      <c r="AF4">
        <v>4671358</v>
      </c>
      <c r="AG4">
        <v>5007035</v>
      </c>
      <c r="AH4">
        <v>5342734</v>
      </c>
      <c r="AI4">
        <v>5678426</v>
      </c>
      <c r="AJ4">
        <v>6014084</v>
      </c>
      <c r="AK4">
        <v>6349770</v>
      </c>
      <c r="AL4">
        <v>6685432</v>
      </c>
      <c r="AM4">
        <v>7021169</v>
      </c>
      <c r="AN4">
        <v>7356816</v>
      </c>
      <c r="AO4">
        <v>7692490</v>
      </c>
      <c r="AP4">
        <v>8028191</v>
      </c>
      <c r="AQ4">
        <v>8363906</v>
      </c>
      <c r="AR4">
        <v>8699525</v>
      </c>
      <c r="AS4">
        <v>9035215</v>
      </c>
      <c r="AT4">
        <v>9370915</v>
      </c>
      <c r="AU4">
        <v>9706598</v>
      </c>
      <c r="AV4" s="97">
        <v>10042257</v>
      </c>
      <c r="AW4" s="97">
        <v>11849201</v>
      </c>
      <c r="AX4" s="97">
        <v>13615245</v>
      </c>
      <c r="AY4" s="97">
        <v>15159979</v>
      </c>
      <c r="AZ4" s="97">
        <v>14335021</v>
      </c>
      <c r="BA4" s="97">
        <v>16552999</v>
      </c>
      <c r="BB4" s="97">
        <v>19653950</v>
      </c>
      <c r="BC4" s="97">
        <v>27740750</v>
      </c>
      <c r="BD4" s="97">
        <v>37910116</v>
      </c>
      <c r="BE4" s="97">
        <v>51868392</v>
      </c>
      <c r="BF4" s="97">
        <v>68776368</v>
      </c>
      <c r="BG4" s="97">
        <v>84306424</v>
      </c>
      <c r="BH4" s="97">
        <v>99959712</v>
      </c>
      <c r="BI4" s="97">
        <v>101305780</v>
      </c>
      <c r="BJ4" s="97">
        <v>102652220</v>
      </c>
      <c r="BK4" s="97">
        <v>103998320</v>
      </c>
      <c r="BL4" s="97">
        <v>105345090</v>
      </c>
      <c r="BM4" s="97">
        <v>106691350</v>
      </c>
      <c r="BN4" s="97">
        <v>108037630</v>
      </c>
      <c r="BO4" s="97">
        <v>109384100</v>
      </c>
      <c r="BP4" s="97">
        <v>110730180</v>
      </c>
      <c r="BQ4" s="97">
        <v>112076300</v>
      </c>
      <c r="BR4" s="97">
        <v>113423120</v>
      </c>
      <c r="BS4" s="97">
        <v>114699250</v>
      </c>
      <c r="BT4" s="97">
        <v>115974900</v>
      </c>
      <c r="BU4" s="97">
        <v>117251230</v>
      </c>
      <c r="BV4" s="97">
        <v>118526920</v>
      </c>
      <c r="BW4" s="97">
        <v>119803140</v>
      </c>
      <c r="BX4" s="97">
        <v>121078880</v>
      </c>
      <c r="BY4" s="97">
        <v>122354940</v>
      </c>
    </row>
    <row r="5" spans="1:77">
      <c r="A5">
        <v>4</v>
      </c>
      <c r="B5" s="100" t="s">
        <v>124</v>
      </c>
      <c r="C5">
        <v>122671.4</v>
      </c>
      <c r="D5">
        <v>137273.1</v>
      </c>
      <c r="E5">
        <v>153967.79999999999</v>
      </c>
      <c r="F5">
        <v>173223.5</v>
      </c>
      <c r="G5">
        <v>195682.8</v>
      </c>
      <c r="H5">
        <v>222258.6</v>
      </c>
      <c r="I5">
        <v>254276</v>
      </c>
      <c r="J5">
        <v>293713.09999999998</v>
      </c>
      <c r="K5">
        <v>343601.9</v>
      </c>
      <c r="L5">
        <v>408711.9</v>
      </c>
      <c r="M5">
        <v>496754</v>
      </c>
      <c r="N5">
        <v>550528.80000000005</v>
      </c>
      <c r="O5">
        <v>611288.4</v>
      </c>
      <c r="P5">
        <v>680208.7</v>
      </c>
      <c r="Q5">
        <v>758733.6</v>
      </c>
      <c r="R5">
        <v>848637.6</v>
      </c>
      <c r="S5">
        <v>952145.8</v>
      </c>
      <c r="T5">
        <v>1072084</v>
      </c>
      <c r="U5">
        <v>1212116</v>
      </c>
      <c r="V5">
        <v>1499858</v>
      </c>
      <c r="W5">
        <v>1816862</v>
      </c>
      <c r="X5">
        <v>2062608</v>
      </c>
      <c r="Y5">
        <v>2361596</v>
      </c>
      <c r="Z5">
        <v>2737033</v>
      </c>
      <c r="AA5">
        <v>3228101</v>
      </c>
      <c r="AB5">
        <v>3904606</v>
      </c>
      <c r="AC5">
        <v>1833298</v>
      </c>
      <c r="AD5">
        <v>1639822</v>
      </c>
      <c r="AE5">
        <v>1710108</v>
      </c>
      <c r="AF5">
        <v>1792444</v>
      </c>
      <c r="AG5">
        <v>1889115</v>
      </c>
      <c r="AH5">
        <v>2002942</v>
      </c>
      <c r="AI5">
        <v>2137356</v>
      </c>
      <c r="AJ5">
        <v>2296665</v>
      </c>
      <c r="AK5">
        <v>2486287</v>
      </c>
      <c r="AL5">
        <v>2726585</v>
      </c>
      <c r="AM5">
        <v>3008740</v>
      </c>
      <c r="AN5">
        <v>3342056</v>
      </c>
      <c r="AO5">
        <v>3752059</v>
      </c>
      <c r="AP5">
        <v>4161426</v>
      </c>
      <c r="AQ5">
        <v>4814576</v>
      </c>
      <c r="AR5">
        <v>5410176</v>
      </c>
      <c r="AS5">
        <v>6122398</v>
      </c>
      <c r="AT5">
        <v>6748756</v>
      </c>
      <c r="AU5">
        <v>7505730</v>
      </c>
      <c r="AV5">
        <v>8363788</v>
      </c>
      <c r="AW5">
        <v>9333140</v>
      </c>
      <c r="AX5" s="97">
        <v>10457234</v>
      </c>
      <c r="AY5" s="97">
        <v>12452474</v>
      </c>
      <c r="AZ5" s="97">
        <v>15155266</v>
      </c>
      <c r="BA5" s="97">
        <v>17853314</v>
      </c>
      <c r="BB5" s="97">
        <v>20958104</v>
      </c>
      <c r="BC5" s="97">
        <v>26925600</v>
      </c>
      <c r="BD5" s="97">
        <v>33907272</v>
      </c>
      <c r="BE5" s="97">
        <v>42906952</v>
      </c>
      <c r="BF5" s="97">
        <v>52529276</v>
      </c>
      <c r="BG5" s="97">
        <v>62937884</v>
      </c>
      <c r="BH5" s="97">
        <v>73770464</v>
      </c>
      <c r="BI5" s="97">
        <v>74787504</v>
      </c>
      <c r="BJ5" s="97">
        <v>75805112</v>
      </c>
      <c r="BK5" s="97">
        <v>76822360</v>
      </c>
      <c r="BL5" s="97">
        <v>77839600</v>
      </c>
      <c r="BM5" s="97">
        <v>78856632</v>
      </c>
      <c r="BN5" s="97">
        <v>79873776</v>
      </c>
      <c r="BO5" s="97">
        <v>80891336</v>
      </c>
      <c r="BP5" s="97">
        <v>81908424</v>
      </c>
      <c r="BQ5" s="97">
        <v>82925464</v>
      </c>
      <c r="BR5" s="97">
        <v>83943096</v>
      </c>
      <c r="BS5" s="97">
        <v>84805624</v>
      </c>
      <c r="BT5" s="97">
        <v>85668168</v>
      </c>
      <c r="BU5" s="97">
        <v>86530784</v>
      </c>
      <c r="BV5" s="97">
        <v>87393584</v>
      </c>
      <c r="BW5" s="97">
        <v>88256152</v>
      </c>
      <c r="BX5" s="97">
        <v>89118920</v>
      </c>
      <c r="BY5" s="97">
        <v>89981632</v>
      </c>
    </row>
    <row r="6" spans="1:77">
      <c r="A6">
        <v>5</v>
      </c>
      <c r="B6" s="100" t="s">
        <v>125</v>
      </c>
      <c r="C6">
        <v>415019.4</v>
      </c>
      <c r="D6">
        <v>544715.5</v>
      </c>
      <c r="E6">
        <v>714937.9</v>
      </c>
      <c r="F6">
        <v>938353.3</v>
      </c>
      <c r="G6">
        <v>1231605</v>
      </c>
      <c r="H6">
        <v>1616463</v>
      </c>
      <c r="I6">
        <v>2121616</v>
      </c>
      <c r="J6">
        <v>2784611</v>
      </c>
      <c r="K6">
        <v>3654791</v>
      </c>
      <c r="L6">
        <v>4796876</v>
      </c>
      <c r="M6">
        <v>6295921</v>
      </c>
      <c r="N6">
        <v>6745662</v>
      </c>
      <c r="O6">
        <v>7227476</v>
      </c>
      <c r="P6">
        <v>7743696</v>
      </c>
      <c r="Q6">
        <v>8296914</v>
      </c>
      <c r="R6">
        <v>8889472</v>
      </c>
      <c r="S6">
        <v>9524484</v>
      </c>
      <c r="T6" s="97">
        <v>10204764</v>
      </c>
      <c r="U6" s="97">
        <v>10933723</v>
      </c>
      <c r="V6" s="97">
        <v>11133811</v>
      </c>
      <c r="W6" s="97">
        <v>11336614</v>
      </c>
      <c r="X6" s="97">
        <v>12567398</v>
      </c>
      <c r="Y6" s="97">
        <v>13798113</v>
      </c>
      <c r="Z6" s="97">
        <v>15028858</v>
      </c>
      <c r="AA6" s="97">
        <v>16259665</v>
      </c>
      <c r="AB6" s="97">
        <v>18737950</v>
      </c>
      <c r="AC6">
        <v>887758.1</v>
      </c>
      <c r="AD6">
        <v>551263.4</v>
      </c>
      <c r="AE6">
        <v>634160.6</v>
      </c>
      <c r="AF6">
        <v>733310.1</v>
      </c>
      <c r="AG6">
        <v>852433.8</v>
      </c>
      <c r="AH6">
        <v>996216.9</v>
      </c>
      <c r="AI6">
        <v>1170494</v>
      </c>
      <c r="AJ6">
        <v>1382564</v>
      </c>
      <c r="AK6">
        <v>1641573</v>
      </c>
      <c r="AL6">
        <v>1959038</v>
      </c>
      <c r="AM6">
        <v>2349333</v>
      </c>
      <c r="AN6">
        <v>2830668</v>
      </c>
      <c r="AO6">
        <v>3624498</v>
      </c>
      <c r="AP6">
        <v>4451230</v>
      </c>
      <c r="AQ6">
        <v>5652686</v>
      </c>
      <c r="AR6">
        <v>6861950</v>
      </c>
      <c r="AS6">
        <v>8080396</v>
      </c>
      <c r="AT6">
        <v>9309653</v>
      </c>
      <c r="AU6" s="97">
        <v>10553426</v>
      </c>
      <c r="AV6" s="97">
        <v>11740302</v>
      </c>
      <c r="AW6" s="97">
        <v>14583723</v>
      </c>
      <c r="AX6" s="97">
        <v>17670500</v>
      </c>
      <c r="AY6" s="97">
        <v>22274498</v>
      </c>
      <c r="AZ6" s="97">
        <v>30920880</v>
      </c>
      <c r="BA6" s="97">
        <v>41139408</v>
      </c>
      <c r="BB6" s="97">
        <v>41965540</v>
      </c>
      <c r="BC6" s="97">
        <v>53974532</v>
      </c>
      <c r="BD6" s="97">
        <v>72743416</v>
      </c>
      <c r="BE6" s="97">
        <v>96078088</v>
      </c>
      <c r="BF6" s="97">
        <v>121711520</v>
      </c>
      <c r="BG6" s="97">
        <v>149650900</v>
      </c>
      <c r="BH6" s="97">
        <v>174425420</v>
      </c>
      <c r="BI6" s="97">
        <v>176478300</v>
      </c>
      <c r="BJ6" s="97">
        <v>178530210</v>
      </c>
      <c r="BK6" s="97">
        <v>180581730</v>
      </c>
      <c r="BL6" s="97">
        <v>182634100</v>
      </c>
      <c r="BM6" s="97">
        <v>184687630</v>
      </c>
      <c r="BN6" s="97">
        <v>186739140</v>
      </c>
      <c r="BO6" s="97">
        <v>188791330</v>
      </c>
      <c r="BP6" s="97">
        <v>190841540</v>
      </c>
      <c r="BQ6" s="97">
        <v>192891860</v>
      </c>
      <c r="BR6" s="97">
        <v>194942620</v>
      </c>
      <c r="BS6" s="97">
        <v>196522620</v>
      </c>
      <c r="BT6" s="97">
        <v>198102270</v>
      </c>
      <c r="BU6" s="97">
        <v>199681840</v>
      </c>
      <c r="BV6" s="97">
        <v>201260980</v>
      </c>
      <c r="BW6" s="97">
        <v>202839520</v>
      </c>
      <c r="BX6" s="97">
        <v>204419740</v>
      </c>
      <c r="BY6" s="97">
        <v>206000820</v>
      </c>
    </row>
    <row r="7" spans="1:77">
      <c r="A7">
        <v>6</v>
      </c>
      <c r="B7" s="100" t="s">
        <v>126</v>
      </c>
      <c r="C7">
        <v>682825.6</v>
      </c>
      <c r="D7">
        <v>795714.9</v>
      </c>
      <c r="E7">
        <v>930230.2</v>
      </c>
      <c r="F7">
        <v>1090740</v>
      </c>
      <c r="G7">
        <v>1282685</v>
      </c>
      <c r="H7">
        <v>1512530</v>
      </c>
      <c r="I7">
        <v>1788411</v>
      </c>
      <c r="J7">
        <v>2120049</v>
      </c>
      <c r="K7">
        <v>2519678</v>
      </c>
      <c r="L7">
        <v>3048818</v>
      </c>
      <c r="M7">
        <v>3729665</v>
      </c>
      <c r="N7">
        <v>3971131</v>
      </c>
      <c r="O7">
        <v>4226923</v>
      </c>
      <c r="P7">
        <v>4500014</v>
      </c>
      <c r="Q7">
        <v>4791026</v>
      </c>
      <c r="R7">
        <v>5101940</v>
      </c>
      <c r="S7">
        <v>5433736</v>
      </c>
      <c r="T7">
        <v>5788732</v>
      </c>
      <c r="U7">
        <v>6168772</v>
      </c>
      <c r="V7">
        <v>6818577</v>
      </c>
      <c r="W7">
        <v>7470564</v>
      </c>
      <c r="X7">
        <v>8198598</v>
      </c>
      <c r="Y7">
        <v>8924469</v>
      </c>
      <c r="Z7">
        <v>9656610</v>
      </c>
      <c r="AA7" s="97">
        <v>10389699</v>
      </c>
      <c r="AB7" s="97">
        <v>11123277</v>
      </c>
      <c r="AC7">
        <v>5492298</v>
      </c>
      <c r="AD7">
        <v>5350092</v>
      </c>
      <c r="AE7">
        <v>5445215</v>
      </c>
      <c r="AF7">
        <v>5541948</v>
      </c>
      <c r="AG7">
        <v>5640244</v>
      </c>
      <c r="AH7">
        <v>5740103</v>
      </c>
      <c r="AI7">
        <v>5841474</v>
      </c>
      <c r="AJ7">
        <v>5944562</v>
      </c>
      <c r="AK7">
        <v>6049304</v>
      </c>
      <c r="AL7">
        <v>6155794</v>
      </c>
      <c r="AM7">
        <v>6264119</v>
      </c>
      <c r="AN7">
        <v>6374374</v>
      </c>
      <c r="AO7">
        <v>6500634</v>
      </c>
      <c r="AP7">
        <v>6979510</v>
      </c>
      <c r="AQ7">
        <v>8239780</v>
      </c>
      <c r="AR7">
        <v>9418435</v>
      </c>
      <c r="AS7" s="97">
        <v>10958855</v>
      </c>
      <c r="AT7" s="97">
        <v>12887190</v>
      </c>
      <c r="AU7" s="97">
        <v>14336697</v>
      </c>
      <c r="AV7" s="97">
        <v>16749860</v>
      </c>
      <c r="AW7" s="97">
        <v>20783626</v>
      </c>
      <c r="AX7" s="97">
        <v>24170600</v>
      </c>
      <c r="AY7" s="97">
        <v>28928070</v>
      </c>
      <c r="AZ7" s="97">
        <v>35030276</v>
      </c>
      <c r="BA7" s="97">
        <v>41631056</v>
      </c>
      <c r="BB7" s="97">
        <v>49367200</v>
      </c>
      <c r="BC7" s="97">
        <v>58565584</v>
      </c>
      <c r="BD7" s="97">
        <v>75094152</v>
      </c>
      <c r="BE7" s="97">
        <v>95499480</v>
      </c>
      <c r="BF7" s="97">
        <v>119268580</v>
      </c>
      <c r="BG7" s="97">
        <v>145952370</v>
      </c>
      <c r="BH7" s="97">
        <v>172930830</v>
      </c>
      <c r="BI7" s="97">
        <v>175390350</v>
      </c>
      <c r="BJ7" s="97">
        <v>177849810</v>
      </c>
      <c r="BK7" s="97">
        <v>180306690</v>
      </c>
      <c r="BL7" s="97">
        <v>182766560</v>
      </c>
      <c r="BM7" s="97">
        <v>185227140</v>
      </c>
      <c r="BN7" s="97">
        <v>187686460</v>
      </c>
      <c r="BO7" s="97">
        <v>190145020</v>
      </c>
      <c r="BP7" s="97">
        <v>192604220</v>
      </c>
      <c r="BQ7" s="97">
        <v>195061460</v>
      </c>
      <c r="BR7" s="97">
        <v>197521280</v>
      </c>
      <c r="BS7" s="97">
        <v>199682940</v>
      </c>
      <c r="BT7" s="97">
        <v>201847600</v>
      </c>
      <c r="BU7" s="97">
        <v>204009890</v>
      </c>
      <c r="BV7" s="97">
        <v>206174480</v>
      </c>
      <c r="BW7" s="97">
        <v>208337760</v>
      </c>
      <c r="BX7" s="97">
        <v>210501280</v>
      </c>
      <c r="BY7" s="97">
        <v>212667060</v>
      </c>
    </row>
    <row r="8" spans="1:77">
      <c r="A8">
        <v>7</v>
      </c>
      <c r="B8" s="100" t="s">
        <v>127</v>
      </c>
      <c r="C8">
        <v>54887.86</v>
      </c>
      <c r="D8">
        <v>84925.6</v>
      </c>
      <c r="E8">
        <v>131849.20000000001</v>
      </c>
      <c r="F8">
        <v>205357.1</v>
      </c>
      <c r="G8">
        <v>320829.8</v>
      </c>
      <c r="H8">
        <v>502732.2</v>
      </c>
      <c r="I8">
        <v>890006.1</v>
      </c>
      <c r="J8">
        <v>2019703</v>
      </c>
      <c r="K8">
        <v>3130349</v>
      </c>
      <c r="L8">
        <v>4613424</v>
      </c>
      <c r="M8">
        <v>8200162</v>
      </c>
      <c r="N8">
        <v>8678538</v>
      </c>
      <c r="O8">
        <v>9162477</v>
      </c>
      <c r="P8">
        <v>8802158</v>
      </c>
      <c r="Q8">
        <v>8448028</v>
      </c>
      <c r="R8">
        <v>7970300</v>
      </c>
      <c r="S8">
        <v>7499424</v>
      </c>
      <c r="T8">
        <v>7985884</v>
      </c>
      <c r="U8">
        <v>8630020</v>
      </c>
      <c r="V8">
        <v>9564947</v>
      </c>
      <c r="W8" s="97">
        <v>10499960</v>
      </c>
      <c r="X8">
        <v>9499967</v>
      </c>
      <c r="Y8">
        <v>8900089</v>
      </c>
      <c r="Z8">
        <v>9695051</v>
      </c>
      <c r="AA8">
        <v>8520177</v>
      </c>
      <c r="AB8">
        <v>8300325</v>
      </c>
      <c r="AC8" s="97">
        <v>11000351</v>
      </c>
      <c r="AD8">
        <v>9300683</v>
      </c>
      <c r="AE8">
        <v>9322811</v>
      </c>
      <c r="AF8">
        <v>9394720</v>
      </c>
      <c r="AG8">
        <v>9467232</v>
      </c>
      <c r="AH8">
        <v>9540601</v>
      </c>
      <c r="AI8">
        <v>9614827</v>
      </c>
      <c r="AJ8">
        <v>9690149</v>
      </c>
      <c r="AK8">
        <v>9766536</v>
      </c>
      <c r="AL8">
        <v>9844207</v>
      </c>
      <c r="AM8">
        <v>9923296</v>
      </c>
      <c r="AN8" s="97">
        <v>10004333</v>
      </c>
      <c r="AO8" s="97">
        <v>10587219</v>
      </c>
      <c r="AP8" s="97">
        <v>11210319</v>
      </c>
      <c r="AQ8" s="97">
        <v>12591553</v>
      </c>
      <c r="AR8" s="97">
        <v>13976135</v>
      </c>
      <c r="AS8" s="97">
        <v>15364832</v>
      </c>
      <c r="AT8" s="97">
        <v>15756649</v>
      </c>
      <c r="AU8" s="97">
        <v>17456426</v>
      </c>
      <c r="AV8" s="97">
        <v>19264448</v>
      </c>
      <c r="AW8" s="97">
        <v>22807814</v>
      </c>
      <c r="AX8" s="97">
        <v>25824974</v>
      </c>
      <c r="AY8" s="97">
        <v>28455486</v>
      </c>
      <c r="AZ8" s="97">
        <v>31139950</v>
      </c>
      <c r="BA8" s="97">
        <v>33944392</v>
      </c>
      <c r="BB8" s="97">
        <v>37788136</v>
      </c>
      <c r="BC8" s="97">
        <v>43791404</v>
      </c>
      <c r="BD8" s="97">
        <v>55825692</v>
      </c>
      <c r="BE8" s="97">
        <v>72175800</v>
      </c>
      <c r="BF8" s="97">
        <v>92999200</v>
      </c>
      <c r="BG8" s="97">
        <v>119778250</v>
      </c>
      <c r="BH8" s="97">
        <v>142090270</v>
      </c>
      <c r="BI8" s="97">
        <v>144492160</v>
      </c>
      <c r="BJ8" s="97">
        <v>146891820</v>
      </c>
      <c r="BK8" s="97">
        <v>149291970</v>
      </c>
      <c r="BL8" s="97">
        <v>151692400</v>
      </c>
      <c r="BM8" s="97">
        <v>154093380</v>
      </c>
      <c r="BN8" s="97">
        <v>156493620</v>
      </c>
      <c r="BO8" s="97">
        <v>158893950</v>
      </c>
      <c r="BP8" s="97">
        <v>161294740</v>
      </c>
      <c r="BQ8" s="97">
        <v>163695460</v>
      </c>
      <c r="BR8" s="97">
        <v>166095150</v>
      </c>
      <c r="BS8" s="97">
        <v>168461900</v>
      </c>
      <c r="BT8" s="97">
        <v>170828670</v>
      </c>
      <c r="BU8" s="97">
        <v>173196460</v>
      </c>
      <c r="BV8" s="97">
        <v>175563170</v>
      </c>
      <c r="BW8" s="97">
        <v>177930690</v>
      </c>
      <c r="BX8" s="97">
        <v>180297010</v>
      </c>
      <c r="BY8" s="97">
        <v>182664260</v>
      </c>
    </row>
    <row r="9" spans="1:77">
      <c r="A9">
        <v>8</v>
      </c>
      <c r="B9" s="100" t="s">
        <v>128</v>
      </c>
      <c r="C9">
        <v>98435.63</v>
      </c>
      <c r="D9">
        <v>135909.5</v>
      </c>
      <c r="E9">
        <v>188529.6</v>
      </c>
      <c r="F9">
        <v>262785.90000000002</v>
      </c>
      <c r="G9">
        <v>368120.7</v>
      </c>
      <c r="H9">
        <v>518336.6</v>
      </c>
      <c r="I9">
        <v>733706.2</v>
      </c>
      <c r="J9">
        <v>1044209</v>
      </c>
      <c r="K9">
        <v>1494359</v>
      </c>
      <c r="L9">
        <v>2150710</v>
      </c>
      <c r="M9">
        <v>3113184</v>
      </c>
      <c r="N9">
        <v>3671605</v>
      </c>
      <c r="O9">
        <v>4354217</v>
      </c>
      <c r="P9">
        <v>5193742</v>
      </c>
      <c r="Q9">
        <v>6232754</v>
      </c>
      <c r="R9">
        <v>7526450</v>
      </c>
      <c r="S9">
        <v>9146683</v>
      </c>
      <c r="T9" s="97">
        <v>11187315</v>
      </c>
      <c r="U9" s="97">
        <v>13771395</v>
      </c>
      <c r="V9" s="97">
        <v>15791044</v>
      </c>
      <c r="W9" s="97">
        <v>17898284</v>
      </c>
      <c r="X9" s="97">
        <v>19846836</v>
      </c>
      <c r="Y9" s="97">
        <v>21911130</v>
      </c>
      <c r="Z9" s="97">
        <v>24708350</v>
      </c>
      <c r="AA9" s="97">
        <v>27874270</v>
      </c>
      <c r="AB9" s="97">
        <v>31143378</v>
      </c>
      <c r="AC9" s="97">
        <v>36264948</v>
      </c>
      <c r="AD9" s="97">
        <v>42331384</v>
      </c>
      <c r="AE9" s="97">
        <v>42505324</v>
      </c>
      <c r="AF9" s="97">
        <v>42610060</v>
      </c>
      <c r="AG9" s="97">
        <v>42747272</v>
      </c>
      <c r="AH9" s="97">
        <v>42918428</v>
      </c>
      <c r="AI9" s="97">
        <v>43123644</v>
      </c>
      <c r="AJ9" s="97">
        <v>43363492</v>
      </c>
      <c r="AK9" s="97">
        <v>43641428</v>
      </c>
      <c r="AL9" s="97">
        <v>43957800</v>
      </c>
      <c r="AM9" s="97">
        <v>44316336</v>
      </c>
      <c r="AN9" s="97">
        <v>44720152</v>
      </c>
      <c r="AO9" s="97">
        <v>45174416</v>
      </c>
      <c r="AP9" s="97">
        <v>45706696</v>
      </c>
      <c r="AQ9" s="97">
        <v>46300636</v>
      </c>
      <c r="AR9" s="97">
        <v>46966472</v>
      </c>
      <c r="AS9" s="97">
        <v>47718444</v>
      </c>
      <c r="AT9" s="97">
        <v>48573716</v>
      </c>
      <c r="AU9" s="97">
        <v>49657924</v>
      </c>
      <c r="AV9" s="97">
        <v>50915808</v>
      </c>
      <c r="AW9" s="97">
        <v>52407164</v>
      </c>
      <c r="AX9" s="97">
        <v>54254212</v>
      </c>
      <c r="AY9" s="97">
        <v>56733488</v>
      </c>
      <c r="AZ9" s="97">
        <v>59883264</v>
      </c>
      <c r="BA9" s="97">
        <v>64677432</v>
      </c>
      <c r="BB9" s="97">
        <v>72195128</v>
      </c>
      <c r="BC9" s="97">
        <v>89698032</v>
      </c>
      <c r="BD9" s="97">
        <v>110795710</v>
      </c>
      <c r="BE9" s="97">
        <v>142185870</v>
      </c>
      <c r="BF9" s="97">
        <v>185508100</v>
      </c>
      <c r="BG9" s="97">
        <v>243857040</v>
      </c>
      <c r="BH9" s="97">
        <v>317954720</v>
      </c>
      <c r="BI9" s="97">
        <v>327344320</v>
      </c>
      <c r="BJ9" s="97">
        <v>336728860</v>
      </c>
      <c r="BK9" s="97">
        <v>346118720</v>
      </c>
      <c r="BL9" s="97">
        <v>355511550</v>
      </c>
      <c r="BM9" s="97">
        <v>364898560</v>
      </c>
      <c r="BN9" s="97">
        <v>374284830</v>
      </c>
      <c r="BO9" s="97">
        <v>383673540</v>
      </c>
      <c r="BP9" s="97">
        <v>393063970</v>
      </c>
      <c r="BQ9" s="97">
        <v>402451360</v>
      </c>
      <c r="BR9" s="97">
        <v>411841440</v>
      </c>
      <c r="BS9" s="97">
        <v>423034690</v>
      </c>
      <c r="BT9" s="97">
        <v>434229820</v>
      </c>
      <c r="BU9" s="97">
        <v>445425060</v>
      </c>
      <c r="BV9" s="97">
        <v>456615900</v>
      </c>
      <c r="BW9" s="97">
        <v>467813020</v>
      </c>
      <c r="BX9" s="97">
        <v>479006590</v>
      </c>
      <c r="BY9" s="97">
        <v>490202620</v>
      </c>
    </row>
    <row r="10" spans="1:77">
      <c r="A10">
        <v>9</v>
      </c>
      <c r="B10" s="100" t="s">
        <v>129</v>
      </c>
      <c r="C10">
        <v>59301.55</v>
      </c>
      <c r="D10">
        <v>82066.86</v>
      </c>
      <c r="E10">
        <v>115270.7</v>
      </c>
      <c r="F10">
        <v>164356.4</v>
      </c>
      <c r="G10">
        <v>237946.9</v>
      </c>
      <c r="H10">
        <v>349665.2</v>
      </c>
      <c r="I10">
        <v>521352.3</v>
      </c>
      <c r="J10">
        <v>788133.5</v>
      </c>
      <c r="K10">
        <v>1206837</v>
      </c>
      <c r="L10">
        <v>1870395</v>
      </c>
      <c r="M10">
        <v>2930342</v>
      </c>
      <c r="N10">
        <v>3178828</v>
      </c>
      <c r="O10">
        <v>3471199</v>
      </c>
      <c r="P10">
        <v>3818081</v>
      </c>
      <c r="Q10">
        <v>4233571</v>
      </c>
      <c r="R10">
        <v>4736648</v>
      </c>
      <c r="S10">
        <v>5351052</v>
      </c>
      <c r="T10">
        <v>6111750</v>
      </c>
      <c r="U10">
        <v>7067226</v>
      </c>
      <c r="V10">
        <v>7645063</v>
      </c>
      <c r="W10">
        <v>8223017</v>
      </c>
      <c r="X10">
        <v>8907019</v>
      </c>
      <c r="Y10">
        <v>9591031</v>
      </c>
      <c r="Z10" s="97">
        <v>10446574</v>
      </c>
      <c r="AA10" s="97">
        <v>11302123</v>
      </c>
      <c r="AB10" s="97">
        <v>12241420</v>
      </c>
      <c r="AC10" s="97">
        <v>13385953</v>
      </c>
      <c r="AD10" s="97">
        <v>14530986</v>
      </c>
      <c r="AE10" s="97">
        <v>14741802</v>
      </c>
      <c r="AF10" s="97">
        <v>14919127</v>
      </c>
      <c r="AG10" s="97">
        <v>15103457</v>
      </c>
      <c r="AH10" s="97">
        <v>15295791</v>
      </c>
      <c r="AI10" s="97">
        <v>15497678</v>
      </c>
      <c r="AJ10" s="97">
        <v>15710787</v>
      </c>
      <c r="AK10" s="97">
        <v>15938145</v>
      </c>
      <c r="AL10" s="97">
        <v>16184021</v>
      </c>
      <c r="AM10" s="97">
        <v>16439028</v>
      </c>
      <c r="AN10" s="97">
        <v>16710825</v>
      </c>
      <c r="AO10" s="97">
        <v>17001946</v>
      </c>
      <c r="AP10" s="97">
        <v>17317320</v>
      </c>
      <c r="AQ10" s="97">
        <v>18847632</v>
      </c>
      <c r="AR10" s="97">
        <v>20410080</v>
      </c>
      <c r="AS10" s="97">
        <v>22020690</v>
      </c>
      <c r="AT10" s="97">
        <v>23787800</v>
      </c>
      <c r="AU10" s="97">
        <v>25460050</v>
      </c>
      <c r="AV10" s="97">
        <v>27215986</v>
      </c>
      <c r="AW10" s="97">
        <v>29015136</v>
      </c>
      <c r="AX10" s="97">
        <v>30944770</v>
      </c>
      <c r="AY10" s="97">
        <v>33045102</v>
      </c>
      <c r="AZ10" s="97">
        <v>35509724</v>
      </c>
      <c r="BA10" s="97">
        <v>38530892</v>
      </c>
      <c r="BB10" s="97">
        <v>42769228</v>
      </c>
      <c r="BC10" s="97">
        <v>51909872</v>
      </c>
      <c r="BD10" s="97">
        <v>65546140</v>
      </c>
      <c r="BE10" s="97">
        <v>85293208</v>
      </c>
      <c r="BF10" s="97">
        <v>113172410</v>
      </c>
      <c r="BG10" s="97">
        <v>151984610</v>
      </c>
      <c r="BH10" s="97">
        <v>198802850</v>
      </c>
      <c r="BI10" s="97">
        <v>204909940</v>
      </c>
      <c r="BJ10" s="97">
        <v>211015710</v>
      </c>
      <c r="BK10" s="97">
        <v>217122590</v>
      </c>
      <c r="BL10" s="97">
        <v>223229120</v>
      </c>
      <c r="BM10" s="97">
        <v>229336580</v>
      </c>
      <c r="BN10" s="97">
        <v>235443310</v>
      </c>
      <c r="BO10" s="97">
        <v>241549500</v>
      </c>
      <c r="BP10" s="97">
        <v>247656700</v>
      </c>
      <c r="BQ10" s="97">
        <v>253761730</v>
      </c>
      <c r="BR10" s="97">
        <v>259869740</v>
      </c>
      <c r="BS10" s="97">
        <v>267022500</v>
      </c>
      <c r="BT10" s="97">
        <v>274176260</v>
      </c>
      <c r="BU10" s="97">
        <v>281335390</v>
      </c>
      <c r="BV10" s="97">
        <v>288488030</v>
      </c>
      <c r="BW10" s="97">
        <v>295639870</v>
      </c>
      <c r="BX10" s="97">
        <v>302793180</v>
      </c>
      <c r="BY10" s="97">
        <v>309948990</v>
      </c>
    </row>
    <row r="11" spans="1:77">
      <c r="A11">
        <v>10</v>
      </c>
      <c r="B11" s="100" t="s">
        <v>130</v>
      </c>
      <c r="C11">
        <v>91.018010000000004</v>
      </c>
      <c r="D11">
        <v>181.55850000000001</v>
      </c>
      <c r="E11">
        <v>362.52019999999999</v>
      </c>
      <c r="F11">
        <v>724.29340000000002</v>
      </c>
      <c r="G11">
        <v>1447.6569999999999</v>
      </c>
      <c r="H11">
        <v>2894.1550000000002</v>
      </c>
      <c r="I11">
        <v>5786.86</v>
      </c>
      <c r="J11">
        <v>11571.85</v>
      </c>
      <c r="K11">
        <v>23141.439999999999</v>
      </c>
      <c r="L11">
        <v>46280.02</v>
      </c>
      <c r="M11">
        <v>92556.46</v>
      </c>
      <c r="N11">
        <v>102841.1</v>
      </c>
      <c r="O11">
        <v>114268.1</v>
      </c>
      <c r="P11">
        <v>126965.4</v>
      </c>
      <c r="Q11">
        <v>141073.70000000001</v>
      </c>
      <c r="R11">
        <v>156750.39999999999</v>
      </c>
      <c r="S11">
        <v>174167.7</v>
      </c>
      <c r="T11">
        <v>193520.8</v>
      </c>
      <c r="U11">
        <v>215024.9</v>
      </c>
      <c r="V11">
        <v>236528.2</v>
      </c>
      <c r="W11">
        <v>258032.4</v>
      </c>
      <c r="X11">
        <v>309637.2</v>
      </c>
      <c r="Y11">
        <v>361242.7</v>
      </c>
      <c r="Z11">
        <v>412847.3</v>
      </c>
      <c r="AA11">
        <v>464456.3</v>
      </c>
      <c r="AB11">
        <v>516065.1</v>
      </c>
      <c r="AC11">
        <v>602067.4</v>
      </c>
      <c r="AD11">
        <v>860069.3</v>
      </c>
      <c r="AE11">
        <v>843828.4</v>
      </c>
      <c r="AF11">
        <v>827596.1</v>
      </c>
      <c r="AG11">
        <v>811353</v>
      </c>
      <c r="AH11">
        <v>795112.9</v>
      </c>
      <c r="AI11">
        <v>778872.6</v>
      </c>
      <c r="AJ11">
        <v>762637.8</v>
      </c>
      <c r="AK11">
        <v>746400.9</v>
      </c>
      <c r="AL11">
        <v>730163.4</v>
      </c>
      <c r="AM11">
        <v>713929.4</v>
      </c>
      <c r="AN11">
        <v>697691.6</v>
      </c>
      <c r="AO11">
        <v>681457.7</v>
      </c>
      <c r="AP11">
        <v>665227.5</v>
      </c>
      <c r="AQ11">
        <v>648988.80000000005</v>
      </c>
      <c r="AR11">
        <v>632758.6</v>
      </c>
      <c r="AS11">
        <v>744799.3</v>
      </c>
      <c r="AT11">
        <v>918211.9</v>
      </c>
      <c r="AU11">
        <v>1217837</v>
      </c>
      <c r="AV11">
        <v>2409974</v>
      </c>
      <c r="AW11">
        <v>2958194</v>
      </c>
      <c r="AX11">
        <v>4125976</v>
      </c>
      <c r="AY11">
        <v>5534886</v>
      </c>
      <c r="AZ11">
        <v>6849370</v>
      </c>
      <c r="BA11">
        <v>8525801</v>
      </c>
      <c r="BB11" s="97">
        <v>10341661</v>
      </c>
      <c r="BC11" s="97">
        <v>13683651</v>
      </c>
      <c r="BD11" s="97">
        <v>17397198</v>
      </c>
      <c r="BE11" s="97">
        <v>22504778</v>
      </c>
      <c r="BF11" s="97">
        <v>29080854</v>
      </c>
      <c r="BG11" s="97">
        <v>36798500</v>
      </c>
      <c r="BH11" s="97">
        <v>43297968</v>
      </c>
      <c r="BI11" s="97">
        <v>44012480</v>
      </c>
      <c r="BJ11" s="97">
        <v>44727352</v>
      </c>
      <c r="BK11" s="97">
        <v>45441852</v>
      </c>
      <c r="BL11" s="97">
        <v>46156388</v>
      </c>
      <c r="BM11" s="97">
        <v>46870972</v>
      </c>
      <c r="BN11" s="97">
        <v>47586068</v>
      </c>
      <c r="BO11" s="97">
        <v>48300616</v>
      </c>
      <c r="BP11" s="97">
        <v>49015240</v>
      </c>
      <c r="BQ11" s="97">
        <v>49729944</v>
      </c>
      <c r="BR11" s="97">
        <v>50444552</v>
      </c>
      <c r="BS11" s="97">
        <v>50668328</v>
      </c>
      <c r="BT11" s="97">
        <v>50892120</v>
      </c>
      <c r="BU11" s="97">
        <v>51133640</v>
      </c>
      <c r="BV11" s="97">
        <v>51357892</v>
      </c>
      <c r="BW11" s="97">
        <v>51582224</v>
      </c>
      <c r="BX11" s="97">
        <v>51806840</v>
      </c>
      <c r="BY11" s="97">
        <v>52030840</v>
      </c>
    </row>
    <row r="12" spans="1:77">
      <c r="A12">
        <v>11</v>
      </c>
      <c r="B12" s="100" t="s">
        <v>131</v>
      </c>
      <c r="C12">
        <v>72028.84</v>
      </c>
      <c r="D12">
        <v>101399.5</v>
      </c>
      <c r="E12">
        <v>143836</v>
      </c>
      <c r="F12">
        <v>205614.8</v>
      </c>
      <c r="G12">
        <v>297088.7</v>
      </c>
      <c r="H12">
        <v>450238.5</v>
      </c>
      <c r="I12">
        <v>856870.7</v>
      </c>
      <c r="J12">
        <v>1655553</v>
      </c>
      <c r="K12">
        <v>4165162</v>
      </c>
      <c r="L12">
        <v>8697450</v>
      </c>
      <c r="M12" s="97">
        <v>25314350</v>
      </c>
      <c r="N12" s="97">
        <v>26358458</v>
      </c>
      <c r="O12" s="97">
        <v>27330470</v>
      </c>
      <c r="P12" s="97">
        <v>25787764</v>
      </c>
      <c r="Q12" s="97">
        <v>24249108</v>
      </c>
      <c r="R12" s="97">
        <v>20642314</v>
      </c>
      <c r="S12" s="97">
        <v>16885424</v>
      </c>
      <c r="T12" s="97">
        <v>18605984</v>
      </c>
      <c r="U12" s="97">
        <v>20620668</v>
      </c>
      <c r="V12" s="97">
        <v>23052240</v>
      </c>
      <c r="W12" s="97">
        <v>25655070</v>
      </c>
      <c r="X12" s="97">
        <v>31172450</v>
      </c>
      <c r="Y12" s="97">
        <v>42292528</v>
      </c>
      <c r="Z12" s="97">
        <v>61615656</v>
      </c>
      <c r="AA12" s="97">
        <v>40707632</v>
      </c>
      <c r="AB12" s="97">
        <v>53400520</v>
      </c>
      <c r="AC12" s="97">
        <v>70117168</v>
      </c>
      <c r="AD12" s="97">
        <v>79488624</v>
      </c>
      <c r="AE12" s="97">
        <v>84695456</v>
      </c>
      <c r="AF12" s="97">
        <v>88216016</v>
      </c>
      <c r="AG12" s="97">
        <v>91887872</v>
      </c>
      <c r="AH12" s="97">
        <v>95538712</v>
      </c>
      <c r="AI12" s="97">
        <v>99190280</v>
      </c>
      <c r="AJ12" s="97">
        <v>102879480</v>
      </c>
      <c r="AK12" s="97">
        <v>106574670</v>
      </c>
      <c r="AL12" s="97">
        <v>110693860</v>
      </c>
      <c r="AM12" s="97">
        <v>115221030</v>
      </c>
      <c r="AN12" s="97">
        <v>119430190</v>
      </c>
      <c r="AO12" s="97">
        <v>124868660</v>
      </c>
      <c r="AP12" s="97">
        <v>134057500</v>
      </c>
      <c r="AQ12" s="97">
        <v>145785220</v>
      </c>
      <c r="AR12" s="97">
        <v>157690420</v>
      </c>
      <c r="AS12" s="97">
        <v>166387310</v>
      </c>
      <c r="AT12" s="97">
        <v>175956620</v>
      </c>
      <c r="AU12" s="97">
        <v>186232400</v>
      </c>
      <c r="AV12" s="97">
        <v>200768610</v>
      </c>
      <c r="AW12" s="97">
        <v>214838750</v>
      </c>
      <c r="AX12" s="97">
        <v>232564000</v>
      </c>
      <c r="AY12" s="97">
        <v>253864370</v>
      </c>
      <c r="AZ12" s="97">
        <v>259953490</v>
      </c>
      <c r="BA12" s="97">
        <v>276392160</v>
      </c>
      <c r="BB12" s="97">
        <v>291918460</v>
      </c>
      <c r="BC12" s="97">
        <v>307300960</v>
      </c>
      <c r="BD12" s="97">
        <v>329035870</v>
      </c>
      <c r="BE12" s="97">
        <v>355210590</v>
      </c>
      <c r="BF12" s="97">
        <v>368722460</v>
      </c>
      <c r="BG12" s="97">
        <v>377000860</v>
      </c>
      <c r="BH12" s="97">
        <v>389634690</v>
      </c>
      <c r="BI12" s="97">
        <v>391299780</v>
      </c>
      <c r="BJ12" s="97">
        <v>392961220</v>
      </c>
      <c r="BK12" s="97">
        <v>394623230</v>
      </c>
      <c r="BL12" s="97">
        <v>396285700</v>
      </c>
      <c r="BM12" s="97">
        <v>397950270</v>
      </c>
      <c r="BN12" s="97">
        <v>399609180</v>
      </c>
      <c r="BO12" s="97">
        <v>401273820</v>
      </c>
      <c r="BP12" s="97">
        <v>402932930</v>
      </c>
      <c r="BQ12" s="97">
        <v>404591620</v>
      </c>
      <c r="BR12" s="97">
        <v>406253540</v>
      </c>
      <c r="BS12" s="97">
        <v>408156800</v>
      </c>
      <c r="BT12" s="97">
        <v>410064610</v>
      </c>
      <c r="BU12" s="97">
        <v>411971100</v>
      </c>
      <c r="BV12" s="97">
        <v>413873540</v>
      </c>
      <c r="BW12" s="97">
        <v>415779580</v>
      </c>
      <c r="BX12" s="97">
        <v>417682530</v>
      </c>
      <c r="BY12" s="97">
        <v>419587520</v>
      </c>
    </row>
    <row r="13" spans="1:77">
      <c r="A13">
        <v>12</v>
      </c>
      <c r="B13" s="100" t="s">
        <v>132</v>
      </c>
      <c r="C13">
        <v>21331.11</v>
      </c>
      <c r="D13">
        <v>35053.49</v>
      </c>
      <c r="E13">
        <v>57999.82</v>
      </c>
      <c r="F13">
        <v>96595.74</v>
      </c>
      <c r="G13">
        <v>197414.5</v>
      </c>
      <c r="H13">
        <v>320373.3</v>
      </c>
      <c r="I13">
        <v>526382.4</v>
      </c>
      <c r="J13">
        <v>875053.7</v>
      </c>
      <c r="K13">
        <v>1691780</v>
      </c>
      <c r="L13">
        <v>2873901</v>
      </c>
      <c r="M13">
        <v>5072559</v>
      </c>
      <c r="N13">
        <v>5296268</v>
      </c>
      <c r="O13">
        <v>5526822</v>
      </c>
      <c r="P13">
        <v>5483375</v>
      </c>
      <c r="Q13">
        <v>5440942</v>
      </c>
      <c r="R13">
        <v>5199620</v>
      </c>
      <c r="S13">
        <v>4959453</v>
      </c>
      <c r="T13">
        <v>5295540</v>
      </c>
      <c r="U13">
        <v>5632958</v>
      </c>
      <c r="V13">
        <v>6292984</v>
      </c>
      <c r="W13">
        <v>6954334</v>
      </c>
      <c r="X13">
        <v>7862540</v>
      </c>
      <c r="Y13" s="97">
        <v>11171368</v>
      </c>
      <c r="Z13" s="97">
        <v>13081874</v>
      </c>
      <c r="AA13" s="97">
        <v>11419796</v>
      </c>
      <c r="AB13" s="97">
        <v>14018299</v>
      </c>
      <c r="AC13" s="97">
        <v>17389366</v>
      </c>
      <c r="AD13" s="97">
        <v>19163582</v>
      </c>
      <c r="AE13" s="97">
        <v>20407734</v>
      </c>
      <c r="AF13" s="97">
        <v>21460992</v>
      </c>
      <c r="AG13" s="97">
        <v>22560186</v>
      </c>
      <c r="AH13" s="97">
        <v>23708816</v>
      </c>
      <c r="AI13" s="97">
        <v>24910844</v>
      </c>
      <c r="AJ13" s="97">
        <v>26172854</v>
      </c>
      <c r="AK13" s="97">
        <v>27497316</v>
      </c>
      <c r="AL13" s="97">
        <v>28889836</v>
      </c>
      <c r="AM13" s="97">
        <v>30356322</v>
      </c>
      <c r="AN13" s="97">
        <v>31903546</v>
      </c>
      <c r="AO13" s="97">
        <v>33549124</v>
      </c>
      <c r="AP13" s="97">
        <v>35349700</v>
      </c>
      <c r="AQ13" s="97">
        <v>38546284</v>
      </c>
      <c r="AR13" s="97">
        <v>41883068</v>
      </c>
      <c r="AS13" s="97">
        <v>45194168</v>
      </c>
      <c r="AT13" s="97">
        <v>49693584</v>
      </c>
      <c r="AU13" s="97">
        <v>54329564</v>
      </c>
      <c r="AV13" s="97">
        <v>60583676</v>
      </c>
      <c r="AW13" s="97">
        <v>66926092</v>
      </c>
      <c r="AX13" s="97">
        <v>72089872</v>
      </c>
      <c r="AY13" s="97">
        <v>78393704</v>
      </c>
      <c r="AZ13" s="97">
        <v>78980832</v>
      </c>
      <c r="BA13" s="97">
        <v>89520552</v>
      </c>
      <c r="BB13" s="97">
        <v>92618328</v>
      </c>
      <c r="BC13" s="97">
        <v>94156904</v>
      </c>
      <c r="BD13" s="97">
        <v>105341730</v>
      </c>
      <c r="BE13" s="97">
        <v>114005840</v>
      </c>
      <c r="BF13" s="97">
        <v>123037950</v>
      </c>
      <c r="BG13" s="97">
        <v>128998870</v>
      </c>
      <c r="BH13" s="97">
        <v>126716380</v>
      </c>
      <c r="BI13" s="97">
        <v>126552060</v>
      </c>
      <c r="BJ13" s="97">
        <v>126387660</v>
      </c>
      <c r="BK13" s="97">
        <v>126223180</v>
      </c>
      <c r="BL13" s="97">
        <v>126058870</v>
      </c>
      <c r="BM13" s="97">
        <v>125894660</v>
      </c>
      <c r="BN13" s="97">
        <v>125730220</v>
      </c>
      <c r="BO13" s="97">
        <v>125565260</v>
      </c>
      <c r="BP13" s="97">
        <v>125400630</v>
      </c>
      <c r="BQ13" s="97">
        <v>125236770</v>
      </c>
      <c r="BR13" s="97">
        <v>125072080</v>
      </c>
      <c r="BS13" s="97">
        <v>124934260</v>
      </c>
      <c r="BT13" s="97">
        <v>124796160</v>
      </c>
      <c r="BU13" s="97">
        <v>124658250</v>
      </c>
      <c r="BV13" s="97">
        <v>124519540</v>
      </c>
      <c r="BW13" s="97">
        <v>124381640</v>
      </c>
      <c r="BX13" s="97">
        <v>124243140</v>
      </c>
      <c r="BY13" s="97">
        <v>124105440</v>
      </c>
    </row>
    <row r="14" spans="1:77">
      <c r="A14">
        <v>13</v>
      </c>
      <c r="B14" s="100" t="s">
        <v>133</v>
      </c>
      <c r="C14">
        <v>39506.160000000003</v>
      </c>
      <c r="D14">
        <v>59259.39</v>
      </c>
      <c r="E14">
        <v>88888.66</v>
      </c>
      <c r="F14">
        <v>133333.1</v>
      </c>
      <c r="G14">
        <v>200000.1</v>
      </c>
      <c r="H14">
        <v>633333.19999999995</v>
      </c>
      <c r="I14">
        <v>1066665</v>
      </c>
      <c r="J14">
        <v>1500003</v>
      </c>
      <c r="K14">
        <v>3000008</v>
      </c>
      <c r="L14">
        <v>4500004</v>
      </c>
      <c r="M14">
        <v>6000014</v>
      </c>
      <c r="N14">
        <v>6499996</v>
      </c>
      <c r="O14">
        <v>6999992</v>
      </c>
      <c r="P14">
        <v>6499996</v>
      </c>
      <c r="Q14">
        <v>6000014</v>
      </c>
      <c r="R14">
        <v>5500012</v>
      </c>
      <c r="S14">
        <v>4999996</v>
      </c>
      <c r="T14">
        <v>5500012</v>
      </c>
      <c r="U14">
        <v>6000014</v>
      </c>
      <c r="V14">
        <v>6624994</v>
      </c>
      <c r="W14">
        <v>7250000</v>
      </c>
      <c r="X14">
        <v>5299996</v>
      </c>
      <c r="Y14">
        <v>6249975</v>
      </c>
      <c r="Z14">
        <v>7199988</v>
      </c>
      <c r="AA14">
        <v>5800000</v>
      </c>
      <c r="AB14">
        <v>6249975</v>
      </c>
      <c r="AC14">
        <v>8000006</v>
      </c>
      <c r="AD14">
        <v>8499977</v>
      </c>
      <c r="AE14">
        <v>8599322</v>
      </c>
      <c r="AF14">
        <v>8723930</v>
      </c>
      <c r="AG14">
        <v>8850373</v>
      </c>
      <c r="AH14">
        <v>8978625</v>
      </c>
      <c r="AI14">
        <v>9108763</v>
      </c>
      <c r="AJ14">
        <v>9240746</v>
      </c>
      <c r="AK14">
        <v>9374679</v>
      </c>
      <c r="AL14">
        <v>9510593</v>
      </c>
      <c r="AM14">
        <v>9648400</v>
      </c>
      <c r="AN14">
        <v>9788246</v>
      </c>
      <c r="AO14">
        <v>9930115</v>
      </c>
      <c r="AP14" s="97">
        <v>10074007</v>
      </c>
      <c r="AQ14" s="97">
        <v>10454651</v>
      </c>
      <c r="AR14" s="97">
        <v>10815200</v>
      </c>
      <c r="AS14" s="97">
        <v>11188102</v>
      </c>
      <c r="AT14" s="97">
        <v>11573898</v>
      </c>
      <c r="AU14" s="97">
        <v>11972984</v>
      </c>
      <c r="AV14" s="97">
        <v>12235490</v>
      </c>
      <c r="AW14" s="97">
        <v>12485206</v>
      </c>
      <c r="AX14" s="97">
        <v>12739984</v>
      </c>
      <c r="AY14" s="97">
        <v>13000033</v>
      </c>
      <c r="AZ14" s="97">
        <v>14286325</v>
      </c>
      <c r="BA14" s="97">
        <v>15873627</v>
      </c>
      <c r="BB14" s="97">
        <v>18977682</v>
      </c>
      <c r="BC14" s="97">
        <v>21483982</v>
      </c>
      <c r="BD14" s="97">
        <v>28233062</v>
      </c>
      <c r="BE14" s="97">
        <v>35464216</v>
      </c>
      <c r="BF14" s="97">
        <v>44105236</v>
      </c>
      <c r="BG14" s="97">
        <v>54130216</v>
      </c>
      <c r="BH14" s="97">
        <v>63627832</v>
      </c>
      <c r="BI14" s="97">
        <v>64540420</v>
      </c>
      <c r="BJ14" s="97">
        <v>65452796</v>
      </c>
      <c r="BK14" s="97">
        <v>66365088</v>
      </c>
      <c r="BL14" s="97">
        <v>67277800</v>
      </c>
      <c r="BM14" s="97">
        <v>68190176</v>
      </c>
      <c r="BN14" s="97">
        <v>69102568</v>
      </c>
      <c r="BO14" s="97">
        <v>70014896</v>
      </c>
      <c r="BP14" s="97">
        <v>70927464</v>
      </c>
      <c r="BQ14" s="97">
        <v>71839792</v>
      </c>
      <c r="BR14" s="97">
        <v>72752344</v>
      </c>
      <c r="BS14" s="97">
        <v>73864472</v>
      </c>
      <c r="BT14" s="97">
        <v>74976456</v>
      </c>
      <c r="BU14" s="97">
        <v>76088536</v>
      </c>
      <c r="BV14" s="97">
        <v>77200608</v>
      </c>
      <c r="BW14" s="97">
        <v>78312776</v>
      </c>
      <c r="BX14" s="97">
        <v>79424888</v>
      </c>
      <c r="BY14" s="97">
        <v>80536728</v>
      </c>
    </row>
    <row r="15" spans="1:77">
      <c r="A15">
        <v>14</v>
      </c>
      <c r="B15" s="100" t="s">
        <v>134</v>
      </c>
      <c r="C15">
        <v>130560.5</v>
      </c>
      <c r="D15">
        <v>152319.79999999999</v>
      </c>
      <c r="E15">
        <v>177707.2</v>
      </c>
      <c r="F15">
        <v>207324.79999999999</v>
      </c>
      <c r="G15">
        <v>241878.5</v>
      </c>
      <c r="H15">
        <v>282192.2</v>
      </c>
      <c r="I15">
        <v>329223</v>
      </c>
      <c r="J15">
        <v>384095.1</v>
      </c>
      <c r="K15">
        <v>448110.6</v>
      </c>
      <c r="L15">
        <v>522795.2</v>
      </c>
      <c r="M15">
        <v>609929.69999999995</v>
      </c>
      <c r="N15">
        <v>658636.19999999995</v>
      </c>
      <c r="O15">
        <v>709967.3</v>
      </c>
      <c r="P15">
        <v>764109.1</v>
      </c>
      <c r="Q15">
        <v>821260.80000000005</v>
      </c>
      <c r="R15">
        <v>869635.7</v>
      </c>
      <c r="S15">
        <v>921465.9</v>
      </c>
      <c r="T15">
        <v>989000.4</v>
      </c>
      <c r="U15">
        <v>1060499</v>
      </c>
      <c r="V15">
        <v>1136255</v>
      </c>
      <c r="W15">
        <v>1211999</v>
      </c>
      <c r="X15">
        <v>1818000</v>
      </c>
      <c r="Y15">
        <v>2727005</v>
      </c>
      <c r="Z15">
        <v>2727005</v>
      </c>
      <c r="AA15">
        <v>2727005</v>
      </c>
      <c r="AB15">
        <v>3636002</v>
      </c>
      <c r="AC15">
        <v>4545020</v>
      </c>
      <c r="AD15">
        <v>6060006</v>
      </c>
      <c r="AE15">
        <v>6591986</v>
      </c>
      <c r="AF15">
        <v>6999248</v>
      </c>
      <c r="AG15">
        <v>7432560</v>
      </c>
      <c r="AH15">
        <v>7893632</v>
      </c>
      <c r="AI15">
        <v>8384338</v>
      </c>
      <c r="AJ15">
        <v>8906618</v>
      </c>
      <c r="AK15">
        <v>9462699</v>
      </c>
      <c r="AL15" s="97">
        <v>10054733</v>
      </c>
      <c r="AM15" s="97">
        <v>10685182</v>
      </c>
      <c r="AN15" s="97">
        <v>11356650</v>
      </c>
      <c r="AO15" s="97">
        <v>12071906</v>
      </c>
      <c r="AP15" s="97">
        <v>12969650</v>
      </c>
      <c r="AQ15" s="97">
        <v>13959532</v>
      </c>
      <c r="AR15" s="97">
        <v>15175549</v>
      </c>
      <c r="AS15" s="97">
        <v>16052558</v>
      </c>
      <c r="AT15" s="97">
        <v>18064664</v>
      </c>
      <c r="AU15" s="97">
        <v>20115670</v>
      </c>
      <c r="AV15" s="97">
        <v>23199334</v>
      </c>
      <c r="AW15" s="97">
        <v>26764590</v>
      </c>
      <c r="AX15" s="97">
        <v>31759450</v>
      </c>
      <c r="AY15" s="97">
        <v>38159616</v>
      </c>
      <c r="AZ15" s="97">
        <v>39310256</v>
      </c>
      <c r="BA15" s="97">
        <v>38210788</v>
      </c>
      <c r="BB15" s="97">
        <v>40815696</v>
      </c>
      <c r="BC15" s="97">
        <v>47383708</v>
      </c>
      <c r="BD15" s="97">
        <v>53976484</v>
      </c>
      <c r="BE15" s="97">
        <v>59950668</v>
      </c>
      <c r="BF15" s="97">
        <v>63711968</v>
      </c>
      <c r="BG15" s="97">
        <v>66268460</v>
      </c>
      <c r="BH15" s="97">
        <v>63056308</v>
      </c>
      <c r="BI15" s="97">
        <v>62612392</v>
      </c>
      <c r="BJ15" s="97">
        <v>62168404</v>
      </c>
      <c r="BK15" s="97">
        <v>61724472</v>
      </c>
      <c r="BL15" s="97">
        <v>61280344</v>
      </c>
      <c r="BM15" s="97">
        <v>60836524</v>
      </c>
      <c r="BN15" s="97">
        <v>60392452</v>
      </c>
      <c r="BO15" s="97">
        <v>59948496</v>
      </c>
      <c r="BP15" s="97">
        <v>59504720</v>
      </c>
      <c r="BQ15" s="97">
        <v>59060656</v>
      </c>
      <c r="BR15" s="97">
        <v>58616568</v>
      </c>
      <c r="BS15" s="97">
        <v>58295680</v>
      </c>
      <c r="BT15" s="97">
        <v>57974612</v>
      </c>
      <c r="BU15" s="97">
        <v>57653704</v>
      </c>
      <c r="BV15" s="97">
        <v>57333108</v>
      </c>
      <c r="BW15" s="97">
        <v>57011496</v>
      </c>
      <c r="BX15" s="97">
        <v>56690576</v>
      </c>
      <c r="BY15" s="97">
        <v>56369640</v>
      </c>
    </row>
    <row r="16" spans="1:77">
      <c r="A16">
        <v>15</v>
      </c>
      <c r="B16" s="100" t="s">
        <v>135</v>
      </c>
      <c r="C16">
        <v>283503.5</v>
      </c>
      <c r="D16">
        <v>330756</v>
      </c>
      <c r="E16">
        <v>385881.59999999998</v>
      </c>
      <c r="F16">
        <v>450195.3</v>
      </c>
      <c r="G16">
        <v>525223.1</v>
      </c>
      <c r="H16">
        <v>612762.80000000005</v>
      </c>
      <c r="I16">
        <v>714892.80000000005</v>
      </c>
      <c r="J16">
        <v>834039.1</v>
      </c>
      <c r="K16">
        <v>973044.8</v>
      </c>
      <c r="L16">
        <v>1135220</v>
      </c>
      <c r="M16">
        <v>1324424</v>
      </c>
      <c r="N16">
        <v>1419031</v>
      </c>
      <c r="O16">
        <v>1520386</v>
      </c>
      <c r="P16">
        <v>1628986</v>
      </c>
      <c r="Q16">
        <v>1745342</v>
      </c>
      <c r="R16">
        <v>1870011</v>
      </c>
      <c r="S16">
        <v>2003576</v>
      </c>
      <c r="T16">
        <v>2146686</v>
      </c>
      <c r="U16">
        <v>2300020</v>
      </c>
      <c r="V16">
        <v>2380027</v>
      </c>
      <c r="W16">
        <v>2460030</v>
      </c>
      <c r="X16">
        <v>2592049</v>
      </c>
      <c r="Y16">
        <v>2734055</v>
      </c>
      <c r="Z16">
        <v>2966070</v>
      </c>
      <c r="AA16">
        <v>3220069</v>
      </c>
      <c r="AB16">
        <v>3500086</v>
      </c>
      <c r="AC16">
        <v>4000105</v>
      </c>
      <c r="AD16">
        <v>4490100</v>
      </c>
      <c r="AE16">
        <v>4653178</v>
      </c>
      <c r="AF16">
        <v>4800728</v>
      </c>
      <c r="AG16">
        <v>4957300</v>
      </c>
      <c r="AH16">
        <v>5123484</v>
      </c>
      <c r="AI16">
        <v>5299869</v>
      </c>
      <c r="AJ16">
        <v>5486926</v>
      </c>
      <c r="AK16">
        <v>5685244</v>
      </c>
      <c r="AL16">
        <v>5895544</v>
      </c>
      <c r="AM16">
        <v>6118442</v>
      </c>
      <c r="AN16">
        <v>6354593</v>
      </c>
      <c r="AO16">
        <v>6604790</v>
      </c>
      <c r="AP16">
        <v>6869789</v>
      </c>
      <c r="AQ16">
        <v>7150482</v>
      </c>
      <c r="AR16">
        <v>7447622</v>
      </c>
      <c r="AS16">
        <v>7762170</v>
      </c>
      <c r="AT16">
        <v>8095140</v>
      </c>
      <c r="AU16">
        <v>8447458</v>
      </c>
      <c r="AV16">
        <v>9250442</v>
      </c>
      <c r="AW16">
        <v>9997226</v>
      </c>
      <c r="AX16" s="97">
        <v>11212437</v>
      </c>
      <c r="AY16" s="97">
        <v>12451920</v>
      </c>
      <c r="AZ16" s="97">
        <v>14281077</v>
      </c>
      <c r="BA16" s="97">
        <v>15410466</v>
      </c>
      <c r="BB16" s="97">
        <v>18021530</v>
      </c>
      <c r="BC16" s="97">
        <v>17499694</v>
      </c>
      <c r="BD16" s="97">
        <v>24403068</v>
      </c>
      <c r="BE16" s="97">
        <v>33177662</v>
      </c>
      <c r="BF16" s="97">
        <v>41312264</v>
      </c>
      <c r="BG16" s="97">
        <v>50411184</v>
      </c>
      <c r="BH16" s="97">
        <v>55361612</v>
      </c>
      <c r="BI16" s="97">
        <v>55897996</v>
      </c>
      <c r="BJ16" s="97">
        <v>56434608</v>
      </c>
      <c r="BK16" s="97">
        <v>56971012</v>
      </c>
      <c r="BL16" s="97">
        <v>57507616</v>
      </c>
      <c r="BM16" s="97">
        <v>58043780</v>
      </c>
      <c r="BN16" s="97">
        <v>58580384</v>
      </c>
      <c r="BO16" s="97">
        <v>59116768</v>
      </c>
      <c r="BP16" s="97">
        <v>59653288</v>
      </c>
      <c r="BQ16" s="97">
        <v>60189868</v>
      </c>
      <c r="BR16" s="97">
        <v>60726304</v>
      </c>
      <c r="BS16" s="97">
        <v>61326752</v>
      </c>
      <c r="BT16" s="97">
        <v>61927428</v>
      </c>
      <c r="BU16" s="97">
        <v>62528224</v>
      </c>
      <c r="BV16" s="97">
        <v>63128672</v>
      </c>
      <c r="BW16" s="97">
        <v>63729284</v>
      </c>
      <c r="BX16" s="97">
        <v>64329632</v>
      </c>
      <c r="BY16" s="97">
        <v>64930904</v>
      </c>
    </row>
    <row r="17" spans="1:77">
      <c r="A17">
        <v>16</v>
      </c>
      <c r="B17" s="100" t="s">
        <v>136</v>
      </c>
      <c r="C17">
        <v>314261</v>
      </c>
      <c r="D17">
        <v>366638.1</v>
      </c>
      <c r="E17">
        <v>427744.7</v>
      </c>
      <c r="F17">
        <v>499042.2</v>
      </c>
      <c r="G17">
        <v>582211.80000000005</v>
      </c>
      <c r="H17">
        <v>679254</v>
      </c>
      <c r="I17">
        <v>792467.9</v>
      </c>
      <c r="J17">
        <v>924558.4</v>
      </c>
      <c r="K17">
        <v>1078684</v>
      </c>
      <c r="L17">
        <v>1258540</v>
      </c>
      <c r="M17">
        <v>1468442</v>
      </c>
      <c r="N17">
        <v>1638432</v>
      </c>
      <c r="O17">
        <v>1810115</v>
      </c>
      <c r="P17">
        <v>1983896</v>
      </c>
      <c r="Q17">
        <v>2160560</v>
      </c>
      <c r="R17">
        <v>2190406</v>
      </c>
      <c r="S17">
        <v>2227518</v>
      </c>
      <c r="T17">
        <v>2428734</v>
      </c>
      <c r="U17">
        <v>2653968</v>
      </c>
      <c r="V17">
        <v>2836983</v>
      </c>
      <c r="W17">
        <v>3019982</v>
      </c>
      <c r="X17">
        <v>4529912</v>
      </c>
      <c r="Y17">
        <v>6669906</v>
      </c>
      <c r="Z17">
        <v>7118888</v>
      </c>
      <c r="AA17">
        <v>6867898</v>
      </c>
      <c r="AB17">
        <v>8810796</v>
      </c>
      <c r="AC17" s="97">
        <v>10949870</v>
      </c>
      <c r="AD17" s="97">
        <v>12464542</v>
      </c>
      <c r="AE17" s="97">
        <v>13386872</v>
      </c>
      <c r="AF17" s="97">
        <v>14903750</v>
      </c>
      <c r="AG17" s="97">
        <v>16427708</v>
      </c>
      <c r="AH17" s="97">
        <v>17959762</v>
      </c>
      <c r="AI17" s="97">
        <v>19500556</v>
      </c>
      <c r="AJ17" s="97">
        <v>21050236</v>
      </c>
      <c r="AK17" s="97">
        <v>22610422</v>
      </c>
      <c r="AL17" s="97">
        <v>24180740</v>
      </c>
      <c r="AM17" s="97">
        <v>25763314</v>
      </c>
      <c r="AN17" s="97">
        <v>27358234</v>
      </c>
      <c r="AO17" s="97">
        <v>28966416</v>
      </c>
      <c r="AP17" s="97">
        <v>30936926</v>
      </c>
      <c r="AQ17" s="97">
        <v>33102672</v>
      </c>
      <c r="AR17" s="97">
        <v>38887176</v>
      </c>
      <c r="AS17" s="97">
        <v>42133836</v>
      </c>
      <c r="AT17" s="97">
        <v>48151452</v>
      </c>
      <c r="AU17" s="97">
        <v>52198332</v>
      </c>
      <c r="AV17" s="97">
        <v>59796172</v>
      </c>
      <c r="AW17" s="97">
        <v>68419528</v>
      </c>
      <c r="AX17" s="97">
        <v>76640584</v>
      </c>
      <c r="AY17" s="97">
        <v>94525592</v>
      </c>
      <c r="AZ17" s="97">
        <v>87746752</v>
      </c>
      <c r="BA17" s="97">
        <v>97545208</v>
      </c>
      <c r="BB17" s="97">
        <v>120439280</v>
      </c>
      <c r="BC17" s="97">
        <v>110477730</v>
      </c>
      <c r="BD17" s="97">
        <v>129825260</v>
      </c>
      <c r="BE17" s="97">
        <v>142788640</v>
      </c>
      <c r="BF17" s="97">
        <v>152982540</v>
      </c>
      <c r="BG17" s="97">
        <v>164455440</v>
      </c>
      <c r="BH17" s="97">
        <v>162686510</v>
      </c>
      <c r="BI17" s="97">
        <v>162376780</v>
      </c>
      <c r="BJ17" s="97">
        <v>162066700</v>
      </c>
      <c r="BK17" s="97">
        <v>161756670</v>
      </c>
      <c r="BL17" s="97">
        <v>161447550</v>
      </c>
      <c r="BM17" s="97">
        <v>161135310</v>
      </c>
      <c r="BN17" s="97">
        <v>160824560</v>
      </c>
      <c r="BO17" s="97">
        <v>160515840</v>
      </c>
      <c r="BP17" s="97">
        <v>160205300</v>
      </c>
      <c r="BQ17" s="97">
        <v>159894740</v>
      </c>
      <c r="BR17" s="97">
        <v>159585300</v>
      </c>
      <c r="BS17" s="97">
        <v>159555070</v>
      </c>
      <c r="BT17" s="97">
        <v>159525120</v>
      </c>
      <c r="BU17" s="97">
        <v>159490480</v>
      </c>
      <c r="BV17" s="97">
        <v>159457620</v>
      </c>
      <c r="BW17" s="97">
        <v>159426240</v>
      </c>
      <c r="BX17" s="97">
        <v>159394910</v>
      </c>
      <c r="BY17" s="97">
        <v>159364400</v>
      </c>
    </row>
    <row r="18" spans="1:77">
      <c r="A18">
        <v>17</v>
      </c>
      <c r="B18" s="100" t="s">
        <v>137</v>
      </c>
      <c r="C18">
        <v>167755.4</v>
      </c>
      <c r="D18">
        <v>226216.4</v>
      </c>
      <c r="E18">
        <v>310380.40000000002</v>
      </c>
      <c r="F18">
        <v>432801.1</v>
      </c>
      <c r="G18">
        <v>740049.2</v>
      </c>
      <c r="H18">
        <v>1219978</v>
      </c>
      <c r="I18">
        <v>2096650</v>
      </c>
      <c r="J18">
        <v>3131627</v>
      </c>
      <c r="K18">
        <v>4591896</v>
      </c>
      <c r="L18">
        <v>6455099</v>
      </c>
      <c r="M18">
        <v>9980121</v>
      </c>
      <c r="N18" s="97">
        <v>11404349</v>
      </c>
      <c r="O18" s="97">
        <v>13204068</v>
      </c>
      <c r="P18" s="97">
        <v>15464190</v>
      </c>
      <c r="Q18" s="97">
        <v>14873245</v>
      </c>
      <c r="R18" s="97">
        <v>14590841</v>
      </c>
      <c r="S18" s="97">
        <v>14622221</v>
      </c>
      <c r="T18" s="97">
        <v>14298066</v>
      </c>
      <c r="U18" s="97">
        <v>14105693</v>
      </c>
      <c r="V18" s="97">
        <v>14612195</v>
      </c>
      <c r="W18" s="97">
        <v>12990823</v>
      </c>
      <c r="X18" s="97">
        <v>12907569</v>
      </c>
      <c r="Y18" s="97">
        <v>13049537</v>
      </c>
      <c r="Z18" s="97">
        <v>11441739</v>
      </c>
      <c r="AA18" s="97">
        <v>10825905</v>
      </c>
      <c r="AB18" s="97">
        <v>11490204</v>
      </c>
      <c r="AC18" s="97">
        <v>13603915</v>
      </c>
      <c r="AD18" s="97">
        <v>12752818</v>
      </c>
      <c r="AE18" s="97">
        <v>12997014</v>
      </c>
      <c r="AF18" s="97">
        <v>13176106</v>
      </c>
      <c r="AG18" s="97">
        <v>13359384</v>
      </c>
      <c r="AH18" s="97">
        <v>13547146</v>
      </c>
      <c r="AI18" s="97">
        <v>13739451</v>
      </c>
      <c r="AJ18" s="97">
        <v>13936682</v>
      </c>
      <c r="AK18" s="97">
        <v>14139045</v>
      </c>
      <c r="AL18" s="97">
        <v>14346764</v>
      </c>
      <c r="AM18" s="97">
        <v>14560013</v>
      </c>
      <c r="AN18" s="97">
        <v>14779364</v>
      </c>
      <c r="AO18" s="97">
        <v>15045111</v>
      </c>
      <c r="AP18" s="97">
        <v>15325942</v>
      </c>
      <c r="AQ18" s="97">
        <v>15992759</v>
      </c>
      <c r="AR18" s="97">
        <v>16657232</v>
      </c>
      <c r="AS18" s="97">
        <v>17333548</v>
      </c>
      <c r="AT18" s="97">
        <v>18022638</v>
      </c>
      <c r="AU18" s="97">
        <v>18808938</v>
      </c>
      <c r="AV18" s="97">
        <v>20855482</v>
      </c>
      <c r="AW18" s="97">
        <v>22872818</v>
      </c>
      <c r="AX18" s="97">
        <v>24454494</v>
      </c>
      <c r="AY18" s="97">
        <v>26033430</v>
      </c>
      <c r="AZ18" s="97">
        <v>28000536</v>
      </c>
      <c r="BA18" s="97">
        <v>30039662</v>
      </c>
      <c r="BB18" s="97">
        <v>34519128</v>
      </c>
      <c r="BC18" s="97">
        <v>38682212</v>
      </c>
      <c r="BD18" s="97">
        <v>50251412</v>
      </c>
      <c r="BE18" s="97">
        <v>67081264</v>
      </c>
      <c r="BF18" s="97">
        <v>93439856</v>
      </c>
      <c r="BG18" s="97">
        <v>132402140</v>
      </c>
      <c r="BH18" s="97">
        <v>169152740</v>
      </c>
      <c r="BI18" s="97">
        <v>173821980</v>
      </c>
      <c r="BJ18" s="97">
        <v>178490420</v>
      </c>
      <c r="BK18" s="97">
        <v>183160160</v>
      </c>
      <c r="BL18" s="97">
        <v>187828990</v>
      </c>
      <c r="BM18" s="97">
        <v>192497860</v>
      </c>
      <c r="BN18" s="97">
        <v>197166530</v>
      </c>
      <c r="BO18" s="97">
        <v>201836540</v>
      </c>
      <c r="BP18" s="97">
        <v>206506180</v>
      </c>
      <c r="BQ18" s="97">
        <v>211173300</v>
      </c>
      <c r="BR18" s="97">
        <v>215842210</v>
      </c>
      <c r="BS18" s="97">
        <v>220660940</v>
      </c>
      <c r="BT18" s="97">
        <v>225479230</v>
      </c>
      <c r="BU18" s="97">
        <v>230299220</v>
      </c>
      <c r="BV18" s="97">
        <v>235118930</v>
      </c>
      <c r="BW18" s="97">
        <v>239937920</v>
      </c>
      <c r="BX18" s="97">
        <v>244757440</v>
      </c>
      <c r="BY18" s="97">
        <v>249576190</v>
      </c>
    </row>
    <row r="19" spans="1:77">
      <c r="A19">
        <v>18</v>
      </c>
      <c r="B19" s="100" t="s">
        <v>138</v>
      </c>
      <c r="C19">
        <v>84818.13</v>
      </c>
      <c r="D19">
        <v>167169.4</v>
      </c>
      <c r="E19">
        <v>329463.5</v>
      </c>
      <c r="F19">
        <v>649318.1</v>
      </c>
      <c r="G19">
        <v>1279708</v>
      </c>
      <c r="H19">
        <v>2522135</v>
      </c>
      <c r="I19">
        <v>4970738</v>
      </c>
      <c r="J19">
        <v>9796597</v>
      </c>
      <c r="K19" s="97">
        <v>19307870</v>
      </c>
      <c r="L19" s="97">
        <v>38053148</v>
      </c>
      <c r="M19" s="97">
        <v>74997896</v>
      </c>
      <c r="N19" s="97">
        <v>78747656</v>
      </c>
      <c r="O19" s="97">
        <v>82497632</v>
      </c>
      <c r="P19" s="97">
        <v>86247888</v>
      </c>
      <c r="Q19" s="97">
        <v>89997384</v>
      </c>
      <c r="R19" s="97">
        <v>93747848</v>
      </c>
      <c r="S19" s="97">
        <v>97497392</v>
      </c>
      <c r="T19" s="97">
        <v>101247810</v>
      </c>
      <c r="U19" s="97">
        <v>104997860</v>
      </c>
      <c r="V19" s="97">
        <v>108747490</v>
      </c>
      <c r="W19" s="97">
        <v>112497520</v>
      </c>
      <c r="X19" s="97">
        <v>116247940</v>
      </c>
      <c r="Y19" s="97">
        <v>119998100</v>
      </c>
      <c r="Z19" s="97">
        <v>123747320</v>
      </c>
      <c r="AA19" s="97">
        <v>127498420</v>
      </c>
      <c r="AB19" s="97">
        <v>131248100</v>
      </c>
      <c r="AC19" s="97">
        <v>134999760</v>
      </c>
      <c r="AD19" s="97">
        <v>164999490</v>
      </c>
      <c r="AE19" s="97">
        <v>168665260</v>
      </c>
      <c r="AF19" s="97">
        <v>172331520</v>
      </c>
      <c r="AG19" s="97">
        <v>175998530</v>
      </c>
      <c r="AH19" s="97">
        <v>179665520</v>
      </c>
      <c r="AI19" s="97">
        <v>183331390</v>
      </c>
      <c r="AJ19" s="97">
        <v>186998300</v>
      </c>
      <c r="AK19" s="97">
        <v>190664850</v>
      </c>
      <c r="AL19" s="97">
        <v>194331280</v>
      </c>
      <c r="AM19" s="97">
        <v>197998720</v>
      </c>
      <c r="AN19" s="97">
        <v>201664450</v>
      </c>
      <c r="AO19" s="97">
        <v>205330610</v>
      </c>
      <c r="AP19" s="97">
        <v>204998000</v>
      </c>
      <c r="AQ19" s="97">
        <v>215997310</v>
      </c>
      <c r="AR19" s="97">
        <v>211999630</v>
      </c>
      <c r="AS19" s="97">
        <v>231997950</v>
      </c>
      <c r="AT19" s="97">
        <v>243998780</v>
      </c>
      <c r="AU19" s="97">
        <v>255998800</v>
      </c>
      <c r="AV19" s="97">
        <v>257199840</v>
      </c>
      <c r="AW19" s="97">
        <v>279627100</v>
      </c>
      <c r="AX19" s="97">
        <v>284500320</v>
      </c>
      <c r="AY19" s="97">
        <v>264048160</v>
      </c>
      <c r="AZ19" s="97">
        <v>264751920</v>
      </c>
      <c r="BA19" s="97">
        <v>290820900</v>
      </c>
      <c r="BB19" s="97">
        <v>331006110</v>
      </c>
      <c r="BC19" s="97">
        <v>371860100</v>
      </c>
      <c r="BD19" s="97">
        <v>448320060</v>
      </c>
      <c r="BE19" s="97">
        <v>553881340</v>
      </c>
      <c r="BF19" s="97">
        <v>700061380</v>
      </c>
      <c r="BG19" s="97">
        <v>873786050</v>
      </c>
      <c r="BH19" s="97">
        <v>1053895400</v>
      </c>
      <c r="BI19" s="97">
        <v>1070973600</v>
      </c>
      <c r="BJ19" s="97">
        <v>1088043300</v>
      </c>
      <c r="BK19" s="97">
        <v>1105108000</v>
      </c>
      <c r="BL19" s="97">
        <v>1122178000</v>
      </c>
      <c r="BM19" s="97">
        <v>1139256200</v>
      </c>
      <c r="BN19" s="97">
        <v>1156324700</v>
      </c>
      <c r="BO19" s="97">
        <v>1173395300</v>
      </c>
      <c r="BP19" s="97">
        <v>1190466800</v>
      </c>
      <c r="BQ19" s="97">
        <v>1207537400</v>
      </c>
      <c r="BR19" s="97">
        <v>1224610400</v>
      </c>
      <c r="BS19" s="97">
        <v>1240957800</v>
      </c>
      <c r="BT19" s="97">
        <v>1257300100</v>
      </c>
      <c r="BU19" s="97">
        <v>1273650300</v>
      </c>
      <c r="BV19" s="97">
        <v>1289999600</v>
      </c>
      <c r="BW19" s="97">
        <v>1306344300</v>
      </c>
      <c r="BX19" s="97">
        <v>1322696200</v>
      </c>
      <c r="BY19" s="97">
        <v>1339035600</v>
      </c>
    </row>
    <row r="20" spans="1:77">
      <c r="A20">
        <v>19</v>
      </c>
      <c r="B20" s="100" t="s">
        <v>139</v>
      </c>
      <c r="C20">
        <v>21560.15</v>
      </c>
      <c r="D20">
        <v>26950.23</v>
      </c>
      <c r="E20">
        <v>33687.79</v>
      </c>
      <c r="F20">
        <v>42109.71</v>
      </c>
      <c r="G20">
        <v>52637.18</v>
      </c>
      <c r="H20">
        <v>65796.41</v>
      </c>
      <c r="I20">
        <v>82245.399999999994</v>
      </c>
      <c r="J20">
        <v>102807</v>
      </c>
      <c r="K20">
        <v>128508.5</v>
      </c>
      <c r="L20">
        <v>160635.6</v>
      </c>
      <c r="M20">
        <v>200794.8</v>
      </c>
      <c r="N20">
        <v>266446.3</v>
      </c>
      <c r="O20">
        <v>354017.9</v>
      </c>
      <c r="P20">
        <v>470974.4</v>
      </c>
      <c r="Q20">
        <v>627366.19999999995</v>
      </c>
      <c r="R20">
        <v>836748.6</v>
      </c>
      <c r="S20">
        <v>1117400</v>
      </c>
      <c r="T20">
        <v>1494021</v>
      </c>
      <c r="U20">
        <v>2000000</v>
      </c>
      <c r="V20">
        <v>2250002</v>
      </c>
      <c r="W20">
        <v>2500000</v>
      </c>
      <c r="X20">
        <v>3000003</v>
      </c>
      <c r="Y20">
        <v>4000000</v>
      </c>
      <c r="Z20">
        <v>3000003</v>
      </c>
      <c r="AA20">
        <v>3499999</v>
      </c>
      <c r="AB20">
        <v>4000000</v>
      </c>
      <c r="AC20">
        <v>5000000</v>
      </c>
      <c r="AD20">
        <v>6250000</v>
      </c>
      <c r="AE20">
        <v>6869896</v>
      </c>
      <c r="AF20">
        <v>7314156</v>
      </c>
      <c r="AG20">
        <v>7787693</v>
      </c>
      <c r="AH20">
        <v>8292486</v>
      </c>
      <c r="AI20">
        <v>8830623</v>
      </c>
      <c r="AJ20">
        <v>9404338</v>
      </c>
      <c r="AK20" s="97">
        <v>10016047</v>
      </c>
      <c r="AL20" s="97">
        <v>10668286</v>
      </c>
      <c r="AM20" s="97">
        <v>11363778</v>
      </c>
      <c r="AN20" s="97">
        <v>12105439</v>
      </c>
      <c r="AO20" s="97">
        <v>12896404</v>
      </c>
      <c r="AP20" s="97">
        <v>13740012</v>
      </c>
      <c r="AQ20" s="97">
        <v>13928302</v>
      </c>
      <c r="AR20" s="97">
        <v>13969591</v>
      </c>
      <c r="AS20" s="97">
        <v>14010989</v>
      </c>
      <c r="AT20" s="97">
        <v>14137454</v>
      </c>
      <c r="AU20" s="97">
        <v>14263988</v>
      </c>
      <c r="AV20" s="97">
        <v>14331779</v>
      </c>
      <c r="AW20" s="97">
        <v>14425078</v>
      </c>
      <c r="AX20" s="97">
        <v>14519299</v>
      </c>
      <c r="AY20" s="97">
        <v>14765994</v>
      </c>
      <c r="AZ20" s="97">
        <v>17438740</v>
      </c>
      <c r="BA20" s="97">
        <v>20661670</v>
      </c>
      <c r="BB20" s="97">
        <v>23741006</v>
      </c>
      <c r="BC20" s="97">
        <v>28948228</v>
      </c>
      <c r="BD20" s="97">
        <v>36014956</v>
      </c>
      <c r="BE20" s="97">
        <v>45689876</v>
      </c>
      <c r="BF20" s="97">
        <v>54698856</v>
      </c>
      <c r="BG20" s="97">
        <v>63123624</v>
      </c>
      <c r="BH20" s="97">
        <v>68881752</v>
      </c>
      <c r="BI20" s="97">
        <v>69246584</v>
      </c>
      <c r="BJ20" s="97">
        <v>69611352</v>
      </c>
      <c r="BK20" s="97">
        <v>69976192</v>
      </c>
      <c r="BL20" s="97">
        <v>70340880</v>
      </c>
      <c r="BM20" s="97">
        <v>70705664</v>
      </c>
      <c r="BN20" s="97">
        <v>71070616</v>
      </c>
      <c r="BO20" s="97">
        <v>71435272</v>
      </c>
      <c r="BP20" s="97">
        <v>71800184</v>
      </c>
      <c r="BQ20" s="97">
        <v>72164984</v>
      </c>
      <c r="BR20" s="97">
        <v>72529816</v>
      </c>
      <c r="BS20" s="97">
        <v>72754224</v>
      </c>
      <c r="BT20" s="97">
        <v>72978512</v>
      </c>
      <c r="BU20" s="97">
        <v>73202976</v>
      </c>
      <c r="BV20" s="97">
        <v>73427312</v>
      </c>
      <c r="BW20" s="97">
        <v>73651736</v>
      </c>
      <c r="BX20" s="97">
        <v>73876064</v>
      </c>
      <c r="BY20" s="97">
        <v>74100408</v>
      </c>
    </row>
    <row r="21" spans="1:77">
      <c r="A21">
        <v>20</v>
      </c>
      <c r="B21" s="100" t="s">
        <v>140</v>
      </c>
      <c r="C21">
        <v>239409</v>
      </c>
      <c r="D21">
        <v>392191.4</v>
      </c>
      <c r="E21">
        <v>644557.5</v>
      </c>
      <c r="F21">
        <v>1062160</v>
      </c>
      <c r="G21">
        <v>1754127</v>
      </c>
      <c r="H21">
        <v>2902155</v>
      </c>
      <c r="I21">
        <v>4808514</v>
      </c>
      <c r="J21">
        <v>7976498</v>
      </c>
      <c r="K21" s="97">
        <v>13244401</v>
      </c>
      <c r="L21" s="97">
        <v>13387018</v>
      </c>
      <c r="M21" s="97">
        <v>58370352</v>
      </c>
      <c r="N21" s="97">
        <v>51828672</v>
      </c>
      <c r="O21" s="97">
        <v>43588452</v>
      </c>
      <c r="P21" s="97">
        <v>22337392</v>
      </c>
      <c r="Q21" s="97">
        <v>30522936</v>
      </c>
      <c r="R21" s="97">
        <v>37748584</v>
      </c>
      <c r="S21" s="97">
        <v>50645676</v>
      </c>
      <c r="T21" s="97">
        <v>42174060</v>
      </c>
      <c r="U21" s="97">
        <v>33302704</v>
      </c>
      <c r="V21" s="97">
        <v>40179588</v>
      </c>
      <c r="W21" s="97">
        <v>37368992</v>
      </c>
      <c r="X21" s="97">
        <v>91389928</v>
      </c>
      <c r="Y21" s="97">
        <v>104509890</v>
      </c>
      <c r="Z21" s="97">
        <v>80989840</v>
      </c>
      <c r="AA21" s="97">
        <v>72044440</v>
      </c>
      <c r="AB21" s="97">
        <v>92070640</v>
      </c>
      <c r="AC21" s="97">
        <v>98864584</v>
      </c>
      <c r="AD21" s="97">
        <v>101032370</v>
      </c>
      <c r="AE21" s="97">
        <v>105783020</v>
      </c>
      <c r="AF21" s="97">
        <v>121296360</v>
      </c>
      <c r="AG21" s="97">
        <v>128916990</v>
      </c>
      <c r="AH21" s="97">
        <v>144907070</v>
      </c>
      <c r="AI21" s="97">
        <v>180330930</v>
      </c>
      <c r="AJ21" s="97">
        <v>199124510</v>
      </c>
      <c r="AK21" s="97">
        <v>222288110</v>
      </c>
      <c r="AL21" s="97">
        <v>277923810</v>
      </c>
      <c r="AM21" s="97">
        <v>301052740</v>
      </c>
      <c r="AN21" s="97">
        <v>294430180</v>
      </c>
      <c r="AO21" s="97">
        <v>344439740</v>
      </c>
      <c r="AP21" s="97">
        <v>355331360</v>
      </c>
      <c r="AQ21" s="97">
        <v>391057890</v>
      </c>
      <c r="AR21" s="97">
        <v>413646140</v>
      </c>
      <c r="AS21" s="97">
        <v>432058140</v>
      </c>
      <c r="AT21" s="97">
        <v>424903170</v>
      </c>
      <c r="AU21" s="97">
        <v>361143260</v>
      </c>
      <c r="AV21" s="97">
        <v>365494980</v>
      </c>
      <c r="AW21" s="97">
        <v>377046340</v>
      </c>
      <c r="AX21" s="97">
        <v>402005730</v>
      </c>
      <c r="AY21" s="97">
        <v>425567360</v>
      </c>
      <c r="AZ21" s="97">
        <v>474905860</v>
      </c>
      <c r="BA21" s="97">
        <v>492829700</v>
      </c>
      <c r="BB21" s="97">
        <v>526690460</v>
      </c>
      <c r="BC21" s="97">
        <v>544998910</v>
      </c>
      <c r="BD21" s="97">
        <v>646644800</v>
      </c>
      <c r="BE21" s="97">
        <v>830104770</v>
      </c>
      <c r="BF21" s="97">
        <v>1002437300</v>
      </c>
      <c r="BG21" s="97">
        <v>1167237400</v>
      </c>
      <c r="BH21" s="97">
        <v>1293221900</v>
      </c>
      <c r="BI21" s="97">
        <v>1300611800</v>
      </c>
      <c r="BJ21" s="97">
        <v>1308002200</v>
      </c>
      <c r="BK21" s="97">
        <v>1315399700</v>
      </c>
      <c r="BL21" s="97">
        <v>1322803800</v>
      </c>
      <c r="BM21" s="97">
        <v>1330192600</v>
      </c>
      <c r="BN21" s="97">
        <v>1337583200</v>
      </c>
      <c r="BO21" s="97">
        <v>1344975700</v>
      </c>
      <c r="BP21" s="97">
        <v>1352375600</v>
      </c>
      <c r="BQ21" s="97">
        <v>1359773600</v>
      </c>
      <c r="BR21" s="97">
        <v>1367159800</v>
      </c>
      <c r="BS21" s="97">
        <v>1370989700</v>
      </c>
      <c r="BT21" s="97">
        <v>1374822000</v>
      </c>
      <c r="BU21" s="97">
        <v>1378656400</v>
      </c>
      <c r="BV21" s="97">
        <v>1382492500</v>
      </c>
      <c r="BW21" s="97">
        <v>1386330900</v>
      </c>
      <c r="BX21" s="97">
        <v>1390154500</v>
      </c>
      <c r="BY21" s="97">
        <v>1393986800</v>
      </c>
    </row>
    <row r="22" spans="1:77">
      <c r="A22">
        <v>21</v>
      </c>
      <c r="B22" s="100" t="s">
        <v>141</v>
      </c>
      <c r="C22">
        <v>93376.66</v>
      </c>
      <c r="D22">
        <v>115369.2</v>
      </c>
      <c r="E22">
        <v>143819.79999999999</v>
      </c>
      <c r="F22">
        <v>180968.3</v>
      </c>
      <c r="G22">
        <v>229943</v>
      </c>
      <c r="H22">
        <v>295143.3</v>
      </c>
      <c r="I22">
        <v>423838.3</v>
      </c>
      <c r="J22">
        <v>583541.4</v>
      </c>
      <c r="K22">
        <v>787104.2</v>
      </c>
      <c r="L22">
        <v>1517082</v>
      </c>
      <c r="M22">
        <v>2611521</v>
      </c>
      <c r="N22">
        <v>2841819</v>
      </c>
      <c r="O22">
        <v>3079698</v>
      </c>
      <c r="P22">
        <v>3326495</v>
      </c>
      <c r="Q22">
        <v>3584036</v>
      </c>
      <c r="R22">
        <v>3854798</v>
      </c>
      <c r="S22">
        <v>4142364</v>
      </c>
      <c r="T22">
        <v>4451820</v>
      </c>
      <c r="U22">
        <v>4790552</v>
      </c>
      <c r="V22">
        <v>5072490</v>
      </c>
      <c r="W22">
        <v>5354410</v>
      </c>
      <c r="X22">
        <v>6547336</v>
      </c>
      <c r="Y22">
        <v>7741466</v>
      </c>
      <c r="Z22">
        <v>8334572</v>
      </c>
      <c r="AA22">
        <v>9577616</v>
      </c>
      <c r="AB22" s="97">
        <v>10819374</v>
      </c>
      <c r="AC22" s="97">
        <v>12737030</v>
      </c>
      <c r="AD22" s="97">
        <v>14804719</v>
      </c>
      <c r="AE22" s="97">
        <v>15350593</v>
      </c>
      <c r="AF22" s="97">
        <v>15923909</v>
      </c>
      <c r="AG22" s="97">
        <v>16498412</v>
      </c>
      <c r="AH22" s="97">
        <v>17073820</v>
      </c>
      <c r="AI22" s="97">
        <v>17650672</v>
      </c>
      <c r="AJ22" s="97">
        <v>18228638</v>
      </c>
      <c r="AK22" s="97">
        <v>18808198</v>
      </c>
      <c r="AL22" s="97">
        <v>19389262</v>
      </c>
      <c r="AM22" s="97">
        <v>19972018</v>
      </c>
      <c r="AN22" s="97">
        <v>20556820</v>
      </c>
      <c r="AO22" s="97">
        <v>21677852</v>
      </c>
      <c r="AP22" s="97">
        <v>22799614</v>
      </c>
      <c r="AQ22" s="97">
        <v>24696344</v>
      </c>
      <c r="AR22" s="97">
        <v>26775878</v>
      </c>
      <c r="AS22" s="97">
        <v>28960114</v>
      </c>
      <c r="AT22" s="97">
        <v>32433344</v>
      </c>
      <c r="AU22" s="97">
        <v>35912948</v>
      </c>
      <c r="AV22" s="97">
        <v>40888352</v>
      </c>
      <c r="AW22" s="97">
        <v>45896536</v>
      </c>
      <c r="AX22" s="97">
        <v>51025552</v>
      </c>
      <c r="AY22" s="97">
        <v>57968340</v>
      </c>
      <c r="AZ22" s="97">
        <v>65719260</v>
      </c>
      <c r="BA22" s="97">
        <v>75361448</v>
      </c>
      <c r="BB22" s="97">
        <v>87069520</v>
      </c>
      <c r="BC22" s="97">
        <v>98311880</v>
      </c>
      <c r="BD22" s="97">
        <v>126826870</v>
      </c>
      <c r="BE22" s="97">
        <v>166134880</v>
      </c>
      <c r="BF22" s="97">
        <v>207556560</v>
      </c>
      <c r="BG22" s="97">
        <v>260213230</v>
      </c>
      <c r="BH22" s="97">
        <v>309543360</v>
      </c>
      <c r="BI22" s="97">
        <v>313824800</v>
      </c>
      <c r="BJ22" s="97">
        <v>318104060</v>
      </c>
      <c r="BK22" s="97">
        <v>322386690</v>
      </c>
      <c r="BL22" s="97">
        <v>326665570</v>
      </c>
      <c r="BM22" s="97">
        <v>330947900</v>
      </c>
      <c r="BN22" s="97">
        <v>335228220</v>
      </c>
      <c r="BO22" s="97">
        <v>339509730</v>
      </c>
      <c r="BP22" s="97">
        <v>343788540</v>
      </c>
      <c r="BQ22" s="97">
        <v>348070140</v>
      </c>
      <c r="BR22" s="97">
        <v>352350180</v>
      </c>
      <c r="BS22" s="97">
        <v>356199940</v>
      </c>
      <c r="BT22" s="97">
        <v>360049820</v>
      </c>
      <c r="BU22" s="97">
        <v>363900260</v>
      </c>
      <c r="BV22" s="97">
        <v>367751870</v>
      </c>
      <c r="BW22" s="97">
        <v>371602300</v>
      </c>
      <c r="BX22" s="97">
        <v>375450980</v>
      </c>
      <c r="BY22" s="97">
        <v>379301310</v>
      </c>
    </row>
    <row r="23" spans="1:77">
      <c r="A23">
        <v>22</v>
      </c>
      <c r="B23" s="100" t="s">
        <v>142</v>
      </c>
      <c r="C23">
        <v>31772.06</v>
      </c>
      <c r="D23">
        <v>42318.34</v>
      </c>
      <c r="E23">
        <v>56802.97</v>
      </c>
      <c r="F23">
        <v>76860.66</v>
      </c>
      <c r="G23">
        <v>104862.7</v>
      </c>
      <c r="H23">
        <v>144257.1</v>
      </c>
      <c r="I23">
        <v>200090.1</v>
      </c>
      <c r="J23">
        <v>279764.90000000002</v>
      </c>
      <c r="K23">
        <v>1002519</v>
      </c>
      <c r="L23">
        <v>1769872</v>
      </c>
      <c r="M23">
        <v>2604080</v>
      </c>
      <c r="N23">
        <v>2808573</v>
      </c>
      <c r="O23">
        <v>3014670</v>
      </c>
      <c r="P23">
        <v>3222449</v>
      </c>
      <c r="Q23">
        <v>3432090</v>
      </c>
      <c r="R23">
        <v>3643736</v>
      </c>
      <c r="S23">
        <v>3857578</v>
      </c>
      <c r="T23">
        <v>4073809</v>
      </c>
      <c r="U23">
        <v>4292719</v>
      </c>
      <c r="V23">
        <v>4514587</v>
      </c>
      <c r="W23">
        <v>4739775</v>
      </c>
      <c r="X23">
        <v>5210350</v>
      </c>
      <c r="Y23">
        <v>5685226</v>
      </c>
      <c r="Z23">
        <v>6164978</v>
      </c>
      <c r="AA23">
        <v>7608760</v>
      </c>
      <c r="AB23">
        <v>9059103</v>
      </c>
      <c r="AC23">
        <v>9892239</v>
      </c>
      <c r="AD23" s="97">
        <v>10984450</v>
      </c>
      <c r="AE23" s="97">
        <v>11091826</v>
      </c>
      <c r="AF23" s="97">
        <v>11199269</v>
      </c>
      <c r="AG23" s="97">
        <v>11306897</v>
      </c>
      <c r="AH23" s="97">
        <v>11414438</v>
      </c>
      <c r="AI23" s="97">
        <v>11522121</v>
      </c>
      <c r="AJ23" s="97">
        <v>12029866</v>
      </c>
      <c r="AK23" s="97">
        <v>12537741</v>
      </c>
      <c r="AL23" s="97">
        <v>13045599</v>
      </c>
      <c r="AM23" s="97">
        <v>13553630</v>
      </c>
      <c r="AN23" s="97">
        <v>14061684</v>
      </c>
      <c r="AO23" s="97">
        <v>14769804</v>
      </c>
      <c r="AP23" s="97">
        <v>15491495</v>
      </c>
      <c r="AQ23" s="97">
        <v>16214664</v>
      </c>
      <c r="AR23" s="97">
        <v>16939416</v>
      </c>
      <c r="AS23" s="97">
        <v>17665964</v>
      </c>
      <c r="AT23" s="97">
        <v>22094390</v>
      </c>
      <c r="AU23" s="97">
        <v>26510078</v>
      </c>
      <c r="AV23" s="97">
        <v>30926452</v>
      </c>
      <c r="AW23" s="97">
        <v>35343416</v>
      </c>
      <c r="AX23" s="97">
        <v>39760700</v>
      </c>
      <c r="AY23" s="97">
        <v>47579132</v>
      </c>
      <c r="AZ23" s="97">
        <v>55482660</v>
      </c>
      <c r="BA23" s="97">
        <v>63392232</v>
      </c>
      <c r="BB23" s="97">
        <v>71308488</v>
      </c>
      <c r="BC23" s="97">
        <v>79383408</v>
      </c>
      <c r="BD23" s="97">
        <v>95638936</v>
      </c>
      <c r="BE23" s="97">
        <v>121400780</v>
      </c>
      <c r="BF23" s="97">
        <v>154615540</v>
      </c>
      <c r="BG23" s="97">
        <v>189246130</v>
      </c>
      <c r="BH23" s="97">
        <v>219603180</v>
      </c>
      <c r="BI23" s="97">
        <v>222428670</v>
      </c>
      <c r="BJ23" s="97">
        <v>225253010</v>
      </c>
      <c r="BK23" s="97">
        <v>228078640</v>
      </c>
      <c r="BL23" s="97">
        <v>230903150</v>
      </c>
      <c r="BM23" s="97">
        <v>233728960</v>
      </c>
      <c r="BN23" s="97">
        <v>236553340</v>
      </c>
      <c r="BO23" s="97">
        <v>239378210</v>
      </c>
      <c r="BP23" s="97">
        <v>242203250</v>
      </c>
      <c r="BQ23" s="97">
        <v>245028800</v>
      </c>
      <c r="BR23" s="97">
        <v>247852750</v>
      </c>
      <c r="BS23" s="97">
        <v>250199920</v>
      </c>
      <c r="BT23" s="97">
        <v>252547020</v>
      </c>
      <c r="BU23" s="97">
        <v>254893540</v>
      </c>
      <c r="BV23" s="97">
        <v>257240210</v>
      </c>
      <c r="BW23" s="97">
        <v>259587360</v>
      </c>
      <c r="BX23" s="97">
        <v>261932340</v>
      </c>
      <c r="BY23" s="97">
        <v>264281010</v>
      </c>
    </row>
    <row r="24" spans="1:77">
      <c r="A24">
        <v>23</v>
      </c>
      <c r="B24" s="100" t="s">
        <v>143</v>
      </c>
      <c r="C24">
        <v>5202.4340000000002</v>
      </c>
      <c r="D24">
        <v>7803.6809999999996</v>
      </c>
      <c r="E24">
        <v>11705.49</v>
      </c>
      <c r="F24">
        <v>17558.27</v>
      </c>
      <c r="G24">
        <v>26337.45</v>
      </c>
      <c r="H24">
        <v>39506.03</v>
      </c>
      <c r="I24">
        <v>59259.19</v>
      </c>
      <c r="J24">
        <v>88888.98</v>
      </c>
      <c r="K24">
        <v>133333.20000000001</v>
      </c>
      <c r="L24">
        <v>199999.3</v>
      </c>
      <c r="M24">
        <v>300000.40000000002</v>
      </c>
      <c r="N24">
        <v>499999.2</v>
      </c>
      <c r="O24">
        <v>699998.1</v>
      </c>
      <c r="P24">
        <v>1099998</v>
      </c>
      <c r="Q24">
        <v>1499999</v>
      </c>
      <c r="R24">
        <v>2249992</v>
      </c>
      <c r="S24">
        <v>2999998</v>
      </c>
      <c r="T24">
        <v>4499983</v>
      </c>
      <c r="U24">
        <v>5499992</v>
      </c>
      <c r="V24">
        <v>6399977</v>
      </c>
      <c r="W24">
        <v>5999997</v>
      </c>
      <c r="X24">
        <v>6200000</v>
      </c>
      <c r="Y24">
        <v>6399977</v>
      </c>
      <c r="Z24">
        <v>7300006</v>
      </c>
      <c r="AA24">
        <v>9299993</v>
      </c>
      <c r="AB24" s="97">
        <v>12300044</v>
      </c>
      <c r="AC24" s="97">
        <v>16999900</v>
      </c>
      <c r="AD24" s="97">
        <v>26700004</v>
      </c>
      <c r="AE24" s="97">
        <v>29000018</v>
      </c>
      <c r="AF24" s="97">
        <v>28999976</v>
      </c>
      <c r="AG24" s="97">
        <v>29000028</v>
      </c>
      <c r="AH24" s="97">
        <v>29000012</v>
      </c>
      <c r="AI24" s="97">
        <v>29000030</v>
      </c>
      <c r="AJ24" s="97">
        <v>28799994</v>
      </c>
      <c r="AK24" s="97">
        <v>28599956</v>
      </c>
      <c r="AL24" s="97">
        <v>28400030</v>
      </c>
      <c r="AM24" s="97">
        <v>28200000</v>
      </c>
      <c r="AN24" s="97">
        <v>27999946</v>
      </c>
      <c r="AO24" s="97">
        <v>28800000</v>
      </c>
      <c r="AP24" s="97">
        <v>29600002</v>
      </c>
      <c r="AQ24" s="97">
        <v>30399964</v>
      </c>
      <c r="AR24" s="97">
        <v>31199966</v>
      </c>
      <c r="AS24" s="97">
        <v>31999972</v>
      </c>
      <c r="AT24" s="97">
        <v>33173474</v>
      </c>
      <c r="AU24" s="97">
        <v>34346976</v>
      </c>
      <c r="AV24" s="97">
        <v>36806940</v>
      </c>
      <c r="AW24" s="97">
        <v>40077064</v>
      </c>
      <c r="AX24" s="97">
        <v>44774244</v>
      </c>
      <c r="AY24" s="97">
        <v>50368156</v>
      </c>
      <c r="AZ24" s="97">
        <v>55962004</v>
      </c>
      <c r="BA24" s="97">
        <v>64450984</v>
      </c>
      <c r="BB24" s="97">
        <v>73114328</v>
      </c>
      <c r="BC24" s="97">
        <v>82823768</v>
      </c>
      <c r="BD24" s="97">
        <v>93188576</v>
      </c>
      <c r="BE24" s="97">
        <v>103710290</v>
      </c>
      <c r="BF24" s="97">
        <v>115914820</v>
      </c>
      <c r="BG24" s="97">
        <v>122251190</v>
      </c>
      <c r="BH24" s="97">
        <v>125720220</v>
      </c>
      <c r="BI24" s="97">
        <v>125801780</v>
      </c>
      <c r="BJ24" s="97">
        <v>125883530</v>
      </c>
      <c r="BK24" s="97">
        <v>125965020</v>
      </c>
      <c r="BL24" s="97">
        <v>126046770</v>
      </c>
      <c r="BM24" s="97">
        <v>126127910</v>
      </c>
      <c r="BN24" s="97">
        <v>126209540</v>
      </c>
      <c r="BO24" s="97">
        <v>126291260</v>
      </c>
      <c r="BP24" s="97">
        <v>126372900</v>
      </c>
      <c r="BQ24" s="97">
        <v>126454500</v>
      </c>
      <c r="BR24" s="97">
        <v>126536150</v>
      </c>
      <c r="BS24" s="97">
        <v>126363670</v>
      </c>
      <c r="BT24" s="97">
        <v>126191180</v>
      </c>
      <c r="BU24" s="97">
        <v>126018860</v>
      </c>
      <c r="BV24" s="97">
        <v>125846510</v>
      </c>
      <c r="BW24" s="97">
        <v>125674020</v>
      </c>
      <c r="BX24" s="97">
        <v>125501920</v>
      </c>
      <c r="BY24" s="97">
        <v>125329660</v>
      </c>
    </row>
    <row r="25" spans="1:77">
      <c r="A25">
        <v>24</v>
      </c>
      <c r="B25" s="100" t="s">
        <v>116</v>
      </c>
      <c r="C25">
        <v>250004.2</v>
      </c>
      <c r="D25">
        <v>250008</v>
      </c>
      <c r="E25">
        <v>250015.4</v>
      </c>
      <c r="F25">
        <v>250029.8</v>
      </c>
      <c r="G25">
        <v>250058.1</v>
      </c>
      <c r="H25">
        <v>250114.7</v>
      </c>
      <c r="I25">
        <v>250227.4</v>
      </c>
      <c r="J25">
        <v>250452.1</v>
      </c>
      <c r="K25">
        <v>250901</v>
      </c>
      <c r="L25">
        <v>261067.1</v>
      </c>
      <c r="M25">
        <v>265027.20000000001</v>
      </c>
      <c r="N25">
        <v>266657.09999999998</v>
      </c>
      <c r="O25">
        <v>268471.2</v>
      </c>
      <c r="P25">
        <v>270494.2</v>
      </c>
      <c r="Q25">
        <v>272755.09999999998</v>
      </c>
      <c r="R25">
        <v>275286.7</v>
      </c>
      <c r="S25">
        <v>278132</v>
      </c>
      <c r="T25">
        <v>281343.40000000002</v>
      </c>
      <c r="U25">
        <v>284985.5</v>
      </c>
      <c r="V25">
        <v>289147</v>
      </c>
      <c r="W25">
        <v>293945</v>
      </c>
      <c r="X25">
        <v>299538.59999999998</v>
      </c>
      <c r="Y25">
        <v>322151.59999999998</v>
      </c>
      <c r="Z25">
        <v>334867.09999999998</v>
      </c>
      <c r="AA25">
        <v>345790.6</v>
      </c>
      <c r="AB25">
        <v>419784.2</v>
      </c>
      <c r="AC25">
        <v>498119.9</v>
      </c>
      <c r="AD25">
        <v>576674</v>
      </c>
      <c r="AE25">
        <v>571722.9</v>
      </c>
      <c r="AF25">
        <v>577717.69999999995</v>
      </c>
      <c r="AG25">
        <v>584347.6</v>
      </c>
      <c r="AH25">
        <v>591695.4</v>
      </c>
      <c r="AI25">
        <v>599853.5</v>
      </c>
      <c r="AJ25">
        <v>608949.1</v>
      </c>
      <c r="AK25">
        <v>619124.6</v>
      </c>
      <c r="AL25">
        <v>630567.6</v>
      </c>
      <c r="AM25">
        <v>643976.1</v>
      </c>
      <c r="AN25">
        <v>659794.6</v>
      </c>
      <c r="AO25">
        <v>655376.5</v>
      </c>
      <c r="AP25">
        <v>686449.8</v>
      </c>
      <c r="AQ25">
        <v>753402.7</v>
      </c>
      <c r="AR25">
        <v>875668.6</v>
      </c>
      <c r="AS25">
        <v>1199910</v>
      </c>
      <c r="AT25">
        <v>1904627</v>
      </c>
      <c r="AU25">
        <v>2565860</v>
      </c>
      <c r="AV25">
        <v>3185096</v>
      </c>
      <c r="AW25">
        <v>4254744</v>
      </c>
      <c r="AX25">
        <v>5069226</v>
      </c>
      <c r="AY25">
        <v>5944400</v>
      </c>
      <c r="AZ25">
        <v>7176626</v>
      </c>
      <c r="BA25">
        <v>8458178</v>
      </c>
      <c r="BB25">
        <v>9564118</v>
      </c>
      <c r="BC25" s="97">
        <v>11014976</v>
      </c>
      <c r="BD25" s="97">
        <v>13752965</v>
      </c>
      <c r="BE25" s="97">
        <v>16929604</v>
      </c>
      <c r="BF25" s="97">
        <v>19522326</v>
      </c>
      <c r="BG25" s="97">
        <v>22420876</v>
      </c>
      <c r="BH25" s="97">
        <v>25247762</v>
      </c>
      <c r="BI25" s="97">
        <v>25643422</v>
      </c>
      <c r="BJ25" s="97">
        <v>26038902</v>
      </c>
      <c r="BK25" s="97">
        <v>26434390</v>
      </c>
      <c r="BL25" s="97">
        <v>26830132</v>
      </c>
      <c r="BM25" s="97">
        <v>27225836</v>
      </c>
      <c r="BN25" s="97">
        <v>27621168</v>
      </c>
      <c r="BO25" s="97">
        <v>28016532</v>
      </c>
      <c r="BP25" s="97">
        <v>28412240</v>
      </c>
      <c r="BQ25" s="97">
        <v>28807732</v>
      </c>
      <c r="BR25" s="97">
        <v>29203270</v>
      </c>
      <c r="BS25" s="97">
        <v>29659486</v>
      </c>
      <c r="BT25" s="97">
        <v>30115860</v>
      </c>
      <c r="BU25" s="97">
        <v>30572912</v>
      </c>
      <c r="BV25" s="97">
        <v>31028916</v>
      </c>
      <c r="BW25" s="97">
        <v>31485418</v>
      </c>
      <c r="BX25" s="97">
        <v>31941760</v>
      </c>
      <c r="BY25" s="97">
        <v>32398248</v>
      </c>
    </row>
    <row r="26" spans="1:77">
      <c r="A26">
        <v>25</v>
      </c>
      <c r="B26" s="100" t="s">
        <v>144</v>
      </c>
      <c r="C26">
        <v>172492.1</v>
      </c>
      <c r="D26">
        <v>256982.5</v>
      </c>
      <c r="E26">
        <v>349809.8</v>
      </c>
      <c r="F26">
        <v>484122.3</v>
      </c>
      <c r="G26">
        <v>682180.6</v>
      </c>
      <c r="H26">
        <v>979626.5</v>
      </c>
      <c r="I26">
        <v>1636373</v>
      </c>
      <c r="J26">
        <v>2532392</v>
      </c>
      <c r="K26">
        <v>3816078</v>
      </c>
      <c r="L26">
        <v>5732044</v>
      </c>
      <c r="M26">
        <v>9453162</v>
      </c>
      <c r="N26" s="97">
        <v>10248653</v>
      </c>
      <c r="O26" s="97">
        <v>11046184</v>
      </c>
      <c r="P26" s="97">
        <v>11686180</v>
      </c>
      <c r="Q26" s="97">
        <v>12328411</v>
      </c>
      <c r="R26" s="97">
        <v>12973031</v>
      </c>
      <c r="S26" s="97">
        <v>13620303</v>
      </c>
      <c r="T26" s="97">
        <v>14648052</v>
      </c>
      <c r="U26" s="97">
        <v>15679304</v>
      </c>
      <c r="V26" s="97">
        <v>17086416</v>
      </c>
      <c r="W26" s="97">
        <v>18493670</v>
      </c>
      <c r="X26" s="97">
        <v>19361464</v>
      </c>
      <c r="Y26" s="97">
        <v>20229328</v>
      </c>
      <c r="Z26" s="97">
        <v>19550352</v>
      </c>
      <c r="AA26" s="97">
        <v>21726824</v>
      </c>
      <c r="AB26" s="97">
        <v>23110578</v>
      </c>
      <c r="AC26" s="97">
        <v>29794316</v>
      </c>
      <c r="AD26" s="97">
        <v>35977964</v>
      </c>
      <c r="AE26" s="97">
        <v>36671580</v>
      </c>
      <c r="AF26" s="97">
        <v>37376680</v>
      </c>
      <c r="AG26" s="97">
        <v>38095836</v>
      </c>
      <c r="AH26" s="97">
        <v>38829676</v>
      </c>
      <c r="AI26" s="97">
        <v>39577876</v>
      </c>
      <c r="AJ26" s="97">
        <v>40341428</v>
      </c>
      <c r="AK26" s="97">
        <v>41119976</v>
      </c>
      <c r="AL26" s="97">
        <v>41914304</v>
      </c>
      <c r="AM26" s="97">
        <v>42724528</v>
      </c>
      <c r="AN26" s="97">
        <v>43550904</v>
      </c>
      <c r="AO26" s="97">
        <v>44393748</v>
      </c>
      <c r="AP26" s="97">
        <v>45527288</v>
      </c>
      <c r="AQ26" s="97">
        <v>47013744</v>
      </c>
      <c r="AR26" s="97">
        <v>48796700</v>
      </c>
      <c r="AS26" s="97">
        <v>50717756</v>
      </c>
      <c r="AT26" s="97">
        <v>52523240</v>
      </c>
      <c r="AU26" s="97">
        <v>54581364</v>
      </c>
      <c r="AV26" s="97">
        <v>56532588</v>
      </c>
      <c r="AW26" s="97">
        <v>59897876</v>
      </c>
      <c r="AX26" s="97">
        <v>63465484</v>
      </c>
      <c r="AY26" s="97">
        <v>67346760</v>
      </c>
      <c r="AZ26" s="97">
        <v>72793208</v>
      </c>
      <c r="BA26" s="97">
        <v>80625280</v>
      </c>
      <c r="BB26" s="97">
        <v>89660936</v>
      </c>
      <c r="BC26" s="97">
        <v>109457480</v>
      </c>
      <c r="BD26" s="97">
        <v>132471420</v>
      </c>
      <c r="BE26" s="97">
        <v>162997300</v>
      </c>
      <c r="BF26" s="97">
        <v>205849010</v>
      </c>
      <c r="BG26" s="97">
        <v>267084430</v>
      </c>
      <c r="BH26" s="97">
        <v>340756640</v>
      </c>
      <c r="BI26" s="97">
        <v>347202560</v>
      </c>
      <c r="BJ26" s="97">
        <v>353648740</v>
      </c>
      <c r="BK26" s="97">
        <v>360095710</v>
      </c>
      <c r="BL26" s="97">
        <v>366542240</v>
      </c>
      <c r="BM26" s="97">
        <v>372988540</v>
      </c>
      <c r="BN26" s="97">
        <v>379435420</v>
      </c>
      <c r="BO26" s="97">
        <v>385880130</v>
      </c>
      <c r="BP26" s="97">
        <v>392326210</v>
      </c>
      <c r="BQ26" s="97">
        <v>398772610</v>
      </c>
      <c r="BR26" s="97">
        <v>405219520</v>
      </c>
      <c r="BS26" s="97">
        <v>412017630</v>
      </c>
      <c r="BT26" s="97">
        <v>418815620</v>
      </c>
      <c r="BU26" s="97">
        <v>425612290</v>
      </c>
      <c r="BV26" s="97">
        <v>432411650</v>
      </c>
      <c r="BW26" s="97">
        <v>439209700</v>
      </c>
      <c r="BX26" s="97">
        <v>446008540</v>
      </c>
      <c r="BY26" s="97">
        <v>452805250</v>
      </c>
    </row>
    <row r="27" spans="1:77">
      <c r="A27">
        <v>26</v>
      </c>
      <c r="B27" s="100" t="s">
        <v>145</v>
      </c>
      <c r="C27">
        <v>14921.96</v>
      </c>
      <c r="D27">
        <v>19975.080000000002</v>
      </c>
      <c r="E27">
        <v>26983.83</v>
      </c>
      <c r="F27">
        <v>36817.89</v>
      </c>
      <c r="G27">
        <v>50787.6</v>
      </c>
      <c r="H27">
        <v>70900.929999999993</v>
      </c>
      <c r="I27">
        <v>100293</v>
      </c>
      <c r="J27">
        <v>143942</v>
      </c>
      <c r="K27">
        <v>209908.9</v>
      </c>
      <c r="L27">
        <v>311535.2</v>
      </c>
      <c r="M27">
        <v>471365.8</v>
      </c>
      <c r="N27">
        <v>552771</v>
      </c>
      <c r="O27">
        <v>651066.69999999995</v>
      </c>
      <c r="P27">
        <v>770290.4</v>
      </c>
      <c r="Q27">
        <v>915591.4</v>
      </c>
      <c r="R27">
        <v>1093508</v>
      </c>
      <c r="S27">
        <v>1312403</v>
      </c>
      <c r="T27">
        <v>1583000</v>
      </c>
      <c r="U27">
        <v>1919121</v>
      </c>
      <c r="V27">
        <v>2356167</v>
      </c>
      <c r="W27">
        <v>2794480</v>
      </c>
      <c r="X27">
        <v>3659886</v>
      </c>
      <c r="Y27">
        <v>4526818</v>
      </c>
      <c r="Z27">
        <v>5395344</v>
      </c>
      <c r="AA27">
        <v>6349437</v>
      </c>
      <c r="AB27">
        <v>6050483</v>
      </c>
      <c r="AC27">
        <v>6913076</v>
      </c>
      <c r="AD27">
        <v>7782391</v>
      </c>
      <c r="AE27">
        <v>6712676</v>
      </c>
      <c r="AF27">
        <v>6842600</v>
      </c>
      <c r="AG27">
        <v>6977270</v>
      </c>
      <c r="AH27">
        <v>7117292</v>
      </c>
      <c r="AI27">
        <v>7263084</v>
      </c>
      <c r="AJ27">
        <v>7415438</v>
      </c>
      <c r="AK27">
        <v>7575283</v>
      </c>
      <c r="AL27">
        <v>7743288</v>
      </c>
      <c r="AM27">
        <v>7920754</v>
      </c>
      <c r="AN27">
        <v>8109016</v>
      </c>
      <c r="AO27">
        <v>8309598</v>
      </c>
      <c r="AP27">
        <v>8524684</v>
      </c>
      <c r="AQ27">
        <v>8758230</v>
      </c>
      <c r="AR27">
        <v>9199858</v>
      </c>
      <c r="AS27">
        <v>9692837</v>
      </c>
      <c r="AT27" s="97">
        <v>10246232</v>
      </c>
      <c r="AU27" s="97">
        <v>10727988</v>
      </c>
      <c r="AV27" s="97">
        <v>11272286</v>
      </c>
      <c r="AW27" s="97">
        <v>11897713</v>
      </c>
      <c r="AX27" s="97">
        <v>12633742</v>
      </c>
      <c r="AY27" s="97">
        <v>13530583</v>
      </c>
      <c r="AZ27" s="97">
        <v>15006527</v>
      </c>
      <c r="BA27" s="97">
        <v>17030652</v>
      </c>
      <c r="BB27" s="97">
        <v>20830340</v>
      </c>
      <c r="BC27" s="97">
        <v>28111848</v>
      </c>
      <c r="BD27" s="97">
        <v>35381880</v>
      </c>
      <c r="BE27" s="97">
        <v>45812096</v>
      </c>
      <c r="BF27" s="97">
        <v>61695940</v>
      </c>
      <c r="BG27" s="97">
        <v>82368736</v>
      </c>
      <c r="BH27" s="97">
        <v>106784390</v>
      </c>
      <c r="BI27" s="97">
        <v>109659020</v>
      </c>
      <c r="BJ27" s="97">
        <v>112531860</v>
      </c>
      <c r="BK27" s="97">
        <v>115406100</v>
      </c>
      <c r="BL27" s="97">
        <v>118279150</v>
      </c>
      <c r="BM27" s="97">
        <v>121152910</v>
      </c>
      <c r="BN27" s="97">
        <v>124025920</v>
      </c>
      <c r="BO27" s="97">
        <v>126899300</v>
      </c>
      <c r="BP27" s="97">
        <v>129773340</v>
      </c>
      <c r="BQ27" s="97">
        <v>132648010</v>
      </c>
      <c r="BR27" s="97">
        <v>135521410</v>
      </c>
      <c r="BS27" s="97">
        <v>139056320</v>
      </c>
      <c r="BT27" s="97">
        <v>142590940</v>
      </c>
      <c r="BU27" s="97">
        <v>146102800</v>
      </c>
      <c r="BV27" s="97">
        <v>149635280</v>
      </c>
      <c r="BW27" s="97">
        <v>153171230</v>
      </c>
      <c r="BX27" s="97">
        <v>156707780</v>
      </c>
      <c r="BY27" s="97">
        <v>160240780</v>
      </c>
    </row>
    <row r="28" spans="1:77">
      <c r="A28">
        <v>27</v>
      </c>
      <c r="B28" s="100" t="s">
        <v>146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0</v>
      </c>
      <c r="W28">
        <v>1050.654</v>
      </c>
      <c r="X28">
        <v>1072.095</v>
      </c>
      <c r="Y28">
        <v>1093.9749999999999</v>
      </c>
      <c r="Z28">
        <v>1116.3009999999999</v>
      </c>
      <c r="AA28">
        <v>1139.0830000000001</v>
      </c>
      <c r="AB28">
        <v>1162.329</v>
      </c>
      <c r="AC28">
        <v>1186.05</v>
      </c>
      <c r="AD28">
        <v>1210.2550000000001</v>
      </c>
      <c r="AE28">
        <v>1361.537</v>
      </c>
      <c r="AF28">
        <v>1531.729</v>
      </c>
      <c r="AG28">
        <v>1723.1949999999999</v>
      </c>
      <c r="AH28">
        <v>1938.595</v>
      </c>
      <c r="AI28">
        <v>2180.9189999999999</v>
      </c>
      <c r="AJ28">
        <v>2453.5349999999999</v>
      </c>
      <c r="AK28">
        <v>2760.2260000000001</v>
      </c>
      <c r="AL28">
        <v>3105.2550000000001</v>
      </c>
      <c r="AM28">
        <v>3493.4110000000001</v>
      </c>
      <c r="AN28">
        <v>3930.087</v>
      </c>
      <c r="AO28">
        <v>4421.3509999999997</v>
      </c>
      <c r="AP28">
        <v>4974.0159999999996</v>
      </c>
      <c r="AQ28">
        <v>5595.77</v>
      </c>
      <c r="AR28">
        <v>6295.2389999999996</v>
      </c>
      <c r="AS28">
        <v>7082.1480000000001</v>
      </c>
      <c r="AT28">
        <v>7967.4129999999996</v>
      </c>
      <c r="AU28">
        <v>8963.34</v>
      </c>
      <c r="AV28">
        <v>10083.76</v>
      </c>
      <c r="AW28">
        <v>11344.22</v>
      </c>
      <c r="AX28">
        <v>12762.26</v>
      </c>
      <c r="AY28">
        <v>14357.54</v>
      </c>
      <c r="AZ28">
        <v>16152.23</v>
      </c>
      <c r="BA28">
        <v>18171.25</v>
      </c>
      <c r="BB28">
        <v>20442.669999999998</v>
      </c>
      <c r="BC28">
        <v>22997.99</v>
      </c>
      <c r="BD28">
        <v>32649</v>
      </c>
      <c r="BE28">
        <v>46430.99</v>
      </c>
      <c r="BF28">
        <v>50207.99</v>
      </c>
      <c r="BG28">
        <v>55552</v>
      </c>
      <c r="BH28">
        <v>56196</v>
      </c>
      <c r="BI28">
        <v>56305.98</v>
      </c>
      <c r="BJ28">
        <v>56416</v>
      </c>
      <c r="BK28">
        <v>56526</v>
      </c>
      <c r="BL28">
        <v>56635.99</v>
      </c>
      <c r="BM28">
        <v>56746</v>
      </c>
      <c r="BN28">
        <v>56856.01</v>
      </c>
      <c r="BO28">
        <v>56966.02</v>
      </c>
      <c r="BP28">
        <v>57076</v>
      </c>
      <c r="BQ28">
        <v>57185.99</v>
      </c>
      <c r="BR28">
        <v>57295.99</v>
      </c>
      <c r="BS28">
        <v>57259.79</v>
      </c>
      <c r="BT28">
        <v>57223.6</v>
      </c>
      <c r="BU28">
        <v>57187.43</v>
      </c>
      <c r="BV28">
        <v>57151.19</v>
      </c>
      <c r="BW28">
        <v>57114.98</v>
      </c>
      <c r="BX28">
        <v>57078.83</v>
      </c>
      <c r="BY28">
        <v>57042.62</v>
      </c>
    </row>
    <row r="29" spans="1:77">
      <c r="A29" t="s">
        <v>147</v>
      </c>
      <c r="C29">
        <v>4432264.4320099996</v>
      </c>
      <c r="D29">
        <v>5616966.3494999995</v>
      </c>
      <c r="E29">
        <v>7242872.5702</v>
      </c>
      <c r="F29">
        <v>9577864.9934</v>
      </c>
      <c r="G29">
        <v>13201801.817</v>
      </c>
      <c r="H29">
        <v>19075692.295000002</v>
      </c>
      <c r="I29">
        <v>28774584.600000001</v>
      </c>
      <c r="J29">
        <v>44487028.509999998</v>
      </c>
      <c r="K29">
        <v>72585660.939999998</v>
      </c>
      <c r="L29">
        <v>110419029.58</v>
      </c>
      <c r="M29">
        <v>232123107.31999999</v>
      </c>
      <c r="N29">
        <v>236904122.52000001</v>
      </c>
      <c r="O29">
        <v>240611030.25999999</v>
      </c>
      <c r="P29">
        <v>227549077.47</v>
      </c>
      <c r="Q29">
        <v>241538664.44999999</v>
      </c>
      <c r="R29">
        <v>253236771.28999999</v>
      </c>
      <c r="S29">
        <v>271477894.81</v>
      </c>
      <c r="T29">
        <v>278184483.61000001</v>
      </c>
      <c r="U29">
        <v>285713036.10000002</v>
      </c>
      <c r="V29">
        <v>310966893.39999998</v>
      </c>
      <c r="W29">
        <v>323406829.25400001</v>
      </c>
      <c r="X29">
        <v>397923577.79500002</v>
      </c>
      <c r="Y29">
        <v>444748974.67500001</v>
      </c>
      <c r="Z29">
        <v>456386605.301</v>
      </c>
      <c r="AA29">
        <v>442478470.78299999</v>
      </c>
      <c r="AB29">
        <v>503239176.92900002</v>
      </c>
      <c r="AC29">
        <v>515750838.55000001</v>
      </c>
      <c r="AD29">
        <v>591720306.45500004</v>
      </c>
      <c r="AE29">
        <v>613188555.13699996</v>
      </c>
      <c r="AF29">
        <v>642717855.02900004</v>
      </c>
      <c r="AG29">
        <v>664733696.79499996</v>
      </c>
      <c r="AH29">
        <v>695346421.29499996</v>
      </c>
      <c r="AI29">
        <v>745663879.21899998</v>
      </c>
      <c r="AJ29">
        <v>779890469.63499999</v>
      </c>
      <c r="AK29">
        <v>818827696.52600002</v>
      </c>
      <c r="AL29">
        <v>891047946.45500004</v>
      </c>
      <c r="AM29">
        <v>931577473.11099994</v>
      </c>
      <c r="AN29">
        <v>943430714.98699999</v>
      </c>
      <c r="AO29">
        <v>1016651405.55</v>
      </c>
      <c r="AP29">
        <v>1052780717.3200001</v>
      </c>
      <c r="AQ29">
        <v>1134766617.27</v>
      </c>
      <c r="AR29">
        <v>1194343212.4400001</v>
      </c>
      <c r="AS29">
        <v>1270596230.45</v>
      </c>
      <c r="AT29">
        <v>1327619239.3099999</v>
      </c>
      <c r="AU29">
        <v>1326914191.3399999</v>
      </c>
      <c r="AV29">
        <v>1405157405.76</v>
      </c>
      <c r="AW29">
        <v>1522745821.22</v>
      </c>
      <c r="AX29">
        <v>1642016031.26</v>
      </c>
      <c r="AY29">
        <v>1764987214.54</v>
      </c>
      <c r="AZ29">
        <v>1895503091.23</v>
      </c>
      <c r="BA29">
        <v>2073174063.25</v>
      </c>
      <c r="BB29">
        <v>2289204460.6700001</v>
      </c>
      <c r="BC29">
        <v>2529751381.9899998</v>
      </c>
      <c r="BD29">
        <v>3022785582</v>
      </c>
      <c r="BE29">
        <v>3694067954.9899998</v>
      </c>
      <c r="BF29">
        <v>4447090285.9899998</v>
      </c>
      <c r="BG29">
        <v>5297748898</v>
      </c>
      <c r="BH29">
        <v>6110329500</v>
      </c>
      <c r="BI29">
        <v>6187543593.9799995</v>
      </c>
      <c r="BJ29">
        <v>6264733798</v>
      </c>
      <c r="BK29">
        <v>6341936770</v>
      </c>
      <c r="BL29">
        <v>6419152089.9899998</v>
      </c>
      <c r="BM29">
        <v>6496361884</v>
      </c>
      <c r="BN29">
        <v>6573549800.0100002</v>
      </c>
      <c r="BO29">
        <v>6650754078.0200005</v>
      </c>
      <c r="BP29">
        <v>6727959796</v>
      </c>
      <c r="BQ29">
        <v>6805155385.9899998</v>
      </c>
      <c r="BR29">
        <v>6882352965.9899998</v>
      </c>
      <c r="BS29">
        <v>6957245075.79</v>
      </c>
      <c r="BT29">
        <v>7032140575.6000004</v>
      </c>
      <c r="BU29">
        <v>7107040753.4300003</v>
      </c>
      <c r="BV29">
        <v>7181934093.1899996</v>
      </c>
      <c r="BW29">
        <v>7256837794.9799995</v>
      </c>
      <c r="BX29">
        <v>7331725802.8299999</v>
      </c>
      <c r="BY29">
        <v>7406623852.6199999</v>
      </c>
    </row>
    <row r="31" spans="1:77" ht="28.5">
      <c r="A31" s="99" t="s">
        <v>148</v>
      </c>
      <c r="B31" s="99"/>
      <c r="C31" s="98">
        <f>(C29-'HYDE 3.2.1 lower'!B29)/C29</f>
        <v>1</v>
      </c>
      <c r="D31" s="93">
        <f>(D29-'HYDE 3.2.1 lower'!C29)/D29</f>
        <v>0.97500136287455252</v>
      </c>
      <c r="E31" s="93">
        <f>(E29-'HYDE 3.2.1 lower'!D29)/E29</f>
        <v>0.95000048897450085</v>
      </c>
      <c r="F31" s="93">
        <f>(F29-'HYDE 3.2.1 lower'!E29)/F29</f>
        <v>0.9250002080541958</v>
      </c>
      <c r="G31" s="93">
        <f>(G29-'HYDE 3.2.1 lower'!F29)/G29</f>
        <v>0.90000011339361263</v>
      </c>
      <c r="H31" s="93">
        <f>(H29-'HYDE 3.2.1 lower'!G29)/H29</f>
        <v>0.8750000684051189</v>
      </c>
      <c r="I31" s="93">
        <f>(I29-'HYDE 3.2.1 lower'!H29)/I29</f>
        <v>0.85000024853182421</v>
      </c>
      <c r="J31" s="93">
        <f>(J29-'HYDE 3.2.1 lower'!I29)/J29</f>
        <v>0.82500008861571861</v>
      </c>
      <c r="K31" s="93">
        <f>(K29-'HYDE 3.2.1 lower'!J29)/K29</f>
        <v>0.79999960701604655</v>
      </c>
      <c r="L31" s="93">
        <f>(L29-'HYDE 3.2.1 lower'!K29)/L29</f>
        <v>0.77500021849041867</v>
      </c>
      <c r="M31" s="98">
        <f>(M29-'HYDE 3.2.1 lower'!L29)/M29</f>
        <v>0.74999963717528606</v>
      </c>
      <c r="N31" s="93">
        <f>(N29-'HYDE 3.2.1 lower'!M29)/N29</f>
        <v>0.72058936532684537</v>
      </c>
      <c r="O31" s="93">
        <f>(O29-'HYDE 3.2.1 lower'!N29)/O29</f>
        <v>0.69117662922723899</v>
      </c>
      <c r="P31" s="93">
        <f>(P29-'HYDE 3.2.1 lower'!O29)/P29</f>
        <v>0.66176439234236384</v>
      </c>
      <c r="Q31" s="93">
        <f>(Q29-'HYDE 3.2.1 lower'!P29)/Q29</f>
        <v>0.63235079558708718</v>
      </c>
      <c r="R31" s="93">
        <f>(R29-'HYDE 3.2.1 lower'!Q29)/R29</f>
        <v>0.60294177694734108</v>
      </c>
      <c r="S31" s="93">
        <f>(S29-'HYDE 3.2.1 lower'!R29)/S29</f>
        <v>0.57352898068909264</v>
      </c>
      <c r="T31" s="93">
        <f>(T29-'HYDE 3.2.1 lower'!S29)/T29</f>
        <v>0.54411731414971998</v>
      </c>
      <c r="U31" s="93">
        <f>(U29-'HYDE 3.2.1 lower'!T29)/U29</f>
        <v>0.51470612278443395</v>
      </c>
      <c r="V31" s="93">
        <f>(V29-'HYDE 3.2.1 lower'!U29)/V29</f>
        <v>0.48529367007529806</v>
      </c>
      <c r="W31" s="93">
        <f>(W29-'HYDE 3.2.1 lower'!V29)/W29</f>
        <v>0.45588130236794155</v>
      </c>
      <c r="X31" s="93">
        <f>(X29-'HYDE 3.2.1 lower'!W29)/X29</f>
        <v>0.42647229278891041</v>
      </c>
      <c r="Y31" s="93">
        <f>(Y29-'HYDE 3.2.1 lower'!X29)/Y29</f>
        <v>0.39705826416360818</v>
      </c>
      <c r="Z31" s="93">
        <f>(Z29-'HYDE 3.2.1 lower'!Y29)/Z29</f>
        <v>0.36764537227015837</v>
      </c>
      <c r="AA31" s="93">
        <f>(AA29-'HYDE 3.2.1 lower'!Z29)/AA29</f>
        <v>0.33823283585563763</v>
      </c>
      <c r="AB31" s="93">
        <f>(AB29-'HYDE 3.2.1 lower'!AA29)/AB29</f>
        <v>0.30882085552716482</v>
      </c>
      <c r="AC31" s="93">
        <f>(AC29-'HYDE 3.2.1 lower'!AB29)/AC29</f>
        <v>0.27940964148724218</v>
      </c>
      <c r="AD31" s="98">
        <f>(AD29-'HYDE 3.2.1 lower'!AC29)/AD29</f>
        <v>0.24999867073895993</v>
      </c>
      <c r="AE31" s="93">
        <f>(AE29-'HYDE 3.2.1 lower'!AD29)/AE29</f>
        <v>0.2399982536140457</v>
      </c>
      <c r="AF31" s="93">
        <f>(AF29-'HYDE 3.2.1 lower'!AE29)/AF29</f>
        <v>0.22999738274009845</v>
      </c>
      <c r="AG31" s="93">
        <f>(AG29-'HYDE 3.2.1 lower'!AF29)/AG29</f>
        <v>0.21999876252264028</v>
      </c>
      <c r="AH31" s="93">
        <f>(AH29-'HYDE 3.2.1 lower'!AG29)/AH29</f>
        <v>0.21000054754441566</v>
      </c>
      <c r="AI31" s="93">
        <f>(AI29-'HYDE 3.2.1 lower'!AH29)/AI29</f>
        <v>0.19999855959121807</v>
      </c>
      <c r="AJ31" s="93">
        <f>(AJ29-'HYDE 3.2.1 lower'!AI29)/AJ29</f>
        <v>0.18999486356250528</v>
      </c>
      <c r="AK31" s="93">
        <f>(AK29-'HYDE 3.2.1 lower'!AJ29)/AK29</f>
        <v>0.17999929761208319</v>
      </c>
      <c r="AL31" s="93">
        <f>(AL29-'HYDE 3.2.1 lower'!AK29)/AL29</f>
        <v>0.17000219774441752</v>
      </c>
      <c r="AM31" s="93">
        <f>(AM29-'HYDE 3.2.1 lower'!AL29)/AM29</f>
        <v>0.16000240843870175</v>
      </c>
      <c r="AN31" s="93">
        <f>(AN29-'HYDE 3.2.1 lower'!AM29)/AN29</f>
        <v>0.15000113231945181</v>
      </c>
      <c r="AO31" s="93">
        <f>(AO29-'HYDE 3.2.1 lower'!AN29)/AO29</f>
        <v>0.14000308750273974</v>
      </c>
      <c r="AP31" s="93">
        <f>(AP29-'HYDE 3.2.1 lower'!AO29)/AP29</f>
        <v>0.12999565139489674</v>
      </c>
      <c r="AQ31" s="93">
        <f>(AQ29-'HYDE 3.2.1 lower'!AP29)/AQ29</f>
        <v>0.1199959612149932</v>
      </c>
      <c r="AR31" s="93">
        <f>(AR29-'HYDE 3.2.1 lower'!AQ29)/AR29</f>
        <v>0.11000372624179862</v>
      </c>
      <c r="AS31" s="93">
        <f>(AS29-'HYDE 3.2.1 lower'!AR29)/AS29</f>
        <v>0.10000299148927794</v>
      </c>
      <c r="AT31" s="93">
        <f>(AT29-'HYDE 3.2.1 lower'!AS29)/AT29</f>
        <v>9.0001175654927018E-2</v>
      </c>
      <c r="AU31" s="93">
        <f>(AU29-'HYDE 3.2.1 lower'!AT29)/AU29</f>
        <v>7.9999996806726398E-2</v>
      </c>
      <c r="AV31" s="93">
        <f>(AV29-'HYDE 3.2.1 lower'!AU29)/AV29</f>
        <v>7.0000457213403464E-2</v>
      </c>
      <c r="AW31" s="93">
        <f>(AW29-'HYDE 3.2.1 lower'!AV29)/AW29</f>
        <v>5.9998085279132432E-2</v>
      </c>
      <c r="AX31" s="98">
        <f>(AX29-'HYDE 3.2.1 lower'!AW29)/AX29</f>
        <v>4.9998047855234616E-2</v>
      </c>
      <c r="AY31" s="93">
        <f>(AY29-'HYDE 3.2.1 lower'!AX29)/AY29</f>
        <v>4.599857199031291E-2</v>
      </c>
      <c r="AZ31" s="93">
        <f>(AZ29-'HYDE 3.2.1 lower'!AY29)/AZ29</f>
        <v>4.2001690083416338E-2</v>
      </c>
      <c r="BA31" s="93">
        <f>(BA29-'HYDE 3.2.1 lower'!AZ29)/BA29</f>
        <v>3.799832339041781E-2</v>
      </c>
      <c r="BB31" s="93">
        <f>(BB29-'HYDE 3.2.1 lower'!BA29)/BB29</f>
        <v>3.3999587361987084E-2</v>
      </c>
      <c r="BC31" s="93">
        <f>(BC29-'HYDE 3.2.1 lower'!BB29)/BC29</f>
        <v>2.9999799379613338E-2</v>
      </c>
      <c r="BD31" s="93">
        <f>(BD29-'HYDE 3.2.1 lower'!BC29)/BD29</f>
        <v>2.6000272843699213E-2</v>
      </c>
      <c r="BE31" s="93">
        <f>(BE29-'HYDE 3.2.1 lower'!BD29)/BE29</f>
        <v>2.199927382771158E-2</v>
      </c>
      <c r="BF31" s="93">
        <f>(BF29-'HYDE 3.2.1 lower'!BE29)/BF29</f>
        <v>1.7999949758649741E-2</v>
      </c>
      <c r="BG31" s="93">
        <f>(BG29-'HYDE 3.2.1 lower'!BF29)/BG29</f>
        <v>1.3998989223139194E-2</v>
      </c>
      <c r="BH31" s="98">
        <f>(BH29-'HYDE 3.2.1 lower'!BG29)/BH29</f>
        <v>9.9985989249843678E-3</v>
      </c>
      <c r="BI31" s="93">
        <f>(BI29-'HYDE 3.2.1 lower'!BH29)/BI29</f>
        <v>1.0001060370743265E-2</v>
      </c>
      <c r="BJ31" s="93">
        <f>(BJ29-'HYDE 3.2.1 lower'!BI29)/BJ29</f>
        <v>1.0000096760695569E-2</v>
      </c>
      <c r="BK31" s="93">
        <f>(BK29-'HYDE 3.2.1 lower'!BJ29)/BK29</f>
        <v>9.9970834729720039E-3</v>
      </c>
      <c r="BL31" s="93">
        <f>(BL29-'HYDE 3.2.1 lower'!BK29)/BL29</f>
        <v>1.0000571640934501E-2</v>
      </c>
      <c r="BM31" s="93">
        <f>(BM29-'HYDE 3.2.1 lower'!BL29)/BM29</f>
        <v>1.0001804489991377E-2</v>
      </c>
      <c r="BN31" s="93">
        <f>(BN29-'HYDE 3.2.1 lower'!BM29)/BN29</f>
        <v>1.0001993530177656E-2</v>
      </c>
      <c r="BO31" s="93">
        <f>(BO29-'HYDE 3.2.1 lower'!BN29)/BO29</f>
        <v>1.0002399863175374E-2</v>
      </c>
      <c r="BP31" s="93">
        <f>(BP29-'HYDE 3.2.1 lower'!BO29)/BP29</f>
        <v>1.0002120228186997E-2</v>
      </c>
      <c r="BQ31" s="93">
        <f>(BQ29-'HYDE 3.2.1 lower'!BP29)/BQ29</f>
        <v>1.0000643041907415E-2</v>
      </c>
      <c r="BR31" s="93">
        <f>(BR29-'HYDE 3.2.1 lower'!BQ29)/BR29</f>
        <v>1.0000872563515631E-2</v>
      </c>
      <c r="BS31" s="98">
        <f>(BS29-'HYDE 3.2.1 lower'!BR29)/BS29</f>
        <v>9.9989852063822778E-3</v>
      </c>
      <c r="BT31" s="93">
        <f>(BT29-'HYDE 3.2.1 lower'!BS29)/BT29</f>
        <v>0</v>
      </c>
      <c r="BU31" s="93">
        <f>(BU29-'HYDE 3.2.1 lower'!BT29)/BU29</f>
        <v>0</v>
      </c>
      <c r="BV31" s="93">
        <f>(BV29-'HYDE 3.2.1 lower'!BU29)/BV29</f>
        <v>0</v>
      </c>
      <c r="BW31" s="93">
        <f>(BW29-'HYDE 3.2.1 lower'!BV29)/BW29</f>
        <v>0</v>
      </c>
      <c r="BX31" s="93">
        <f>(BX29-'HYDE 3.2.1 lower'!BW29)/BX29</f>
        <v>0</v>
      </c>
      <c r="BY31" s="93">
        <f>(BY29-'HYDE 3.2.1 lower'!BX29)/BY29</f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FEA8-51FC-48A3-820A-F45231EC8DE6}">
  <sheetPr codeName="Sheet11"/>
  <dimension ref="A1:BX29"/>
  <sheetViews>
    <sheetView workbookViewId="0">
      <selection activeCell="C29" sqref="C29"/>
    </sheetView>
  </sheetViews>
  <sheetFormatPr defaultRowHeight="14.25"/>
  <sheetData>
    <row r="1" spans="1:76">
      <c r="A1" s="95" t="s">
        <v>120</v>
      </c>
      <c r="B1">
        <v>-10000</v>
      </c>
      <c r="C1">
        <v>-9000</v>
      </c>
      <c r="D1">
        <v>-8000</v>
      </c>
      <c r="E1">
        <v>-7000</v>
      </c>
      <c r="F1">
        <v>-6000</v>
      </c>
      <c r="G1">
        <v>-5000</v>
      </c>
      <c r="H1">
        <v>-4000</v>
      </c>
      <c r="I1">
        <v>-3000</v>
      </c>
      <c r="J1">
        <v>-2000</v>
      </c>
      <c r="K1">
        <v>-1000</v>
      </c>
      <c r="L1">
        <v>0</v>
      </c>
      <c r="M1">
        <v>100</v>
      </c>
      <c r="N1">
        <v>200</v>
      </c>
      <c r="O1">
        <v>300</v>
      </c>
      <c r="P1">
        <v>400</v>
      </c>
      <c r="Q1">
        <v>500</v>
      </c>
      <c r="R1">
        <v>600</v>
      </c>
      <c r="S1">
        <v>700</v>
      </c>
      <c r="T1">
        <v>800</v>
      </c>
      <c r="U1">
        <v>900</v>
      </c>
      <c r="V1">
        <v>1000</v>
      </c>
      <c r="W1">
        <v>1100</v>
      </c>
      <c r="X1">
        <v>1200</v>
      </c>
      <c r="Y1">
        <v>1300</v>
      </c>
      <c r="Z1">
        <v>1400</v>
      </c>
      <c r="AA1">
        <v>1500</v>
      </c>
      <c r="AB1">
        <v>1600</v>
      </c>
      <c r="AC1">
        <v>1700</v>
      </c>
      <c r="AD1">
        <v>1710</v>
      </c>
      <c r="AE1">
        <v>1720</v>
      </c>
      <c r="AF1">
        <v>1730</v>
      </c>
      <c r="AG1">
        <v>1740</v>
      </c>
      <c r="AH1">
        <v>1750</v>
      </c>
      <c r="AI1">
        <v>1760</v>
      </c>
      <c r="AJ1">
        <v>1770</v>
      </c>
      <c r="AK1">
        <v>1780</v>
      </c>
      <c r="AL1">
        <v>1790</v>
      </c>
      <c r="AM1">
        <v>1800</v>
      </c>
      <c r="AN1">
        <v>1810</v>
      </c>
      <c r="AO1">
        <v>1820</v>
      </c>
      <c r="AP1">
        <v>1830</v>
      </c>
      <c r="AQ1">
        <v>1840</v>
      </c>
      <c r="AR1">
        <v>1850</v>
      </c>
      <c r="AS1">
        <v>1860</v>
      </c>
      <c r="AT1">
        <v>1870</v>
      </c>
      <c r="AU1">
        <v>1880</v>
      </c>
      <c r="AV1">
        <v>1890</v>
      </c>
      <c r="AW1">
        <v>1900</v>
      </c>
      <c r="AX1">
        <v>1910</v>
      </c>
      <c r="AY1">
        <v>1920</v>
      </c>
      <c r="AZ1">
        <v>1930</v>
      </c>
      <c r="BA1">
        <v>1940</v>
      </c>
      <c r="BB1">
        <v>1950</v>
      </c>
      <c r="BC1">
        <v>1960</v>
      </c>
      <c r="BD1">
        <v>1970</v>
      </c>
      <c r="BE1">
        <v>1980</v>
      </c>
      <c r="BF1">
        <v>1990</v>
      </c>
      <c r="BG1">
        <v>2000</v>
      </c>
      <c r="BH1">
        <v>2001</v>
      </c>
      <c r="BI1">
        <v>2002</v>
      </c>
      <c r="BJ1">
        <v>2003</v>
      </c>
      <c r="BK1">
        <v>2004</v>
      </c>
      <c r="BL1">
        <v>2005</v>
      </c>
      <c r="BM1">
        <v>2006</v>
      </c>
      <c r="BN1">
        <v>2007</v>
      </c>
      <c r="BO1">
        <v>2008</v>
      </c>
      <c r="BP1">
        <v>2009</v>
      </c>
      <c r="BQ1">
        <v>2010</v>
      </c>
      <c r="BR1">
        <v>2011</v>
      </c>
      <c r="BS1">
        <v>2012</v>
      </c>
      <c r="BT1">
        <v>2013</v>
      </c>
      <c r="BU1">
        <v>2014</v>
      </c>
      <c r="BV1">
        <v>2015</v>
      </c>
      <c r="BW1">
        <v>2016</v>
      </c>
      <c r="BX1">
        <v>2017</v>
      </c>
    </row>
    <row r="2" spans="1:76">
      <c r="A2" s="95">
        <v>1</v>
      </c>
      <c r="B2" s="97">
        <v>0</v>
      </c>
      <c r="C2">
        <v>479.42649999999998</v>
      </c>
      <c r="D2">
        <v>1065.393</v>
      </c>
      <c r="E2">
        <v>1775.6569999999999</v>
      </c>
      <c r="F2">
        <v>2630.6060000000002</v>
      </c>
      <c r="G2">
        <v>3653.7190000000001</v>
      </c>
      <c r="H2">
        <v>4871.7470000000003</v>
      </c>
      <c r="I2">
        <v>6315.4930000000004</v>
      </c>
      <c r="J2">
        <v>8020.3140000000003</v>
      </c>
      <c r="K2">
        <v>10026.73</v>
      </c>
      <c r="L2">
        <v>12381.76</v>
      </c>
      <c r="M2">
        <v>15099.66</v>
      </c>
      <c r="N2">
        <v>18211.509999999998</v>
      </c>
      <c r="O2">
        <v>21767.84</v>
      </c>
      <c r="P2">
        <v>25825.69</v>
      </c>
      <c r="Q2">
        <v>30450.2</v>
      </c>
      <c r="R2">
        <v>35715.660000000003</v>
      </c>
      <c r="S2">
        <v>41708.5</v>
      </c>
      <c r="T2">
        <v>48529.36</v>
      </c>
      <c r="U2">
        <v>51470.63</v>
      </c>
      <c r="V2">
        <v>54411.56</v>
      </c>
      <c r="W2">
        <v>68823.740000000005</v>
      </c>
      <c r="X2">
        <v>84411.5</v>
      </c>
      <c r="Y2">
        <v>101176.8</v>
      </c>
      <c r="Z2">
        <v>119117.7</v>
      </c>
      <c r="AA2">
        <v>138235.29999999999</v>
      </c>
      <c r="AB2">
        <v>144117.79999999999</v>
      </c>
      <c r="AC2">
        <v>149999.6</v>
      </c>
      <c r="AD2">
        <v>172736.6</v>
      </c>
      <c r="AE2">
        <v>203502.5</v>
      </c>
      <c r="AF2">
        <v>240404.4</v>
      </c>
      <c r="AG2">
        <v>284734.09999999998</v>
      </c>
      <c r="AH2">
        <v>338058.5</v>
      </c>
      <c r="AI2">
        <v>402278</v>
      </c>
      <c r="AJ2">
        <v>479698.8</v>
      </c>
      <c r="AK2">
        <v>573112.1</v>
      </c>
      <c r="AL2">
        <v>685904.2</v>
      </c>
      <c r="AM2">
        <v>822186.1</v>
      </c>
      <c r="AN2">
        <v>986929.3</v>
      </c>
      <c r="AO2">
        <v>1196359</v>
      </c>
      <c r="AP2">
        <v>1453321</v>
      </c>
      <c r="AQ2">
        <v>1769163</v>
      </c>
      <c r="AR2">
        <v>2158020</v>
      </c>
      <c r="AS2">
        <v>3091870</v>
      </c>
      <c r="AT2">
        <v>3581052</v>
      </c>
      <c r="AU2">
        <v>4219192</v>
      </c>
      <c r="AV2">
        <v>4793418</v>
      </c>
      <c r="AW2">
        <v>5235082</v>
      </c>
      <c r="AX2">
        <v>6906110</v>
      </c>
      <c r="AY2">
        <v>8478424</v>
      </c>
      <c r="AZ2" s="97">
        <v>10078134</v>
      </c>
      <c r="BA2" s="97">
        <v>11292590</v>
      </c>
      <c r="BB2" s="97">
        <v>13324913</v>
      </c>
      <c r="BC2" s="97">
        <v>17443372</v>
      </c>
      <c r="BD2" s="97">
        <v>21239056</v>
      </c>
      <c r="BE2" s="97">
        <v>24075000</v>
      </c>
      <c r="BF2" s="97">
        <v>27313174</v>
      </c>
      <c r="BG2" s="97">
        <v>30360718</v>
      </c>
      <c r="BH2" s="97">
        <v>30692300</v>
      </c>
      <c r="BI2" s="97">
        <v>31023758</v>
      </c>
      <c r="BJ2" s="97">
        <v>31355274</v>
      </c>
      <c r="BK2" s="97">
        <v>31686792</v>
      </c>
      <c r="BL2" s="97">
        <v>32018390</v>
      </c>
      <c r="BM2" s="97">
        <v>32349870</v>
      </c>
      <c r="BN2" s="97">
        <v>32681616</v>
      </c>
      <c r="BO2" s="97">
        <v>33013188</v>
      </c>
      <c r="BP2" s="97">
        <v>33344650</v>
      </c>
      <c r="BQ2" s="97">
        <v>33676260</v>
      </c>
      <c r="BR2" s="97">
        <v>34047144</v>
      </c>
      <c r="BS2" s="97">
        <v>34765836</v>
      </c>
      <c r="BT2" s="97">
        <v>35140600</v>
      </c>
      <c r="BU2" s="97">
        <v>35515180</v>
      </c>
      <c r="BV2" s="97">
        <v>35890144</v>
      </c>
      <c r="BW2" s="97">
        <v>36264824</v>
      </c>
      <c r="BX2" s="97">
        <v>36639780</v>
      </c>
    </row>
    <row r="3" spans="1:76">
      <c r="A3" s="95">
        <v>2</v>
      </c>
      <c r="B3" s="97">
        <v>0</v>
      </c>
      <c r="C3">
        <v>6499.15</v>
      </c>
      <c r="D3">
        <v>14442.51</v>
      </c>
      <c r="E3">
        <v>24070.89</v>
      </c>
      <c r="F3">
        <v>35660.46</v>
      </c>
      <c r="G3">
        <v>49528.62</v>
      </c>
      <c r="H3">
        <v>66038.77</v>
      </c>
      <c r="I3">
        <v>85605.13</v>
      </c>
      <c r="J3">
        <v>108704.4</v>
      </c>
      <c r="K3">
        <v>135882</v>
      </c>
      <c r="L3">
        <v>167753.29999999999</v>
      </c>
      <c r="M3">
        <v>196418.1</v>
      </c>
      <c r="N3">
        <v>227430.9</v>
      </c>
      <c r="O3">
        <v>260955.2</v>
      </c>
      <c r="P3">
        <v>297155.40000000002</v>
      </c>
      <c r="Q3">
        <v>336210.9</v>
      </c>
      <c r="R3">
        <v>378314.9</v>
      </c>
      <c r="S3">
        <v>423680.7</v>
      </c>
      <c r="T3">
        <v>472517.6</v>
      </c>
      <c r="U3">
        <v>563852.9</v>
      </c>
      <c r="V3">
        <v>662416.9</v>
      </c>
      <c r="W3">
        <v>752170.8</v>
      </c>
      <c r="X3">
        <v>875971.7</v>
      </c>
      <c r="Y3">
        <v>993862.2</v>
      </c>
      <c r="Z3">
        <v>1150946</v>
      </c>
      <c r="AA3">
        <v>1304267</v>
      </c>
      <c r="AB3">
        <v>560980.9</v>
      </c>
      <c r="AC3">
        <v>695310.2</v>
      </c>
      <c r="AD3">
        <v>1043324</v>
      </c>
      <c r="AE3">
        <v>1400269</v>
      </c>
      <c r="AF3">
        <v>1766125</v>
      </c>
      <c r="AG3">
        <v>2140863</v>
      </c>
      <c r="AH3">
        <v>2524568</v>
      </c>
      <c r="AI3">
        <v>2917124</v>
      </c>
      <c r="AJ3">
        <v>3318635</v>
      </c>
      <c r="AK3">
        <v>3729045</v>
      </c>
      <c r="AL3">
        <v>4148414</v>
      </c>
      <c r="AM3">
        <v>5366588</v>
      </c>
      <c r="AN3">
        <v>7030836</v>
      </c>
      <c r="AO3">
        <v>9220582</v>
      </c>
      <c r="AP3" s="97">
        <v>12177543</v>
      </c>
      <c r="AQ3" s="97">
        <v>16033080</v>
      </c>
      <c r="AR3" s="97">
        <v>21411240</v>
      </c>
      <c r="AS3" s="97">
        <v>29018124</v>
      </c>
      <c r="AT3" s="97">
        <v>35844876</v>
      </c>
      <c r="AU3" s="97">
        <v>47039780</v>
      </c>
      <c r="AV3" s="97">
        <v>59338548</v>
      </c>
      <c r="AW3" s="97">
        <v>72403584</v>
      </c>
      <c r="AX3" s="97">
        <v>87389704</v>
      </c>
      <c r="AY3" s="97">
        <v>101562970</v>
      </c>
      <c r="AZ3" s="97">
        <v>118519140</v>
      </c>
      <c r="BA3" s="97">
        <v>127665940</v>
      </c>
      <c r="BB3" s="97">
        <v>153071730</v>
      </c>
      <c r="BC3" s="97">
        <v>181474590</v>
      </c>
      <c r="BD3" s="97">
        <v>204845500</v>
      </c>
      <c r="BE3" s="97">
        <v>225676380</v>
      </c>
      <c r="BF3" s="97">
        <v>249780830</v>
      </c>
      <c r="BG3" s="97">
        <v>279658750</v>
      </c>
      <c r="BH3" s="97">
        <v>282418660</v>
      </c>
      <c r="BI3" s="97">
        <v>285180640</v>
      </c>
      <c r="BJ3" s="97">
        <v>287942340</v>
      </c>
      <c r="BK3" s="97">
        <v>290700480</v>
      </c>
      <c r="BL3" s="97">
        <v>293461120</v>
      </c>
      <c r="BM3" s="97">
        <v>296220830</v>
      </c>
      <c r="BN3" s="97">
        <v>298980900</v>
      </c>
      <c r="BO3" s="97">
        <v>301743840</v>
      </c>
      <c r="BP3" s="97">
        <v>304503940</v>
      </c>
      <c r="BQ3" s="97">
        <v>307263970</v>
      </c>
      <c r="BR3" s="97">
        <v>309776000</v>
      </c>
      <c r="BS3" s="97">
        <v>315443040</v>
      </c>
      <c r="BT3" s="97">
        <v>317978820</v>
      </c>
      <c r="BU3" s="97">
        <v>320514940</v>
      </c>
      <c r="BV3" s="97">
        <v>323052260</v>
      </c>
      <c r="BW3" s="97">
        <v>325588260</v>
      </c>
      <c r="BX3" s="97">
        <v>328125980</v>
      </c>
    </row>
    <row r="4" spans="1:76">
      <c r="A4" s="95">
        <v>3</v>
      </c>
      <c r="B4" s="97">
        <v>0</v>
      </c>
      <c r="C4">
        <v>25165.64</v>
      </c>
      <c r="D4">
        <v>62914.22</v>
      </c>
      <c r="E4">
        <v>117963.8</v>
      </c>
      <c r="F4">
        <v>196606.6</v>
      </c>
      <c r="G4">
        <v>307198.3</v>
      </c>
      <c r="H4">
        <v>460795.5</v>
      </c>
      <c r="I4">
        <v>671996.6</v>
      </c>
      <c r="J4">
        <v>959992.1</v>
      </c>
      <c r="K4">
        <v>1349989</v>
      </c>
      <c r="L4">
        <v>1874986</v>
      </c>
      <c r="M4">
        <v>2210583</v>
      </c>
      <c r="N4">
        <v>2577388</v>
      </c>
      <c r="O4">
        <v>2977776</v>
      </c>
      <c r="P4">
        <v>3414352</v>
      </c>
      <c r="Q4">
        <v>3889901</v>
      </c>
      <c r="R4">
        <v>4407342</v>
      </c>
      <c r="S4">
        <v>4969872</v>
      </c>
      <c r="T4">
        <v>5580893</v>
      </c>
      <c r="U4">
        <v>6819842</v>
      </c>
      <c r="V4">
        <v>8161778</v>
      </c>
      <c r="W4">
        <v>9750011</v>
      </c>
      <c r="X4" s="97">
        <v>11455901</v>
      </c>
      <c r="Y4" s="97">
        <v>13279380</v>
      </c>
      <c r="Z4" s="97">
        <v>15220575</v>
      </c>
      <c r="AA4" s="97">
        <v>17279386</v>
      </c>
      <c r="AB4">
        <v>720590.2</v>
      </c>
      <c r="AC4">
        <v>2999986</v>
      </c>
      <c r="AD4">
        <v>3295121</v>
      </c>
      <c r="AE4">
        <v>3596946</v>
      </c>
      <c r="AF4">
        <v>3905500</v>
      </c>
      <c r="AG4">
        <v>4220756</v>
      </c>
      <c r="AH4">
        <v>4542722</v>
      </c>
      <c r="AI4">
        <v>4871426</v>
      </c>
      <c r="AJ4">
        <v>5206798</v>
      </c>
      <c r="AK4">
        <v>5548910</v>
      </c>
      <c r="AL4">
        <v>5897750</v>
      </c>
      <c r="AM4">
        <v>6253314</v>
      </c>
      <c r="AN4">
        <v>6615546</v>
      </c>
      <c r="AO4">
        <v>6984520</v>
      </c>
      <c r="AP4">
        <v>7360190</v>
      </c>
      <c r="AQ4">
        <v>7742612</v>
      </c>
      <c r="AR4">
        <v>8131706</v>
      </c>
      <c r="AS4">
        <v>8527508</v>
      </c>
      <c r="AT4">
        <v>8930052</v>
      </c>
      <c r="AU4">
        <v>9339303</v>
      </c>
      <c r="AV4" s="97">
        <v>11138230</v>
      </c>
      <c r="AW4" s="97">
        <v>12934467</v>
      </c>
      <c r="AX4" s="97">
        <v>14462598</v>
      </c>
      <c r="AY4" s="97">
        <v>13732885</v>
      </c>
      <c r="AZ4" s="97">
        <v>15923996</v>
      </c>
      <c r="BA4" s="97">
        <v>18985716</v>
      </c>
      <c r="BB4" s="97">
        <v>26908466</v>
      </c>
      <c r="BC4" s="97">
        <v>36924584</v>
      </c>
      <c r="BD4" s="97">
        <v>50727056</v>
      </c>
      <c r="BE4" s="97">
        <v>67538456</v>
      </c>
      <c r="BF4" s="97">
        <v>83126032</v>
      </c>
      <c r="BG4" s="97">
        <v>98959824</v>
      </c>
      <c r="BH4" s="97">
        <v>100292740</v>
      </c>
      <c r="BI4" s="97">
        <v>101625770</v>
      </c>
      <c r="BJ4" s="97">
        <v>102958600</v>
      </c>
      <c r="BK4" s="97">
        <v>104291380</v>
      </c>
      <c r="BL4" s="97">
        <v>105624410</v>
      </c>
      <c r="BM4" s="97">
        <v>106957300</v>
      </c>
      <c r="BN4" s="97">
        <v>108290370</v>
      </c>
      <c r="BO4" s="97">
        <v>109623230</v>
      </c>
      <c r="BP4" s="97">
        <v>110956130</v>
      </c>
      <c r="BQ4" s="97">
        <v>112288690</v>
      </c>
      <c r="BR4" s="97">
        <v>113551670</v>
      </c>
      <c r="BS4" s="97">
        <v>115974900</v>
      </c>
      <c r="BT4" s="97">
        <v>117251230</v>
      </c>
      <c r="BU4" s="97">
        <v>118526920</v>
      </c>
      <c r="BV4" s="97">
        <v>119803140</v>
      </c>
      <c r="BW4" s="97">
        <v>121078880</v>
      </c>
      <c r="BX4" s="97">
        <v>122354940</v>
      </c>
    </row>
    <row r="5" spans="1:76">
      <c r="A5" s="95">
        <v>4</v>
      </c>
      <c r="B5" s="97">
        <v>0</v>
      </c>
      <c r="C5">
        <v>3431.5740000000001</v>
      </c>
      <c r="D5">
        <v>7697.9009999999998</v>
      </c>
      <c r="E5">
        <v>12991.27</v>
      </c>
      <c r="F5">
        <v>19567.46</v>
      </c>
      <c r="G5">
        <v>27781.98</v>
      </c>
      <c r="H5">
        <v>38140.92</v>
      </c>
      <c r="I5">
        <v>51399.62</v>
      </c>
      <c r="J5">
        <v>68719.77</v>
      </c>
      <c r="K5">
        <v>91959.3</v>
      </c>
      <c r="L5">
        <v>124188.3</v>
      </c>
      <c r="M5">
        <v>153823.79999999999</v>
      </c>
      <c r="N5">
        <v>188779.6</v>
      </c>
      <c r="O5">
        <v>230070.1</v>
      </c>
      <c r="P5">
        <v>278945.8</v>
      </c>
      <c r="Q5">
        <v>336959.5</v>
      </c>
      <c r="R5">
        <v>406063.3</v>
      </c>
      <c r="S5">
        <v>488744.4</v>
      </c>
      <c r="T5">
        <v>588232.1</v>
      </c>
      <c r="U5">
        <v>771985.3</v>
      </c>
      <c r="V5">
        <v>988588.1</v>
      </c>
      <c r="W5">
        <v>1182966</v>
      </c>
      <c r="X5">
        <v>1423911</v>
      </c>
      <c r="Y5">
        <v>1730770</v>
      </c>
      <c r="Z5">
        <v>2136236</v>
      </c>
      <c r="AA5">
        <v>2698773</v>
      </c>
      <c r="AB5">
        <v>1321051</v>
      </c>
      <c r="AC5">
        <v>1229864</v>
      </c>
      <c r="AD5">
        <v>1299685</v>
      </c>
      <c r="AE5">
        <v>1380184</v>
      </c>
      <c r="AF5">
        <v>1473506</v>
      </c>
      <c r="AG5">
        <v>1582325</v>
      </c>
      <c r="AH5">
        <v>1709888</v>
      </c>
      <c r="AI5">
        <v>1860298</v>
      </c>
      <c r="AJ5">
        <v>2038757</v>
      </c>
      <c r="AK5">
        <v>2263066</v>
      </c>
      <c r="AL5">
        <v>2527341</v>
      </c>
      <c r="AM5">
        <v>2840750</v>
      </c>
      <c r="AN5">
        <v>3226768</v>
      </c>
      <c r="AO5">
        <v>3620430</v>
      </c>
      <c r="AP5">
        <v>4236826</v>
      </c>
      <c r="AQ5">
        <v>4815046</v>
      </c>
      <c r="AR5">
        <v>5510153</v>
      </c>
      <c r="AS5">
        <v>6141355</v>
      </c>
      <c r="AT5">
        <v>6905266</v>
      </c>
      <c r="AU5">
        <v>7778335</v>
      </c>
      <c r="AV5">
        <v>8773143</v>
      </c>
      <c r="AW5">
        <v>9934356</v>
      </c>
      <c r="AX5" s="97">
        <v>11879639</v>
      </c>
      <c r="AY5" s="97">
        <v>14518723</v>
      </c>
      <c r="AZ5" s="97">
        <v>17174844</v>
      </c>
      <c r="BA5" s="97">
        <v>20245570</v>
      </c>
      <c r="BB5" s="97">
        <v>26117760</v>
      </c>
      <c r="BC5" s="97">
        <v>33025648</v>
      </c>
      <c r="BD5" s="97">
        <v>41963140</v>
      </c>
      <c r="BE5" s="97">
        <v>51583704</v>
      </c>
      <c r="BF5" s="97">
        <v>62056820</v>
      </c>
      <c r="BG5" s="97">
        <v>73032912</v>
      </c>
      <c r="BH5" s="97">
        <v>74039848</v>
      </c>
      <c r="BI5" s="97">
        <v>75047016</v>
      </c>
      <c r="BJ5" s="97">
        <v>76054216</v>
      </c>
      <c r="BK5" s="97">
        <v>77061200</v>
      </c>
      <c r="BL5" s="97">
        <v>78068520</v>
      </c>
      <c r="BM5" s="97">
        <v>79075432</v>
      </c>
      <c r="BN5" s="97">
        <v>80082264</v>
      </c>
      <c r="BO5" s="97">
        <v>81089560</v>
      </c>
      <c r="BP5" s="97">
        <v>82096488</v>
      </c>
      <c r="BQ5" s="97">
        <v>83103552</v>
      </c>
      <c r="BR5" s="97">
        <v>83957440</v>
      </c>
      <c r="BS5" s="97">
        <v>85668168</v>
      </c>
      <c r="BT5" s="97">
        <v>86530784</v>
      </c>
      <c r="BU5" s="97">
        <v>87393584</v>
      </c>
      <c r="BV5" s="97">
        <v>88256152</v>
      </c>
      <c r="BW5" s="97">
        <v>89118920</v>
      </c>
      <c r="BX5" s="97">
        <v>89981632</v>
      </c>
    </row>
    <row r="6" spans="1:76">
      <c r="A6" s="95">
        <v>5</v>
      </c>
      <c r="B6" s="97">
        <v>0</v>
      </c>
      <c r="C6">
        <v>13617.83</v>
      </c>
      <c r="D6">
        <v>35746.6</v>
      </c>
      <c r="E6">
        <v>70375.679999999993</v>
      </c>
      <c r="F6">
        <v>123158.3</v>
      </c>
      <c r="G6">
        <v>202058.3</v>
      </c>
      <c r="H6">
        <v>318239.09999999998</v>
      </c>
      <c r="I6">
        <v>487306</v>
      </c>
      <c r="J6">
        <v>730957.2</v>
      </c>
      <c r="K6">
        <v>1079306</v>
      </c>
      <c r="L6">
        <v>1573980</v>
      </c>
      <c r="M6">
        <v>1884827</v>
      </c>
      <c r="N6">
        <v>2232037</v>
      </c>
      <c r="O6">
        <v>2619188</v>
      </c>
      <c r="P6">
        <v>3050338</v>
      </c>
      <c r="Q6">
        <v>3529668</v>
      </c>
      <c r="R6">
        <v>4061916</v>
      </c>
      <c r="S6">
        <v>4652196</v>
      </c>
      <c r="T6">
        <v>5306086</v>
      </c>
      <c r="U6">
        <v>5730606</v>
      </c>
      <c r="V6">
        <v>6168482</v>
      </c>
      <c r="W6">
        <v>7207831</v>
      </c>
      <c r="X6">
        <v>8319454</v>
      </c>
      <c r="Y6">
        <v>9503573</v>
      </c>
      <c r="Z6" s="97">
        <v>10759985</v>
      </c>
      <c r="AA6" s="97">
        <v>12951435</v>
      </c>
      <c r="AB6">
        <v>639705.5</v>
      </c>
      <c r="AC6">
        <v>413447.4</v>
      </c>
      <c r="AD6">
        <v>481965.4</v>
      </c>
      <c r="AE6">
        <v>564650</v>
      </c>
      <c r="AF6">
        <v>664896.6</v>
      </c>
      <c r="AG6">
        <v>787014.6</v>
      </c>
      <c r="AH6">
        <v>936399.2</v>
      </c>
      <c r="AI6">
        <v>1119867</v>
      </c>
      <c r="AJ6">
        <v>1346096</v>
      </c>
      <c r="AK6">
        <v>1625992</v>
      </c>
      <c r="AL6">
        <v>1973452</v>
      </c>
      <c r="AM6">
        <v>2406036</v>
      </c>
      <c r="AN6">
        <v>3117066</v>
      </c>
      <c r="AO6">
        <v>3872592</v>
      </c>
      <c r="AP6">
        <v>4974393</v>
      </c>
      <c r="AQ6">
        <v>6107076</v>
      </c>
      <c r="AR6">
        <v>7272303</v>
      </c>
      <c r="AS6">
        <v>8471745</v>
      </c>
      <c r="AT6">
        <v>9709143</v>
      </c>
      <c r="AU6" s="97">
        <v>10918523</v>
      </c>
      <c r="AV6" s="97">
        <v>13708703</v>
      </c>
      <c r="AW6" s="97">
        <v>16787092</v>
      </c>
      <c r="AX6" s="97">
        <v>21249814</v>
      </c>
      <c r="AY6" s="97">
        <v>29622134</v>
      </c>
      <c r="AZ6" s="97">
        <v>39575816</v>
      </c>
      <c r="BA6" s="97">
        <v>40538580</v>
      </c>
      <c r="BB6" s="97">
        <v>52355276</v>
      </c>
      <c r="BC6" s="97">
        <v>70852536</v>
      </c>
      <c r="BD6" s="97">
        <v>93964432</v>
      </c>
      <c r="BE6" s="97">
        <v>119520190</v>
      </c>
      <c r="BF6" s="97">
        <v>147555280</v>
      </c>
      <c r="BG6" s="97">
        <v>172682060</v>
      </c>
      <c r="BH6" s="97">
        <v>174713310</v>
      </c>
      <c r="BI6" s="97">
        <v>176744980</v>
      </c>
      <c r="BJ6" s="97">
        <v>178777070</v>
      </c>
      <c r="BK6" s="97">
        <v>180809380</v>
      </c>
      <c r="BL6" s="97">
        <v>182841230</v>
      </c>
      <c r="BM6" s="97">
        <v>184872290</v>
      </c>
      <c r="BN6" s="97">
        <v>186901440</v>
      </c>
      <c r="BO6" s="97">
        <v>188930450</v>
      </c>
      <c r="BP6" s="97">
        <v>190961650</v>
      </c>
      <c r="BQ6" s="97">
        <v>192992460</v>
      </c>
      <c r="BR6" s="97">
        <v>194556770</v>
      </c>
      <c r="BS6" s="97">
        <v>198102270</v>
      </c>
      <c r="BT6" s="97">
        <v>199681840</v>
      </c>
      <c r="BU6" s="97">
        <v>201260980</v>
      </c>
      <c r="BV6" s="97">
        <v>202839520</v>
      </c>
      <c r="BW6" s="97">
        <v>204419740</v>
      </c>
      <c r="BX6" s="97">
        <v>206000820</v>
      </c>
    </row>
    <row r="7" spans="1:76">
      <c r="A7" s="95">
        <v>6</v>
      </c>
      <c r="B7" s="97">
        <v>0</v>
      </c>
      <c r="C7">
        <v>19892.12</v>
      </c>
      <c r="D7">
        <v>46511.28</v>
      </c>
      <c r="E7">
        <v>81805.2</v>
      </c>
      <c r="F7">
        <v>128268.3</v>
      </c>
      <c r="G7">
        <v>189068</v>
      </c>
      <c r="H7">
        <v>268264.2</v>
      </c>
      <c r="I7">
        <v>371008.8</v>
      </c>
      <c r="J7">
        <v>503953.3</v>
      </c>
      <c r="K7">
        <v>685969.6</v>
      </c>
      <c r="L7">
        <v>932465.5</v>
      </c>
      <c r="M7">
        <v>1109513</v>
      </c>
      <c r="N7">
        <v>1305483</v>
      </c>
      <c r="O7">
        <v>1522262</v>
      </c>
      <c r="P7">
        <v>1761684</v>
      </c>
      <c r="Q7">
        <v>2025933</v>
      </c>
      <c r="R7">
        <v>2317476</v>
      </c>
      <c r="S7">
        <v>2639198</v>
      </c>
      <c r="T7">
        <v>2993778</v>
      </c>
      <c r="U7">
        <v>3509614</v>
      </c>
      <c r="V7">
        <v>4065474</v>
      </c>
      <c r="W7">
        <v>4701290</v>
      </c>
      <c r="X7">
        <v>5381005</v>
      </c>
      <c r="Y7">
        <v>6106972</v>
      </c>
      <c r="Z7">
        <v>6876006</v>
      </c>
      <c r="AA7">
        <v>7689488</v>
      </c>
      <c r="AB7">
        <v>3957637</v>
      </c>
      <c r="AC7">
        <v>4012511</v>
      </c>
      <c r="AD7">
        <v>4138538</v>
      </c>
      <c r="AE7">
        <v>4267424</v>
      </c>
      <c r="AF7">
        <v>4399456</v>
      </c>
      <c r="AG7">
        <v>4534738</v>
      </c>
      <c r="AH7">
        <v>4673220</v>
      </c>
      <c r="AI7">
        <v>4815115</v>
      </c>
      <c r="AJ7">
        <v>4960410</v>
      </c>
      <c r="AK7">
        <v>5109318</v>
      </c>
      <c r="AL7">
        <v>5261856</v>
      </c>
      <c r="AM7">
        <v>5418173</v>
      </c>
      <c r="AN7">
        <v>5590584</v>
      </c>
      <c r="AO7">
        <v>6072091</v>
      </c>
      <c r="AP7">
        <v>7250854</v>
      </c>
      <c r="AQ7">
        <v>8382942</v>
      </c>
      <c r="AR7">
        <v>9863013</v>
      </c>
      <c r="AS7" s="97">
        <v>11727380</v>
      </c>
      <c r="AT7" s="97">
        <v>13189551</v>
      </c>
      <c r="AU7" s="97">
        <v>15577178</v>
      </c>
      <c r="AV7" s="97">
        <v>19536510</v>
      </c>
      <c r="AW7" s="97">
        <v>22961746</v>
      </c>
      <c r="AX7" s="97">
        <v>27597602</v>
      </c>
      <c r="AY7" s="97">
        <v>33559080</v>
      </c>
      <c r="AZ7" s="97">
        <v>40048476</v>
      </c>
      <c r="BA7" s="97">
        <v>47688424</v>
      </c>
      <c r="BB7" s="97">
        <v>56808896</v>
      </c>
      <c r="BC7" s="97">
        <v>73141872</v>
      </c>
      <c r="BD7" s="97">
        <v>93399072</v>
      </c>
      <c r="BE7" s="97">
        <v>117122010</v>
      </c>
      <c r="BF7" s="97">
        <v>143907760</v>
      </c>
      <c r="BG7" s="97">
        <v>171201230</v>
      </c>
      <c r="BH7" s="97">
        <v>173634660</v>
      </c>
      <c r="BI7" s="97">
        <v>176069360</v>
      </c>
      <c r="BJ7" s="97">
        <v>178505790</v>
      </c>
      <c r="BK7" s="97">
        <v>180940290</v>
      </c>
      <c r="BL7" s="97">
        <v>183373600</v>
      </c>
      <c r="BM7" s="97">
        <v>185807020</v>
      </c>
      <c r="BN7" s="97">
        <v>188241630</v>
      </c>
      <c r="BO7" s="97">
        <v>190676560</v>
      </c>
      <c r="BP7" s="97">
        <v>193110590</v>
      </c>
      <c r="BQ7" s="97">
        <v>195546100</v>
      </c>
      <c r="BR7" s="97">
        <v>197688700</v>
      </c>
      <c r="BS7" s="97">
        <v>201847600</v>
      </c>
      <c r="BT7" s="97">
        <v>204009890</v>
      </c>
      <c r="BU7" s="97">
        <v>206174480</v>
      </c>
      <c r="BV7" s="97">
        <v>208337760</v>
      </c>
      <c r="BW7" s="97">
        <v>210501280</v>
      </c>
      <c r="BX7" s="97">
        <v>212667060</v>
      </c>
    </row>
    <row r="8" spans="1:76">
      <c r="A8" s="95">
        <v>7</v>
      </c>
      <c r="B8" s="97">
        <v>0</v>
      </c>
      <c r="C8">
        <v>2123.0439999999999</v>
      </c>
      <c r="D8">
        <v>6592.4430000000002</v>
      </c>
      <c r="E8">
        <v>15401.75</v>
      </c>
      <c r="F8">
        <v>32082.92</v>
      </c>
      <c r="G8">
        <v>62841.64</v>
      </c>
      <c r="H8">
        <v>133501.5</v>
      </c>
      <c r="I8">
        <v>353447.6</v>
      </c>
      <c r="J8">
        <v>626067.6</v>
      </c>
      <c r="K8">
        <v>1038034</v>
      </c>
      <c r="L8">
        <v>2050041</v>
      </c>
      <c r="M8">
        <v>2424894</v>
      </c>
      <c r="N8">
        <v>2829572</v>
      </c>
      <c r="O8">
        <v>2977202</v>
      </c>
      <c r="P8">
        <v>3105888</v>
      </c>
      <c r="Q8">
        <v>3164662</v>
      </c>
      <c r="R8">
        <v>3198308</v>
      </c>
      <c r="S8">
        <v>3640632</v>
      </c>
      <c r="T8">
        <v>4188078</v>
      </c>
      <c r="U8">
        <v>4923174</v>
      </c>
      <c r="V8">
        <v>5713223</v>
      </c>
      <c r="W8">
        <v>5448576</v>
      </c>
      <c r="X8">
        <v>5366195</v>
      </c>
      <c r="Y8">
        <v>6130749</v>
      </c>
      <c r="Z8">
        <v>5638310</v>
      </c>
      <c r="AA8">
        <v>5736934</v>
      </c>
      <c r="AB8">
        <v>7926797</v>
      </c>
      <c r="AC8">
        <v>6975540</v>
      </c>
      <c r="AD8">
        <v>7085352</v>
      </c>
      <c r="AE8">
        <v>7233896</v>
      </c>
      <c r="AF8">
        <v>7384419</v>
      </c>
      <c r="AG8">
        <v>7537076</v>
      </c>
      <c r="AH8">
        <v>7691874</v>
      </c>
      <c r="AI8">
        <v>7849009</v>
      </c>
      <c r="AJ8">
        <v>8008560</v>
      </c>
      <c r="AK8">
        <v>8170732</v>
      </c>
      <c r="AL8">
        <v>8335680</v>
      </c>
      <c r="AM8">
        <v>8503630</v>
      </c>
      <c r="AN8">
        <v>9104923</v>
      </c>
      <c r="AO8">
        <v>9752833</v>
      </c>
      <c r="AP8" s="97">
        <v>11080540</v>
      </c>
      <c r="AQ8" s="97">
        <v>12438833</v>
      </c>
      <c r="AR8" s="97">
        <v>13828328</v>
      </c>
      <c r="AS8" s="97">
        <v>14338615</v>
      </c>
      <c r="AT8" s="97">
        <v>16059951</v>
      </c>
      <c r="AU8" s="97">
        <v>17916020</v>
      </c>
      <c r="AV8" s="97">
        <v>21439296</v>
      </c>
      <c r="AW8" s="97">
        <v>24533684</v>
      </c>
      <c r="AX8" s="97">
        <v>27146616</v>
      </c>
      <c r="AY8" s="97">
        <v>29832108</v>
      </c>
      <c r="AZ8" s="97">
        <v>32654816</v>
      </c>
      <c r="BA8" s="97">
        <v>36503244</v>
      </c>
      <c r="BB8" s="97">
        <v>42477732</v>
      </c>
      <c r="BC8" s="97">
        <v>54374120</v>
      </c>
      <c r="BD8" s="97">
        <v>70587864</v>
      </c>
      <c r="BE8" s="97">
        <v>91325152</v>
      </c>
      <c r="BF8" s="97">
        <v>118100710</v>
      </c>
      <c r="BG8" s="97">
        <v>140669280</v>
      </c>
      <c r="BH8" s="97">
        <v>143046700</v>
      </c>
      <c r="BI8" s="97">
        <v>145422880</v>
      </c>
      <c r="BJ8" s="97">
        <v>147799470</v>
      </c>
      <c r="BK8" s="97">
        <v>150175220</v>
      </c>
      <c r="BL8" s="97">
        <v>152551650</v>
      </c>
      <c r="BM8" s="97">
        <v>154928700</v>
      </c>
      <c r="BN8" s="97">
        <v>157305820</v>
      </c>
      <c r="BO8" s="97">
        <v>159681740</v>
      </c>
      <c r="BP8" s="97">
        <v>162058290</v>
      </c>
      <c r="BQ8" s="97">
        <v>164434540</v>
      </c>
      <c r="BR8" s="97">
        <v>166777660</v>
      </c>
      <c r="BS8" s="97">
        <v>170828670</v>
      </c>
      <c r="BT8" s="97">
        <v>173196460</v>
      </c>
      <c r="BU8" s="97">
        <v>175563170</v>
      </c>
      <c r="BV8" s="97">
        <v>177930690</v>
      </c>
      <c r="BW8" s="97">
        <v>180297010</v>
      </c>
      <c r="BX8" s="97">
        <v>182664260</v>
      </c>
    </row>
    <row r="9" spans="1:76">
      <c r="A9" s="95">
        <v>8</v>
      </c>
      <c r="B9" s="97">
        <v>0</v>
      </c>
      <c r="C9">
        <v>3397.6610000000001</v>
      </c>
      <c r="D9">
        <v>9426.3150000000005</v>
      </c>
      <c r="E9">
        <v>19709.02</v>
      </c>
      <c r="F9">
        <v>36812.53</v>
      </c>
      <c r="G9">
        <v>64791.91</v>
      </c>
      <c r="H9">
        <v>110055.9</v>
      </c>
      <c r="I9">
        <v>182735.2</v>
      </c>
      <c r="J9">
        <v>298872</v>
      </c>
      <c r="K9">
        <v>483906</v>
      </c>
      <c r="L9">
        <v>778295.4</v>
      </c>
      <c r="M9">
        <v>1025891</v>
      </c>
      <c r="N9">
        <v>1344685</v>
      </c>
      <c r="O9">
        <v>1756730</v>
      </c>
      <c r="P9">
        <v>2291455</v>
      </c>
      <c r="Q9">
        <v>2988476</v>
      </c>
      <c r="R9">
        <v>3900749</v>
      </c>
      <c r="S9">
        <v>5100010</v>
      </c>
      <c r="T9">
        <v>6683254</v>
      </c>
      <c r="U9">
        <v>8127674</v>
      </c>
      <c r="V9">
        <v>9738675</v>
      </c>
      <c r="W9" s="97">
        <v>11382734</v>
      </c>
      <c r="X9" s="97">
        <v>13211053</v>
      </c>
      <c r="Y9" s="97">
        <v>15624349</v>
      </c>
      <c r="Z9" s="97">
        <v>18446068</v>
      </c>
      <c r="AA9" s="97">
        <v>21525466</v>
      </c>
      <c r="AB9" s="97">
        <v>26132278</v>
      </c>
      <c r="AC9" s="97">
        <v>31748772</v>
      </c>
      <c r="AD9" s="97">
        <v>32304354</v>
      </c>
      <c r="AE9" s="97">
        <v>32809672</v>
      </c>
      <c r="AF9" s="97">
        <v>33343138</v>
      </c>
      <c r="AG9" s="97">
        <v>33905744</v>
      </c>
      <c r="AH9" s="97">
        <v>34498744</v>
      </c>
      <c r="AI9" s="97">
        <v>35124820</v>
      </c>
      <c r="AJ9" s="97">
        <v>35785840</v>
      </c>
      <c r="AK9" s="97">
        <v>36484760</v>
      </c>
      <c r="AL9" s="97">
        <v>37225320</v>
      </c>
      <c r="AM9" s="97">
        <v>38012004</v>
      </c>
      <c r="AN9" s="97">
        <v>38850496</v>
      </c>
      <c r="AO9" s="97">
        <v>39764868</v>
      </c>
      <c r="AP9" s="97">
        <v>40744728</v>
      </c>
      <c r="AQ9" s="97">
        <v>41800720</v>
      </c>
      <c r="AR9" s="97">
        <v>42946724</v>
      </c>
      <c r="AS9" s="97">
        <v>44201984</v>
      </c>
      <c r="AT9" s="97">
        <v>45685476</v>
      </c>
      <c r="AU9" s="97">
        <v>47351660</v>
      </c>
      <c r="AV9" s="97">
        <v>49263248</v>
      </c>
      <c r="AW9" s="97">
        <v>51541052</v>
      </c>
      <c r="AX9" s="97">
        <v>54123960</v>
      </c>
      <c r="AY9" s="97">
        <v>57368764</v>
      </c>
      <c r="AZ9" s="97">
        <v>62219648</v>
      </c>
      <c r="BA9" s="97">
        <v>69740320</v>
      </c>
      <c r="BB9" s="97">
        <v>87006448</v>
      </c>
      <c r="BC9" s="97">
        <v>107915360</v>
      </c>
      <c r="BD9" s="97">
        <v>139058510</v>
      </c>
      <c r="BE9" s="97">
        <v>182167890</v>
      </c>
      <c r="BF9" s="97">
        <v>240444900</v>
      </c>
      <c r="BG9" s="97">
        <v>314777280</v>
      </c>
      <c r="BH9" s="97">
        <v>324071680</v>
      </c>
      <c r="BI9" s="97">
        <v>333364060</v>
      </c>
      <c r="BJ9" s="97">
        <v>342658340</v>
      </c>
      <c r="BK9" s="97">
        <v>351953500</v>
      </c>
      <c r="BL9" s="97">
        <v>361247490</v>
      </c>
      <c r="BM9" s="97">
        <v>370545220</v>
      </c>
      <c r="BN9" s="97">
        <v>379835900</v>
      </c>
      <c r="BO9" s="97">
        <v>389131100</v>
      </c>
      <c r="BP9" s="97">
        <v>398429540</v>
      </c>
      <c r="BQ9" s="97">
        <v>407721470</v>
      </c>
      <c r="BR9" s="97">
        <v>418805250</v>
      </c>
      <c r="BS9" s="97">
        <v>434229820</v>
      </c>
      <c r="BT9" s="97">
        <v>445425060</v>
      </c>
      <c r="BU9" s="97">
        <v>456615900</v>
      </c>
      <c r="BV9" s="97">
        <v>467813020</v>
      </c>
      <c r="BW9" s="97">
        <v>479006590</v>
      </c>
      <c r="BX9" s="97">
        <v>490202620</v>
      </c>
    </row>
    <row r="10" spans="1:76">
      <c r="A10" s="95">
        <v>9</v>
      </c>
      <c r="B10" s="97">
        <v>0</v>
      </c>
      <c r="C10">
        <v>2051.5430000000001</v>
      </c>
      <c r="D10">
        <v>5763.3649999999998</v>
      </c>
      <c r="E10">
        <v>12327.28</v>
      </c>
      <c r="F10">
        <v>23794.93</v>
      </c>
      <c r="G10">
        <v>43708.04</v>
      </c>
      <c r="H10">
        <v>78199.77</v>
      </c>
      <c r="I10">
        <v>137913.9</v>
      </c>
      <c r="J10">
        <v>241380</v>
      </c>
      <c r="K10">
        <v>420839.1</v>
      </c>
      <c r="L10">
        <v>732578.9</v>
      </c>
      <c r="M10">
        <v>888178.3</v>
      </c>
      <c r="N10">
        <v>1071904</v>
      </c>
      <c r="O10">
        <v>1291365</v>
      </c>
      <c r="P10">
        <v>1556533</v>
      </c>
      <c r="Q10">
        <v>1880678</v>
      </c>
      <c r="R10">
        <v>2282092</v>
      </c>
      <c r="S10">
        <v>2786260</v>
      </c>
      <c r="T10">
        <v>3429653</v>
      </c>
      <c r="U10">
        <v>3934978</v>
      </c>
      <c r="V10">
        <v>4474237</v>
      </c>
      <c r="W10">
        <v>5108454</v>
      </c>
      <c r="X10">
        <v>5782870</v>
      </c>
      <c r="Y10">
        <v>6605938</v>
      </c>
      <c r="Z10">
        <v>7479352</v>
      </c>
      <c r="AA10">
        <v>8461005</v>
      </c>
      <c r="AB10">
        <v>9645869</v>
      </c>
      <c r="AC10" s="97">
        <v>10898276</v>
      </c>
      <c r="AD10" s="97">
        <v>11203771</v>
      </c>
      <c r="AE10" s="97">
        <v>11487643</v>
      </c>
      <c r="AF10" s="97">
        <v>11780730</v>
      </c>
      <c r="AG10" s="97">
        <v>12083701</v>
      </c>
      <c r="AH10" s="97">
        <v>12398106</v>
      </c>
      <c r="AI10" s="97">
        <v>12725713</v>
      </c>
      <c r="AJ10" s="97">
        <v>13069251</v>
      </c>
      <c r="AK10" s="97">
        <v>13432754</v>
      </c>
      <c r="AL10" s="97">
        <v>13808915</v>
      </c>
      <c r="AM10" s="97">
        <v>14204099</v>
      </c>
      <c r="AN10" s="97">
        <v>14621617</v>
      </c>
      <c r="AO10" s="97">
        <v>15066095</v>
      </c>
      <c r="AP10" s="97">
        <v>16585969</v>
      </c>
      <c r="AQ10" s="97">
        <v>18164868</v>
      </c>
      <c r="AR10" s="97">
        <v>19818642</v>
      </c>
      <c r="AS10" s="97">
        <v>21646826</v>
      </c>
      <c r="AT10" s="97">
        <v>23423180</v>
      </c>
      <c r="AU10" s="97">
        <v>25310936</v>
      </c>
      <c r="AV10" s="97">
        <v>27274366</v>
      </c>
      <c r="AW10" s="97">
        <v>29397470</v>
      </c>
      <c r="AX10" s="97">
        <v>31525028</v>
      </c>
      <c r="AY10" s="97">
        <v>34018456</v>
      </c>
      <c r="AZ10" s="97">
        <v>37066560</v>
      </c>
      <c r="BA10" s="97">
        <v>41314920</v>
      </c>
      <c r="BB10" s="97">
        <v>50352724</v>
      </c>
      <c r="BC10" s="97">
        <v>63842032</v>
      </c>
      <c r="BD10" s="97">
        <v>83416800</v>
      </c>
      <c r="BE10" s="97">
        <v>111135280</v>
      </c>
      <c r="BF10" s="97">
        <v>149857860</v>
      </c>
      <c r="BG10" s="97">
        <v>196814880</v>
      </c>
      <c r="BH10" s="97">
        <v>202861680</v>
      </c>
      <c r="BI10" s="97">
        <v>208906480</v>
      </c>
      <c r="BJ10" s="97">
        <v>214951550</v>
      </c>
      <c r="BK10" s="97">
        <v>220997220</v>
      </c>
      <c r="BL10" s="97">
        <v>227042210</v>
      </c>
      <c r="BM10" s="97">
        <v>233088960</v>
      </c>
      <c r="BN10" s="97">
        <v>239132700</v>
      </c>
      <c r="BO10" s="97">
        <v>245179580</v>
      </c>
      <c r="BP10" s="97">
        <v>251225790</v>
      </c>
      <c r="BQ10" s="97">
        <v>257270590</v>
      </c>
      <c r="BR10" s="97">
        <v>264353780</v>
      </c>
      <c r="BS10" s="97">
        <v>274176260</v>
      </c>
      <c r="BT10" s="97">
        <v>281335390</v>
      </c>
      <c r="BU10" s="97">
        <v>288488030</v>
      </c>
      <c r="BV10" s="97">
        <v>295639870</v>
      </c>
      <c r="BW10" s="97">
        <v>302793180</v>
      </c>
      <c r="BX10" s="97">
        <v>309948990</v>
      </c>
    </row>
    <row r="11" spans="1:76">
      <c r="A11" s="95">
        <v>10</v>
      </c>
      <c r="B11" s="97">
        <v>0</v>
      </c>
      <c r="C11">
        <v>4.4283169999999998</v>
      </c>
      <c r="D11">
        <v>18.076229999999999</v>
      </c>
      <c r="E11">
        <v>54.228789999999996</v>
      </c>
      <c r="F11">
        <v>144.7877</v>
      </c>
      <c r="G11">
        <v>361.77</v>
      </c>
      <c r="H11">
        <v>868.02459999999996</v>
      </c>
      <c r="I11">
        <v>2025.0740000000001</v>
      </c>
      <c r="J11">
        <v>4628.2790000000005</v>
      </c>
      <c r="K11">
        <v>10412.959999999999</v>
      </c>
      <c r="L11">
        <v>23139.13</v>
      </c>
      <c r="M11">
        <v>28735.02</v>
      </c>
      <c r="N11">
        <v>35288.800000000003</v>
      </c>
      <c r="O11">
        <v>42944.12</v>
      </c>
      <c r="P11">
        <v>51865.43</v>
      </c>
      <c r="Q11">
        <v>62238.92</v>
      </c>
      <c r="R11">
        <v>74277.259999999995</v>
      </c>
      <c r="S11">
        <v>88223.05</v>
      </c>
      <c r="T11">
        <v>104350.2</v>
      </c>
      <c r="U11">
        <v>121743</v>
      </c>
      <c r="V11">
        <v>140399.6</v>
      </c>
      <c r="W11">
        <v>177586.4</v>
      </c>
      <c r="X11">
        <v>217808.2</v>
      </c>
      <c r="Y11">
        <v>261065</v>
      </c>
      <c r="Z11">
        <v>307360.40000000002</v>
      </c>
      <c r="AA11">
        <v>356690.3</v>
      </c>
      <c r="AB11">
        <v>433843.20000000001</v>
      </c>
      <c r="AC11">
        <v>645053.30000000005</v>
      </c>
      <c r="AD11">
        <v>641312.9</v>
      </c>
      <c r="AE11">
        <v>637246.9</v>
      </c>
      <c r="AF11">
        <v>632855</v>
      </c>
      <c r="AG11">
        <v>628139.19999999995</v>
      </c>
      <c r="AH11">
        <v>623102.80000000005</v>
      </c>
      <c r="AI11">
        <v>617738.5</v>
      </c>
      <c r="AJ11">
        <v>612048.6</v>
      </c>
      <c r="AK11">
        <v>606036.19999999995</v>
      </c>
      <c r="AL11">
        <v>599698.69999999995</v>
      </c>
      <c r="AM11">
        <v>593036.80000000005</v>
      </c>
      <c r="AN11">
        <v>586052.80000000005</v>
      </c>
      <c r="AO11">
        <v>578745.59999999998</v>
      </c>
      <c r="AP11">
        <v>571111.1</v>
      </c>
      <c r="AQ11">
        <v>563154</v>
      </c>
      <c r="AR11">
        <v>670316.5</v>
      </c>
      <c r="AS11">
        <v>835569.6</v>
      </c>
      <c r="AT11">
        <v>1120409</v>
      </c>
      <c r="AU11">
        <v>2241287</v>
      </c>
      <c r="AV11">
        <v>2780720</v>
      </c>
      <c r="AW11">
        <v>3919668</v>
      </c>
      <c r="AX11">
        <v>5280306</v>
      </c>
      <c r="AY11">
        <v>6561637</v>
      </c>
      <c r="AZ11">
        <v>8201792</v>
      </c>
      <c r="BA11">
        <v>9990007</v>
      </c>
      <c r="BB11" s="97">
        <v>13273254</v>
      </c>
      <c r="BC11" s="97">
        <v>16944846</v>
      </c>
      <c r="BD11" s="97">
        <v>22009660</v>
      </c>
      <c r="BE11" s="97">
        <v>28557458</v>
      </c>
      <c r="BF11" s="97">
        <v>36283448</v>
      </c>
      <c r="BG11" s="97">
        <v>42864868</v>
      </c>
      <c r="BH11" s="97">
        <v>43572424</v>
      </c>
      <c r="BI11" s="97">
        <v>44279912</v>
      </c>
      <c r="BJ11" s="97">
        <v>44987528</v>
      </c>
      <c r="BK11" s="97">
        <v>45695176</v>
      </c>
      <c r="BL11" s="97">
        <v>46402396</v>
      </c>
      <c r="BM11" s="97">
        <v>47110096</v>
      </c>
      <c r="BN11" s="97">
        <v>47817588</v>
      </c>
      <c r="BO11" s="97">
        <v>48525224</v>
      </c>
      <c r="BP11" s="97">
        <v>49232608</v>
      </c>
      <c r="BQ11" s="97">
        <v>49940200</v>
      </c>
      <c r="BR11" s="97">
        <v>50161596</v>
      </c>
      <c r="BS11" s="97">
        <v>50892120</v>
      </c>
      <c r="BT11" s="97">
        <v>51133640</v>
      </c>
      <c r="BU11" s="97">
        <v>51357892</v>
      </c>
      <c r="BV11" s="97">
        <v>51582224</v>
      </c>
      <c r="BW11" s="97">
        <v>51806840</v>
      </c>
      <c r="BX11" s="97">
        <v>52030840</v>
      </c>
    </row>
    <row r="12" spans="1:76">
      <c r="A12" s="95">
        <v>11</v>
      </c>
      <c r="B12" s="97">
        <v>0</v>
      </c>
      <c r="C12">
        <v>2533.3130000000001</v>
      </c>
      <c r="D12">
        <v>7191.3649999999998</v>
      </c>
      <c r="E12">
        <v>15420.94</v>
      </c>
      <c r="F12">
        <v>29708.92</v>
      </c>
      <c r="G12">
        <v>56279.76</v>
      </c>
      <c r="H12">
        <v>128530.6</v>
      </c>
      <c r="I12">
        <v>289719.2</v>
      </c>
      <c r="J12">
        <v>833036</v>
      </c>
      <c r="K12">
        <v>1956930</v>
      </c>
      <c r="L12">
        <v>6328589</v>
      </c>
      <c r="M12">
        <v>7364852</v>
      </c>
      <c r="N12">
        <v>8440322</v>
      </c>
      <c r="O12">
        <v>8722329</v>
      </c>
      <c r="P12">
        <v>8915087</v>
      </c>
      <c r="Q12">
        <v>8196146</v>
      </c>
      <c r="R12">
        <v>7201052</v>
      </c>
      <c r="S12">
        <v>8482140</v>
      </c>
      <c r="T12" s="97">
        <v>10007041</v>
      </c>
      <c r="U12" s="97">
        <v>11865126</v>
      </c>
      <c r="V12" s="97">
        <v>13959348</v>
      </c>
      <c r="W12" s="97">
        <v>17878368</v>
      </c>
      <c r="X12" s="97">
        <v>25499850</v>
      </c>
      <c r="Y12" s="97">
        <v>38962824</v>
      </c>
      <c r="Z12" s="97">
        <v>26938958</v>
      </c>
      <c r="AA12" s="97">
        <v>36908928</v>
      </c>
      <c r="AB12" s="97">
        <v>50525616</v>
      </c>
      <c r="AC12" s="97">
        <v>59616784</v>
      </c>
      <c r="AD12" s="97">
        <v>64368396</v>
      </c>
      <c r="AE12" s="97">
        <v>67926032</v>
      </c>
      <c r="AF12" s="97">
        <v>71672736</v>
      </c>
      <c r="AG12" s="97">
        <v>75474896</v>
      </c>
      <c r="AH12" s="97">
        <v>79352152</v>
      </c>
      <c r="AI12" s="97">
        <v>83332560</v>
      </c>
      <c r="AJ12" s="97">
        <v>87391736</v>
      </c>
      <c r="AK12" s="97">
        <v>91876416</v>
      </c>
      <c r="AL12" s="97">
        <v>96785256</v>
      </c>
      <c r="AM12" s="97">
        <v>101515160</v>
      </c>
      <c r="AN12" s="97">
        <v>107387900</v>
      </c>
      <c r="AO12" s="97">
        <v>116629500</v>
      </c>
      <c r="AP12" s="97">
        <v>128291710</v>
      </c>
      <c r="AQ12" s="97">
        <v>140343490</v>
      </c>
      <c r="AR12" s="97">
        <v>149748990</v>
      </c>
      <c r="AS12" s="97">
        <v>160120140</v>
      </c>
      <c r="AT12" s="97">
        <v>171334700</v>
      </c>
      <c r="AU12" s="97">
        <v>186714130</v>
      </c>
      <c r="AV12" s="97">
        <v>201947300</v>
      </c>
      <c r="AW12" s="97">
        <v>220936980</v>
      </c>
      <c r="AX12" s="97">
        <v>242186640</v>
      </c>
      <c r="AY12" s="97">
        <v>249034820</v>
      </c>
      <c r="AZ12" s="97">
        <v>265889920</v>
      </c>
      <c r="BA12" s="97">
        <v>281995330</v>
      </c>
      <c r="BB12" s="97">
        <v>298084740</v>
      </c>
      <c r="BC12" s="97">
        <v>320480220</v>
      </c>
      <c r="BD12" s="97">
        <v>347397980</v>
      </c>
      <c r="BE12" s="97">
        <v>362085700</v>
      </c>
      <c r="BF12" s="97">
        <v>371719580</v>
      </c>
      <c r="BG12" s="97">
        <v>385738560</v>
      </c>
      <c r="BH12" s="97">
        <v>387387390</v>
      </c>
      <c r="BI12" s="97">
        <v>389031040</v>
      </c>
      <c r="BJ12" s="97">
        <v>390677410</v>
      </c>
      <c r="BK12" s="97">
        <v>392322910</v>
      </c>
      <c r="BL12" s="97">
        <v>393966460</v>
      </c>
      <c r="BM12" s="97">
        <v>395612960</v>
      </c>
      <c r="BN12" s="97">
        <v>397257700</v>
      </c>
      <c r="BO12" s="97">
        <v>398903940</v>
      </c>
      <c r="BP12" s="97">
        <v>400548480</v>
      </c>
      <c r="BQ12" s="97">
        <v>402193860</v>
      </c>
      <c r="BR12" s="97">
        <v>404078940</v>
      </c>
      <c r="BS12" s="97">
        <v>410064610</v>
      </c>
      <c r="BT12" s="97">
        <v>411971100</v>
      </c>
      <c r="BU12" s="97">
        <v>413873540</v>
      </c>
      <c r="BV12" s="97">
        <v>415779580</v>
      </c>
      <c r="BW12" s="97">
        <v>417682530</v>
      </c>
      <c r="BX12" s="97">
        <v>419587520</v>
      </c>
    </row>
    <row r="13" spans="1:76">
      <c r="A13" s="95">
        <v>12</v>
      </c>
      <c r="B13" s="97">
        <v>0</v>
      </c>
      <c r="C13">
        <v>873.96839999999997</v>
      </c>
      <c r="D13">
        <v>2899.8969999999999</v>
      </c>
      <c r="E13">
        <v>7244.6880000000001</v>
      </c>
      <c r="F13">
        <v>19741.419999999998</v>
      </c>
      <c r="G13">
        <v>40046.699999999997</v>
      </c>
      <c r="H13">
        <v>78957.22</v>
      </c>
      <c r="I13">
        <v>153134.6</v>
      </c>
      <c r="J13">
        <v>338354.6</v>
      </c>
      <c r="K13">
        <v>646625.9</v>
      </c>
      <c r="L13">
        <v>1268140</v>
      </c>
      <c r="M13">
        <v>1479846</v>
      </c>
      <c r="N13">
        <v>1706819</v>
      </c>
      <c r="O13">
        <v>1854671</v>
      </c>
      <c r="P13">
        <v>2000346</v>
      </c>
      <c r="Q13">
        <v>2064556</v>
      </c>
      <c r="R13">
        <v>2115057</v>
      </c>
      <c r="S13">
        <v>2414135</v>
      </c>
      <c r="T13">
        <v>2733634</v>
      </c>
      <c r="U13">
        <v>3239030</v>
      </c>
      <c r="V13">
        <v>3783973</v>
      </c>
      <c r="W13">
        <v>4509382</v>
      </c>
      <c r="X13">
        <v>6735662</v>
      </c>
      <c r="Y13">
        <v>8272364</v>
      </c>
      <c r="Z13">
        <v>7557229</v>
      </c>
      <c r="AA13">
        <v>9689110</v>
      </c>
      <c r="AB13" s="97">
        <v>12530600</v>
      </c>
      <c r="AC13" s="97">
        <v>14372610</v>
      </c>
      <c r="AD13" s="97">
        <v>15509856</v>
      </c>
      <c r="AE13" s="97">
        <v>16525059</v>
      </c>
      <c r="AF13" s="97">
        <v>17596920</v>
      </c>
      <c r="AG13" s="97">
        <v>18729978</v>
      </c>
      <c r="AH13" s="97">
        <v>19928758</v>
      </c>
      <c r="AI13" s="97">
        <v>21199952</v>
      </c>
      <c r="AJ13" s="97">
        <v>22547704</v>
      </c>
      <c r="AK13" s="97">
        <v>23978524</v>
      </c>
      <c r="AL13" s="97">
        <v>25499294</v>
      </c>
      <c r="AM13" s="97">
        <v>27118186</v>
      </c>
      <c r="AN13" s="97">
        <v>28852226</v>
      </c>
      <c r="AO13" s="97">
        <v>30754214</v>
      </c>
      <c r="AP13" s="97">
        <v>33920736</v>
      </c>
      <c r="AQ13" s="97">
        <v>37276180</v>
      </c>
      <c r="AR13" s="97">
        <v>40674628</v>
      </c>
      <c r="AS13" s="97">
        <v>45221144</v>
      </c>
      <c r="AT13" s="97">
        <v>49983124</v>
      </c>
      <c r="AU13" s="97">
        <v>56342968</v>
      </c>
      <c r="AV13" s="97">
        <v>62910492</v>
      </c>
      <c r="AW13" s="97">
        <v>68485256</v>
      </c>
      <c r="AX13" s="97">
        <v>74788048</v>
      </c>
      <c r="AY13" s="97">
        <v>75663208</v>
      </c>
      <c r="AZ13" s="97">
        <v>86118776</v>
      </c>
      <c r="BA13" s="97">
        <v>89469224</v>
      </c>
      <c r="BB13" s="97">
        <v>91332704</v>
      </c>
      <c r="BC13" s="97">
        <v>102602570</v>
      </c>
      <c r="BD13" s="97">
        <v>111497600</v>
      </c>
      <c r="BE13" s="97">
        <v>120823320</v>
      </c>
      <c r="BF13" s="97">
        <v>127193140</v>
      </c>
      <c r="BG13" s="97">
        <v>125449620</v>
      </c>
      <c r="BH13" s="97">
        <v>125286470</v>
      </c>
      <c r="BI13" s="97">
        <v>125123890</v>
      </c>
      <c r="BJ13" s="97">
        <v>124960860</v>
      </c>
      <c r="BK13" s="97">
        <v>124797740</v>
      </c>
      <c r="BL13" s="97">
        <v>124635380</v>
      </c>
      <c r="BM13" s="97">
        <v>124472470</v>
      </c>
      <c r="BN13" s="97">
        <v>124310080</v>
      </c>
      <c r="BO13" s="97">
        <v>124147040</v>
      </c>
      <c r="BP13" s="97">
        <v>123985110</v>
      </c>
      <c r="BQ13" s="97">
        <v>123821610</v>
      </c>
      <c r="BR13" s="97">
        <v>123684500</v>
      </c>
      <c r="BS13" s="97">
        <v>124796160</v>
      </c>
      <c r="BT13" s="97">
        <v>124658250</v>
      </c>
      <c r="BU13" s="97">
        <v>124519540</v>
      </c>
      <c r="BV13" s="97">
        <v>124381640</v>
      </c>
      <c r="BW13" s="97">
        <v>124243140</v>
      </c>
      <c r="BX13" s="97">
        <v>124105440</v>
      </c>
    </row>
    <row r="14" spans="1:76">
      <c r="A14" s="95">
        <v>13</v>
      </c>
      <c r="B14" s="97">
        <v>0</v>
      </c>
      <c r="C14">
        <v>1481.48</v>
      </c>
      <c r="D14">
        <v>4444.4480000000003</v>
      </c>
      <c r="E14">
        <v>9999.9979999999996</v>
      </c>
      <c r="F14">
        <v>19999.97</v>
      </c>
      <c r="G14">
        <v>79166.66</v>
      </c>
      <c r="H14">
        <v>159999.79999999999</v>
      </c>
      <c r="I14">
        <v>262499.5</v>
      </c>
      <c r="J14">
        <v>600002.1</v>
      </c>
      <c r="K14">
        <v>1012498</v>
      </c>
      <c r="L14">
        <v>1500003</v>
      </c>
      <c r="M14">
        <v>1816174</v>
      </c>
      <c r="N14">
        <v>2161766</v>
      </c>
      <c r="O14">
        <v>2198527</v>
      </c>
      <c r="P14">
        <v>2205882</v>
      </c>
      <c r="Q14">
        <v>2183818</v>
      </c>
      <c r="R14">
        <v>2132349</v>
      </c>
      <c r="S14">
        <v>2507354</v>
      </c>
      <c r="T14">
        <v>2911765</v>
      </c>
      <c r="U14">
        <v>3409931</v>
      </c>
      <c r="V14">
        <v>3944850</v>
      </c>
      <c r="W14">
        <v>3039711</v>
      </c>
      <c r="X14">
        <v>3768381</v>
      </c>
      <c r="Y14">
        <v>4552936</v>
      </c>
      <c r="Z14">
        <v>3838234</v>
      </c>
      <c r="AA14">
        <v>4319846</v>
      </c>
      <c r="AB14">
        <v>5764714</v>
      </c>
      <c r="AC14">
        <v>6374989</v>
      </c>
      <c r="AD14">
        <v>6535476</v>
      </c>
      <c r="AE14">
        <v>6717422</v>
      </c>
      <c r="AF14">
        <v>6903280</v>
      </c>
      <c r="AG14">
        <v>7093136</v>
      </c>
      <c r="AH14">
        <v>7287000</v>
      </c>
      <c r="AI14">
        <v>7485028</v>
      </c>
      <c r="AJ14">
        <v>7687258</v>
      </c>
      <c r="AK14">
        <v>7893770</v>
      </c>
      <c r="AL14">
        <v>8104658</v>
      </c>
      <c r="AM14">
        <v>8320014</v>
      </c>
      <c r="AN14">
        <v>8539872</v>
      </c>
      <c r="AO14">
        <v>8764366</v>
      </c>
      <c r="AP14">
        <v>9200100</v>
      </c>
      <c r="AQ14">
        <v>9625527</v>
      </c>
      <c r="AR14" s="97">
        <v>10069281</v>
      </c>
      <c r="AS14" s="97">
        <v>10532274</v>
      </c>
      <c r="AT14" s="97">
        <v>11015136</v>
      </c>
      <c r="AU14" s="97">
        <v>11379031</v>
      </c>
      <c r="AV14" s="97">
        <v>11736067</v>
      </c>
      <c r="AW14" s="97">
        <v>12103020</v>
      </c>
      <c r="AX14" s="97">
        <v>12402018</v>
      </c>
      <c r="AY14" s="97">
        <v>13686309</v>
      </c>
      <c r="AZ14" s="97">
        <v>15270482</v>
      </c>
      <c r="BA14" s="97">
        <v>18332470</v>
      </c>
      <c r="BB14" s="97">
        <v>20839490</v>
      </c>
      <c r="BC14" s="97">
        <v>27498980</v>
      </c>
      <c r="BD14" s="97">
        <v>34684064</v>
      </c>
      <c r="BE14" s="97">
        <v>43311392</v>
      </c>
      <c r="BF14" s="97">
        <v>53372552</v>
      </c>
      <c r="BG14" s="97">
        <v>62991464</v>
      </c>
      <c r="BH14" s="97">
        <v>63894840</v>
      </c>
      <c r="BI14" s="97">
        <v>64798384</v>
      </c>
      <c r="BJ14" s="97">
        <v>65701676</v>
      </c>
      <c r="BK14" s="97">
        <v>66604736</v>
      </c>
      <c r="BL14" s="97">
        <v>67508224</v>
      </c>
      <c r="BM14" s="97">
        <v>68411672</v>
      </c>
      <c r="BN14" s="97">
        <v>69314944</v>
      </c>
      <c r="BO14" s="97">
        <v>70218264</v>
      </c>
      <c r="BP14" s="97">
        <v>71121408</v>
      </c>
      <c r="BQ14" s="97">
        <v>72024904</v>
      </c>
      <c r="BR14" s="97">
        <v>73125584</v>
      </c>
      <c r="BS14" s="97">
        <v>74976456</v>
      </c>
      <c r="BT14" s="97">
        <v>76088536</v>
      </c>
      <c r="BU14" s="97">
        <v>77200608</v>
      </c>
      <c r="BV14" s="97">
        <v>78312776</v>
      </c>
      <c r="BW14" s="97">
        <v>79424888</v>
      </c>
      <c r="BX14" s="97">
        <v>80536728</v>
      </c>
    </row>
    <row r="15" spans="1:76">
      <c r="A15" s="95">
        <v>14</v>
      </c>
      <c r="B15" s="97">
        <v>0</v>
      </c>
      <c r="C15">
        <v>3808.0079999999998</v>
      </c>
      <c r="D15">
        <v>8885.3459999999995</v>
      </c>
      <c r="E15">
        <v>15549.36</v>
      </c>
      <c r="F15">
        <v>24187.93</v>
      </c>
      <c r="G15">
        <v>35274.019999999997</v>
      </c>
      <c r="H15">
        <v>49383.71</v>
      </c>
      <c r="I15">
        <v>67216.66</v>
      </c>
      <c r="J15">
        <v>89622.080000000002</v>
      </c>
      <c r="K15">
        <v>117629</v>
      </c>
      <c r="L15">
        <v>152482.4</v>
      </c>
      <c r="M15">
        <v>184031.2</v>
      </c>
      <c r="N15">
        <v>219255</v>
      </c>
      <c r="O15">
        <v>258448.9</v>
      </c>
      <c r="P15">
        <v>301933.2</v>
      </c>
      <c r="Q15">
        <v>345297</v>
      </c>
      <c r="R15">
        <v>392979.1</v>
      </c>
      <c r="S15">
        <v>450867.4</v>
      </c>
      <c r="T15">
        <v>514654.5</v>
      </c>
      <c r="U15">
        <v>584834.4</v>
      </c>
      <c r="V15">
        <v>659468.69999999995</v>
      </c>
      <c r="W15">
        <v>1042677</v>
      </c>
      <c r="X15">
        <v>1644221</v>
      </c>
      <c r="Y15">
        <v>1724427</v>
      </c>
      <c r="Z15">
        <v>1804631</v>
      </c>
      <c r="AA15">
        <v>2513121</v>
      </c>
      <c r="AB15">
        <v>3275080</v>
      </c>
      <c r="AC15">
        <v>4545020</v>
      </c>
      <c r="AD15">
        <v>5009913</v>
      </c>
      <c r="AE15">
        <v>5389426</v>
      </c>
      <c r="AF15">
        <v>5797389</v>
      </c>
      <c r="AG15">
        <v>6235970</v>
      </c>
      <c r="AH15">
        <v>6707497</v>
      </c>
      <c r="AI15">
        <v>7214378</v>
      </c>
      <c r="AJ15">
        <v>7759394</v>
      </c>
      <c r="AK15">
        <v>8345428</v>
      </c>
      <c r="AL15">
        <v>8975562</v>
      </c>
      <c r="AM15">
        <v>9653147</v>
      </c>
      <c r="AN15" s="97">
        <v>10381817</v>
      </c>
      <c r="AO15" s="97">
        <v>11283580</v>
      </c>
      <c r="AP15" s="97">
        <v>12284405</v>
      </c>
      <c r="AQ15" s="97">
        <v>13506243</v>
      </c>
      <c r="AR15" s="97">
        <v>14447335</v>
      </c>
      <c r="AS15" s="97">
        <v>16438891</v>
      </c>
      <c r="AT15" s="97">
        <v>18506434</v>
      </c>
      <c r="AU15" s="97">
        <v>21575378</v>
      </c>
      <c r="AV15" s="97">
        <v>25158720</v>
      </c>
      <c r="AW15" s="97">
        <v>30171366</v>
      </c>
      <c r="AX15" s="97">
        <v>36404300</v>
      </c>
      <c r="AY15" s="97">
        <v>37659340</v>
      </c>
      <c r="AZ15" s="97">
        <v>36758812</v>
      </c>
      <c r="BA15" s="97">
        <v>39427992</v>
      </c>
      <c r="BB15" s="97">
        <v>45962148</v>
      </c>
      <c r="BC15" s="97">
        <v>52573200</v>
      </c>
      <c r="BD15" s="97">
        <v>58631572</v>
      </c>
      <c r="BE15" s="97">
        <v>62565140</v>
      </c>
      <c r="BF15" s="97">
        <v>65340816</v>
      </c>
      <c r="BG15" s="97">
        <v>62425768</v>
      </c>
      <c r="BH15" s="97">
        <v>61986220</v>
      </c>
      <c r="BI15" s="97">
        <v>61546764</v>
      </c>
      <c r="BJ15" s="97">
        <v>61107188</v>
      </c>
      <c r="BK15" s="97">
        <v>60667740</v>
      </c>
      <c r="BL15" s="97">
        <v>60228056</v>
      </c>
      <c r="BM15" s="97">
        <v>59788644</v>
      </c>
      <c r="BN15" s="97">
        <v>59349100</v>
      </c>
      <c r="BO15" s="97">
        <v>58909496</v>
      </c>
      <c r="BP15" s="97">
        <v>58470096</v>
      </c>
      <c r="BQ15" s="97">
        <v>58030516</v>
      </c>
      <c r="BR15" s="97">
        <v>57712708</v>
      </c>
      <c r="BS15" s="97">
        <v>57974612</v>
      </c>
      <c r="BT15" s="97">
        <v>57653704</v>
      </c>
      <c r="BU15" s="97">
        <v>57333108</v>
      </c>
      <c r="BV15" s="97">
        <v>57011496</v>
      </c>
      <c r="BW15" s="97">
        <v>56690576</v>
      </c>
      <c r="BX15" s="97">
        <v>56369640</v>
      </c>
    </row>
    <row r="16" spans="1:76">
      <c r="A16" s="95">
        <v>15</v>
      </c>
      <c r="B16" s="97">
        <v>0</v>
      </c>
      <c r="C16">
        <v>8268.7729999999992</v>
      </c>
      <c r="D16">
        <v>19294.18</v>
      </c>
      <c r="E16">
        <v>33764.519999999997</v>
      </c>
      <c r="F16">
        <v>52522.77</v>
      </c>
      <c r="G16">
        <v>76595.399999999994</v>
      </c>
      <c r="H16">
        <v>107233.7</v>
      </c>
      <c r="I16">
        <v>145956.79999999999</v>
      </c>
      <c r="J16">
        <v>194609.4</v>
      </c>
      <c r="K16">
        <v>255424.8</v>
      </c>
      <c r="L16">
        <v>331106.2</v>
      </c>
      <c r="M16">
        <v>396493.1</v>
      </c>
      <c r="N16">
        <v>469530.8</v>
      </c>
      <c r="O16">
        <v>550979.69999999995</v>
      </c>
      <c r="P16">
        <v>641673.6</v>
      </c>
      <c r="Q16">
        <v>742504.8</v>
      </c>
      <c r="R16">
        <v>854467.3</v>
      </c>
      <c r="S16">
        <v>978635.9</v>
      </c>
      <c r="T16">
        <v>1116189</v>
      </c>
      <c r="U16">
        <v>1225016</v>
      </c>
      <c r="V16">
        <v>1338549</v>
      </c>
      <c r="W16">
        <v>1486612</v>
      </c>
      <c r="X16">
        <v>1648478</v>
      </c>
      <c r="Y16">
        <v>1875606</v>
      </c>
      <c r="Z16">
        <v>2130915</v>
      </c>
      <c r="AA16">
        <v>2419162</v>
      </c>
      <c r="AB16">
        <v>2882428</v>
      </c>
      <c r="AC16">
        <v>3367600</v>
      </c>
      <c r="AD16">
        <v>3536423</v>
      </c>
      <c r="AE16">
        <v>3696506</v>
      </c>
      <c r="AF16">
        <v>3866669</v>
      </c>
      <c r="AG16">
        <v>4047572</v>
      </c>
      <c r="AH16">
        <v>4239873</v>
      </c>
      <c r="AI16">
        <v>4444394</v>
      </c>
      <c r="AJ16">
        <v>4661916</v>
      </c>
      <c r="AK16">
        <v>4893317</v>
      </c>
      <c r="AL16">
        <v>5139490</v>
      </c>
      <c r="AM16">
        <v>5401404</v>
      </c>
      <c r="AN16">
        <v>5680146</v>
      </c>
      <c r="AO16">
        <v>5976762</v>
      </c>
      <c r="AP16">
        <v>6292404</v>
      </c>
      <c r="AQ16">
        <v>6628386</v>
      </c>
      <c r="AR16">
        <v>6985988</v>
      </c>
      <c r="AS16">
        <v>7366546</v>
      </c>
      <c r="AT16">
        <v>7771705</v>
      </c>
      <c r="AU16">
        <v>8602872</v>
      </c>
      <c r="AV16">
        <v>9397354</v>
      </c>
      <c r="AW16" s="97">
        <v>10651873</v>
      </c>
      <c r="AX16" s="97">
        <v>11879128</v>
      </c>
      <c r="AY16" s="97">
        <v>13681276</v>
      </c>
      <c r="AZ16" s="97">
        <v>14824872</v>
      </c>
      <c r="BA16" s="97">
        <v>17408684</v>
      </c>
      <c r="BB16" s="97">
        <v>16974698</v>
      </c>
      <c r="BC16" s="97">
        <v>23768738</v>
      </c>
      <c r="BD16" s="97">
        <v>32447998</v>
      </c>
      <c r="BE16" s="97">
        <v>40568708</v>
      </c>
      <c r="BF16" s="97">
        <v>49705404</v>
      </c>
      <c r="BG16" s="97">
        <v>54807976</v>
      </c>
      <c r="BH16" s="97">
        <v>55339296</v>
      </c>
      <c r="BI16" s="97">
        <v>55870240</v>
      </c>
      <c r="BJ16" s="97">
        <v>56401484</v>
      </c>
      <c r="BK16" s="97">
        <v>56932304</v>
      </c>
      <c r="BL16" s="97">
        <v>57463628</v>
      </c>
      <c r="BM16" s="97">
        <v>57994608</v>
      </c>
      <c r="BN16" s="97">
        <v>58525132</v>
      </c>
      <c r="BO16" s="97">
        <v>59056752</v>
      </c>
      <c r="BP16" s="97">
        <v>59587856</v>
      </c>
      <c r="BQ16" s="97">
        <v>60118908</v>
      </c>
      <c r="BR16" s="97">
        <v>60713608</v>
      </c>
      <c r="BS16" s="97">
        <v>61927428</v>
      </c>
      <c r="BT16" s="97">
        <v>62528224</v>
      </c>
      <c r="BU16" s="97">
        <v>63128672</v>
      </c>
      <c r="BV16" s="97">
        <v>63729284</v>
      </c>
      <c r="BW16" s="97">
        <v>64329632</v>
      </c>
      <c r="BX16" s="97">
        <v>64930904</v>
      </c>
    </row>
    <row r="17" spans="1:76">
      <c r="A17" s="95">
        <v>16</v>
      </c>
      <c r="B17" s="97">
        <v>0</v>
      </c>
      <c r="C17">
        <v>9165.9989999999998</v>
      </c>
      <c r="D17">
        <v>21387.26</v>
      </c>
      <c r="E17">
        <v>37427.699999999997</v>
      </c>
      <c r="F17">
        <v>58220.68</v>
      </c>
      <c r="G17">
        <v>84906.17</v>
      </c>
      <c r="H17">
        <v>118868.7</v>
      </c>
      <c r="I17">
        <v>161797.29999999999</v>
      </c>
      <c r="J17">
        <v>215736.9</v>
      </c>
      <c r="K17">
        <v>283169.2</v>
      </c>
      <c r="L17">
        <v>367110.40000000002</v>
      </c>
      <c r="M17">
        <v>457800.9</v>
      </c>
      <c r="N17">
        <v>559006.6</v>
      </c>
      <c r="O17">
        <v>671024.6</v>
      </c>
      <c r="P17">
        <v>794323.6</v>
      </c>
      <c r="Q17">
        <v>869738.8</v>
      </c>
      <c r="R17">
        <v>949981</v>
      </c>
      <c r="S17">
        <v>1107216</v>
      </c>
      <c r="T17">
        <v>1287952</v>
      </c>
      <c r="U17">
        <v>1460205</v>
      </c>
      <c r="V17">
        <v>1643213</v>
      </c>
      <c r="W17">
        <v>2598070</v>
      </c>
      <c r="X17">
        <v>4021596</v>
      </c>
      <c r="Y17">
        <v>4501689</v>
      </c>
      <c r="Z17">
        <v>4544947</v>
      </c>
      <c r="AA17">
        <v>6089891</v>
      </c>
      <c r="AB17">
        <v>7890366</v>
      </c>
      <c r="AC17">
        <v>9348341</v>
      </c>
      <c r="AD17" s="97">
        <v>10174107</v>
      </c>
      <c r="AE17" s="97">
        <v>11475887</v>
      </c>
      <c r="AF17" s="97">
        <v>12813645</v>
      </c>
      <c r="AG17" s="97">
        <v>14188277</v>
      </c>
      <c r="AH17" s="97">
        <v>15600441</v>
      </c>
      <c r="AI17" s="97">
        <v>17050840</v>
      </c>
      <c r="AJ17" s="97">
        <v>18540566</v>
      </c>
      <c r="AK17" s="97">
        <v>20070140</v>
      </c>
      <c r="AL17" s="97">
        <v>21641182</v>
      </c>
      <c r="AM17" s="97">
        <v>23254672</v>
      </c>
      <c r="AN17" s="97">
        <v>24910938</v>
      </c>
      <c r="AO17" s="97">
        <v>26915346</v>
      </c>
      <c r="AP17" s="97">
        <v>29130758</v>
      </c>
      <c r="AQ17" s="97">
        <v>34609512</v>
      </c>
      <c r="AR17" s="97">
        <v>37920960</v>
      </c>
      <c r="AS17" s="97">
        <v>43818224</v>
      </c>
      <c r="AT17" s="97">
        <v>48023152</v>
      </c>
      <c r="AU17" s="97">
        <v>55611412</v>
      </c>
      <c r="AV17" s="97">
        <v>64315588</v>
      </c>
      <c r="AW17" s="97">
        <v>72810072</v>
      </c>
      <c r="AX17" s="97">
        <v>90175664</v>
      </c>
      <c r="AY17" s="97">
        <v>84061744</v>
      </c>
      <c r="AZ17" s="97">
        <v>93840520</v>
      </c>
      <c r="BA17" s="97">
        <v>116342150</v>
      </c>
      <c r="BB17" s="97">
        <v>107162550</v>
      </c>
      <c r="BC17" s="97">
        <v>126451630</v>
      </c>
      <c r="BD17" s="97">
        <v>139647410</v>
      </c>
      <c r="BE17" s="97">
        <v>150228830</v>
      </c>
      <c r="BF17" s="97">
        <v>162152660</v>
      </c>
      <c r="BG17" s="97">
        <v>161059410</v>
      </c>
      <c r="BH17" s="97">
        <v>160753460</v>
      </c>
      <c r="BI17" s="97">
        <v>160445840</v>
      </c>
      <c r="BJ17" s="97">
        <v>160140460</v>
      </c>
      <c r="BK17" s="97">
        <v>159831730</v>
      </c>
      <c r="BL17" s="97">
        <v>159522990</v>
      </c>
      <c r="BM17" s="97">
        <v>159216980</v>
      </c>
      <c r="BN17" s="97">
        <v>158909700</v>
      </c>
      <c r="BO17" s="97">
        <v>158604080</v>
      </c>
      <c r="BP17" s="97">
        <v>158296420</v>
      </c>
      <c r="BQ17" s="97">
        <v>157988720</v>
      </c>
      <c r="BR17" s="97">
        <v>157960100</v>
      </c>
      <c r="BS17" s="97">
        <v>159525120</v>
      </c>
      <c r="BT17" s="97">
        <v>159490480</v>
      </c>
      <c r="BU17" s="97">
        <v>159457620</v>
      </c>
      <c r="BV17" s="97">
        <v>159426240</v>
      </c>
      <c r="BW17" s="97">
        <v>159394910</v>
      </c>
      <c r="BX17" s="97">
        <v>159364400</v>
      </c>
    </row>
    <row r="18" spans="1:76">
      <c r="A18" s="95">
        <v>17</v>
      </c>
      <c r="B18" s="97">
        <v>0</v>
      </c>
      <c r="C18">
        <v>5655.2070000000003</v>
      </c>
      <c r="D18">
        <v>15518.95</v>
      </c>
      <c r="E18">
        <v>32460.39</v>
      </c>
      <c r="F18">
        <v>74004.92</v>
      </c>
      <c r="G18">
        <v>152497.20000000001</v>
      </c>
      <c r="H18">
        <v>314498.09999999998</v>
      </c>
      <c r="I18">
        <v>548030.4</v>
      </c>
      <c r="J18">
        <v>918383.1</v>
      </c>
      <c r="K18">
        <v>1452381</v>
      </c>
      <c r="L18">
        <v>2495034</v>
      </c>
      <c r="M18">
        <v>3186532</v>
      </c>
      <c r="N18">
        <v>4077754</v>
      </c>
      <c r="O18">
        <v>5230550</v>
      </c>
      <c r="P18">
        <v>5468122</v>
      </c>
      <c r="Q18">
        <v>5793414</v>
      </c>
      <c r="R18">
        <v>6235867</v>
      </c>
      <c r="S18">
        <v>6518236</v>
      </c>
      <c r="T18">
        <v>6845432</v>
      </c>
      <c r="U18">
        <v>7520962</v>
      </c>
      <c r="V18">
        <v>7068543</v>
      </c>
      <c r="W18">
        <v>7402860</v>
      </c>
      <c r="X18">
        <v>7868130</v>
      </c>
      <c r="Y18">
        <v>7235192</v>
      </c>
      <c r="Z18">
        <v>7164216</v>
      </c>
      <c r="AA18">
        <v>7941854</v>
      </c>
      <c r="AB18">
        <v>9802818</v>
      </c>
      <c r="AC18">
        <v>9564691</v>
      </c>
      <c r="AD18">
        <v>9877762</v>
      </c>
      <c r="AE18" s="97">
        <v>10145605</v>
      </c>
      <c r="AF18" s="97">
        <v>10420367</v>
      </c>
      <c r="AG18" s="97">
        <v>10702246</v>
      </c>
      <c r="AH18" s="97">
        <v>10991579</v>
      </c>
      <c r="AI18" s="97">
        <v>11288766</v>
      </c>
      <c r="AJ18" s="97">
        <v>11593878</v>
      </c>
      <c r="AK18" s="97">
        <v>11907750</v>
      </c>
      <c r="AL18" s="97">
        <v>12230478</v>
      </c>
      <c r="AM18" s="97">
        <v>12562396</v>
      </c>
      <c r="AN18" s="97">
        <v>12938692</v>
      </c>
      <c r="AO18" s="97">
        <v>13333514</v>
      </c>
      <c r="AP18" s="97">
        <v>14073548</v>
      </c>
      <c r="AQ18" s="97">
        <v>14824931</v>
      </c>
      <c r="AR18" s="97">
        <v>15600097</v>
      </c>
      <c r="AS18" s="97">
        <v>16400523</v>
      </c>
      <c r="AT18" s="97">
        <v>17304030</v>
      </c>
      <c r="AU18" s="97">
        <v>19395780</v>
      </c>
      <c r="AV18" s="97">
        <v>21500608</v>
      </c>
      <c r="AW18" s="97">
        <v>23231838</v>
      </c>
      <c r="AX18" s="97">
        <v>24835732</v>
      </c>
      <c r="AY18" s="97">
        <v>26824454</v>
      </c>
      <c r="AZ18" s="97">
        <v>28898224</v>
      </c>
      <c r="BA18" s="97">
        <v>33345258</v>
      </c>
      <c r="BB18" s="97">
        <v>37521556</v>
      </c>
      <c r="BC18" s="97">
        <v>48944464</v>
      </c>
      <c r="BD18" s="97">
        <v>65605192</v>
      </c>
      <c r="BE18" s="97">
        <v>91758080</v>
      </c>
      <c r="BF18" s="97">
        <v>130548370</v>
      </c>
      <c r="BG18" s="97">
        <v>167461520</v>
      </c>
      <c r="BH18" s="97">
        <v>172083950</v>
      </c>
      <c r="BI18" s="97">
        <v>176705380</v>
      </c>
      <c r="BJ18" s="97">
        <v>181327790</v>
      </c>
      <c r="BK18" s="97">
        <v>185949900</v>
      </c>
      <c r="BL18" s="97">
        <v>190572930</v>
      </c>
      <c r="BM18" s="97">
        <v>195195040</v>
      </c>
      <c r="BN18" s="97">
        <v>199817820</v>
      </c>
      <c r="BO18" s="97">
        <v>204440240</v>
      </c>
      <c r="BP18" s="97">
        <v>209062930</v>
      </c>
      <c r="BQ18" s="97">
        <v>213683390</v>
      </c>
      <c r="BR18" s="97">
        <v>218454580</v>
      </c>
      <c r="BS18" s="97">
        <v>225479230</v>
      </c>
      <c r="BT18" s="97">
        <v>230299220</v>
      </c>
      <c r="BU18" s="97">
        <v>235118930</v>
      </c>
      <c r="BV18" s="97">
        <v>239937920</v>
      </c>
      <c r="BW18" s="97">
        <v>244757440</v>
      </c>
      <c r="BX18" s="97">
        <v>249576190</v>
      </c>
    </row>
    <row r="19" spans="1:76">
      <c r="A19" s="95">
        <v>18</v>
      </c>
      <c r="B19" s="97">
        <v>0</v>
      </c>
      <c r="C19">
        <v>4179.0820000000003</v>
      </c>
      <c r="D19">
        <v>16472.98</v>
      </c>
      <c r="E19">
        <v>48698.96</v>
      </c>
      <c r="F19">
        <v>127971.3</v>
      </c>
      <c r="G19">
        <v>315266.59999999998</v>
      </c>
      <c r="H19">
        <v>745610.8</v>
      </c>
      <c r="I19">
        <v>1714409</v>
      </c>
      <c r="J19">
        <v>3861565</v>
      </c>
      <c r="K19">
        <v>8561965</v>
      </c>
      <c r="L19" s="97">
        <v>18749476</v>
      </c>
      <c r="M19" s="97">
        <v>22002928</v>
      </c>
      <c r="N19" s="97">
        <v>25477192</v>
      </c>
      <c r="O19" s="97">
        <v>29172026</v>
      </c>
      <c r="P19" s="97">
        <v>33087354</v>
      </c>
      <c r="Q19" s="97">
        <v>37223288</v>
      </c>
      <c r="R19" s="97">
        <v>41579812</v>
      </c>
      <c r="S19" s="97">
        <v>46156832</v>
      </c>
      <c r="T19" s="97">
        <v>50954680</v>
      </c>
      <c r="U19" s="97">
        <v>55972964</v>
      </c>
      <c r="V19" s="97">
        <v>61212044</v>
      </c>
      <c r="W19" s="97">
        <v>66671756</v>
      </c>
      <c r="X19" s="97">
        <v>72351888</v>
      </c>
      <c r="Y19" s="97">
        <v>78252112</v>
      </c>
      <c r="Z19" s="97">
        <v>84374216</v>
      </c>
      <c r="AA19" s="97">
        <v>90715808</v>
      </c>
      <c r="AB19" s="97">
        <v>97279440</v>
      </c>
      <c r="AC19" s="97">
        <v>123749150</v>
      </c>
      <c r="AD19" s="97">
        <v>128186180</v>
      </c>
      <c r="AE19" s="97">
        <v>132696640</v>
      </c>
      <c r="AF19" s="97">
        <v>137279220</v>
      </c>
      <c r="AG19" s="97">
        <v>141935740</v>
      </c>
      <c r="AH19" s="97">
        <v>146665100</v>
      </c>
      <c r="AI19" s="97">
        <v>151469280</v>
      </c>
      <c r="AJ19" s="97">
        <v>156345100</v>
      </c>
      <c r="AK19" s="97">
        <v>161295520</v>
      </c>
      <c r="AL19" s="97">
        <v>166318020</v>
      </c>
      <c r="AM19" s="97">
        <v>171415760</v>
      </c>
      <c r="AN19" s="97">
        <v>176584800</v>
      </c>
      <c r="AO19" s="97">
        <v>178348690</v>
      </c>
      <c r="AP19" s="97">
        <v>190078850</v>
      </c>
      <c r="AQ19" s="97">
        <v>188678770</v>
      </c>
      <c r="AR19" s="97">
        <v>208798220</v>
      </c>
      <c r="AS19" s="97">
        <v>222039730</v>
      </c>
      <c r="AT19" s="97">
        <v>235518560</v>
      </c>
      <c r="AU19" s="97">
        <v>239195700</v>
      </c>
      <c r="AV19" s="97">
        <v>262849580</v>
      </c>
      <c r="AW19" s="97">
        <v>270274980</v>
      </c>
      <c r="AX19" s="97">
        <v>251903150</v>
      </c>
      <c r="AY19" s="97">
        <v>253632860</v>
      </c>
      <c r="AZ19" s="97">
        <v>279769250</v>
      </c>
      <c r="BA19" s="97">
        <v>319752540</v>
      </c>
      <c r="BB19" s="97">
        <v>360704740</v>
      </c>
      <c r="BC19" s="97">
        <v>436664830</v>
      </c>
      <c r="BD19" s="97">
        <v>541694270</v>
      </c>
      <c r="BE19" s="97">
        <v>687461950</v>
      </c>
      <c r="BF19" s="97">
        <v>861553790</v>
      </c>
      <c r="BG19" s="97">
        <v>1043357200</v>
      </c>
      <c r="BH19" s="97">
        <v>1060256800</v>
      </c>
      <c r="BI19" s="97">
        <v>1077159900</v>
      </c>
      <c r="BJ19" s="97">
        <v>1094059500</v>
      </c>
      <c r="BK19" s="97">
        <v>1110963700</v>
      </c>
      <c r="BL19" s="97">
        <v>1127864700</v>
      </c>
      <c r="BM19" s="97">
        <v>1144759400</v>
      </c>
      <c r="BN19" s="97">
        <v>1161666400</v>
      </c>
      <c r="BO19" s="97">
        <v>1178560900</v>
      </c>
      <c r="BP19" s="97">
        <v>1195466800</v>
      </c>
      <c r="BQ19" s="97">
        <v>1212362500</v>
      </c>
      <c r="BR19" s="97">
        <v>1228548600</v>
      </c>
      <c r="BS19" s="97">
        <v>1257300100</v>
      </c>
      <c r="BT19" s="97">
        <v>1273650300</v>
      </c>
      <c r="BU19" s="97">
        <v>1289999600</v>
      </c>
      <c r="BV19" s="97">
        <v>1306344300</v>
      </c>
      <c r="BW19" s="97">
        <v>1322696200</v>
      </c>
      <c r="BX19" s="97">
        <v>1339035600</v>
      </c>
    </row>
    <row r="20" spans="1:76">
      <c r="A20" s="95">
        <v>19</v>
      </c>
      <c r="B20" s="97">
        <v>0</v>
      </c>
      <c r="C20">
        <v>673.75540000000001</v>
      </c>
      <c r="D20">
        <v>1684.3869999999999</v>
      </c>
      <c r="E20">
        <v>3158.23</v>
      </c>
      <c r="F20">
        <v>5263.7139999999999</v>
      </c>
      <c r="G20">
        <v>8224.5519999999997</v>
      </c>
      <c r="H20">
        <v>12336.82</v>
      </c>
      <c r="I20">
        <v>17991.21</v>
      </c>
      <c r="J20">
        <v>25701.75</v>
      </c>
      <c r="K20">
        <v>36143.03</v>
      </c>
      <c r="L20">
        <v>50198.7</v>
      </c>
      <c r="M20">
        <v>74448.2</v>
      </c>
      <c r="N20">
        <v>109329</v>
      </c>
      <c r="O20">
        <v>159300.29999999999</v>
      </c>
      <c r="P20">
        <v>230649.7</v>
      </c>
      <c r="Q20">
        <v>332237.7</v>
      </c>
      <c r="R20">
        <v>476538.5</v>
      </c>
      <c r="S20">
        <v>681096.6</v>
      </c>
      <c r="T20">
        <v>970588</v>
      </c>
      <c r="U20">
        <v>1158088</v>
      </c>
      <c r="V20">
        <v>1360295</v>
      </c>
      <c r="W20">
        <v>1720590</v>
      </c>
      <c r="X20">
        <v>2411765</v>
      </c>
      <c r="Y20">
        <v>1897058</v>
      </c>
      <c r="Z20">
        <v>2316176</v>
      </c>
      <c r="AA20">
        <v>2764706</v>
      </c>
      <c r="AB20">
        <v>3602941</v>
      </c>
      <c r="AC20">
        <v>4687506</v>
      </c>
      <c r="AD20">
        <v>5221131</v>
      </c>
      <c r="AE20">
        <v>5631893</v>
      </c>
      <c r="AF20">
        <v>6074402</v>
      </c>
      <c r="AG20">
        <v>6551068</v>
      </c>
      <c r="AH20">
        <v>7064496</v>
      </c>
      <c r="AI20">
        <v>7617523</v>
      </c>
      <c r="AJ20">
        <v>8213158</v>
      </c>
      <c r="AK20">
        <v>8854678</v>
      </c>
      <c r="AL20">
        <v>9545566</v>
      </c>
      <c r="AM20" s="97">
        <v>10289623</v>
      </c>
      <c r="AN20" s="97">
        <v>11090919</v>
      </c>
      <c r="AO20" s="97">
        <v>11953798</v>
      </c>
      <c r="AP20" s="97">
        <v>12256895</v>
      </c>
      <c r="AQ20" s="97">
        <v>12432928</v>
      </c>
      <c r="AR20" s="97">
        <v>12609916</v>
      </c>
      <c r="AS20" s="97">
        <v>12865070</v>
      </c>
      <c r="AT20" s="97">
        <v>13122867</v>
      </c>
      <c r="AU20" s="97">
        <v>13328576</v>
      </c>
      <c r="AV20" s="97">
        <v>13559570</v>
      </c>
      <c r="AW20" s="97">
        <v>13793328</v>
      </c>
      <c r="AX20" s="97">
        <v>14086773</v>
      </c>
      <c r="AY20" s="97">
        <v>16706303</v>
      </c>
      <c r="AZ20" s="97">
        <v>19876516</v>
      </c>
      <c r="BA20" s="97">
        <v>22933836</v>
      </c>
      <c r="BB20" s="97">
        <v>28079762</v>
      </c>
      <c r="BC20" s="97">
        <v>35078592</v>
      </c>
      <c r="BD20" s="97">
        <v>44684632</v>
      </c>
      <c r="BE20" s="97">
        <v>53714244</v>
      </c>
      <c r="BF20" s="97">
        <v>62239832</v>
      </c>
      <c r="BG20" s="97">
        <v>68192960</v>
      </c>
      <c r="BH20" s="97">
        <v>68553960</v>
      </c>
      <c r="BI20" s="97">
        <v>68915192</v>
      </c>
      <c r="BJ20" s="97">
        <v>69276376</v>
      </c>
      <c r="BK20" s="97">
        <v>69637512</v>
      </c>
      <c r="BL20" s="97">
        <v>69998712</v>
      </c>
      <c r="BM20" s="97">
        <v>70359936</v>
      </c>
      <c r="BN20" s="97">
        <v>70720984</v>
      </c>
      <c r="BO20" s="97">
        <v>71082176</v>
      </c>
      <c r="BP20" s="97">
        <v>71443272</v>
      </c>
      <c r="BQ20" s="97">
        <v>71804440</v>
      </c>
      <c r="BR20" s="97">
        <v>72026648</v>
      </c>
      <c r="BS20" s="97">
        <v>72978512</v>
      </c>
      <c r="BT20" s="97">
        <v>73202976</v>
      </c>
      <c r="BU20" s="97">
        <v>73427312</v>
      </c>
      <c r="BV20" s="97">
        <v>73651736</v>
      </c>
      <c r="BW20" s="97">
        <v>73876064</v>
      </c>
      <c r="BX20" s="97">
        <v>74100408</v>
      </c>
    </row>
    <row r="21" spans="1:76">
      <c r="A21" s="95">
        <v>20</v>
      </c>
      <c r="B21" s="97">
        <v>0</v>
      </c>
      <c r="C21">
        <v>9804.8189999999995</v>
      </c>
      <c r="D21">
        <v>32227.57</v>
      </c>
      <c r="E21">
        <v>79661.95</v>
      </c>
      <c r="F21">
        <v>175413.4</v>
      </c>
      <c r="G21">
        <v>362767.6</v>
      </c>
      <c r="H21">
        <v>721273.1</v>
      </c>
      <c r="I21">
        <v>1395896</v>
      </c>
      <c r="J21">
        <v>2648884</v>
      </c>
      <c r="K21">
        <v>3012064</v>
      </c>
      <c r="L21" s="97">
        <v>14592620</v>
      </c>
      <c r="M21" s="97">
        <v>14481396</v>
      </c>
      <c r="N21" s="97">
        <v>13461019</v>
      </c>
      <c r="O21">
        <v>7555235</v>
      </c>
      <c r="P21" s="97">
        <v>11221763</v>
      </c>
      <c r="Q21" s="97">
        <v>14988258</v>
      </c>
      <c r="R21" s="97">
        <v>21598946</v>
      </c>
      <c r="S21" s="97">
        <v>19226566</v>
      </c>
      <c r="T21" s="97">
        <v>16161585</v>
      </c>
      <c r="U21" s="97">
        <v>20680860</v>
      </c>
      <c r="V21" s="97">
        <v>20332908</v>
      </c>
      <c r="W21" s="97">
        <v>52414648</v>
      </c>
      <c r="X21" s="97">
        <v>63013504</v>
      </c>
      <c r="Y21" s="97">
        <v>51214164</v>
      </c>
      <c r="Z21" s="97">
        <v>47677040</v>
      </c>
      <c r="AA21" s="97">
        <v>63636856</v>
      </c>
      <c r="AB21" s="97">
        <v>71241320</v>
      </c>
      <c r="AC21" s="97">
        <v>75774912</v>
      </c>
      <c r="AD21" s="97">
        <v>80395144</v>
      </c>
      <c r="AE21" s="97">
        <v>93398896</v>
      </c>
      <c r="AF21" s="97">
        <v>100555340</v>
      </c>
      <c r="AG21" s="97">
        <v>114476460</v>
      </c>
      <c r="AH21" s="97">
        <v>144265780</v>
      </c>
      <c r="AI21" s="97">
        <v>161293380</v>
      </c>
      <c r="AJ21" s="97">
        <v>182276720</v>
      </c>
      <c r="AK21" s="97">
        <v>230673900</v>
      </c>
      <c r="AL21" s="97">
        <v>252883570</v>
      </c>
      <c r="AM21" s="97">
        <v>250264000</v>
      </c>
      <c r="AN21" s="97">
        <v>296214020</v>
      </c>
      <c r="AO21" s="97">
        <v>309142780</v>
      </c>
      <c r="AP21" s="97">
        <v>344133700</v>
      </c>
      <c r="AQ21" s="97">
        <v>368140960</v>
      </c>
      <c r="AR21" s="97">
        <v>388847460</v>
      </c>
      <c r="AS21" s="97">
        <v>386659580</v>
      </c>
      <c r="AT21" s="97">
        <v>332250430</v>
      </c>
      <c r="AU21" s="97">
        <v>339908900</v>
      </c>
      <c r="AV21" s="97">
        <v>354426500</v>
      </c>
      <c r="AW21" s="97">
        <v>381906590</v>
      </c>
      <c r="AX21" s="97">
        <v>405992260</v>
      </c>
      <c r="AY21" s="97">
        <v>454957470</v>
      </c>
      <c r="AZ21" s="97">
        <v>474103970</v>
      </c>
      <c r="BA21" s="97">
        <v>508784450</v>
      </c>
      <c r="BB21" s="97">
        <v>528647100</v>
      </c>
      <c r="BC21" s="97">
        <v>629826300</v>
      </c>
      <c r="BD21" s="97">
        <v>811843330</v>
      </c>
      <c r="BE21" s="97">
        <v>984394180</v>
      </c>
      <c r="BF21" s="97">
        <v>1150904800</v>
      </c>
      <c r="BG21" s="97">
        <v>1280292700</v>
      </c>
      <c r="BH21" s="97">
        <v>1287606700</v>
      </c>
      <c r="BI21" s="97">
        <v>1294923800</v>
      </c>
      <c r="BJ21" s="97">
        <v>1302254100</v>
      </c>
      <c r="BK21" s="97">
        <v>1309565700</v>
      </c>
      <c r="BL21" s="97">
        <v>1316887800</v>
      </c>
      <c r="BM21" s="97">
        <v>1324196100</v>
      </c>
      <c r="BN21" s="97">
        <v>1331517100</v>
      </c>
      <c r="BO21" s="97">
        <v>1338843400</v>
      </c>
      <c r="BP21" s="97">
        <v>1346159600</v>
      </c>
      <c r="BQ21" s="97">
        <v>1353484400</v>
      </c>
      <c r="BR21" s="97">
        <v>1357280500</v>
      </c>
      <c r="BS21" s="97">
        <v>1374822000</v>
      </c>
      <c r="BT21" s="97">
        <v>1378656400</v>
      </c>
      <c r="BU21" s="97">
        <v>1382492500</v>
      </c>
      <c r="BV21" s="97">
        <v>1386330900</v>
      </c>
      <c r="BW21" s="97">
        <v>1390154500</v>
      </c>
      <c r="BX21" s="97">
        <v>1393986800</v>
      </c>
    </row>
    <row r="22" spans="1:76">
      <c r="A22" s="95">
        <v>21</v>
      </c>
      <c r="B22" s="97">
        <v>0</v>
      </c>
      <c r="C22">
        <v>2884.0790000000002</v>
      </c>
      <c r="D22">
        <v>7190.7420000000002</v>
      </c>
      <c r="E22">
        <v>13572.51</v>
      </c>
      <c r="F22">
        <v>22994.3</v>
      </c>
      <c r="G22">
        <v>36892.85</v>
      </c>
      <c r="H22">
        <v>63575.85</v>
      </c>
      <c r="I22">
        <v>102119.5</v>
      </c>
      <c r="J22">
        <v>157421.29999999999</v>
      </c>
      <c r="K22">
        <v>341340</v>
      </c>
      <c r="L22">
        <v>652882.1</v>
      </c>
      <c r="M22">
        <v>794037.1</v>
      </c>
      <c r="N22">
        <v>951084.8</v>
      </c>
      <c r="O22">
        <v>1125139</v>
      </c>
      <c r="P22">
        <v>1317654</v>
      </c>
      <c r="Q22">
        <v>1530580</v>
      </c>
      <c r="R22">
        <v>1766601</v>
      </c>
      <c r="S22">
        <v>2029509</v>
      </c>
      <c r="T22">
        <v>2324821</v>
      </c>
      <c r="U22">
        <v>2610817</v>
      </c>
      <c r="V22">
        <v>2913416</v>
      </c>
      <c r="W22">
        <v>3755083</v>
      </c>
      <c r="X22">
        <v>4667628</v>
      </c>
      <c r="Y22">
        <v>5270395</v>
      </c>
      <c r="Z22">
        <v>6338089</v>
      </c>
      <c r="AA22">
        <v>7478149</v>
      </c>
      <c r="AB22">
        <v>9178189</v>
      </c>
      <c r="AC22" s="97">
        <v>11103598</v>
      </c>
      <c r="AD22" s="97">
        <v>11666483</v>
      </c>
      <c r="AE22" s="97">
        <v>12261401</v>
      </c>
      <c r="AF22" s="97">
        <v>12868625</v>
      </c>
      <c r="AG22" s="97">
        <v>13488371</v>
      </c>
      <c r="AH22" s="97">
        <v>14120520</v>
      </c>
      <c r="AI22" s="97">
        <v>14765201</v>
      </c>
      <c r="AJ22" s="97">
        <v>15422637</v>
      </c>
      <c r="AK22" s="97">
        <v>16093016</v>
      </c>
      <c r="AL22" s="97">
        <v>16776518</v>
      </c>
      <c r="AM22" s="97">
        <v>17473406</v>
      </c>
      <c r="AN22" s="97">
        <v>18642810</v>
      </c>
      <c r="AO22" s="97">
        <v>19835710</v>
      </c>
      <c r="AP22" s="97">
        <v>21732692</v>
      </c>
      <c r="AQ22" s="97">
        <v>23830524</v>
      </c>
      <c r="AR22" s="97">
        <v>26064178</v>
      </c>
      <c r="AS22" s="97">
        <v>29514338</v>
      </c>
      <c r="AT22" s="97">
        <v>33039870</v>
      </c>
      <c r="AU22" s="97">
        <v>38026276</v>
      </c>
      <c r="AV22" s="97">
        <v>43142768</v>
      </c>
      <c r="AW22" s="97">
        <v>48474392</v>
      </c>
      <c r="AX22" s="97">
        <v>55302004</v>
      </c>
      <c r="AY22" s="97">
        <v>62959156</v>
      </c>
      <c r="AZ22" s="97">
        <v>72497496</v>
      </c>
      <c r="BA22" s="97">
        <v>84109392</v>
      </c>
      <c r="BB22" s="97">
        <v>95362736</v>
      </c>
      <c r="BC22" s="97">
        <v>123529020</v>
      </c>
      <c r="BD22" s="97">
        <v>162479310</v>
      </c>
      <c r="BE22" s="97">
        <v>203820610</v>
      </c>
      <c r="BF22" s="97">
        <v>256570030</v>
      </c>
      <c r="BG22" s="97">
        <v>306448190</v>
      </c>
      <c r="BH22" s="97">
        <v>310686300</v>
      </c>
      <c r="BI22" s="97">
        <v>314922660</v>
      </c>
      <c r="BJ22" s="97">
        <v>319163070</v>
      </c>
      <c r="BK22" s="97">
        <v>323400320</v>
      </c>
      <c r="BL22" s="97">
        <v>327638210</v>
      </c>
      <c r="BM22" s="97">
        <v>331875710</v>
      </c>
      <c r="BN22" s="97">
        <v>336113630</v>
      </c>
      <c r="BO22" s="97">
        <v>340351870</v>
      </c>
      <c r="BP22" s="97">
        <v>344589020</v>
      </c>
      <c r="BQ22" s="97">
        <v>348826750</v>
      </c>
      <c r="BR22" s="97">
        <v>352638050</v>
      </c>
      <c r="BS22" s="97">
        <v>360049820</v>
      </c>
      <c r="BT22" s="97">
        <v>363900260</v>
      </c>
      <c r="BU22" s="97">
        <v>367751870</v>
      </c>
      <c r="BV22" s="97">
        <v>371602300</v>
      </c>
      <c r="BW22" s="97">
        <v>375450980</v>
      </c>
      <c r="BX22" s="97">
        <v>379301310</v>
      </c>
    </row>
    <row r="23" spans="1:76">
      <c r="A23" s="95">
        <v>22</v>
      </c>
      <c r="B23" s="97">
        <v>0</v>
      </c>
      <c r="C23">
        <v>1057.9590000000001</v>
      </c>
      <c r="D23">
        <v>2840.1469999999999</v>
      </c>
      <c r="E23">
        <v>5764.5680000000002</v>
      </c>
      <c r="F23">
        <v>10486.18</v>
      </c>
      <c r="G23">
        <v>18032.09</v>
      </c>
      <c r="H23">
        <v>30013.43</v>
      </c>
      <c r="I23">
        <v>48958.879999999997</v>
      </c>
      <c r="J23">
        <v>200503.9</v>
      </c>
      <c r="K23">
        <v>398220.6</v>
      </c>
      <c r="L23">
        <v>651019.80000000005</v>
      </c>
      <c r="M23">
        <v>784748.7</v>
      </c>
      <c r="N23">
        <v>930994.1</v>
      </c>
      <c r="O23">
        <v>1089946</v>
      </c>
      <c r="P23">
        <v>1261799</v>
      </c>
      <c r="Q23">
        <v>1446781</v>
      </c>
      <c r="R23">
        <v>1645139</v>
      </c>
      <c r="S23">
        <v>1857174</v>
      </c>
      <c r="T23">
        <v>2083229</v>
      </c>
      <c r="U23">
        <v>2323675</v>
      </c>
      <c r="V23">
        <v>2578980</v>
      </c>
      <c r="W23">
        <v>2988290</v>
      </c>
      <c r="X23">
        <v>3427864</v>
      </c>
      <c r="Y23">
        <v>3898446</v>
      </c>
      <c r="Z23">
        <v>5035206</v>
      </c>
      <c r="AA23">
        <v>6261438</v>
      </c>
      <c r="AB23">
        <v>7128194</v>
      </c>
      <c r="AC23">
        <v>8238336</v>
      </c>
      <c r="AD23">
        <v>8429785</v>
      </c>
      <c r="AE23">
        <v>8623489</v>
      </c>
      <c r="AF23">
        <v>8819339</v>
      </c>
      <c r="AG23">
        <v>9017433</v>
      </c>
      <c r="AH23">
        <v>9217720</v>
      </c>
      <c r="AI23">
        <v>9744193</v>
      </c>
      <c r="AJ23" s="97">
        <v>10280964</v>
      </c>
      <c r="AK23" s="97">
        <v>10827841</v>
      </c>
      <c r="AL23" s="97">
        <v>11385036</v>
      </c>
      <c r="AM23" s="97">
        <v>11952418</v>
      </c>
      <c r="AN23" s="97">
        <v>12701996</v>
      </c>
      <c r="AO23" s="97">
        <v>13477561</v>
      </c>
      <c r="AP23" s="97">
        <v>14268828</v>
      </c>
      <c r="AQ23" s="97">
        <v>15076055</v>
      </c>
      <c r="AR23" s="97">
        <v>15899330</v>
      </c>
      <c r="AS23" s="97">
        <v>20105888</v>
      </c>
      <c r="AT23" s="97">
        <v>24389296</v>
      </c>
      <c r="AU23" s="97">
        <v>28761656</v>
      </c>
      <c r="AV23" s="97">
        <v>33222762</v>
      </c>
      <c r="AW23" s="97">
        <v>37772800</v>
      </c>
      <c r="AX23" s="97">
        <v>45390396</v>
      </c>
      <c r="AY23" s="97">
        <v>53152252</v>
      </c>
      <c r="AZ23" s="97">
        <v>60983188</v>
      </c>
      <c r="BA23" s="97">
        <v>68884040</v>
      </c>
      <c r="BB23" s="97">
        <v>77001816</v>
      </c>
      <c r="BC23" s="97">
        <v>93152648</v>
      </c>
      <c r="BD23" s="97">
        <v>118729660</v>
      </c>
      <c r="BE23" s="97">
        <v>151832190</v>
      </c>
      <c r="BF23" s="97">
        <v>186596370</v>
      </c>
      <c r="BG23" s="97">
        <v>217407600</v>
      </c>
      <c r="BH23" s="97">
        <v>220204180</v>
      </c>
      <c r="BI23" s="97">
        <v>223000900</v>
      </c>
      <c r="BJ23" s="97">
        <v>225798190</v>
      </c>
      <c r="BK23" s="97">
        <v>228594050</v>
      </c>
      <c r="BL23" s="97">
        <v>231391390</v>
      </c>
      <c r="BM23" s="97">
        <v>234187550</v>
      </c>
      <c r="BN23" s="97">
        <v>236984430</v>
      </c>
      <c r="BO23" s="97">
        <v>239781500</v>
      </c>
      <c r="BP23" s="97">
        <v>242578610</v>
      </c>
      <c r="BQ23" s="97">
        <v>245374660</v>
      </c>
      <c r="BR23" s="97">
        <v>247697310</v>
      </c>
      <c r="BS23" s="97">
        <v>252547020</v>
      </c>
      <c r="BT23" s="97">
        <v>254893540</v>
      </c>
      <c r="BU23" s="97">
        <v>257240210</v>
      </c>
      <c r="BV23" s="97">
        <v>259587360</v>
      </c>
      <c r="BW23" s="97">
        <v>261932340</v>
      </c>
      <c r="BX23" s="97">
        <v>264281010</v>
      </c>
    </row>
    <row r="24" spans="1:76">
      <c r="A24" s="95">
        <v>23</v>
      </c>
      <c r="B24" s="97">
        <v>0</v>
      </c>
      <c r="C24">
        <v>195.09229999999999</v>
      </c>
      <c r="D24">
        <v>585.27570000000003</v>
      </c>
      <c r="E24">
        <v>1316.876</v>
      </c>
      <c r="F24">
        <v>2633.7550000000001</v>
      </c>
      <c r="G24">
        <v>4938.2550000000001</v>
      </c>
      <c r="H24">
        <v>8888.8770000000004</v>
      </c>
      <c r="I24">
        <v>15555.59</v>
      </c>
      <c r="J24">
        <v>26666.69</v>
      </c>
      <c r="K24">
        <v>44999.93</v>
      </c>
      <c r="L24">
        <v>75000.08</v>
      </c>
      <c r="M24">
        <v>139705.70000000001</v>
      </c>
      <c r="N24">
        <v>216176.5</v>
      </c>
      <c r="O24">
        <v>372059.8</v>
      </c>
      <c r="P24">
        <v>551471</v>
      </c>
      <c r="Q24">
        <v>893384.2</v>
      </c>
      <c r="R24">
        <v>1279411</v>
      </c>
      <c r="S24">
        <v>2051479</v>
      </c>
      <c r="T24">
        <v>2669122</v>
      </c>
      <c r="U24">
        <v>3294112</v>
      </c>
      <c r="V24">
        <v>3264709</v>
      </c>
      <c r="W24">
        <v>3555878</v>
      </c>
      <c r="X24">
        <v>3858817</v>
      </c>
      <c r="Y24">
        <v>4616170</v>
      </c>
      <c r="Z24">
        <v>6154430</v>
      </c>
      <c r="AA24">
        <v>8501503</v>
      </c>
      <c r="AB24" s="97">
        <v>12249977</v>
      </c>
      <c r="AC24" s="97">
        <v>20025100</v>
      </c>
      <c r="AD24" s="97">
        <v>22040008</v>
      </c>
      <c r="AE24" s="97">
        <v>22329982</v>
      </c>
      <c r="AF24" s="97">
        <v>22619984</v>
      </c>
      <c r="AG24" s="97">
        <v>22910032</v>
      </c>
      <c r="AH24" s="97">
        <v>23200026</v>
      </c>
      <c r="AI24" s="97">
        <v>23328044</v>
      </c>
      <c r="AJ24" s="97">
        <v>23451984</v>
      </c>
      <c r="AK24" s="97">
        <v>23571956</v>
      </c>
      <c r="AL24" s="97">
        <v>23688020</v>
      </c>
      <c r="AM24" s="97">
        <v>23799986</v>
      </c>
      <c r="AN24" s="97">
        <v>24767968</v>
      </c>
      <c r="AO24" s="97">
        <v>25752022</v>
      </c>
      <c r="AP24" s="97">
        <v>26751988</v>
      </c>
      <c r="AQ24" s="97">
        <v>27767994</v>
      </c>
      <c r="AR24" s="97">
        <v>28799980</v>
      </c>
      <c r="AS24" s="97">
        <v>30187882</v>
      </c>
      <c r="AT24" s="97">
        <v>31599230</v>
      </c>
      <c r="AU24" s="97">
        <v>34230520</v>
      </c>
      <c r="AV24" s="97">
        <v>37672372</v>
      </c>
      <c r="AW24" s="97">
        <v>42535564</v>
      </c>
      <c r="AX24" s="97">
        <v>48051104</v>
      </c>
      <c r="AY24" s="97">
        <v>53611536</v>
      </c>
      <c r="AZ24" s="97">
        <v>62001928</v>
      </c>
      <c r="BA24" s="97">
        <v>70628448</v>
      </c>
      <c r="BB24" s="97">
        <v>80339136</v>
      </c>
      <c r="BC24" s="97">
        <v>90765688</v>
      </c>
      <c r="BD24" s="97">
        <v>101428570</v>
      </c>
      <c r="BE24" s="97">
        <v>113828140</v>
      </c>
      <c r="BF24" s="97">
        <v>120539630</v>
      </c>
      <c r="BG24" s="97">
        <v>124463040</v>
      </c>
      <c r="BH24" s="97">
        <v>124543750</v>
      </c>
      <c r="BI24" s="97">
        <v>124624570</v>
      </c>
      <c r="BJ24" s="97">
        <v>124705470</v>
      </c>
      <c r="BK24" s="97">
        <v>124785950</v>
      </c>
      <c r="BL24" s="97">
        <v>124866740</v>
      </c>
      <c r="BM24" s="97">
        <v>124947620</v>
      </c>
      <c r="BN24" s="97">
        <v>125028390</v>
      </c>
      <c r="BO24" s="97">
        <v>125109210</v>
      </c>
      <c r="BP24" s="97">
        <v>125189750</v>
      </c>
      <c r="BQ24" s="97">
        <v>125270560</v>
      </c>
      <c r="BR24" s="97">
        <v>125100000</v>
      </c>
      <c r="BS24" s="97">
        <v>126191180</v>
      </c>
      <c r="BT24" s="97">
        <v>126018860</v>
      </c>
      <c r="BU24" s="97">
        <v>125846510</v>
      </c>
      <c r="BV24" s="97">
        <v>125674020</v>
      </c>
      <c r="BW24" s="97">
        <v>125501920</v>
      </c>
      <c r="BX24" s="97">
        <v>125329660</v>
      </c>
    </row>
    <row r="25" spans="1:76">
      <c r="A25" s="95">
        <v>24</v>
      </c>
      <c r="B25" s="97">
        <v>0</v>
      </c>
      <c r="C25">
        <v>6250.1360000000004</v>
      </c>
      <c r="D25">
        <v>12500.61</v>
      </c>
      <c r="E25">
        <v>18752.060000000001</v>
      </c>
      <c r="F25">
        <v>25005.71</v>
      </c>
      <c r="G25">
        <v>31264.22</v>
      </c>
      <c r="H25">
        <v>37533.9</v>
      </c>
      <c r="I25">
        <v>43828.75</v>
      </c>
      <c r="J25">
        <v>50179.75</v>
      </c>
      <c r="K25">
        <v>58740.12</v>
      </c>
      <c r="L25">
        <v>66256.58</v>
      </c>
      <c r="M25">
        <v>74506.55</v>
      </c>
      <c r="N25">
        <v>82909.899999999994</v>
      </c>
      <c r="O25">
        <v>91491.03</v>
      </c>
      <c r="P25">
        <v>100277.1</v>
      </c>
      <c r="Q25">
        <v>109305.60000000001</v>
      </c>
      <c r="R25">
        <v>118615.5</v>
      </c>
      <c r="S25">
        <v>128258.9</v>
      </c>
      <c r="T25">
        <v>138300.70000000001</v>
      </c>
      <c r="U25">
        <v>148824.20000000001</v>
      </c>
      <c r="V25">
        <v>159940.20000000001</v>
      </c>
      <c r="W25">
        <v>171792.4</v>
      </c>
      <c r="X25">
        <v>194236.79999999999</v>
      </c>
      <c r="Y25">
        <v>211753</v>
      </c>
      <c r="Z25">
        <v>228829.9</v>
      </c>
      <c r="AA25">
        <v>290144.8</v>
      </c>
      <c r="AB25">
        <v>358936.4</v>
      </c>
      <c r="AC25">
        <v>432504.2</v>
      </c>
      <c r="AD25">
        <v>434510.1</v>
      </c>
      <c r="AE25">
        <v>444843.7</v>
      </c>
      <c r="AF25">
        <v>455794</v>
      </c>
      <c r="AG25">
        <v>467438.7</v>
      </c>
      <c r="AH25">
        <v>479884.2</v>
      </c>
      <c r="AI25">
        <v>493249.4</v>
      </c>
      <c r="AJ25">
        <v>507681.5</v>
      </c>
      <c r="AK25">
        <v>523366.6</v>
      </c>
      <c r="AL25">
        <v>540944.4</v>
      </c>
      <c r="AM25">
        <v>560824</v>
      </c>
      <c r="AN25">
        <v>563618.4</v>
      </c>
      <c r="AO25">
        <v>597204.19999999995</v>
      </c>
      <c r="AP25">
        <v>662992.9</v>
      </c>
      <c r="AQ25">
        <v>779349.9</v>
      </c>
      <c r="AR25">
        <v>1079916</v>
      </c>
      <c r="AS25">
        <v>1733213</v>
      </c>
      <c r="AT25">
        <v>2360592</v>
      </c>
      <c r="AU25">
        <v>2962116</v>
      </c>
      <c r="AV25">
        <v>3999450</v>
      </c>
      <c r="AW25">
        <v>4815784</v>
      </c>
      <c r="AX25">
        <v>5670982</v>
      </c>
      <c r="AY25">
        <v>6875230</v>
      </c>
      <c r="AZ25">
        <v>8136775</v>
      </c>
      <c r="BA25">
        <v>9238913</v>
      </c>
      <c r="BB25" s="97">
        <v>10684481</v>
      </c>
      <c r="BC25" s="97">
        <v>13395380</v>
      </c>
      <c r="BD25" s="97">
        <v>16557157</v>
      </c>
      <c r="BE25" s="97">
        <v>19170680</v>
      </c>
      <c r="BF25" s="97">
        <v>22106942</v>
      </c>
      <c r="BG25" s="97">
        <v>24995422</v>
      </c>
      <c r="BH25" s="97">
        <v>25387056</v>
      </c>
      <c r="BI25" s="97">
        <v>25778536</v>
      </c>
      <c r="BJ25" s="97">
        <v>26170176</v>
      </c>
      <c r="BK25" s="97">
        <v>26561930</v>
      </c>
      <c r="BL25" s="97">
        <v>26953368</v>
      </c>
      <c r="BM25" s="97">
        <v>27345012</v>
      </c>
      <c r="BN25" s="97">
        <v>27736352</v>
      </c>
      <c r="BO25" s="97">
        <v>28127768</v>
      </c>
      <c r="BP25" s="97">
        <v>28519514</v>
      </c>
      <c r="BQ25" s="97">
        <v>28910898</v>
      </c>
      <c r="BR25" s="97">
        <v>29362790</v>
      </c>
      <c r="BS25" s="97">
        <v>30115860</v>
      </c>
      <c r="BT25" s="97">
        <v>30572912</v>
      </c>
      <c r="BU25" s="97">
        <v>31028916</v>
      </c>
      <c r="BV25" s="97">
        <v>31485418</v>
      </c>
      <c r="BW25" s="97">
        <v>31941760</v>
      </c>
      <c r="BX25" s="97">
        <v>32398248</v>
      </c>
    </row>
    <row r="26" spans="1:76">
      <c r="A26" s="95">
        <v>25</v>
      </c>
      <c r="B26" s="97">
        <v>0</v>
      </c>
      <c r="C26">
        <v>6424.165</v>
      </c>
      <c r="D26">
        <v>17490.259999999998</v>
      </c>
      <c r="E26">
        <v>36309.26</v>
      </c>
      <c r="F26">
        <v>68218.27</v>
      </c>
      <c r="G26">
        <v>122453.3</v>
      </c>
      <c r="H26">
        <v>245456.4</v>
      </c>
      <c r="I26">
        <v>443169.4</v>
      </c>
      <c r="J26">
        <v>763217.4</v>
      </c>
      <c r="K26">
        <v>1289707</v>
      </c>
      <c r="L26">
        <v>2363292</v>
      </c>
      <c r="M26">
        <v>2863618</v>
      </c>
      <c r="N26">
        <v>3411307</v>
      </c>
      <c r="O26">
        <v>3952676</v>
      </c>
      <c r="P26">
        <v>4532506</v>
      </c>
      <c r="Q26">
        <v>5151070</v>
      </c>
      <c r="R26">
        <v>5808692</v>
      </c>
      <c r="S26">
        <v>6677802</v>
      </c>
      <c r="T26">
        <v>7609080</v>
      </c>
      <c r="U26">
        <v>8794498</v>
      </c>
      <c r="V26" s="97">
        <v>10062708</v>
      </c>
      <c r="W26" s="97">
        <v>11104373</v>
      </c>
      <c r="X26" s="97">
        <v>12197094</v>
      </c>
      <c r="Y26" s="97">
        <v>12362728</v>
      </c>
      <c r="Z26" s="97">
        <v>14378066</v>
      </c>
      <c r="AA26" s="97">
        <v>15973480</v>
      </c>
      <c r="AB26" s="97">
        <v>21469384</v>
      </c>
      <c r="AC26" s="97">
        <v>26983440</v>
      </c>
      <c r="AD26" s="97">
        <v>27870384</v>
      </c>
      <c r="AE26" s="97">
        <v>28780010</v>
      </c>
      <c r="AF26" s="97">
        <v>29714836</v>
      </c>
      <c r="AG26" s="97">
        <v>30675386</v>
      </c>
      <c r="AH26" s="97">
        <v>31662430</v>
      </c>
      <c r="AI26" s="97">
        <v>32676542</v>
      </c>
      <c r="AJ26" s="97">
        <v>33718492</v>
      </c>
      <c r="AK26" s="97">
        <v>34788988</v>
      </c>
      <c r="AL26" s="97">
        <v>35888636</v>
      </c>
      <c r="AM26" s="97">
        <v>37018368</v>
      </c>
      <c r="AN26" s="97">
        <v>38178528</v>
      </c>
      <c r="AO26" s="97">
        <v>39608820</v>
      </c>
      <c r="AP26" s="97">
        <v>41371912</v>
      </c>
      <c r="AQ26" s="97">
        <v>43429140</v>
      </c>
      <c r="AR26" s="97">
        <v>45646128</v>
      </c>
      <c r="AS26" s="97">
        <v>47796204</v>
      </c>
      <c r="AT26" s="97">
        <v>50214920</v>
      </c>
      <c r="AU26" s="97">
        <v>52575528</v>
      </c>
      <c r="AV26" s="97">
        <v>56304044</v>
      </c>
      <c r="AW26" s="97">
        <v>60292260</v>
      </c>
      <c r="AX26" s="97">
        <v>64248836</v>
      </c>
      <c r="AY26" s="97">
        <v>69735856</v>
      </c>
      <c r="AZ26" s="97">
        <v>77561688</v>
      </c>
      <c r="BA26" s="97">
        <v>86612752</v>
      </c>
      <c r="BB26" s="97">
        <v>106173550</v>
      </c>
      <c r="BC26" s="97">
        <v>129027380</v>
      </c>
      <c r="BD26" s="97">
        <v>159411410</v>
      </c>
      <c r="BE26" s="97">
        <v>202143260</v>
      </c>
      <c r="BF26" s="97">
        <v>263345440</v>
      </c>
      <c r="BG26" s="97">
        <v>337349570</v>
      </c>
      <c r="BH26" s="97">
        <v>343731100</v>
      </c>
      <c r="BI26" s="97">
        <v>350111740</v>
      </c>
      <c r="BJ26" s="97">
        <v>356494940</v>
      </c>
      <c r="BK26" s="97">
        <v>362876510</v>
      </c>
      <c r="BL26" s="97">
        <v>369258880</v>
      </c>
      <c r="BM26" s="97">
        <v>375639620</v>
      </c>
      <c r="BN26" s="97">
        <v>382020990</v>
      </c>
      <c r="BO26" s="97">
        <v>388402910</v>
      </c>
      <c r="BP26" s="97">
        <v>394783680</v>
      </c>
      <c r="BQ26" s="97">
        <v>401166690</v>
      </c>
      <c r="BR26" s="97">
        <v>407897250</v>
      </c>
      <c r="BS26" s="97">
        <v>418815620</v>
      </c>
      <c r="BT26" s="97">
        <v>425612290</v>
      </c>
      <c r="BU26" s="97">
        <v>432411650</v>
      </c>
      <c r="BV26" s="97">
        <v>439209700</v>
      </c>
      <c r="BW26" s="97">
        <v>446008540</v>
      </c>
      <c r="BX26" s="97">
        <v>452805250</v>
      </c>
    </row>
    <row r="27" spans="1:76">
      <c r="A27" s="95">
        <v>26</v>
      </c>
      <c r="B27" s="97">
        <v>0</v>
      </c>
      <c r="C27">
        <v>498.25060000000002</v>
      </c>
      <c r="D27">
        <v>1348.566</v>
      </c>
      <c r="E27">
        <v>2761.096</v>
      </c>
      <c r="F27">
        <v>5078.5519999999997</v>
      </c>
      <c r="G27">
        <v>8862.5759999999991</v>
      </c>
      <c r="H27">
        <v>15044.1</v>
      </c>
      <c r="I27">
        <v>25189.84</v>
      </c>
      <c r="J27">
        <v>41981.78</v>
      </c>
      <c r="K27">
        <v>70095.259999999995</v>
      </c>
      <c r="L27">
        <v>117841.5</v>
      </c>
      <c r="M27">
        <v>154450.9</v>
      </c>
      <c r="N27">
        <v>201063.9</v>
      </c>
      <c r="O27">
        <v>260536.9</v>
      </c>
      <c r="P27">
        <v>336614.3</v>
      </c>
      <c r="Q27">
        <v>434185.8</v>
      </c>
      <c r="R27">
        <v>559693</v>
      </c>
      <c r="S27">
        <v>721663.1</v>
      </c>
      <c r="T27">
        <v>931342.6</v>
      </c>
      <c r="U27">
        <v>1212746</v>
      </c>
      <c r="V27">
        <v>1520501</v>
      </c>
      <c r="W27">
        <v>2099049</v>
      </c>
      <c r="X27">
        <v>2729364</v>
      </c>
      <c r="Y27">
        <v>3411777</v>
      </c>
      <c r="Z27">
        <v>4201830</v>
      </c>
      <c r="AA27">
        <v>4181944</v>
      </c>
      <c r="AB27">
        <v>4981354</v>
      </c>
      <c r="AC27">
        <v>5836768</v>
      </c>
      <c r="AD27">
        <v>5101620</v>
      </c>
      <c r="AE27">
        <v>5268726</v>
      </c>
      <c r="AF27">
        <v>5442186</v>
      </c>
      <c r="AG27">
        <v>5622666</v>
      </c>
      <c r="AH27">
        <v>5810494</v>
      </c>
      <c r="AI27">
        <v>6006580</v>
      </c>
      <c r="AJ27">
        <v>6211740</v>
      </c>
      <c r="AK27">
        <v>6426924</v>
      </c>
      <c r="AL27">
        <v>6653338</v>
      </c>
      <c r="AM27">
        <v>6892518</v>
      </c>
      <c r="AN27">
        <v>7146199</v>
      </c>
      <c r="AO27">
        <v>7416492</v>
      </c>
      <c r="AP27">
        <v>7707288</v>
      </c>
      <c r="AQ27">
        <v>8187922</v>
      </c>
      <c r="AR27">
        <v>8723580</v>
      </c>
      <c r="AS27">
        <v>9324073</v>
      </c>
      <c r="AT27">
        <v>9869812</v>
      </c>
      <c r="AU27" s="97">
        <v>10483310</v>
      </c>
      <c r="AV27" s="97">
        <v>11183967</v>
      </c>
      <c r="AW27" s="97">
        <v>12002007</v>
      </c>
      <c r="AX27" s="97">
        <v>12908214</v>
      </c>
      <c r="AY27" s="97">
        <v>14376289</v>
      </c>
      <c r="AZ27" s="97">
        <v>16383805</v>
      </c>
      <c r="BA27" s="97">
        <v>20121916</v>
      </c>
      <c r="BB27" s="97">
        <v>27268634</v>
      </c>
      <c r="BC27" s="97">
        <v>34461932</v>
      </c>
      <c r="BD27" s="97">
        <v>44804488</v>
      </c>
      <c r="BE27" s="97">
        <v>60585636</v>
      </c>
      <c r="BF27" s="97">
        <v>81214824</v>
      </c>
      <c r="BG27" s="97">
        <v>105716330</v>
      </c>
      <c r="BH27" s="97">
        <v>108560380</v>
      </c>
      <c r="BI27" s="97">
        <v>111406310</v>
      </c>
      <c r="BJ27" s="97">
        <v>114251070</v>
      </c>
      <c r="BK27" s="97">
        <v>117097460</v>
      </c>
      <c r="BL27" s="97">
        <v>119941880</v>
      </c>
      <c r="BM27" s="97">
        <v>122785870</v>
      </c>
      <c r="BN27" s="97">
        <v>125631200</v>
      </c>
      <c r="BO27" s="97">
        <v>128475410</v>
      </c>
      <c r="BP27" s="97">
        <v>131320620</v>
      </c>
      <c r="BQ27" s="97">
        <v>134166070</v>
      </c>
      <c r="BR27" s="97">
        <v>137665820</v>
      </c>
      <c r="BS27" s="97">
        <v>142590940</v>
      </c>
      <c r="BT27" s="97">
        <v>146102800</v>
      </c>
      <c r="BU27" s="97">
        <v>149635280</v>
      </c>
      <c r="BV27" s="97">
        <v>153171230</v>
      </c>
      <c r="BW27" s="97">
        <v>156707780</v>
      </c>
      <c r="BX27" s="97">
        <v>160240780</v>
      </c>
    </row>
    <row r="28" spans="1:76">
      <c r="A28" s="95">
        <v>27</v>
      </c>
      <c r="B28" s="97">
        <v>0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>
        <v>571.67899999999997</v>
      </c>
      <c r="W28">
        <v>614.87829999999997</v>
      </c>
      <c r="X28">
        <v>659.60239999999999</v>
      </c>
      <c r="Y28">
        <v>705.89610000000005</v>
      </c>
      <c r="Z28">
        <v>753.80460000000005</v>
      </c>
      <c r="AA28">
        <v>803.37450000000001</v>
      </c>
      <c r="AB28">
        <v>854.65369999999996</v>
      </c>
      <c r="AC28">
        <v>907.69169999999997</v>
      </c>
      <c r="AD28">
        <v>1034.768</v>
      </c>
      <c r="AE28">
        <v>1179.432</v>
      </c>
      <c r="AF28">
        <v>1344.0930000000001</v>
      </c>
      <c r="AG28">
        <v>1531.49</v>
      </c>
      <c r="AH28">
        <v>1744.7360000000001</v>
      </c>
      <c r="AI28">
        <v>1987.3630000000001</v>
      </c>
      <c r="AJ28">
        <v>2263.386</v>
      </c>
      <c r="AK28">
        <v>2577.3620000000001</v>
      </c>
      <c r="AL28">
        <v>2934.4659999999999</v>
      </c>
      <c r="AM28">
        <v>3340.5740000000001</v>
      </c>
      <c r="AN28">
        <v>3802.3589999999999</v>
      </c>
      <c r="AO28">
        <v>4327.3959999999997</v>
      </c>
      <c r="AP28">
        <v>4924.2759999999998</v>
      </c>
      <c r="AQ28">
        <v>5602.7619999999997</v>
      </c>
      <c r="AR28">
        <v>6373.9309999999996</v>
      </c>
      <c r="AS28">
        <v>7250.3459999999995</v>
      </c>
      <c r="AT28">
        <v>8246.2739999999994</v>
      </c>
      <c r="AU28">
        <v>9377.8960000000006</v>
      </c>
      <c r="AV28">
        <v>10663.58</v>
      </c>
      <c r="AW28">
        <v>12124.15</v>
      </c>
      <c r="AX28">
        <v>13697.09</v>
      </c>
      <c r="AY28">
        <v>15473.84</v>
      </c>
      <c r="AZ28">
        <v>17480.75</v>
      </c>
      <c r="BA28">
        <v>19747.62</v>
      </c>
      <c r="BB28">
        <v>22308.05</v>
      </c>
      <c r="BC28">
        <v>31800.12</v>
      </c>
      <c r="BD28">
        <v>45409.51</v>
      </c>
      <c r="BE28">
        <v>49304.27</v>
      </c>
      <c r="BF28">
        <v>54774.27</v>
      </c>
      <c r="BG28">
        <v>55634.03</v>
      </c>
      <c r="BH28">
        <v>55742.95</v>
      </c>
      <c r="BI28">
        <v>55851.839999999997</v>
      </c>
      <c r="BJ28">
        <v>55960.73</v>
      </c>
      <c r="BK28">
        <v>56069.64</v>
      </c>
      <c r="BL28">
        <v>56178.54</v>
      </c>
      <c r="BM28">
        <v>56287.44</v>
      </c>
      <c r="BN28">
        <v>56396.34</v>
      </c>
      <c r="BO28">
        <v>56505.23</v>
      </c>
      <c r="BP28">
        <v>56614.13</v>
      </c>
      <c r="BQ28">
        <v>56723.040000000001</v>
      </c>
      <c r="BR28">
        <v>56687.199999999997</v>
      </c>
      <c r="BS28">
        <v>57223.6</v>
      </c>
      <c r="BT28">
        <v>57187.43</v>
      </c>
      <c r="BU28">
        <v>57151.19</v>
      </c>
      <c r="BV28">
        <v>57114.98</v>
      </c>
      <c r="BW28">
        <v>57078.83</v>
      </c>
      <c r="BX28">
        <v>57042.62</v>
      </c>
    </row>
    <row r="29" spans="1:76">
      <c r="A29" s="95" t="s">
        <v>147</v>
      </c>
      <c r="B29">
        <v>0</v>
      </c>
      <c r="C29">
        <v>140416.503517</v>
      </c>
      <c r="D29">
        <v>362140.08692999999</v>
      </c>
      <c r="E29">
        <v>718337.88179000001</v>
      </c>
      <c r="F29">
        <v>1320178.6847000001</v>
      </c>
      <c r="G29">
        <v>2384460.2319999998</v>
      </c>
      <c r="H29">
        <v>4316180.5385999996</v>
      </c>
      <c r="I29">
        <v>7785226.0470000003</v>
      </c>
      <c r="J29">
        <v>14517160.713</v>
      </c>
      <c r="K29">
        <v>24844257.530000001</v>
      </c>
      <c r="L29">
        <v>58030861.049999997</v>
      </c>
      <c r="M29">
        <v>66193531.229999997</v>
      </c>
      <c r="N29">
        <v>74306309.409999996</v>
      </c>
      <c r="O29">
        <v>76965200.489999995</v>
      </c>
      <c r="P29">
        <v>88801497.819999993</v>
      </c>
      <c r="Q29">
        <v>100549742.42</v>
      </c>
      <c r="R29">
        <v>115777454.52</v>
      </c>
      <c r="S29">
        <v>126819489.55</v>
      </c>
      <c r="T29">
        <v>138654787.06</v>
      </c>
      <c r="U29">
        <v>160056628.43000001</v>
      </c>
      <c r="V29">
        <v>175971702.73899999</v>
      </c>
      <c r="W29">
        <v>228220197.21799999</v>
      </c>
      <c r="X29">
        <v>268157718.80199999</v>
      </c>
      <c r="Y29">
        <v>288598181.89600003</v>
      </c>
      <c r="Z29">
        <v>292817722.80500001</v>
      </c>
      <c r="AA29">
        <v>347828423.77499998</v>
      </c>
      <c r="AB29">
        <v>371645081.65399998</v>
      </c>
      <c r="AC29">
        <v>443791016.39200002</v>
      </c>
      <c r="AD29">
        <v>466024372.76800001</v>
      </c>
      <c r="AE29">
        <v>494894430.53200001</v>
      </c>
      <c r="AF29">
        <v>518493106.09299999</v>
      </c>
      <c r="AG29">
        <v>549323292.09000003</v>
      </c>
      <c r="AH29">
        <v>596532177.43599999</v>
      </c>
      <c r="AI29">
        <v>631715286.26300001</v>
      </c>
      <c r="AJ29">
        <v>671439286.28600001</v>
      </c>
      <c r="AK29">
        <v>739567837.26199996</v>
      </c>
      <c r="AL29">
        <v>782522833.76600003</v>
      </c>
      <c r="AM29">
        <v>801915039.47399998</v>
      </c>
      <c r="AN29">
        <v>874317069.85899997</v>
      </c>
      <c r="AO29">
        <v>915923802.19599998</v>
      </c>
      <c r="AP29">
        <v>998599206.27600002</v>
      </c>
      <c r="AQ29">
        <v>1062961008.66</v>
      </c>
      <c r="AR29">
        <v>1143532806.4300001</v>
      </c>
      <c r="AS29">
        <v>1208131946.95</v>
      </c>
      <c r="AT29">
        <v>1220761060.27</v>
      </c>
      <c r="AU29">
        <v>1306795744.9000001</v>
      </c>
      <c r="AV29">
        <v>1431383987.5799999</v>
      </c>
      <c r="AW29">
        <v>1559918435.1500001</v>
      </c>
      <c r="AX29">
        <v>1683800323.0899999</v>
      </c>
      <c r="AY29">
        <v>1815888757.8399999</v>
      </c>
      <c r="AZ29">
        <v>1994396924.75</v>
      </c>
      <c r="BA29">
        <v>2211372453.6199999</v>
      </c>
      <c r="BB29">
        <v>2453859348.0500002</v>
      </c>
      <c r="BC29">
        <v>2944192332.1199999</v>
      </c>
      <c r="BD29">
        <v>3612801142.5100002</v>
      </c>
      <c r="BE29">
        <v>4367042884.2700005</v>
      </c>
      <c r="BF29">
        <v>5223585768.2700005</v>
      </c>
      <c r="BG29">
        <v>6049234766.0299997</v>
      </c>
      <c r="BH29">
        <v>6125661596.9499998</v>
      </c>
      <c r="BI29">
        <v>6202085853.8400002</v>
      </c>
      <c r="BJ29">
        <v>6278535898.7299995</v>
      </c>
      <c r="BK29">
        <v>6354956899.6400003</v>
      </c>
      <c r="BL29">
        <v>6431386542.54</v>
      </c>
      <c r="BM29">
        <v>6507801197.4399996</v>
      </c>
      <c r="BN29">
        <v>6584230576.3400002</v>
      </c>
      <c r="BO29">
        <v>6660665933.2299995</v>
      </c>
      <c r="BP29">
        <v>6737099456.1300001</v>
      </c>
      <c r="BQ29">
        <v>6813523431.04</v>
      </c>
      <c r="BR29">
        <v>6887679685.1999998</v>
      </c>
      <c r="BS29">
        <v>7032140575.6000004</v>
      </c>
      <c r="BT29">
        <v>7107040753.4300003</v>
      </c>
      <c r="BU29">
        <v>7181934093.1899996</v>
      </c>
      <c r="BV29">
        <v>7256837794.9799995</v>
      </c>
      <c r="BW29">
        <v>7331725802.8299999</v>
      </c>
      <c r="BX29">
        <v>7406623852.6199999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BA6F-376E-499B-891D-BAF84878B465}">
  <sheetPr codeName="Sheet12"/>
  <dimension ref="A1:BX29"/>
  <sheetViews>
    <sheetView workbookViewId="0">
      <selection activeCell="C14" sqref="C14"/>
    </sheetView>
  </sheetViews>
  <sheetFormatPr defaultRowHeight="14.25"/>
  <sheetData>
    <row r="1" spans="1:76">
      <c r="A1" s="95" t="s">
        <v>120</v>
      </c>
      <c r="B1">
        <v>-10000</v>
      </c>
      <c r="C1">
        <v>-9000</v>
      </c>
      <c r="D1">
        <v>-8000</v>
      </c>
      <c r="E1">
        <v>-7000</v>
      </c>
      <c r="F1">
        <v>-6000</v>
      </c>
      <c r="G1">
        <v>-5000</v>
      </c>
      <c r="H1">
        <v>-4000</v>
      </c>
      <c r="I1">
        <v>-3000</v>
      </c>
      <c r="J1">
        <v>-2000</v>
      </c>
      <c r="K1">
        <v>-1000</v>
      </c>
      <c r="L1">
        <v>0</v>
      </c>
      <c r="M1">
        <v>100</v>
      </c>
      <c r="N1">
        <v>200</v>
      </c>
      <c r="O1">
        <v>300</v>
      </c>
      <c r="P1">
        <v>400</v>
      </c>
      <c r="Q1">
        <v>500</v>
      </c>
      <c r="R1">
        <v>600</v>
      </c>
      <c r="S1">
        <v>700</v>
      </c>
      <c r="T1">
        <v>800</v>
      </c>
      <c r="U1">
        <v>900</v>
      </c>
      <c r="V1">
        <v>1000</v>
      </c>
      <c r="W1">
        <v>1100</v>
      </c>
      <c r="X1">
        <v>1200</v>
      </c>
      <c r="Y1">
        <v>1300</v>
      </c>
      <c r="Z1">
        <v>1400</v>
      </c>
      <c r="AA1">
        <v>1500</v>
      </c>
      <c r="AB1">
        <v>1600</v>
      </c>
      <c r="AC1">
        <v>1700</v>
      </c>
      <c r="AD1">
        <v>1710</v>
      </c>
      <c r="AE1">
        <v>1720</v>
      </c>
      <c r="AF1">
        <v>1730</v>
      </c>
      <c r="AG1">
        <v>1740</v>
      </c>
      <c r="AH1">
        <v>1750</v>
      </c>
      <c r="AI1">
        <v>1760</v>
      </c>
      <c r="AJ1">
        <v>1770</v>
      </c>
      <c r="AK1">
        <v>1780</v>
      </c>
      <c r="AL1">
        <v>1790</v>
      </c>
      <c r="AM1">
        <v>1800</v>
      </c>
      <c r="AN1">
        <v>1810</v>
      </c>
      <c r="AO1">
        <v>1820</v>
      </c>
      <c r="AP1">
        <v>1830</v>
      </c>
      <c r="AQ1">
        <v>1840</v>
      </c>
      <c r="AR1">
        <v>1850</v>
      </c>
      <c r="AS1">
        <v>1860</v>
      </c>
      <c r="AT1">
        <v>1870</v>
      </c>
      <c r="AU1">
        <v>1880</v>
      </c>
      <c r="AV1">
        <v>1890</v>
      </c>
      <c r="AW1">
        <v>1900</v>
      </c>
      <c r="AX1">
        <v>1910</v>
      </c>
      <c r="AY1">
        <v>1920</v>
      </c>
      <c r="AZ1">
        <v>1930</v>
      </c>
      <c r="BA1">
        <v>1940</v>
      </c>
      <c r="BB1">
        <v>1950</v>
      </c>
      <c r="BC1">
        <v>1960</v>
      </c>
      <c r="BD1">
        <v>1970</v>
      </c>
      <c r="BE1">
        <v>1980</v>
      </c>
      <c r="BF1">
        <v>1990</v>
      </c>
      <c r="BG1">
        <v>2000</v>
      </c>
      <c r="BH1">
        <v>2001</v>
      </c>
      <c r="BI1">
        <v>2002</v>
      </c>
      <c r="BJ1">
        <v>2003</v>
      </c>
      <c r="BK1">
        <v>2004</v>
      </c>
      <c r="BL1">
        <v>2005</v>
      </c>
      <c r="BM1">
        <v>2006</v>
      </c>
      <c r="BN1">
        <v>2007</v>
      </c>
      <c r="BO1">
        <v>2008</v>
      </c>
      <c r="BP1">
        <v>2009</v>
      </c>
      <c r="BQ1">
        <v>2010</v>
      </c>
      <c r="BR1">
        <v>2011</v>
      </c>
      <c r="BS1">
        <v>2012</v>
      </c>
      <c r="BT1">
        <v>2013</v>
      </c>
      <c r="BU1">
        <v>2014</v>
      </c>
      <c r="BV1">
        <v>2015</v>
      </c>
      <c r="BW1">
        <v>2016</v>
      </c>
      <c r="BX1">
        <v>2017</v>
      </c>
    </row>
    <row r="2" spans="1:76">
      <c r="A2" s="95">
        <v>1</v>
      </c>
      <c r="B2" s="97">
        <v>34518.74</v>
      </c>
      <c r="C2">
        <v>37875.040000000001</v>
      </c>
      <c r="D2">
        <v>41550.61</v>
      </c>
      <c r="E2">
        <v>45575.64</v>
      </c>
      <c r="F2">
        <v>49982.35</v>
      </c>
      <c r="G2">
        <v>54805.8</v>
      </c>
      <c r="H2">
        <v>60084.77</v>
      </c>
      <c r="I2">
        <v>65861.56</v>
      </c>
      <c r="J2">
        <v>72182.710000000006</v>
      </c>
      <c r="K2">
        <v>79099.710000000006</v>
      </c>
      <c r="L2">
        <v>86672.59</v>
      </c>
      <c r="M2">
        <v>92982.23</v>
      </c>
      <c r="N2">
        <v>99729.919999999998</v>
      </c>
      <c r="O2">
        <v>106946.3</v>
      </c>
      <c r="P2">
        <v>114666.3</v>
      </c>
      <c r="Q2">
        <v>122928.2</v>
      </c>
      <c r="R2">
        <v>131778.1</v>
      </c>
      <c r="S2">
        <v>141269.79999999999</v>
      </c>
      <c r="T2">
        <v>151470.79999999999</v>
      </c>
      <c r="U2">
        <v>148529.9</v>
      </c>
      <c r="V2">
        <v>145588.6</v>
      </c>
      <c r="W2">
        <v>171176.7</v>
      </c>
      <c r="X2">
        <v>195588.4</v>
      </c>
      <c r="Y2">
        <v>218824</v>
      </c>
      <c r="Z2">
        <v>240882.3</v>
      </c>
      <c r="AA2">
        <v>261765</v>
      </c>
      <c r="AB2">
        <v>255882.2</v>
      </c>
      <c r="AC2">
        <v>250000.2</v>
      </c>
      <c r="AD2">
        <v>281833.59999999998</v>
      </c>
      <c r="AE2">
        <v>325076.8</v>
      </c>
      <c r="AF2">
        <v>376015.8</v>
      </c>
      <c r="AG2">
        <v>436111.2</v>
      </c>
      <c r="AH2">
        <v>507088</v>
      </c>
      <c r="AI2">
        <v>591001.9</v>
      </c>
      <c r="AJ2">
        <v>690299.9</v>
      </c>
      <c r="AK2">
        <v>807881.7</v>
      </c>
      <c r="AL2">
        <v>947202</v>
      </c>
      <c r="AM2">
        <v>1112368</v>
      </c>
      <c r="AN2">
        <v>1308256</v>
      </c>
      <c r="AO2">
        <v>1553891</v>
      </c>
      <c r="AP2">
        <v>1849685</v>
      </c>
      <c r="AQ2">
        <v>2206484</v>
      </c>
      <c r="AR2">
        <v>2637579</v>
      </c>
      <c r="AS2">
        <v>3703452</v>
      </c>
      <c r="AT2">
        <v>4203844</v>
      </c>
      <c r="AU2">
        <v>4854332</v>
      </c>
      <c r="AV2">
        <v>5405345</v>
      </c>
      <c r="AW2">
        <v>5786148</v>
      </c>
      <c r="AX2">
        <v>7572102</v>
      </c>
      <c r="AY2">
        <v>9221830</v>
      </c>
      <c r="AZ2" s="97">
        <v>10874316</v>
      </c>
      <c r="BA2" s="97">
        <v>12087460</v>
      </c>
      <c r="BB2" s="97">
        <v>14149144</v>
      </c>
      <c r="BC2" s="97">
        <v>18374652</v>
      </c>
      <c r="BD2" s="97">
        <v>22194642</v>
      </c>
      <c r="BE2" s="97">
        <v>24957546</v>
      </c>
      <c r="BF2" s="97">
        <v>28088708</v>
      </c>
      <c r="BG2" s="97">
        <v>30973976</v>
      </c>
      <c r="BH2" s="97">
        <v>31312238</v>
      </c>
      <c r="BI2" s="97">
        <v>31650538</v>
      </c>
      <c r="BJ2" s="97">
        <v>31988790</v>
      </c>
      <c r="BK2" s="97">
        <v>32327058</v>
      </c>
      <c r="BL2" s="97">
        <v>32665218</v>
      </c>
      <c r="BM2" s="97">
        <v>33003474</v>
      </c>
      <c r="BN2" s="97">
        <v>33341838</v>
      </c>
      <c r="BO2" s="97">
        <v>33680052</v>
      </c>
      <c r="BP2" s="97">
        <v>34018340</v>
      </c>
      <c r="BQ2" s="97">
        <v>34356572</v>
      </c>
      <c r="BR2" s="97">
        <v>34735104</v>
      </c>
      <c r="BS2" s="97">
        <v>34765836</v>
      </c>
      <c r="BT2" s="97">
        <v>35140600</v>
      </c>
      <c r="BU2" s="97">
        <v>35515180</v>
      </c>
      <c r="BV2" s="97">
        <v>35890144</v>
      </c>
      <c r="BW2" s="97">
        <v>36264824</v>
      </c>
      <c r="BX2" s="97">
        <v>36639780</v>
      </c>
    </row>
    <row r="3" spans="1:76">
      <c r="A3" s="95">
        <v>2</v>
      </c>
      <c r="B3" s="97">
        <v>467938.9</v>
      </c>
      <c r="C3">
        <v>513433.3</v>
      </c>
      <c r="D3">
        <v>563255.19999999995</v>
      </c>
      <c r="E3">
        <v>617815.80000000005</v>
      </c>
      <c r="F3">
        <v>677551.6</v>
      </c>
      <c r="G3">
        <v>742929.4</v>
      </c>
      <c r="H3">
        <v>814475.6</v>
      </c>
      <c r="I3">
        <v>892731.4</v>
      </c>
      <c r="J3">
        <v>978338.9</v>
      </c>
      <c r="K3">
        <v>1071940</v>
      </c>
      <c r="L3">
        <v>1174262</v>
      </c>
      <c r="M3">
        <v>1209520</v>
      </c>
      <c r="N3">
        <v>1245458</v>
      </c>
      <c r="O3">
        <v>1282070</v>
      </c>
      <c r="P3">
        <v>1319368</v>
      </c>
      <c r="Q3">
        <v>1357297</v>
      </c>
      <c r="R3">
        <v>1395857</v>
      </c>
      <c r="S3">
        <v>1435034</v>
      </c>
      <c r="T3">
        <v>1474829</v>
      </c>
      <c r="U3">
        <v>1627106</v>
      </c>
      <c r="V3">
        <v>1772389</v>
      </c>
      <c r="W3">
        <v>1870790</v>
      </c>
      <c r="X3">
        <v>2029686</v>
      </c>
      <c r="Y3">
        <v>2149512</v>
      </c>
      <c r="Z3">
        <v>2327469</v>
      </c>
      <c r="AA3">
        <v>2469789</v>
      </c>
      <c r="AB3">
        <v>996018.5</v>
      </c>
      <c r="AC3">
        <v>1158852</v>
      </c>
      <c r="AD3">
        <v>1702255</v>
      </c>
      <c r="AE3">
        <v>2236786</v>
      </c>
      <c r="AF3">
        <v>2762360</v>
      </c>
      <c r="AG3">
        <v>3279024</v>
      </c>
      <c r="AH3">
        <v>3786808</v>
      </c>
      <c r="AI3">
        <v>4285737</v>
      </c>
      <c r="AJ3">
        <v>4775623</v>
      </c>
      <c r="AK3">
        <v>5256546</v>
      </c>
      <c r="AL3">
        <v>5728712</v>
      </c>
      <c r="AM3">
        <v>7260624</v>
      </c>
      <c r="AN3">
        <v>9319963</v>
      </c>
      <c r="AO3" s="97">
        <v>11976269</v>
      </c>
      <c r="AP3" s="97">
        <v>15499047</v>
      </c>
      <c r="AQ3" s="97">
        <v>19996202</v>
      </c>
      <c r="AR3" s="97">
        <v>26169188</v>
      </c>
      <c r="AS3" s="97">
        <v>34757748</v>
      </c>
      <c r="AT3" s="97">
        <v>42078540</v>
      </c>
      <c r="AU3" s="97">
        <v>54120876</v>
      </c>
      <c r="AV3" s="97">
        <v>66914816</v>
      </c>
      <c r="AW3" s="97">
        <v>80022936</v>
      </c>
      <c r="AX3" s="97">
        <v>95815536</v>
      </c>
      <c r="AY3" s="97">
        <v>110469220</v>
      </c>
      <c r="AZ3" s="97">
        <v>127884070</v>
      </c>
      <c r="BA3" s="97">
        <v>136654850</v>
      </c>
      <c r="BB3" s="97">
        <v>162540340</v>
      </c>
      <c r="BC3" s="97">
        <v>191161650</v>
      </c>
      <c r="BD3" s="97">
        <v>214059860</v>
      </c>
      <c r="BE3" s="97">
        <v>233951740</v>
      </c>
      <c r="BF3" s="97">
        <v>256875020</v>
      </c>
      <c r="BG3" s="97">
        <v>285307100</v>
      </c>
      <c r="BH3" s="97">
        <v>288123070</v>
      </c>
      <c r="BI3" s="97">
        <v>290941380</v>
      </c>
      <c r="BJ3" s="97">
        <v>293758400</v>
      </c>
      <c r="BK3" s="97">
        <v>296573570</v>
      </c>
      <c r="BL3" s="97">
        <v>299389700</v>
      </c>
      <c r="BM3" s="97">
        <v>302205890</v>
      </c>
      <c r="BN3" s="97">
        <v>305020740</v>
      </c>
      <c r="BO3" s="97">
        <v>307837570</v>
      </c>
      <c r="BP3" s="97">
        <v>310653920</v>
      </c>
      <c r="BQ3" s="97">
        <v>313470180</v>
      </c>
      <c r="BR3" s="97">
        <v>316033340</v>
      </c>
      <c r="BS3" s="97">
        <v>315443040</v>
      </c>
      <c r="BT3" s="97">
        <v>317978820</v>
      </c>
      <c r="BU3" s="97">
        <v>320514940</v>
      </c>
      <c r="BV3" s="97">
        <v>323052260</v>
      </c>
      <c r="BW3" s="97">
        <v>325588260</v>
      </c>
      <c r="BX3" s="97">
        <v>328125980</v>
      </c>
    </row>
    <row r="4" spans="1:76">
      <c r="A4" s="95">
        <v>3</v>
      </c>
      <c r="B4" s="97">
        <v>1610600</v>
      </c>
      <c r="C4">
        <v>1988084</v>
      </c>
      <c r="D4">
        <v>2453648</v>
      </c>
      <c r="E4">
        <v>3027746</v>
      </c>
      <c r="F4">
        <v>3735518</v>
      </c>
      <c r="G4">
        <v>4607953</v>
      </c>
      <c r="H4">
        <v>5683170</v>
      </c>
      <c r="I4">
        <v>7007939</v>
      </c>
      <c r="J4">
        <v>8639925</v>
      </c>
      <c r="K4" s="97">
        <v>10649908</v>
      </c>
      <c r="L4" s="97">
        <v>13124901</v>
      </c>
      <c r="M4" s="97">
        <v>13612562</v>
      </c>
      <c r="N4" s="97">
        <v>14114230</v>
      </c>
      <c r="O4" s="97">
        <v>14629955</v>
      </c>
      <c r="P4" s="97">
        <v>15159716</v>
      </c>
      <c r="Q4" s="97">
        <v>15703596</v>
      </c>
      <c r="R4" s="97">
        <v>16261561</v>
      </c>
      <c r="S4" s="97">
        <v>16833502</v>
      </c>
      <c r="T4" s="97">
        <v>17419126</v>
      </c>
      <c r="U4" s="97">
        <v>19680174</v>
      </c>
      <c r="V4" s="97">
        <v>21838314</v>
      </c>
      <c r="W4" s="97">
        <v>24249966</v>
      </c>
      <c r="X4" s="97">
        <v>26544176</v>
      </c>
      <c r="Y4" s="97">
        <v>28720626</v>
      </c>
      <c r="Z4" s="97">
        <v>30779418</v>
      </c>
      <c r="AA4" s="97">
        <v>32720582</v>
      </c>
      <c r="AB4">
        <v>1279408</v>
      </c>
      <c r="AC4">
        <v>4999998</v>
      </c>
      <c r="AD4">
        <v>5376242</v>
      </c>
      <c r="AE4">
        <v>5745796</v>
      </c>
      <c r="AF4">
        <v>6108595</v>
      </c>
      <c r="AG4">
        <v>6464678</v>
      </c>
      <c r="AH4">
        <v>6814080</v>
      </c>
      <c r="AI4">
        <v>7156753</v>
      </c>
      <c r="AJ4">
        <v>7492704</v>
      </c>
      <c r="AK4">
        <v>7821967</v>
      </c>
      <c r="AL4">
        <v>8144492</v>
      </c>
      <c r="AM4">
        <v>8460334</v>
      </c>
      <c r="AN4">
        <v>8769451</v>
      </c>
      <c r="AO4">
        <v>9071833</v>
      </c>
      <c r="AP4">
        <v>9367542</v>
      </c>
      <c r="AQ4">
        <v>9656491</v>
      </c>
      <c r="AR4">
        <v>9938772</v>
      </c>
      <c r="AS4" s="97">
        <v>10214322</v>
      </c>
      <c r="AT4" s="97">
        <v>10483136</v>
      </c>
      <c r="AU4" s="97">
        <v>10745222</v>
      </c>
      <c r="AV4" s="97">
        <v>12560168</v>
      </c>
      <c r="AW4" s="97">
        <v>14296016</v>
      </c>
      <c r="AX4" s="97">
        <v>15857412</v>
      </c>
      <c r="AY4" s="97">
        <v>14937049</v>
      </c>
      <c r="AZ4" s="97">
        <v>17182054</v>
      </c>
      <c r="BA4" s="97">
        <v>20322216</v>
      </c>
      <c r="BB4" s="97">
        <v>28572966</v>
      </c>
      <c r="BC4" s="97">
        <v>38895920</v>
      </c>
      <c r="BD4" s="97">
        <v>53009512</v>
      </c>
      <c r="BE4" s="97">
        <v>70014608</v>
      </c>
      <c r="BF4" s="97">
        <v>85486584</v>
      </c>
      <c r="BG4" s="97">
        <v>100959100</v>
      </c>
      <c r="BH4" s="97">
        <v>102318960</v>
      </c>
      <c r="BI4" s="97">
        <v>103678860</v>
      </c>
      <c r="BJ4" s="97">
        <v>105038570</v>
      </c>
      <c r="BK4" s="97">
        <v>106398150</v>
      </c>
      <c r="BL4" s="97">
        <v>107758050</v>
      </c>
      <c r="BM4" s="97">
        <v>109117950</v>
      </c>
      <c r="BN4" s="97">
        <v>110477770</v>
      </c>
      <c r="BO4" s="97">
        <v>111837670</v>
      </c>
      <c r="BP4" s="97">
        <v>113197220</v>
      </c>
      <c r="BQ4" s="97">
        <v>114557170</v>
      </c>
      <c r="BR4" s="97">
        <v>115845810</v>
      </c>
      <c r="BS4" s="97">
        <v>115974900</v>
      </c>
      <c r="BT4" s="97">
        <v>117251230</v>
      </c>
      <c r="BU4" s="97">
        <v>118526920</v>
      </c>
      <c r="BV4" s="97">
        <v>119803140</v>
      </c>
      <c r="BW4" s="97">
        <v>121078880</v>
      </c>
      <c r="BX4" s="97">
        <v>122354940</v>
      </c>
    </row>
    <row r="5" spans="1:76">
      <c r="A5" s="95">
        <v>4</v>
      </c>
      <c r="B5" s="97">
        <v>245343.2</v>
      </c>
      <c r="C5">
        <v>271115.40000000002</v>
      </c>
      <c r="D5">
        <v>300238.5</v>
      </c>
      <c r="E5">
        <v>333454.3</v>
      </c>
      <c r="F5">
        <v>371797.6</v>
      </c>
      <c r="G5">
        <v>416735.4</v>
      </c>
      <c r="H5">
        <v>470410.8</v>
      </c>
      <c r="I5">
        <v>536025.19999999995</v>
      </c>
      <c r="J5">
        <v>618484.69999999995</v>
      </c>
      <c r="K5">
        <v>725462.9</v>
      </c>
      <c r="L5">
        <v>869318</v>
      </c>
      <c r="M5">
        <v>947230.6</v>
      </c>
      <c r="N5">
        <v>1033795</v>
      </c>
      <c r="O5">
        <v>1130348</v>
      </c>
      <c r="P5">
        <v>1238519</v>
      </c>
      <c r="Q5">
        <v>1360319</v>
      </c>
      <c r="R5">
        <v>1498230</v>
      </c>
      <c r="S5">
        <v>1655422</v>
      </c>
      <c r="T5">
        <v>1835998</v>
      </c>
      <c r="U5">
        <v>2227735</v>
      </c>
      <c r="V5">
        <v>2645135</v>
      </c>
      <c r="W5">
        <v>2942256</v>
      </c>
      <c r="X5">
        <v>3299307</v>
      </c>
      <c r="Y5">
        <v>3743297</v>
      </c>
      <c r="Z5">
        <v>4319959</v>
      </c>
      <c r="AA5">
        <v>5110442</v>
      </c>
      <c r="AB5">
        <v>2345542</v>
      </c>
      <c r="AC5">
        <v>2049769</v>
      </c>
      <c r="AD5">
        <v>2120534</v>
      </c>
      <c r="AE5">
        <v>2204711</v>
      </c>
      <c r="AF5">
        <v>2304720</v>
      </c>
      <c r="AG5">
        <v>2423555</v>
      </c>
      <c r="AH5">
        <v>2564829</v>
      </c>
      <c r="AI5">
        <v>2733041</v>
      </c>
      <c r="AJ5">
        <v>2933811</v>
      </c>
      <c r="AK5">
        <v>3190115</v>
      </c>
      <c r="AL5">
        <v>3490141</v>
      </c>
      <c r="AM5">
        <v>3843360</v>
      </c>
      <c r="AN5">
        <v>4277353</v>
      </c>
      <c r="AO5">
        <v>4702404</v>
      </c>
      <c r="AP5">
        <v>5392322</v>
      </c>
      <c r="AQ5">
        <v>6005286</v>
      </c>
      <c r="AR5">
        <v>6734646</v>
      </c>
      <c r="AS5">
        <v>7356126</v>
      </c>
      <c r="AT5">
        <v>8106180</v>
      </c>
      <c r="AU5">
        <v>8949251</v>
      </c>
      <c r="AV5">
        <v>9893118</v>
      </c>
      <c r="AW5" s="97">
        <v>10980056</v>
      </c>
      <c r="AX5" s="97">
        <v>13025273</v>
      </c>
      <c r="AY5" s="97">
        <v>15791785</v>
      </c>
      <c r="AZ5" s="97">
        <v>18531714</v>
      </c>
      <c r="BA5" s="97">
        <v>21670692</v>
      </c>
      <c r="BB5" s="97">
        <v>27733338</v>
      </c>
      <c r="BC5" s="97">
        <v>34788844</v>
      </c>
      <c r="BD5" s="97">
        <v>43850952</v>
      </c>
      <c r="BE5" s="97">
        <v>53474816</v>
      </c>
      <c r="BF5" s="97">
        <v>63819168</v>
      </c>
      <c r="BG5" s="97">
        <v>74508184</v>
      </c>
      <c r="BH5" s="97">
        <v>75535600</v>
      </c>
      <c r="BI5" s="97">
        <v>76563000</v>
      </c>
      <c r="BJ5" s="97">
        <v>77590664</v>
      </c>
      <c r="BK5" s="97">
        <v>78617888</v>
      </c>
      <c r="BL5" s="97">
        <v>79645448</v>
      </c>
      <c r="BM5" s="97">
        <v>80673016</v>
      </c>
      <c r="BN5" s="97">
        <v>81700328</v>
      </c>
      <c r="BO5" s="97">
        <v>82727552</v>
      </c>
      <c r="BP5" s="97">
        <v>83755056</v>
      </c>
      <c r="BQ5" s="97">
        <v>84782536</v>
      </c>
      <c r="BR5" s="97">
        <v>85653856</v>
      </c>
      <c r="BS5" s="97">
        <v>85668168</v>
      </c>
      <c r="BT5" s="97">
        <v>86530784</v>
      </c>
      <c r="BU5" s="97">
        <v>87393584</v>
      </c>
      <c r="BV5" s="97">
        <v>88256152</v>
      </c>
      <c r="BW5" s="97">
        <v>89118920</v>
      </c>
      <c r="BX5" s="97">
        <v>89981632</v>
      </c>
    </row>
    <row r="6" spans="1:76">
      <c r="A6" s="95">
        <v>5</v>
      </c>
      <c r="B6" s="97">
        <v>830038.5</v>
      </c>
      <c r="C6">
        <v>1075815</v>
      </c>
      <c r="D6">
        <v>1394121</v>
      </c>
      <c r="E6">
        <v>1806324</v>
      </c>
      <c r="F6">
        <v>2340010</v>
      </c>
      <c r="G6">
        <v>3030842</v>
      </c>
      <c r="H6">
        <v>3924965</v>
      </c>
      <c r="I6">
        <v>5081876</v>
      </c>
      <c r="J6">
        <v>6578632</v>
      </c>
      <c r="K6">
        <v>8514519</v>
      </c>
      <c r="L6" s="97">
        <v>11017936</v>
      </c>
      <c r="M6" s="97">
        <v>11606574</v>
      </c>
      <c r="N6" s="97">
        <v>12222913</v>
      </c>
      <c r="O6" s="97">
        <v>12868328</v>
      </c>
      <c r="P6" s="97">
        <v>13543404</v>
      </c>
      <c r="Q6" s="97">
        <v>14249289</v>
      </c>
      <c r="R6" s="97">
        <v>14986936</v>
      </c>
      <c r="S6" s="97">
        <v>15757427</v>
      </c>
      <c r="T6" s="97">
        <v>16561404</v>
      </c>
      <c r="U6" s="97">
        <v>16536940</v>
      </c>
      <c r="V6" s="97">
        <v>16504964</v>
      </c>
      <c r="W6" s="97">
        <v>17927050</v>
      </c>
      <c r="X6" s="97">
        <v>19277042</v>
      </c>
      <c r="Y6" s="97">
        <v>20554166</v>
      </c>
      <c r="Z6" s="97">
        <v>21759158</v>
      </c>
      <c r="AA6" s="97">
        <v>24524630</v>
      </c>
      <c r="AB6">
        <v>1135810</v>
      </c>
      <c r="AC6">
        <v>689079</v>
      </c>
      <c r="AD6">
        <v>786363.8</v>
      </c>
      <c r="AE6">
        <v>901971.6</v>
      </c>
      <c r="AF6">
        <v>1039972</v>
      </c>
      <c r="AG6">
        <v>1205416</v>
      </c>
      <c r="AH6">
        <v>1404595</v>
      </c>
      <c r="AI6">
        <v>1645234</v>
      </c>
      <c r="AJ6">
        <v>1937059</v>
      </c>
      <c r="AK6">
        <v>2292064</v>
      </c>
      <c r="AL6">
        <v>2725229</v>
      </c>
      <c r="AM6">
        <v>3255219</v>
      </c>
      <c r="AN6">
        <v>4131948</v>
      </c>
      <c r="AO6">
        <v>5029946</v>
      </c>
      <c r="AP6">
        <v>6331028</v>
      </c>
      <c r="AQ6">
        <v>7616711</v>
      </c>
      <c r="AR6">
        <v>8888374</v>
      </c>
      <c r="AS6" s="97">
        <v>10147510</v>
      </c>
      <c r="AT6" s="97">
        <v>11397684</v>
      </c>
      <c r="AU6" s="97">
        <v>12562111</v>
      </c>
      <c r="AV6" s="97">
        <v>15458777</v>
      </c>
      <c r="AW6" s="97">
        <v>18554138</v>
      </c>
      <c r="AX6" s="97">
        <v>23299120</v>
      </c>
      <c r="AY6" s="97">
        <v>32219690</v>
      </c>
      <c r="AZ6" s="97">
        <v>42702668</v>
      </c>
      <c r="BA6" s="97">
        <v>43392504</v>
      </c>
      <c r="BB6" s="97">
        <v>55593972</v>
      </c>
      <c r="BC6" s="97">
        <v>74634864</v>
      </c>
      <c r="BD6" s="97">
        <v>98191624</v>
      </c>
      <c r="BE6" s="97">
        <v>123901830</v>
      </c>
      <c r="BF6" s="97">
        <v>151744700</v>
      </c>
      <c r="BG6" s="97">
        <v>176170160</v>
      </c>
      <c r="BH6" s="97">
        <v>178241730</v>
      </c>
      <c r="BI6" s="97">
        <v>180315260</v>
      </c>
      <c r="BJ6" s="97">
        <v>182388660</v>
      </c>
      <c r="BK6" s="97">
        <v>184460420</v>
      </c>
      <c r="BL6" s="97">
        <v>186532930</v>
      </c>
      <c r="BM6" s="97">
        <v>188606690</v>
      </c>
      <c r="BN6" s="97">
        <v>190678580</v>
      </c>
      <c r="BO6" s="97">
        <v>192750190</v>
      </c>
      <c r="BP6" s="97">
        <v>194821340</v>
      </c>
      <c r="BQ6" s="97">
        <v>196893650</v>
      </c>
      <c r="BR6" s="97">
        <v>198487540</v>
      </c>
      <c r="BS6" s="97">
        <v>198102270</v>
      </c>
      <c r="BT6" s="97">
        <v>199681840</v>
      </c>
      <c r="BU6" s="97">
        <v>201260980</v>
      </c>
      <c r="BV6" s="97">
        <v>202839520</v>
      </c>
      <c r="BW6" s="97">
        <v>204419740</v>
      </c>
      <c r="BX6" s="97">
        <v>206000820</v>
      </c>
    </row>
    <row r="7" spans="1:76">
      <c r="A7" s="95">
        <v>6</v>
      </c>
      <c r="B7" s="97">
        <v>1365646</v>
      </c>
      <c r="C7">
        <v>1571538</v>
      </c>
      <c r="D7">
        <v>1813939</v>
      </c>
      <c r="E7">
        <v>2099714</v>
      </c>
      <c r="F7">
        <v>2437084</v>
      </c>
      <c r="G7">
        <v>2836052</v>
      </c>
      <c r="H7">
        <v>3308571</v>
      </c>
      <c r="I7">
        <v>3869228</v>
      </c>
      <c r="J7">
        <v>4535174</v>
      </c>
      <c r="K7">
        <v>5411501</v>
      </c>
      <c r="L7">
        <v>6526770</v>
      </c>
      <c r="M7">
        <v>6831672</v>
      </c>
      <c r="N7">
        <v>7148694</v>
      </c>
      <c r="O7">
        <v>7479183</v>
      </c>
      <c r="P7">
        <v>7822005</v>
      </c>
      <c r="Q7">
        <v>8179090</v>
      </c>
      <c r="R7">
        <v>8549804</v>
      </c>
      <c r="S7">
        <v>8937919</v>
      </c>
      <c r="T7">
        <v>9343033</v>
      </c>
      <c r="U7" s="97">
        <v>10126889</v>
      </c>
      <c r="V7" s="97">
        <v>10875631</v>
      </c>
      <c r="W7" s="97">
        <v>11693185</v>
      </c>
      <c r="X7" s="97">
        <v>12468399</v>
      </c>
      <c r="Y7" s="97">
        <v>13207687</v>
      </c>
      <c r="Z7" s="97">
        <v>13904721</v>
      </c>
      <c r="AA7" s="97">
        <v>14558788</v>
      </c>
      <c r="AB7">
        <v>7026686</v>
      </c>
      <c r="AC7">
        <v>6687360</v>
      </c>
      <c r="AD7">
        <v>6752063</v>
      </c>
      <c r="AE7">
        <v>6816726</v>
      </c>
      <c r="AF7">
        <v>6881164</v>
      </c>
      <c r="AG7">
        <v>6945582</v>
      </c>
      <c r="AH7">
        <v>7009906</v>
      </c>
      <c r="AI7">
        <v>7074026</v>
      </c>
      <c r="AJ7">
        <v>7138172</v>
      </c>
      <c r="AK7">
        <v>7202314</v>
      </c>
      <c r="AL7">
        <v>7266418</v>
      </c>
      <c r="AM7">
        <v>7330564</v>
      </c>
      <c r="AN7">
        <v>7410812</v>
      </c>
      <c r="AO7">
        <v>7886988</v>
      </c>
      <c r="AP7">
        <v>9227988</v>
      </c>
      <c r="AQ7" s="97">
        <v>10454708</v>
      </c>
      <c r="AR7" s="97">
        <v>12054879</v>
      </c>
      <c r="AS7" s="97">
        <v>14047203</v>
      </c>
      <c r="AT7" s="97">
        <v>15483603</v>
      </c>
      <c r="AU7" s="97">
        <v>17921028</v>
      </c>
      <c r="AV7" s="97">
        <v>22030846</v>
      </c>
      <c r="AW7" s="97">
        <v>25379296</v>
      </c>
      <c r="AX7" s="97">
        <v>30259002</v>
      </c>
      <c r="AY7" s="97">
        <v>36501452</v>
      </c>
      <c r="AZ7" s="97">
        <v>43212588</v>
      </c>
      <c r="BA7" s="97">
        <v>51045804</v>
      </c>
      <c r="BB7" s="97">
        <v>60322536</v>
      </c>
      <c r="BC7" s="97">
        <v>77047344</v>
      </c>
      <c r="BD7" s="97">
        <v>97600408</v>
      </c>
      <c r="BE7" s="97">
        <v>121416420</v>
      </c>
      <c r="BF7" s="97">
        <v>147994860</v>
      </c>
      <c r="BG7" s="97">
        <v>174662260</v>
      </c>
      <c r="BH7" s="97">
        <v>177143740</v>
      </c>
      <c r="BI7" s="97">
        <v>179627340</v>
      </c>
      <c r="BJ7" s="97">
        <v>182111310</v>
      </c>
      <c r="BK7" s="97">
        <v>184595790</v>
      </c>
      <c r="BL7" s="97">
        <v>187079100</v>
      </c>
      <c r="BM7" s="97">
        <v>189561650</v>
      </c>
      <c r="BN7" s="97">
        <v>192045920</v>
      </c>
      <c r="BO7" s="97">
        <v>194529570</v>
      </c>
      <c r="BP7" s="97">
        <v>197013550</v>
      </c>
      <c r="BQ7" s="97">
        <v>199496080</v>
      </c>
      <c r="BR7" s="97">
        <v>201681330</v>
      </c>
      <c r="BS7" s="97">
        <v>201847600</v>
      </c>
      <c r="BT7" s="97">
        <v>204009890</v>
      </c>
      <c r="BU7" s="97">
        <v>206174480</v>
      </c>
      <c r="BV7" s="97">
        <v>208337760</v>
      </c>
      <c r="BW7" s="97">
        <v>210501280</v>
      </c>
      <c r="BX7" s="97">
        <v>212667060</v>
      </c>
    </row>
    <row r="8" spans="1:76">
      <c r="A8" s="95">
        <v>7</v>
      </c>
      <c r="B8" s="97">
        <v>109775.5</v>
      </c>
      <c r="C8">
        <v>167727.9</v>
      </c>
      <c r="D8">
        <v>257105.6</v>
      </c>
      <c r="E8">
        <v>395313</v>
      </c>
      <c r="F8">
        <v>609578.80000000005</v>
      </c>
      <c r="G8">
        <v>942619.8</v>
      </c>
      <c r="H8">
        <v>1646523</v>
      </c>
      <c r="I8">
        <v>3685978</v>
      </c>
      <c r="J8">
        <v>5634648</v>
      </c>
      <c r="K8">
        <v>8188900</v>
      </c>
      <c r="L8" s="97">
        <v>14350257</v>
      </c>
      <c r="M8" s="97">
        <v>14932159</v>
      </c>
      <c r="N8" s="97">
        <v>15495325</v>
      </c>
      <c r="O8" s="97">
        <v>14627263</v>
      </c>
      <c r="P8" s="97">
        <v>13790114</v>
      </c>
      <c r="Q8" s="97">
        <v>12775907</v>
      </c>
      <c r="R8" s="97">
        <v>11800626</v>
      </c>
      <c r="S8" s="97">
        <v>12331187</v>
      </c>
      <c r="T8" s="97">
        <v>13071940</v>
      </c>
      <c r="U8" s="97">
        <v>14206851</v>
      </c>
      <c r="V8" s="97">
        <v>15286725</v>
      </c>
      <c r="W8" s="97">
        <v>13551511</v>
      </c>
      <c r="X8" s="97">
        <v>12433906</v>
      </c>
      <c r="Y8" s="97">
        <v>13259526</v>
      </c>
      <c r="Z8" s="97">
        <v>11401885</v>
      </c>
      <c r="AA8" s="97">
        <v>10863544</v>
      </c>
      <c r="AB8" s="97">
        <v>14074170</v>
      </c>
      <c r="AC8" s="97">
        <v>11625874</v>
      </c>
      <c r="AD8" s="97">
        <v>11560338</v>
      </c>
      <c r="AE8" s="97">
        <v>11555446</v>
      </c>
      <c r="AF8" s="97">
        <v>11549995</v>
      </c>
      <c r="AG8" s="97">
        <v>11544075</v>
      </c>
      <c r="AH8" s="97">
        <v>11537819</v>
      </c>
      <c r="AI8" s="97">
        <v>11531228</v>
      </c>
      <c r="AJ8" s="97">
        <v>11524565</v>
      </c>
      <c r="AK8" s="97">
        <v>11517746</v>
      </c>
      <c r="AL8" s="97">
        <v>11511176</v>
      </c>
      <c r="AM8" s="97">
        <v>11504919</v>
      </c>
      <c r="AN8" s="97">
        <v>12069326</v>
      </c>
      <c r="AO8" s="97">
        <v>12667532</v>
      </c>
      <c r="AP8" s="97">
        <v>14102664</v>
      </c>
      <c r="AQ8" s="97">
        <v>15513652</v>
      </c>
      <c r="AR8" s="97">
        <v>16901210</v>
      </c>
      <c r="AS8" s="97">
        <v>17174792</v>
      </c>
      <c r="AT8" s="97">
        <v>18852890</v>
      </c>
      <c r="AU8" s="97">
        <v>20612920</v>
      </c>
      <c r="AV8" s="97">
        <v>24176356</v>
      </c>
      <c r="AW8" s="97">
        <v>27116314</v>
      </c>
      <c r="AX8" s="97">
        <v>29764548</v>
      </c>
      <c r="AY8" s="97">
        <v>32448024</v>
      </c>
      <c r="AZ8" s="97">
        <v>35234128</v>
      </c>
      <c r="BA8" s="97">
        <v>39073136</v>
      </c>
      <c r="BB8" s="97">
        <v>45104928</v>
      </c>
      <c r="BC8" s="97">
        <v>57277616</v>
      </c>
      <c r="BD8" s="97">
        <v>73763616</v>
      </c>
      <c r="BE8" s="97">
        <v>94673640</v>
      </c>
      <c r="BF8" s="97">
        <v>121454940</v>
      </c>
      <c r="BG8" s="97">
        <v>143511550</v>
      </c>
      <c r="BH8" s="97">
        <v>145936380</v>
      </c>
      <c r="BI8" s="97">
        <v>148361580</v>
      </c>
      <c r="BJ8" s="97">
        <v>150785580</v>
      </c>
      <c r="BK8" s="97">
        <v>153209010</v>
      </c>
      <c r="BL8" s="97">
        <v>155634060</v>
      </c>
      <c r="BM8" s="97">
        <v>158058240</v>
      </c>
      <c r="BN8" s="97">
        <v>160482690</v>
      </c>
      <c r="BO8" s="97">
        <v>162906910</v>
      </c>
      <c r="BP8" s="97">
        <v>165331440</v>
      </c>
      <c r="BQ8" s="97">
        <v>167756500</v>
      </c>
      <c r="BR8" s="97">
        <v>170147380</v>
      </c>
      <c r="BS8" s="97">
        <v>170828670</v>
      </c>
      <c r="BT8" s="97">
        <v>173196460</v>
      </c>
      <c r="BU8" s="97">
        <v>175563170</v>
      </c>
      <c r="BV8" s="97">
        <v>177930690</v>
      </c>
      <c r="BW8" s="97">
        <v>180297010</v>
      </c>
      <c r="BX8" s="97">
        <v>182664260</v>
      </c>
    </row>
    <row r="9" spans="1:76">
      <c r="A9" s="95">
        <v>8</v>
      </c>
      <c r="B9" s="97">
        <v>196873.8</v>
      </c>
      <c r="C9">
        <v>268422.5</v>
      </c>
      <c r="D9">
        <v>367634.1</v>
      </c>
      <c r="E9">
        <v>505859.7</v>
      </c>
      <c r="F9">
        <v>699434.9</v>
      </c>
      <c r="G9">
        <v>971891.19999999995</v>
      </c>
      <c r="H9">
        <v>1357376</v>
      </c>
      <c r="I9">
        <v>1905683</v>
      </c>
      <c r="J9">
        <v>2689826</v>
      </c>
      <c r="K9">
        <v>3817492</v>
      </c>
      <c r="L9">
        <v>5448079</v>
      </c>
      <c r="M9">
        <v>6317298</v>
      </c>
      <c r="N9">
        <v>7363672</v>
      </c>
      <c r="O9">
        <v>8630842</v>
      </c>
      <c r="P9" s="97">
        <v>10174086</v>
      </c>
      <c r="Q9" s="97">
        <v>12064523</v>
      </c>
      <c r="R9" s="97">
        <v>14392566</v>
      </c>
      <c r="S9" s="97">
        <v>17274704</v>
      </c>
      <c r="T9" s="97">
        <v>20859420</v>
      </c>
      <c r="U9" s="97">
        <v>23454104</v>
      </c>
      <c r="V9" s="97">
        <v>26057366</v>
      </c>
      <c r="W9" s="97">
        <v>28310696</v>
      </c>
      <c r="X9" s="97">
        <v>30611122</v>
      </c>
      <c r="Y9" s="97">
        <v>33792352</v>
      </c>
      <c r="Z9" s="97">
        <v>37301848</v>
      </c>
      <c r="AA9" s="97">
        <v>40760736</v>
      </c>
      <c r="AB9" s="97">
        <v>46398040</v>
      </c>
      <c r="AC9" s="97">
        <v>52914612</v>
      </c>
      <c r="AD9" s="97">
        <v>52707028</v>
      </c>
      <c r="AE9" s="97">
        <v>52410500</v>
      </c>
      <c r="AF9" s="97">
        <v>52152448</v>
      </c>
      <c r="AG9" s="97">
        <v>51931276</v>
      </c>
      <c r="AH9" s="97">
        <v>51748488</v>
      </c>
      <c r="AI9" s="97">
        <v>51602496</v>
      </c>
      <c r="AJ9" s="97">
        <v>51496932</v>
      </c>
      <c r="AK9" s="97">
        <v>51430200</v>
      </c>
      <c r="AL9" s="97">
        <v>51406976</v>
      </c>
      <c r="AM9" s="97">
        <v>51428820</v>
      </c>
      <c r="AN9" s="97">
        <v>51498828</v>
      </c>
      <c r="AO9" s="97">
        <v>51649128</v>
      </c>
      <c r="AP9" s="97">
        <v>51856652</v>
      </c>
      <c r="AQ9" s="97">
        <v>52132720</v>
      </c>
      <c r="AR9" s="97">
        <v>52490000</v>
      </c>
      <c r="AS9" s="97">
        <v>52945132</v>
      </c>
      <c r="AT9" s="97">
        <v>53630868</v>
      </c>
      <c r="AU9" s="97">
        <v>54480180</v>
      </c>
      <c r="AV9" s="97">
        <v>55551508</v>
      </c>
      <c r="AW9" s="97">
        <v>56966368</v>
      </c>
      <c r="AX9" s="97">
        <v>59342876</v>
      </c>
      <c r="AY9" s="97">
        <v>62399300</v>
      </c>
      <c r="AZ9" s="97">
        <v>67134912</v>
      </c>
      <c r="BA9" s="97">
        <v>74650208</v>
      </c>
      <c r="BB9" s="97">
        <v>92389424</v>
      </c>
      <c r="BC9" s="97">
        <v>113675970</v>
      </c>
      <c r="BD9" s="97">
        <v>145313410</v>
      </c>
      <c r="BE9" s="97">
        <v>188848000</v>
      </c>
      <c r="BF9" s="97">
        <v>247274690</v>
      </c>
      <c r="BG9" s="97">
        <v>321135970</v>
      </c>
      <c r="BH9" s="97">
        <v>330616580</v>
      </c>
      <c r="BI9" s="97">
        <v>340096510</v>
      </c>
      <c r="BJ9" s="97">
        <v>349580770</v>
      </c>
      <c r="BK9" s="97">
        <v>359066340</v>
      </c>
      <c r="BL9" s="97">
        <v>368546690</v>
      </c>
      <c r="BM9" s="97">
        <v>378027490</v>
      </c>
      <c r="BN9" s="97">
        <v>387511140</v>
      </c>
      <c r="BO9" s="97">
        <v>396997950</v>
      </c>
      <c r="BP9" s="97">
        <v>406476350</v>
      </c>
      <c r="BQ9" s="97">
        <v>415960130</v>
      </c>
      <c r="BR9" s="97">
        <v>427263520</v>
      </c>
      <c r="BS9" s="97">
        <v>434229820</v>
      </c>
      <c r="BT9" s="97">
        <v>445425060</v>
      </c>
      <c r="BU9" s="97">
        <v>456615900</v>
      </c>
      <c r="BV9" s="97">
        <v>467813020</v>
      </c>
      <c r="BW9" s="97">
        <v>479006590</v>
      </c>
      <c r="BX9" s="97">
        <v>490202620</v>
      </c>
    </row>
    <row r="10" spans="1:76">
      <c r="A10" s="95">
        <v>9</v>
      </c>
      <c r="B10" s="97">
        <v>118603.2</v>
      </c>
      <c r="C10">
        <v>162083.70000000001</v>
      </c>
      <c r="D10">
        <v>224779.7</v>
      </c>
      <c r="E10">
        <v>316383.8</v>
      </c>
      <c r="F10">
        <v>452101.6</v>
      </c>
      <c r="G10">
        <v>655612.80000000005</v>
      </c>
      <c r="H10">
        <v>964494.8</v>
      </c>
      <c r="I10">
        <v>1438308</v>
      </c>
      <c r="J10">
        <v>2172291</v>
      </c>
      <c r="K10">
        <v>3319966</v>
      </c>
      <c r="L10">
        <v>5127713</v>
      </c>
      <c r="M10">
        <v>5468961</v>
      </c>
      <c r="N10">
        <v>5870116</v>
      </c>
      <c r="O10">
        <v>6344736</v>
      </c>
      <c r="P10">
        <v>6910867</v>
      </c>
      <c r="Q10">
        <v>7592344</v>
      </c>
      <c r="R10">
        <v>8420268</v>
      </c>
      <c r="S10">
        <v>9437396</v>
      </c>
      <c r="T10" s="97">
        <v>10704812</v>
      </c>
      <c r="U10" s="97">
        <v>11355224</v>
      </c>
      <c r="V10" s="97">
        <v>11971743</v>
      </c>
      <c r="W10" s="97">
        <v>12705642</v>
      </c>
      <c r="X10" s="97">
        <v>13399284</v>
      </c>
      <c r="Y10" s="97">
        <v>14287198</v>
      </c>
      <c r="Z10" s="97">
        <v>15124846</v>
      </c>
      <c r="AA10" s="97">
        <v>16021848</v>
      </c>
      <c r="AB10" s="97">
        <v>17126236</v>
      </c>
      <c r="AC10" s="97">
        <v>18163830</v>
      </c>
      <c r="AD10" s="97">
        <v>18279736</v>
      </c>
      <c r="AE10" s="97">
        <v>18350440</v>
      </c>
      <c r="AF10" s="97">
        <v>18426206</v>
      </c>
      <c r="AG10" s="97">
        <v>18507912</v>
      </c>
      <c r="AH10" s="97">
        <v>18597062</v>
      </c>
      <c r="AI10" s="97">
        <v>18695772</v>
      </c>
      <c r="AJ10" s="97">
        <v>18806932</v>
      </c>
      <c r="AK10" s="97">
        <v>18935148</v>
      </c>
      <c r="AL10" s="97">
        <v>19069294</v>
      </c>
      <c r="AM10" s="97">
        <v>19217300</v>
      </c>
      <c r="AN10" s="97">
        <v>19382180</v>
      </c>
      <c r="AO10" s="97">
        <v>19568520</v>
      </c>
      <c r="AP10" s="97">
        <v>21109346</v>
      </c>
      <c r="AQ10" s="97">
        <v>22655020</v>
      </c>
      <c r="AR10" s="97">
        <v>24222896</v>
      </c>
      <c r="AS10" s="97">
        <v>25928716</v>
      </c>
      <c r="AT10" s="97">
        <v>27496914</v>
      </c>
      <c r="AU10" s="97">
        <v>29121402</v>
      </c>
      <c r="AV10" s="97">
        <v>30756024</v>
      </c>
      <c r="AW10" s="97">
        <v>32492274</v>
      </c>
      <c r="AX10" s="97">
        <v>34565248</v>
      </c>
      <c r="AY10" s="97">
        <v>37001188</v>
      </c>
      <c r="AZ10" s="97">
        <v>39994680</v>
      </c>
      <c r="BA10" s="97">
        <v>44223592</v>
      </c>
      <c r="BB10" s="97">
        <v>53467280</v>
      </c>
      <c r="BC10" s="97">
        <v>67250256</v>
      </c>
      <c r="BD10" s="97">
        <v>87169664</v>
      </c>
      <c r="BE10" s="97">
        <v>115209550</v>
      </c>
      <c r="BF10" s="97">
        <v>154113230</v>
      </c>
      <c r="BG10" s="97">
        <v>200790800</v>
      </c>
      <c r="BH10" s="97">
        <v>206958670</v>
      </c>
      <c r="BI10" s="97">
        <v>213126990</v>
      </c>
      <c r="BJ10" s="97">
        <v>219294140</v>
      </c>
      <c r="BK10" s="97">
        <v>225462930</v>
      </c>
      <c r="BL10" s="97">
        <v>231629970</v>
      </c>
      <c r="BM10" s="97">
        <v>237797660</v>
      </c>
      <c r="BN10" s="97">
        <v>243965630</v>
      </c>
      <c r="BO10" s="97">
        <v>250133230</v>
      </c>
      <c r="BP10" s="97">
        <v>256300560</v>
      </c>
      <c r="BQ10" s="97">
        <v>262468290</v>
      </c>
      <c r="BR10" s="97">
        <v>269693220</v>
      </c>
      <c r="BS10" s="97">
        <v>274176260</v>
      </c>
      <c r="BT10" s="97">
        <v>281335390</v>
      </c>
      <c r="BU10" s="97">
        <v>288488030</v>
      </c>
      <c r="BV10" s="97">
        <v>295639870</v>
      </c>
      <c r="BW10" s="97">
        <v>302793180</v>
      </c>
      <c r="BX10" s="97">
        <v>309948990</v>
      </c>
    </row>
    <row r="11" spans="1:76">
      <c r="A11" s="95">
        <v>10</v>
      </c>
      <c r="B11" s="97">
        <v>182.036</v>
      </c>
      <c r="C11">
        <v>358.57819999999998</v>
      </c>
      <c r="D11">
        <v>706.91279999999995</v>
      </c>
      <c r="E11">
        <v>1394.2660000000001</v>
      </c>
      <c r="F11">
        <v>2750.538</v>
      </c>
      <c r="G11">
        <v>5426.5129999999999</v>
      </c>
      <c r="H11">
        <v>10705.61</v>
      </c>
      <c r="I11">
        <v>21118.61</v>
      </c>
      <c r="J11">
        <v>41654.54</v>
      </c>
      <c r="K11">
        <v>82147.09</v>
      </c>
      <c r="L11">
        <v>161973.6</v>
      </c>
      <c r="M11">
        <v>176947.20000000001</v>
      </c>
      <c r="N11">
        <v>193248.1</v>
      </c>
      <c r="O11">
        <v>210987.2</v>
      </c>
      <c r="P11">
        <v>230282.4</v>
      </c>
      <c r="Q11">
        <v>251261</v>
      </c>
      <c r="R11">
        <v>274057.8</v>
      </c>
      <c r="S11">
        <v>298819.8</v>
      </c>
      <c r="T11">
        <v>325699.7</v>
      </c>
      <c r="U11">
        <v>351314</v>
      </c>
      <c r="V11">
        <v>375665.2</v>
      </c>
      <c r="W11">
        <v>441685.6</v>
      </c>
      <c r="X11">
        <v>504677</v>
      </c>
      <c r="Y11">
        <v>564629.4</v>
      </c>
      <c r="Z11">
        <v>621551.19999999995</v>
      </c>
      <c r="AA11">
        <v>675438.1</v>
      </c>
      <c r="AB11">
        <v>770291.3</v>
      </c>
      <c r="AC11">
        <v>1075088</v>
      </c>
      <c r="AD11">
        <v>1046352</v>
      </c>
      <c r="AE11">
        <v>1017937</v>
      </c>
      <c r="AF11">
        <v>989853.9</v>
      </c>
      <c r="AG11">
        <v>962089.8</v>
      </c>
      <c r="AH11">
        <v>934650.8</v>
      </c>
      <c r="AI11">
        <v>907539.9</v>
      </c>
      <c r="AJ11">
        <v>880750.9</v>
      </c>
      <c r="AK11">
        <v>854287.4</v>
      </c>
      <c r="AL11">
        <v>828155.5</v>
      </c>
      <c r="AM11">
        <v>802347.6</v>
      </c>
      <c r="AN11">
        <v>776864.6</v>
      </c>
      <c r="AO11">
        <v>751701.3</v>
      </c>
      <c r="AP11">
        <v>726865.4</v>
      </c>
      <c r="AQ11">
        <v>702361.9</v>
      </c>
      <c r="AR11">
        <v>819276.6</v>
      </c>
      <c r="AS11">
        <v>1000848</v>
      </c>
      <c r="AT11">
        <v>1315261</v>
      </c>
      <c r="AU11">
        <v>2578687</v>
      </c>
      <c r="AV11">
        <v>3135662</v>
      </c>
      <c r="AW11">
        <v>4332238</v>
      </c>
      <c r="AX11">
        <v>5789536</v>
      </c>
      <c r="AY11">
        <v>7137010</v>
      </c>
      <c r="AZ11">
        <v>8849750</v>
      </c>
      <c r="BA11" s="97">
        <v>10693253</v>
      </c>
      <c r="BB11" s="97">
        <v>14094244</v>
      </c>
      <c r="BC11" s="97">
        <v>17849510</v>
      </c>
      <c r="BD11" s="97">
        <v>22999778</v>
      </c>
      <c r="BE11" s="97">
        <v>29604352</v>
      </c>
      <c r="BF11" s="97">
        <v>37313516</v>
      </c>
      <c r="BG11" s="97">
        <v>43731004</v>
      </c>
      <c r="BH11" s="97">
        <v>44452828</v>
      </c>
      <c r="BI11" s="97">
        <v>45174372</v>
      </c>
      <c r="BJ11" s="97">
        <v>45896360</v>
      </c>
      <c r="BK11" s="97">
        <v>46617980</v>
      </c>
      <c r="BL11" s="97">
        <v>47340024</v>
      </c>
      <c r="BM11" s="97">
        <v>48061804</v>
      </c>
      <c r="BN11" s="97">
        <v>48783628</v>
      </c>
      <c r="BO11" s="97">
        <v>49505420</v>
      </c>
      <c r="BP11" s="97">
        <v>50227308</v>
      </c>
      <c r="BQ11" s="97">
        <v>50949108</v>
      </c>
      <c r="BR11" s="97">
        <v>51175120</v>
      </c>
      <c r="BS11" s="97">
        <v>50892120</v>
      </c>
      <c r="BT11" s="97">
        <v>51133640</v>
      </c>
      <c r="BU11" s="97">
        <v>51357892</v>
      </c>
      <c r="BV11" s="97">
        <v>51582224</v>
      </c>
      <c r="BW11" s="97">
        <v>51806840</v>
      </c>
      <c r="BX11" s="97">
        <v>52030840</v>
      </c>
    </row>
    <row r="12" spans="1:76">
      <c r="A12" s="95">
        <v>11</v>
      </c>
      <c r="B12" s="97">
        <v>144057.79999999999</v>
      </c>
      <c r="C12">
        <v>200264.2</v>
      </c>
      <c r="D12">
        <v>280481.3</v>
      </c>
      <c r="E12">
        <v>395806.5</v>
      </c>
      <c r="F12">
        <v>564471.9</v>
      </c>
      <c r="G12">
        <v>844195.2</v>
      </c>
      <c r="H12">
        <v>1585199</v>
      </c>
      <c r="I12">
        <v>3021390</v>
      </c>
      <c r="J12">
        <v>7497298</v>
      </c>
      <c r="K12" s="97">
        <v>15437977</v>
      </c>
      <c r="L12" s="97">
        <v>44300296</v>
      </c>
      <c r="M12" s="97">
        <v>45351752</v>
      </c>
      <c r="N12" s="97">
        <v>46220640</v>
      </c>
      <c r="O12" s="97">
        <v>42853084</v>
      </c>
      <c r="P12" s="97">
        <v>39583436</v>
      </c>
      <c r="Q12" s="97">
        <v>33088196</v>
      </c>
      <c r="R12" s="97">
        <v>26569544</v>
      </c>
      <c r="S12" s="97">
        <v>28730030</v>
      </c>
      <c r="T12" s="97">
        <v>31234068</v>
      </c>
      <c r="U12" s="97">
        <v>34239340</v>
      </c>
      <c r="V12" s="97">
        <v>37350528</v>
      </c>
      <c r="W12" s="97">
        <v>44466336</v>
      </c>
      <c r="X12" s="97">
        <v>59085640</v>
      </c>
      <c r="Y12" s="97">
        <v>84268576</v>
      </c>
      <c r="Z12" s="97">
        <v>54476920</v>
      </c>
      <c r="AA12" s="97">
        <v>69891440</v>
      </c>
      <c r="AB12" s="97">
        <v>89708488</v>
      </c>
      <c r="AC12" s="97">
        <v>99361648</v>
      </c>
      <c r="AD12" s="97">
        <v>105022890</v>
      </c>
      <c r="AE12" s="97">
        <v>108505060</v>
      </c>
      <c r="AF12" s="97">
        <v>112103030</v>
      </c>
      <c r="AG12" s="97">
        <v>115600990</v>
      </c>
      <c r="AH12" s="97">
        <v>119027690</v>
      </c>
      <c r="AI12" s="97">
        <v>122427140</v>
      </c>
      <c r="AJ12" s="97">
        <v>125757940</v>
      </c>
      <c r="AK12" s="97">
        <v>129512310</v>
      </c>
      <c r="AL12" s="97">
        <v>133655470</v>
      </c>
      <c r="AM12" s="97">
        <v>137343840</v>
      </c>
      <c r="AN12" s="97">
        <v>142350700</v>
      </c>
      <c r="AO12" s="97">
        <v>151484400</v>
      </c>
      <c r="AP12" s="97">
        <v>163279680</v>
      </c>
      <c r="AQ12" s="97">
        <v>175037060</v>
      </c>
      <c r="AR12" s="97">
        <v>183027420</v>
      </c>
      <c r="AS12" s="97">
        <v>191792540</v>
      </c>
      <c r="AT12" s="97">
        <v>201131100</v>
      </c>
      <c r="AU12" s="97">
        <v>214821900</v>
      </c>
      <c r="AV12" s="97">
        <v>227727390</v>
      </c>
      <c r="AW12" s="97">
        <v>244193330</v>
      </c>
      <c r="AX12" s="97">
        <v>265541940</v>
      </c>
      <c r="AY12" s="97">
        <v>270869700</v>
      </c>
      <c r="AZ12" s="97">
        <v>286894590</v>
      </c>
      <c r="BA12" s="97">
        <v>301842880</v>
      </c>
      <c r="BB12" s="97">
        <v>316522110</v>
      </c>
      <c r="BC12" s="97">
        <v>337588990</v>
      </c>
      <c r="BD12" s="97">
        <v>363025410</v>
      </c>
      <c r="BE12" s="97">
        <v>375356580</v>
      </c>
      <c r="BF12" s="97">
        <v>382273220</v>
      </c>
      <c r="BG12" s="97">
        <v>393532740</v>
      </c>
      <c r="BH12" s="97">
        <v>395211810</v>
      </c>
      <c r="BI12" s="97">
        <v>396889700</v>
      </c>
      <c r="BJ12" s="97">
        <v>398566530</v>
      </c>
      <c r="BK12" s="97">
        <v>400247680</v>
      </c>
      <c r="BL12" s="97">
        <v>401926940</v>
      </c>
      <c r="BM12" s="97">
        <v>403608260</v>
      </c>
      <c r="BN12" s="97">
        <v>405285310</v>
      </c>
      <c r="BO12" s="97">
        <v>406962530</v>
      </c>
      <c r="BP12" s="97">
        <v>408641470</v>
      </c>
      <c r="BQ12" s="97">
        <v>410320190</v>
      </c>
      <c r="BR12" s="97">
        <v>412239900</v>
      </c>
      <c r="BS12" s="97">
        <v>410064610</v>
      </c>
      <c r="BT12" s="97">
        <v>411971100</v>
      </c>
      <c r="BU12" s="97">
        <v>413873540</v>
      </c>
      <c r="BV12" s="97">
        <v>415779580</v>
      </c>
      <c r="BW12" s="97">
        <v>417682530</v>
      </c>
      <c r="BX12" s="97">
        <v>419587520</v>
      </c>
    </row>
    <row r="13" spans="1:76">
      <c r="A13" s="95">
        <v>12</v>
      </c>
      <c r="B13" s="97">
        <v>42662.23</v>
      </c>
      <c r="C13">
        <v>69230.679999999993</v>
      </c>
      <c r="D13">
        <v>113099.6</v>
      </c>
      <c r="E13">
        <v>185946.8</v>
      </c>
      <c r="F13">
        <v>375087</v>
      </c>
      <c r="G13">
        <v>600701.30000000005</v>
      </c>
      <c r="H13">
        <v>973805.6</v>
      </c>
      <c r="I13">
        <v>1596980</v>
      </c>
      <c r="J13">
        <v>3045202</v>
      </c>
      <c r="K13">
        <v>5101171</v>
      </c>
      <c r="L13">
        <v>8876968</v>
      </c>
      <c r="M13">
        <v>9112725</v>
      </c>
      <c r="N13">
        <v>9346865</v>
      </c>
      <c r="O13">
        <v>9112104</v>
      </c>
      <c r="P13">
        <v>8881585</v>
      </c>
      <c r="Q13">
        <v>8334675</v>
      </c>
      <c r="R13">
        <v>7803803</v>
      </c>
      <c r="S13">
        <v>8176894</v>
      </c>
      <c r="T13">
        <v>8532225</v>
      </c>
      <c r="U13">
        <v>9346921</v>
      </c>
      <c r="V13" s="97">
        <v>10124720</v>
      </c>
      <c r="W13" s="97">
        <v>11215596</v>
      </c>
      <c r="X13" s="97">
        <v>15607027</v>
      </c>
      <c r="Y13" s="97">
        <v>17891414</v>
      </c>
      <c r="Z13" s="97">
        <v>15282420</v>
      </c>
      <c r="AA13" s="97">
        <v>18347428</v>
      </c>
      <c r="AB13" s="97">
        <v>22248124</v>
      </c>
      <c r="AC13" s="97">
        <v>23954516</v>
      </c>
      <c r="AD13" s="97">
        <v>25305578</v>
      </c>
      <c r="AE13" s="97">
        <v>26397006</v>
      </c>
      <c r="AF13" s="97">
        <v>27523450</v>
      </c>
      <c r="AG13" s="97">
        <v>28687684</v>
      </c>
      <c r="AH13" s="97">
        <v>29893124</v>
      </c>
      <c r="AI13" s="97">
        <v>31145476</v>
      </c>
      <c r="AJ13" s="97">
        <v>32446794</v>
      </c>
      <c r="AK13" s="97">
        <v>33801016</v>
      </c>
      <c r="AL13" s="97">
        <v>35213320</v>
      </c>
      <c r="AM13" s="97">
        <v>36688988</v>
      </c>
      <c r="AN13" s="97">
        <v>38246092</v>
      </c>
      <c r="AO13" s="97">
        <v>39945064</v>
      </c>
      <c r="AP13" s="97">
        <v>43171744</v>
      </c>
      <c r="AQ13" s="97">
        <v>46490296</v>
      </c>
      <c r="AR13" s="97">
        <v>49713580</v>
      </c>
      <c r="AS13" s="97">
        <v>54166128</v>
      </c>
      <c r="AT13" s="97">
        <v>58675756</v>
      </c>
      <c r="AU13" s="97">
        <v>64824536</v>
      </c>
      <c r="AV13" s="97">
        <v>70941472</v>
      </c>
      <c r="AW13" s="97">
        <v>75694632</v>
      </c>
      <c r="AX13" s="97">
        <v>82000344</v>
      </c>
      <c r="AY13" s="97">
        <v>82297856</v>
      </c>
      <c r="AZ13" s="97">
        <v>92922016</v>
      </c>
      <c r="BA13" s="97">
        <v>95767368</v>
      </c>
      <c r="BB13" s="97">
        <v>96981768</v>
      </c>
      <c r="BC13" s="97">
        <v>108079910</v>
      </c>
      <c r="BD13" s="97">
        <v>116513900</v>
      </c>
      <c r="BE13" s="97">
        <v>125253100</v>
      </c>
      <c r="BF13" s="97">
        <v>130805100</v>
      </c>
      <c r="BG13" s="97">
        <v>127983620</v>
      </c>
      <c r="BH13" s="97">
        <v>127817980</v>
      </c>
      <c r="BI13" s="97">
        <v>127651830</v>
      </c>
      <c r="BJ13" s="97">
        <v>127485380</v>
      </c>
      <c r="BK13" s="97">
        <v>127319740</v>
      </c>
      <c r="BL13" s="97">
        <v>127153100</v>
      </c>
      <c r="BM13" s="97">
        <v>126987300</v>
      </c>
      <c r="BN13" s="97">
        <v>126821740</v>
      </c>
      <c r="BO13" s="97">
        <v>126655340</v>
      </c>
      <c r="BP13" s="97">
        <v>126489130</v>
      </c>
      <c r="BQ13" s="97">
        <v>126323340</v>
      </c>
      <c r="BR13" s="97">
        <v>126183090</v>
      </c>
      <c r="BS13" s="97">
        <v>124796160</v>
      </c>
      <c r="BT13" s="97">
        <v>124658250</v>
      </c>
      <c r="BU13" s="97">
        <v>124519540</v>
      </c>
      <c r="BV13" s="97">
        <v>124381640</v>
      </c>
      <c r="BW13" s="97">
        <v>124243140</v>
      </c>
      <c r="BX13" s="97">
        <v>124105440</v>
      </c>
    </row>
    <row r="14" spans="1:76">
      <c r="A14" s="95">
        <v>13</v>
      </c>
      <c r="B14" s="97">
        <v>79012.33</v>
      </c>
      <c r="C14">
        <v>117037.1</v>
      </c>
      <c r="D14">
        <v>173333.3</v>
      </c>
      <c r="E14">
        <v>256666.2</v>
      </c>
      <c r="F14">
        <v>380000.4</v>
      </c>
      <c r="G14">
        <v>1187503</v>
      </c>
      <c r="H14">
        <v>1973330</v>
      </c>
      <c r="I14">
        <v>2737502</v>
      </c>
      <c r="J14">
        <v>5399990</v>
      </c>
      <c r="K14">
        <v>7987504</v>
      </c>
      <c r="L14" s="97">
        <v>10500006</v>
      </c>
      <c r="M14" s="97">
        <v>11183855</v>
      </c>
      <c r="N14" s="97">
        <v>11838216</v>
      </c>
      <c r="O14" s="97">
        <v>10801466</v>
      </c>
      <c r="P14">
        <v>9794110</v>
      </c>
      <c r="Q14">
        <v>8816152</v>
      </c>
      <c r="R14">
        <v>7867641</v>
      </c>
      <c r="S14">
        <v>8492661</v>
      </c>
      <c r="T14">
        <v>9088261</v>
      </c>
      <c r="U14">
        <v>9840072</v>
      </c>
      <c r="V14" s="97">
        <v>10555181</v>
      </c>
      <c r="W14">
        <v>7560301</v>
      </c>
      <c r="X14">
        <v>8731603</v>
      </c>
      <c r="Y14">
        <v>9847069</v>
      </c>
      <c r="Z14">
        <v>7761744</v>
      </c>
      <c r="AA14">
        <v>8180148</v>
      </c>
      <c r="AB14" s="97">
        <v>10235301</v>
      </c>
      <c r="AC14" s="97">
        <v>10625004</v>
      </c>
      <c r="AD14" s="97">
        <v>10663140</v>
      </c>
      <c r="AE14" s="97">
        <v>10730442</v>
      </c>
      <c r="AF14" s="97">
        <v>10797419</v>
      </c>
      <c r="AG14" s="97">
        <v>10864176</v>
      </c>
      <c r="AH14" s="97">
        <v>10930537</v>
      </c>
      <c r="AI14" s="97">
        <v>10996495</v>
      </c>
      <c r="AJ14" s="97">
        <v>11062144</v>
      </c>
      <c r="AK14" s="97">
        <v>11127345</v>
      </c>
      <c r="AL14" s="97">
        <v>11192122</v>
      </c>
      <c r="AM14" s="97">
        <v>11256463</v>
      </c>
      <c r="AN14" s="97">
        <v>11320320</v>
      </c>
      <c r="AO14" s="97">
        <v>11383616</v>
      </c>
      <c r="AP14" s="97">
        <v>11709226</v>
      </c>
      <c r="AQ14" s="97">
        <v>12004840</v>
      </c>
      <c r="AR14" s="97">
        <v>12306927</v>
      </c>
      <c r="AS14" s="97">
        <v>12615600</v>
      </c>
      <c r="AT14" s="97">
        <v>12930854</v>
      </c>
      <c r="AU14" s="97">
        <v>13091988</v>
      </c>
      <c r="AV14" s="97">
        <v>13234315</v>
      </c>
      <c r="AW14" s="97">
        <v>13376984</v>
      </c>
      <c r="AX14" s="97">
        <v>13598036</v>
      </c>
      <c r="AY14" s="97">
        <v>14886308</v>
      </c>
      <c r="AZ14" s="97">
        <v>16476898</v>
      </c>
      <c r="BA14" s="97">
        <v>19622964</v>
      </c>
      <c r="BB14" s="97">
        <v>22128512</v>
      </c>
      <c r="BC14" s="97">
        <v>28967000</v>
      </c>
      <c r="BD14" s="97">
        <v>36244464</v>
      </c>
      <c r="BE14" s="97">
        <v>44898900</v>
      </c>
      <c r="BF14" s="97">
        <v>54888016</v>
      </c>
      <c r="BG14" s="97">
        <v>64264288</v>
      </c>
      <c r="BH14" s="97">
        <v>65185656</v>
      </c>
      <c r="BI14" s="97">
        <v>66107452</v>
      </c>
      <c r="BJ14" s="97">
        <v>67028948</v>
      </c>
      <c r="BK14" s="97">
        <v>67950600</v>
      </c>
      <c r="BL14" s="97">
        <v>68871968</v>
      </c>
      <c r="BM14" s="97">
        <v>69793528</v>
      </c>
      <c r="BN14" s="97">
        <v>70715288</v>
      </c>
      <c r="BO14" s="97">
        <v>71636744</v>
      </c>
      <c r="BP14" s="97">
        <v>72558240</v>
      </c>
      <c r="BQ14" s="97">
        <v>73479976</v>
      </c>
      <c r="BR14" s="97">
        <v>74603064</v>
      </c>
      <c r="BS14" s="97">
        <v>74976456</v>
      </c>
      <c r="BT14" s="97">
        <v>76088536</v>
      </c>
      <c r="BU14" s="97">
        <v>77200608</v>
      </c>
      <c r="BV14" s="97">
        <v>78312776</v>
      </c>
      <c r="BW14" s="97">
        <v>79424888</v>
      </c>
      <c r="BX14" s="97">
        <v>80536728</v>
      </c>
    </row>
    <row r="15" spans="1:76">
      <c r="A15" s="95">
        <v>14</v>
      </c>
      <c r="B15" s="97">
        <v>261120.9</v>
      </c>
      <c r="C15">
        <v>300832.59999999998</v>
      </c>
      <c r="D15">
        <v>346529</v>
      </c>
      <c r="E15">
        <v>399100.4</v>
      </c>
      <c r="F15">
        <v>459569.4</v>
      </c>
      <c r="G15">
        <v>529111.1</v>
      </c>
      <c r="H15">
        <v>609062.40000000002</v>
      </c>
      <c r="I15">
        <v>700970.4</v>
      </c>
      <c r="J15">
        <v>806600.1</v>
      </c>
      <c r="K15">
        <v>927961.7</v>
      </c>
      <c r="L15">
        <v>1067374</v>
      </c>
      <c r="M15">
        <v>1133242</v>
      </c>
      <c r="N15">
        <v>1200686</v>
      </c>
      <c r="O15">
        <v>1269772</v>
      </c>
      <c r="P15">
        <v>1340586</v>
      </c>
      <c r="Q15">
        <v>1393971</v>
      </c>
      <c r="R15">
        <v>1449954</v>
      </c>
      <c r="S15">
        <v>1527135</v>
      </c>
      <c r="T15">
        <v>1606342</v>
      </c>
      <c r="U15">
        <v>1687664</v>
      </c>
      <c r="V15">
        <v>1764528</v>
      </c>
      <c r="W15">
        <v>2593324</v>
      </c>
      <c r="X15">
        <v>3809769</v>
      </c>
      <c r="Y15">
        <v>3729570</v>
      </c>
      <c r="Z15">
        <v>3649369</v>
      </c>
      <c r="AA15">
        <v>4758886</v>
      </c>
      <c r="AB15">
        <v>5814935</v>
      </c>
      <c r="AC15">
        <v>7574998</v>
      </c>
      <c r="AD15">
        <v>8174062</v>
      </c>
      <c r="AE15">
        <v>8609059</v>
      </c>
      <c r="AF15">
        <v>9067734</v>
      </c>
      <c r="AG15">
        <v>9551295</v>
      </c>
      <c r="AH15" s="97">
        <v>10061226</v>
      </c>
      <c r="AI15" s="97">
        <v>10598931</v>
      </c>
      <c r="AJ15" s="97">
        <v>11165989</v>
      </c>
      <c r="AK15" s="97">
        <v>11764009</v>
      </c>
      <c r="AL15" s="97">
        <v>12394814</v>
      </c>
      <c r="AM15" s="97">
        <v>13060142</v>
      </c>
      <c r="AN15" s="97">
        <v>13761962</v>
      </c>
      <c r="AO15" s="97">
        <v>14655673</v>
      </c>
      <c r="AP15" s="97">
        <v>15634637</v>
      </c>
      <c r="AQ15" s="97">
        <v>16844838</v>
      </c>
      <c r="AR15" s="97">
        <v>17657860</v>
      </c>
      <c r="AS15" s="97">
        <v>19690506</v>
      </c>
      <c r="AT15" s="97">
        <v>21724966</v>
      </c>
      <c r="AU15" s="97">
        <v>24823218</v>
      </c>
      <c r="AV15" s="97">
        <v>28370486</v>
      </c>
      <c r="AW15" s="97">
        <v>33347376</v>
      </c>
      <c r="AX15" s="97">
        <v>39914976</v>
      </c>
      <c r="AY15" s="97">
        <v>40961040</v>
      </c>
      <c r="AZ15" s="97">
        <v>39662856</v>
      </c>
      <c r="BA15" s="97">
        <v>42203536</v>
      </c>
      <c r="BB15" s="97">
        <v>48805036</v>
      </c>
      <c r="BC15" s="97">
        <v>55379860</v>
      </c>
      <c r="BD15" s="97">
        <v>61269484</v>
      </c>
      <c r="BE15" s="97">
        <v>64858872</v>
      </c>
      <c r="BF15" s="97">
        <v>67196376</v>
      </c>
      <c r="BG15" s="97">
        <v>63686880</v>
      </c>
      <c r="BH15" s="97">
        <v>63238368</v>
      </c>
      <c r="BI15" s="97">
        <v>62790084</v>
      </c>
      <c r="BJ15" s="97">
        <v>62341660</v>
      </c>
      <c r="BK15" s="97">
        <v>61893172</v>
      </c>
      <c r="BL15" s="97">
        <v>61444980</v>
      </c>
      <c r="BM15" s="97">
        <v>60996476</v>
      </c>
      <c r="BN15" s="97">
        <v>60548100</v>
      </c>
      <c r="BO15" s="97">
        <v>60099696</v>
      </c>
      <c r="BP15" s="97">
        <v>59651240</v>
      </c>
      <c r="BQ15" s="97">
        <v>59202808</v>
      </c>
      <c r="BR15" s="97">
        <v>58878704</v>
      </c>
      <c r="BS15" s="97">
        <v>57974612</v>
      </c>
      <c r="BT15" s="97">
        <v>57653704</v>
      </c>
      <c r="BU15" s="97">
        <v>57333108</v>
      </c>
      <c r="BV15" s="97">
        <v>57011496</v>
      </c>
      <c r="BW15" s="97">
        <v>56690576</v>
      </c>
      <c r="BX15" s="97">
        <v>56369640</v>
      </c>
    </row>
    <row r="16" spans="1:76">
      <c r="A16" s="95">
        <v>15</v>
      </c>
      <c r="B16" s="97">
        <v>567007.19999999995</v>
      </c>
      <c r="C16">
        <v>653241.1</v>
      </c>
      <c r="D16">
        <v>752466.6</v>
      </c>
      <c r="E16">
        <v>866620.5</v>
      </c>
      <c r="F16">
        <v>997928.2</v>
      </c>
      <c r="G16">
        <v>1148935</v>
      </c>
      <c r="H16">
        <v>1322548</v>
      </c>
      <c r="I16">
        <v>1522120</v>
      </c>
      <c r="J16">
        <v>1751486</v>
      </c>
      <c r="K16">
        <v>2015018</v>
      </c>
      <c r="L16">
        <v>2317735</v>
      </c>
      <c r="M16">
        <v>2441560</v>
      </c>
      <c r="N16">
        <v>2571257</v>
      </c>
      <c r="O16">
        <v>2706996</v>
      </c>
      <c r="P16">
        <v>2849028</v>
      </c>
      <c r="Q16">
        <v>2997528</v>
      </c>
      <c r="R16">
        <v>3152710</v>
      </c>
      <c r="S16">
        <v>3314773</v>
      </c>
      <c r="T16">
        <v>3483904</v>
      </c>
      <c r="U16">
        <v>3535079</v>
      </c>
      <c r="V16">
        <v>3581533</v>
      </c>
      <c r="W16">
        <v>3697492</v>
      </c>
      <c r="X16">
        <v>3819658</v>
      </c>
      <c r="Y16">
        <v>4056534</v>
      </c>
      <c r="Z16">
        <v>4309182</v>
      </c>
      <c r="AA16">
        <v>4580956</v>
      </c>
      <c r="AB16">
        <v>5117777</v>
      </c>
      <c r="AC16">
        <v>5612647</v>
      </c>
      <c r="AD16">
        <v>5769976</v>
      </c>
      <c r="AE16">
        <v>5904859</v>
      </c>
      <c r="AF16">
        <v>6047864</v>
      </c>
      <c r="AG16">
        <v>6199442</v>
      </c>
      <c r="AH16">
        <v>6359796</v>
      </c>
      <c r="AI16">
        <v>6529402</v>
      </c>
      <c r="AJ16">
        <v>6708602</v>
      </c>
      <c r="AK16">
        <v>6897770</v>
      </c>
      <c r="AL16">
        <v>7097383</v>
      </c>
      <c r="AM16">
        <v>7307820</v>
      </c>
      <c r="AN16">
        <v>7529513</v>
      </c>
      <c r="AO16">
        <v>7762900</v>
      </c>
      <c r="AP16">
        <v>8008544</v>
      </c>
      <c r="AQ16">
        <v>8266838</v>
      </c>
      <c r="AR16">
        <v>8538409</v>
      </c>
      <c r="AS16">
        <v>8823666</v>
      </c>
      <c r="AT16">
        <v>9123293</v>
      </c>
      <c r="AU16">
        <v>9897911</v>
      </c>
      <c r="AV16" s="97">
        <v>10596998</v>
      </c>
      <c r="AW16" s="97">
        <v>11773100</v>
      </c>
      <c r="AX16" s="97">
        <v>13024754</v>
      </c>
      <c r="AY16" s="97">
        <v>14880922</v>
      </c>
      <c r="AZ16" s="97">
        <v>15996065</v>
      </c>
      <c r="BA16" s="97">
        <v>18634178</v>
      </c>
      <c r="BB16" s="97">
        <v>18024650</v>
      </c>
      <c r="BC16" s="97">
        <v>25037730</v>
      </c>
      <c r="BD16" s="97">
        <v>33907420</v>
      </c>
      <c r="BE16" s="97">
        <v>42055900</v>
      </c>
      <c r="BF16" s="97">
        <v>51116816</v>
      </c>
      <c r="BG16" s="97">
        <v>55915120</v>
      </c>
      <c r="BH16" s="97">
        <v>56457072</v>
      </c>
      <c r="BI16" s="97">
        <v>56998976</v>
      </c>
      <c r="BJ16" s="97">
        <v>57540736</v>
      </c>
      <c r="BK16" s="97">
        <v>58082544</v>
      </c>
      <c r="BL16" s="97">
        <v>58624496</v>
      </c>
      <c r="BM16" s="97">
        <v>59166216</v>
      </c>
      <c r="BN16" s="97">
        <v>59708128</v>
      </c>
      <c r="BO16" s="97">
        <v>60249812</v>
      </c>
      <c r="BP16" s="97">
        <v>60791664</v>
      </c>
      <c r="BQ16" s="97">
        <v>61333596</v>
      </c>
      <c r="BR16" s="97">
        <v>61940444</v>
      </c>
      <c r="BS16" s="97">
        <v>61927428</v>
      </c>
      <c r="BT16" s="97">
        <v>62528224</v>
      </c>
      <c r="BU16" s="97">
        <v>63128672</v>
      </c>
      <c r="BV16" s="97">
        <v>63729284</v>
      </c>
      <c r="BW16" s="97">
        <v>64329632</v>
      </c>
      <c r="BX16" s="97">
        <v>64930904</v>
      </c>
    </row>
    <row r="17" spans="1:76">
      <c r="A17" s="95">
        <v>16</v>
      </c>
      <c r="B17" s="97">
        <v>628521.6</v>
      </c>
      <c r="C17">
        <v>724107.4</v>
      </c>
      <c r="D17">
        <v>834110.4</v>
      </c>
      <c r="E17">
        <v>960646.9</v>
      </c>
      <c r="F17">
        <v>1106193</v>
      </c>
      <c r="G17">
        <v>1273602</v>
      </c>
      <c r="H17">
        <v>1466054</v>
      </c>
      <c r="I17">
        <v>1687308</v>
      </c>
      <c r="J17">
        <v>1941633</v>
      </c>
      <c r="K17">
        <v>2233899</v>
      </c>
      <c r="L17">
        <v>2569764</v>
      </c>
      <c r="M17">
        <v>2819082</v>
      </c>
      <c r="N17">
        <v>3061242</v>
      </c>
      <c r="O17">
        <v>3296795</v>
      </c>
      <c r="P17">
        <v>3526816</v>
      </c>
      <c r="Q17">
        <v>3511126</v>
      </c>
      <c r="R17">
        <v>3505135</v>
      </c>
      <c r="S17">
        <v>3750225</v>
      </c>
      <c r="T17">
        <v>4020007</v>
      </c>
      <c r="U17">
        <v>4213723</v>
      </c>
      <c r="V17">
        <v>4396758</v>
      </c>
      <c r="W17">
        <v>6461920</v>
      </c>
      <c r="X17">
        <v>9318272</v>
      </c>
      <c r="Y17">
        <v>9736136</v>
      </c>
      <c r="Z17">
        <v>9190917</v>
      </c>
      <c r="AA17" s="97">
        <v>11531783</v>
      </c>
      <c r="AB17" s="97">
        <v>14009216</v>
      </c>
      <c r="AC17" s="97">
        <v>15580595</v>
      </c>
      <c r="AD17" s="97">
        <v>16599900</v>
      </c>
      <c r="AE17" s="97">
        <v>18331718</v>
      </c>
      <c r="AF17" s="97">
        <v>20042068</v>
      </c>
      <c r="AG17" s="97">
        <v>21731090</v>
      </c>
      <c r="AH17" s="97">
        <v>23400350</v>
      </c>
      <c r="AI17" s="97">
        <v>25049752</v>
      </c>
      <c r="AJ17" s="97">
        <v>26680710</v>
      </c>
      <c r="AK17" s="97">
        <v>28291520</v>
      </c>
      <c r="AL17" s="97">
        <v>29885364</v>
      </c>
      <c r="AM17" s="97">
        <v>31461860</v>
      </c>
      <c r="AN17" s="97">
        <v>33022214</v>
      </c>
      <c r="AO17" s="97">
        <v>34959448</v>
      </c>
      <c r="AP17" s="97">
        <v>37074532</v>
      </c>
      <c r="AQ17" s="97">
        <v>43164636</v>
      </c>
      <c r="AR17" s="97">
        <v>46347228</v>
      </c>
      <c r="AS17" s="97">
        <v>52485948</v>
      </c>
      <c r="AT17" s="97">
        <v>56374356</v>
      </c>
      <c r="AU17" s="97">
        <v>63981300</v>
      </c>
      <c r="AV17" s="97">
        <v>72524848</v>
      </c>
      <c r="AW17" s="97">
        <v>80473064</v>
      </c>
      <c r="AX17" s="97">
        <v>98872888</v>
      </c>
      <c r="AY17" s="97">
        <v>91431600</v>
      </c>
      <c r="AZ17" s="97">
        <v>101252960</v>
      </c>
      <c r="BA17" s="97">
        <v>124534490</v>
      </c>
      <c r="BB17" s="97">
        <v>113790830</v>
      </c>
      <c r="BC17" s="97">
        <v>133201890</v>
      </c>
      <c r="BD17" s="97">
        <v>145929680</v>
      </c>
      <c r="BE17" s="97">
        <v>155737470</v>
      </c>
      <c r="BF17" s="97">
        <v>166758530</v>
      </c>
      <c r="BG17" s="97">
        <v>164314080</v>
      </c>
      <c r="BH17" s="97">
        <v>163999010</v>
      </c>
      <c r="BI17" s="97">
        <v>163687120</v>
      </c>
      <c r="BJ17" s="97">
        <v>163374300</v>
      </c>
      <c r="BK17" s="97">
        <v>163060800</v>
      </c>
      <c r="BL17" s="97">
        <v>162746270</v>
      </c>
      <c r="BM17" s="97">
        <v>162432210</v>
      </c>
      <c r="BN17" s="97">
        <v>162120350</v>
      </c>
      <c r="BO17" s="97">
        <v>161807250</v>
      </c>
      <c r="BP17" s="97">
        <v>161496000</v>
      </c>
      <c r="BQ17" s="97">
        <v>161182480</v>
      </c>
      <c r="BR17" s="97">
        <v>161150300</v>
      </c>
      <c r="BS17" s="97">
        <v>159525120</v>
      </c>
      <c r="BT17" s="97">
        <v>159490480</v>
      </c>
      <c r="BU17" s="97">
        <v>159457620</v>
      </c>
      <c r="BV17" s="97">
        <v>159426240</v>
      </c>
      <c r="BW17" s="97">
        <v>159394910</v>
      </c>
      <c r="BX17" s="97">
        <v>159364400</v>
      </c>
    </row>
    <row r="18" spans="1:76">
      <c r="A18" s="95">
        <v>17</v>
      </c>
      <c r="B18" s="97">
        <v>335510.90000000002</v>
      </c>
      <c r="C18">
        <v>446780</v>
      </c>
      <c r="D18">
        <v>605240</v>
      </c>
      <c r="E18">
        <v>833145.6</v>
      </c>
      <c r="F18">
        <v>1406084</v>
      </c>
      <c r="G18">
        <v>2287440</v>
      </c>
      <c r="H18">
        <v>3878857</v>
      </c>
      <c r="I18">
        <v>5715240</v>
      </c>
      <c r="J18">
        <v>8265389</v>
      </c>
      <c r="K18" s="97">
        <v>11457715</v>
      </c>
      <c r="L18" s="97">
        <v>17465132</v>
      </c>
      <c r="M18" s="97">
        <v>19622156</v>
      </c>
      <c r="N18" s="97">
        <v>22330528</v>
      </c>
      <c r="O18" s="97">
        <v>25698060</v>
      </c>
      <c r="P18" s="97">
        <v>24278214</v>
      </c>
      <c r="Q18" s="97">
        <v>23388192</v>
      </c>
      <c r="R18" s="97">
        <v>23008090</v>
      </c>
      <c r="S18" s="97">
        <v>22077916</v>
      </c>
      <c r="T18" s="97">
        <v>21365986</v>
      </c>
      <c r="U18" s="97">
        <v>21703240</v>
      </c>
      <c r="V18" s="97">
        <v>18913076</v>
      </c>
      <c r="W18" s="97">
        <v>18412200</v>
      </c>
      <c r="X18" s="97">
        <v>18231078</v>
      </c>
      <c r="Y18" s="97">
        <v>15648333</v>
      </c>
      <c r="Z18" s="97">
        <v>14487594</v>
      </c>
      <c r="AA18" s="97">
        <v>15038845</v>
      </c>
      <c r="AB18" s="97">
        <v>17404982</v>
      </c>
      <c r="AC18" s="97">
        <v>15941110</v>
      </c>
      <c r="AD18" s="97">
        <v>16116218</v>
      </c>
      <c r="AE18" s="97">
        <v>16206498</v>
      </c>
      <c r="AF18" s="97">
        <v>16298551</v>
      </c>
      <c r="AG18" s="97">
        <v>16392014</v>
      </c>
      <c r="AH18" s="97">
        <v>16487304</v>
      </c>
      <c r="AI18" s="97">
        <v>16584654</v>
      </c>
      <c r="AJ18" s="97">
        <v>16684060</v>
      </c>
      <c r="AK18" s="97">
        <v>16785630</v>
      </c>
      <c r="AL18" s="97">
        <v>16889674</v>
      </c>
      <c r="AM18" s="97">
        <v>16996372</v>
      </c>
      <c r="AN18" s="97">
        <v>17151564</v>
      </c>
      <c r="AO18" s="97">
        <v>17318430</v>
      </c>
      <c r="AP18" s="97">
        <v>17912000</v>
      </c>
      <c r="AQ18" s="97">
        <v>18489456</v>
      </c>
      <c r="AR18" s="97">
        <v>19066924</v>
      </c>
      <c r="AS18" s="97">
        <v>19644658</v>
      </c>
      <c r="AT18" s="97">
        <v>20313472</v>
      </c>
      <c r="AU18" s="97">
        <v>22315344</v>
      </c>
      <c r="AV18" s="97">
        <v>24245412</v>
      </c>
      <c r="AW18" s="97">
        <v>25677114</v>
      </c>
      <c r="AX18" s="97">
        <v>27230844</v>
      </c>
      <c r="AY18" s="97">
        <v>29176710</v>
      </c>
      <c r="AZ18" s="97">
        <v>31181218</v>
      </c>
      <c r="BA18" s="97">
        <v>35692604</v>
      </c>
      <c r="BB18" s="97">
        <v>39842616</v>
      </c>
      <c r="BC18" s="97">
        <v>51558240</v>
      </c>
      <c r="BD18" s="97">
        <v>68557320</v>
      </c>
      <c r="BE18" s="97">
        <v>95121528</v>
      </c>
      <c r="BF18" s="97">
        <v>134255490</v>
      </c>
      <c r="BG18" s="97">
        <v>170844300</v>
      </c>
      <c r="BH18" s="97">
        <v>175559940</v>
      </c>
      <c r="BI18" s="97">
        <v>180275360</v>
      </c>
      <c r="BJ18" s="97">
        <v>184991390</v>
      </c>
      <c r="BK18" s="97">
        <v>189706750</v>
      </c>
      <c r="BL18" s="97">
        <v>194422270</v>
      </c>
      <c r="BM18" s="97">
        <v>199137760</v>
      </c>
      <c r="BN18" s="97">
        <v>203854160</v>
      </c>
      <c r="BO18" s="97">
        <v>208569660</v>
      </c>
      <c r="BP18" s="97">
        <v>213285980</v>
      </c>
      <c r="BQ18" s="97">
        <v>218001550</v>
      </c>
      <c r="BR18" s="97">
        <v>222867890</v>
      </c>
      <c r="BS18" s="97">
        <v>225479230</v>
      </c>
      <c r="BT18" s="97">
        <v>230299220</v>
      </c>
      <c r="BU18" s="97">
        <v>235118930</v>
      </c>
      <c r="BV18" s="97">
        <v>239937920</v>
      </c>
      <c r="BW18" s="97">
        <v>244757440</v>
      </c>
      <c r="BX18" s="97">
        <v>249576190</v>
      </c>
    </row>
    <row r="19" spans="1:76">
      <c r="A19" s="95">
        <v>18</v>
      </c>
      <c r="B19" s="97">
        <v>169636.3</v>
      </c>
      <c r="C19">
        <v>330160.3</v>
      </c>
      <c r="D19">
        <v>642450.4</v>
      </c>
      <c r="E19">
        <v>1249935</v>
      </c>
      <c r="F19">
        <v>2431440</v>
      </c>
      <c r="G19">
        <v>4728961</v>
      </c>
      <c r="H19">
        <v>9195867</v>
      </c>
      <c r="I19" s="97">
        <v>17878788</v>
      </c>
      <c r="J19" s="97">
        <v>34754084</v>
      </c>
      <c r="K19" s="97">
        <v>67544576</v>
      </c>
      <c r="L19" s="97">
        <v>131245740</v>
      </c>
      <c r="M19" s="97">
        <v>135491900</v>
      </c>
      <c r="N19" s="97">
        <v>139518340</v>
      </c>
      <c r="O19" s="97">
        <v>143323150</v>
      </c>
      <c r="P19" s="97">
        <v>146907180</v>
      </c>
      <c r="Q19" s="97">
        <v>150272180</v>
      </c>
      <c r="R19" s="97">
        <v>153414660</v>
      </c>
      <c r="S19" s="97">
        <v>156338400</v>
      </c>
      <c r="T19" s="97">
        <v>159039890</v>
      </c>
      <c r="U19" s="97">
        <v>161522130</v>
      </c>
      <c r="V19" s="97">
        <v>163783730</v>
      </c>
      <c r="W19" s="97">
        <v>165824450</v>
      </c>
      <c r="X19" s="97">
        <v>167643940</v>
      </c>
      <c r="Y19" s="97">
        <v>169243090</v>
      </c>
      <c r="Z19" s="97">
        <v>170623150</v>
      </c>
      <c r="AA19" s="97">
        <v>171781470</v>
      </c>
      <c r="AB19" s="97">
        <v>172720080</v>
      </c>
      <c r="AC19" s="97">
        <v>206248960</v>
      </c>
      <c r="AD19" s="97">
        <v>209146100</v>
      </c>
      <c r="AE19" s="97">
        <v>211969150</v>
      </c>
      <c r="AF19" s="97">
        <v>214719280</v>
      </c>
      <c r="AG19" s="97">
        <v>217394720</v>
      </c>
      <c r="AH19" s="97">
        <v>219997120</v>
      </c>
      <c r="AI19" s="97">
        <v>222527520</v>
      </c>
      <c r="AJ19" s="97">
        <v>224984160</v>
      </c>
      <c r="AK19" s="97">
        <v>227367420</v>
      </c>
      <c r="AL19" s="97">
        <v>229678210</v>
      </c>
      <c r="AM19" s="97">
        <v>231914020</v>
      </c>
      <c r="AN19" s="97">
        <v>234076370</v>
      </c>
      <c r="AO19" s="97">
        <v>231647660</v>
      </c>
      <c r="AP19" s="97">
        <v>241917490</v>
      </c>
      <c r="AQ19" s="97">
        <v>235318540</v>
      </c>
      <c r="AR19" s="97">
        <v>255198000</v>
      </c>
      <c r="AS19" s="97">
        <v>265958380</v>
      </c>
      <c r="AT19" s="97">
        <v>276478820</v>
      </c>
      <c r="AU19" s="97">
        <v>275203780</v>
      </c>
      <c r="AV19" s="97">
        <v>296403780</v>
      </c>
      <c r="AW19" s="97">
        <v>298726590</v>
      </c>
      <c r="AX19" s="97">
        <v>276196350</v>
      </c>
      <c r="AY19" s="97">
        <v>275871520</v>
      </c>
      <c r="AZ19" s="97">
        <v>301871260</v>
      </c>
      <c r="BA19" s="97">
        <v>342262780</v>
      </c>
      <c r="BB19" s="97">
        <v>383016130</v>
      </c>
      <c r="BC19" s="97">
        <v>459979140</v>
      </c>
      <c r="BD19" s="97">
        <v>566063740</v>
      </c>
      <c r="BE19" s="97">
        <v>712664380</v>
      </c>
      <c r="BF19" s="97">
        <v>886019710</v>
      </c>
      <c r="BG19" s="97">
        <v>1064437100</v>
      </c>
      <c r="BH19" s="97">
        <v>1081680300</v>
      </c>
      <c r="BI19" s="97">
        <v>1098920300</v>
      </c>
      <c r="BJ19" s="97">
        <v>1116163100</v>
      </c>
      <c r="BK19" s="97">
        <v>1133407500</v>
      </c>
      <c r="BL19" s="97">
        <v>1150652300</v>
      </c>
      <c r="BM19" s="97">
        <v>1167884900</v>
      </c>
      <c r="BN19" s="97">
        <v>1185127400</v>
      </c>
      <c r="BO19" s="97">
        <v>1202377700</v>
      </c>
      <c r="BP19" s="97">
        <v>1219607900</v>
      </c>
      <c r="BQ19" s="97">
        <v>1236860800</v>
      </c>
      <c r="BR19" s="97">
        <v>1253363100</v>
      </c>
      <c r="BS19" s="97">
        <v>1257300100</v>
      </c>
      <c r="BT19" s="97">
        <v>1273650300</v>
      </c>
      <c r="BU19" s="97">
        <v>1289999600</v>
      </c>
      <c r="BV19" s="97">
        <v>1306344300</v>
      </c>
      <c r="BW19" s="97">
        <v>1322696200</v>
      </c>
      <c r="BX19" s="97">
        <v>1339035600</v>
      </c>
    </row>
    <row r="20" spans="1:76">
      <c r="A20" s="95">
        <v>19</v>
      </c>
      <c r="B20" s="97">
        <v>43120.3</v>
      </c>
      <c r="C20">
        <v>53226.62</v>
      </c>
      <c r="D20">
        <v>65691.11</v>
      </c>
      <c r="E20">
        <v>81061.119999999995</v>
      </c>
      <c r="F20">
        <v>100010.5</v>
      </c>
      <c r="G20">
        <v>123368.2</v>
      </c>
      <c r="H20">
        <v>152154.29999999999</v>
      </c>
      <c r="I20">
        <v>187623</v>
      </c>
      <c r="J20">
        <v>231315.4</v>
      </c>
      <c r="K20">
        <v>285128.59999999998</v>
      </c>
      <c r="L20">
        <v>351390.5</v>
      </c>
      <c r="M20">
        <v>458444</v>
      </c>
      <c r="N20">
        <v>598706.30000000005</v>
      </c>
      <c r="O20">
        <v>782647.2</v>
      </c>
      <c r="P20">
        <v>1024086</v>
      </c>
      <c r="Q20">
        <v>1341257</v>
      </c>
      <c r="R20">
        <v>1758262</v>
      </c>
      <c r="S20">
        <v>2306944</v>
      </c>
      <c r="T20">
        <v>3029412</v>
      </c>
      <c r="U20">
        <v>3341914</v>
      </c>
      <c r="V20">
        <v>3639711</v>
      </c>
      <c r="W20">
        <v>4279410</v>
      </c>
      <c r="X20">
        <v>5588232</v>
      </c>
      <c r="Y20">
        <v>4102946</v>
      </c>
      <c r="Z20">
        <v>4683820</v>
      </c>
      <c r="AA20">
        <v>5235288</v>
      </c>
      <c r="AB20">
        <v>6397060</v>
      </c>
      <c r="AC20">
        <v>7812504</v>
      </c>
      <c r="AD20">
        <v>8518682</v>
      </c>
      <c r="AE20">
        <v>8996420</v>
      </c>
      <c r="AF20">
        <v>9500985</v>
      </c>
      <c r="AG20" s="97">
        <v>10033902</v>
      </c>
      <c r="AH20" s="97">
        <v>10596745</v>
      </c>
      <c r="AI20" s="97">
        <v>11191168</v>
      </c>
      <c r="AJ20" s="97">
        <v>11818935</v>
      </c>
      <c r="AK20" s="97">
        <v>12481894</v>
      </c>
      <c r="AL20" s="97">
        <v>13181987</v>
      </c>
      <c r="AM20" s="97">
        <v>13921259</v>
      </c>
      <c r="AN20" s="97">
        <v>14701932</v>
      </c>
      <c r="AO20" s="97">
        <v>15526178</v>
      </c>
      <c r="AP20" s="97">
        <v>15599710</v>
      </c>
      <c r="AQ20" s="97">
        <v>15506240</v>
      </c>
      <c r="AR20" s="97">
        <v>15412105</v>
      </c>
      <c r="AS20" s="97">
        <v>15409808</v>
      </c>
      <c r="AT20" s="97">
        <v>15405119</v>
      </c>
      <c r="AU20" s="97">
        <v>15335027</v>
      </c>
      <c r="AV20" s="97">
        <v>15290573</v>
      </c>
      <c r="AW20" s="97">
        <v>15245268</v>
      </c>
      <c r="AX20" s="97">
        <v>15445227</v>
      </c>
      <c r="AY20" s="97">
        <v>18171148</v>
      </c>
      <c r="AZ20" s="97">
        <v>21446838</v>
      </c>
      <c r="BA20" s="97">
        <v>24548224</v>
      </c>
      <c r="BB20" s="97">
        <v>29816656</v>
      </c>
      <c r="BC20" s="97">
        <v>36951352</v>
      </c>
      <c r="BD20" s="97">
        <v>46695008</v>
      </c>
      <c r="BE20" s="97">
        <v>55683448</v>
      </c>
      <c r="BF20" s="97">
        <v>64007312</v>
      </c>
      <c r="BG20" s="97">
        <v>69570592</v>
      </c>
      <c r="BH20" s="97">
        <v>69939064</v>
      </c>
      <c r="BI20" s="97">
        <v>70307440</v>
      </c>
      <c r="BJ20" s="97">
        <v>70675824</v>
      </c>
      <c r="BK20" s="97">
        <v>71044352</v>
      </c>
      <c r="BL20" s="97">
        <v>71412888</v>
      </c>
      <c r="BM20" s="97">
        <v>71781328</v>
      </c>
      <c r="BN20" s="97">
        <v>72149792</v>
      </c>
      <c r="BO20" s="97">
        <v>72518144</v>
      </c>
      <c r="BP20" s="97">
        <v>72886696</v>
      </c>
      <c r="BQ20" s="97">
        <v>73255176</v>
      </c>
      <c r="BR20" s="97">
        <v>73481712</v>
      </c>
      <c r="BS20" s="97">
        <v>72978512</v>
      </c>
      <c r="BT20" s="97">
        <v>73202976</v>
      </c>
      <c r="BU20" s="97">
        <v>73427312</v>
      </c>
      <c r="BV20" s="97">
        <v>73651736</v>
      </c>
      <c r="BW20" s="97">
        <v>73876064</v>
      </c>
      <c r="BX20" s="97">
        <v>74100408</v>
      </c>
    </row>
    <row r="21" spans="1:76">
      <c r="A21" s="95">
        <v>20</v>
      </c>
      <c r="B21" s="97">
        <v>478817.6</v>
      </c>
      <c r="C21">
        <v>774568.1</v>
      </c>
      <c r="D21">
        <v>1256884</v>
      </c>
      <c r="E21">
        <v>2044654</v>
      </c>
      <c r="F21">
        <v>3332846</v>
      </c>
      <c r="G21">
        <v>5441524</v>
      </c>
      <c r="H21">
        <v>8895783</v>
      </c>
      <c r="I21" s="97">
        <v>14556917</v>
      </c>
      <c r="J21" s="97">
        <v>23839882</v>
      </c>
      <c r="K21" s="97">
        <v>23761924</v>
      </c>
      <c r="L21" s="97">
        <v>102148740</v>
      </c>
      <c r="M21" s="97">
        <v>89176472</v>
      </c>
      <c r="N21" s="97">
        <v>73715856</v>
      </c>
      <c r="O21" s="97">
        <v>37119428</v>
      </c>
      <c r="P21" s="97">
        <v>49824588</v>
      </c>
      <c r="Q21" s="97">
        <v>60508572</v>
      </c>
      <c r="R21" s="97">
        <v>79691872</v>
      </c>
      <c r="S21" s="97">
        <v>65121608</v>
      </c>
      <c r="T21" s="97">
        <v>50442884</v>
      </c>
      <c r="U21" s="97">
        <v>59678632</v>
      </c>
      <c r="V21" s="97">
        <v>54404300</v>
      </c>
      <c r="W21" s="97">
        <v>130364330</v>
      </c>
      <c r="X21" s="97">
        <v>146006430</v>
      </c>
      <c r="Y21" s="97">
        <v>110763580</v>
      </c>
      <c r="Z21" s="97">
        <v>96412544</v>
      </c>
      <c r="AA21" s="97">
        <v>120502840</v>
      </c>
      <c r="AB21" s="97">
        <v>126488540</v>
      </c>
      <c r="AC21" s="97">
        <v>126291250</v>
      </c>
      <c r="AD21" s="97">
        <v>131170980</v>
      </c>
      <c r="AE21" s="97">
        <v>149194260</v>
      </c>
      <c r="AF21" s="97">
        <v>157279140</v>
      </c>
      <c r="AG21" s="97">
        <v>175336220</v>
      </c>
      <c r="AH21" s="97">
        <v>216396220</v>
      </c>
      <c r="AI21" s="97">
        <v>236960020</v>
      </c>
      <c r="AJ21" s="97">
        <v>262300860</v>
      </c>
      <c r="AK21" s="97">
        <v>325168670</v>
      </c>
      <c r="AL21" s="97">
        <v>349221540</v>
      </c>
      <c r="AM21" s="97">
        <v>338594240</v>
      </c>
      <c r="AN21" s="97">
        <v>392661980</v>
      </c>
      <c r="AO21" s="97">
        <v>401530910</v>
      </c>
      <c r="AP21" s="97">
        <v>437985020</v>
      </c>
      <c r="AQ21" s="97">
        <v>459142180</v>
      </c>
      <c r="AR21" s="97">
        <v>475265600</v>
      </c>
      <c r="AS21" s="97">
        <v>463143010</v>
      </c>
      <c r="AT21" s="97">
        <v>390031810</v>
      </c>
      <c r="AU21" s="97">
        <v>391079840</v>
      </c>
      <c r="AV21" s="97">
        <v>399672900</v>
      </c>
      <c r="AW21" s="97">
        <v>422109340</v>
      </c>
      <c r="AX21" s="97">
        <v>445141820</v>
      </c>
      <c r="AY21" s="97">
        <v>494853470</v>
      </c>
      <c r="AZ21" s="97">
        <v>511557500</v>
      </c>
      <c r="BA21" s="97">
        <v>544602300</v>
      </c>
      <c r="BB21" s="97">
        <v>561349250</v>
      </c>
      <c r="BC21" s="97">
        <v>663452540</v>
      </c>
      <c r="BD21" s="97">
        <v>848366780</v>
      </c>
      <c r="BE21" s="97">
        <v>1020484200</v>
      </c>
      <c r="BF21" s="97">
        <v>1183580300</v>
      </c>
      <c r="BG21" s="97">
        <v>1306151800</v>
      </c>
      <c r="BH21" s="97">
        <v>1313614800</v>
      </c>
      <c r="BI21" s="97">
        <v>1321086000</v>
      </c>
      <c r="BJ21" s="97">
        <v>1328551600</v>
      </c>
      <c r="BK21" s="97">
        <v>1336013700</v>
      </c>
      <c r="BL21" s="97">
        <v>1343489700</v>
      </c>
      <c r="BM21" s="97">
        <v>1350956800</v>
      </c>
      <c r="BN21" s="97">
        <v>1358430800</v>
      </c>
      <c r="BO21" s="97">
        <v>1365889000</v>
      </c>
      <c r="BP21" s="97">
        <v>1373354600</v>
      </c>
      <c r="BQ21" s="97">
        <v>1380834300</v>
      </c>
      <c r="BR21" s="97">
        <v>1384701400</v>
      </c>
      <c r="BS21" s="97">
        <v>1374822000</v>
      </c>
      <c r="BT21" s="97">
        <v>1378656400</v>
      </c>
      <c r="BU21" s="97">
        <v>1382492500</v>
      </c>
      <c r="BV21" s="97">
        <v>1386330900</v>
      </c>
      <c r="BW21" s="97">
        <v>1390154500</v>
      </c>
      <c r="BX21" s="97">
        <v>1393986800</v>
      </c>
    </row>
    <row r="22" spans="1:76">
      <c r="A22" s="95">
        <v>21</v>
      </c>
      <c r="B22" s="97">
        <v>186753.1</v>
      </c>
      <c r="C22">
        <v>227853.9</v>
      </c>
      <c r="D22">
        <v>280448</v>
      </c>
      <c r="E22">
        <v>348364.2</v>
      </c>
      <c r="F22">
        <v>436893.8</v>
      </c>
      <c r="G22">
        <v>553393.19999999995</v>
      </c>
      <c r="H22">
        <v>784097.7</v>
      </c>
      <c r="I22">
        <v>1064956</v>
      </c>
      <c r="J22">
        <v>1416792</v>
      </c>
      <c r="K22">
        <v>2692786</v>
      </c>
      <c r="L22">
        <v>4570193</v>
      </c>
      <c r="M22">
        <v>4889622</v>
      </c>
      <c r="N22">
        <v>5208274</v>
      </c>
      <c r="O22">
        <v>5527850</v>
      </c>
      <c r="P22">
        <v>5850348</v>
      </c>
      <c r="Q22">
        <v>6179016</v>
      </c>
      <c r="R22">
        <v>6518142</v>
      </c>
      <c r="S22">
        <v>6874139</v>
      </c>
      <c r="T22">
        <v>7256260</v>
      </c>
      <c r="U22">
        <v>7534082</v>
      </c>
      <c r="V22">
        <v>7795351</v>
      </c>
      <c r="W22">
        <v>9339548</v>
      </c>
      <c r="X22" s="97">
        <v>10815270</v>
      </c>
      <c r="Y22" s="97">
        <v>11398708</v>
      </c>
      <c r="Z22" s="97">
        <v>12817081</v>
      </c>
      <c r="AA22" s="97">
        <v>14160788</v>
      </c>
      <c r="AB22" s="97">
        <v>16295885</v>
      </c>
      <c r="AC22" s="97">
        <v>18505892</v>
      </c>
      <c r="AD22" s="97">
        <v>19034742</v>
      </c>
      <c r="AE22" s="97">
        <v>19586304</v>
      </c>
      <c r="AF22" s="97">
        <v>20127808</v>
      </c>
      <c r="AG22" s="97">
        <v>20659340</v>
      </c>
      <c r="AH22" s="97">
        <v>21180766</v>
      </c>
      <c r="AI22" s="97">
        <v>21692080</v>
      </c>
      <c r="AJ22" s="97">
        <v>22193702</v>
      </c>
      <c r="AK22" s="97">
        <v>22685344</v>
      </c>
      <c r="AL22" s="97">
        <v>23167662</v>
      </c>
      <c r="AM22" s="97">
        <v>23640420</v>
      </c>
      <c r="AN22" s="97">
        <v>24712568</v>
      </c>
      <c r="AO22" s="97">
        <v>25763742</v>
      </c>
      <c r="AP22" s="97">
        <v>27659828</v>
      </c>
      <c r="AQ22" s="97">
        <v>29721182</v>
      </c>
      <c r="AR22" s="97">
        <v>31856208</v>
      </c>
      <c r="AS22" s="97">
        <v>35352400</v>
      </c>
      <c r="AT22" s="97">
        <v>38785880</v>
      </c>
      <c r="AU22" s="97">
        <v>43750596</v>
      </c>
      <c r="AV22" s="97">
        <v>48650544</v>
      </c>
      <c r="AW22" s="97">
        <v>53577204</v>
      </c>
      <c r="AX22" s="97">
        <v>60635128</v>
      </c>
      <c r="AY22" s="97">
        <v>68479200</v>
      </c>
      <c r="AZ22" s="97">
        <v>78225624</v>
      </c>
      <c r="BA22" s="97">
        <v>90030040</v>
      </c>
      <c r="BB22" s="97">
        <v>101260720</v>
      </c>
      <c r="BC22" s="97">
        <v>130124250</v>
      </c>
      <c r="BD22" s="97">
        <v>169789920</v>
      </c>
      <c r="BE22" s="97">
        <v>211292800</v>
      </c>
      <c r="BF22" s="97">
        <v>263856220</v>
      </c>
      <c r="BG22" s="97">
        <v>312639200</v>
      </c>
      <c r="BH22" s="97">
        <v>316963330</v>
      </c>
      <c r="BI22" s="97">
        <v>321286270</v>
      </c>
      <c r="BJ22" s="97">
        <v>325609700</v>
      </c>
      <c r="BK22" s="97">
        <v>329931900</v>
      </c>
      <c r="BL22" s="97">
        <v>334258750</v>
      </c>
      <c r="BM22" s="97">
        <v>338580900</v>
      </c>
      <c r="BN22" s="97">
        <v>342904030</v>
      </c>
      <c r="BO22" s="97">
        <v>347227300</v>
      </c>
      <c r="BP22" s="97">
        <v>351549730</v>
      </c>
      <c r="BQ22" s="97">
        <v>355874430</v>
      </c>
      <c r="BR22" s="97">
        <v>359761890</v>
      </c>
      <c r="BS22" s="97">
        <v>360049820</v>
      </c>
      <c r="BT22" s="97">
        <v>363900260</v>
      </c>
      <c r="BU22" s="97">
        <v>367751870</v>
      </c>
      <c r="BV22" s="97">
        <v>371602300</v>
      </c>
      <c r="BW22" s="97">
        <v>375450980</v>
      </c>
      <c r="BX22" s="97">
        <v>379301310</v>
      </c>
    </row>
    <row r="23" spans="1:76">
      <c r="A23" s="95">
        <v>22</v>
      </c>
      <c r="B23" s="97">
        <v>63543.98</v>
      </c>
      <c r="C23">
        <v>83578.66</v>
      </c>
      <c r="D23">
        <v>110765.4</v>
      </c>
      <c r="E23">
        <v>147957.4</v>
      </c>
      <c r="F23">
        <v>199238</v>
      </c>
      <c r="G23">
        <v>270481.5</v>
      </c>
      <c r="H23">
        <v>370165.1</v>
      </c>
      <c r="I23">
        <v>510569.2</v>
      </c>
      <c r="J23">
        <v>1804536</v>
      </c>
      <c r="K23">
        <v>3141516</v>
      </c>
      <c r="L23">
        <v>4557141</v>
      </c>
      <c r="M23">
        <v>4832401</v>
      </c>
      <c r="N23">
        <v>5098320</v>
      </c>
      <c r="O23">
        <v>5354954</v>
      </c>
      <c r="P23">
        <v>5602392</v>
      </c>
      <c r="Q23">
        <v>5840686</v>
      </c>
      <c r="R23">
        <v>6069994</v>
      </c>
      <c r="S23">
        <v>6290434</v>
      </c>
      <c r="T23">
        <v>6502193</v>
      </c>
      <c r="U23">
        <v>6705472</v>
      </c>
      <c r="V23">
        <v>6900545</v>
      </c>
      <c r="W23">
        <v>7432436</v>
      </c>
      <c r="X23">
        <v>7942593</v>
      </c>
      <c r="Y23">
        <v>8431528</v>
      </c>
      <c r="Z23" s="97">
        <v>10182307</v>
      </c>
      <c r="AA23" s="97">
        <v>11856757</v>
      </c>
      <c r="AB23" s="97">
        <v>12656203</v>
      </c>
      <c r="AC23" s="97">
        <v>13730572</v>
      </c>
      <c r="AD23" s="97">
        <v>13753858</v>
      </c>
      <c r="AE23" s="97">
        <v>13775156</v>
      </c>
      <c r="AF23" s="97">
        <v>13794329</v>
      </c>
      <c r="AG23" s="97">
        <v>13811505</v>
      </c>
      <c r="AH23" s="97">
        <v>13826601</v>
      </c>
      <c r="AI23" s="97">
        <v>14315622</v>
      </c>
      <c r="AJ23" s="97">
        <v>14794558</v>
      </c>
      <c r="AK23" s="97">
        <v>15263361</v>
      </c>
      <c r="AL23" s="97">
        <v>15722236</v>
      </c>
      <c r="AM23" s="97">
        <v>16170944</v>
      </c>
      <c r="AN23" s="97">
        <v>16837604</v>
      </c>
      <c r="AO23" s="97">
        <v>17505382</v>
      </c>
      <c r="AP23" s="97">
        <v>18160342</v>
      </c>
      <c r="AQ23" s="97">
        <v>18802736</v>
      </c>
      <c r="AR23" s="97">
        <v>19432496</v>
      </c>
      <c r="AS23" s="97">
        <v>24082920</v>
      </c>
      <c r="AT23" s="97">
        <v>28631028</v>
      </c>
      <c r="AU23" s="97">
        <v>33091330</v>
      </c>
      <c r="AV23" s="97">
        <v>37463964</v>
      </c>
      <c r="AW23" s="97">
        <v>41748924</v>
      </c>
      <c r="AX23" s="97">
        <v>49767716</v>
      </c>
      <c r="AY23" s="97">
        <v>57812780</v>
      </c>
      <c r="AZ23" s="97">
        <v>65801156</v>
      </c>
      <c r="BA23" s="97">
        <v>73732784</v>
      </c>
      <c r="BB23" s="97">
        <v>81764824</v>
      </c>
      <c r="BC23" s="97">
        <v>98125656</v>
      </c>
      <c r="BD23" s="97">
        <v>124071390</v>
      </c>
      <c r="BE23" s="97">
        <v>157398830</v>
      </c>
      <c r="BF23" s="97">
        <v>191896080</v>
      </c>
      <c r="BG23" s="97">
        <v>221799760</v>
      </c>
      <c r="BH23" s="97">
        <v>224652660</v>
      </c>
      <c r="BI23" s="97">
        <v>227506080</v>
      </c>
      <c r="BJ23" s="97">
        <v>230360270</v>
      </c>
      <c r="BK23" s="97">
        <v>233213010</v>
      </c>
      <c r="BL23" s="97">
        <v>236066500</v>
      </c>
      <c r="BM23" s="97">
        <v>238919310</v>
      </c>
      <c r="BN23" s="97">
        <v>241772640</v>
      </c>
      <c r="BO23" s="97">
        <v>244625280</v>
      </c>
      <c r="BP23" s="97">
        <v>247478270</v>
      </c>
      <c r="BQ23" s="97">
        <v>250331460</v>
      </c>
      <c r="BR23" s="97">
        <v>252701810</v>
      </c>
      <c r="BS23" s="97">
        <v>252547020</v>
      </c>
      <c r="BT23" s="97">
        <v>254893540</v>
      </c>
      <c r="BU23" s="97">
        <v>257240210</v>
      </c>
      <c r="BV23" s="97">
        <v>259587360</v>
      </c>
      <c r="BW23" s="97">
        <v>261932340</v>
      </c>
      <c r="BX23" s="97">
        <v>264281010</v>
      </c>
    </row>
    <row r="24" spans="1:76">
      <c r="A24" s="95">
        <v>23</v>
      </c>
      <c r="B24" s="97">
        <v>10404.870000000001</v>
      </c>
      <c r="C24">
        <v>15412.28</v>
      </c>
      <c r="D24">
        <v>22825.87</v>
      </c>
      <c r="E24">
        <v>33799.89</v>
      </c>
      <c r="F24">
        <v>50041.21</v>
      </c>
      <c r="G24">
        <v>74073.759999999995</v>
      </c>
      <c r="H24">
        <v>109629.6</v>
      </c>
      <c r="I24">
        <v>162223</v>
      </c>
      <c r="J24">
        <v>239999.7</v>
      </c>
      <c r="K24">
        <v>354999.4</v>
      </c>
      <c r="L24">
        <v>525001.1</v>
      </c>
      <c r="M24">
        <v>860297.6</v>
      </c>
      <c r="N24">
        <v>1183822</v>
      </c>
      <c r="O24">
        <v>1827938</v>
      </c>
      <c r="P24">
        <v>2448520</v>
      </c>
      <c r="Q24">
        <v>3606624</v>
      </c>
      <c r="R24">
        <v>4720590</v>
      </c>
      <c r="S24">
        <v>6948548</v>
      </c>
      <c r="T24">
        <v>8330880</v>
      </c>
      <c r="U24">
        <v>9505881</v>
      </c>
      <c r="V24">
        <v>8735262</v>
      </c>
      <c r="W24">
        <v>8844128</v>
      </c>
      <c r="X24">
        <v>8941166</v>
      </c>
      <c r="Y24">
        <v>9983758</v>
      </c>
      <c r="Z24" s="97">
        <v>12445588</v>
      </c>
      <c r="AA24" s="97">
        <v>16098579</v>
      </c>
      <c r="AB24" s="97">
        <v>21750022</v>
      </c>
      <c r="AC24" s="97">
        <v>33375094</v>
      </c>
      <c r="AD24" s="97">
        <v>35960000</v>
      </c>
      <c r="AE24" s="97">
        <v>35669996</v>
      </c>
      <c r="AF24" s="97">
        <v>35380016</v>
      </c>
      <c r="AG24" s="97">
        <v>35090008</v>
      </c>
      <c r="AH24" s="97">
        <v>34800012</v>
      </c>
      <c r="AI24" s="97">
        <v>34271948</v>
      </c>
      <c r="AJ24" s="97">
        <v>33748004</v>
      </c>
      <c r="AK24" s="97">
        <v>33227980</v>
      </c>
      <c r="AL24" s="97">
        <v>32712018</v>
      </c>
      <c r="AM24" s="97">
        <v>32200024</v>
      </c>
      <c r="AN24" s="97">
        <v>32831972</v>
      </c>
      <c r="AO24" s="97">
        <v>33447954</v>
      </c>
      <c r="AP24" s="97">
        <v>34047952</v>
      </c>
      <c r="AQ24" s="97">
        <v>34631980</v>
      </c>
      <c r="AR24" s="97">
        <v>35199964</v>
      </c>
      <c r="AS24" s="97">
        <v>36159112</v>
      </c>
      <c r="AT24" s="97">
        <v>37094676</v>
      </c>
      <c r="AU24" s="97">
        <v>39383456</v>
      </c>
      <c r="AV24" s="97">
        <v>42481644</v>
      </c>
      <c r="AW24" s="97">
        <v>47012972</v>
      </c>
      <c r="AX24" s="97">
        <v>52685184</v>
      </c>
      <c r="AY24" s="97">
        <v>58312444</v>
      </c>
      <c r="AZ24" s="97">
        <v>66900152</v>
      </c>
      <c r="BA24" s="97">
        <v>75600224</v>
      </c>
      <c r="BB24" s="97">
        <v>85308424</v>
      </c>
      <c r="BC24" s="97">
        <v>95611696</v>
      </c>
      <c r="BD24" s="97">
        <v>105991700</v>
      </c>
      <c r="BE24" s="97">
        <v>118001230</v>
      </c>
      <c r="BF24" s="97">
        <v>123962800</v>
      </c>
      <c r="BG24" s="97">
        <v>126977470</v>
      </c>
      <c r="BH24" s="97">
        <v>127060000</v>
      </c>
      <c r="BI24" s="97">
        <v>127142240</v>
      </c>
      <c r="BJ24" s="97">
        <v>127224350</v>
      </c>
      <c r="BK24" s="97">
        <v>127306950</v>
      </c>
      <c r="BL24" s="97">
        <v>127389330</v>
      </c>
      <c r="BM24" s="97">
        <v>127471800</v>
      </c>
      <c r="BN24" s="97">
        <v>127554200</v>
      </c>
      <c r="BO24" s="97">
        <v>127636490</v>
      </c>
      <c r="BP24" s="97">
        <v>127718870</v>
      </c>
      <c r="BQ24" s="97">
        <v>127801260</v>
      </c>
      <c r="BR24" s="97">
        <v>127627200</v>
      </c>
      <c r="BS24" s="97">
        <v>126191180</v>
      </c>
      <c r="BT24" s="97">
        <v>126018860</v>
      </c>
      <c r="BU24" s="97">
        <v>125846510</v>
      </c>
      <c r="BV24" s="97">
        <v>125674020</v>
      </c>
      <c r="BW24" s="97">
        <v>125501920</v>
      </c>
      <c r="BX24" s="97">
        <v>125329660</v>
      </c>
    </row>
    <row r="25" spans="1:76">
      <c r="A25" s="95">
        <v>24</v>
      </c>
      <c r="B25" s="97">
        <v>500008.8</v>
      </c>
      <c r="C25">
        <v>493767.6</v>
      </c>
      <c r="D25">
        <v>487529.6</v>
      </c>
      <c r="E25">
        <v>481305.9</v>
      </c>
      <c r="F25">
        <v>475110.8</v>
      </c>
      <c r="G25">
        <v>468967.2</v>
      </c>
      <c r="H25">
        <v>462922</v>
      </c>
      <c r="I25">
        <v>457075.3</v>
      </c>
      <c r="J25">
        <v>451622.40000000002</v>
      </c>
      <c r="K25">
        <v>463395.5</v>
      </c>
      <c r="L25">
        <v>463801</v>
      </c>
      <c r="M25">
        <v>458806.9</v>
      </c>
      <c r="N25">
        <v>454032.4</v>
      </c>
      <c r="O25">
        <v>449499.4</v>
      </c>
      <c r="P25">
        <v>445233.4</v>
      </c>
      <c r="Q25">
        <v>441268.2</v>
      </c>
      <c r="R25">
        <v>437649.1</v>
      </c>
      <c r="S25">
        <v>434426.7</v>
      </c>
      <c r="T25">
        <v>431667.20000000001</v>
      </c>
      <c r="U25">
        <v>429464.6</v>
      </c>
      <c r="V25">
        <v>427948.7</v>
      </c>
      <c r="W25">
        <v>427279.8</v>
      </c>
      <c r="X25">
        <v>450062.1</v>
      </c>
      <c r="Y25">
        <v>457974.3</v>
      </c>
      <c r="Z25">
        <v>462746.8</v>
      </c>
      <c r="AA25">
        <v>549418.6</v>
      </c>
      <c r="AB25">
        <v>637299.69999999995</v>
      </c>
      <c r="AC25">
        <v>720841.4</v>
      </c>
      <c r="AD25">
        <v>708930.8</v>
      </c>
      <c r="AE25">
        <v>710592.5</v>
      </c>
      <c r="AF25">
        <v>712902.8</v>
      </c>
      <c r="AG25">
        <v>715951.4</v>
      </c>
      <c r="AH25">
        <v>719828.8</v>
      </c>
      <c r="AI25">
        <v>724649.1</v>
      </c>
      <c r="AJ25">
        <v>730567.6</v>
      </c>
      <c r="AK25">
        <v>737756.9</v>
      </c>
      <c r="AL25">
        <v>747016.6</v>
      </c>
      <c r="AM25">
        <v>758757.9</v>
      </c>
      <c r="AN25">
        <v>747131.8</v>
      </c>
      <c r="AO25">
        <v>775685.4</v>
      </c>
      <c r="AP25">
        <v>843809.3</v>
      </c>
      <c r="AQ25">
        <v>972001.8</v>
      </c>
      <c r="AR25">
        <v>1319895</v>
      </c>
      <c r="AS25">
        <v>2076054</v>
      </c>
      <c r="AT25">
        <v>2771130</v>
      </c>
      <c r="AU25">
        <v>3408030</v>
      </c>
      <c r="AV25">
        <v>4509994</v>
      </c>
      <c r="AW25">
        <v>5322713</v>
      </c>
      <c r="AX25">
        <v>6217846</v>
      </c>
      <c r="AY25">
        <v>7477997</v>
      </c>
      <c r="AZ25">
        <v>8779666</v>
      </c>
      <c r="BA25">
        <v>9889265</v>
      </c>
      <c r="BB25" s="97">
        <v>11345393</v>
      </c>
      <c r="BC25" s="97">
        <v>14110499</v>
      </c>
      <c r="BD25" s="97">
        <v>17302010</v>
      </c>
      <c r="BE25" s="97">
        <v>19873530</v>
      </c>
      <c r="BF25" s="97">
        <v>22734748</v>
      </c>
      <c r="BG25" s="97">
        <v>25500302</v>
      </c>
      <c r="BH25" s="97">
        <v>25899820</v>
      </c>
      <c r="BI25" s="97">
        <v>26299400</v>
      </c>
      <c r="BJ25" s="97">
        <v>26698942</v>
      </c>
      <c r="BK25" s="97">
        <v>27098460</v>
      </c>
      <c r="BL25" s="97">
        <v>27498010</v>
      </c>
      <c r="BM25" s="97">
        <v>27897536</v>
      </c>
      <c r="BN25" s="97">
        <v>28296876</v>
      </c>
      <c r="BO25" s="97">
        <v>28696376</v>
      </c>
      <c r="BP25" s="97">
        <v>29095788</v>
      </c>
      <c r="BQ25" s="97">
        <v>29495296</v>
      </c>
      <c r="BR25" s="97">
        <v>29956254</v>
      </c>
      <c r="BS25" s="97">
        <v>30115860</v>
      </c>
      <c r="BT25" s="97">
        <v>30572912</v>
      </c>
      <c r="BU25" s="97">
        <v>31028916</v>
      </c>
      <c r="BV25" s="97">
        <v>31485418</v>
      </c>
      <c r="BW25" s="97">
        <v>31941760</v>
      </c>
      <c r="BX25" s="97">
        <v>32398248</v>
      </c>
    </row>
    <row r="26" spans="1:76">
      <c r="A26" s="95">
        <v>25</v>
      </c>
      <c r="B26" s="97">
        <v>344984.2</v>
      </c>
      <c r="C26">
        <v>507540.8</v>
      </c>
      <c r="D26">
        <v>682129.4</v>
      </c>
      <c r="E26">
        <v>931937.6</v>
      </c>
      <c r="F26">
        <v>1296149</v>
      </c>
      <c r="G26">
        <v>1836800</v>
      </c>
      <c r="H26">
        <v>3027292</v>
      </c>
      <c r="I26">
        <v>4621630</v>
      </c>
      <c r="J26">
        <v>6868968</v>
      </c>
      <c r="K26" s="97">
        <v>10174355</v>
      </c>
      <c r="L26" s="97">
        <v>16543036</v>
      </c>
      <c r="M26" s="97">
        <v>17633698</v>
      </c>
      <c r="N26" s="97">
        <v>18681020</v>
      </c>
      <c r="O26" s="97">
        <v>19419718</v>
      </c>
      <c r="P26" s="97">
        <v>20124242</v>
      </c>
      <c r="Q26" s="97">
        <v>20794992</v>
      </c>
      <c r="R26" s="97">
        <v>21432034</v>
      </c>
      <c r="S26" s="97">
        <v>22618390</v>
      </c>
      <c r="T26" s="97">
        <v>23749468</v>
      </c>
      <c r="U26" s="97">
        <v>25378438</v>
      </c>
      <c r="V26" s="97">
        <v>26924530</v>
      </c>
      <c r="W26" s="97">
        <v>27618474</v>
      </c>
      <c r="X26" s="97">
        <v>28261622</v>
      </c>
      <c r="Y26" s="97">
        <v>26738044</v>
      </c>
      <c r="Z26" s="97">
        <v>29075684</v>
      </c>
      <c r="AA26" s="97">
        <v>30247708</v>
      </c>
      <c r="AB26" s="97">
        <v>38119124</v>
      </c>
      <c r="AC26" s="97">
        <v>44972516</v>
      </c>
      <c r="AD26" s="97">
        <v>45472800</v>
      </c>
      <c r="AE26" s="97">
        <v>45973316</v>
      </c>
      <c r="AF26" s="97">
        <v>46476848</v>
      </c>
      <c r="AG26" s="97">
        <v>46983760</v>
      </c>
      <c r="AH26" s="97">
        <v>47493484</v>
      </c>
      <c r="AI26" s="97">
        <v>48006188</v>
      </c>
      <c r="AJ26" s="97">
        <v>48521848</v>
      </c>
      <c r="AK26" s="97">
        <v>49039760</v>
      </c>
      <c r="AL26" s="97">
        <v>49560448</v>
      </c>
      <c r="AM26" s="97">
        <v>50083636</v>
      </c>
      <c r="AN26" s="97">
        <v>50609052</v>
      </c>
      <c r="AO26" s="97">
        <v>51446040</v>
      </c>
      <c r="AP26" s="97">
        <v>52655156</v>
      </c>
      <c r="AQ26" s="97">
        <v>54164156</v>
      </c>
      <c r="AR26" s="97">
        <v>55789624</v>
      </c>
      <c r="AS26" s="97">
        <v>57250320</v>
      </c>
      <c r="AT26" s="97">
        <v>58947936</v>
      </c>
      <c r="AU26" s="97">
        <v>60489980</v>
      </c>
      <c r="AV26" s="97">
        <v>63491756</v>
      </c>
      <c r="AW26" s="97">
        <v>66638616</v>
      </c>
      <c r="AX26" s="97">
        <v>70445080</v>
      </c>
      <c r="AY26" s="97">
        <v>75850616</v>
      </c>
      <c r="AZ26" s="97">
        <v>83688976</v>
      </c>
      <c r="BA26" s="97">
        <v>92709752</v>
      </c>
      <c r="BB26" s="97">
        <v>112740790</v>
      </c>
      <c r="BC26" s="97">
        <v>135916140</v>
      </c>
      <c r="BD26" s="97">
        <v>166583250</v>
      </c>
      <c r="BE26" s="97">
        <v>209553900</v>
      </c>
      <c r="BF26" s="97">
        <v>270824030</v>
      </c>
      <c r="BG26" s="97">
        <v>344164420</v>
      </c>
      <c r="BH26" s="97">
        <v>350675330</v>
      </c>
      <c r="BI26" s="97">
        <v>357186720</v>
      </c>
      <c r="BJ26" s="97">
        <v>363696000</v>
      </c>
      <c r="BK26" s="97">
        <v>370205630</v>
      </c>
      <c r="BL26" s="97">
        <v>376719010</v>
      </c>
      <c r="BM26" s="97">
        <v>383228350</v>
      </c>
      <c r="BN26" s="97">
        <v>389739010</v>
      </c>
      <c r="BO26" s="97">
        <v>396248580</v>
      </c>
      <c r="BP26" s="97">
        <v>402759230</v>
      </c>
      <c r="BQ26" s="97">
        <v>409269700</v>
      </c>
      <c r="BR26" s="97">
        <v>416138080</v>
      </c>
      <c r="BS26" s="97">
        <v>418815620</v>
      </c>
      <c r="BT26" s="97">
        <v>425612290</v>
      </c>
      <c r="BU26" s="97">
        <v>432411650</v>
      </c>
      <c r="BV26" s="97">
        <v>439209700</v>
      </c>
      <c r="BW26" s="97">
        <v>446008540</v>
      </c>
      <c r="BX26" s="97">
        <v>452805250</v>
      </c>
    </row>
    <row r="27" spans="1:76">
      <c r="A27" s="95">
        <v>26</v>
      </c>
      <c r="B27" s="97">
        <v>29844.22</v>
      </c>
      <c r="C27">
        <v>39451.129999999997</v>
      </c>
      <c r="D27">
        <v>52618.49</v>
      </c>
      <c r="E27">
        <v>70873.84</v>
      </c>
      <c r="F27">
        <v>96494.53</v>
      </c>
      <c r="G27">
        <v>132939.79999999999</v>
      </c>
      <c r="H27">
        <v>185545.60000000001</v>
      </c>
      <c r="I27">
        <v>262694.7</v>
      </c>
      <c r="J27">
        <v>377839</v>
      </c>
      <c r="K27">
        <v>552977.6</v>
      </c>
      <c r="L27">
        <v>824896.9</v>
      </c>
      <c r="M27">
        <v>951097.4</v>
      </c>
      <c r="N27">
        <v>1101057</v>
      </c>
      <c r="O27">
        <v>1280036</v>
      </c>
      <c r="P27">
        <v>1494564</v>
      </c>
      <c r="Q27">
        <v>1752821</v>
      </c>
      <c r="R27">
        <v>2065105</v>
      </c>
      <c r="S27">
        <v>2444367</v>
      </c>
      <c r="T27">
        <v>2906912</v>
      </c>
      <c r="U27">
        <v>3499625</v>
      </c>
      <c r="V27">
        <v>4068384</v>
      </c>
      <c r="W27">
        <v>5220772</v>
      </c>
      <c r="X27">
        <v>6324261</v>
      </c>
      <c r="Y27">
        <v>7378986</v>
      </c>
      <c r="Z27">
        <v>8496992</v>
      </c>
      <c r="AA27">
        <v>7919050</v>
      </c>
      <c r="AB27">
        <v>8844617</v>
      </c>
      <c r="AC27">
        <v>9727798</v>
      </c>
      <c r="AD27">
        <v>8323709</v>
      </c>
      <c r="AE27">
        <v>8416332</v>
      </c>
      <c r="AF27">
        <v>8512259</v>
      </c>
      <c r="AG27">
        <v>8611856</v>
      </c>
      <c r="AH27">
        <v>8715755</v>
      </c>
      <c r="AI27">
        <v>8824393</v>
      </c>
      <c r="AJ27">
        <v>8938717</v>
      </c>
      <c r="AK27">
        <v>9059588</v>
      </c>
      <c r="AL27">
        <v>9188100</v>
      </c>
      <c r="AM27">
        <v>9325416</v>
      </c>
      <c r="AN27">
        <v>9472926</v>
      </c>
      <c r="AO27">
        <v>9632898</v>
      </c>
      <c r="AP27">
        <v>9809203</v>
      </c>
      <c r="AQ27" s="97">
        <v>10211878</v>
      </c>
      <c r="AR27" s="97">
        <v>10662158</v>
      </c>
      <c r="AS27" s="97">
        <v>11168293</v>
      </c>
      <c r="AT27" s="97">
        <v>11586370</v>
      </c>
      <c r="AU27" s="97">
        <v>12061413</v>
      </c>
      <c r="AV27" s="97">
        <v>12611509</v>
      </c>
      <c r="AW27" s="97">
        <v>13265258</v>
      </c>
      <c r="AX27" s="97">
        <v>14153180</v>
      </c>
      <c r="AY27" s="97">
        <v>15636971</v>
      </c>
      <c r="AZ27" s="97">
        <v>17677984</v>
      </c>
      <c r="BA27" s="97">
        <v>21538402</v>
      </c>
      <c r="BB27" s="97">
        <v>28955364</v>
      </c>
      <c r="BC27" s="97">
        <v>36301624</v>
      </c>
      <c r="BD27" s="97">
        <v>46819984</v>
      </c>
      <c r="BE27" s="97">
        <v>62806668</v>
      </c>
      <c r="BF27" s="97">
        <v>83522152</v>
      </c>
      <c r="BG27" s="97">
        <v>107852530</v>
      </c>
      <c r="BH27" s="97">
        <v>110755040</v>
      </c>
      <c r="BI27" s="97">
        <v>113657650</v>
      </c>
      <c r="BJ27" s="97">
        <v>116560450</v>
      </c>
      <c r="BK27" s="97">
        <v>119462730</v>
      </c>
      <c r="BL27" s="97">
        <v>122363580</v>
      </c>
      <c r="BM27" s="97">
        <v>125267930</v>
      </c>
      <c r="BN27" s="97">
        <v>128168180</v>
      </c>
      <c r="BO27" s="97">
        <v>131071260</v>
      </c>
      <c r="BP27" s="97">
        <v>133974020</v>
      </c>
      <c r="BQ27" s="97">
        <v>136875090</v>
      </c>
      <c r="BR27" s="97">
        <v>140446740</v>
      </c>
      <c r="BS27" s="97">
        <v>142590940</v>
      </c>
      <c r="BT27" s="97">
        <v>146102800</v>
      </c>
      <c r="BU27" s="97">
        <v>149635280</v>
      </c>
      <c r="BV27" s="97">
        <v>153171230</v>
      </c>
      <c r="BW27" s="97">
        <v>156707780</v>
      </c>
      <c r="BX27" s="97">
        <v>160240780</v>
      </c>
    </row>
    <row r="28" spans="1:76">
      <c r="A28" s="95">
        <v>27</v>
      </c>
      <c r="B28" s="97">
        <v>0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>
        <v>1529.6279999999999</v>
      </c>
      <c r="W28">
        <v>1529.3119999999999</v>
      </c>
      <c r="X28">
        <v>1528.347</v>
      </c>
      <c r="Y28">
        <v>1526.7049999999999</v>
      </c>
      <c r="Z28">
        <v>1524.36</v>
      </c>
      <c r="AA28">
        <v>1521.2840000000001</v>
      </c>
      <c r="AB28">
        <v>1517.4469999999999</v>
      </c>
      <c r="AC28">
        <v>1512.819</v>
      </c>
      <c r="AD28">
        <v>1688.306</v>
      </c>
      <c r="AE28">
        <v>1884.027</v>
      </c>
      <c r="AF28">
        <v>2102.299</v>
      </c>
      <c r="AG28">
        <v>2345.6999999999998</v>
      </c>
      <c r="AH28">
        <v>2617.1039999999998</v>
      </c>
      <c r="AI28">
        <v>2919.7049999999999</v>
      </c>
      <c r="AJ28">
        <v>3257.067</v>
      </c>
      <c r="AK28">
        <v>3633.1469999999999</v>
      </c>
      <c r="AL28">
        <v>4052.357</v>
      </c>
      <c r="AM28">
        <v>4519.6009999999997</v>
      </c>
      <c r="AN28">
        <v>5040.3379999999997</v>
      </c>
      <c r="AO28">
        <v>5620.6390000000001</v>
      </c>
      <c r="AP28">
        <v>6267.2640000000001</v>
      </c>
      <c r="AQ28">
        <v>6987.7179999999998</v>
      </c>
      <c r="AR28">
        <v>7790.3609999999999</v>
      </c>
      <c r="AS28">
        <v>8684.4830000000002</v>
      </c>
      <c r="AT28">
        <v>9680.4089999999997</v>
      </c>
      <c r="AU28">
        <v>10789.62</v>
      </c>
      <c r="AV28">
        <v>12024.88</v>
      </c>
      <c r="AW28">
        <v>13400.37</v>
      </c>
      <c r="AX28">
        <v>15017.99</v>
      </c>
      <c r="AY28">
        <v>16830.62</v>
      </c>
      <c r="AZ28">
        <v>18861.77</v>
      </c>
      <c r="BA28">
        <v>21137.71</v>
      </c>
      <c r="BB28">
        <v>23687.95</v>
      </c>
      <c r="BC28">
        <v>33497.879999999997</v>
      </c>
      <c r="BD28">
        <v>47452.480000000003</v>
      </c>
      <c r="BE28">
        <v>51111.75</v>
      </c>
      <c r="BF28">
        <v>56329.71</v>
      </c>
      <c r="BG28">
        <v>56757.96</v>
      </c>
      <c r="BH28">
        <v>56869.04</v>
      </c>
      <c r="BI28">
        <v>56980.160000000003</v>
      </c>
      <c r="BJ28">
        <v>57091.25</v>
      </c>
      <c r="BK28">
        <v>57202.36</v>
      </c>
      <c r="BL28">
        <v>57313.46</v>
      </c>
      <c r="BM28">
        <v>57424.55</v>
      </c>
      <c r="BN28">
        <v>57535.64</v>
      </c>
      <c r="BO28">
        <v>57646.76</v>
      </c>
      <c r="BP28">
        <v>57757.85</v>
      </c>
      <c r="BQ28">
        <v>57868.95</v>
      </c>
      <c r="BR28">
        <v>57832.39</v>
      </c>
      <c r="BS28">
        <v>57223.6</v>
      </c>
      <c r="BT28">
        <v>57187.43</v>
      </c>
      <c r="BU28">
        <v>57151.19</v>
      </c>
      <c r="BV28">
        <v>57114.98</v>
      </c>
      <c r="BW28">
        <v>57078.83</v>
      </c>
      <c r="BX28">
        <v>57042.62</v>
      </c>
    </row>
    <row r="29" spans="1:76">
      <c r="A29" s="95" t="s">
        <v>147</v>
      </c>
      <c r="B29">
        <v>8864526.2060000002</v>
      </c>
      <c r="C29">
        <v>11093505.8882</v>
      </c>
      <c r="D29">
        <v>14123581.092800001</v>
      </c>
      <c r="E29">
        <v>18437402.355999999</v>
      </c>
      <c r="F29">
        <v>25083367.127999999</v>
      </c>
      <c r="G29">
        <v>35766864.173</v>
      </c>
      <c r="H29">
        <v>53233088.880000003</v>
      </c>
      <c r="I29">
        <v>81188735.370000005</v>
      </c>
      <c r="J29">
        <v>130653793.45</v>
      </c>
      <c r="K29">
        <v>195993839.5</v>
      </c>
      <c r="L29">
        <v>406215096.69</v>
      </c>
      <c r="M29">
        <v>407613016.93000001</v>
      </c>
      <c r="N29">
        <v>406916042.72000003</v>
      </c>
      <c r="O29">
        <v>378134156.10000002</v>
      </c>
      <c r="P29">
        <v>394277956.10000002</v>
      </c>
      <c r="Q29">
        <v>405923810.39999998</v>
      </c>
      <c r="R29">
        <v>427176869</v>
      </c>
      <c r="S29">
        <v>429549571.30000001</v>
      </c>
      <c r="T29">
        <v>432768091.69999999</v>
      </c>
      <c r="U29">
        <v>461876544.5</v>
      </c>
      <c r="V29">
        <v>470841136.12800002</v>
      </c>
      <c r="W29">
        <v>567623484.41199994</v>
      </c>
      <c r="X29">
        <v>621341338.847</v>
      </c>
      <c r="Y29">
        <v>624175590.40499997</v>
      </c>
      <c r="Z29">
        <v>592141320.65999997</v>
      </c>
      <c r="AA29">
        <v>658650467.98399997</v>
      </c>
      <c r="AB29">
        <v>659857255.14699996</v>
      </c>
      <c r="AC29">
        <v>739651920.41900003</v>
      </c>
      <c r="AD29">
        <v>760355999.50600004</v>
      </c>
      <c r="AE29">
        <v>790543442.92700005</v>
      </c>
      <c r="AF29">
        <v>810977115.79900002</v>
      </c>
      <c r="AG29">
        <v>841366018.10000002</v>
      </c>
      <c r="AH29">
        <v>894794501.704</v>
      </c>
      <c r="AI29">
        <v>928071186.60500002</v>
      </c>
      <c r="AJ29">
        <v>966217696.46700001</v>
      </c>
      <c r="AK29">
        <v>1042523276.15</v>
      </c>
      <c r="AL29">
        <v>1080629212.46</v>
      </c>
      <c r="AM29">
        <v>1084944577.0999999</v>
      </c>
      <c r="AN29">
        <v>1158983922.74</v>
      </c>
      <c r="AO29">
        <v>1189649813.3399999</v>
      </c>
      <c r="AP29">
        <v>1270938279.96</v>
      </c>
      <c r="AQ29">
        <v>1325715481.4200001</v>
      </c>
      <c r="AR29">
        <v>1397659008.96</v>
      </c>
      <c r="AS29">
        <v>1447103876.48</v>
      </c>
      <c r="AT29">
        <v>1433065166.4100001</v>
      </c>
      <c r="AU29">
        <v>1503516447.6199999</v>
      </c>
      <c r="AV29">
        <v>1614112229.8800001</v>
      </c>
      <c r="AW29">
        <v>1724121669.3699999</v>
      </c>
      <c r="AX29">
        <v>1846176983.99</v>
      </c>
      <c r="AY29">
        <v>1975113660.6199999</v>
      </c>
      <c r="AZ29">
        <v>2151955500.77</v>
      </c>
      <c r="BA29">
        <v>2367046643.71</v>
      </c>
      <c r="BB29">
        <v>2605644932.9499998</v>
      </c>
      <c r="BC29">
        <v>3101376640.8800001</v>
      </c>
      <c r="BD29">
        <v>3775332378.48</v>
      </c>
      <c r="BE29">
        <v>4527144949.75</v>
      </c>
      <c r="BF29">
        <v>5371918645.71</v>
      </c>
      <c r="BG29">
        <v>6171441063.96</v>
      </c>
      <c r="BH29">
        <v>6249406845.04</v>
      </c>
      <c r="BI29">
        <v>6327385432.1599998</v>
      </c>
      <c r="BJ29">
        <v>6405359515.25</v>
      </c>
      <c r="BK29">
        <v>6483331856.3599997</v>
      </c>
      <c r="BL29">
        <v>6561318595.46</v>
      </c>
      <c r="BM29">
        <v>6639281892.5500002</v>
      </c>
      <c r="BN29">
        <v>6717261803.6400003</v>
      </c>
      <c r="BO29">
        <v>6795234922.7600002</v>
      </c>
      <c r="BP29">
        <v>6873191669.8500004</v>
      </c>
      <c r="BQ29">
        <v>6951189536.9499998</v>
      </c>
      <c r="BR29">
        <v>7026815630.3900003</v>
      </c>
      <c r="BS29">
        <v>7032140575.6000004</v>
      </c>
      <c r="BT29">
        <v>7107040753.4300003</v>
      </c>
      <c r="BU29">
        <v>7181934093.1899996</v>
      </c>
      <c r="BV29">
        <v>7256837794.9799995</v>
      </c>
      <c r="BW29">
        <v>7331725802.8299999</v>
      </c>
      <c r="BX29">
        <v>7406623852.6199999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24139-5333-4FFE-B867-269DF3AB9D29}">
  <sheetPr codeName="Sheet13"/>
  <dimension ref="A1:S50"/>
  <sheetViews>
    <sheetView workbookViewId="0">
      <selection activeCell="F42" sqref="F42"/>
    </sheetView>
  </sheetViews>
  <sheetFormatPr defaultRowHeight="14.25"/>
  <cols>
    <col min="2" max="2" width="16.265625" customWidth="1"/>
    <col min="3" max="3" width="18.59765625" customWidth="1"/>
    <col min="4" max="4" width="17" customWidth="1"/>
    <col min="5" max="5" width="15.59765625" customWidth="1"/>
    <col min="6" max="6" width="14.265625" customWidth="1"/>
    <col min="7" max="7" width="15.3984375" customWidth="1"/>
    <col min="11" max="11" width="10.3984375" customWidth="1"/>
  </cols>
  <sheetData>
    <row r="1" spans="1:19">
      <c r="B1" s="4" t="s">
        <v>149</v>
      </c>
      <c r="K1" t="s">
        <v>150</v>
      </c>
    </row>
    <row r="2" spans="1:19" ht="27">
      <c r="A2" t="s">
        <v>9</v>
      </c>
      <c r="B2" t="s">
        <v>131</v>
      </c>
      <c r="C2" t="s">
        <v>151</v>
      </c>
      <c r="D2" t="s">
        <v>152</v>
      </c>
      <c r="E2" t="s">
        <v>153</v>
      </c>
      <c r="F2" t="s">
        <v>154</v>
      </c>
      <c r="G2" t="s">
        <v>155</v>
      </c>
      <c r="H2" t="s">
        <v>114</v>
      </c>
      <c r="I2" t="s">
        <v>119</v>
      </c>
      <c r="K2" s="13" t="s">
        <v>9</v>
      </c>
      <c r="L2" s="14" t="s">
        <v>156</v>
      </c>
      <c r="M2" s="14" t="s">
        <v>157</v>
      </c>
      <c r="N2" s="14" t="s">
        <v>158</v>
      </c>
      <c r="O2" s="14" t="s">
        <v>159</v>
      </c>
      <c r="P2" s="14" t="s">
        <v>160</v>
      </c>
      <c r="Q2" s="14" t="s">
        <v>161</v>
      </c>
      <c r="R2" s="14" t="s">
        <v>162</v>
      </c>
      <c r="S2" s="14" t="s">
        <v>163</v>
      </c>
    </row>
    <row r="3" spans="1:19">
      <c r="A3" s="7">
        <v>1820</v>
      </c>
      <c r="B3" s="8">
        <v>1292</v>
      </c>
      <c r="C3" s="8">
        <v>1205</v>
      </c>
      <c r="D3" s="9">
        <v>804</v>
      </c>
      <c r="E3" s="9">
        <v>772</v>
      </c>
      <c r="F3" s="9">
        <v>679</v>
      </c>
      <c r="G3" s="9">
        <v>550</v>
      </c>
      <c r="H3" s="9">
        <v>450</v>
      </c>
      <c r="I3" s="9">
        <v>651</v>
      </c>
      <c r="K3" s="11">
        <v>1820</v>
      </c>
      <c r="L3" s="15">
        <v>103005</v>
      </c>
      <c r="M3" s="15">
        <v>11255</v>
      </c>
      <c r="N3" s="15">
        <v>33644</v>
      </c>
      <c r="O3" s="15">
        <v>89821</v>
      </c>
      <c r="P3" s="15">
        <v>20307</v>
      </c>
      <c r="Q3" s="15">
        <v>736836</v>
      </c>
      <c r="R3" s="15">
        <v>73026</v>
      </c>
      <c r="S3" s="15">
        <v>1067894</v>
      </c>
    </row>
    <row r="4" spans="1:19">
      <c r="A4" s="7">
        <v>1870</v>
      </c>
      <c r="B4" s="8">
        <v>2110</v>
      </c>
      <c r="C4" s="8">
        <v>2440</v>
      </c>
      <c r="D4" s="8">
        <v>1108</v>
      </c>
      <c r="E4" s="8">
        <v>1085</v>
      </c>
      <c r="F4" s="9">
        <v>760</v>
      </c>
      <c r="G4" s="9">
        <v>580</v>
      </c>
      <c r="H4" s="9">
        <v>480</v>
      </c>
      <c r="I4" s="9">
        <v>895</v>
      </c>
      <c r="K4" s="7">
        <v>1870</v>
      </c>
      <c r="L4" s="8">
        <v>144572</v>
      </c>
      <c r="M4" s="8">
        <v>45708</v>
      </c>
      <c r="N4" s="8">
        <v>39981</v>
      </c>
      <c r="O4" s="8">
        <v>140689</v>
      </c>
      <c r="P4" s="8">
        <v>37905</v>
      </c>
      <c r="Q4" s="8">
        <v>768472</v>
      </c>
      <c r="R4" s="8">
        <v>82815</v>
      </c>
      <c r="S4" s="8">
        <v>1260142</v>
      </c>
    </row>
    <row r="5" spans="1:19">
      <c r="A5" s="7">
        <v>1900</v>
      </c>
      <c r="B5" s="8">
        <v>3092</v>
      </c>
      <c r="C5" s="8">
        <v>4022</v>
      </c>
      <c r="D5" s="8">
        <v>1572</v>
      </c>
      <c r="E5" s="8">
        <v>1373</v>
      </c>
      <c r="F5" s="8">
        <v>1077</v>
      </c>
      <c r="G5" s="9">
        <v>681</v>
      </c>
      <c r="H5" s="9">
        <v>500</v>
      </c>
      <c r="I5" s="8">
        <v>1263</v>
      </c>
      <c r="K5" s="7">
        <v>1900</v>
      </c>
      <c r="L5" s="8">
        <v>178595</v>
      </c>
      <c r="M5" s="8">
        <v>86396</v>
      </c>
      <c r="N5" s="8">
        <v>44543</v>
      </c>
      <c r="O5" s="8">
        <v>208485</v>
      </c>
      <c r="P5" s="8">
        <v>63919</v>
      </c>
      <c r="Q5" s="8">
        <v>887430</v>
      </c>
      <c r="R5" s="8">
        <v>95281</v>
      </c>
      <c r="S5" s="8">
        <v>1564649</v>
      </c>
    </row>
    <row r="6" spans="1:19">
      <c r="A6" s="7">
        <v>1913</v>
      </c>
      <c r="B6" s="8">
        <v>3704</v>
      </c>
      <c r="C6" s="8">
        <v>5237</v>
      </c>
      <c r="D6" s="8">
        <v>1750</v>
      </c>
      <c r="E6" s="8">
        <v>1690</v>
      </c>
      <c r="F6" s="8">
        <v>1439</v>
      </c>
      <c r="G6" s="9">
        <v>742</v>
      </c>
      <c r="H6" s="9">
        <v>575</v>
      </c>
      <c r="I6" s="8">
        <v>1539</v>
      </c>
      <c r="K6" s="7">
        <v>1913</v>
      </c>
      <c r="L6" s="8">
        <v>198320</v>
      </c>
      <c r="M6" s="8">
        <v>111401</v>
      </c>
      <c r="N6" s="8">
        <v>48311</v>
      </c>
      <c r="O6" s="8">
        <v>249968</v>
      </c>
      <c r="P6" s="8">
        <v>80153</v>
      </c>
      <c r="Q6" s="8">
        <v>973985</v>
      </c>
      <c r="R6" s="8">
        <v>109726</v>
      </c>
      <c r="S6" s="8">
        <v>1771864</v>
      </c>
    </row>
    <row r="7" spans="1:19">
      <c r="A7" s="7">
        <v>1929</v>
      </c>
      <c r="B7" s="8">
        <v>4385</v>
      </c>
      <c r="C7" s="8">
        <v>6653</v>
      </c>
      <c r="D7" s="8">
        <v>2153</v>
      </c>
      <c r="E7" s="8">
        <v>1732</v>
      </c>
      <c r="F7" s="8">
        <v>1832</v>
      </c>
      <c r="G7" s="9">
        <v>858</v>
      </c>
      <c r="H7" s="9">
        <v>660</v>
      </c>
      <c r="I7" s="8">
        <v>1806</v>
      </c>
      <c r="K7" s="7">
        <v>1929</v>
      </c>
      <c r="L7" s="8">
        <v>210960</v>
      </c>
      <c r="M7" s="8">
        <v>140417</v>
      </c>
      <c r="N7" s="8">
        <v>54450</v>
      </c>
      <c r="O7" s="8">
        <v>272602</v>
      </c>
      <c r="P7" s="8">
        <v>105751</v>
      </c>
      <c r="Q7" s="8">
        <v>1113551</v>
      </c>
      <c r="R7" s="8">
        <v>149111</v>
      </c>
      <c r="S7" s="8">
        <v>2046842</v>
      </c>
    </row>
    <row r="8" spans="1:19">
      <c r="A8" s="7">
        <v>1950</v>
      </c>
      <c r="B8" s="8">
        <v>5126</v>
      </c>
      <c r="C8" s="8">
        <v>9255</v>
      </c>
      <c r="D8" s="8">
        <v>2021</v>
      </c>
      <c r="E8" s="8">
        <v>2631</v>
      </c>
      <c r="F8" s="8">
        <v>2487</v>
      </c>
      <c r="G8" s="9">
        <v>765</v>
      </c>
      <c r="H8" s="9">
        <v>830</v>
      </c>
      <c r="I8" s="8">
        <v>2138</v>
      </c>
      <c r="K8" s="12">
        <v>1950</v>
      </c>
      <c r="L8" s="16">
        <v>238957</v>
      </c>
      <c r="M8" s="16">
        <v>176094</v>
      </c>
      <c r="N8" s="16">
        <v>68470</v>
      </c>
      <c r="O8" s="16">
        <v>286116</v>
      </c>
      <c r="P8" s="16">
        <v>162463</v>
      </c>
      <c r="Q8" s="16">
        <v>1357096</v>
      </c>
      <c r="R8" s="16">
        <v>223015</v>
      </c>
      <c r="S8" s="16">
        <v>2512211</v>
      </c>
    </row>
    <row r="9" spans="1:19">
      <c r="A9" s="7">
        <v>1951</v>
      </c>
      <c r="B9" s="8">
        <v>5379</v>
      </c>
      <c r="C9" s="8">
        <v>9928</v>
      </c>
      <c r="D9" s="8">
        <v>2172</v>
      </c>
      <c r="E9" s="8">
        <v>2638</v>
      </c>
      <c r="F9" s="8">
        <v>2546</v>
      </c>
      <c r="G9" s="9">
        <v>806</v>
      </c>
      <c r="H9" s="9">
        <v>855</v>
      </c>
      <c r="I9" s="8">
        <v>2238</v>
      </c>
      <c r="K9" s="7">
        <v>1951</v>
      </c>
      <c r="L9" s="8">
        <v>240758</v>
      </c>
      <c r="M9" s="8">
        <v>179291</v>
      </c>
      <c r="N9" s="8">
        <v>69641</v>
      </c>
      <c r="O9" s="8">
        <v>290325</v>
      </c>
      <c r="P9" s="8">
        <v>166843</v>
      </c>
      <c r="Q9" s="8">
        <v>1383851</v>
      </c>
      <c r="R9" s="8">
        <v>227786</v>
      </c>
      <c r="S9" s="8">
        <v>2558496</v>
      </c>
    </row>
    <row r="10" spans="1:19">
      <c r="A10" s="7">
        <v>1952</v>
      </c>
      <c r="B10" s="8">
        <v>5528</v>
      </c>
      <c r="C10" s="8">
        <v>10165</v>
      </c>
      <c r="D10" s="8">
        <v>2285</v>
      </c>
      <c r="E10" s="8">
        <v>2727</v>
      </c>
      <c r="F10" s="8">
        <v>2562</v>
      </c>
      <c r="G10" s="9">
        <v>859</v>
      </c>
      <c r="H10" s="9">
        <v>868</v>
      </c>
      <c r="I10" s="8">
        <v>2308</v>
      </c>
      <c r="K10" s="7">
        <v>1952</v>
      </c>
      <c r="L10" s="8">
        <v>242201</v>
      </c>
      <c r="M10" s="8">
        <v>182674</v>
      </c>
      <c r="N10" s="8">
        <v>70565</v>
      </c>
      <c r="O10" s="8">
        <v>294668</v>
      </c>
      <c r="P10" s="8">
        <v>171350</v>
      </c>
      <c r="Q10" s="8">
        <v>1411394</v>
      </c>
      <c r="R10" s="8">
        <v>232680</v>
      </c>
      <c r="S10" s="8">
        <v>2605532</v>
      </c>
    </row>
    <row r="11" spans="1:19">
      <c r="A11" s="7">
        <v>1953</v>
      </c>
      <c r="B11" s="8">
        <v>5781</v>
      </c>
      <c r="C11" s="8">
        <v>10362</v>
      </c>
      <c r="D11" s="8">
        <v>2376</v>
      </c>
      <c r="E11" s="8">
        <v>2797</v>
      </c>
      <c r="F11" s="8">
        <v>2585</v>
      </c>
      <c r="G11" s="9">
        <v>896</v>
      </c>
      <c r="H11" s="9">
        <v>874</v>
      </c>
      <c r="I11" s="8">
        <v>2371</v>
      </c>
      <c r="K11" s="7">
        <v>1953</v>
      </c>
      <c r="L11" s="8">
        <v>243815</v>
      </c>
      <c r="M11" s="8">
        <v>185936</v>
      </c>
      <c r="N11" s="8">
        <v>71516</v>
      </c>
      <c r="O11" s="8">
        <v>299010</v>
      </c>
      <c r="P11" s="8">
        <v>176281</v>
      </c>
      <c r="Q11" s="8">
        <v>1440193</v>
      </c>
      <c r="R11" s="8">
        <v>239745</v>
      </c>
      <c r="S11" s="8">
        <v>2656497</v>
      </c>
    </row>
    <row r="12" spans="1:19">
      <c r="A12" s="7">
        <v>1954</v>
      </c>
      <c r="B12" s="8">
        <v>6051</v>
      </c>
      <c r="C12" s="8">
        <v>10136</v>
      </c>
      <c r="D12" s="8">
        <v>2417</v>
      </c>
      <c r="E12" s="8">
        <v>2884</v>
      </c>
      <c r="F12" s="8">
        <v>2672</v>
      </c>
      <c r="G12" s="9">
        <v>920</v>
      </c>
      <c r="H12" s="9">
        <v>909</v>
      </c>
      <c r="I12" s="8">
        <v>2407</v>
      </c>
      <c r="K12" s="7">
        <v>1954</v>
      </c>
      <c r="L12" s="8">
        <v>245570</v>
      </c>
      <c r="M12" s="8">
        <v>189438</v>
      </c>
      <c r="N12" s="8">
        <v>72471</v>
      </c>
      <c r="O12" s="8">
        <v>303289</v>
      </c>
      <c r="P12" s="8">
        <v>181157</v>
      </c>
      <c r="Q12" s="8">
        <v>1470928</v>
      </c>
      <c r="R12" s="8">
        <v>243212</v>
      </c>
      <c r="S12" s="8">
        <v>2706065</v>
      </c>
    </row>
    <row r="13" spans="1:19">
      <c r="A13" s="7">
        <v>1955</v>
      </c>
      <c r="B13" s="8">
        <v>6393</v>
      </c>
      <c r="C13" s="8">
        <v>10527</v>
      </c>
      <c r="D13" s="8">
        <v>2521</v>
      </c>
      <c r="E13" s="8">
        <v>3067</v>
      </c>
      <c r="F13" s="8">
        <v>2760</v>
      </c>
      <c r="G13" s="9">
        <v>946</v>
      </c>
      <c r="H13" s="9">
        <v>924</v>
      </c>
      <c r="I13" s="8">
        <v>2505</v>
      </c>
      <c r="K13" s="7">
        <v>1955</v>
      </c>
      <c r="L13" s="8">
        <v>247348</v>
      </c>
      <c r="M13" s="8">
        <v>193001</v>
      </c>
      <c r="N13" s="8">
        <v>73453</v>
      </c>
      <c r="O13" s="8">
        <v>308026</v>
      </c>
      <c r="P13" s="8">
        <v>186174</v>
      </c>
      <c r="Q13" s="8">
        <v>1501160</v>
      </c>
      <c r="R13" s="8">
        <v>248447</v>
      </c>
      <c r="S13" s="8">
        <v>2757609</v>
      </c>
    </row>
    <row r="14" spans="1:19">
      <c r="A14" s="7">
        <v>1956</v>
      </c>
      <c r="B14" s="8">
        <v>6620</v>
      </c>
      <c r="C14" s="8">
        <v>10586</v>
      </c>
      <c r="D14" s="8">
        <v>2625</v>
      </c>
      <c r="E14" s="8">
        <v>3246</v>
      </c>
      <c r="F14" s="8">
        <v>2792</v>
      </c>
      <c r="G14" s="9">
        <v>991</v>
      </c>
      <c r="H14" s="9">
        <v>937</v>
      </c>
      <c r="I14" s="8">
        <v>2573</v>
      </c>
      <c r="K14" s="7">
        <v>1956</v>
      </c>
      <c r="L14" s="8">
        <v>249316</v>
      </c>
      <c r="M14" s="8">
        <v>196630</v>
      </c>
      <c r="N14" s="8">
        <v>74550</v>
      </c>
      <c r="O14" s="8">
        <v>312631</v>
      </c>
      <c r="P14" s="8">
        <v>191335</v>
      </c>
      <c r="Q14" s="8">
        <v>1532830</v>
      </c>
      <c r="R14" s="8">
        <v>254046</v>
      </c>
      <c r="S14" s="8">
        <v>2811338</v>
      </c>
    </row>
    <row r="15" spans="1:19">
      <c r="A15" s="7">
        <v>1957</v>
      </c>
      <c r="B15" s="8">
        <v>6858</v>
      </c>
      <c r="C15" s="8">
        <v>10588</v>
      </c>
      <c r="D15" s="8">
        <v>2716</v>
      </c>
      <c r="E15" s="8">
        <v>3311</v>
      </c>
      <c r="F15" s="8">
        <v>2915</v>
      </c>
      <c r="G15" s="8">
        <v>1007</v>
      </c>
      <c r="H15" s="9">
        <v>946</v>
      </c>
      <c r="I15" s="8">
        <v>2615</v>
      </c>
      <c r="K15" s="7">
        <v>1957</v>
      </c>
      <c r="L15" s="8">
        <v>251375</v>
      </c>
      <c r="M15" s="8">
        <v>200534</v>
      </c>
      <c r="N15" s="8">
        <v>75683</v>
      </c>
      <c r="O15" s="8">
        <v>316963</v>
      </c>
      <c r="P15" s="8">
        <v>196659</v>
      </c>
      <c r="Q15" s="8">
        <v>1567143</v>
      </c>
      <c r="R15" s="8">
        <v>259805</v>
      </c>
      <c r="S15" s="8">
        <v>2868162</v>
      </c>
    </row>
    <row r="16" spans="1:19">
      <c r="A16" s="7">
        <v>1958</v>
      </c>
      <c r="B16" s="8">
        <v>6950</v>
      </c>
      <c r="C16" s="8">
        <v>10390</v>
      </c>
      <c r="D16" s="8">
        <v>2775</v>
      </c>
      <c r="E16" s="8">
        <v>3493</v>
      </c>
      <c r="F16" s="8">
        <v>2975</v>
      </c>
      <c r="G16" s="8">
        <v>1059</v>
      </c>
      <c r="H16" s="9">
        <v>944</v>
      </c>
      <c r="I16" s="8">
        <v>2654</v>
      </c>
      <c r="K16" s="7">
        <v>1958</v>
      </c>
      <c r="L16" s="8">
        <v>253467</v>
      </c>
      <c r="M16" s="8">
        <v>204130</v>
      </c>
      <c r="N16" s="8">
        <v>76844</v>
      </c>
      <c r="O16" s="8">
        <v>321422</v>
      </c>
      <c r="P16" s="8">
        <v>202135</v>
      </c>
      <c r="Q16" s="8">
        <v>1602766</v>
      </c>
      <c r="R16" s="8">
        <v>265700</v>
      </c>
      <c r="S16" s="8">
        <v>2926463</v>
      </c>
    </row>
    <row r="17" spans="1:19">
      <c r="A17" s="7">
        <v>1959</v>
      </c>
      <c r="B17" s="8">
        <v>7245</v>
      </c>
      <c r="C17" s="8">
        <v>10761</v>
      </c>
      <c r="D17" s="8">
        <v>2769</v>
      </c>
      <c r="E17" s="8">
        <v>3466</v>
      </c>
      <c r="F17" s="8">
        <v>2974</v>
      </c>
      <c r="G17" s="8">
        <v>1069</v>
      </c>
      <c r="H17" s="9">
        <v>986</v>
      </c>
      <c r="I17" s="8">
        <v>2706</v>
      </c>
      <c r="K17" s="7">
        <v>1959</v>
      </c>
      <c r="L17" s="8">
        <v>255629</v>
      </c>
      <c r="M17" s="8">
        <v>207743</v>
      </c>
      <c r="N17" s="8">
        <v>78062</v>
      </c>
      <c r="O17" s="8">
        <v>326154</v>
      </c>
      <c r="P17" s="8">
        <v>207821</v>
      </c>
      <c r="Q17" s="8">
        <v>1634680</v>
      </c>
      <c r="R17" s="8">
        <v>271702</v>
      </c>
      <c r="S17" s="8">
        <v>2981791</v>
      </c>
    </row>
    <row r="18" spans="1:19">
      <c r="A18" s="7">
        <v>1960</v>
      </c>
      <c r="B18" s="8">
        <v>7676</v>
      </c>
      <c r="C18" s="8">
        <v>10813</v>
      </c>
      <c r="D18" s="8">
        <v>2820</v>
      </c>
      <c r="E18" s="8">
        <v>3705</v>
      </c>
      <c r="F18" s="8">
        <v>3077</v>
      </c>
      <c r="G18" s="8">
        <v>1088</v>
      </c>
      <c r="H18" s="8">
        <v>1006</v>
      </c>
      <c r="I18" s="8">
        <v>2792</v>
      </c>
      <c r="K18" s="7">
        <v>1960</v>
      </c>
      <c r="L18" s="8">
        <v>257631</v>
      </c>
      <c r="M18" s="8">
        <v>211232</v>
      </c>
      <c r="N18" s="8">
        <v>79231</v>
      </c>
      <c r="O18" s="8">
        <v>330957</v>
      </c>
      <c r="P18" s="8">
        <v>213613</v>
      </c>
      <c r="Q18" s="8">
        <v>1655541</v>
      </c>
      <c r="R18" s="8">
        <v>277835</v>
      </c>
      <c r="S18" s="8">
        <v>3026040</v>
      </c>
    </row>
    <row r="19" spans="1:19">
      <c r="A19" s="7">
        <v>1961</v>
      </c>
      <c r="B19" s="8">
        <v>7989</v>
      </c>
      <c r="C19" s="8">
        <v>10994</v>
      </c>
      <c r="D19" s="8">
        <v>3003</v>
      </c>
      <c r="E19" s="8">
        <v>3856</v>
      </c>
      <c r="F19" s="8">
        <v>3137</v>
      </c>
      <c r="G19" s="8">
        <v>1067</v>
      </c>
      <c r="H19" s="8">
        <v>1002</v>
      </c>
      <c r="I19" s="8">
        <v>2843</v>
      </c>
      <c r="K19" s="7">
        <v>1961</v>
      </c>
      <c r="L19" s="8">
        <v>260127</v>
      </c>
      <c r="M19" s="8">
        <v>212895</v>
      </c>
      <c r="N19" s="8">
        <v>80357</v>
      </c>
      <c r="O19" s="8">
        <v>335716</v>
      </c>
      <c r="P19" s="8">
        <v>219464</v>
      </c>
      <c r="Q19" s="8">
        <v>1670771</v>
      </c>
      <c r="R19" s="8">
        <v>284025</v>
      </c>
      <c r="S19" s="8">
        <v>3063355</v>
      </c>
    </row>
    <row r="20" spans="1:19">
      <c r="A20" s="7">
        <v>1962</v>
      </c>
      <c r="B20" s="8">
        <v>8272</v>
      </c>
      <c r="C20" s="8">
        <v>11384</v>
      </c>
      <c r="D20" s="8">
        <v>3179</v>
      </c>
      <c r="E20" s="8">
        <v>3893</v>
      </c>
      <c r="F20" s="8">
        <v>3178</v>
      </c>
      <c r="G20" s="8">
        <v>1090</v>
      </c>
      <c r="H20" s="8">
        <v>1015</v>
      </c>
      <c r="I20" s="8">
        <v>2921</v>
      </c>
      <c r="K20" s="7">
        <v>1962</v>
      </c>
      <c r="L20" s="8">
        <v>262969</v>
      </c>
      <c r="M20" s="8">
        <v>218338</v>
      </c>
      <c r="N20" s="8">
        <v>81441</v>
      </c>
      <c r="O20" s="8">
        <v>340099</v>
      </c>
      <c r="P20" s="8">
        <v>225512</v>
      </c>
      <c r="Q20" s="8">
        <v>1698619</v>
      </c>
      <c r="R20" s="8">
        <v>291239</v>
      </c>
      <c r="S20" s="8">
        <v>3118216</v>
      </c>
    </row>
    <row r="21" spans="1:19">
      <c r="A21" s="7">
        <v>1963</v>
      </c>
      <c r="B21" s="8">
        <v>8551</v>
      </c>
      <c r="C21" s="8">
        <v>11720</v>
      </c>
      <c r="D21" s="8">
        <v>3402</v>
      </c>
      <c r="E21" s="8">
        <v>3824</v>
      </c>
      <c r="F21" s="8">
        <v>3179</v>
      </c>
      <c r="G21" s="8">
        <v>1144</v>
      </c>
      <c r="H21" s="8">
        <v>1055</v>
      </c>
      <c r="I21" s="8">
        <v>2987</v>
      </c>
      <c r="K21" s="7">
        <v>1963</v>
      </c>
      <c r="L21" s="8">
        <v>265569</v>
      </c>
      <c r="M21" s="8">
        <v>221651</v>
      </c>
      <c r="N21" s="8">
        <v>82532</v>
      </c>
      <c r="O21" s="8">
        <v>344448</v>
      </c>
      <c r="P21" s="8">
        <v>231759</v>
      </c>
      <c r="Q21" s="8">
        <v>1738190</v>
      </c>
      <c r="R21" s="8">
        <v>298558</v>
      </c>
      <c r="S21" s="8">
        <v>3182706</v>
      </c>
    </row>
    <row r="22" spans="1:19">
      <c r="A22" s="7">
        <v>1964</v>
      </c>
      <c r="B22" s="8">
        <v>8978</v>
      </c>
      <c r="C22" s="8">
        <v>12248</v>
      </c>
      <c r="D22" s="8">
        <v>3554</v>
      </c>
      <c r="E22" s="8">
        <v>4179</v>
      </c>
      <c r="F22" s="8">
        <v>3299</v>
      </c>
      <c r="G22" s="8">
        <v>1227</v>
      </c>
      <c r="H22" s="8">
        <v>1090</v>
      </c>
      <c r="I22" s="8">
        <v>3146</v>
      </c>
      <c r="K22" s="7">
        <v>1964</v>
      </c>
      <c r="L22" s="8">
        <v>267964</v>
      </c>
      <c r="M22" s="8">
        <v>224925</v>
      </c>
      <c r="N22" s="8">
        <v>83645</v>
      </c>
      <c r="O22" s="8">
        <v>348572</v>
      </c>
      <c r="P22" s="8">
        <v>238229</v>
      </c>
      <c r="Q22" s="8">
        <v>1777298</v>
      </c>
      <c r="R22" s="8">
        <v>306205</v>
      </c>
      <c r="S22" s="8">
        <v>3246838</v>
      </c>
    </row>
    <row r="23" spans="1:19">
      <c r="A23" s="7">
        <v>1965</v>
      </c>
      <c r="B23" s="8">
        <v>9248</v>
      </c>
      <c r="C23" s="8">
        <v>12843</v>
      </c>
      <c r="D23" s="8">
        <v>3706</v>
      </c>
      <c r="E23" s="8">
        <v>4350</v>
      </c>
      <c r="F23" s="8">
        <v>3368</v>
      </c>
      <c r="G23" s="8">
        <v>1275</v>
      </c>
      <c r="H23" s="8">
        <v>1125</v>
      </c>
      <c r="I23" s="8">
        <v>3251</v>
      </c>
      <c r="K23" s="7">
        <v>1965</v>
      </c>
      <c r="L23" s="8">
        <v>270318</v>
      </c>
      <c r="M23" s="8">
        <v>227957</v>
      </c>
      <c r="N23" s="8">
        <v>84747</v>
      </c>
      <c r="O23" s="8">
        <v>352260</v>
      </c>
      <c r="P23" s="8">
        <v>244836</v>
      </c>
      <c r="Q23" s="8">
        <v>1818604</v>
      </c>
      <c r="R23" s="8">
        <v>313818</v>
      </c>
      <c r="S23" s="8">
        <v>3312541</v>
      </c>
    </row>
    <row r="24" spans="1:19">
      <c r="A24" s="7">
        <v>1966</v>
      </c>
      <c r="B24" s="8">
        <v>9497</v>
      </c>
      <c r="C24" s="8">
        <v>13487</v>
      </c>
      <c r="D24" s="8">
        <v>4058</v>
      </c>
      <c r="E24" s="8">
        <v>4532</v>
      </c>
      <c r="F24" s="8">
        <v>3437</v>
      </c>
      <c r="G24" s="8">
        <v>1339</v>
      </c>
      <c r="H24" s="8">
        <v>1127</v>
      </c>
      <c r="I24" s="8">
        <v>3367</v>
      </c>
      <c r="K24" s="7">
        <v>1966</v>
      </c>
      <c r="L24" s="8">
        <v>272387</v>
      </c>
      <c r="M24" s="8">
        <v>230890</v>
      </c>
      <c r="N24" s="8">
        <v>85863</v>
      </c>
      <c r="O24" s="8">
        <v>355648</v>
      </c>
      <c r="P24" s="8">
        <v>251554</v>
      </c>
      <c r="Q24" s="8">
        <v>1862324</v>
      </c>
      <c r="R24" s="8">
        <v>322062</v>
      </c>
      <c r="S24" s="8">
        <v>3380729</v>
      </c>
    </row>
    <row r="25" spans="1:19">
      <c r="A25" s="7">
        <v>1967</v>
      </c>
      <c r="B25" s="8">
        <v>9742</v>
      </c>
      <c r="C25" s="8">
        <v>13690</v>
      </c>
      <c r="D25" s="8">
        <v>4242</v>
      </c>
      <c r="E25" s="8">
        <v>4683</v>
      </c>
      <c r="F25" s="8">
        <v>3489</v>
      </c>
      <c r="G25" s="8">
        <v>1362</v>
      </c>
      <c r="H25" s="8">
        <v>1121</v>
      </c>
      <c r="I25" s="8">
        <v>3418</v>
      </c>
      <c r="K25" s="7">
        <v>1967</v>
      </c>
      <c r="L25" s="8">
        <v>274041</v>
      </c>
      <c r="M25" s="8">
        <v>233651</v>
      </c>
      <c r="N25" s="8">
        <v>87132</v>
      </c>
      <c r="O25" s="8">
        <v>358970</v>
      </c>
      <c r="P25" s="8">
        <v>258406</v>
      </c>
      <c r="Q25" s="8">
        <v>1906487</v>
      </c>
      <c r="R25" s="8">
        <v>330144</v>
      </c>
      <c r="S25" s="8">
        <v>3448831</v>
      </c>
    </row>
    <row r="26" spans="1:19">
      <c r="A26" s="7">
        <v>1968</v>
      </c>
      <c r="B26" s="8">
        <v>10196</v>
      </c>
      <c r="C26" s="8">
        <v>14160</v>
      </c>
      <c r="D26" s="8">
        <v>4519</v>
      </c>
      <c r="E26" s="8">
        <v>4880</v>
      </c>
      <c r="F26" s="8">
        <v>3602</v>
      </c>
      <c r="G26" s="8">
        <v>1402</v>
      </c>
      <c r="H26" s="8">
        <v>1154</v>
      </c>
      <c r="I26" s="8">
        <v>3525</v>
      </c>
      <c r="K26" s="7">
        <v>1968</v>
      </c>
      <c r="L26" s="8">
        <v>275403</v>
      </c>
      <c r="M26" s="8">
        <v>236198</v>
      </c>
      <c r="N26" s="8">
        <v>88352</v>
      </c>
      <c r="O26" s="8">
        <v>362521</v>
      </c>
      <c r="P26" s="8">
        <v>265446</v>
      </c>
      <c r="Q26" s="8">
        <v>1952924</v>
      </c>
      <c r="R26" s="8">
        <v>338399</v>
      </c>
      <c r="S26" s="8">
        <v>3519244</v>
      </c>
    </row>
    <row r="27" spans="1:19">
      <c r="A27" s="7">
        <v>1969</v>
      </c>
      <c r="B27" s="8">
        <v>10695</v>
      </c>
      <c r="C27" s="8">
        <v>14490</v>
      </c>
      <c r="D27" s="8">
        <v>4842</v>
      </c>
      <c r="E27" s="8">
        <v>4926</v>
      </c>
      <c r="F27" s="8">
        <v>3733</v>
      </c>
      <c r="G27" s="8">
        <v>1504</v>
      </c>
      <c r="H27" s="8">
        <v>1217</v>
      </c>
      <c r="I27" s="8">
        <v>3651</v>
      </c>
      <c r="K27" s="7">
        <v>1969</v>
      </c>
      <c r="L27" s="8">
        <v>277545</v>
      </c>
      <c r="M27" s="8">
        <v>238748</v>
      </c>
      <c r="N27" s="8">
        <v>89544</v>
      </c>
      <c r="O27" s="8">
        <v>365689</v>
      </c>
      <c r="P27" s="8">
        <v>272607</v>
      </c>
      <c r="Q27" s="8">
        <v>2000122</v>
      </c>
      <c r="R27" s="8">
        <v>346843</v>
      </c>
      <c r="S27" s="8">
        <v>3591099</v>
      </c>
    </row>
    <row r="28" spans="1:19">
      <c r="A28" s="7">
        <v>1970</v>
      </c>
      <c r="B28" s="8">
        <v>11079</v>
      </c>
      <c r="C28" s="8">
        <v>14372</v>
      </c>
      <c r="D28" s="8">
        <v>5092</v>
      </c>
      <c r="E28" s="8">
        <v>5202</v>
      </c>
      <c r="F28" s="8">
        <v>3883</v>
      </c>
      <c r="G28" s="8">
        <v>1621</v>
      </c>
      <c r="H28" s="8">
        <v>1275</v>
      </c>
      <c r="I28" s="8">
        <v>3768</v>
      </c>
      <c r="K28" s="7">
        <v>1970</v>
      </c>
      <c r="L28" s="8">
        <v>279496</v>
      </c>
      <c r="M28" s="8">
        <v>241703</v>
      </c>
      <c r="N28" s="8">
        <v>90757</v>
      </c>
      <c r="O28" s="8">
        <v>368283</v>
      </c>
      <c r="P28" s="8">
        <v>279868</v>
      </c>
      <c r="Q28" s="8">
        <v>2049789</v>
      </c>
      <c r="R28" s="8">
        <v>355465</v>
      </c>
      <c r="S28" s="8">
        <v>3665361</v>
      </c>
    </row>
    <row r="29" spans="1:19">
      <c r="A29" s="7">
        <v>1971</v>
      </c>
      <c r="B29" s="8">
        <v>11325</v>
      </c>
      <c r="C29" s="8">
        <v>14685</v>
      </c>
      <c r="D29" s="8">
        <v>5338</v>
      </c>
      <c r="E29" s="8">
        <v>5354</v>
      </c>
      <c r="F29" s="8">
        <v>4003</v>
      </c>
      <c r="G29" s="8">
        <v>1663</v>
      </c>
      <c r="H29" s="8">
        <v>1289</v>
      </c>
      <c r="I29" s="8">
        <v>3842</v>
      </c>
      <c r="K29" s="7">
        <v>1971</v>
      </c>
      <c r="L29" s="8">
        <v>281684</v>
      </c>
      <c r="M29" s="8">
        <v>245187</v>
      </c>
      <c r="N29" s="8">
        <v>92050</v>
      </c>
      <c r="O29" s="8">
        <v>371502</v>
      </c>
      <c r="P29" s="8">
        <v>287042</v>
      </c>
      <c r="Q29" s="8">
        <v>2101873</v>
      </c>
      <c r="R29" s="8">
        <v>364359</v>
      </c>
      <c r="S29" s="8">
        <v>3743696</v>
      </c>
    </row>
    <row r="30" spans="1:19">
      <c r="A30" s="7">
        <v>1972</v>
      </c>
      <c r="B30" s="8">
        <v>11686</v>
      </c>
      <c r="C30" s="8">
        <v>15330</v>
      </c>
      <c r="D30" s="8">
        <v>5679</v>
      </c>
      <c r="E30" s="8">
        <v>5404</v>
      </c>
      <c r="F30" s="8">
        <v>4146</v>
      </c>
      <c r="G30" s="8">
        <v>1711</v>
      </c>
      <c r="H30" s="8">
        <v>1303</v>
      </c>
      <c r="I30" s="8">
        <v>3942</v>
      </c>
      <c r="K30" s="7">
        <v>1972</v>
      </c>
      <c r="L30" s="8">
        <v>283457</v>
      </c>
      <c r="M30" s="8">
        <v>247961</v>
      </c>
      <c r="N30" s="8">
        <v>93429</v>
      </c>
      <c r="O30" s="8">
        <v>374727</v>
      </c>
      <c r="P30" s="8">
        <v>294321</v>
      </c>
      <c r="Q30" s="8">
        <v>2153239</v>
      </c>
      <c r="R30" s="8">
        <v>373482</v>
      </c>
      <c r="S30" s="8">
        <v>3820615</v>
      </c>
    </row>
    <row r="31" spans="1:19">
      <c r="A31" s="7">
        <v>1973</v>
      </c>
      <c r="B31" s="8">
        <v>12289</v>
      </c>
      <c r="C31" s="8">
        <v>16075</v>
      </c>
      <c r="D31" s="8">
        <v>6015</v>
      </c>
      <c r="E31" s="8">
        <v>5745</v>
      </c>
      <c r="F31" s="8">
        <v>4387</v>
      </c>
      <c r="G31" s="8">
        <v>1801</v>
      </c>
      <c r="H31" s="8">
        <v>1311</v>
      </c>
      <c r="I31" s="8">
        <v>4123</v>
      </c>
      <c r="K31" s="7">
        <v>1973</v>
      </c>
      <c r="L31" s="8">
        <v>285020</v>
      </c>
      <c r="M31" s="8">
        <v>250510</v>
      </c>
      <c r="N31" s="8">
        <v>94778</v>
      </c>
      <c r="O31" s="8">
        <v>377838</v>
      </c>
      <c r="P31" s="8">
        <v>301824</v>
      </c>
      <c r="Q31" s="8">
        <v>2203770</v>
      </c>
      <c r="R31" s="8">
        <v>382838</v>
      </c>
      <c r="S31" s="8">
        <v>3896578</v>
      </c>
    </row>
    <row r="32" spans="1:19">
      <c r="A32" s="7">
        <v>1974</v>
      </c>
      <c r="B32" s="8">
        <v>12466</v>
      </c>
      <c r="C32" s="8">
        <v>15903</v>
      </c>
      <c r="D32" s="8">
        <v>6174</v>
      </c>
      <c r="E32" s="8">
        <v>5902</v>
      </c>
      <c r="F32" s="8">
        <v>4521</v>
      </c>
      <c r="G32" s="8">
        <v>1808</v>
      </c>
      <c r="H32" s="8">
        <v>1337</v>
      </c>
      <c r="I32" s="8">
        <v>4137</v>
      </c>
      <c r="K32" s="7">
        <v>1974</v>
      </c>
      <c r="L32" s="8">
        <v>286082</v>
      </c>
      <c r="M32" s="8">
        <v>253088</v>
      </c>
      <c r="N32" s="8">
        <v>96402</v>
      </c>
      <c r="O32" s="8">
        <v>381171</v>
      </c>
      <c r="P32" s="8">
        <v>309478</v>
      </c>
      <c r="Q32" s="8">
        <v>2253050</v>
      </c>
      <c r="R32" s="8">
        <v>393013</v>
      </c>
      <c r="S32" s="8">
        <v>3972283</v>
      </c>
    </row>
    <row r="33" spans="1:19">
      <c r="A33" s="7">
        <v>1975</v>
      </c>
      <c r="B33" s="8">
        <v>12299</v>
      </c>
      <c r="C33" s="8">
        <v>15665</v>
      </c>
      <c r="D33" s="8">
        <v>6203</v>
      </c>
      <c r="E33" s="8">
        <v>5922</v>
      </c>
      <c r="F33" s="8">
        <v>4534</v>
      </c>
      <c r="G33" s="8">
        <v>1859</v>
      </c>
      <c r="H33" s="8">
        <v>1324</v>
      </c>
      <c r="I33" s="8">
        <v>4119</v>
      </c>
      <c r="K33" s="7">
        <v>1975</v>
      </c>
      <c r="L33" s="8">
        <v>286573</v>
      </c>
      <c r="M33" s="8">
        <v>255784</v>
      </c>
      <c r="N33" s="8">
        <v>98296</v>
      </c>
      <c r="O33" s="8">
        <v>384447</v>
      </c>
      <c r="P33" s="8">
        <v>317272</v>
      </c>
      <c r="Q33" s="8">
        <v>2300809</v>
      </c>
      <c r="R33" s="8">
        <v>403341</v>
      </c>
      <c r="S33" s="8">
        <v>4046522</v>
      </c>
    </row>
    <row r="34" spans="1:19">
      <c r="A34" s="7">
        <v>1976</v>
      </c>
      <c r="B34" s="8">
        <v>12839</v>
      </c>
      <c r="C34" s="8">
        <v>16354</v>
      </c>
      <c r="D34" s="8">
        <v>6439</v>
      </c>
      <c r="E34" s="8">
        <v>6103</v>
      </c>
      <c r="F34" s="8">
        <v>4668</v>
      </c>
      <c r="G34" s="8">
        <v>1905</v>
      </c>
      <c r="H34" s="8">
        <v>1367</v>
      </c>
      <c r="I34" s="8">
        <v>4242</v>
      </c>
      <c r="K34" s="7">
        <v>1976</v>
      </c>
      <c r="L34" s="8">
        <v>286860</v>
      </c>
      <c r="M34" s="8">
        <v>258209</v>
      </c>
      <c r="N34" s="8">
        <v>99574</v>
      </c>
      <c r="O34" s="8">
        <v>387681</v>
      </c>
      <c r="P34" s="8">
        <v>325128</v>
      </c>
      <c r="Q34" s="8">
        <v>2344890</v>
      </c>
      <c r="R34" s="8">
        <v>414478</v>
      </c>
      <c r="S34" s="8">
        <v>4116821</v>
      </c>
    </row>
    <row r="35" spans="1:19">
      <c r="A35" s="7">
        <v>1977</v>
      </c>
      <c r="B35" s="8">
        <v>13173</v>
      </c>
      <c r="C35" s="8">
        <v>16956</v>
      </c>
      <c r="D35" s="8">
        <v>6584</v>
      </c>
      <c r="E35" s="8">
        <v>6217</v>
      </c>
      <c r="F35" s="8">
        <v>4774</v>
      </c>
      <c r="G35" s="8">
        <v>1981</v>
      </c>
      <c r="H35" s="8">
        <v>1388</v>
      </c>
      <c r="I35" s="8">
        <v>4349</v>
      </c>
      <c r="K35" s="7">
        <v>1977</v>
      </c>
      <c r="L35" s="8">
        <v>287144</v>
      </c>
      <c r="M35" s="8">
        <v>260875</v>
      </c>
      <c r="N35" s="8">
        <v>101216</v>
      </c>
      <c r="O35" s="8">
        <v>390938</v>
      </c>
      <c r="P35" s="8">
        <v>333157</v>
      </c>
      <c r="Q35" s="8">
        <v>2388872</v>
      </c>
      <c r="R35" s="8">
        <v>426265</v>
      </c>
      <c r="S35" s="8">
        <v>4188467</v>
      </c>
    </row>
    <row r="36" spans="1:19">
      <c r="A36" s="7">
        <v>1978</v>
      </c>
      <c r="B36" s="8">
        <v>13539</v>
      </c>
      <c r="C36" s="8">
        <v>17609</v>
      </c>
      <c r="D36" s="8">
        <v>6666</v>
      </c>
      <c r="E36" s="8">
        <v>6328</v>
      </c>
      <c r="F36" s="8">
        <v>4851</v>
      </c>
      <c r="G36" s="8">
        <v>2049</v>
      </c>
      <c r="H36" s="8">
        <v>1378</v>
      </c>
      <c r="I36" s="8">
        <v>4450</v>
      </c>
      <c r="K36" s="7">
        <v>1978</v>
      </c>
      <c r="L36" s="8">
        <v>287888</v>
      </c>
      <c r="M36" s="8">
        <v>263720</v>
      </c>
      <c r="N36" s="8">
        <v>102835</v>
      </c>
      <c r="O36" s="8">
        <v>394054</v>
      </c>
      <c r="P36" s="8">
        <v>341230</v>
      </c>
      <c r="Q36" s="8">
        <v>2434625</v>
      </c>
      <c r="R36" s="8">
        <v>438928</v>
      </c>
      <c r="S36" s="8">
        <v>4263281</v>
      </c>
    </row>
    <row r="37" spans="1:19">
      <c r="A37" s="7">
        <v>1979</v>
      </c>
      <c r="B37" s="8">
        <v>14031</v>
      </c>
      <c r="C37" s="8">
        <v>17955</v>
      </c>
      <c r="D37" s="8">
        <v>6635</v>
      </c>
      <c r="E37" s="8">
        <v>6287</v>
      </c>
      <c r="F37" s="8">
        <v>5031</v>
      </c>
      <c r="G37" s="8">
        <v>2092</v>
      </c>
      <c r="H37" s="8">
        <v>1393</v>
      </c>
      <c r="I37" s="8">
        <v>4518</v>
      </c>
      <c r="K37" s="7">
        <v>1979</v>
      </c>
      <c r="L37" s="8">
        <v>288506</v>
      </c>
      <c r="M37" s="8">
        <v>266477</v>
      </c>
      <c r="N37" s="8">
        <v>104418</v>
      </c>
      <c r="O37" s="8">
        <v>396979</v>
      </c>
      <c r="P37" s="8">
        <v>349417</v>
      </c>
      <c r="Q37" s="8">
        <v>2480451</v>
      </c>
      <c r="R37" s="8">
        <v>451508</v>
      </c>
      <c r="S37" s="8">
        <v>4337756</v>
      </c>
    </row>
    <row r="38" spans="1:19">
      <c r="A38" s="7">
        <v>1980</v>
      </c>
      <c r="B38" s="8">
        <v>14187</v>
      </c>
      <c r="C38" s="8">
        <v>17782</v>
      </c>
      <c r="D38" s="8">
        <v>6629</v>
      </c>
      <c r="E38" s="8">
        <v>6263</v>
      </c>
      <c r="F38" s="8">
        <v>5177</v>
      </c>
      <c r="G38" s="8">
        <v>2134</v>
      </c>
      <c r="H38" s="8">
        <v>1407</v>
      </c>
      <c r="I38" s="8">
        <v>4533</v>
      </c>
      <c r="K38" s="7">
        <v>1980</v>
      </c>
      <c r="L38" s="8">
        <v>289416</v>
      </c>
      <c r="M38" s="8">
        <v>269666</v>
      </c>
      <c r="N38" s="8">
        <v>105933</v>
      </c>
      <c r="O38" s="8">
        <v>399882</v>
      </c>
      <c r="P38" s="8">
        <v>357873</v>
      </c>
      <c r="Q38" s="8">
        <v>2526334</v>
      </c>
      <c r="R38" s="8">
        <v>464551</v>
      </c>
      <c r="S38" s="8">
        <v>4413655</v>
      </c>
    </row>
    <row r="39" spans="1:19">
      <c r="A39" s="7">
        <v>1981</v>
      </c>
      <c r="B39" s="8">
        <v>14166</v>
      </c>
      <c r="C39" s="8">
        <v>18091</v>
      </c>
      <c r="D39" s="8">
        <v>6598</v>
      </c>
      <c r="E39" s="8">
        <v>6233</v>
      </c>
      <c r="F39" s="8">
        <v>5072</v>
      </c>
      <c r="G39" s="8">
        <v>2183</v>
      </c>
      <c r="H39" s="8">
        <v>1392</v>
      </c>
      <c r="I39" s="8">
        <v>4543</v>
      </c>
      <c r="K39" s="7">
        <v>1981</v>
      </c>
      <c r="L39" s="8">
        <v>290201</v>
      </c>
      <c r="M39" s="8">
        <v>272584</v>
      </c>
      <c r="N39" s="8">
        <v>107596</v>
      </c>
      <c r="O39" s="8">
        <v>402826</v>
      </c>
      <c r="P39" s="8">
        <v>365988</v>
      </c>
      <c r="Q39" s="8">
        <v>2573023</v>
      </c>
      <c r="R39" s="8">
        <v>478721</v>
      </c>
      <c r="S39" s="8">
        <v>4490939</v>
      </c>
    </row>
    <row r="40" spans="1:19">
      <c r="A40" s="7">
        <v>1982</v>
      </c>
      <c r="B40" s="8">
        <v>14242</v>
      </c>
      <c r="C40" s="8">
        <v>17554</v>
      </c>
      <c r="D40" s="8">
        <v>6641</v>
      </c>
      <c r="E40" s="8">
        <v>6311</v>
      </c>
      <c r="F40" s="8">
        <v>4907</v>
      </c>
      <c r="G40" s="8">
        <v>2238</v>
      </c>
      <c r="H40" s="8">
        <v>1392</v>
      </c>
      <c r="I40" s="8">
        <v>4519</v>
      </c>
      <c r="K40" s="7">
        <v>1982</v>
      </c>
      <c r="L40" s="8">
        <v>290711</v>
      </c>
      <c r="M40" s="8">
        <v>275491</v>
      </c>
      <c r="N40" s="8">
        <v>109094</v>
      </c>
      <c r="O40" s="8">
        <v>405870</v>
      </c>
      <c r="P40" s="8">
        <v>374441</v>
      </c>
      <c r="Q40" s="8">
        <v>2622288</v>
      </c>
      <c r="R40" s="8">
        <v>492417</v>
      </c>
      <c r="S40" s="8">
        <v>4570312</v>
      </c>
    </row>
    <row r="41" spans="1:19">
      <c r="A41" s="7">
        <v>1983</v>
      </c>
      <c r="B41" s="8">
        <v>14475</v>
      </c>
      <c r="C41" s="8">
        <v>18026</v>
      </c>
      <c r="D41" s="8">
        <v>6666</v>
      </c>
      <c r="E41" s="8">
        <v>6428</v>
      </c>
      <c r="F41" s="8">
        <v>4687</v>
      </c>
      <c r="G41" s="8">
        <v>2319</v>
      </c>
      <c r="H41" s="8">
        <v>1355</v>
      </c>
      <c r="I41" s="8">
        <v>4574</v>
      </c>
      <c r="K41" s="7">
        <v>1983</v>
      </c>
      <c r="L41" s="8">
        <v>291068</v>
      </c>
      <c r="M41" s="8">
        <v>278221</v>
      </c>
      <c r="N41" s="8">
        <v>110607</v>
      </c>
      <c r="O41" s="8">
        <v>409032</v>
      </c>
      <c r="P41" s="8">
        <v>382963</v>
      </c>
      <c r="Q41" s="8">
        <v>2672701</v>
      </c>
      <c r="R41" s="8">
        <v>506735</v>
      </c>
      <c r="S41" s="8">
        <v>4651328</v>
      </c>
    </row>
    <row r="42" spans="1:19">
      <c r="A42" s="7">
        <v>1984</v>
      </c>
      <c r="B42" s="8">
        <v>14820</v>
      </c>
      <c r="C42" s="8">
        <v>19045</v>
      </c>
      <c r="D42" s="8">
        <v>6740</v>
      </c>
      <c r="E42" s="8">
        <v>6492</v>
      </c>
      <c r="F42" s="8">
        <v>4756</v>
      </c>
      <c r="G42" s="8">
        <v>2427</v>
      </c>
      <c r="H42" s="8">
        <v>1349</v>
      </c>
      <c r="I42" s="8">
        <v>4707</v>
      </c>
      <c r="K42" s="7">
        <v>1984</v>
      </c>
      <c r="L42" s="8">
        <v>291442</v>
      </c>
      <c r="M42" s="8">
        <v>280843</v>
      </c>
      <c r="N42" s="8">
        <v>112087</v>
      </c>
      <c r="O42" s="8">
        <v>412198</v>
      </c>
      <c r="P42" s="8">
        <v>391485</v>
      </c>
      <c r="Q42" s="8">
        <v>2721601</v>
      </c>
      <c r="R42" s="8">
        <v>521227</v>
      </c>
      <c r="S42" s="8">
        <v>4730883</v>
      </c>
    </row>
    <row r="43" spans="1:19">
      <c r="A43" s="7">
        <v>1985</v>
      </c>
      <c r="B43" s="8">
        <v>15178</v>
      </c>
      <c r="C43" s="8">
        <v>19513</v>
      </c>
      <c r="D43" s="8">
        <v>6860</v>
      </c>
      <c r="E43" s="8">
        <v>6487</v>
      </c>
      <c r="F43" s="8">
        <v>4791</v>
      </c>
      <c r="G43" s="8">
        <v>2529</v>
      </c>
      <c r="H43" s="8">
        <v>1353</v>
      </c>
      <c r="I43" s="8">
        <v>4797</v>
      </c>
      <c r="K43" s="7">
        <v>1985</v>
      </c>
      <c r="L43" s="8">
        <v>291946</v>
      </c>
      <c r="M43" s="8">
        <v>283520</v>
      </c>
      <c r="N43" s="8">
        <v>113553</v>
      </c>
      <c r="O43" s="8">
        <v>415281</v>
      </c>
      <c r="P43" s="8">
        <v>400708</v>
      </c>
      <c r="Q43" s="8">
        <v>2772591</v>
      </c>
      <c r="R43" s="8">
        <v>536688</v>
      </c>
      <c r="S43" s="8">
        <v>4814287</v>
      </c>
    </row>
    <row r="44" spans="1:19">
      <c r="A44" s="7">
        <v>1986</v>
      </c>
      <c r="B44" s="8">
        <v>15560</v>
      </c>
      <c r="C44" s="8">
        <v>19887</v>
      </c>
      <c r="D44" s="8">
        <v>7056</v>
      </c>
      <c r="E44" s="8">
        <v>6671</v>
      </c>
      <c r="F44" s="8">
        <v>4890</v>
      </c>
      <c r="G44" s="8">
        <v>2590</v>
      </c>
      <c r="H44" s="8">
        <v>1351</v>
      </c>
      <c r="I44" s="8">
        <v>4882</v>
      </c>
      <c r="K44" s="7">
        <v>1986</v>
      </c>
      <c r="L44" s="8">
        <v>292651</v>
      </c>
      <c r="M44" s="8">
        <v>286294</v>
      </c>
      <c r="N44" s="8">
        <v>114716</v>
      </c>
      <c r="O44" s="8">
        <v>418551</v>
      </c>
      <c r="P44" s="8">
        <v>409443</v>
      </c>
      <c r="Q44" s="8">
        <v>2823881</v>
      </c>
      <c r="R44" s="8">
        <v>552227</v>
      </c>
      <c r="S44" s="8">
        <v>4897764</v>
      </c>
    </row>
    <row r="45" spans="1:19">
      <c r="A45" s="7">
        <v>1987</v>
      </c>
      <c r="B45" s="8">
        <v>15926</v>
      </c>
      <c r="C45" s="8">
        <v>20337</v>
      </c>
      <c r="D45" s="8">
        <v>7364</v>
      </c>
      <c r="E45" s="8">
        <v>6666</v>
      </c>
      <c r="F45" s="8">
        <v>4939</v>
      </c>
      <c r="G45" s="8">
        <v>2704</v>
      </c>
      <c r="H45" s="8">
        <v>1335</v>
      </c>
      <c r="I45" s="8">
        <v>4980</v>
      </c>
      <c r="K45" s="7">
        <v>1987</v>
      </c>
      <c r="L45" s="8">
        <v>293408</v>
      </c>
      <c r="M45" s="8">
        <v>289154</v>
      </c>
      <c r="N45" s="8">
        <v>115907</v>
      </c>
      <c r="O45" s="8">
        <v>421992</v>
      </c>
      <c r="P45" s="8">
        <v>418450</v>
      </c>
      <c r="Q45" s="8">
        <v>2877823</v>
      </c>
      <c r="R45" s="8">
        <v>568381</v>
      </c>
      <c r="S45" s="8">
        <v>4985115</v>
      </c>
    </row>
    <row r="46" spans="1:19">
      <c r="A46" s="7">
        <v>1988</v>
      </c>
      <c r="B46" s="8">
        <v>16492</v>
      </c>
      <c r="C46" s="8">
        <v>20918</v>
      </c>
      <c r="D46" s="8">
        <v>7617</v>
      </c>
      <c r="E46" s="8">
        <v>6740</v>
      </c>
      <c r="F46" s="8">
        <v>4889</v>
      </c>
      <c r="G46" s="8">
        <v>2863</v>
      </c>
      <c r="H46" s="8">
        <v>1347</v>
      </c>
      <c r="I46" s="8">
        <v>5125</v>
      </c>
      <c r="K46" s="7">
        <v>1988</v>
      </c>
      <c r="L46" s="8">
        <v>294587</v>
      </c>
      <c r="M46" s="8">
        <v>292081</v>
      </c>
      <c r="N46" s="8">
        <v>117251</v>
      </c>
      <c r="O46" s="8">
        <v>424908</v>
      </c>
      <c r="P46" s="8">
        <v>426743</v>
      </c>
      <c r="Q46" s="8">
        <v>2931435</v>
      </c>
      <c r="R46" s="8">
        <v>585088</v>
      </c>
      <c r="S46" s="8">
        <v>5072094</v>
      </c>
    </row>
    <row r="47" spans="1:19">
      <c r="A47" s="7">
        <v>1989</v>
      </c>
      <c r="B47" s="8">
        <v>16929</v>
      </c>
      <c r="C47" s="8">
        <v>21226</v>
      </c>
      <c r="D47" s="8">
        <v>7820</v>
      </c>
      <c r="E47" s="8">
        <v>6745</v>
      </c>
      <c r="F47" s="8">
        <v>4830</v>
      </c>
      <c r="G47" s="8">
        <v>2950</v>
      </c>
      <c r="H47" s="8">
        <v>1351</v>
      </c>
      <c r="I47" s="8">
        <v>5197</v>
      </c>
      <c r="K47" s="7">
        <v>1989</v>
      </c>
      <c r="L47" s="8">
        <v>296213</v>
      </c>
      <c r="M47" s="8">
        <v>295168</v>
      </c>
      <c r="N47" s="8">
        <v>118531</v>
      </c>
      <c r="O47" s="8">
        <v>427432</v>
      </c>
      <c r="P47" s="8">
        <v>435608</v>
      </c>
      <c r="Q47" s="8">
        <v>2983991</v>
      </c>
      <c r="R47" s="8">
        <v>602054</v>
      </c>
      <c r="S47" s="8">
        <v>5158997</v>
      </c>
    </row>
    <row r="48" spans="1:19">
      <c r="A48" s="7">
        <v>1990</v>
      </c>
      <c r="B48" s="8">
        <v>17272</v>
      </c>
      <c r="C48" s="8">
        <v>21261</v>
      </c>
      <c r="D48" s="8">
        <v>8092</v>
      </c>
      <c r="E48" s="8">
        <v>6397</v>
      </c>
      <c r="F48" s="8">
        <v>4735</v>
      </c>
      <c r="G48" s="8">
        <v>3031</v>
      </c>
      <c r="H48" s="8">
        <v>1336</v>
      </c>
      <c r="I48" s="8">
        <v>5204</v>
      </c>
      <c r="K48" s="7">
        <v>1990</v>
      </c>
      <c r="L48" s="8">
        <v>298423</v>
      </c>
      <c r="M48" s="8">
        <v>296942</v>
      </c>
      <c r="N48" s="8">
        <v>120033</v>
      </c>
      <c r="O48" s="8">
        <v>428691</v>
      </c>
      <c r="P48" s="8">
        <v>444780</v>
      </c>
      <c r="Q48" s="8">
        <v>3049682</v>
      </c>
      <c r="R48" s="8">
        <v>618856</v>
      </c>
      <c r="S48" s="8">
        <v>5257407</v>
      </c>
    </row>
    <row r="49" spans="1:19">
      <c r="A49" s="7">
        <v>1991</v>
      </c>
      <c r="B49" s="8">
        <v>17351</v>
      </c>
      <c r="C49" s="8">
        <v>20767</v>
      </c>
      <c r="D49" s="8">
        <v>8178</v>
      </c>
      <c r="E49" s="8">
        <v>5488</v>
      </c>
      <c r="F49" s="8">
        <v>4788</v>
      </c>
      <c r="G49" s="8">
        <v>3139</v>
      </c>
      <c r="H49" s="8">
        <v>1317</v>
      </c>
      <c r="I49" s="8">
        <v>5154</v>
      </c>
      <c r="K49" s="7">
        <v>1991</v>
      </c>
      <c r="L49" s="8">
        <v>300243</v>
      </c>
      <c r="M49" s="8">
        <v>300386</v>
      </c>
      <c r="N49" s="8">
        <v>121395</v>
      </c>
      <c r="O49" s="8">
        <v>430179</v>
      </c>
      <c r="P49" s="8">
        <v>453171</v>
      </c>
      <c r="Q49" s="8">
        <v>3104131</v>
      </c>
      <c r="R49" s="8">
        <v>636786</v>
      </c>
      <c r="S49" s="8">
        <v>5346291</v>
      </c>
    </row>
    <row r="50" spans="1:19">
      <c r="A50" s="7">
        <v>1992</v>
      </c>
      <c r="B50" s="8">
        <v>17387</v>
      </c>
      <c r="C50" s="8">
        <v>20850</v>
      </c>
      <c r="D50" s="8">
        <v>8287</v>
      </c>
      <c r="E50" s="8">
        <v>4665</v>
      </c>
      <c r="F50" s="8">
        <v>4820</v>
      </c>
      <c r="G50" s="8">
        <v>3252</v>
      </c>
      <c r="H50" s="8">
        <v>1284</v>
      </c>
      <c r="I50" s="8">
        <v>5145</v>
      </c>
      <c r="K50" s="7">
        <v>1992</v>
      </c>
      <c r="L50" s="8">
        <v>302256</v>
      </c>
      <c r="M50" s="8">
        <v>304989</v>
      </c>
      <c r="N50" s="8">
        <v>122607</v>
      </c>
      <c r="O50" s="8">
        <v>430957</v>
      </c>
      <c r="P50" s="8">
        <v>461515</v>
      </c>
      <c r="Q50" s="8">
        <v>3162825</v>
      </c>
      <c r="R50" s="8">
        <v>656204</v>
      </c>
      <c r="S50" s="8">
        <v>5441353</v>
      </c>
    </row>
  </sheetData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33583-2423-4DC3-B60D-F6D364415611}">
  <sheetPr codeName="Sheet14"/>
  <dimension ref="A1:GA203"/>
  <sheetViews>
    <sheetView showGridLines="0" zoomScale="85" zoomScaleNormal="85" zoomScaleSheetLayoutView="85" workbookViewId="0">
      <pane xSplit="1" ySplit="1" topLeftCell="B2" activePane="bottomRight" state="frozen"/>
      <selection pane="topRight" activeCell="BH186" sqref="BH186"/>
      <selection pane="bottomLeft" activeCell="BH186" sqref="BH186"/>
      <selection pane="bottomRight" activeCell="B2" sqref="B2"/>
    </sheetView>
  </sheetViews>
  <sheetFormatPr defaultColWidth="9" defaultRowHeight="13.15"/>
  <cols>
    <col min="1" max="1" width="12.73046875" style="28" customWidth="1"/>
    <col min="2" max="2" width="10.3984375" style="28" customWidth="1"/>
    <col min="3" max="3" width="11.73046875" style="28" customWidth="1"/>
    <col min="4" max="4" width="12.3984375" style="28" customWidth="1"/>
    <col min="5" max="5" width="10.86328125" style="28" customWidth="1"/>
    <col min="6" max="6" width="10.3984375" style="28" bestFit="1" customWidth="1"/>
    <col min="7" max="7" width="12.3984375" style="28" customWidth="1"/>
    <col min="8" max="8" width="10.3984375" style="28" bestFit="1" customWidth="1"/>
    <col min="9" max="9" width="15.59765625" style="28" customWidth="1"/>
    <col min="10" max="10" width="11" style="28" customWidth="1"/>
    <col min="11" max="11" width="11.59765625" style="28" customWidth="1"/>
    <col min="12" max="12" width="15" style="28" customWidth="1"/>
    <col min="13" max="13" width="10.3984375" style="28" bestFit="1" customWidth="1"/>
    <col min="14" max="14" width="16" style="28" customWidth="1"/>
    <col min="15" max="15" width="10.1328125" style="28" customWidth="1"/>
    <col min="16" max="16" width="10.3984375" style="28" customWidth="1"/>
    <col min="17" max="17" width="11.86328125" style="28" customWidth="1"/>
    <col min="18" max="18" width="9" style="28" customWidth="1"/>
    <col min="19" max="19" width="16.3984375" style="28" customWidth="1"/>
    <col min="20" max="20" width="16.59765625" style="28" customWidth="1"/>
    <col min="21" max="21" width="12" style="28" customWidth="1"/>
    <col min="22" max="22" width="13.86328125" style="28" customWidth="1"/>
    <col min="23" max="23" width="10.59765625" style="28" customWidth="1"/>
    <col min="24" max="24" width="10.3984375" style="28" bestFit="1" customWidth="1"/>
    <col min="25" max="25" width="16.1328125" style="28" customWidth="1"/>
    <col min="26" max="26" width="10.86328125" style="28" customWidth="1"/>
    <col min="27" max="27" width="11.86328125" style="28" customWidth="1"/>
    <col min="28" max="28" width="19.3984375" style="28" customWidth="1"/>
    <col min="29" max="29" width="12" style="28" customWidth="1"/>
    <col min="30" max="30" width="10.3984375" style="28" customWidth="1"/>
    <col min="31" max="31" width="12.265625" style="28" customWidth="1"/>
    <col min="32" max="33" width="14.265625" style="28" customWidth="1"/>
    <col min="34" max="34" width="10.3984375" style="28" customWidth="1"/>
    <col min="35" max="35" width="10.59765625" style="28" customWidth="1"/>
    <col min="36" max="36" width="14.1328125" style="28" customWidth="1"/>
    <col min="37" max="37" width="12" style="28" customWidth="1"/>
    <col min="38" max="38" width="30.1328125" style="28" customWidth="1"/>
    <col min="39" max="39" width="16.86328125" style="28" customWidth="1"/>
    <col min="40" max="40" width="14.265625" style="28" customWidth="1"/>
    <col min="41" max="41" width="11.86328125" style="28" customWidth="1"/>
    <col min="42" max="42" width="21.86328125" style="28" customWidth="1"/>
    <col min="43" max="43" width="11.73046875" style="28" customWidth="1"/>
    <col min="44" max="44" width="14" style="28" customWidth="1"/>
    <col min="45" max="46" width="11" style="28" customWidth="1"/>
    <col min="47" max="47" width="11.1328125" style="28" customWidth="1"/>
    <col min="48" max="49" width="14.86328125" style="28" customWidth="1"/>
    <col min="50" max="50" width="9.3984375" style="28" customWidth="1"/>
    <col min="51" max="51" width="12.73046875" style="28" customWidth="1"/>
    <col min="52" max="52" width="11.86328125" style="28" customWidth="1"/>
    <col min="53" max="53" width="9.86328125" style="28" customWidth="1"/>
    <col min="54" max="54" width="12.86328125" style="28" customWidth="1"/>
    <col min="55" max="55" width="17.86328125" style="28" customWidth="1"/>
    <col min="56" max="56" width="11" style="28" customWidth="1"/>
    <col min="57" max="57" width="14.73046875" style="28" customWidth="1"/>
    <col min="58" max="58" width="11.86328125" style="28" customWidth="1"/>
    <col min="59" max="59" width="13" style="28" customWidth="1"/>
    <col min="60" max="60" width="9" style="28"/>
    <col min="61" max="61" width="8.3984375" style="28" customWidth="1"/>
    <col min="62" max="62" width="12.86328125" style="28" customWidth="1"/>
    <col min="63" max="63" width="10.3984375" style="28" customWidth="1"/>
    <col min="64" max="64" width="8" style="28" customWidth="1"/>
    <col min="65" max="65" width="11.59765625" style="28" customWidth="1"/>
    <col min="66" max="66" width="13.265625" style="28" customWidth="1"/>
    <col min="67" max="67" width="15.3984375" style="28" bestFit="1" customWidth="1"/>
    <col min="68" max="68" width="10.1328125" style="28" customWidth="1"/>
    <col min="69" max="69" width="13.86328125" style="28" customWidth="1"/>
    <col min="70" max="70" width="8.1328125" style="28" customWidth="1"/>
    <col min="71" max="71" width="18.73046875" style="28" customWidth="1"/>
    <col min="72" max="72" width="11.86328125" style="28" customWidth="1"/>
    <col min="73" max="73" width="14.1328125" style="28" customWidth="1"/>
    <col min="74" max="74" width="13.3984375" style="28" customWidth="1"/>
    <col min="75" max="75" width="7.265625" style="28" customWidth="1"/>
    <col min="76" max="76" width="12.86328125" style="28" customWidth="1"/>
    <col min="77" max="77" width="11.73046875" style="28" customWidth="1"/>
    <col min="78" max="78" width="13" style="28" customWidth="1"/>
    <col min="79" max="79" width="11" style="28" customWidth="1"/>
    <col min="80" max="80" width="12.3984375" style="28" customWidth="1"/>
    <col min="81" max="81" width="15" style="28" customWidth="1"/>
    <col min="82" max="82" width="15.59765625" style="28" customWidth="1"/>
    <col min="83" max="83" width="16.1328125" style="28" customWidth="1"/>
    <col min="84" max="84" width="16" style="29" customWidth="1"/>
    <col min="85" max="85" width="13.265625" style="28" bestFit="1" customWidth="1"/>
    <col min="86" max="87" width="10.3984375" style="28" bestFit="1" customWidth="1"/>
    <col min="88" max="88" width="30.59765625" style="28" customWidth="1"/>
    <col min="89" max="89" width="10.3984375" style="28" bestFit="1" customWidth="1"/>
    <col min="90" max="90" width="14" style="28" customWidth="1"/>
    <col min="91" max="91" width="11.86328125" style="28" customWidth="1"/>
    <col min="92" max="92" width="12" style="28" customWidth="1"/>
    <col min="93" max="93" width="10" style="28" customWidth="1"/>
    <col min="94" max="94" width="14.86328125" style="28" customWidth="1"/>
    <col min="95" max="95" width="10" style="28" customWidth="1"/>
    <col min="96" max="96" width="14.265625" style="28" customWidth="1"/>
    <col min="97" max="97" width="12" style="28" customWidth="1"/>
    <col min="98" max="98" width="9" style="28" customWidth="1"/>
    <col min="99" max="99" width="11.59765625" style="28" customWidth="1"/>
    <col min="100" max="100" width="13.86328125" style="28" customWidth="1"/>
    <col min="101" max="101" width="12.265625" style="28" customWidth="1"/>
    <col min="102" max="102" width="13.3984375" style="28" bestFit="1" customWidth="1"/>
    <col min="103" max="103" width="14.86328125" style="28" customWidth="1"/>
    <col min="104" max="104" width="13.59765625" style="28" customWidth="1"/>
    <col min="105" max="105" width="7.86328125" style="28" customWidth="1"/>
    <col min="106" max="106" width="12.59765625" style="28" customWidth="1"/>
    <col min="107" max="107" width="15.59765625" style="28" customWidth="1"/>
    <col min="108" max="108" width="11" style="28" customWidth="1"/>
    <col min="109" max="109" width="16.86328125" style="28" customWidth="1"/>
    <col min="110" max="110" width="13.265625" style="28" bestFit="1" customWidth="1"/>
    <col min="111" max="111" width="11.1328125" style="28" customWidth="1"/>
    <col min="112" max="113" width="8" style="28" bestFit="1" customWidth="1"/>
    <col min="114" max="114" width="8.86328125" style="28" customWidth="1"/>
    <col min="115" max="115" width="10.3984375" style="28" customWidth="1"/>
    <col min="116" max="116" width="10.265625" style="28" customWidth="1"/>
    <col min="117" max="117" width="12.265625" style="28" customWidth="1"/>
    <col min="118" max="118" width="8.86328125" style="28" customWidth="1"/>
    <col min="119" max="119" width="8.1328125" style="28" customWidth="1"/>
    <col min="120" max="120" width="16" style="28" customWidth="1"/>
    <col min="121" max="121" width="8.3984375" style="28" customWidth="1"/>
    <col min="122" max="122" width="10.265625" style="28" customWidth="1"/>
    <col min="123" max="123" width="7.265625" style="28" customWidth="1"/>
    <col min="124" max="124" width="10.1328125" style="28" customWidth="1"/>
    <col min="125" max="125" width="19.265625" style="28" customWidth="1"/>
    <col min="126" max="126" width="13.265625" style="28" bestFit="1" customWidth="1"/>
    <col min="127" max="127" width="13.3984375" style="28" bestFit="1" customWidth="1"/>
    <col min="128" max="128" width="10.265625" style="28" customWidth="1"/>
    <col min="129" max="129" width="9.86328125" style="28" customWidth="1"/>
    <col min="130" max="130" width="9.265625" style="28" customWidth="1"/>
    <col min="131" max="131" width="12.86328125" style="28" customWidth="1"/>
    <col min="132" max="132" width="16.1328125" style="28" customWidth="1"/>
    <col min="133" max="133" width="11" style="28" customWidth="1"/>
    <col min="134" max="134" width="13.86328125" style="28" customWidth="1"/>
    <col min="135" max="135" width="15" style="28" customWidth="1"/>
    <col min="136" max="136" width="17.86328125" style="28" customWidth="1"/>
    <col min="137" max="137" width="8.86328125" style="28" customWidth="1"/>
    <col min="138" max="138" width="18.73046875" style="28" customWidth="1"/>
    <col min="139" max="139" width="22.1328125" style="28" customWidth="1"/>
    <col min="140" max="140" width="15.3984375" style="28" customWidth="1"/>
    <col min="141" max="141" width="10.59765625" style="28" customWidth="1"/>
    <col min="142" max="142" width="9.265625" style="28" customWidth="1"/>
    <col min="143" max="143" width="21.1328125" style="28" customWidth="1"/>
    <col min="144" max="144" width="20.86328125" style="28" customWidth="1"/>
    <col min="145" max="145" width="9.59765625" style="28" customWidth="1"/>
    <col min="146" max="146" width="11" style="28" customWidth="1"/>
    <col min="147" max="147" width="9.3984375" style="28" customWidth="1"/>
    <col min="148" max="148" width="10.3984375" style="28" customWidth="1"/>
    <col min="149" max="149" width="17.86328125" style="28" customWidth="1"/>
    <col min="150" max="150" width="9.265625" style="28" customWidth="1"/>
    <col min="151" max="151" width="11" style="28" customWidth="1"/>
    <col min="152" max="152" width="9.73046875" style="28" customWidth="1"/>
    <col min="153" max="153" width="8.86328125" style="28" customWidth="1"/>
    <col min="154" max="154" width="15" style="28" customWidth="1"/>
    <col min="155" max="155" width="9.73046875" style="28" customWidth="1"/>
    <col min="156" max="156" width="7.3984375" style="28" bestFit="1" customWidth="1"/>
    <col min="157" max="157" width="13.86328125" style="28" customWidth="1"/>
    <col min="158" max="158" width="12.59765625" style="28" customWidth="1"/>
    <col min="159" max="159" width="12" style="28" customWidth="1"/>
    <col min="160" max="160" width="15.73046875" style="28" customWidth="1"/>
    <col min="161" max="161" width="11.59765625" style="28" customWidth="1"/>
    <col min="162" max="162" width="8.1328125" style="28" customWidth="1"/>
    <col min="163" max="163" width="9.86328125" style="28" customWidth="1"/>
    <col min="164" max="164" width="11" style="28" customWidth="1"/>
    <col min="165" max="165" width="15.59765625" style="28" customWidth="1"/>
    <col min="166" max="166" width="11.59765625" style="28" customWidth="1"/>
    <col min="167" max="167" width="13.86328125" style="28" customWidth="1"/>
    <col min="168" max="168" width="15.59765625" style="28" customWidth="1"/>
    <col min="169" max="169" width="11.265625" style="28" customWidth="1"/>
    <col min="170" max="170" width="15.73046875" style="28" customWidth="1"/>
    <col min="171" max="171" width="12.265625" style="28" bestFit="1" customWidth="1"/>
    <col min="172" max="172" width="13.1328125" style="28" customWidth="1"/>
    <col min="173" max="173" width="12.59765625" style="28" customWidth="1"/>
    <col min="174" max="174" width="10.3984375" style="28" bestFit="1" customWidth="1"/>
    <col min="175" max="175" width="10.73046875" style="28" customWidth="1"/>
    <col min="176" max="176" width="11.1328125" style="28" customWidth="1"/>
    <col min="177" max="177" width="26.3984375" style="28" customWidth="1"/>
    <col min="178" max="178" width="10.59765625" style="28" customWidth="1"/>
    <col min="179" max="179" width="13" style="28" customWidth="1"/>
    <col min="180" max="180" width="14.59765625" style="28" customWidth="1"/>
    <col min="181" max="181" width="14.73046875" style="28" customWidth="1"/>
    <col min="182" max="182" width="11.86328125" style="28" customWidth="1"/>
    <col min="183" max="183" width="17.1328125" style="28" customWidth="1"/>
    <col min="184" max="16384" width="9" style="28"/>
  </cols>
  <sheetData>
    <row r="1" spans="1:183" s="42" customFormat="1" ht="47.1" customHeight="1">
      <c r="A1" s="48" t="s">
        <v>9</v>
      </c>
      <c r="B1" s="42" t="s">
        <v>164</v>
      </c>
      <c r="C1" s="42" t="s">
        <v>165</v>
      </c>
      <c r="D1" s="42" t="s">
        <v>166</v>
      </c>
      <c r="E1" s="42" t="s">
        <v>167</v>
      </c>
      <c r="F1" s="42" t="s">
        <v>168</v>
      </c>
      <c r="G1" s="42" t="s">
        <v>169</v>
      </c>
      <c r="H1" s="42" t="s">
        <v>170</v>
      </c>
      <c r="I1" s="42" t="s">
        <v>171</v>
      </c>
      <c r="J1" s="42" t="s">
        <v>172</v>
      </c>
      <c r="K1" s="42" t="s">
        <v>173</v>
      </c>
      <c r="L1" s="42" t="s">
        <v>174</v>
      </c>
      <c r="M1" s="42" t="s">
        <v>175</v>
      </c>
      <c r="N1" s="46" t="s">
        <v>176</v>
      </c>
      <c r="O1" s="42" t="s">
        <v>177</v>
      </c>
      <c r="P1" s="42" t="s">
        <v>178</v>
      </c>
      <c r="Q1" s="42" t="s">
        <v>179</v>
      </c>
      <c r="R1" s="42" t="s">
        <v>180</v>
      </c>
      <c r="S1" s="47" t="s">
        <v>181</v>
      </c>
      <c r="T1" s="46" t="s">
        <v>182</v>
      </c>
      <c r="U1" s="42" t="s">
        <v>183</v>
      </c>
      <c r="V1" s="42" t="s">
        <v>184</v>
      </c>
      <c r="W1" s="42" t="s">
        <v>121</v>
      </c>
      <c r="X1" s="42" t="s">
        <v>122</v>
      </c>
      <c r="Y1" s="45" t="s">
        <v>185</v>
      </c>
      <c r="Z1" s="42" t="s">
        <v>186</v>
      </c>
      <c r="AA1" s="42" t="s">
        <v>187</v>
      </c>
      <c r="AB1" s="42" t="s">
        <v>188</v>
      </c>
      <c r="AC1" s="42" t="s">
        <v>189</v>
      </c>
      <c r="AD1" s="42" t="s">
        <v>190</v>
      </c>
      <c r="AE1" s="42" t="s">
        <v>191</v>
      </c>
      <c r="AF1" s="42" t="s">
        <v>192</v>
      </c>
      <c r="AG1" s="45" t="s">
        <v>193</v>
      </c>
      <c r="AH1" s="42" t="s">
        <v>194</v>
      </c>
      <c r="AI1" s="42" t="s">
        <v>195</v>
      </c>
      <c r="AJ1" s="42" t="s">
        <v>196</v>
      </c>
      <c r="AK1" s="42" t="s">
        <v>197</v>
      </c>
      <c r="AL1" s="42" t="s">
        <v>198</v>
      </c>
      <c r="AM1" s="45" t="s">
        <v>199</v>
      </c>
      <c r="AN1" s="42" t="s">
        <v>200</v>
      </c>
      <c r="AO1" s="42" t="s">
        <v>201</v>
      </c>
      <c r="AP1" s="45" t="s">
        <v>202</v>
      </c>
      <c r="AQ1" s="42" t="s">
        <v>203</v>
      </c>
      <c r="AR1" s="42" t="s">
        <v>204</v>
      </c>
      <c r="AS1" s="42" t="s">
        <v>205</v>
      </c>
      <c r="AT1" s="42" t="s">
        <v>206</v>
      </c>
      <c r="AU1" s="42" t="s">
        <v>207</v>
      </c>
      <c r="AV1" s="42" t="s">
        <v>208</v>
      </c>
      <c r="AW1" s="42" t="s">
        <v>209</v>
      </c>
      <c r="AX1" s="42" t="s">
        <v>210</v>
      </c>
      <c r="AY1" s="42" t="s">
        <v>211</v>
      </c>
      <c r="AZ1" s="42" t="s">
        <v>212</v>
      </c>
      <c r="BA1" s="42" t="s">
        <v>213</v>
      </c>
      <c r="BB1" s="42" t="s">
        <v>214</v>
      </c>
      <c r="BC1" s="42" t="s">
        <v>215</v>
      </c>
      <c r="BD1" s="42" t="s">
        <v>216</v>
      </c>
      <c r="BE1" s="42" t="s">
        <v>217</v>
      </c>
      <c r="BF1" s="45" t="s">
        <v>218</v>
      </c>
      <c r="BG1" s="42" t="s">
        <v>219</v>
      </c>
      <c r="BH1" s="42" t="s">
        <v>220</v>
      </c>
      <c r="BI1" s="42" t="s">
        <v>221</v>
      </c>
      <c r="BJ1" s="42" t="s">
        <v>222</v>
      </c>
      <c r="BK1" s="42" t="s">
        <v>223</v>
      </c>
      <c r="BL1" s="42" t="s">
        <v>224</v>
      </c>
      <c r="BM1" s="42" t="s">
        <v>225</v>
      </c>
      <c r="BN1" s="42" t="s">
        <v>226</v>
      </c>
      <c r="BO1" s="45" t="s">
        <v>227</v>
      </c>
      <c r="BP1" s="42" t="s">
        <v>228</v>
      </c>
      <c r="BQ1" s="42" t="s">
        <v>229</v>
      </c>
      <c r="BR1" s="42" t="s">
        <v>230</v>
      </c>
      <c r="BS1" s="42" t="s">
        <v>231</v>
      </c>
      <c r="BT1" s="42" t="s">
        <v>232</v>
      </c>
      <c r="BU1" s="42" t="s">
        <v>233</v>
      </c>
      <c r="BV1" s="42" t="s">
        <v>234</v>
      </c>
      <c r="BW1" s="42" t="s">
        <v>235</v>
      </c>
      <c r="BX1" s="42" t="s">
        <v>236</v>
      </c>
      <c r="BY1" s="42" t="s">
        <v>237</v>
      </c>
      <c r="BZ1" s="42" t="s">
        <v>238</v>
      </c>
      <c r="CA1" s="42" t="s">
        <v>239</v>
      </c>
      <c r="CB1" s="42" t="s">
        <v>240</v>
      </c>
      <c r="CC1" s="42" t="s">
        <v>241</v>
      </c>
      <c r="CD1" s="42" t="s">
        <v>242</v>
      </c>
      <c r="CE1" s="45" t="s">
        <v>243</v>
      </c>
      <c r="CF1" s="45" t="s">
        <v>244</v>
      </c>
      <c r="CG1" s="45" t="s">
        <v>245</v>
      </c>
      <c r="CH1" s="42" t="s">
        <v>246</v>
      </c>
      <c r="CI1" s="42" t="s">
        <v>247</v>
      </c>
      <c r="CJ1" s="42" t="s">
        <v>248</v>
      </c>
      <c r="CK1" s="42" t="s">
        <v>249</v>
      </c>
      <c r="CL1" s="42" t="s">
        <v>250</v>
      </c>
      <c r="CM1" s="42" t="s">
        <v>251</v>
      </c>
      <c r="CN1" s="42" t="s">
        <v>252</v>
      </c>
      <c r="CO1" s="42" t="s">
        <v>253</v>
      </c>
      <c r="CP1" s="42" t="s">
        <v>254</v>
      </c>
      <c r="CQ1" s="42" t="s">
        <v>255</v>
      </c>
      <c r="CR1" s="42" t="s">
        <v>256</v>
      </c>
      <c r="CS1" s="42" t="s">
        <v>257</v>
      </c>
      <c r="CT1" s="42" t="s">
        <v>258</v>
      </c>
      <c r="CU1" s="42" t="s">
        <v>259</v>
      </c>
      <c r="CV1" s="42" t="s">
        <v>260</v>
      </c>
      <c r="CW1" s="42" t="s">
        <v>261</v>
      </c>
      <c r="CX1" s="45" t="s">
        <v>262</v>
      </c>
      <c r="CY1" s="42" t="s">
        <v>263</v>
      </c>
      <c r="CZ1" s="42" t="s">
        <v>264</v>
      </c>
      <c r="DA1" s="42" t="s">
        <v>265</v>
      </c>
      <c r="DB1" s="42" t="s">
        <v>266</v>
      </c>
      <c r="DC1" s="42" t="s">
        <v>267</v>
      </c>
      <c r="DD1" s="42" t="s">
        <v>268</v>
      </c>
      <c r="DE1" s="42" t="s">
        <v>269</v>
      </c>
      <c r="DF1" s="45" t="s">
        <v>270</v>
      </c>
      <c r="DG1" s="42" t="s">
        <v>271</v>
      </c>
      <c r="DH1" s="42" t="s">
        <v>272</v>
      </c>
      <c r="DI1" s="42" t="s">
        <v>273</v>
      </c>
      <c r="DJ1" s="42" t="s">
        <v>274</v>
      </c>
      <c r="DK1" s="42" t="s">
        <v>275</v>
      </c>
      <c r="DL1" s="42" t="s">
        <v>276</v>
      </c>
      <c r="DM1" s="42" t="s">
        <v>277</v>
      </c>
      <c r="DN1" s="42" t="s">
        <v>278</v>
      </c>
      <c r="DO1" s="42" t="s">
        <v>279</v>
      </c>
      <c r="DP1" s="42" t="s">
        <v>280</v>
      </c>
      <c r="DQ1" s="42" t="s">
        <v>281</v>
      </c>
      <c r="DR1" s="42" t="s">
        <v>282</v>
      </c>
      <c r="DS1" s="42" t="s">
        <v>283</v>
      </c>
      <c r="DT1" s="42" t="s">
        <v>284</v>
      </c>
      <c r="DU1" s="42" t="s">
        <v>285</v>
      </c>
      <c r="DV1" s="45" t="s">
        <v>286</v>
      </c>
      <c r="DW1" s="45" t="s">
        <v>287</v>
      </c>
      <c r="DX1" s="42" t="s">
        <v>288</v>
      </c>
      <c r="DY1" s="42" t="s">
        <v>289</v>
      </c>
      <c r="DZ1" s="42" t="s">
        <v>290</v>
      </c>
      <c r="EA1" s="42" t="s">
        <v>291</v>
      </c>
      <c r="EB1" s="42" t="s">
        <v>292</v>
      </c>
      <c r="EC1" s="42" t="s">
        <v>293</v>
      </c>
      <c r="ED1" s="42" t="s">
        <v>294</v>
      </c>
      <c r="EE1" s="42" t="s">
        <v>295</v>
      </c>
      <c r="EF1" s="42" t="s">
        <v>296</v>
      </c>
      <c r="EG1" s="42" t="s">
        <v>297</v>
      </c>
      <c r="EH1" s="42" t="s">
        <v>298</v>
      </c>
      <c r="EI1" s="42" t="s">
        <v>299</v>
      </c>
      <c r="EJ1" s="42" t="s">
        <v>300</v>
      </c>
      <c r="EK1" s="42" t="s">
        <v>301</v>
      </c>
      <c r="EL1" s="42" t="s">
        <v>302</v>
      </c>
      <c r="EM1" s="42" t="s">
        <v>303</v>
      </c>
      <c r="EN1" s="42" t="s">
        <v>304</v>
      </c>
      <c r="EO1" s="42" t="s">
        <v>305</v>
      </c>
      <c r="EP1" s="42" t="s">
        <v>306</v>
      </c>
      <c r="EQ1" s="42" t="s">
        <v>307</v>
      </c>
      <c r="ER1" s="42" t="s">
        <v>308</v>
      </c>
      <c r="ES1" s="42" t="s">
        <v>309</v>
      </c>
      <c r="ET1" s="42" t="s">
        <v>310</v>
      </c>
      <c r="EU1" s="42" t="s">
        <v>311</v>
      </c>
      <c r="EV1" s="42" t="s">
        <v>312</v>
      </c>
      <c r="EW1" s="42" t="s">
        <v>313</v>
      </c>
      <c r="EX1" s="42" t="s">
        <v>314</v>
      </c>
      <c r="EY1" s="42" t="s">
        <v>315</v>
      </c>
      <c r="EZ1" s="42" t="s">
        <v>316</v>
      </c>
      <c r="FA1" s="42" t="s">
        <v>317</v>
      </c>
      <c r="FB1" s="42" t="s">
        <v>318</v>
      </c>
      <c r="FC1" s="42" t="s">
        <v>319</v>
      </c>
      <c r="FD1" s="42" t="s">
        <v>320</v>
      </c>
      <c r="FE1" s="42" t="s">
        <v>321</v>
      </c>
      <c r="FF1" s="42" t="s">
        <v>322</v>
      </c>
      <c r="FG1" s="42" t="s">
        <v>323</v>
      </c>
      <c r="FH1" s="42" t="s">
        <v>324</v>
      </c>
      <c r="FI1" s="42" t="s">
        <v>325</v>
      </c>
      <c r="FJ1" s="42" t="s">
        <v>326</v>
      </c>
      <c r="FK1" s="42" t="s">
        <v>327</v>
      </c>
      <c r="FL1" s="42" t="s">
        <v>328</v>
      </c>
      <c r="FM1" s="42" t="s">
        <v>329</v>
      </c>
      <c r="FN1" s="42" t="s">
        <v>330</v>
      </c>
      <c r="FO1" s="42" t="s">
        <v>331</v>
      </c>
      <c r="FP1" s="42" t="s">
        <v>332</v>
      </c>
      <c r="FQ1" s="42" t="s">
        <v>333</v>
      </c>
      <c r="FR1" s="42" t="s">
        <v>334</v>
      </c>
      <c r="FS1" s="42" t="s">
        <v>335</v>
      </c>
      <c r="FT1" s="42" t="s">
        <v>336</v>
      </c>
      <c r="FU1" s="42" t="s">
        <v>337</v>
      </c>
      <c r="FV1" s="42" t="s">
        <v>338</v>
      </c>
      <c r="FW1" s="42" t="s">
        <v>339</v>
      </c>
      <c r="FX1" s="42" t="s">
        <v>340</v>
      </c>
      <c r="FY1" s="45" t="s">
        <v>341</v>
      </c>
      <c r="FZ1" s="44" t="s">
        <v>342</v>
      </c>
      <c r="GA1" s="43" t="s">
        <v>343</v>
      </c>
    </row>
    <row r="2" spans="1:183">
      <c r="A2" s="41">
        <v>1</v>
      </c>
      <c r="B2" s="39">
        <v>500</v>
      </c>
      <c r="C2" s="39">
        <v>300</v>
      </c>
      <c r="D2" s="39">
        <v>180</v>
      </c>
      <c r="E2" s="39">
        <v>20</v>
      </c>
      <c r="F2" s="39">
        <v>5000</v>
      </c>
      <c r="G2" s="39">
        <v>3000</v>
      </c>
      <c r="H2" s="39">
        <v>8000</v>
      </c>
      <c r="I2" s="39">
        <v>200</v>
      </c>
      <c r="J2" s="39">
        <v>100</v>
      </c>
      <c r="K2" s="39">
        <v>200</v>
      </c>
      <c r="L2" s="39">
        <v>300</v>
      </c>
      <c r="M2" s="39">
        <v>800</v>
      </c>
      <c r="N2" s="32">
        <v>18600</v>
      </c>
      <c r="O2" s="40"/>
      <c r="P2" s="39">
        <v>2000</v>
      </c>
      <c r="Q2" s="39">
        <v>400</v>
      </c>
      <c r="R2" s="39">
        <v>3750</v>
      </c>
      <c r="S2" s="39">
        <v>300</v>
      </c>
      <c r="T2" s="35">
        <v>25050</v>
      </c>
      <c r="U2" s="39">
        <v>360</v>
      </c>
      <c r="V2" s="39">
        <v>0</v>
      </c>
      <c r="W2" s="39">
        <v>80</v>
      </c>
      <c r="X2" s="39">
        <v>680</v>
      </c>
      <c r="Y2" s="32">
        <v>1120</v>
      </c>
      <c r="Z2" s="39">
        <v>200</v>
      </c>
      <c r="AA2" s="39">
        <v>500</v>
      </c>
      <c r="AB2" s="39">
        <v>1000</v>
      </c>
      <c r="AC2" s="39">
        <v>300</v>
      </c>
      <c r="AD2" s="39">
        <v>450</v>
      </c>
      <c r="AE2" s="39">
        <v>800</v>
      </c>
      <c r="AF2" s="39">
        <v>1500</v>
      </c>
      <c r="AG2" s="35">
        <v>4750</v>
      </c>
      <c r="AH2" s="39"/>
      <c r="AI2" s="39"/>
      <c r="AJ2" s="39"/>
      <c r="AK2" s="39"/>
      <c r="AL2" s="39"/>
      <c r="AM2" s="35"/>
      <c r="AN2" s="39"/>
      <c r="AO2" s="39"/>
      <c r="AP2" s="35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5">
        <v>3900</v>
      </c>
      <c r="BG2" s="39"/>
      <c r="BH2" s="39"/>
      <c r="BI2" s="39"/>
      <c r="BJ2" s="39"/>
      <c r="BK2" s="39">
        <v>2200</v>
      </c>
      <c r="BL2" s="39"/>
      <c r="BM2" s="39"/>
      <c r="BN2" s="39"/>
      <c r="BO2" s="35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5"/>
      <c r="CF2" s="39"/>
      <c r="CG2" s="35">
        <v>5600</v>
      </c>
      <c r="CH2" s="39">
        <v>59600</v>
      </c>
      <c r="CI2" s="39">
        <v>75000</v>
      </c>
      <c r="CJ2" s="39">
        <v>2800</v>
      </c>
      <c r="CK2" s="39">
        <v>3000</v>
      </c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5"/>
      <c r="CY2" s="39"/>
      <c r="CZ2" s="39"/>
      <c r="DA2" s="39"/>
      <c r="DB2" s="39"/>
      <c r="DC2" s="39"/>
      <c r="DD2" s="39"/>
      <c r="DE2" s="39"/>
      <c r="DF2" s="35"/>
      <c r="DG2" s="39"/>
      <c r="DH2" s="39">
        <v>4000</v>
      </c>
      <c r="DI2" s="39">
        <v>1000</v>
      </c>
      <c r="DJ2" s="39"/>
      <c r="DK2" s="39"/>
      <c r="DL2" s="39"/>
      <c r="DM2" s="39"/>
      <c r="DN2" s="39"/>
      <c r="DO2" s="39"/>
      <c r="DP2" s="39"/>
      <c r="DQ2" s="39"/>
      <c r="DR2" s="39">
        <v>8000</v>
      </c>
      <c r="DS2" s="39"/>
      <c r="DT2" s="39"/>
      <c r="DU2" s="39"/>
      <c r="DV2" s="35">
        <v>19400</v>
      </c>
      <c r="DW2" s="35">
        <v>168400</v>
      </c>
      <c r="DX2" s="39">
        <v>2000</v>
      </c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>
        <v>4500</v>
      </c>
      <c r="EM2" s="39"/>
      <c r="EN2" s="39">
        <v>500</v>
      </c>
      <c r="EO2" s="39"/>
      <c r="EP2" s="39"/>
      <c r="EQ2" s="39"/>
      <c r="ER2" s="39"/>
      <c r="ES2" s="39"/>
      <c r="ET2" s="39"/>
      <c r="EU2" s="39"/>
      <c r="EV2" s="39"/>
      <c r="EW2" s="39">
        <v>400</v>
      </c>
      <c r="EX2" s="39">
        <v>0</v>
      </c>
      <c r="EY2" s="39"/>
      <c r="EZ2" s="39"/>
      <c r="FA2" s="39"/>
      <c r="FB2" s="39"/>
      <c r="FC2" s="39">
        <v>1000</v>
      </c>
      <c r="FD2" s="39">
        <v>50</v>
      </c>
      <c r="FE2" s="39"/>
      <c r="FF2" s="39"/>
      <c r="FG2" s="39"/>
      <c r="FH2" s="39"/>
      <c r="FI2" s="39"/>
      <c r="FJ2" s="39"/>
      <c r="FK2" s="39"/>
      <c r="FL2" s="39"/>
      <c r="FM2" s="39">
        <v>200</v>
      </c>
      <c r="FN2" s="39">
        <v>100</v>
      </c>
      <c r="FO2" s="39">
        <v>2000</v>
      </c>
      <c r="FP2" s="39"/>
      <c r="FQ2" s="39"/>
      <c r="FR2" s="39"/>
      <c r="FS2" s="39">
        <v>800</v>
      </c>
      <c r="FT2" s="39"/>
      <c r="FU2" s="39"/>
      <c r="FV2" s="39"/>
      <c r="FW2" s="39"/>
      <c r="FX2" s="39"/>
      <c r="FY2" s="35">
        <v>17000</v>
      </c>
      <c r="FZ2" s="38"/>
      <c r="GA2" s="30">
        <v>225820</v>
      </c>
    </row>
    <row r="3" spans="1:183">
      <c r="A3" s="41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5"/>
      <c r="O3" s="40"/>
      <c r="P3" s="39"/>
      <c r="Q3" s="39"/>
      <c r="R3" s="39"/>
      <c r="S3" s="39"/>
      <c r="T3" s="35"/>
      <c r="U3" s="39"/>
      <c r="V3" s="39"/>
      <c r="W3" s="39"/>
      <c r="X3" s="39"/>
      <c r="Y3" s="35"/>
      <c r="Z3" s="39"/>
      <c r="AA3" s="39"/>
      <c r="AB3" s="39"/>
      <c r="AC3" s="39"/>
      <c r="AD3" s="39"/>
      <c r="AE3" s="39"/>
      <c r="AF3" s="39"/>
      <c r="AG3" s="35"/>
      <c r="AH3" s="39"/>
      <c r="AI3" s="39"/>
      <c r="AJ3" s="39"/>
      <c r="AK3" s="39"/>
      <c r="AL3" s="39"/>
      <c r="AM3" s="35"/>
      <c r="AN3" s="39"/>
      <c r="AO3" s="39"/>
      <c r="AP3" s="35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5"/>
      <c r="BG3" s="39"/>
      <c r="BH3" s="39"/>
      <c r="BI3" s="39"/>
      <c r="BJ3" s="39"/>
      <c r="BK3" s="39"/>
      <c r="BL3" s="39"/>
      <c r="BM3" s="39"/>
      <c r="BN3" s="39"/>
      <c r="BO3" s="35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5"/>
      <c r="CF3" s="39"/>
      <c r="CG3" s="35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5"/>
      <c r="CY3" s="39"/>
      <c r="CZ3" s="39"/>
      <c r="DA3" s="39"/>
      <c r="DB3" s="39"/>
      <c r="DC3" s="39"/>
      <c r="DD3" s="39"/>
      <c r="DE3" s="39"/>
      <c r="DF3" s="35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5"/>
      <c r="DW3" s="35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5"/>
      <c r="FZ3" s="38"/>
      <c r="GA3" s="30"/>
    </row>
    <row r="4" spans="1:183">
      <c r="A4" s="41">
        <v>1000</v>
      </c>
      <c r="B4" s="39">
        <v>700</v>
      </c>
      <c r="C4" s="39">
        <v>400</v>
      </c>
      <c r="D4" s="39">
        <v>360</v>
      </c>
      <c r="E4" s="39">
        <v>40</v>
      </c>
      <c r="F4" s="39">
        <v>6500</v>
      </c>
      <c r="G4" s="39">
        <v>3500</v>
      </c>
      <c r="H4" s="39">
        <v>5000</v>
      </c>
      <c r="I4" s="39">
        <v>300</v>
      </c>
      <c r="J4" s="39">
        <v>200</v>
      </c>
      <c r="K4" s="39">
        <v>400</v>
      </c>
      <c r="L4" s="39">
        <v>300</v>
      </c>
      <c r="M4" s="39">
        <v>2000</v>
      </c>
      <c r="N4" s="32">
        <v>19700</v>
      </c>
      <c r="O4" s="40"/>
      <c r="P4" s="39">
        <v>1000</v>
      </c>
      <c r="Q4" s="39">
        <v>600</v>
      </c>
      <c r="R4" s="39">
        <v>4000</v>
      </c>
      <c r="S4" s="39">
        <v>260</v>
      </c>
      <c r="T4" s="35">
        <v>25560</v>
      </c>
      <c r="U4" s="39">
        <v>400</v>
      </c>
      <c r="V4" s="39">
        <v>10</v>
      </c>
      <c r="W4" s="39">
        <v>160</v>
      </c>
      <c r="X4" s="39">
        <v>1300</v>
      </c>
      <c r="Y4" s="32">
        <v>1870</v>
      </c>
      <c r="Z4" s="39">
        <v>200</v>
      </c>
      <c r="AA4" s="39">
        <v>800</v>
      </c>
      <c r="AB4" s="39">
        <v>1250</v>
      </c>
      <c r="AC4" s="39">
        <v>500</v>
      </c>
      <c r="AD4" s="39">
        <v>1200</v>
      </c>
      <c r="AE4" s="39">
        <v>800</v>
      </c>
      <c r="AF4" s="39">
        <v>1750</v>
      </c>
      <c r="AG4" s="35">
        <v>6500</v>
      </c>
      <c r="AH4" s="39"/>
      <c r="AI4" s="39"/>
      <c r="AJ4" s="39"/>
      <c r="AK4" s="39"/>
      <c r="AL4" s="39"/>
      <c r="AM4" s="35"/>
      <c r="AN4" s="39"/>
      <c r="AO4" s="39"/>
      <c r="AP4" s="35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5">
        <v>7100</v>
      </c>
      <c r="BG4" s="39"/>
      <c r="BH4" s="39">
        <v>700</v>
      </c>
      <c r="BI4" s="39"/>
      <c r="BJ4" s="39"/>
      <c r="BK4" s="39">
        <v>4500</v>
      </c>
      <c r="BL4" s="39">
        <v>3000</v>
      </c>
      <c r="BM4" s="39"/>
      <c r="BN4" s="39"/>
      <c r="BO4" s="35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5"/>
      <c r="CF4" s="39"/>
      <c r="CG4" s="35">
        <v>11400</v>
      </c>
      <c r="CH4" s="39">
        <v>59000</v>
      </c>
      <c r="CI4" s="39">
        <v>75000</v>
      </c>
      <c r="CJ4" s="39">
        <v>5200</v>
      </c>
      <c r="CK4" s="39">
        <v>7500</v>
      </c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5"/>
      <c r="CY4" s="39"/>
      <c r="CZ4" s="39"/>
      <c r="DA4" s="39"/>
      <c r="DB4" s="39"/>
      <c r="DC4" s="39"/>
      <c r="DD4" s="39"/>
      <c r="DE4" s="39"/>
      <c r="DF4" s="35"/>
      <c r="DG4" s="39"/>
      <c r="DH4" s="39">
        <v>4500</v>
      </c>
      <c r="DI4" s="39">
        <v>2000</v>
      </c>
      <c r="DJ4" s="39"/>
      <c r="DK4" s="39"/>
      <c r="DL4" s="39"/>
      <c r="DM4" s="39"/>
      <c r="DN4" s="39"/>
      <c r="DO4" s="39"/>
      <c r="DP4" s="39"/>
      <c r="DQ4" s="39"/>
      <c r="DR4" s="39">
        <v>7000</v>
      </c>
      <c r="DS4" s="39"/>
      <c r="DT4" s="39"/>
      <c r="DU4" s="39"/>
      <c r="DV4" s="35">
        <v>20000</v>
      </c>
      <c r="DW4" s="35">
        <v>182600</v>
      </c>
      <c r="DX4" s="39">
        <v>2000</v>
      </c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>
        <v>5000</v>
      </c>
      <c r="EM4" s="39"/>
      <c r="EN4" s="39">
        <v>1000</v>
      </c>
      <c r="EO4" s="39"/>
      <c r="EP4" s="39"/>
      <c r="EQ4" s="39"/>
      <c r="ER4" s="39"/>
      <c r="ES4" s="39"/>
      <c r="ET4" s="39"/>
      <c r="EU4" s="39"/>
      <c r="EV4" s="39"/>
      <c r="EW4" s="39">
        <v>500</v>
      </c>
      <c r="EX4" s="39">
        <v>200</v>
      </c>
      <c r="EY4" s="39"/>
      <c r="EZ4" s="39"/>
      <c r="FA4" s="39"/>
      <c r="FB4" s="39"/>
      <c r="FC4" s="39">
        <v>2000</v>
      </c>
      <c r="FD4" s="39">
        <v>300</v>
      </c>
      <c r="FE4" s="39"/>
      <c r="FF4" s="39"/>
      <c r="FG4" s="39"/>
      <c r="FH4" s="39"/>
      <c r="FI4" s="39"/>
      <c r="FJ4" s="39"/>
      <c r="FK4" s="39"/>
      <c r="FL4" s="39"/>
      <c r="FM4" s="39">
        <v>400</v>
      </c>
      <c r="FN4" s="39">
        <v>300</v>
      </c>
      <c r="FO4" s="39">
        <v>3000</v>
      </c>
      <c r="FP4" s="39"/>
      <c r="FQ4" s="39"/>
      <c r="FR4" s="39"/>
      <c r="FS4" s="39">
        <v>1000</v>
      </c>
      <c r="FT4" s="39"/>
      <c r="FU4" s="39"/>
      <c r="FV4" s="39"/>
      <c r="FW4" s="39"/>
      <c r="FX4" s="39"/>
      <c r="FY4" s="35">
        <v>32300</v>
      </c>
      <c r="FZ4" s="38"/>
      <c r="GA4" s="30">
        <v>267330</v>
      </c>
    </row>
    <row r="5" spans="1:183">
      <c r="A5" s="41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5"/>
      <c r="O5" s="40"/>
      <c r="P5" s="39"/>
      <c r="Q5" s="39"/>
      <c r="R5" s="39"/>
      <c r="S5" s="39"/>
      <c r="T5" s="35"/>
      <c r="U5" s="39"/>
      <c r="V5" s="39"/>
      <c r="W5" s="39"/>
      <c r="X5" s="39"/>
      <c r="Y5" s="35"/>
      <c r="Z5" s="39"/>
      <c r="AA5" s="39"/>
      <c r="AB5" s="39"/>
      <c r="AC5" s="39"/>
      <c r="AD5" s="39"/>
      <c r="AE5" s="39"/>
      <c r="AF5" s="39"/>
      <c r="AG5" s="35"/>
      <c r="AH5" s="39"/>
      <c r="AI5" s="39"/>
      <c r="AJ5" s="39"/>
      <c r="AK5" s="39"/>
      <c r="AL5" s="39"/>
      <c r="AM5" s="35"/>
      <c r="AN5" s="39"/>
      <c r="AO5" s="39"/>
      <c r="AP5" s="35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5"/>
      <c r="BG5" s="39"/>
      <c r="BH5" s="39"/>
      <c r="BI5" s="39"/>
      <c r="BJ5" s="39"/>
      <c r="BK5" s="39"/>
      <c r="BL5" s="39"/>
      <c r="BM5" s="39"/>
      <c r="BN5" s="39"/>
      <c r="BO5" s="35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5"/>
      <c r="CF5" s="39"/>
      <c r="CG5" s="35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5"/>
      <c r="CY5" s="39"/>
      <c r="CZ5" s="39"/>
      <c r="DA5" s="39"/>
      <c r="DB5" s="39"/>
      <c r="DC5" s="39"/>
      <c r="DD5" s="39"/>
      <c r="DE5" s="39"/>
      <c r="DF5" s="35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5"/>
      <c r="DW5" s="35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5"/>
      <c r="FZ5" s="38"/>
      <c r="GA5" s="30"/>
    </row>
    <row r="6" spans="1:183">
      <c r="A6" s="33">
        <v>1500</v>
      </c>
      <c r="B6" s="31">
        <v>2000</v>
      </c>
      <c r="C6" s="31">
        <v>1400</v>
      </c>
      <c r="D6" s="31">
        <v>600</v>
      </c>
      <c r="E6" s="31">
        <v>300</v>
      </c>
      <c r="F6" s="31">
        <v>15000</v>
      </c>
      <c r="G6" s="31">
        <v>12000</v>
      </c>
      <c r="H6" s="31">
        <v>10500</v>
      </c>
      <c r="I6" s="31">
        <v>950</v>
      </c>
      <c r="J6" s="31">
        <v>300</v>
      </c>
      <c r="K6" s="31">
        <v>550</v>
      </c>
      <c r="L6" s="31">
        <v>650</v>
      </c>
      <c r="M6" s="31">
        <v>3942</v>
      </c>
      <c r="N6" s="32">
        <v>48192</v>
      </c>
      <c r="O6" s="36">
        <v>800</v>
      </c>
      <c r="P6" s="31">
        <v>1000</v>
      </c>
      <c r="Q6" s="31">
        <v>1000</v>
      </c>
      <c r="R6" s="31">
        <v>6800</v>
      </c>
      <c r="S6" s="31">
        <v>276</v>
      </c>
      <c r="T6" s="35">
        <v>57268</v>
      </c>
      <c r="U6" s="31">
        <v>450</v>
      </c>
      <c r="V6" s="31">
        <v>100</v>
      </c>
      <c r="W6" s="31">
        <v>250</v>
      </c>
      <c r="X6" s="31">
        <v>2000</v>
      </c>
      <c r="Y6" s="32">
        <v>2800</v>
      </c>
      <c r="Z6" s="31">
        <v>200</v>
      </c>
      <c r="AA6" s="31">
        <v>800</v>
      </c>
      <c r="AB6" s="31">
        <v>3000</v>
      </c>
      <c r="AC6" s="31">
        <v>1250</v>
      </c>
      <c r="AD6" s="31">
        <v>4000</v>
      </c>
      <c r="AE6" s="31">
        <v>2000</v>
      </c>
      <c r="AF6" s="31">
        <v>2250</v>
      </c>
      <c r="AG6" s="35">
        <v>13500</v>
      </c>
      <c r="AH6" s="31"/>
      <c r="AI6" s="31"/>
      <c r="AJ6" s="31"/>
      <c r="AK6" s="31"/>
      <c r="AL6" s="31"/>
      <c r="AM6" s="32"/>
      <c r="AN6" s="31"/>
      <c r="AO6" s="31"/>
      <c r="AP6" s="32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2">
        <v>16950</v>
      </c>
      <c r="BG6" s="31"/>
      <c r="BH6" s="31">
        <v>1000</v>
      </c>
      <c r="BI6" s="31"/>
      <c r="BJ6" s="31"/>
      <c r="BK6" s="31">
        <v>7500</v>
      </c>
      <c r="BL6" s="31">
        <v>4000</v>
      </c>
      <c r="BM6" s="31"/>
      <c r="BN6" s="31"/>
      <c r="BO6" s="29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2"/>
      <c r="CF6" s="31"/>
      <c r="CG6" s="32">
        <v>17500</v>
      </c>
      <c r="CH6" s="31">
        <v>103000</v>
      </c>
      <c r="CI6" s="31">
        <v>110000</v>
      </c>
      <c r="CJ6" s="31">
        <v>10700</v>
      </c>
      <c r="CK6" s="31">
        <v>15400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2"/>
      <c r="CY6" s="31"/>
      <c r="CZ6" s="31"/>
      <c r="DA6" s="31"/>
      <c r="DB6" s="31"/>
      <c r="DC6" s="31"/>
      <c r="DD6" s="31"/>
      <c r="DE6" s="31"/>
      <c r="DF6" s="32"/>
      <c r="DG6" s="31"/>
      <c r="DH6" s="31">
        <v>4000</v>
      </c>
      <c r="DI6" s="31">
        <v>1000</v>
      </c>
      <c r="DJ6" s="31"/>
      <c r="DK6" s="31"/>
      <c r="DL6" s="31"/>
      <c r="DM6" s="31"/>
      <c r="DN6" s="31"/>
      <c r="DO6" s="31"/>
      <c r="DP6" s="31"/>
      <c r="DQ6" s="31"/>
      <c r="DR6" s="31">
        <v>6300</v>
      </c>
      <c r="DS6" s="31"/>
      <c r="DT6" s="31"/>
      <c r="DU6" s="31"/>
      <c r="DV6" s="32">
        <v>17800</v>
      </c>
      <c r="DW6" s="32">
        <v>283800</v>
      </c>
      <c r="DX6" s="31">
        <v>1500</v>
      </c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>
        <v>4000</v>
      </c>
      <c r="EM6" s="31"/>
      <c r="EN6" s="31">
        <v>2000</v>
      </c>
      <c r="EO6" s="31"/>
      <c r="EP6" s="31"/>
      <c r="EQ6" s="31"/>
      <c r="ER6" s="31"/>
      <c r="ES6" s="31"/>
      <c r="ET6" s="31"/>
      <c r="EU6" s="31"/>
      <c r="EV6" s="31"/>
      <c r="EW6" s="31">
        <v>500</v>
      </c>
      <c r="EX6" s="31">
        <v>700</v>
      </c>
      <c r="EY6" s="31"/>
      <c r="EZ6" s="31"/>
      <c r="FA6" s="31"/>
      <c r="FB6" s="31"/>
      <c r="FC6" s="31">
        <v>1500</v>
      </c>
      <c r="FD6" s="31">
        <v>1000</v>
      </c>
      <c r="FE6" s="31"/>
      <c r="FF6" s="31"/>
      <c r="FG6" s="31"/>
      <c r="FH6" s="31"/>
      <c r="FI6" s="31"/>
      <c r="FJ6" s="31"/>
      <c r="FK6" s="31"/>
      <c r="FL6" s="31"/>
      <c r="FM6" s="31">
        <v>800</v>
      </c>
      <c r="FN6" s="31">
        <v>600</v>
      </c>
      <c r="FO6" s="31">
        <v>4000</v>
      </c>
      <c r="FP6" s="31"/>
      <c r="FQ6" s="31"/>
      <c r="FR6" s="31"/>
      <c r="FS6" s="31">
        <v>800</v>
      </c>
      <c r="FT6" s="31"/>
      <c r="FU6" s="31"/>
      <c r="FV6" s="31"/>
      <c r="FW6" s="31"/>
      <c r="FX6" s="31"/>
      <c r="FY6" s="32">
        <v>46610</v>
      </c>
      <c r="GA6" s="30">
        <v>438428</v>
      </c>
    </row>
    <row r="7" spans="1:183">
      <c r="A7" s="33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2"/>
      <c r="O7" s="36"/>
      <c r="P7" s="31"/>
      <c r="Q7" s="31"/>
      <c r="R7" s="31"/>
      <c r="S7" s="31"/>
      <c r="T7" s="32"/>
      <c r="U7" s="31"/>
      <c r="V7" s="31"/>
      <c r="W7" s="31"/>
      <c r="X7" s="31"/>
      <c r="Y7" s="32"/>
      <c r="Z7" s="31"/>
      <c r="AA7" s="31"/>
      <c r="AB7" s="31"/>
      <c r="AC7" s="31"/>
      <c r="AD7" s="31"/>
      <c r="AE7" s="31"/>
      <c r="AF7" s="31"/>
      <c r="AG7" s="29"/>
      <c r="AH7" s="31"/>
      <c r="AI7" s="31"/>
      <c r="AJ7" s="31"/>
      <c r="AK7" s="31"/>
      <c r="AL7" s="31"/>
      <c r="AM7" s="32"/>
      <c r="AN7" s="31"/>
      <c r="AO7" s="31"/>
      <c r="AP7" s="32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2"/>
      <c r="BG7" s="31"/>
      <c r="BH7" s="31"/>
      <c r="BI7" s="31"/>
      <c r="BJ7" s="31"/>
      <c r="BL7" s="31"/>
      <c r="BM7" s="31"/>
      <c r="BN7" s="31"/>
      <c r="BO7" s="29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2"/>
      <c r="CF7" s="31"/>
      <c r="CG7" s="29"/>
      <c r="CJ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2"/>
      <c r="CY7" s="31"/>
      <c r="CZ7" s="31"/>
      <c r="DA7" s="31"/>
      <c r="DB7" s="31"/>
      <c r="DC7" s="31"/>
      <c r="DD7" s="31"/>
      <c r="DE7" s="31"/>
      <c r="DF7" s="32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29"/>
      <c r="DW7" s="29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2"/>
      <c r="GA7" s="30"/>
    </row>
    <row r="8" spans="1:183">
      <c r="A8" s="33">
        <v>1600</v>
      </c>
      <c r="B8" s="31">
        <v>2500</v>
      </c>
      <c r="C8" s="31">
        <v>1600</v>
      </c>
      <c r="D8" s="31">
        <v>650</v>
      </c>
      <c r="E8" s="31">
        <v>400</v>
      </c>
      <c r="F8" s="31">
        <v>18500</v>
      </c>
      <c r="G8" s="31">
        <v>16000</v>
      </c>
      <c r="H8" s="31">
        <v>13100</v>
      </c>
      <c r="I8" s="31">
        <v>1500</v>
      </c>
      <c r="J8" s="31">
        <v>400</v>
      </c>
      <c r="K8" s="31">
        <v>760</v>
      </c>
      <c r="L8" s="31">
        <v>1000</v>
      </c>
      <c r="M8" s="31">
        <v>6170</v>
      </c>
      <c r="N8" s="32">
        <v>62580</v>
      </c>
      <c r="O8" s="36">
        <v>1000</v>
      </c>
      <c r="P8" s="31">
        <v>1500</v>
      </c>
      <c r="Q8" s="31">
        <v>1100</v>
      </c>
      <c r="R8" s="31">
        <v>8240</v>
      </c>
      <c r="S8" s="31">
        <v>358</v>
      </c>
      <c r="T8" s="35">
        <v>73778</v>
      </c>
      <c r="U8" s="31">
        <v>450</v>
      </c>
      <c r="V8" s="31">
        <v>100</v>
      </c>
      <c r="W8" s="31">
        <v>250</v>
      </c>
      <c r="X8" s="31">
        <v>1500</v>
      </c>
      <c r="Y8" s="32">
        <v>2300</v>
      </c>
      <c r="Z8" s="31">
        <v>200</v>
      </c>
      <c r="AA8" s="31">
        <v>1250</v>
      </c>
      <c r="AB8" s="31">
        <v>4500</v>
      </c>
      <c r="AC8" s="31">
        <v>1250</v>
      </c>
      <c r="AD8" s="31">
        <v>5000</v>
      </c>
      <c r="AE8" s="31">
        <v>2000</v>
      </c>
      <c r="AF8" s="31">
        <v>2750</v>
      </c>
      <c r="AG8" s="35">
        <v>16950</v>
      </c>
      <c r="AH8" s="31"/>
      <c r="AI8" s="31"/>
      <c r="AJ8" s="31"/>
      <c r="AK8" s="31"/>
      <c r="AL8" s="31"/>
      <c r="AM8" s="32"/>
      <c r="AN8" s="31"/>
      <c r="AO8" s="31"/>
      <c r="AP8" s="32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2">
        <v>20700</v>
      </c>
      <c r="BG8" s="31"/>
      <c r="BH8" s="31">
        <v>800</v>
      </c>
      <c r="BI8" s="31"/>
      <c r="BJ8" s="31"/>
      <c r="BK8" s="31">
        <v>2500</v>
      </c>
      <c r="BL8" s="31">
        <v>1300</v>
      </c>
      <c r="BM8" s="31"/>
      <c r="BN8" s="31"/>
      <c r="BO8" s="29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2"/>
      <c r="CF8" s="31"/>
      <c r="CG8" s="32">
        <v>8600</v>
      </c>
      <c r="CH8" s="31">
        <v>160000</v>
      </c>
      <c r="CI8" s="31">
        <v>135000</v>
      </c>
      <c r="CJ8" s="31">
        <v>11700</v>
      </c>
      <c r="CK8" s="31">
        <v>18500</v>
      </c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2"/>
      <c r="CY8" s="31"/>
      <c r="CZ8" s="31"/>
      <c r="DA8" s="31"/>
      <c r="DB8" s="31"/>
      <c r="DC8" s="31"/>
      <c r="DD8" s="31"/>
      <c r="DE8" s="31"/>
      <c r="DF8" s="32"/>
      <c r="DG8" s="31"/>
      <c r="DH8" s="31">
        <v>5000</v>
      </c>
      <c r="DI8" s="28">
        <v>1250</v>
      </c>
      <c r="DJ8" s="31"/>
      <c r="DK8" s="31"/>
      <c r="DL8" s="31"/>
      <c r="DM8" s="31"/>
      <c r="DN8" s="31"/>
      <c r="DO8" s="31"/>
      <c r="DP8" s="31"/>
      <c r="DQ8" s="31"/>
      <c r="DR8" s="31">
        <v>7900</v>
      </c>
      <c r="DS8" s="31"/>
      <c r="DT8" s="31"/>
      <c r="DU8" s="31"/>
      <c r="DV8" s="32">
        <v>21400</v>
      </c>
      <c r="DW8" s="32">
        <v>378500</v>
      </c>
      <c r="DX8" s="31">
        <v>2250</v>
      </c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>
        <v>5000</v>
      </c>
      <c r="EM8" s="31"/>
      <c r="EN8" s="31">
        <v>2250</v>
      </c>
      <c r="EO8" s="31"/>
      <c r="EP8" s="31"/>
      <c r="EQ8" s="31"/>
      <c r="ER8" s="31"/>
      <c r="ES8" s="31"/>
      <c r="ET8" s="31"/>
      <c r="EU8" s="31"/>
      <c r="EV8" s="31"/>
      <c r="EW8" s="31">
        <v>500</v>
      </c>
      <c r="EX8" s="31">
        <v>800</v>
      </c>
      <c r="EY8" s="31"/>
      <c r="EZ8" s="31"/>
      <c r="FA8" s="31"/>
      <c r="FB8" s="31"/>
      <c r="FC8" s="31">
        <v>2250</v>
      </c>
      <c r="FD8" s="31">
        <v>1250</v>
      </c>
      <c r="FE8" s="31"/>
      <c r="FF8" s="31"/>
      <c r="FG8" s="31"/>
      <c r="FH8" s="31"/>
      <c r="FI8" s="31"/>
      <c r="FJ8" s="31"/>
      <c r="FK8" s="31"/>
      <c r="FL8" s="31"/>
      <c r="FM8" s="31">
        <v>800</v>
      </c>
      <c r="FN8" s="31">
        <v>700</v>
      </c>
      <c r="FO8" s="31">
        <v>4200</v>
      </c>
      <c r="FP8" s="31"/>
      <c r="FQ8" s="31"/>
      <c r="FR8" s="31"/>
      <c r="FS8" s="31">
        <v>1000</v>
      </c>
      <c r="FT8" s="31"/>
      <c r="FU8" s="31"/>
      <c r="FV8" s="31"/>
      <c r="FW8" s="31"/>
      <c r="FX8" s="31"/>
      <c r="FY8" s="32">
        <v>55320</v>
      </c>
      <c r="GA8" s="30">
        <v>556148</v>
      </c>
    </row>
    <row r="9" spans="1:183">
      <c r="A9" s="33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2"/>
      <c r="O9" s="36"/>
      <c r="P9" s="31"/>
      <c r="Q9" s="31"/>
      <c r="R9" s="31"/>
      <c r="S9" s="31"/>
      <c r="T9" s="32"/>
      <c r="U9" s="31"/>
      <c r="V9" s="31"/>
      <c r="W9" s="31"/>
      <c r="X9" s="31"/>
      <c r="Y9" s="32"/>
      <c r="Z9" s="31"/>
      <c r="AA9" s="31"/>
      <c r="AB9" s="31"/>
      <c r="AC9" s="31"/>
      <c r="AD9" s="31"/>
      <c r="AE9" s="31"/>
      <c r="AF9" s="31"/>
      <c r="AG9" s="32"/>
      <c r="AH9" s="31"/>
      <c r="AI9" s="31"/>
      <c r="AJ9" s="31"/>
      <c r="AK9" s="31"/>
      <c r="AL9" s="31"/>
      <c r="AM9" s="32"/>
      <c r="AN9" s="31"/>
      <c r="AO9" s="31"/>
      <c r="AP9" s="32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2"/>
      <c r="BG9" s="31"/>
      <c r="BH9" s="31"/>
      <c r="BI9" s="31"/>
      <c r="BJ9" s="31"/>
      <c r="BK9" s="31"/>
      <c r="BL9" s="31"/>
      <c r="BM9" s="31"/>
      <c r="BN9" s="31"/>
      <c r="BO9" s="29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2"/>
      <c r="CF9" s="31"/>
      <c r="CG9" s="29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2"/>
      <c r="CY9" s="31"/>
      <c r="CZ9" s="31"/>
      <c r="DA9" s="31"/>
      <c r="DB9" s="31"/>
      <c r="DC9" s="31"/>
      <c r="DD9" s="31"/>
      <c r="DE9" s="31"/>
      <c r="DF9" s="32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2"/>
      <c r="DW9" s="29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2"/>
      <c r="GA9" s="30"/>
    </row>
    <row r="10" spans="1:183">
      <c r="A10" s="33">
        <v>1700</v>
      </c>
      <c r="B10" s="31">
        <v>2500</v>
      </c>
      <c r="C10" s="31">
        <v>2000</v>
      </c>
      <c r="D10" s="31">
        <v>700</v>
      </c>
      <c r="E10" s="31">
        <v>400</v>
      </c>
      <c r="F10" s="31">
        <v>21471</v>
      </c>
      <c r="G10" s="31">
        <v>15000</v>
      </c>
      <c r="H10" s="31">
        <v>13300</v>
      </c>
      <c r="I10" s="31">
        <v>1900</v>
      </c>
      <c r="J10" s="31">
        <v>500</v>
      </c>
      <c r="K10" s="31">
        <v>1260</v>
      </c>
      <c r="L10" s="31">
        <v>1200</v>
      </c>
      <c r="M10" s="31">
        <v>8565</v>
      </c>
      <c r="N10" s="32">
        <v>68796</v>
      </c>
      <c r="O10" s="36">
        <v>1925</v>
      </c>
      <c r="P10" s="31">
        <v>1500</v>
      </c>
      <c r="Q10" s="31">
        <v>2000</v>
      </c>
      <c r="R10" s="31">
        <v>8770</v>
      </c>
      <c r="S10" s="31">
        <v>394</v>
      </c>
      <c r="T10" s="35">
        <v>81460</v>
      </c>
      <c r="U10" s="31">
        <v>450</v>
      </c>
      <c r="V10" s="31">
        <v>100</v>
      </c>
      <c r="W10" s="31">
        <v>200</v>
      </c>
      <c r="X10" s="31">
        <v>1000</v>
      </c>
      <c r="Y10" s="32">
        <v>1750</v>
      </c>
      <c r="Z10" s="31">
        <v>300</v>
      </c>
      <c r="AA10" s="31">
        <v>1250</v>
      </c>
      <c r="AB10" s="31">
        <v>4500</v>
      </c>
      <c r="AC10" s="31">
        <v>1500</v>
      </c>
      <c r="AD10" s="31">
        <v>6000</v>
      </c>
      <c r="AE10" s="31">
        <v>2500</v>
      </c>
      <c r="AF10" s="31">
        <v>2750</v>
      </c>
      <c r="AG10" s="35">
        <v>18800</v>
      </c>
      <c r="AH10" s="31"/>
      <c r="AI10" s="31"/>
      <c r="AJ10" s="31"/>
      <c r="AK10" s="31"/>
      <c r="AL10" s="31"/>
      <c r="AM10" s="32"/>
      <c r="AN10" s="31"/>
      <c r="AO10" s="31"/>
      <c r="AP10" s="32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2">
        <v>26550</v>
      </c>
      <c r="BG10" s="31"/>
      <c r="BH10" s="31">
        <v>1250</v>
      </c>
      <c r="BI10" s="31"/>
      <c r="BJ10" s="31"/>
      <c r="BK10" s="31">
        <v>4500</v>
      </c>
      <c r="BL10" s="31">
        <v>1300</v>
      </c>
      <c r="BM10" s="31"/>
      <c r="BN10" s="31"/>
      <c r="BO10" s="29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2"/>
      <c r="CF10" s="31"/>
      <c r="CG10" s="32">
        <v>12050</v>
      </c>
      <c r="CH10" s="31">
        <v>138000</v>
      </c>
      <c r="CI10" s="31">
        <v>165000</v>
      </c>
      <c r="CJ10" s="31">
        <v>13100</v>
      </c>
      <c r="CK10" s="31">
        <v>27000</v>
      </c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2"/>
      <c r="CY10" s="31"/>
      <c r="CZ10" s="31"/>
      <c r="DA10" s="31"/>
      <c r="DB10" s="31"/>
      <c r="DC10" s="31"/>
      <c r="DD10" s="31"/>
      <c r="DE10" s="31"/>
      <c r="DF10" s="32"/>
      <c r="DG10" s="31"/>
      <c r="DH10" s="31">
        <v>5000</v>
      </c>
      <c r="DI10" s="31">
        <v>1000</v>
      </c>
      <c r="DJ10" s="31"/>
      <c r="DK10" s="31"/>
      <c r="DL10" s="31"/>
      <c r="DM10" s="31"/>
      <c r="DN10" s="31"/>
      <c r="DO10" s="31"/>
      <c r="DP10" s="31"/>
      <c r="DQ10" s="31"/>
      <c r="DR10" s="31">
        <v>8400</v>
      </c>
      <c r="DS10" s="31"/>
      <c r="DT10" s="31"/>
      <c r="DU10" s="31"/>
      <c r="DV10" s="32">
        <v>20800</v>
      </c>
      <c r="DW10" s="32">
        <v>401800</v>
      </c>
      <c r="DX10" s="31">
        <v>1750</v>
      </c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>
        <v>4500</v>
      </c>
      <c r="EM10" s="31"/>
      <c r="EN10" s="31">
        <v>2500</v>
      </c>
      <c r="EO10" s="31"/>
      <c r="EP10" s="31"/>
      <c r="EQ10" s="31"/>
      <c r="ER10" s="31"/>
      <c r="ES10" s="31"/>
      <c r="ET10" s="31"/>
      <c r="EU10" s="31"/>
      <c r="EV10" s="31"/>
      <c r="EW10" s="31">
        <v>500</v>
      </c>
      <c r="EX10" s="31">
        <v>1000</v>
      </c>
      <c r="EY10" s="31"/>
      <c r="EZ10" s="31"/>
      <c r="FA10" s="31"/>
      <c r="FB10" s="31"/>
      <c r="FC10" s="31">
        <v>1750</v>
      </c>
      <c r="FD10" s="31">
        <v>1500</v>
      </c>
      <c r="FE10" s="31"/>
      <c r="FF10" s="31"/>
      <c r="FG10" s="31"/>
      <c r="FH10" s="31"/>
      <c r="FI10" s="31"/>
      <c r="FJ10" s="31"/>
      <c r="FK10" s="31"/>
      <c r="FL10" s="31"/>
      <c r="FM10" s="31">
        <v>950</v>
      </c>
      <c r="FN10" s="31">
        <v>1000</v>
      </c>
      <c r="FO10" s="31">
        <v>4400</v>
      </c>
      <c r="FP10" s="31"/>
      <c r="FQ10" s="31"/>
      <c r="FR10" s="31"/>
      <c r="FS10" s="31">
        <v>800</v>
      </c>
      <c r="FT10" s="31"/>
      <c r="FU10" s="31"/>
      <c r="FV10" s="31"/>
      <c r="FW10" s="31"/>
      <c r="FX10" s="31"/>
      <c r="FY10" s="32">
        <v>61080</v>
      </c>
      <c r="GA10" s="30">
        <v>603490</v>
      </c>
    </row>
    <row r="11" spans="1:183">
      <c r="A11" s="33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2"/>
      <c r="O11" s="36"/>
      <c r="P11" s="31"/>
      <c r="Q11" s="31"/>
      <c r="R11" s="31"/>
      <c r="S11" s="31"/>
      <c r="T11" s="32"/>
      <c r="U11" s="31"/>
      <c r="V11" s="31"/>
      <c r="W11" s="31"/>
      <c r="X11" s="31"/>
      <c r="Y11" s="32"/>
      <c r="Z11" s="31"/>
      <c r="AA11" s="31"/>
      <c r="AB11" s="31"/>
      <c r="AC11" s="31"/>
      <c r="AD11" s="31"/>
      <c r="AE11" s="31"/>
      <c r="AF11" s="31"/>
      <c r="AG11" s="32"/>
      <c r="AH11" s="31"/>
      <c r="AI11" s="31"/>
      <c r="AJ11" s="31"/>
      <c r="AK11" s="31"/>
      <c r="AL11" s="31"/>
      <c r="AM11" s="32"/>
      <c r="AN11" s="31"/>
      <c r="AO11" s="31"/>
      <c r="AP11" s="32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2"/>
      <c r="BG11" s="31"/>
      <c r="BH11" s="31"/>
      <c r="BI11" s="31"/>
      <c r="BJ11" s="31"/>
      <c r="BK11" s="31"/>
      <c r="BL11" s="31"/>
      <c r="BM11" s="31"/>
      <c r="BN11" s="31"/>
      <c r="BO11" s="32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2"/>
      <c r="CF11" s="31"/>
      <c r="CG11" s="32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2"/>
      <c r="CY11" s="31"/>
      <c r="CZ11" s="31"/>
      <c r="DA11" s="31"/>
      <c r="DB11" s="31"/>
      <c r="DC11" s="31"/>
      <c r="DD11" s="31"/>
      <c r="DE11" s="31"/>
      <c r="DF11" s="32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29"/>
      <c r="DW11" s="29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2"/>
      <c r="GA11" s="30"/>
    </row>
    <row r="12" spans="1:183">
      <c r="A12" s="33">
        <v>1820</v>
      </c>
      <c r="B12" s="31">
        <v>3369</v>
      </c>
      <c r="C12" s="31">
        <v>3434</v>
      </c>
      <c r="D12" s="31">
        <v>1155</v>
      </c>
      <c r="E12" s="31">
        <v>1169</v>
      </c>
      <c r="F12" s="31">
        <v>31250</v>
      </c>
      <c r="G12" s="31">
        <v>24905</v>
      </c>
      <c r="H12" s="31">
        <v>20176</v>
      </c>
      <c r="I12" s="31">
        <v>2333</v>
      </c>
      <c r="J12" s="31">
        <v>970</v>
      </c>
      <c r="K12" s="31">
        <v>2573</v>
      </c>
      <c r="L12" s="31">
        <v>1986</v>
      </c>
      <c r="M12" s="31">
        <v>21239</v>
      </c>
      <c r="N12" s="32">
        <v>114559</v>
      </c>
      <c r="O12" s="36">
        <v>7101</v>
      </c>
      <c r="P12" s="31">
        <v>2312</v>
      </c>
      <c r="Q12" s="31">
        <v>3297</v>
      </c>
      <c r="R12" s="31">
        <v>12203</v>
      </c>
      <c r="S12" s="31">
        <v>657</v>
      </c>
      <c r="T12" s="35">
        <v>133028</v>
      </c>
      <c r="U12" s="31">
        <v>334</v>
      </c>
      <c r="V12" s="31">
        <v>100</v>
      </c>
      <c r="W12" s="31">
        <v>816</v>
      </c>
      <c r="X12" s="31">
        <v>9980.5102000000006</v>
      </c>
      <c r="Y12" s="32">
        <v>11230.510200000001</v>
      </c>
      <c r="Z12" s="31">
        <v>437</v>
      </c>
      <c r="AA12" s="31">
        <v>2187</v>
      </c>
      <c r="AB12" s="31">
        <v>7657</v>
      </c>
      <c r="AC12" s="31">
        <v>4146</v>
      </c>
      <c r="AD12" s="31">
        <v>10426</v>
      </c>
      <c r="AE12" s="31">
        <v>6389</v>
      </c>
      <c r="AF12" s="31">
        <v>5215</v>
      </c>
      <c r="AG12" s="35">
        <v>36457</v>
      </c>
      <c r="AH12" s="31"/>
      <c r="AI12" s="31"/>
      <c r="AJ12" s="31"/>
      <c r="AK12" s="31"/>
      <c r="AL12" s="31"/>
      <c r="AM12" s="32"/>
      <c r="AN12" s="31"/>
      <c r="AO12" s="31"/>
      <c r="AP12" s="32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2">
        <v>54765</v>
      </c>
      <c r="BG12" s="31">
        <v>534</v>
      </c>
      <c r="BH12" s="31">
        <v>4507</v>
      </c>
      <c r="BI12" s="31">
        <v>771.447</v>
      </c>
      <c r="BJ12" s="31">
        <v>1206</v>
      </c>
      <c r="BK12" s="31">
        <v>6587</v>
      </c>
      <c r="BL12" s="31">
        <v>1317</v>
      </c>
      <c r="BM12" s="31">
        <v>55</v>
      </c>
      <c r="BN12" s="31">
        <v>718</v>
      </c>
      <c r="BO12" s="32">
        <v>15695.447</v>
      </c>
      <c r="BP12" s="31">
        <v>1100</v>
      </c>
      <c r="BQ12" s="31">
        <v>63</v>
      </c>
      <c r="BR12" s="31">
        <v>605</v>
      </c>
      <c r="BS12" s="31">
        <v>89</v>
      </c>
      <c r="BT12" s="31">
        <v>500</v>
      </c>
      <c r="BU12" s="31">
        <v>248</v>
      </c>
      <c r="BV12" s="31">
        <v>595</v>
      </c>
      <c r="BW12" s="31">
        <v>723</v>
      </c>
      <c r="BX12" s="31">
        <v>135</v>
      </c>
      <c r="BY12" s="31">
        <v>401</v>
      </c>
      <c r="BZ12" s="31">
        <v>186</v>
      </c>
      <c r="CA12" s="31">
        <v>0</v>
      </c>
      <c r="CB12" s="31">
        <v>143</v>
      </c>
      <c r="CC12" s="31">
        <v>248</v>
      </c>
      <c r="CD12" s="31">
        <v>60</v>
      </c>
      <c r="CE12" s="32">
        <v>5096</v>
      </c>
      <c r="CF12" s="31">
        <v>800</v>
      </c>
      <c r="CG12" s="32">
        <v>21591.447</v>
      </c>
      <c r="CH12" s="31">
        <v>381000</v>
      </c>
      <c r="CI12" s="31">
        <v>209000.01326578524</v>
      </c>
      <c r="CJ12" s="31">
        <v>17927</v>
      </c>
      <c r="CK12" s="31">
        <v>31000</v>
      </c>
      <c r="CL12" s="31">
        <v>2176</v>
      </c>
      <c r="CM12" s="31">
        <v>9395</v>
      </c>
      <c r="CN12" s="31">
        <v>4665</v>
      </c>
      <c r="CO12" s="31">
        <v>2000</v>
      </c>
      <c r="CP12" s="31"/>
      <c r="CQ12" s="31">
        <v>3506</v>
      </c>
      <c r="CR12" s="31">
        <v>20</v>
      </c>
      <c r="CS12" s="31">
        <v>287</v>
      </c>
      <c r="CT12" s="31">
        <v>3881</v>
      </c>
      <c r="CU12" s="31"/>
      <c r="CV12" s="31">
        <v>30</v>
      </c>
      <c r="CW12" s="31">
        <v>1213</v>
      </c>
      <c r="CX12" s="32">
        <v>666100.0132657853</v>
      </c>
      <c r="CY12" s="31">
        <v>3280</v>
      </c>
      <c r="CZ12" s="31">
        <v>2090</v>
      </c>
      <c r="DA12" s="31">
        <v>470</v>
      </c>
      <c r="DB12" s="31">
        <v>619</v>
      </c>
      <c r="DC12" s="31">
        <v>4345</v>
      </c>
      <c r="DD12" s="31">
        <v>6551</v>
      </c>
      <c r="DE12" s="31">
        <v>1798</v>
      </c>
      <c r="DF12" s="32">
        <v>19153</v>
      </c>
      <c r="DG12" s="31"/>
      <c r="DH12" s="31">
        <v>6560</v>
      </c>
      <c r="DI12" s="31">
        <v>1093</v>
      </c>
      <c r="DJ12" s="31"/>
      <c r="DK12" s="31">
        <v>217</v>
      </c>
      <c r="DL12" s="31"/>
      <c r="DM12" s="31">
        <v>332</v>
      </c>
      <c r="DN12" s="31">
        <v>318</v>
      </c>
      <c r="DO12" s="31"/>
      <c r="DP12" s="31">
        <v>2091</v>
      </c>
      <c r="DQ12" s="31">
        <v>1337</v>
      </c>
      <c r="DR12" s="31">
        <v>10074</v>
      </c>
      <c r="DS12" s="31"/>
      <c r="DT12" s="31">
        <v>2593</v>
      </c>
      <c r="DU12" s="31">
        <v>332</v>
      </c>
      <c r="DV12" s="32">
        <v>25147</v>
      </c>
      <c r="DW12" s="32">
        <v>710400.0132657853</v>
      </c>
      <c r="DX12" s="31">
        <v>2689</v>
      </c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>
        <v>4194</v>
      </c>
      <c r="EM12" s="31"/>
      <c r="EN12" s="31">
        <v>3154</v>
      </c>
      <c r="EO12" s="31"/>
      <c r="EP12" s="31"/>
      <c r="EQ12" s="31"/>
      <c r="ER12" s="31"/>
      <c r="ES12" s="31"/>
      <c r="ET12" s="31"/>
      <c r="EU12" s="31"/>
      <c r="EV12" s="31"/>
      <c r="EW12" s="31">
        <v>538</v>
      </c>
      <c r="EX12" s="31">
        <v>1683</v>
      </c>
      <c r="EY12" s="31"/>
      <c r="EZ12" s="31"/>
      <c r="FA12" s="31"/>
      <c r="FB12" s="31"/>
      <c r="FC12" s="31">
        <v>2689</v>
      </c>
      <c r="FD12" s="31">
        <v>2096</v>
      </c>
      <c r="FE12" s="31"/>
      <c r="FF12" s="31"/>
      <c r="FG12" s="31"/>
      <c r="FH12" s="31"/>
      <c r="FI12" s="31"/>
      <c r="FJ12" s="31"/>
      <c r="FK12" s="31"/>
      <c r="FL12" s="31"/>
      <c r="FM12" s="31">
        <v>1000</v>
      </c>
      <c r="FN12" s="31">
        <v>1550</v>
      </c>
      <c r="FO12" s="31">
        <v>5156</v>
      </c>
      <c r="FP12" s="31"/>
      <c r="FQ12" s="31"/>
      <c r="FR12" s="31"/>
      <c r="FS12" s="31">
        <v>875</v>
      </c>
      <c r="FT12" s="31"/>
      <c r="FU12" s="31"/>
      <c r="FV12" s="31"/>
      <c r="FW12" s="31"/>
      <c r="FX12" s="31"/>
      <c r="FY12" s="32">
        <v>74236</v>
      </c>
      <c r="GA12" s="30">
        <v>1041707.9704657854</v>
      </c>
    </row>
    <row r="13" spans="1:183">
      <c r="A13" s="33">
        <v>1821</v>
      </c>
      <c r="B13" s="31">
        <v>3386</v>
      </c>
      <c r="C13" s="31">
        <v>3464</v>
      </c>
      <c r="D13" s="31">
        <v>1167</v>
      </c>
      <c r="E13" s="31">
        <v>1186</v>
      </c>
      <c r="F13" s="31">
        <v>31460</v>
      </c>
      <c r="G13" s="31">
        <v>25260</v>
      </c>
      <c r="H13" s="31">
        <v>20306</v>
      </c>
      <c r="I13" s="31">
        <v>2365</v>
      </c>
      <c r="J13" s="31">
        <v>984</v>
      </c>
      <c r="K13" s="31">
        <v>2598</v>
      </c>
      <c r="L13" s="31">
        <v>1998</v>
      </c>
      <c r="M13" s="31">
        <v>21551</v>
      </c>
      <c r="N13" s="32">
        <v>115725</v>
      </c>
      <c r="O13" s="36">
        <v>7200</v>
      </c>
      <c r="P13" s="31">
        <v>2333</v>
      </c>
      <c r="Q13" s="31">
        <v>3316</v>
      </c>
      <c r="R13" s="31">
        <v>12284</v>
      </c>
      <c r="S13" s="31">
        <v>665</v>
      </c>
      <c r="T13" s="35">
        <v>134323</v>
      </c>
      <c r="U13" s="31">
        <v>331</v>
      </c>
      <c r="V13" s="31"/>
      <c r="W13" s="31"/>
      <c r="X13" s="31">
        <v>10298.968957961542</v>
      </c>
      <c r="Y13" s="32"/>
      <c r="Z13" s="31"/>
      <c r="AA13" s="31"/>
      <c r="AB13" s="31"/>
      <c r="AC13" s="31"/>
      <c r="AD13" s="31"/>
      <c r="AE13" s="31"/>
      <c r="AF13" s="31"/>
      <c r="AG13" s="32"/>
      <c r="AH13" s="31"/>
      <c r="AI13" s="31"/>
      <c r="AJ13" s="31"/>
      <c r="AK13" s="31"/>
      <c r="AL13" s="31"/>
      <c r="AM13" s="32"/>
      <c r="AN13" s="31"/>
      <c r="AO13" s="31"/>
      <c r="AP13" s="32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2"/>
      <c r="BG13" s="31"/>
      <c r="BH13" s="31"/>
      <c r="BI13" s="31">
        <v>789.14400000000001</v>
      </c>
      <c r="BJ13" s="31"/>
      <c r="BK13" s="31"/>
      <c r="BL13" s="31"/>
      <c r="BM13" s="31"/>
      <c r="BN13" s="31"/>
      <c r="BO13" s="32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2"/>
      <c r="CF13" s="31"/>
      <c r="CG13" s="32"/>
      <c r="CH13" s="31">
        <v>383711.49427608581</v>
      </c>
      <c r="CI13" s="31">
        <v>209842.23232324311</v>
      </c>
      <c r="CJ13" s="31">
        <v>18075.922695760997</v>
      </c>
      <c r="CK13" s="31">
        <v>31032.824354036751</v>
      </c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2"/>
      <c r="CY13" s="31"/>
      <c r="CZ13" s="31"/>
      <c r="DA13" s="31"/>
      <c r="DB13" s="31"/>
      <c r="DC13" s="31"/>
      <c r="DD13" s="31"/>
      <c r="DE13" s="31"/>
      <c r="DF13" s="32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29"/>
      <c r="DW13" s="32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2"/>
      <c r="GA13" s="30"/>
    </row>
    <row r="14" spans="1:183">
      <c r="A14" s="33">
        <v>1822</v>
      </c>
      <c r="B14" s="31">
        <v>3402</v>
      </c>
      <c r="C14" s="31">
        <v>3495</v>
      </c>
      <c r="D14" s="31">
        <v>1179</v>
      </c>
      <c r="E14" s="31">
        <v>1202</v>
      </c>
      <c r="F14" s="31">
        <v>31685</v>
      </c>
      <c r="G14" s="31">
        <v>25620</v>
      </c>
      <c r="H14" s="31">
        <v>20437</v>
      </c>
      <c r="I14" s="31">
        <v>2400</v>
      </c>
      <c r="J14" s="31">
        <v>998</v>
      </c>
      <c r="K14" s="31">
        <v>2629</v>
      </c>
      <c r="L14" s="31">
        <v>2008</v>
      </c>
      <c r="M14" s="31">
        <v>21832</v>
      </c>
      <c r="N14" s="32">
        <v>116887</v>
      </c>
      <c r="O14" s="36">
        <v>7267</v>
      </c>
      <c r="P14" s="31">
        <v>2355</v>
      </c>
      <c r="Q14" s="31">
        <v>3335</v>
      </c>
      <c r="R14" s="31">
        <v>12366</v>
      </c>
      <c r="S14" s="31">
        <v>672</v>
      </c>
      <c r="T14" s="35">
        <v>135615</v>
      </c>
      <c r="U14" s="31">
        <v>329</v>
      </c>
      <c r="V14" s="31"/>
      <c r="W14" s="31"/>
      <c r="X14" s="31">
        <v>10625.503186466234</v>
      </c>
      <c r="Y14" s="32"/>
      <c r="Z14" s="31"/>
      <c r="AA14" s="31"/>
      <c r="AB14" s="31"/>
      <c r="AC14" s="31"/>
      <c r="AD14" s="31"/>
      <c r="AE14" s="31"/>
      <c r="AF14" s="31"/>
      <c r="AG14" s="32"/>
      <c r="AH14" s="31"/>
      <c r="AI14" s="31"/>
      <c r="AJ14" s="31"/>
      <c r="AK14" s="31"/>
      <c r="AL14" s="31"/>
      <c r="AM14" s="32"/>
      <c r="AN14" s="31"/>
      <c r="AO14" s="31"/>
      <c r="AP14" s="32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2"/>
      <c r="BG14" s="31"/>
      <c r="BH14" s="31"/>
      <c r="BI14" s="31">
        <v>807.30399999999997</v>
      </c>
      <c r="BJ14" s="31"/>
      <c r="BK14" s="31"/>
      <c r="BL14" s="31"/>
      <c r="BM14" s="31"/>
      <c r="BN14" s="31"/>
      <c r="BO14" s="32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2"/>
      <c r="CF14" s="31"/>
      <c r="CG14" s="32"/>
      <c r="CH14" s="31">
        <v>386442.2856682064</v>
      </c>
      <c r="CI14" s="31">
        <v>210687.84531800108</v>
      </c>
      <c r="CJ14" s="31">
        <v>18226.082518164083</v>
      </c>
      <c r="CK14" s="31">
        <v>31065.683464145048</v>
      </c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2"/>
      <c r="CY14" s="31"/>
      <c r="CZ14" s="31"/>
      <c r="DA14" s="31"/>
      <c r="DB14" s="31"/>
      <c r="DC14" s="31"/>
      <c r="DD14" s="31"/>
      <c r="DE14" s="31"/>
      <c r="DF14" s="32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29"/>
      <c r="DW14" s="32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2"/>
      <c r="GA14" s="30"/>
    </row>
    <row r="15" spans="1:183">
      <c r="A15" s="33">
        <v>1823</v>
      </c>
      <c r="B15" s="31">
        <v>3419</v>
      </c>
      <c r="C15" s="31">
        <v>3526</v>
      </c>
      <c r="D15" s="31">
        <v>1196</v>
      </c>
      <c r="E15" s="31">
        <v>1219</v>
      </c>
      <c r="F15" s="31">
        <v>31905</v>
      </c>
      <c r="G15" s="31">
        <v>25969</v>
      </c>
      <c r="H15" s="31">
        <v>20568</v>
      </c>
      <c r="I15" s="31">
        <v>2435</v>
      </c>
      <c r="J15" s="31">
        <v>1013</v>
      </c>
      <c r="K15" s="31">
        <v>2668</v>
      </c>
      <c r="L15" s="31">
        <v>2020</v>
      </c>
      <c r="M15" s="31">
        <v>22117</v>
      </c>
      <c r="N15" s="32">
        <v>118055</v>
      </c>
      <c r="O15" s="36">
        <v>7335</v>
      </c>
      <c r="P15" s="31">
        <v>2376</v>
      </c>
      <c r="Q15" s="31">
        <v>3354</v>
      </c>
      <c r="R15" s="31">
        <v>12449</v>
      </c>
      <c r="S15" s="31">
        <v>678</v>
      </c>
      <c r="T15" s="35">
        <v>136912</v>
      </c>
      <c r="U15" s="31">
        <v>329</v>
      </c>
      <c r="V15" s="31"/>
      <c r="W15" s="31"/>
      <c r="X15" s="31">
        <v>10951.077268823436</v>
      </c>
      <c r="Y15" s="32"/>
      <c r="Z15" s="31"/>
      <c r="AA15" s="31"/>
      <c r="AB15" s="31"/>
      <c r="AC15" s="31"/>
      <c r="AD15" s="31"/>
      <c r="AE15" s="31"/>
      <c r="AF15" s="31"/>
      <c r="AG15" s="32"/>
      <c r="AH15" s="31"/>
      <c r="AI15" s="31"/>
      <c r="AJ15" s="31"/>
      <c r="AK15" s="31"/>
      <c r="AL15" s="31"/>
      <c r="AM15" s="32"/>
      <c r="AN15" s="31"/>
      <c r="AO15" s="31"/>
      <c r="AP15" s="32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2"/>
      <c r="BG15" s="31"/>
      <c r="BH15" s="31"/>
      <c r="BI15" s="31">
        <v>825.89</v>
      </c>
      <c r="BJ15" s="31"/>
      <c r="BK15" s="31"/>
      <c r="BL15" s="31"/>
      <c r="BM15" s="31"/>
      <c r="BN15" s="31"/>
      <c r="BO15" s="32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2"/>
      <c r="CF15" s="31"/>
      <c r="CG15" s="32"/>
      <c r="CH15" s="31">
        <v>389192.51150974672</v>
      </c>
      <c r="CI15" s="31">
        <v>211536.86592679837</v>
      </c>
      <c r="CJ15" s="31">
        <v>18377.48974423467</v>
      </c>
      <c r="CK15" s="31">
        <v>31098.577367126363</v>
      </c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2"/>
      <c r="CY15" s="31"/>
      <c r="CZ15" s="31"/>
      <c r="DA15" s="31"/>
      <c r="DB15" s="31"/>
      <c r="DC15" s="31"/>
      <c r="DD15" s="31"/>
      <c r="DE15" s="31"/>
      <c r="DF15" s="32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29"/>
      <c r="DW15" s="32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2"/>
      <c r="GA15" s="30"/>
    </row>
    <row r="16" spans="1:183">
      <c r="A16" s="33">
        <v>1824</v>
      </c>
      <c r="B16" s="31">
        <v>3436</v>
      </c>
      <c r="C16" s="31">
        <v>3557</v>
      </c>
      <c r="D16" s="31">
        <v>1213</v>
      </c>
      <c r="E16" s="31">
        <v>1235</v>
      </c>
      <c r="F16" s="31">
        <v>32127</v>
      </c>
      <c r="G16" s="31">
        <v>26307</v>
      </c>
      <c r="H16" s="31">
        <v>20701</v>
      </c>
      <c r="I16" s="31">
        <v>2474</v>
      </c>
      <c r="J16" s="31">
        <v>1028</v>
      </c>
      <c r="K16" s="31">
        <v>2708</v>
      </c>
      <c r="L16" s="31">
        <v>2031</v>
      </c>
      <c r="M16" s="31">
        <v>22407</v>
      </c>
      <c r="N16" s="32">
        <v>119224</v>
      </c>
      <c r="O16" s="36">
        <v>7403</v>
      </c>
      <c r="P16" s="31">
        <v>2398</v>
      </c>
      <c r="Q16" s="31">
        <v>3373</v>
      </c>
      <c r="R16" s="31">
        <v>12532</v>
      </c>
      <c r="S16" s="31">
        <v>685</v>
      </c>
      <c r="T16" s="35">
        <v>138212</v>
      </c>
      <c r="U16" s="31">
        <v>332</v>
      </c>
      <c r="V16" s="31"/>
      <c r="W16" s="31"/>
      <c r="X16" s="31">
        <v>11276.694594372912</v>
      </c>
      <c r="Y16" s="32"/>
      <c r="Z16" s="31"/>
      <c r="AA16" s="31"/>
      <c r="AB16" s="31"/>
      <c r="AC16" s="31"/>
      <c r="AD16" s="31"/>
      <c r="AE16" s="31"/>
      <c r="AF16" s="31"/>
      <c r="AG16" s="32"/>
      <c r="AH16" s="31"/>
      <c r="AI16" s="31"/>
      <c r="AJ16" s="31"/>
      <c r="AK16" s="31"/>
      <c r="AL16" s="31"/>
      <c r="AM16" s="32"/>
      <c r="AN16" s="31"/>
      <c r="AO16" s="31"/>
      <c r="AP16" s="32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2"/>
      <c r="BG16" s="31"/>
      <c r="BH16" s="31"/>
      <c r="BI16" s="31">
        <v>844.86599999999999</v>
      </c>
      <c r="BJ16" s="31"/>
      <c r="BK16" s="31"/>
      <c r="BL16" s="31"/>
      <c r="BM16" s="31"/>
      <c r="BN16" s="31"/>
      <c r="BO16" s="32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2"/>
      <c r="CF16" s="31"/>
      <c r="CG16" s="32"/>
      <c r="CH16" s="31">
        <v>391962.31011146365</v>
      </c>
      <c r="CI16" s="31">
        <v>212389.30788148809</v>
      </c>
      <c r="CJ16" s="31">
        <v>18530.154736371198</v>
      </c>
      <c r="CK16" s="31">
        <v>31131.506099821134</v>
      </c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2"/>
      <c r="CY16" s="31"/>
      <c r="CZ16" s="31"/>
      <c r="DA16" s="31"/>
      <c r="DB16" s="31"/>
      <c r="DC16" s="31"/>
      <c r="DD16" s="31"/>
      <c r="DE16" s="31"/>
      <c r="DF16" s="32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29"/>
      <c r="DW16" s="32"/>
      <c r="DX16" s="31" t="s">
        <v>66</v>
      </c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2"/>
      <c r="GA16" s="30"/>
    </row>
    <row r="17" spans="1:183">
      <c r="A17" s="33">
        <v>1825</v>
      </c>
      <c r="B17" s="31">
        <v>3452</v>
      </c>
      <c r="C17" s="31">
        <v>3589</v>
      </c>
      <c r="D17" s="31">
        <v>1228</v>
      </c>
      <c r="E17" s="31">
        <v>1252</v>
      </c>
      <c r="F17" s="31">
        <v>32350</v>
      </c>
      <c r="G17" s="31">
        <v>26650</v>
      </c>
      <c r="H17" s="31">
        <v>20834</v>
      </c>
      <c r="I17" s="31">
        <v>2514</v>
      </c>
      <c r="J17" s="31">
        <v>1044</v>
      </c>
      <c r="K17" s="31">
        <v>2749</v>
      </c>
      <c r="L17" s="31">
        <v>2042</v>
      </c>
      <c r="M17" s="31">
        <v>22698</v>
      </c>
      <c r="N17" s="32">
        <v>120402</v>
      </c>
      <c r="O17" s="36">
        <v>7472</v>
      </c>
      <c r="P17" s="31">
        <v>2420</v>
      </c>
      <c r="Q17" s="31">
        <v>3393</v>
      </c>
      <c r="R17" s="31">
        <v>12615</v>
      </c>
      <c r="S17" s="31">
        <v>692</v>
      </c>
      <c r="T17" s="35">
        <v>139522</v>
      </c>
      <c r="U17" s="31">
        <v>333</v>
      </c>
      <c r="V17" s="31"/>
      <c r="W17" s="31"/>
      <c r="X17" s="31">
        <v>11602.354658414439</v>
      </c>
      <c r="Y17" s="32"/>
      <c r="Z17" s="31"/>
      <c r="AA17" s="31"/>
      <c r="AB17" s="31"/>
      <c r="AC17" s="31"/>
      <c r="AD17" s="31"/>
      <c r="AE17" s="31"/>
      <c r="AF17" s="31"/>
      <c r="AG17" s="32"/>
      <c r="AH17" s="31"/>
      <c r="AI17" s="31"/>
      <c r="AJ17" s="31"/>
      <c r="AK17" s="31"/>
      <c r="AL17" s="31"/>
      <c r="AM17" s="32"/>
      <c r="AN17" s="31"/>
      <c r="AO17" s="31"/>
      <c r="AP17" s="32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2"/>
      <c r="BG17" s="31"/>
      <c r="BH17" s="31"/>
      <c r="BI17" s="31">
        <v>864.19799999999998</v>
      </c>
      <c r="BJ17" s="31"/>
      <c r="BK17" s="31"/>
      <c r="BL17" s="31"/>
      <c r="BM17" s="31"/>
      <c r="BN17" s="31"/>
      <c r="BO17" s="32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2"/>
      <c r="CF17" s="31"/>
      <c r="CG17" s="32"/>
      <c r="CH17" s="31">
        <v>394751.82076844166</v>
      </c>
      <c r="CI17" s="31">
        <v>213245.18496925937</v>
      </c>
      <c r="CJ17" s="31">
        <v>18684.087943054346</v>
      </c>
      <c r="CK17" s="31">
        <v>31164.469699108806</v>
      </c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2"/>
      <c r="CY17" s="31"/>
      <c r="CZ17" s="31"/>
      <c r="DA17" s="31"/>
      <c r="DB17" s="31"/>
      <c r="DC17" s="31"/>
      <c r="DD17" s="31"/>
      <c r="DE17" s="31"/>
      <c r="DF17" s="32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29"/>
      <c r="DW17" s="32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2"/>
      <c r="GA17" s="30"/>
    </row>
    <row r="18" spans="1:183">
      <c r="A18" s="33">
        <v>1826</v>
      </c>
      <c r="B18" s="31">
        <v>3469</v>
      </c>
      <c r="C18" s="31">
        <v>3620</v>
      </c>
      <c r="D18" s="31">
        <v>1243</v>
      </c>
      <c r="E18" s="31">
        <v>1268</v>
      </c>
      <c r="F18" s="31">
        <v>32538</v>
      </c>
      <c r="G18" s="31">
        <v>26964</v>
      </c>
      <c r="H18" s="31">
        <v>20968</v>
      </c>
      <c r="I18" s="31">
        <v>2543</v>
      </c>
      <c r="J18" s="31">
        <v>1062</v>
      </c>
      <c r="K18" s="31">
        <v>2788</v>
      </c>
      <c r="L18" s="31">
        <v>2054</v>
      </c>
      <c r="M18" s="31">
        <v>22996</v>
      </c>
      <c r="N18" s="32">
        <v>121513</v>
      </c>
      <c r="O18" s="36">
        <v>7542</v>
      </c>
      <c r="P18" s="31">
        <v>2443</v>
      </c>
      <c r="Q18" s="31">
        <v>3412</v>
      </c>
      <c r="R18" s="31">
        <v>12699</v>
      </c>
      <c r="S18" s="31">
        <v>698</v>
      </c>
      <c r="T18" s="35">
        <v>140765</v>
      </c>
      <c r="U18" s="31">
        <v>330</v>
      </c>
      <c r="V18" s="31"/>
      <c r="W18" s="31"/>
      <c r="X18" s="31">
        <v>11928.056962138267</v>
      </c>
      <c r="Y18" s="32"/>
      <c r="Z18" s="31"/>
      <c r="AA18" s="31"/>
      <c r="AB18" s="31"/>
      <c r="AC18" s="31"/>
      <c r="AD18" s="31"/>
      <c r="AE18" s="31"/>
      <c r="AF18" s="31"/>
      <c r="AG18" s="32"/>
      <c r="AH18" s="31"/>
      <c r="AI18" s="31"/>
      <c r="AJ18" s="31"/>
      <c r="AK18" s="31"/>
      <c r="AL18" s="31"/>
      <c r="AM18" s="32"/>
      <c r="AN18" s="31"/>
      <c r="AO18" s="31"/>
      <c r="AP18" s="32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2"/>
      <c r="BG18" s="31"/>
      <c r="BH18" s="31"/>
      <c r="BI18" s="31">
        <v>883.85500000000002</v>
      </c>
      <c r="BJ18" s="31"/>
      <c r="BK18" s="31"/>
      <c r="BL18" s="31"/>
      <c r="BM18" s="31"/>
      <c r="BN18" s="31"/>
      <c r="BO18" s="32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2"/>
      <c r="CF18" s="31"/>
      <c r="CG18" s="32"/>
      <c r="CH18" s="31">
        <v>397561.18376709806</v>
      </c>
      <c r="CI18" s="31">
        <v>214104.51103286035</v>
      </c>
      <c r="CJ18" s="31">
        <v>18839.299899562138</v>
      </c>
      <c r="CK18" s="31">
        <v>31197.468201907875</v>
      </c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2"/>
      <c r="CY18" s="31"/>
      <c r="CZ18" s="31"/>
      <c r="DA18" s="31"/>
      <c r="DB18" s="31"/>
      <c r="DC18" s="31"/>
      <c r="DD18" s="31"/>
      <c r="DE18" s="31"/>
      <c r="DF18" s="32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29"/>
      <c r="DW18" s="32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2"/>
      <c r="GA18" s="30"/>
    </row>
    <row r="19" spans="1:183">
      <c r="A19" s="33">
        <v>1827</v>
      </c>
      <c r="B19" s="31">
        <v>3486</v>
      </c>
      <c r="C19" s="31">
        <v>3652</v>
      </c>
      <c r="D19" s="31">
        <v>1255</v>
      </c>
      <c r="E19" s="31">
        <v>1310</v>
      </c>
      <c r="F19" s="31">
        <v>32727</v>
      </c>
      <c r="G19" s="31">
        <v>27249</v>
      </c>
      <c r="H19" s="31">
        <v>21103</v>
      </c>
      <c r="I19" s="31">
        <v>2561</v>
      </c>
      <c r="J19" s="31">
        <v>1079</v>
      </c>
      <c r="K19" s="31">
        <v>2816</v>
      </c>
      <c r="L19" s="31">
        <v>2065</v>
      </c>
      <c r="M19" s="31">
        <v>23275</v>
      </c>
      <c r="N19" s="32">
        <v>122578</v>
      </c>
      <c r="O19" s="36">
        <v>7612</v>
      </c>
      <c r="P19" s="31">
        <v>2465</v>
      </c>
      <c r="Q19" s="31">
        <v>3432</v>
      </c>
      <c r="R19" s="31">
        <v>12784</v>
      </c>
      <c r="S19" s="31">
        <v>704</v>
      </c>
      <c r="T19" s="35">
        <v>141963</v>
      </c>
      <c r="U19" s="31">
        <v>328</v>
      </c>
      <c r="V19" s="31"/>
      <c r="W19" s="31"/>
      <c r="X19" s="31">
        <v>12250.9049125563</v>
      </c>
      <c r="Y19" s="32"/>
      <c r="Z19" s="31"/>
      <c r="AA19" s="31"/>
      <c r="AB19" s="31"/>
      <c r="AC19" s="31"/>
      <c r="AD19" s="31"/>
      <c r="AE19" s="31"/>
      <c r="AF19" s="31"/>
      <c r="AG19" s="32"/>
      <c r="AH19" s="31"/>
      <c r="AI19" s="31"/>
      <c r="AJ19" s="31"/>
      <c r="AK19" s="31"/>
      <c r="AL19" s="31"/>
      <c r="AM19" s="32"/>
      <c r="AN19" s="31"/>
      <c r="AO19" s="31"/>
      <c r="AP19" s="32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2"/>
      <c r="BG19" s="31"/>
      <c r="BH19" s="31"/>
      <c r="BI19" s="31">
        <v>903.80700000000002</v>
      </c>
      <c r="BJ19" s="31"/>
      <c r="BK19" s="31"/>
      <c r="BL19" s="31"/>
      <c r="BM19" s="31"/>
      <c r="BN19" s="31"/>
      <c r="BO19" s="32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2"/>
      <c r="CF19" s="31"/>
      <c r="CG19" s="32"/>
      <c r="CH19" s="31">
        <v>400390.54039223818</v>
      </c>
      <c r="CI19" s="31">
        <v>214967.29997082209</v>
      </c>
      <c r="CJ19" s="31">
        <v>18995.801228690976</v>
      </c>
      <c r="CK19" s="31">
        <v>31230.501645175929</v>
      </c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2"/>
      <c r="CY19" s="31"/>
      <c r="CZ19" s="31"/>
      <c r="DA19" s="31"/>
      <c r="DB19" s="31"/>
      <c r="DC19" s="31"/>
      <c r="DD19" s="31"/>
      <c r="DE19" s="31"/>
      <c r="DF19" s="32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29"/>
      <c r="DW19" s="32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2"/>
      <c r="GA19" s="30"/>
    </row>
    <row r="20" spans="1:183">
      <c r="A20" s="33">
        <v>1828</v>
      </c>
      <c r="B20" s="31">
        <v>3504</v>
      </c>
      <c r="C20" s="31">
        <v>3685</v>
      </c>
      <c r="D20" s="31">
        <v>1265</v>
      </c>
      <c r="E20" s="31">
        <v>1326</v>
      </c>
      <c r="F20" s="31">
        <v>32917</v>
      </c>
      <c r="G20" s="31">
        <v>27540</v>
      </c>
      <c r="H20" s="31">
        <v>21239</v>
      </c>
      <c r="I20" s="31">
        <v>2585</v>
      </c>
      <c r="J20" s="31">
        <v>1093</v>
      </c>
      <c r="K20" s="31">
        <v>2837</v>
      </c>
      <c r="L20" s="31">
        <v>2077</v>
      </c>
      <c r="M20" s="31">
        <v>23560</v>
      </c>
      <c r="N20" s="32">
        <v>123628</v>
      </c>
      <c r="O20" s="36">
        <v>7683</v>
      </c>
      <c r="P20" s="31">
        <v>2488</v>
      </c>
      <c r="Q20" s="31">
        <v>3452</v>
      </c>
      <c r="R20" s="31">
        <v>12869</v>
      </c>
      <c r="S20" s="31">
        <v>710</v>
      </c>
      <c r="T20" s="35">
        <v>143147</v>
      </c>
      <c r="U20" s="31">
        <v>326</v>
      </c>
      <c r="V20" s="31"/>
      <c r="W20" s="31"/>
      <c r="X20" s="31">
        <v>12580.590222434401</v>
      </c>
      <c r="Y20" s="32"/>
      <c r="Z20" s="31"/>
      <c r="AA20" s="31"/>
      <c r="AB20" s="31"/>
      <c r="AC20" s="31"/>
      <c r="AD20" s="31"/>
      <c r="AE20" s="31"/>
      <c r="AF20" s="31"/>
      <c r="AG20" s="32"/>
      <c r="AH20" s="31"/>
      <c r="AI20" s="31"/>
      <c r="AJ20" s="31"/>
      <c r="AK20" s="31"/>
      <c r="AL20" s="31"/>
      <c r="AM20" s="32"/>
      <c r="AN20" s="31"/>
      <c r="AO20" s="31"/>
      <c r="AP20" s="32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2"/>
      <c r="BG20" s="31"/>
      <c r="BH20" s="31"/>
      <c r="BI20" s="31">
        <v>924.02700000000004</v>
      </c>
      <c r="BJ20" s="31"/>
      <c r="BK20" s="31"/>
      <c r="BL20" s="31"/>
      <c r="BM20" s="31"/>
      <c r="BN20" s="31"/>
      <c r="BO20" s="32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2"/>
      <c r="CF20" s="31"/>
      <c r="CG20" s="32"/>
      <c r="CH20" s="31">
        <v>403240.03293416067</v>
      </c>
      <c r="CI20" s="31">
        <v>215833.5657376833</v>
      </c>
      <c r="CJ20" s="31">
        <v>19153.60264148267</v>
      </c>
      <c r="CK20" s="31">
        <v>31263.570065909691</v>
      </c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2"/>
      <c r="CY20" s="31"/>
      <c r="CZ20" s="31"/>
      <c r="DA20" s="31"/>
      <c r="DB20" s="31"/>
      <c r="DC20" s="31"/>
      <c r="DD20" s="31"/>
      <c r="DE20" s="31"/>
      <c r="DF20" s="32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29"/>
      <c r="DW20" s="32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2"/>
      <c r="GA20" s="30"/>
    </row>
    <row r="21" spans="1:183">
      <c r="A21" s="33">
        <v>1829</v>
      </c>
      <c r="B21" s="31">
        <v>3521</v>
      </c>
      <c r="C21" s="31">
        <v>3717</v>
      </c>
      <c r="D21" s="31">
        <v>1270</v>
      </c>
      <c r="E21" s="31">
        <v>1343</v>
      </c>
      <c r="F21" s="31">
        <v>33108</v>
      </c>
      <c r="G21" s="31">
        <v>27807</v>
      </c>
      <c r="H21" s="31">
        <v>21376</v>
      </c>
      <c r="I21" s="31">
        <v>2610</v>
      </c>
      <c r="J21" s="31">
        <v>1108</v>
      </c>
      <c r="K21" s="31">
        <v>2855</v>
      </c>
      <c r="L21" s="31">
        <v>2088</v>
      </c>
      <c r="M21" s="31">
        <v>23847</v>
      </c>
      <c r="N21" s="32">
        <v>124650</v>
      </c>
      <c r="O21" s="36">
        <v>7755</v>
      </c>
      <c r="P21" s="31">
        <v>2511</v>
      </c>
      <c r="Q21" s="31">
        <v>3472</v>
      </c>
      <c r="R21" s="31">
        <v>12955</v>
      </c>
      <c r="S21" s="31">
        <v>716</v>
      </c>
      <c r="T21" s="35">
        <v>144304</v>
      </c>
      <c r="U21" s="31">
        <v>326</v>
      </c>
      <c r="V21" s="31"/>
      <c r="W21" s="31"/>
      <c r="X21" s="31">
        <v>12906.416310224762</v>
      </c>
      <c r="Y21" s="32"/>
      <c r="Z21" s="31"/>
      <c r="AA21" s="31"/>
      <c r="AB21" s="31"/>
      <c r="AC21" s="31"/>
      <c r="AD21" s="31"/>
      <c r="AE21" s="31"/>
      <c r="AF21" s="31"/>
      <c r="AG21" s="32"/>
      <c r="AH21" s="31"/>
      <c r="AI21" s="31"/>
      <c r="AJ21" s="31"/>
      <c r="AK21" s="31"/>
      <c r="AL21" s="31"/>
      <c r="AM21" s="32"/>
      <c r="AN21" s="31"/>
      <c r="AO21" s="31"/>
      <c r="AP21" s="32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2"/>
      <c r="BG21" s="31"/>
      <c r="BH21" s="31"/>
      <c r="BI21" s="31">
        <v>944.49</v>
      </c>
      <c r="BJ21" s="31"/>
      <c r="BK21" s="31"/>
      <c r="BL21" s="31"/>
      <c r="BM21" s="31"/>
      <c r="BN21" s="31"/>
      <c r="BO21" s="32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2"/>
      <c r="CF21" s="31"/>
      <c r="CG21" s="32"/>
      <c r="CH21" s="31">
        <v>406109.80469581328</v>
      </c>
      <c r="CI21" s="31">
        <v>216703.32234421611</v>
      </c>
      <c r="CJ21" s="31">
        <v>19312.714937957517</v>
      </c>
      <c r="CK21" s="31">
        <v>31296.673501145051</v>
      </c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2"/>
      <c r="CY21" s="31"/>
      <c r="CZ21" s="31"/>
      <c r="DA21" s="31"/>
      <c r="DB21" s="31"/>
      <c r="DC21" s="31"/>
      <c r="DD21" s="31"/>
      <c r="DE21" s="31"/>
      <c r="DF21" s="32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29"/>
      <c r="DW21" s="32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2"/>
      <c r="GA21" s="30"/>
    </row>
    <row r="22" spans="1:183">
      <c r="A22" s="33">
        <v>1830</v>
      </c>
      <c r="B22" s="31">
        <v>3538</v>
      </c>
      <c r="C22" s="31">
        <v>3750</v>
      </c>
      <c r="D22" s="31">
        <v>1273</v>
      </c>
      <c r="E22" s="31">
        <v>1364</v>
      </c>
      <c r="F22" s="31">
        <v>33300</v>
      </c>
      <c r="G22" s="31">
        <v>28045</v>
      </c>
      <c r="H22" s="31">
        <v>21513</v>
      </c>
      <c r="I22" s="31">
        <v>2633</v>
      </c>
      <c r="J22" s="31">
        <v>1124</v>
      </c>
      <c r="K22" s="31">
        <v>2876</v>
      </c>
      <c r="L22" s="31">
        <v>2100</v>
      </c>
      <c r="M22" s="31">
        <v>24139</v>
      </c>
      <c r="N22" s="32">
        <v>125655</v>
      </c>
      <c r="O22" s="36">
        <v>7827</v>
      </c>
      <c r="P22" s="31">
        <v>2534</v>
      </c>
      <c r="Q22" s="31">
        <v>3491</v>
      </c>
      <c r="R22" s="31">
        <v>13041</v>
      </c>
      <c r="S22" s="31">
        <v>722</v>
      </c>
      <c r="T22" s="35">
        <v>145443</v>
      </c>
      <c r="U22" s="31">
        <v>330</v>
      </c>
      <c r="V22" s="31">
        <v>100</v>
      </c>
      <c r="W22" s="31">
        <v>1169</v>
      </c>
      <c r="X22" s="31">
        <v>13240.313900000001</v>
      </c>
      <c r="Y22" s="32">
        <v>14839.313900000001</v>
      </c>
      <c r="Z22" s="31"/>
      <c r="AA22" s="31"/>
      <c r="AB22" s="31"/>
      <c r="AC22" s="31"/>
      <c r="AD22" s="31"/>
      <c r="AE22" s="31"/>
      <c r="AF22" s="31"/>
      <c r="AG22" s="32"/>
      <c r="AH22" s="31"/>
      <c r="AI22" s="31"/>
      <c r="AJ22" s="31"/>
      <c r="AK22" s="31"/>
      <c r="AL22" s="31"/>
      <c r="AM22" s="32"/>
      <c r="AN22" s="31"/>
      <c r="AO22" s="31"/>
      <c r="AP22" s="32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2"/>
      <c r="BG22" s="31"/>
      <c r="BH22" s="31"/>
      <c r="BI22" s="31">
        <v>965.173</v>
      </c>
      <c r="BJ22" s="31"/>
      <c r="BK22" s="31"/>
      <c r="BL22" s="31"/>
      <c r="BM22" s="31"/>
      <c r="BN22" s="31"/>
      <c r="BO22" s="32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2"/>
      <c r="CF22" s="31"/>
      <c r="CG22" s="32"/>
      <c r="CH22" s="31">
        <v>409000</v>
      </c>
      <c r="CI22" s="31">
        <v>217576.58385765264</v>
      </c>
      <c r="CJ22" s="31">
        <v>19473.149007853444</v>
      </c>
      <c r="CK22" s="31">
        <v>31329.81198795712</v>
      </c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2"/>
      <c r="CY22" s="31"/>
      <c r="CZ22" s="31"/>
      <c r="DA22" s="31"/>
      <c r="DB22" s="31"/>
      <c r="DC22" s="31"/>
      <c r="DD22" s="31"/>
      <c r="DE22" s="31"/>
      <c r="DF22" s="32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29"/>
      <c r="DW22" s="32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2"/>
      <c r="GA22" s="30"/>
    </row>
    <row r="23" spans="1:183">
      <c r="A23" s="33">
        <v>1831</v>
      </c>
      <c r="B23" s="31">
        <v>3555</v>
      </c>
      <c r="C23" s="31">
        <v>3782</v>
      </c>
      <c r="D23" s="31">
        <v>1275</v>
      </c>
      <c r="E23" s="31">
        <v>1374</v>
      </c>
      <c r="F23" s="31">
        <v>33439</v>
      </c>
      <c r="G23" s="31">
        <v>28283</v>
      </c>
      <c r="H23" s="31">
        <v>21652</v>
      </c>
      <c r="I23" s="31">
        <v>2653</v>
      </c>
      <c r="J23" s="31">
        <v>1137</v>
      </c>
      <c r="K23" s="31">
        <v>2895</v>
      </c>
      <c r="L23" s="31">
        <v>2112</v>
      </c>
      <c r="M23" s="31">
        <v>24433</v>
      </c>
      <c r="N23" s="32">
        <v>126590</v>
      </c>
      <c r="O23" s="36">
        <v>7900</v>
      </c>
      <c r="P23" s="31">
        <v>2557</v>
      </c>
      <c r="Q23" s="31">
        <v>3512</v>
      </c>
      <c r="R23" s="31">
        <v>13128</v>
      </c>
      <c r="S23" s="31">
        <v>727</v>
      </c>
      <c r="T23" s="35">
        <v>146514</v>
      </c>
      <c r="U23" s="31">
        <v>333</v>
      </c>
      <c r="V23" s="31"/>
      <c r="W23" s="31"/>
      <c r="X23" s="31">
        <v>13658.580289286987</v>
      </c>
      <c r="Y23" s="32"/>
      <c r="Z23" s="31"/>
      <c r="AA23" s="31"/>
      <c r="AB23" s="31"/>
      <c r="AC23" s="31"/>
      <c r="AD23" s="31"/>
      <c r="AE23" s="31"/>
      <c r="AF23" s="31"/>
      <c r="AG23" s="32"/>
      <c r="AH23" s="31"/>
      <c r="AI23" s="31"/>
      <c r="AJ23" s="31"/>
      <c r="AK23" s="31"/>
      <c r="AL23" s="31"/>
      <c r="AM23" s="32"/>
      <c r="AN23" s="31"/>
      <c r="AO23" s="31"/>
      <c r="AP23" s="32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2"/>
      <c r="BG23" s="31"/>
      <c r="BH23" s="31"/>
      <c r="BI23" s="31">
        <v>986.05600000000004</v>
      </c>
      <c r="BJ23" s="31"/>
      <c r="BK23" s="31"/>
      <c r="BL23" s="31"/>
      <c r="BM23" s="31"/>
      <c r="BN23" s="31"/>
      <c r="BO23" s="32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2"/>
      <c r="CF23" s="31"/>
      <c r="CG23" s="32"/>
      <c r="CH23" s="31">
        <v>409299.01435567212</v>
      </c>
      <c r="CI23" s="31">
        <v>218453.36440191252</v>
      </c>
      <c r="CJ23" s="31">
        <v>19634.915831371331</v>
      </c>
      <c r="CK23" s="31">
        <v>31362.985563460268</v>
      </c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2"/>
      <c r="CY23" s="31"/>
      <c r="CZ23" s="31"/>
      <c r="DA23" s="31"/>
      <c r="DB23" s="31"/>
      <c r="DC23" s="31"/>
      <c r="DD23" s="31"/>
      <c r="DE23" s="31"/>
      <c r="DF23" s="32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29"/>
      <c r="DW23" s="32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2"/>
      <c r="GA23" s="30"/>
    </row>
    <row r="24" spans="1:183">
      <c r="A24" s="33">
        <v>1832</v>
      </c>
      <c r="B24" s="31">
        <v>3573</v>
      </c>
      <c r="C24" s="31">
        <v>3814</v>
      </c>
      <c r="D24" s="31">
        <v>1276</v>
      </c>
      <c r="E24" s="31">
        <v>1378</v>
      </c>
      <c r="F24" s="31">
        <v>33598</v>
      </c>
      <c r="G24" s="31">
        <v>28535</v>
      </c>
      <c r="H24" s="31">
        <v>21791</v>
      </c>
      <c r="I24" s="31">
        <v>2665</v>
      </c>
      <c r="J24" s="31">
        <v>1150</v>
      </c>
      <c r="K24" s="31">
        <v>2912</v>
      </c>
      <c r="L24" s="31">
        <v>2123</v>
      </c>
      <c r="M24" s="31">
        <v>24684</v>
      </c>
      <c r="N24" s="32">
        <v>127499</v>
      </c>
      <c r="O24" s="36">
        <v>7949</v>
      </c>
      <c r="P24" s="31">
        <v>2581</v>
      </c>
      <c r="Q24" s="31">
        <v>3532</v>
      </c>
      <c r="R24" s="31">
        <v>13216</v>
      </c>
      <c r="S24" s="31">
        <v>733</v>
      </c>
      <c r="T24" s="35">
        <v>147561</v>
      </c>
      <c r="U24" s="31">
        <v>338</v>
      </c>
      <c r="V24" s="31"/>
      <c r="W24" s="31"/>
      <c r="X24" s="31">
        <v>14077.889913379511</v>
      </c>
      <c r="Y24" s="32"/>
      <c r="Z24" s="31"/>
      <c r="AA24" s="31"/>
      <c r="AB24" s="31"/>
      <c r="AC24" s="31"/>
      <c r="AD24" s="31"/>
      <c r="AE24" s="31"/>
      <c r="AF24" s="31"/>
      <c r="AG24" s="32"/>
      <c r="AH24" s="31"/>
      <c r="AI24" s="31"/>
      <c r="AJ24" s="31"/>
      <c r="AK24" s="31"/>
      <c r="AL24" s="31"/>
      <c r="AM24" s="32"/>
      <c r="AN24" s="31"/>
      <c r="AO24" s="31"/>
      <c r="AP24" s="32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2"/>
      <c r="BG24" s="31"/>
      <c r="BH24" s="31"/>
      <c r="BI24" s="31">
        <v>1007.12</v>
      </c>
      <c r="BJ24" s="31"/>
      <c r="BK24" s="31"/>
      <c r="BL24" s="31"/>
      <c r="BM24" s="31"/>
      <c r="BN24" s="31"/>
      <c r="BO24" s="32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2"/>
      <c r="CF24" s="31"/>
      <c r="CG24" s="32"/>
      <c r="CH24" s="31">
        <v>409598.24731668626</v>
      </c>
      <c r="CI24" s="31">
        <v>219333.67815783131</v>
      </c>
      <c r="CJ24" s="31">
        <v>19798.026479926477</v>
      </c>
      <c r="CK24" s="31">
        <v>31396.194264808157</v>
      </c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2"/>
      <c r="CY24" s="31"/>
      <c r="CZ24" s="31"/>
      <c r="DA24" s="31"/>
      <c r="DB24" s="31"/>
      <c r="DC24" s="31"/>
      <c r="DD24" s="31"/>
      <c r="DE24" s="31"/>
      <c r="DF24" s="32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29"/>
      <c r="DW24" s="32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2"/>
      <c r="GA24" s="30"/>
    </row>
    <row r="25" spans="1:183">
      <c r="A25" s="33">
        <v>1833</v>
      </c>
      <c r="B25" s="31">
        <v>3590</v>
      </c>
      <c r="C25" s="31">
        <v>3846</v>
      </c>
      <c r="D25" s="31">
        <v>1284</v>
      </c>
      <c r="E25" s="31">
        <v>1383</v>
      </c>
      <c r="F25" s="31">
        <v>33718</v>
      </c>
      <c r="G25" s="31">
        <v>28801</v>
      </c>
      <c r="H25" s="31">
        <v>21932</v>
      </c>
      <c r="I25" s="31">
        <v>2683</v>
      </c>
      <c r="J25" s="31">
        <v>1163</v>
      </c>
      <c r="K25" s="31">
        <v>2941</v>
      </c>
      <c r="L25" s="31">
        <v>2135</v>
      </c>
      <c r="M25" s="31">
        <v>24937</v>
      </c>
      <c r="N25" s="32">
        <v>128413</v>
      </c>
      <c r="O25" s="36">
        <v>7998</v>
      </c>
      <c r="P25" s="31">
        <v>2605</v>
      </c>
      <c r="Q25" s="31">
        <v>3552</v>
      </c>
      <c r="R25" s="31">
        <v>13304</v>
      </c>
      <c r="S25" s="31">
        <v>738</v>
      </c>
      <c r="T25" s="35">
        <v>148612</v>
      </c>
      <c r="U25" s="31">
        <v>349</v>
      </c>
      <c r="V25" s="31"/>
      <c r="W25" s="31"/>
      <c r="X25" s="31">
        <v>14496.23451337912</v>
      </c>
      <c r="Y25" s="32"/>
      <c r="Z25" s="31"/>
      <c r="AA25" s="31"/>
      <c r="AB25" s="31"/>
      <c r="AC25" s="31"/>
      <c r="AD25" s="31"/>
      <c r="AE25" s="31"/>
      <c r="AF25" s="31"/>
      <c r="AG25" s="32"/>
      <c r="AH25" s="31"/>
      <c r="AI25" s="31"/>
      <c r="AJ25" s="31"/>
      <c r="AK25" s="31"/>
      <c r="AL25" s="31"/>
      <c r="AM25" s="32"/>
      <c r="AN25" s="31"/>
      <c r="AO25" s="31"/>
      <c r="AP25" s="32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2"/>
      <c r="BG25" s="31"/>
      <c r="BH25" s="31"/>
      <c r="BI25" s="31">
        <v>1028.3499999999999</v>
      </c>
      <c r="BJ25" s="31"/>
      <c r="BK25" s="31"/>
      <c r="BL25" s="31"/>
      <c r="BM25" s="31"/>
      <c r="BN25" s="31"/>
      <c r="BO25" s="32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2"/>
      <c r="CF25" s="31"/>
      <c r="CG25" s="32"/>
      <c r="CH25" s="31">
        <v>409897.69904286187</v>
      </c>
      <c r="CI25" s="31">
        <v>220217.53936338989</v>
      </c>
      <c r="CJ25" s="31">
        <v>19962.492116906353</v>
      </c>
      <c r="CK25" s="31">
        <v>31429.43812919379</v>
      </c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2"/>
      <c r="CY25" s="31"/>
      <c r="CZ25" s="31"/>
      <c r="DA25" s="31"/>
      <c r="DB25" s="31"/>
      <c r="DC25" s="31"/>
      <c r="DD25" s="31"/>
      <c r="DE25" s="31"/>
      <c r="DF25" s="32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29"/>
      <c r="DW25" s="32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2"/>
      <c r="GA25" s="30"/>
    </row>
    <row r="26" spans="1:183">
      <c r="A26" s="33">
        <v>1834</v>
      </c>
      <c r="B26" s="31">
        <v>3608</v>
      </c>
      <c r="C26" s="31">
        <v>3879</v>
      </c>
      <c r="D26" s="31">
        <v>1295</v>
      </c>
      <c r="E26" s="31">
        <v>1387</v>
      </c>
      <c r="F26" s="31">
        <v>33859</v>
      </c>
      <c r="G26" s="31">
        <v>29071</v>
      </c>
      <c r="H26" s="31">
        <v>22073</v>
      </c>
      <c r="I26" s="31">
        <v>2707</v>
      </c>
      <c r="J26" s="31">
        <v>1174</v>
      </c>
      <c r="K26" s="31">
        <v>2971</v>
      </c>
      <c r="L26" s="31">
        <v>2147</v>
      </c>
      <c r="M26" s="31">
        <v>25194</v>
      </c>
      <c r="N26" s="32">
        <v>129365</v>
      </c>
      <c r="O26" s="36">
        <v>8047</v>
      </c>
      <c r="P26" s="31">
        <v>2629</v>
      </c>
      <c r="Q26" s="31">
        <v>3475</v>
      </c>
      <c r="R26" s="31">
        <v>13392</v>
      </c>
      <c r="S26" s="31">
        <v>743</v>
      </c>
      <c r="T26" s="35">
        <v>149604</v>
      </c>
      <c r="U26" s="31">
        <v>354</v>
      </c>
      <c r="V26" s="31"/>
      <c r="W26" s="31"/>
      <c r="X26" s="31">
        <v>14914.617535741098</v>
      </c>
      <c r="Y26" s="32"/>
      <c r="Z26" s="31"/>
      <c r="AA26" s="31"/>
      <c r="AB26" s="31"/>
      <c r="AC26" s="31"/>
      <c r="AD26" s="31"/>
      <c r="AE26" s="31"/>
      <c r="AF26" s="31"/>
      <c r="AG26" s="32"/>
      <c r="AH26" s="31"/>
      <c r="AI26" s="31"/>
      <c r="AJ26" s="31"/>
      <c r="AK26" s="31"/>
      <c r="AL26" s="31"/>
      <c r="AM26" s="32"/>
      <c r="AN26" s="31"/>
      <c r="AO26" s="31"/>
      <c r="AP26" s="32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2"/>
      <c r="BG26" s="31"/>
      <c r="BH26" s="31"/>
      <c r="BI26" s="31">
        <v>1049.7329999999999</v>
      </c>
      <c r="BJ26" s="31"/>
      <c r="BK26" s="31"/>
      <c r="BL26" s="31"/>
      <c r="BM26" s="31"/>
      <c r="BN26" s="31"/>
      <c r="BO26" s="32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2"/>
      <c r="CF26" s="31"/>
      <c r="CG26" s="32"/>
      <c r="CH26" s="31">
        <v>410197.36969413515</v>
      </c>
      <c r="CI26" s="31">
        <v>221104.96231394474</v>
      </c>
      <c r="CJ26" s="31">
        <v>20128.323998434626</v>
      </c>
      <c r="CK26" s="31">
        <v>31462.717193849559</v>
      </c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2"/>
      <c r="CY26" s="31"/>
      <c r="CZ26" s="31"/>
      <c r="DA26" s="31"/>
      <c r="DB26" s="31"/>
      <c r="DC26" s="31"/>
      <c r="DD26" s="31"/>
      <c r="DE26" s="31"/>
      <c r="DF26" s="32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29"/>
      <c r="DW26" s="32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2"/>
      <c r="GA26" s="30"/>
    </row>
    <row r="27" spans="1:183">
      <c r="A27" s="33">
        <v>1835</v>
      </c>
      <c r="B27" s="31">
        <v>3626</v>
      </c>
      <c r="C27" s="31">
        <v>3912</v>
      </c>
      <c r="D27" s="31">
        <v>1306</v>
      </c>
      <c r="E27" s="31">
        <v>1391</v>
      </c>
      <c r="F27" s="31">
        <v>34000</v>
      </c>
      <c r="G27" s="31">
        <v>29390</v>
      </c>
      <c r="H27" s="31">
        <v>22215</v>
      </c>
      <c r="I27" s="31">
        <v>2732</v>
      </c>
      <c r="J27" s="31">
        <v>1188</v>
      </c>
      <c r="K27" s="31">
        <v>3004</v>
      </c>
      <c r="L27" s="31">
        <v>2159</v>
      </c>
      <c r="M27" s="31">
        <v>25452</v>
      </c>
      <c r="N27" s="32">
        <v>130375</v>
      </c>
      <c r="O27" s="36">
        <v>8096</v>
      </c>
      <c r="P27" s="31">
        <v>2653</v>
      </c>
      <c r="Q27" s="31">
        <v>3595</v>
      </c>
      <c r="R27" s="31">
        <v>13482</v>
      </c>
      <c r="S27" s="31">
        <v>749</v>
      </c>
      <c r="T27" s="35">
        <v>150854</v>
      </c>
      <c r="U27" s="31">
        <v>358</v>
      </c>
      <c r="V27" s="31"/>
      <c r="W27" s="31"/>
      <c r="X27" s="31">
        <v>15334.042432211985</v>
      </c>
      <c r="Y27" s="32"/>
      <c r="Z27" s="31"/>
      <c r="AA27" s="31"/>
      <c r="AB27" s="31"/>
      <c r="AC27" s="31"/>
      <c r="AD27" s="31"/>
      <c r="AE27" s="31"/>
      <c r="AF27" s="31"/>
      <c r="AG27" s="32"/>
      <c r="AH27" s="31"/>
      <c r="AI27" s="31"/>
      <c r="AJ27" s="31"/>
      <c r="AK27" s="31"/>
      <c r="AL27" s="31"/>
      <c r="AM27" s="32"/>
      <c r="AN27" s="31"/>
      <c r="AO27" s="31"/>
      <c r="AP27" s="32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2"/>
      <c r="BG27" s="31"/>
      <c r="BH27" s="31"/>
      <c r="BI27" s="31">
        <v>1071.2560000000001</v>
      </c>
      <c r="BJ27" s="31"/>
      <c r="BK27" s="31"/>
      <c r="BL27" s="31"/>
      <c r="BM27" s="31"/>
      <c r="BN27" s="31"/>
      <c r="BO27" s="32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2"/>
      <c r="CF27" s="31"/>
      <c r="CG27" s="32"/>
      <c r="CH27" s="31">
        <v>410497.25943055929</v>
      </c>
      <c r="CI27" s="31">
        <v>221995.96136245911</v>
      </c>
      <c r="CJ27" s="31">
        <v>20295.533474141528</v>
      </c>
      <c r="CK27" s="31">
        <v>31496.031496047272</v>
      </c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2"/>
      <c r="CY27" s="31"/>
      <c r="CZ27" s="31"/>
      <c r="DA27" s="31"/>
      <c r="DB27" s="31"/>
      <c r="DC27" s="31"/>
      <c r="DD27" s="31"/>
      <c r="DE27" s="31"/>
      <c r="DF27" s="32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29"/>
      <c r="DW27" s="32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2"/>
      <c r="GA27" s="30"/>
    </row>
    <row r="28" spans="1:183">
      <c r="A28" s="33">
        <v>1836</v>
      </c>
      <c r="B28" s="31">
        <v>3614</v>
      </c>
      <c r="C28" s="31">
        <v>3945</v>
      </c>
      <c r="D28" s="31">
        <v>1315</v>
      </c>
      <c r="E28" s="31">
        <v>1399</v>
      </c>
      <c r="F28" s="31">
        <v>34178</v>
      </c>
      <c r="G28" s="31">
        <v>29702</v>
      </c>
      <c r="H28" s="31">
        <v>22358</v>
      </c>
      <c r="I28" s="31">
        <v>2762</v>
      </c>
      <c r="J28" s="31">
        <v>1202</v>
      </c>
      <c r="K28" s="31">
        <v>3042</v>
      </c>
      <c r="L28" s="31">
        <v>2171</v>
      </c>
      <c r="M28" s="31">
        <v>25715</v>
      </c>
      <c r="N28" s="32">
        <v>131403</v>
      </c>
      <c r="O28" s="36">
        <v>8146</v>
      </c>
      <c r="P28" s="31">
        <v>2677</v>
      </c>
      <c r="Q28" s="31">
        <v>3617</v>
      </c>
      <c r="R28" s="31">
        <v>13571</v>
      </c>
      <c r="S28" s="31">
        <v>755</v>
      </c>
      <c r="T28" s="35">
        <v>152023</v>
      </c>
      <c r="U28" s="31">
        <v>367</v>
      </c>
      <c r="V28" s="31"/>
      <c r="W28" s="31"/>
      <c r="X28" s="31">
        <v>15752.500959767862</v>
      </c>
      <c r="Y28" s="32"/>
      <c r="Z28" s="31"/>
      <c r="AA28" s="31"/>
      <c r="AB28" s="31"/>
      <c r="AC28" s="31"/>
      <c r="AD28" s="31"/>
      <c r="AE28" s="31"/>
      <c r="AF28" s="31"/>
      <c r="AG28" s="32"/>
      <c r="AH28" s="31"/>
      <c r="AI28" s="31"/>
      <c r="AJ28" s="31"/>
      <c r="AK28" s="31"/>
      <c r="AL28" s="31"/>
      <c r="AM28" s="32"/>
      <c r="AN28" s="31"/>
      <c r="AO28" s="31"/>
      <c r="AP28" s="32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2"/>
      <c r="BG28" s="31"/>
      <c r="BH28" s="31"/>
      <c r="BI28" s="31">
        <v>1092.912</v>
      </c>
      <c r="BJ28" s="31"/>
      <c r="BK28" s="31"/>
      <c r="BL28" s="31"/>
      <c r="BM28" s="31"/>
      <c r="BN28" s="31"/>
      <c r="BO28" s="32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2"/>
      <c r="CF28" s="31"/>
      <c r="CG28" s="32"/>
      <c r="CH28" s="31">
        <v>410797.36841230449</v>
      </c>
      <c r="CI28" s="31">
        <v>222890.55091973525</v>
      </c>
      <c r="CJ28" s="31">
        <v>20464.131987940644</v>
      </c>
      <c r="CK28" s="31">
        <v>31529.381073098204</v>
      </c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2"/>
      <c r="CY28" s="31"/>
      <c r="CZ28" s="31"/>
      <c r="DA28" s="31"/>
      <c r="DB28" s="31"/>
      <c r="DC28" s="31"/>
      <c r="DD28" s="31"/>
      <c r="DE28" s="31"/>
      <c r="DF28" s="32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29"/>
      <c r="DW28" s="32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2"/>
      <c r="GA28" s="30"/>
    </row>
    <row r="29" spans="1:183">
      <c r="A29" s="33">
        <v>1837</v>
      </c>
      <c r="B29" s="31">
        <v>3662</v>
      </c>
      <c r="C29" s="31">
        <v>3978</v>
      </c>
      <c r="D29" s="31">
        <v>1325</v>
      </c>
      <c r="E29" s="31">
        <v>1409</v>
      </c>
      <c r="F29" s="31">
        <v>34357</v>
      </c>
      <c r="G29" s="31">
        <v>30013</v>
      </c>
      <c r="H29" s="31">
        <v>22502</v>
      </c>
      <c r="I29" s="31">
        <v>2791</v>
      </c>
      <c r="J29" s="31">
        <v>1214</v>
      </c>
      <c r="K29" s="31">
        <v>3068</v>
      </c>
      <c r="L29" s="31">
        <v>2183</v>
      </c>
      <c r="M29" s="31">
        <v>25968</v>
      </c>
      <c r="N29" s="32">
        <v>132470</v>
      </c>
      <c r="O29" s="36">
        <v>8196</v>
      </c>
      <c r="P29" s="31">
        <v>2702</v>
      </c>
      <c r="Q29" s="31">
        <v>3639</v>
      </c>
      <c r="R29" s="31">
        <v>13662</v>
      </c>
      <c r="S29" s="31">
        <v>761</v>
      </c>
      <c r="T29" s="35">
        <v>153234</v>
      </c>
      <c r="U29" s="31">
        <v>373</v>
      </c>
      <c r="V29" s="31"/>
      <c r="W29" s="31"/>
      <c r="X29" s="31">
        <v>16170.996580553339</v>
      </c>
      <c r="Y29" s="32"/>
      <c r="Z29" s="31"/>
      <c r="AA29" s="31"/>
      <c r="AB29" s="31"/>
      <c r="AC29" s="31"/>
      <c r="AD29" s="31"/>
      <c r="AE29" s="31"/>
      <c r="AF29" s="31"/>
      <c r="AG29" s="32"/>
      <c r="AH29" s="31"/>
      <c r="AI29" s="31"/>
      <c r="AJ29" s="31"/>
      <c r="AK29" s="31"/>
      <c r="AL29" s="31"/>
      <c r="AM29" s="32"/>
      <c r="AN29" s="31"/>
      <c r="AO29" s="31"/>
      <c r="AP29" s="32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2"/>
      <c r="BG29" s="31"/>
      <c r="BH29" s="31"/>
      <c r="BI29" s="31">
        <v>1114.694</v>
      </c>
      <c r="BJ29" s="31"/>
      <c r="BK29" s="31"/>
      <c r="BL29" s="31"/>
      <c r="BM29" s="31"/>
      <c r="BN29" s="31"/>
      <c r="BO29" s="32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2"/>
      <c r="CF29" s="31"/>
      <c r="CG29" s="32"/>
      <c r="CH29" s="31">
        <v>411097.69679965806</v>
      </c>
      <c r="CI29" s="31">
        <v>223788.74545464735</v>
      </c>
      <c r="CJ29" s="31">
        <v>20634.131078812123</v>
      </c>
      <c r="CK29" s="31">
        <v>31562.76596235314</v>
      </c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2"/>
      <c r="CY29" s="31"/>
      <c r="CZ29" s="31"/>
      <c r="DA29" s="31"/>
      <c r="DB29" s="31"/>
      <c r="DC29" s="31"/>
      <c r="DD29" s="31"/>
      <c r="DE29" s="31"/>
      <c r="DF29" s="32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29"/>
      <c r="DW29" s="32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2"/>
      <c r="GA29" s="30"/>
    </row>
    <row r="30" spans="1:183">
      <c r="A30" s="33">
        <v>1838</v>
      </c>
      <c r="B30" s="31">
        <v>3680</v>
      </c>
      <c r="C30" s="31">
        <v>4012</v>
      </c>
      <c r="D30" s="31">
        <v>1335</v>
      </c>
      <c r="E30" s="31">
        <v>1420</v>
      </c>
      <c r="F30" s="31">
        <v>34537</v>
      </c>
      <c r="G30" s="31">
        <v>30365</v>
      </c>
      <c r="H30" s="31">
        <v>22647</v>
      </c>
      <c r="I30" s="31">
        <v>2821</v>
      </c>
      <c r="J30" s="31">
        <v>1224</v>
      </c>
      <c r="K30" s="31">
        <v>3083</v>
      </c>
      <c r="L30" s="31">
        <v>2195</v>
      </c>
      <c r="M30" s="31">
        <v>26223</v>
      </c>
      <c r="N30" s="32">
        <v>133542</v>
      </c>
      <c r="O30" s="36">
        <v>8247</v>
      </c>
      <c r="P30" s="31">
        <v>2727</v>
      </c>
      <c r="Q30" s="31">
        <v>3661</v>
      </c>
      <c r="R30" s="31">
        <v>13753</v>
      </c>
      <c r="S30" s="31">
        <v>767</v>
      </c>
      <c r="T30" s="35">
        <v>154450</v>
      </c>
      <c r="U30" s="31">
        <v>388</v>
      </c>
      <c r="V30" s="31"/>
      <c r="W30" s="31"/>
      <c r="X30" s="31">
        <v>16590.532761821254</v>
      </c>
      <c r="Y30" s="32"/>
      <c r="Z30" s="31"/>
      <c r="AA30" s="31"/>
      <c r="AB30" s="31"/>
      <c r="AC30" s="31"/>
      <c r="AD30" s="31"/>
      <c r="AE30" s="31"/>
      <c r="AF30" s="31"/>
      <c r="AG30" s="32"/>
      <c r="AH30" s="31"/>
      <c r="AI30" s="31"/>
      <c r="AJ30" s="31"/>
      <c r="AK30" s="31"/>
      <c r="AL30" s="31"/>
      <c r="AM30" s="32"/>
      <c r="AN30" s="31"/>
      <c r="AO30" s="31"/>
      <c r="AP30" s="32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2"/>
      <c r="BG30" s="31"/>
      <c r="BH30" s="31"/>
      <c r="BI30" s="31">
        <v>1136.597</v>
      </c>
      <c r="BJ30" s="31"/>
      <c r="BK30" s="31"/>
      <c r="BL30" s="31"/>
      <c r="BM30" s="31"/>
      <c r="BN30" s="31"/>
      <c r="BO30" s="32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2"/>
      <c r="CF30" s="31"/>
      <c r="CG30" s="32"/>
      <c r="CH30" s="31">
        <v>411398.24475302442</v>
      </c>
      <c r="CI30" s="31">
        <v>224690.55949437569</v>
      </c>
      <c r="CJ30" s="31">
        <v>20805.542381592426</v>
      </c>
      <c r="CK30" s="31">
        <v>31596.18620120241</v>
      </c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2"/>
      <c r="CY30" s="31"/>
      <c r="CZ30" s="31"/>
      <c r="DA30" s="31"/>
      <c r="DB30" s="31"/>
      <c r="DC30" s="31"/>
      <c r="DD30" s="31"/>
      <c r="DE30" s="31"/>
      <c r="DF30" s="32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29"/>
      <c r="DW30" s="32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2"/>
      <c r="GA30" s="30"/>
    </row>
    <row r="31" spans="1:183">
      <c r="A31" s="33">
        <v>1839</v>
      </c>
      <c r="B31" s="31">
        <v>3698</v>
      </c>
      <c r="C31" s="31">
        <v>4046</v>
      </c>
      <c r="D31" s="31">
        <v>1347</v>
      </c>
      <c r="E31" s="31">
        <v>1430</v>
      </c>
      <c r="F31" s="31">
        <v>34718</v>
      </c>
      <c r="G31" s="31">
        <v>30746</v>
      </c>
      <c r="H31" s="31">
        <v>22793</v>
      </c>
      <c r="I31" s="31">
        <v>2853</v>
      </c>
      <c r="J31" s="31">
        <v>1233</v>
      </c>
      <c r="K31" s="31">
        <v>3098</v>
      </c>
      <c r="L31" s="31">
        <v>2208</v>
      </c>
      <c r="M31" s="31">
        <v>26483</v>
      </c>
      <c r="N31" s="32">
        <v>134653</v>
      </c>
      <c r="O31" s="36">
        <v>8298</v>
      </c>
      <c r="P31" s="31">
        <v>2752</v>
      </c>
      <c r="Q31" s="31">
        <v>3683</v>
      </c>
      <c r="R31" s="31">
        <v>13845</v>
      </c>
      <c r="S31" s="31">
        <v>774</v>
      </c>
      <c r="T31" s="35">
        <v>155707</v>
      </c>
      <c r="U31" s="31">
        <v>403</v>
      </c>
      <c r="V31" s="31"/>
      <c r="W31" s="31"/>
      <c r="X31" s="31">
        <v>17009.101275873072</v>
      </c>
      <c r="Y31" s="32"/>
      <c r="Z31" s="31"/>
      <c r="AA31" s="31"/>
      <c r="AB31" s="31"/>
      <c r="AC31" s="31"/>
      <c r="AD31" s="31"/>
      <c r="AE31" s="31"/>
      <c r="AF31" s="31"/>
      <c r="AG31" s="32"/>
      <c r="AH31" s="31"/>
      <c r="AI31" s="31"/>
      <c r="AJ31" s="31"/>
      <c r="AK31" s="31"/>
      <c r="AL31" s="31"/>
      <c r="AM31" s="32"/>
      <c r="AN31" s="31"/>
      <c r="AO31" s="31"/>
      <c r="AP31" s="32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2"/>
      <c r="BG31" s="31"/>
      <c r="BH31" s="31"/>
      <c r="BI31" s="31">
        <v>1158.6189999999999</v>
      </c>
      <c r="BJ31" s="31"/>
      <c r="BK31" s="31"/>
      <c r="BL31" s="31"/>
      <c r="BM31" s="31"/>
      <c r="BN31" s="31"/>
      <c r="BO31" s="32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2"/>
      <c r="CF31" s="31"/>
      <c r="CG31" s="32"/>
      <c r="CH31" s="31">
        <v>411699.01243292529</v>
      </c>
      <c r="CI31" s="31">
        <v>225596.0076246415</v>
      </c>
      <c r="CJ31" s="31">
        <v>20978.377627770617</v>
      </c>
      <c r="CK31" s="31">
        <v>31629.641827075939</v>
      </c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2"/>
      <c r="CY31" s="31"/>
      <c r="CZ31" s="31"/>
      <c r="DA31" s="31"/>
      <c r="DB31" s="31"/>
      <c r="DC31" s="31"/>
      <c r="DD31" s="31"/>
      <c r="DE31" s="31"/>
      <c r="DF31" s="32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29"/>
      <c r="DW31" s="32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2"/>
      <c r="GA31" s="30"/>
    </row>
    <row r="32" spans="1:183">
      <c r="A32" s="33">
        <v>1840</v>
      </c>
      <c r="B32" s="31">
        <v>3716</v>
      </c>
      <c r="C32" s="31">
        <v>4080</v>
      </c>
      <c r="D32" s="31">
        <v>1357</v>
      </c>
      <c r="E32" s="31">
        <v>1441</v>
      </c>
      <c r="F32" s="31">
        <v>34900</v>
      </c>
      <c r="G32" s="31">
        <v>31126</v>
      </c>
      <c r="H32" s="31">
        <v>22939</v>
      </c>
      <c r="I32" s="31">
        <v>2886</v>
      </c>
      <c r="J32" s="31">
        <v>1241</v>
      </c>
      <c r="K32" s="31">
        <v>3123</v>
      </c>
      <c r="L32" s="31">
        <v>2220</v>
      </c>
      <c r="M32" s="31">
        <v>26745</v>
      </c>
      <c r="N32" s="32">
        <v>135774</v>
      </c>
      <c r="O32" s="36">
        <v>8349</v>
      </c>
      <c r="P32" s="31">
        <v>2777</v>
      </c>
      <c r="Q32" s="31">
        <v>3704</v>
      </c>
      <c r="R32" s="31">
        <v>13937</v>
      </c>
      <c r="S32" s="31">
        <v>780</v>
      </c>
      <c r="T32" s="35">
        <v>156972</v>
      </c>
      <c r="U32" s="31">
        <v>420</v>
      </c>
      <c r="V32" s="31">
        <v>70</v>
      </c>
      <c r="W32" s="31">
        <v>1697</v>
      </c>
      <c r="X32" s="31">
        <v>17443.768</v>
      </c>
      <c r="Y32" s="32">
        <v>19630.768</v>
      </c>
      <c r="Z32" s="31"/>
      <c r="AA32" s="31"/>
      <c r="AB32" s="31"/>
      <c r="AC32" s="31"/>
      <c r="AD32" s="31"/>
      <c r="AE32" s="31"/>
      <c r="AF32" s="31"/>
      <c r="AG32" s="32"/>
      <c r="AH32" s="31"/>
      <c r="AI32" s="31"/>
      <c r="AJ32" s="31"/>
      <c r="AK32" s="31"/>
      <c r="AL32" s="31"/>
      <c r="AM32" s="32"/>
      <c r="AN32" s="31"/>
      <c r="AO32" s="31"/>
      <c r="AP32" s="32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2"/>
      <c r="BG32" s="31"/>
      <c r="BH32" s="31"/>
      <c r="BI32" s="31">
        <v>1180.761</v>
      </c>
      <c r="BJ32" s="31"/>
      <c r="BK32" s="31"/>
      <c r="BL32" s="31"/>
      <c r="BM32" s="31"/>
      <c r="BN32" s="31"/>
      <c r="BO32" s="32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2"/>
      <c r="CF32" s="31"/>
      <c r="CG32" s="32"/>
      <c r="CH32" s="31">
        <v>412000</v>
      </c>
      <c r="CI32" s="31">
        <v>226505.10448994295</v>
      </c>
      <c r="CJ32" s="31">
        <v>21152.648646291273</v>
      </c>
      <c r="CK32" s="31">
        <v>31663.13287744328</v>
      </c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2"/>
      <c r="CY32" s="31"/>
      <c r="CZ32" s="31"/>
      <c r="DA32" s="31"/>
      <c r="DB32" s="31"/>
      <c r="DC32" s="31"/>
      <c r="DD32" s="31"/>
      <c r="DE32" s="31"/>
      <c r="DF32" s="32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29"/>
      <c r="DW32" s="32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2"/>
      <c r="GA32" s="30"/>
    </row>
    <row r="33" spans="1:183">
      <c r="A33" s="33">
        <v>1841</v>
      </c>
      <c r="B33" s="31">
        <v>3739</v>
      </c>
      <c r="C33" s="31">
        <v>4115</v>
      </c>
      <c r="D33" s="31">
        <v>1371</v>
      </c>
      <c r="E33" s="31">
        <v>1456</v>
      </c>
      <c r="F33" s="31">
        <v>35059</v>
      </c>
      <c r="G33" s="31">
        <v>31475</v>
      </c>
      <c r="H33" s="31">
        <v>23087</v>
      </c>
      <c r="I33" s="31">
        <v>2921</v>
      </c>
      <c r="J33" s="31">
        <v>1254</v>
      </c>
      <c r="K33" s="31">
        <v>3156</v>
      </c>
      <c r="L33" s="31">
        <v>2235</v>
      </c>
      <c r="M33" s="31">
        <v>27004</v>
      </c>
      <c r="N33" s="32">
        <v>136872</v>
      </c>
      <c r="O33" s="36">
        <v>8400</v>
      </c>
      <c r="P33" s="31">
        <v>2803</v>
      </c>
      <c r="Q33" s="31">
        <v>3715</v>
      </c>
      <c r="R33" s="31">
        <v>14030</v>
      </c>
      <c r="S33" s="31">
        <v>787</v>
      </c>
      <c r="T33" s="35">
        <v>158207</v>
      </c>
      <c r="U33" s="31">
        <v>448</v>
      </c>
      <c r="V33" s="31"/>
      <c r="W33" s="31"/>
      <c r="X33" s="31">
        <v>18056.099974949473</v>
      </c>
      <c r="Y33" s="32"/>
      <c r="Z33" s="31"/>
      <c r="AA33" s="31"/>
      <c r="AB33" s="31"/>
      <c r="AC33" s="31"/>
      <c r="AD33" s="31"/>
      <c r="AE33" s="31"/>
      <c r="AF33" s="31"/>
      <c r="AG33" s="32"/>
      <c r="AH33" s="31"/>
      <c r="AI33" s="31"/>
      <c r="AJ33" s="31"/>
      <c r="AK33" s="31"/>
      <c r="AL33" s="31"/>
      <c r="AM33" s="32"/>
      <c r="AN33" s="31"/>
      <c r="AO33" s="31"/>
      <c r="AP33" s="32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2"/>
      <c r="BG33" s="31"/>
      <c r="BH33" s="31"/>
      <c r="BI33" s="31">
        <v>1203.0229999999999</v>
      </c>
      <c r="BJ33" s="31"/>
      <c r="BK33" s="31"/>
      <c r="BL33" s="31"/>
      <c r="BM33" s="31"/>
      <c r="BN33" s="31"/>
      <c r="BO33" s="32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2"/>
      <c r="CF33" s="31"/>
      <c r="CG33" s="32"/>
      <c r="CH33" s="31">
        <v>412000</v>
      </c>
      <c r="CI33" s="31">
        <v>227417.86479379193</v>
      </c>
      <c r="CJ33" s="31">
        <v>21328.367364364061</v>
      </c>
      <c r="CK33" s="31">
        <v>31696.659389813663</v>
      </c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2"/>
      <c r="CY33" s="31"/>
      <c r="CZ33" s="31"/>
      <c r="DA33" s="31"/>
      <c r="DB33" s="31"/>
      <c r="DC33" s="31"/>
      <c r="DD33" s="31"/>
      <c r="DE33" s="31"/>
      <c r="DF33" s="32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29"/>
      <c r="DW33" s="32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2"/>
      <c r="GA33" s="30"/>
    </row>
    <row r="34" spans="1:183">
      <c r="A34" s="33">
        <v>1842</v>
      </c>
      <c r="B34" s="31">
        <v>3762</v>
      </c>
      <c r="C34" s="31">
        <v>4151</v>
      </c>
      <c r="D34" s="31">
        <v>1385</v>
      </c>
      <c r="E34" s="31">
        <v>1476</v>
      </c>
      <c r="F34" s="31">
        <v>35218</v>
      </c>
      <c r="G34" s="31">
        <v>31787</v>
      </c>
      <c r="H34" s="31">
        <v>23236</v>
      </c>
      <c r="I34" s="31">
        <v>2952</v>
      </c>
      <c r="J34" s="31">
        <v>1271</v>
      </c>
      <c r="K34" s="31">
        <v>3190</v>
      </c>
      <c r="L34" s="31">
        <v>2251</v>
      </c>
      <c r="M34" s="31">
        <v>27277</v>
      </c>
      <c r="N34" s="32">
        <v>137956</v>
      </c>
      <c r="O34" s="36">
        <v>8422</v>
      </c>
      <c r="P34" s="31">
        <v>2829</v>
      </c>
      <c r="Q34" s="31">
        <v>3726</v>
      </c>
      <c r="R34" s="31">
        <v>14123</v>
      </c>
      <c r="S34" s="31">
        <v>793</v>
      </c>
      <c r="T34" s="35">
        <v>159427</v>
      </c>
      <c r="U34" s="31">
        <v>465</v>
      </c>
      <c r="V34" s="31"/>
      <c r="W34" s="31"/>
      <c r="X34" s="31">
        <v>18667.464453785851</v>
      </c>
      <c r="Y34" s="32"/>
      <c r="Z34" s="31"/>
      <c r="AA34" s="31"/>
      <c r="AB34" s="31"/>
      <c r="AC34" s="31"/>
      <c r="AD34" s="31"/>
      <c r="AE34" s="31"/>
      <c r="AF34" s="31"/>
      <c r="AG34" s="32"/>
      <c r="AH34" s="31"/>
      <c r="AI34" s="31"/>
      <c r="AJ34" s="31"/>
      <c r="AK34" s="31"/>
      <c r="AL34" s="31"/>
      <c r="AM34" s="32"/>
      <c r="AN34" s="31"/>
      <c r="AO34" s="31"/>
      <c r="AP34" s="32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2"/>
      <c r="BG34" s="31"/>
      <c r="BH34" s="31"/>
      <c r="BI34" s="31">
        <v>1225.4100000000001</v>
      </c>
      <c r="BJ34" s="31"/>
      <c r="BK34" s="31"/>
      <c r="BL34" s="31"/>
      <c r="BM34" s="31"/>
      <c r="BN34" s="31"/>
      <c r="BO34" s="32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2"/>
      <c r="CF34" s="31"/>
      <c r="CG34" s="32"/>
      <c r="CH34" s="31">
        <v>412000</v>
      </c>
      <c r="CI34" s="31">
        <v>228334.30329895191</v>
      </c>
      <c r="CJ34" s="31">
        <v>21505.545808280054</v>
      </c>
      <c r="CK34" s="31">
        <v>31730.221401736035</v>
      </c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2"/>
      <c r="CY34" s="31"/>
      <c r="CZ34" s="31"/>
      <c r="DA34" s="31"/>
      <c r="DB34" s="31"/>
      <c r="DC34" s="31"/>
      <c r="DD34" s="31"/>
      <c r="DE34" s="31"/>
      <c r="DF34" s="32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29"/>
      <c r="DW34" s="32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2"/>
      <c r="GA34" s="30"/>
    </row>
    <row r="35" spans="1:183">
      <c r="A35" s="33">
        <v>1843</v>
      </c>
      <c r="B35" s="31">
        <v>3785</v>
      </c>
      <c r="C35" s="31">
        <v>4187</v>
      </c>
      <c r="D35" s="31">
        <v>1392</v>
      </c>
      <c r="E35" s="31">
        <v>1495</v>
      </c>
      <c r="F35" s="31">
        <v>35378</v>
      </c>
      <c r="G35" s="31">
        <v>32086</v>
      </c>
      <c r="H35" s="31">
        <v>23385</v>
      </c>
      <c r="I35" s="31">
        <v>2981</v>
      </c>
      <c r="J35" s="31">
        <v>1286</v>
      </c>
      <c r="K35" s="31">
        <v>3221</v>
      </c>
      <c r="L35" s="31">
        <v>2266</v>
      </c>
      <c r="M35" s="31">
        <v>27511</v>
      </c>
      <c r="N35" s="32">
        <v>138973</v>
      </c>
      <c r="O35" s="36">
        <v>8441</v>
      </c>
      <c r="P35" s="31">
        <v>2855</v>
      </c>
      <c r="Q35" s="31">
        <v>3738</v>
      </c>
      <c r="R35" s="31">
        <v>14217</v>
      </c>
      <c r="S35" s="31">
        <v>799</v>
      </c>
      <c r="T35" s="35">
        <v>160582</v>
      </c>
      <c r="U35" s="31">
        <v>472</v>
      </c>
      <c r="V35" s="31"/>
      <c r="W35" s="31"/>
      <c r="X35" s="31">
        <v>19278.864903242673</v>
      </c>
      <c r="Y35" s="32"/>
      <c r="Z35" s="31"/>
      <c r="AA35" s="31"/>
      <c r="AB35" s="31"/>
      <c r="AC35" s="31"/>
      <c r="AD35" s="31"/>
      <c r="AE35" s="31"/>
      <c r="AF35" s="31"/>
      <c r="AG35" s="32"/>
      <c r="AH35" s="31"/>
      <c r="AI35" s="31"/>
      <c r="AJ35" s="31"/>
      <c r="AK35" s="31"/>
      <c r="AL35" s="31"/>
      <c r="AM35" s="32"/>
      <c r="AN35" s="31"/>
      <c r="AO35" s="31"/>
      <c r="AP35" s="32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2"/>
      <c r="BG35" s="31"/>
      <c r="BH35" s="31"/>
      <c r="BI35" s="31">
        <v>1247.9259999999999</v>
      </c>
      <c r="BJ35" s="31"/>
      <c r="BK35" s="31"/>
      <c r="BL35" s="31"/>
      <c r="BM35" s="31"/>
      <c r="BN35" s="31"/>
      <c r="BO35" s="32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2"/>
      <c r="CF35" s="31"/>
      <c r="CG35" s="32"/>
      <c r="CH35" s="31">
        <v>412000</v>
      </c>
      <c r="CI35" s="31">
        <v>229254.43482767668</v>
      </c>
      <c r="CJ35" s="31">
        <v>21684.196104234798</v>
      </c>
      <c r="CK35" s="31">
        <v>31763.818950799101</v>
      </c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2"/>
      <c r="CY35" s="31"/>
      <c r="CZ35" s="31"/>
      <c r="DA35" s="31"/>
      <c r="DB35" s="31"/>
      <c r="DC35" s="31"/>
      <c r="DD35" s="31"/>
      <c r="DE35" s="31"/>
      <c r="DF35" s="32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29"/>
      <c r="DW35" s="32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2"/>
      <c r="GA35" s="30"/>
    </row>
    <row r="36" spans="1:183">
      <c r="A36" s="33">
        <v>1844</v>
      </c>
      <c r="B36" s="31">
        <v>3808</v>
      </c>
      <c r="C36" s="31">
        <v>4223</v>
      </c>
      <c r="D36" s="31">
        <v>1414</v>
      </c>
      <c r="E36" s="31">
        <v>1516</v>
      </c>
      <c r="F36" s="31">
        <v>35539</v>
      </c>
      <c r="G36" s="31">
        <v>32394</v>
      </c>
      <c r="H36" s="31">
        <v>23536</v>
      </c>
      <c r="I36" s="31">
        <v>3014</v>
      </c>
      <c r="J36" s="31">
        <v>1302</v>
      </c>
      <c r="K36" s="31">
        <v>3256</v>
      </c>
      <c r="L36" s="31">
        <v>2282</v>
      </c>
      <c r="M36" s="31">
        <v>27785</v>
      </c>
      <c r="N36" s="32">
        <v>140069</v>
      </c>
      <c r="O36" s="36">
        <v>8479</v>
      </c>
      <c r="P36" s="31">
        <v>2881</v>
      </c>
      <c r="Q36" s="31">
        <v>3749</v>
      </c>
      <c r="R36" s="31">
        <v>14312</v>
      </c>
      <c r="S36" s="31">
        <v>805</v>
      </c>
      <c r="T36" s="35">
        <v>161816</v>
      </c>
      <c r="U36" s="31">
        <v>482</v>
      </c>
      <c r="V36" s="31"/>
      <c r="W36" s="31"/>
      <c r="X36" s="31">
        <v>19890.300895210064</v>
      </c>
      <c r="Y36" s="32"/>
      <c r="Z36" s="31"/>
      <c r="AA36" s="31"/>
      <c r="AB36" s="31"/>
      <c r="AC36" s="31"/>
      <c r="AD36" s="31"/>
      <c r="AE36" s="31"/>
      <c r="AF36" s="31"/>
      <c r="AG36" s="32"/>
      <c r="AH36" s="31"/>
      <c r="AI36" s="31"/>
      <c r="AJ36" s="31"/>
      <c r="AK36" s="31"/>
      <c r="AL36" s="31"/>
      <c r="AM36" s="32"/>
      <c r="AN36" s="31"/>
      <c r="AO36" s="31"/>
      <c r="AP36" s="32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2"/>
      <c r="BG36" s="31"/>
      <c r="BH36" s="31"/>
      <c r="BI36" s="31">
        <v>1270.578</v>
      </c>
      <c r="BJ36" s="31"/>
      <c r="BK36" s="31"/>
      <c r="BL36" s="31"/>
      <c r="BM36" s="31"/>
      <c r="BN36" s="31"/>
      <c r="BO36" s="32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2"/>
      <c r="CF36" s="31"/>
      <c r="CG36" s="32"/>
      <c r="CH36" s="31">
        <v>412000</v>
      </c>
      <c r="CI36" s="31">
        <v>230178.27426195011</v>
      </c>
      <c r="CJ36" s="31">
        <v>21864.330479158252</v>
      </c>
      <c r="CK36" s="31">
        <v>31797.452074631368</v>
      </c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2"/>
      <c r="CY36" s="31"/>
      <c r="CZ36" s="31"/>
      <c r="DA36" s="31"/>
      <c r="DB36" s="31"/>
      <c r="DC36" s="31"/>
      <c r="DD36" s="31"/>
      <c r="DE36" s="31"/>
      <c r="DF36" s="32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29"/>
      <c r="DW36" s="32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2"/>
      <c r="GA36" s="30"/>
    </row>
    <row r="37" spans="1:183">
      <c r="A37" s="33">
        <v>1845</v>
      </c>
      <c r="B37" s="31">
        <v>3831</v>
      </c>
      <c r="C37" s="31">
        <v>4259</v>
      </c>
      <c r="D37" s="31">
        <v>1430</v>
      </c>
      <c r="E37" s="31">
        <v>1536</v>
      </c>
      <c r="F37" s="31">
        <v>35700</v>
      </c>
      <c r="G37" s="31">
        <v>32743</v>
      </c>
      <c r="H37" s="31">
        <v>23687</v>
      </c>
      <c r="I37" s="31">
        <v>3047</v>
      </c>
      <c r="J37" s="31">
        <v>1319</v>
      </c>
      <c r="K37" s="31">
        <v>3296</v>
      </c>
      <c r="L37" s="31">
        <v>2298</v>
      </c>
      <c r="M37" s="31">
        <v>28040</v>
      </c>
      <c r="N37" s="32">
        <v>141186</v>
      </c>
      <c r="O37" s="36">
        <v>8497</v>
      </c>
      <c r="P37" s="31">
        <v>2908</v>
      </c>
      <c r="Q37" s="31">
        <v>3760</v>
      </c>
      <c r="R37" s="31">
        <v>14407</v>
      </c>
      <c r="S37" s="31">
        <v>811</v>
      </c>
      <c r="T37" s="35">
        <v>163072</v>
      </c>
      <c r="U37" s="31">
        <v>494</v>
      </c>
      <c r="V37" s="31"/>
      <c r="W37" s="31"/>
      <c r="X37" s="31">
        <v>20502.775906673363</v>
      </c>
      <c r="Y37" s="32"/>
      <c r="Z37" s="31"/>
      <c r="AA37" s="31"/>
      <c r="AB37" s="31"/>
      <c r="AC37" s="31"/>
      <c r="AD37" s="31"/>
      <c r="AE37" s="31"/>
      <c r="AF37" s="31"/>
      <c r="AG37" s="32"/>
      <c r="AH37" s="31"/>
      <c r="AI37" s="31"/>
      <c r="AJ37" s="31"/>
      <c r="AK37" s="31"/>
      <c r="AL37" s="31"/>
      <c r="AM37" s="32"/>
      <c r="AN37" s="31"/>
      <c r="AO37" s="31"/>
      <c r="AP37" s="32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2"/>
      <c r="BG37" s="31"/>
      <c r="BH37" s="31"/>
      <c r="BI37" s="31">
        <v>1293.375</v>
      </c>
      <c r="BJ37" s="31"/>
      <c r="BK37" s="31"/>
      <c r="BL37" s="31"/>
      <c r="BM37" s="31"/>
      <c r="BN37" s="31"/>
      <c r="BO37" s="32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2"/>
      <c r="CF37" s="31"/>
      <c r="CG37" s="32"/>
      <c r="CH37" s="31">
        <v>412000</v>
      </c>
      <c r="CI37" s="31">
        <v>231105.83654372685</v>
      </c>
      <c r="CJ37" s="31">
        <v>22045.961261551602</v>
      </c>
      <c r="CK37" s="31">
        <v>31831.120810901186</v>
      </c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2"/>
      <c r="CY37" s="31"/>
      <c r="CZ37" s="31"/>
      <c r="DA37" s="31"/>
      <c r="DB37" s="31"/>
      <c r="DC37" s="31"/>
      <c r="DD37" s="31"/>
      <c r="DE37" s="31"/>
      <c r="DF37" s="32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29"/>
      <c r="DW37" s="32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2"/>
      <c r="GA37" s="30"/>
    </row>
    <row r="38" spans="1:183">
      <c r="A38" s="33">
        <v>1846</v>
      </c>
      <c r="B38" s="31">
        <v>3855</v>
      </c>
      <c r="C38" s="31">
        <v>4296</v>
      </c>
      <c r="D38" s="31">
        <v>1444</v>
      </c>
      <c r="E38" s="31">
        <v>1555</v>
      </c>
      <c r="F38" s="31">
        <v>35829</v>
      </c>
      <c r="G38" s="31">
        <v>33059</v>
      </c>
      <c r="H38" s="31">
        <v>23840</v>
      </c>
      <c r="I38" s="31">
        <v>3069</v>
      </c>
      <c r="J38" s="31">
        <v>1337</v>
      </c>
      <c r="K38" s="31">
        <v>3330</v>
      </c>
      <c r="L38" s="31">
        <v>2314</v>
      </c>
      <c r="M38" s="31">
        <v>28272</v>
      </c>
      <c r="N38" s="32">
        <v>142200</v>
      </c>
      <c r="O38" s="36">
        <v>8490</v>
      </c>
      <c r="P38" s="31">
        <v>2934</v>
      </c>
      <c r="Q38" s="31">
        <v>3771</v>
      </c>
      <c r="R38" s="31">
        <v>14503</v>
      </c>
      <c r="S38" s="31">
        <v>817</v>
      </c>
      <c r="T38" s="35">
        <v>164225</v>
      </c>
      <c r="U38" s="31">
        <v>505</v>
      </c>
      <c r="V38" s="31"/>
      <c r="W38" s="31"/>
      <c r="X38" s="31">
        <v>21114.281719652488</v>
      </c>
      <c r="Y38" s="32"/>
      <c r="Z38" s="31"/>
      <c r="AA38" s="31"/>
      <c r="AB38" s="31"/>
      <c r="AC38" s="31"/>
      <c r="AD38" s="31"/>
      <c r="AE38" s="31"/>
      <c r="AF38" s="31"/>
      <c r="AG38" s="32"/>
      <c r="AH38" s="31"/>
      <c r="AI38" s="31"/>
      <c r="AJ38" s="31"/>
      <c r="AK38" s="31"/>
      <c r="AL38" s="31"/>
      <c r="AM38" s="32"/>
      <c r="AN38" s="31"/>
      <c r="AO38" s="31"/>
      <c r="AP38" s="32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2"/>
      <c r="BG38" s="31"/>
      <c r="BH38" s="31"/>
      <c r="BI38" s="31">
        <v>1316.325</v>
      </c>
      <c r="BJ38" s="31"/>
      <c r="BK38" s="31"/>
      <c r="BL38" s="31"/>
      <c r="BM38" s="31"/>
      <c r="BN38" s="31"/>
      <c r="BO38" s="32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2"/>
      <c r="CF38" s="31"/>
      <c r="CG38" s="32"/>
      <c r="CH38" s="31">
        <v>412000</v>
      </c>
      <c r="CI38" s="31">
        <v>232037.13667517394</v>
      </c>
      <c r="CJ38" s="31">
        <v>22229.100882331029</v>
      </c>
      <c r="CK38" s="31">
        <v>31864.825197316786</v>
      </c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2"/>
      <c r="CY38" s="31"/>
      <c r="CZ38" s="31"/>
      <c r="DA38" s="31"/>
      <c r="DB38" s="31"/>
      <c r="DC38" s="31"/>
      <c r="DD38" s="31"/>
      <c r="DE38" s="31"/>
      <c r="DF38" s="32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29"/>
      <c r="DW38" s="32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2"/>
      <c r="GA38" s="30"/>
    </row>
    <row r="39" spans="1:183">
      <c r="A39" s="33">
        <v>1847</v>
      </c>
      <c r="B39" s="31">
        <v>3878</v>
      </c>
      <c r="C39" s="31">
        <v>4333</v>
      </c>
      <c r="D39" s="31">
        <v>1456</v>
      </c>
      <c r="E39" s="31">
        <v>1573</v>
      </c>
      <c r="F39" s="31">
        <v>35959</v>
      </c>
      <c r="G39" s="31">
        <v>33231</v>
      </c>
      <c r="H39" s="31">
        <v>23993</v>
      </c>
      <c r="I39" s="31">
        <v>3071</v>
      </c>
      <c r="J39" s="31">
        <v>1351</v>
      </c>
      <c r="K39" s="31">
        <v>3352</v>
      </c>
      <c r="L39" s="31">
        <v>2330</v>
      </c>
      <c r="M39" s="31">
        <v>28118</v>
      </c>
      <c r="N39" s="32">
        <v>142645</v>
      </c>
      <c r="O39" s="36">
        <v>8205</v>
      </c>
      <c r="P39" s="31">
        <v>2961</v>
      </c>
      <c r="Q39" s="31">
        <v>3783</v>
      </c>
      <c r="R39" s="31">
        <v>14600</v>
      </c>
      <c r="S39" s="31">
        <v>820</v>
      </c>
      <c r="T39" s="35">
        <v>164809</v>
      </c>
      <c r="U39" s="31">
        <v>518</v>
      </c>
      <c r="V39" s="31"/>
      <c r="W39" s="31"/>
      <c r="X39" s="31">
        <v>21725.821821142003</v>
      </c>
      <c r="Y39" s="32"/>
      <c r="Z39" s="31"/>
      <c r="AA39" s="31"/>
      <c r="AB39" s="31"/>
      <c r="AC39" s="31"/>
      <c r="AD39" s="31"/>
      <c r="AE39" s="31"/>
      <c r="AF39" s="31"/>
      <c r="AG39" s="32"/>
      <c r="AH39" s="31"/>
      <c r="AI39" s="31"/>
      <c r="AJ39" s="31"/>
      <c r="AK39" s="31"/>
      <c r="AL39" s="31"/>
      <c r="AM39" s="32"/>
      <c r="AN39" s="31"/>
      <c r="AO39" s="31"/>
      <c r="AP39" s="32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2"/>
      <c r="BG39" s="31"/>
      <c r="BH39" s="31"/>
      <c r="BI39" s="31">
        <v>1339.4390000000001</v>
      </c>
      <c r="BJ39" s="31"/>
      <c r="BK39" s="31"/>
      <c r="BL39" s="31"/>
      <c r="BM39" s="31"/>
      <c r="BN39" s="31"/>
      <c r="BO39" s="32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2"/>
      <c r="CF39" s="31"/>
      <c r="CG39" s="32"/>
      <c r="CH39" s="31">
        <v>412000</v>
      </c>
      <c r="CI39" s="31">
        <v>232972.18971891355</v>
      </c>
      <c r="CJ39" s="31">
        <v>22413.76187567849</v>
      </c>
      <c r="CK39" s="31">
        <v>31898.565271626332</v>
      </c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2"/>
      <c r="CY39" s="31"/>
      <c r="CZ39" s="31"/>
      <c r="DA39" s="31"/>
      <c r="DB39" s="31"/>
      <c r="DC39" s="31"/>
      <c r="DD39" s="31"/>
      <c r="DE39" s="31"/>
      <c r="DF39" s="32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29"/>
      <c r="DW39" s="32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2"/>
      <c r="GA39" s="30"/>
    </row>
    <row r="40" spans="1:183">
      <c r="A40" s="33">
        <v>1848</v>
      </c>
      <c r="B40" s="31">
        <v>3902</v>
      </c>
      <c r="C40" s="31">
        <v>4371</v>
      </c>
      <c r="D40" s="31">
        <v>1470</v>
      </c>
      <c r="E40" s="31">
        <v>1591</v>
      </c>
      <c r="F40" s="31">
        <v>36089</v>
      </c>
      <c r="G40" s="31">
        <v>33289</v>
      </c>
      <c r="H40" s="31">
        <v>24148</v>
      </c>
      <c r="I40" s="31">
        <v>3069</v>
      </c>
      <c r="J40" s="31">
        <v>1363</v>
      </c>
      <c r="K40" s="31">
        <v>3380</v>
      </c>
      <c r="L40" s="31">
        <v>2346</v>
      </c>
      <c r="M40" s="31">
        <v>27683</v>
      </c>
      <c r="N40" s="32">
        <v>142701</v>
      </c>
      <c r="O40" s="36">
        <v>7640</v>
      </c>
      <c r="P40" s="31">
        <v>2989</v>
      </c>
      <c r="Q40" s="31">
        <v>3794</v>
      </c>
      <c r="R40" s="31">
        <v>14697</v>
      </c>
      <c r="S40" s="31">
        <v>820</v>
      </c>
      <c r="T40" s="35">
        <v>165001</v>
      </c>
      <c r="U40" s="31">
        <v>538</v>
      </c>
      <c r="V40" s="31"/>
      <c r="W40" s="31"/>
      <c r="X40" s="31">
        <v>22337.395803051928</v>
      </c>
      <c r="Y40" s="32"/>
      <c r="Z40" s="31"/>
      <c r="AA40" s="31"/>
      <c r="AB40" s="31"/>
      <c r="AC40" s="31"/>
      <c r="AD40" s="31"/>
      <c r="AE40" s="31"/>
      <c r="AF40" s="31"/>
      <c r="AG40" s="32"/>
      <c r="AH40" s="31"/>
      <c r="AI40" s="31"/>
      <c r="AJ40" s="31"/>
      <c r="AK40" s="31"/>
      <c r="AL40" s="31"/>
      <c r="AM40" s="32"/>
      <c r="AN40" s="31"/>
      <c r="AO40" s="31"/>
      <c r="AP40" s="32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2"/>
      <c r="BG40" s="31"/>
      <c r="BH40" s="31"/>
      <c r="BI40" s="31">
        <v>1362.729</v>
      </c>
      <c r="BJ40" s="31"/>
      <c r="BK40" s="31"/>
      <c r="BL40" s="31"/>
      <c r="BM40" s="31"/>
      <c r="BN40" s="31"/>
      <c r="BO40" s="32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2"/>
      <c r="CF40" s="31"/>
      <c r="CG40" s="32"/>
      <c r="CH40" s="31">
        <v>412000</v>
      </c>
      <c r="CI40" s="31">
        <v>233911.01079826648</v>
      </c>
      <c r="CJ40" s="31">
        <v>22599.956879899561</v>
      </c>
      <c r="CK40" s="31">
        <v>31932.341071617953</v>
      </c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2"/>
      <c r="CY40" s="31"/>
      <c r="CZ40" s="31"/>
      <c r="DA40" s="31"/>
      <c r="DB40" s="31"/>
      <c r="DC40" s="31"/>
      <c r="DD40" s="31"/>
      <c r="DE40" s="31"/>
      <c r="DF40" s="32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29"/>
      <c r="DW40" s="32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2"/>
      <c r="GA40" s="30"/>
    </row>
    <row r="41" spans="1:183">
      <c r="A41" s="33">
        <v>1849</v>
      </c>
      <c r="B41" s="31">
        <v>3926</v>
      </c>
      <c r="C41" s="31">
        <v>4408</v>
      </c>
      <c r="D41" s="31">
        <v>1484</v>
      </c>
      <c r="E41" s="31">
        <v>1610</v>
      </c>
      <c r="F41" s="31">
        <v>36219</v>
      </c>
      <c r="G41" s="31">
        <v>33452</v>
      </c>
      <c r="H41" s="31">
        <v>24303</v>
      </c>
      <c r="I41" s="31">
        <v>3076</v>
      </c>
      <c r="J41" s="31">
        <v>1377</v>
      </c>
      <c r="K41" s="31">
        <v>3419</v>
      </c>
      <c r="L41" s="31">
        <v>2363</v>
      </c>
      <c r="M41" s="31">
        <v>27429</v>
      </c>
      <c r="N41" s="32">
        <v>143066</v>
      </c>
      <c r="O41" s="36">
        <v>7256</v>
      </c>
      <c r="P41" s="31">
        <v>3016</v>
      </c>
      <c r="Q41" s="31">
        <v>3804</v>
      </c>
      <c r="R41" s="31">
        <v>14795</v>
      </c>
      <c r="S41" s="31">
        <v>822</v>
      </c>
      <c r="T41" s="35">
        <v>165503</v>
      </c>
      <c r="U41" s="31">
        <v>576</v>
      </c>
      <c r="V41" s="31"/>
      <c r="W41" s="31"/>
      <c r="X41" s="31">
        <v>22950.007162149228</v>
      </c>
      <c r="Y41" s="32"/>
      <c r="Z41" s="31"/>
      <c r="AA41" s="31"/>
      <c r="AB41" s="31"/>
      <c r="AC41" s="31"/>
      <c r="AD41" s="31"/>
      <c r="AE41" s="31"/>
      <c r="AF41" s="31"/>
      <c r="AG41" s="32"/>
      <c r="AH41" s="31"/>
      <c r="AI41" s="31"/>
      <c r="AJ41" s="31"/>
      <c r="AK41" s="31"/>
      <c r="AL41" s="31"/>
      <c r="AM41" s="32"/>
      <c r="AN41" s="31"/>
      <c r="AO41" s="31"/>
      <c r="AP41" s="32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2"/>
      <c r="BG41" s="31"/>
      <c r="BH41" s="31"/>
      <c r="BI41" s="31">
        <v>1386.2070000000001</v>
      </c>
      <c r="BJ41" s="31"/>
      <c r="BK41" s="31"/>
      <c r="BL41" s="31"/>
      <c r="BM41" s="31"/>
      <c r="BN41" s="31"/>
      <c r="BO41" s="32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2"/>
      <c r="CF41" s="31"/>
      <c r="CG41" s="32"/>
      <c r="CH41" s="31">
        <v>412000</v>
      </c>
      <c r="CI41" s="31">
        <v>234853.61509749686</v>
      </c>
      <c r="CJ41" s="31">
        <v>22787.698638288413</v>
      </c>
      <c r="CK41" s="31">
        <v>31966.152635119794</v>
      </c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2"/>
      <c r="CY41" s="31"/>
      <c r="CZ41" s="31"/>
      <c r="DA41" s="31"/>
      <c r="DB41" s="31"/>
      <c r="DC41" s="31"/>
      <c r="DD41" s="31"/>
      <c r="DE41" s="31"/>
      <c r="DF41" s="32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29"/>
      <c r="DW41" s="32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2"/>
      <c r="GA41" s="30"/>
    </row>
    <row r="42" spans="1:183">
      <c r="A42" s="33">
        <v>1850</v>
      </c>
      <c r="B42" s="31">
        <v>3950</v>
      </c>
      <c r="C42" s="31">
        <v>4449</v>
      </c>
      <c r="D42" s="31">
        <v>1499</v>
      </c>
      <c r="E42" s="31">
        <v>1628</v>
      </c>
      <c r="F42" s="31">
        <v>36350</v>
      </c>
      <c r="G42" s="31">
        <v>33746</v>
      </c>
      <c r="H42" s="31">
        <v>24460</v>
      </c>
      <c r="I42" s="31">
        <v>3098</v>
      </c>
      <c r="J42" s="31">
        <v>1392</v>
      </c>
      <c r="K42" s="31">
        <v>3462</v>
      </c>
      <c r="L42" s="31">
        <v>2379</v>
      </c>
      <c r="M42" s="31">
        <v>27181</v>
      </c>
      <c r="N42" s="32">
        <v>143594</v>
      </c>
      <c r="O42" s="36">
        <v>6878</v>
      </c>
      <c r="P42" s="31">
        <v>3044</v>
      </c>
      <c r="Q42" s="31">
        <v>3816</v>
      </c>
      <c r="R42" s="31">
        <v>14894</v>
      </c>
      <c r="S42" s="31">
        <v>825</v>
      </c>
      <c r="T42" s="35">
        <v>166173</v>
      </c>
      <c r="U42" s="31">
        <v>605</v>
      </c>
      <c r="V42" s="31">
        <v>90</v>
      </c>
      <c r="W42" s="31">
        <v>2485</v>
      </c>
      <c r="X42" s="31">
        <v>23579.7179</v>
      </c>
      <c r="Y42" s="32">
        <v>26759.7179</v>
      </c>
      <c r="Z42" s="31">
        <v>500</v>
      </c>
      <c r="AA42" s="31">
        <v>2500</v>
      </c>
      <c r="AB42" s="31">
        <v>9250</v>
      </c>
      <c r="AC42" s="31">
        <v>5161</v>
      </c>
      <c r="AD42" s="31">
        <v>13000</v>
      </c>
      <c r="AE42" s="31">
        <v>8000</v>
      </c>
      <c r="AF42" s="31">
        <v>6000</v>
      </c>
      <c r="AG42" s="35">
        <v>44411</v>
      </c>
      <c r="AH42" s="31"/>
      <c r="AI42" s="31"/>
      <c r="AJ42" s="31"/>
      <c r="AK42" s="31"/>
      <c r="AL42" s="31"/>
      <c r="AM42" s="32"/>
      <c r="AN42" s="31"/>
      <c r="AO42" s="31"/>
      <c r="AP42" s="32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2">
        <v>73750</v>
      </c>
      <c r="BG42" s="31">
        <v>1100</v>
      </c>
      <c r="BH42" s="31">
        <v>7234</v>
      </c>
      <c r="BI42" s="31">
        <v>1409.885</v>
      </c>
      <c r="BJ42" s="31">
        <v>2065</v>
      </c>
      <c r="BK42" s="31">
        <v>7662</v>
      </c>
      <c r="BL42" s="31">
        <v>2001</v>
      </c>
      <c r="BM42" s="31">
        <v>132</v>
      </c>
      <c r="BN42" s="31">
        <v>1324</v>
      </c>
      <c r="BO42" s="32">
        <v>22927.885000000002</v>
      </c>
      <c r="BP42" s="31">
        <v>1374</v>
      </c>
      <c r="BQ42" s="31">
        <v>101</v>
      </c>
      <c r="BR42" s="31">
        <v>1186</v>
      </c>
      <c r="BS42" s="31">
        <v>146</v>
      </c>
      <c r="BT42" s="31">
        <v>816</v>
      </c>
      <c r="BU42" s="31">
        <v>366</v>
      </c>
      <c r="BV42" s="31">
        <v>850</v>
      </c>
      <c r="BW42" s="31">
        <v>938</v>
      </c>
      <c r="BX42" s="31">
        <v>350</v>
      </c>
      <c r="BY42" s="31">
        <v>399</v>
      </c>
      <c r="BZ42" s="31">
        <v>300</v>
      </c>
      <c r="CA42" s="31">
        <v>135</v>
      </c>
      <c r="CB42" s="31">
        <v>350</v>
      </c>
      <c r="CC42" s="31">
        <v>495</v>
      </c>
      <c r="CD42" s="31">
        <v>80</v>
      </c>
      <c r="CE42" s="32">
        <v>7886</v>
      </c>
      <c r="CF42" s="31">
        <v>946</v>
      </c>
      <c r="CG42" s="32">
        <v>31759.885000000002</v>
      </c>
      <c r="CH42" s="31">
        <v>412000</v>
      </c>
      <c r="CI42" s="31">
        <v>235800.01786205769</v>
      </c>
      <c r="CJ42" s="31">
        <v>22977</v>
      </c>
      <c r="CK42" s="31">
        <v>32000</v>
      </c>
      <c r="CL42" s="31">
        <v>3612</v>
      </c>
      <c r="CM42" s="31">
        <v>9545</v>
      </c>
      <c r="CN42" s="31">
        <v>5230</v>
      </c>
      <c r="CO42" s="31">
        <v>2200</v>
      </c>
      <c r="CP42" s="31"/>
      <c r="CQ42" s="31">
        <v>3932</v>
      </c>
      <c r="CR42" s="31">
        <v>33</v>
      </c>
      <c r="CS42" s="31">
        <v>530</v>
      </c>
      <c r="CT42" s="31">
        <v>4352</v>
      </c>
      <c r="CU42" s="31"/>
      <c r="CV42" s="31">
        <v>56</v>
      </c>
      <c r="CW42" s="31">
        <v>2217</v>
      </c>
      <c r="CX42" s="32">
        <v>734484.01786205766</v>
      </c>
      <c r="CY42" s="31"/>
      <c r="CZ42" s="31"/>
      <c r="DA42" s="31"/>
      <c r="DB42" s="31"/>
      <c r="DC42" s="31"/>
      <c r="DD42" s="31"/>
      <c r="DE42" s="31"/>
      <c r="DF42" s="32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29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2"/>
      <c r="GA42" s="30"/>
    </row>
    <row r="43" spans="1:183">
      <c r="A43" s="33">
        <v>1851</v>
      </c>
      <c r="B43" s="31">
        <v>3978</v>
      </c>
      <c r="C43" s="31">
        <v>4477</v>
      </c>
      <c r="D43" s="31">
        <v>1517</v>
      </c>
      <c r="E43" s="31">
        <v>1642</v>
      </c>
      <c r="F43" s="31">
        <v>36479</v>
      </c>
      <c r="G43" s="31">
        <v>34055</v>
      </c>
      <c r="H43" s="31">
        <v>24617</v>
      </c>
      <c r="I43" s="31">
        <v>3133</v>
      </c>
      <c r="J43" s="31">
        <v>1409</v>
      </c>
      <c r="K43" s="31">
        <v>3500</v>
      </c>
      <c r="L43" s="31">
        <v>2399</v>
      </c>
      <c r="M43" s="31">
        <v>26945</v>
      </c>
      <c r="N43" s="32">
        <v>144151</v>
      </c>
      <c r="O43" s="36">
        <v>6514</v>
      </c>
      <c r="P43" s="31">
        <v>3072</v>
      </c>
      <c r="Q43" s="31">
        <v>3827</v>
      </c>
      <c r="R43" s="31">
        <v>14974</v>
      </c>
      <c r="S43" s="31">
        <v>828</v>
      </c>
      <c r="T43" s="35">
        <v>166852</v>
      </c>
      <c r="U43" s="31">
        <v>636</v>
      </c>
      <c r="V43" s="31"/>
      <c r="W43" s="31"/>
      <c r="X43" s="31">
        <v>24405.302733422748</v>
      </c>
      <c r="Y43" s="32"/>
      <c r="Z43" s="31"/>
      <c r="AA43" s="31"/>
      <c r="AB43" s="31"/>
      <c r="AC43" s="31"/>
      <c r="AD43" s="31"/>
      <c r="AE43" s="31"/>
      <c r="AF43" s="31"/>
      <c r="AG43" s="32"/>
      <c r="AH43" s="31"/>
      <c r="AI43" s="31"/>
      <c r="AJ43" s="31"/>
      <c r="AK43" s="31"/>
      <c r="AL43" s="31"/>
      <c r="AM43" s="32"/>
      <c r="AN43" s="31"/>
      <c r="AO43" s="31"/>
      <c r="AP43" s="32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2"/>
      <c r="BG43" s="31"/>
      <c r="BH43" s="31"/>
      <c r="BI43" s="31">
        <v>1433.777</v>
      </c>
      <c r="BJ43" s="31"/>
      <c r="BK43" s="31"/>
      <c r="BL43" s="31"/>
      <c r="BM43" s="31"/>
      <c r="BN43" s="31"/>
      <c r="BO43" s="32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2"/>
      <c r="CF43" s="31"/>
      <c r="CG43" s="32"/>
      <c r="CH43" s="31">
        <v>408358.52780709538</v>
      </c>
      <c r="CI43" s="31">
        <v>236631.56143744785</v>
      </c>
      <c r="CJ43" s="31">
        <v>23242.88717742994</v>
      </c>
      <c r="CK43" s="31">
        <v>32117.648804694702</v>
      </c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2"/>
      <c r="CY43" s="31"/>
      <c r="CZ43" s="31"/>
      <c r="DA43" s="31"/>
      <c r="DB43" s="31"/>
      <c r="DC43" s="31"/>
      <c r="DD43" s="31"/>
      <c r="DE43" s="31"/>
      <c r="DF43" s="32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29"/>
      <c r="DW43" s="32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2"/>
      <c r="GA43" s="30"/>
    </row>
    <row r="44" spans="1:183">
      <c r="A44" s="33">
        <v>1852</v>
      </c>
      <c r="B44" s="31">
        <v>4006</v>
      </c>
      <c r="C44" s="31">
        <v>4506</v>
      </c>
      <c r="D44" s="31">
        <v>1536</v>
      </c>
      <c r="E44" s="31">
        <v>1652</v>
      </c>
      <c r="F44" s="31">
        <v>36609</v>
      </c>
      <c r="G44" s="31">
        <v>34290</v>
      </c>
      <c r="H44" s="31">
        <v>24776</v>
      </c>
      <c r="I44" s="31">
        <v>3167</v>
      </c>
      <c r="J44" s="31">
        <v>1425</v>
      </c>
      <c r="K44" s="31">
        <v>3529</v>
      </c>
      <c r="L44" s="31">
        <v>2406</v>
      </c>
      <c r="M44" s="31">
        <v>27076</v>
      </c>
      <c r="N44" s="32">
        <v>144978</v>
      </c>
      <c r="O44" s="36">
        <v>6337</v>
      </c>
      <c r="P44" s="31">
        <v>3100</v>
      </c>
      <c r="Q44" s="31">
        <v>3839</v>
      </c>
      <c r="R44" s="31">
        <v>15055</v>
      </c>
      <c r="S44" s="31">
        <v>833</v>
      </c>
      <c r="T44" s="35">
        <v>167805</v>
      </c>
      <c r="U44" s="31">
        <v>710</v>
      </c>
      <c r="V44" s="31"/>
      <c r="W44" s="31"/>
      <c r="X44" s="31">
        <v>25230.917965675788</v>
      </c>
      <c r="Y44" s="32"/>
      <c r="Z44" s="31"/>
      <c r="AA44" s="31"/>
      <c r="AB44" s="31"/>
      <c r="AC44" s="31"/>
      <c r="AD44" s="31"/>
      <c r="AE44" s="31"/>
      <c r="AF44" s="31"/>
      <c r="AG44" s="32"/>
      <c r="AH44" s="31"/>
      <c r="AI44" s="31"/>
      <c r="AJ44" s="31"/>
      <c r="AK44" s="31"/>
      <c r="AL44" s="31"/>
      <c r="AM44" s="32"/>
      <c r="AN44" s="31"/>
      <c r="AO44" s="31"/>
      <c r="AP44" s="32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2"/>
      <c r="BG44" s="31"/>
      <c r="BH44" s="31"/>
      <c r="BI44" s="31">
        <v>1457.8969999999999</v>
      </c>
      <c r="BJ44" s="31"/>
      <c r="BK44" s="31"/>
      <c r="BL44" s="31"/>
      <c r="BM44" s="31"/>
      <c r="BN44" s="31"/>
      <c r="BO44" s="32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2"/>
      <c r="CF44" s="31"/>
      <c r="CG44" s="32"/>
      <c r="CH44" s="31">
        <v>404749.24085625797</v>
      </c>
      <c r="CI44" s="31">
        <v>237466.03743296265</v>
      </c>
      <c r="CJ44" s="31">
        <v>23511.851170419861</v>
      </c>
      <c r="CK44" s="31">
        <v>32235.730148178343</v>
      </c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2"/>
      <c r="CY44" s="31"/>
      <c r="CZ44" s="31"/>
      <c r="DA44" s="31"/>
      <c r="DB44" s="31"/>
      <c r="DC44" s="31"/>
      <c r="DD44" s="31"/>
      <c r="DE44" s="31"/>
      <c r="DF44" s="32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29"/>
      <c r="DW44" s="32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2"/>
      <c r="GA44" s="30"/>
    </row>
    <row r="45" spans="1:183">
      <c r="A45" s="33">
        <v>1853</v>
      </c>
      <c r="B45" s="31">
        <v>4035</v>
      </c>
      <c r="C45" s="31">
        <v>4534</v>
      </c>
      <c r="D45" s="31">
        <v>1552</v>
      </c>
      <c r="E45" s="31">
        <v>1663</v>
      </c>
      <c r="F45" s="31">
        <v>36739</v>
      </c>
      <c r="G45" s="31">
        <v>34422</v>
      </c>
      <c r="H45" s="31">
        <v>24935</v>
      </c>
      <c r="I45" s="31">
        <v>3194</v>
      </c>
      <c r="J45" s="31">
        <v>1440</v>
      </c>
      <c r="K45" s="31">
        <v>3552</v>
      </c>
      <c r="L45" s="31">
        <v>2412</v>
      </c>
      <c r="M45" s="31">
        <v>27248</v>
      </c>
      <c r="N45" s="32">
        <v>145726</v>
      </c>
      <c r="O45" s="36">
        <v>6199</v>
      </c>
      <c r="P45" s="31">
        <v>3129</v>
      </c>
      <c r="Q45" s="31">
        <v>3850</v>
      </c>
      <c r="R45" s="31">
        <v>15136</v>
      </c>
      <c r="S45" s="31">
        <v>837</v>
      </c>
      <c r="T45" s="35">
        <v>168678</v>
      </c>
      <c r="U45" s="31">
        <v>795</v>
      </c>
      <c r="V45" s="31"/>
      <c r="W45" s="31"/>
      <c r="X45" s="31">
        <v>26156.953245750414</v>
      </c>
      <c r="Y45" s="32"/>
      <c r="Z45" s="31"/>
      <c r="AA45" s="31"/>
      <c r="AB45" s="31"/>
      <c r="AC45" s="31"/>
      <c r="AD45" s="31"/>
      <c r="AE45" s="31"/>
      <c r="AF45" s="31"/>
      <c r="AG45" s="32"/>
      <c r="AH45" s="31"/>
      <c r="AI45" s="31"/>
      <c r="AJ45" s="31"/>
      <c r="AK45" s="31"/>
      <c r="AL45" s="31"/>
      <c r="AM45" s="32"/>
      <c r="AN45" s="31"/>
      <c r="AO45" s="31"/>
      <c r="AP45" s="32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2"/>
      <c r="BG45" s="31"/>
      <c r="BH45" s="31"/>
      <c r="BI45" s="31">
        <v>1482.258</v>
      </c>
      <c r="BJ45" s="31"/>
      <c r="BK45" s="31"/>
      <c r="BL45" s="31"/>
      <c r="BM45" s="31"/>
      <c r="BN45" s="31"/>
      <c r="BO45" s="32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2"/>
      <c r="CF45" s="31"/>
      <c r="CG45" s="32"/>
      <c r="CH45" s="31">
        <v>401171.85467742954</v>
      </c>
      <c r="CI45" s="31">
        <v>238303.45618971717</v>
      </c>
      <c r="CJ45" s="31">
        <v>23783.927583522345</v>
      </c>
      <c r="CK45" s="31">
        <v>32354.245620690661</v>
      </c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2"/>
      <c r="CY45" s="31"/>
      <c r="CZ45" s="31"/>
      <c r="DA45" s="31"/>
      <c r="DB45" s="31"/>
      <c r="DC45" s="31"/>
      <c r="DD45" s="31"/>
      <c r="DE45" s="31"/>
      <c r="DF45" s="32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29"/>
      <c r="DW45" s="32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2"/>
      <c r="GA45" s="30"/>
    </row>
    <row r="46" spans="1:183">
      <c r="A46" s="33">
        <v>1854</v>
      </c>
      <c r="B46" s="31">
        <v>4063</v>
      </c>
      <c r="C46" s="31">
        <v>4563</v>
      </c>
      <c r="D46" s="31">
        <v>1569</v>
      </c>
      <c r="E46" s="31">
        <v>1673</v>
      </c>
      <c r="F46" s="31">
        <v>36869</v>
      </c>
      <c r="G46" s="31">
        <v>34531</v>
      </c>
      <c r="H46" s="31">
        <v>25096</v>
      </c>
      <c r="I46" s="31">
        <v>3218</v>
      </c>
      <c r="J46" s="31">
        <v>1457</v>
      </c>
      <c r="K46" s="31">
        <v>3586</v>
      </c>
      <c r="L46" s="31">
        <v>2427</v>
      </c>
      <c r="M46" s="31">
        <v>27446</v>
      </c>
      <c r="N46" s="32">
        <v>146498</v>
      </c>
      <c r="O46" s="36">
        <v>6083</v>
      </c>
      <c r="P46" s="31">
        <v>3158</v>
      </c>
      <c r="Q46" s="31">
        <v>3858</v>
      </c>
      <c r="R46" s="31">
        <v>15217</v>
      </c>
      <c r="S46" s="31">
        <v>842</v>
      </c>
      <c r="T46" s="35">
        <v>169573</v>
      </c>
      <c r="U46" s="31">
        <v>887</v>
      </c>
      <c r="V46" s="31"/>
      <c r="W46" s="31"/>
      <c r="X46" s="31">
        <v>26882.238226690952</v>
      </c>
      <c r="Y46" s="32"/>
      <c r="Z46" s="31"/>
      <c r="AA46" s="31"/>
      <c r="AB46" s="31"/>
      <c r="AC46" s="31"/>
      <c r="AD46" s="31"/>
      <c r="AE46" s="31"/>
      <c r="AF46" s="31"/>
      <c r="AG46" s="32"/>
      <c r="AH46" s="31"/>
      <c r="AI46" s="31"/>
      <c r="AJ46" s="31"/>
      <c r="AK46" s="31"/>
      <c r="AL46" s="31"/>
      <c r="AM46" s="32"/>
      <c r="AN46" s="31"/>
      <c r="AO46" s="31"/>
      <c r="AP46" s="32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2"/>
      <c r="BG46" s="31"/>
      <c r="BH46" s="31"/>
      <c r="BI46" s="31">
        <v>1506.873</v>
      </c>
      <c r="BJ46" s="31"/>
      <c r="BK46" s="31"/>
      <c r="BL46" s="31"/>
      <c r="BM46" s="31"/>
      <c r="BN46" s="31"/>
      <c r="BO46" s="32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2"/>
      <c r="CF46" s="31"/>
      <c r="CG46" s="32"/>
      <c r="CH46" s="31">
        <v>397626.08731484745</v>
      </c>
      <c r="CI46" s="31">
        <v>239143.82808529417</v>
      </c>
      <c r="CJ46" s="31">
        <v>24059.152433301726</v>
      </c>
      <c r="CK46" s="31">
        <v>32473.196818317945</v>
      </c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2"/>
      <c r="CY46" s="31"/>
      <c r="CZ46" s="31"/>
      <c r="DA46" s="31"/>
      <c r="DB46" s="31"/>
      <c r="DC46" s="31"/>
      <c r="DD46" s="31"/>
      <c r="DE46" s="31"/>
      <c r="DF46" s="32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29"/>
      <c r="DW46" s="32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2"/>
      <c r="GA46" s="30"/>
    </row>
    <row r="47" spans="1:183">
      <c r="A47" s="33">
        <v>1855</v>
      </c>
      <c r="B47" s="31">
        <v>4092</v>
      </c>
      <c r="C47" s="31">
        <v>4592</v>
      </c>
      <c r="D47" s="31">
        <v>1590</v>
      </c>
      <c r="E47" s="31">
        <v>1683</v>
      </c>
      <c r="F47" s="31">
        <v>37000</v>
      </c>
      <c r="G47" s="31">
        <v>34586</v>
      </c>
      <c r="H47" s="31">
        <v>25257</v>
      </c>
      <c r="I47" s="31">
        <v>3235</v>
      </c>
      <c r="J47" s="31">
        <v>1479</v>
      </c>
      <c r="K47" s="31">
        <v>3625</v>
      </c>
      <c r="L47" s="31">
        <v>2442</v>
      </c>
      <c r="M47" s="31">
        <v>27697</v>
      </c>
      <c r="N47" s="32">
        <v>147278</v>
      </c>
      <c r="O47" s="36">
        <v>6015</v>
      </c>
      <c r="P47" s="31">
        <v>3187</v>
      </c>
      <c r="Q47" s="31">
        <v>3867</v>
      </c>
      <c r="R47" s="31">
        <v>15299</v>
      </c>
      <c r="S47" s="31">
        <v>846</v>
      </c>
      <c r="T47" s="35">
        <v>170477</v>
      </c>
      <c r="U47" s="31">
        <v>983</v>
      </c>
      <c r="V47" s="31"/>
      <c r="W47" s="31"/>
      <c r="X47" s="31">
        <v>27707.942565547935</v>
      </c>
      <c r="Y47" s="32"/>
      <c r="Z47" s="31"/>
      <c r="AA47" s="31"/>
      <c r="AB47" s="31"/>
      <c r="AC47" s="31"/>
      <c r="AD47" s="31"/>
      <c r="AE47" s="31"/>
      <c r="AF47" s="31"/>
      <c r="AG47" s="32"/>
      <c r="AH47" s="31"/>
      <c r="AI47" s="31"/>
      <c r="AJ47" s="31"/>
      <c r="AK47" s="31"/>
      <c r="AL47" s="31"/>
      <c r="AM47" s="32"/>
      <c r="AN47" s="31"/>
      <c r="AO47" s="31"/>
      <c r="AP47" s="32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2"/>
      <c r="BG47" s="31"/>
      <c r="BH47" s="31"/>
      <c r="BI47" s="31">
        <v>1531.758</v>
      </c>
      <c r="BJ47" s="31"/>
      <c r="BK47" s="31"/>
      <c r="BL47" s="31"/>
      <c r="BM47" s="31"/>
      <c r="BN47" s="31"/>
      <c r="BO47" s="32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2"/>
      <c r="CF47" s="31"/>
      <c r="CG47" s="32"/>
      <c r="CH47" s="31">
        <v>394111.65930482204</v>
      </c>
      <c r="CI47" s="31">
        <v>239987.16353387272</v>
      </c>
      <c r="CJ47" s="31">
        <v>24337.562153101841</v>
      </c>
      <c r="CK47" s="31">
        <v>32592.585343014536</v>
      </c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2"/>
      <c r="CY47" s="31"/>
      <c r="CZ47" s="31"/>
      <c r="DA47" s="31"/>
      <c r="DB47" s="31"/>
      <c r="DC47" s="31"/>
      <c r="DD47" s="31"/>
      <c r="DE47" s="31"/>
      <c r="DF47" s="32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29"/>
      <c r="DW47" s="32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2"/>
      <c r="GA47" s="30"/>
    </row>
    <row r="48" spans="1:183">
      <c r="A48" s="33">
        <v>1856</v>
      </c>
      <c r="B48" s="31">
        <v>4120</v>
      </c>
      <c r="C48" s="31">
        <v>4621</v>
      </c>
      <c r="D48" s="31">
        <v>1612</v>
      </c>
      <c r="E48" s="31">
        <v>1692</v>
      </c>
      <c r="F48" s="31">
        <v>37060</v>
      </c>
      <c r="G48" s="31">
        <v>34715</v>
      </c>
      <c r="H48" s="31">
        <v>25420</v>
      </c>
      <c r="I48" s="31">
        <v>3253</v>
      </c>
      <c r="J48" s="31">
        <v>1501</v>
      </c>
      <c r="K48" s="31">
        <v>3657</v>
      </c>
      <c r="L48" s="31">
        <v>2457</v>
      </c>
      <c r="M48" s="31">
        <v>27978</v>
      </c>
      <c r="N48" s="32">
        <v>148086</v>
      </c>
      <c r="O48" s="36">
        <v>5973</v>
      </c>
      <c r="P48" s="31">
        <v>3216</v>
      </c>
      <c r="Q48" s="31">
        <v>3875</v>
      </c>
      <c r="R48" s="31">
        <v>15381</v>
      </c>
      <c r="S48" s="31">
        <v>851</v>
      </c>
      <c r="T48" s="35">
        <v>171409</v>
      </c>
      <c r="U48" s="31">
        <v>1065</v>
      </c>
      <c r="V48" s="31"/>
      <c r="W48" s="31"/>
      <c r="X48" s="31">
        <v>28534.67982333187</v>
      </c>
      <c r="Y48" s="32"/>
      <c r="Z48" s="31"/>
      <c r="AA48" s="31"/>
      <c r="AB48" s="31"/>
      <c r="AC48" s="31"/>
      <c r="AD48" s="31"/>
      <c r="AE48" s="31"/>
      <c r="AF48" s="31"/>
      <c r="AG48" s="32"/>
      <c r="AH48" s="31"/>
      <c r="AI48" s="31"/>
      <c r="AJ48" s="31"/>
      <c r="AK48" s="31"/>
      <c r="AL48" s="31"/>
      <c r="AM48" s="32"/>
      <c r="AN48" s="31"/>
      <c r="AO48" s="31"/>
      <c r="AP48" s="32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2"/>
      <c r="BG48" s="31"/>
      <c r="BH48" s="31"/>
      <c r="BI48" s="31">
        <v>1556.924</v>
      </c>
      <c r="BJ48" s="31"/>
      <c r="BK48" s="31"/>
      <c r="BL48" s="31"/>
      <c r="BM48" s="31"/>
      <c r="BN48" s="31"/>
      <c r="BO48" s="32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2"/>
      <c r="CF48" s="31"/>
      <c r="CG48" s="32"/>
      <c r="CH48" s="31">
        <v>390628.2936537104</v>
      </c>
      <c r="CI48" s="31">
        <v>240833.47298635732</v>
      </c>
      <c r="CJ48" s="31">
        <v>24619.193597868954</v>
      </c>
      <c r="CK48" s="31">
        <v>32712.412802624403</v>
      </c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2"/>
      <c r="CY48" s="31"/>
      <c r="CZ48" s="31"/>
      <c r="DA48" s="31"/>
      <c r="DB48" s="31"/>
      <c r="DC48" s="31"/>
      <c r="DD48" s="31"/>
      <c r="DE48" s="31"/>
      <c r="DF48" s="32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29"/>
      <c r="DW48" s="32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2"/>
      <c r="GA48" s="30"/>
    </row>
    <row r="49" spans="1:183">
      <c r="A49" s="33">
        <v>1857</v>
      </c>
      <c r="B49" s="31">
        <v>4150</v>
      </c>
      <c r="C49" s="31">
        <v>4651</v>
      </c>
      <c r="D49" s="31">
        <v>1634</v>
      </c>
      <c r="E49" s="31">
        <v>1703</v>
      </c>
      <c r="F49" s="31">
        <v>37120</v>
      </c>
      <c r="G49" s="31">
        <v>34979</v>
      </c>
      <c r="H49" s="31">
        <v>25584</v>
      </c>
      <c r="I49" s="31">
        <v>3277</v>
      </c>
      <c r="J49" s="31">
        <v>1521</v>
      </c>
      <c r="K49" s="31">
        <v>3680</v>
      </c>
      <c r="L49" s="31">
        <v>2471</v>
      </c>
      <c r="M49" s="31">
        <v>28186</v>
      </c>
      <c r="N49" s="32">
        <v>148956</v>
      </c>
      <c r="O49" s="36">
        <v>5919</v>
      </c>
      <c r="P49" s="31">
        <v>3246</v>
      </c>
      <c r="Q49" s="31">
        <v>3889</v>
      </c>
      <c r="R49" s="31">
        <v>15455</v>
      </c>
      <c r="S49" s="31">
        <v>856</v>
      </c>
      <c r="T49" s="35">
        <v>172402</v>
      </c>
      <c r="U49" s="31">
        <v>1156</v>
      </c>
      <c r="V49" s="31"/>
      <c r="W49" s="31"/>
      <c r="X49" s="31">
        <v>29360.441864967495</v>
      </c>
      <c r="Y49" s="32"/>
      <c r="Z49" s="31"/>
      <c r="AA49" s="31"/>
      <c r="AB49" s="31"/>
      <c r="AC49" s="31"/>
      <c r="AD49" s="31"/>
      <c r="AE49" s="31"/>
      <c r="AF49" s="31"/>
      <c r="AG49" s="32"/>
      <c r="AH49" s="31"/>
      <c r="AI49" s="31"/>
      <c r="AJ49" s="31"/>
      <c r="AK49" s="31"/>
      <c r="AL49" s="31"/>
      <c r="AM49" s="32"/>
      <c r="AN49" s="31"/>
      <c r="AO49" s="31"/>
      <c r="AP49" s="32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2"/>
      <c r="BG49" s="31"/>
      <c r="BH49" s="31"/>
      <c r="BI49" s="31">
        <v>1582.386</v>
      </c>
      <c r="BJ49" s="31"/>
      <c r="BK49" s="31"/>
      <c r="BL49" s="31"/>
      <c r="BM49" s="31"/>
      <c r="BN49" s="31"/>
      <c r="BO49" s="32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2"/>
      <c r="CF49" s="31"/>
      <c r="CG49" s="32"/>
      <c r="CH49" s="31">
        <v>387175.71581608476</v>
      </c>
      <c r="CI49" s="31">
        <v>241682.76693050729</v>
      </c>
      <c r="CJ49" s="31">
        <v>24904.084049030491</v>
      </c>
      <c r="CK49" s="31">
        <v>32832.680810902792</v>
      </c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2"/>
      <c r="CY49" s="31"/>
      <c r="CZ49" s="31"/>
      <c r="DA49" s="31"/>
      <c r="DB49" s="31"/>
      <c r="DC49" s="31"/>
      <c r="DD49" s="31"/>
      <c r="DE49" s="31"/>
      <c r="DF49" s="32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29"/>
      <c r="DW49" s="32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2"/>
      <c r="GA49" s="30"/>
    </row>
    <row r="50" spans="1:183">
      <c r="A50" s="33">
        <v>1858</v>
      </c>
      <c r="B50" s="31">
        <v>4178</v>
      </c>
      <c r="C50" s="31">
        <v>4680</v>
      </c>
      <c r="D50" s="31">
        <v>1653</v>
      </c>
      <c r="E50" s="31">
        <v>1715</v>
      </c>
      <c r="F50" s="31">
        <v>37180</v>
      </c>
      <c r="G50" s="31">
        <v>35278</v>
      </c>
      <c r="H50" s="31">
        <v>25748</v>
      </c>
      <c r="I50" s="31">
        <v>3294</v>
      </c>
      <c r="J50" s="31">
        <v>1543</v>
      </c>
      <c r="K50" s="31">
        <v>3711</v>
      </c>
      <c r="L50" s="31">
        <v>2484</v>
      </c>
      <c r="M50" s="31">
        <v>28422</v>
      </c>
      <c r="N50" s="32">
        <v>149886</v>
      </c>
      <c r="O50" s="36">
        <v>5891</v>
      </c>
      <c r="P50" s="31">
        <v>3273</v>
      </c>
      <c r="Q50" s="31">
        <v>3925</v>
      </c>
      <c r="R50" s="31">
        <v>15526</v>
      </c>
      <c r="S50" s="31">
        <v>861</v>
      </c>
      <c r="T50" s="35">
        <v>173471</v>
      </c>
      <c r="U50" s="31">
        <v>1235</v>
      </c>
      <c r="V50" s="31"/>
      <c r="W50" s="31"/>
      <c r="X50" s="31">
        <v>30186.232259248591</v>
      </c>
      <c r="Y50" s="32"/>
      <c r="Z50" s="31"/>
      <c r="AA50" s="31"/>
      <c r="AB50" s="31"/>
      <c r="AC50" s="31"/>
      <c r="AD50" s="31"/>
      <c r="AE50" s="31"/>
      <c r="AF50" s="31"/>
      <c r="AG50" s="32"/>
      <c r="AH50" s="31"/>
      <c r="AI50" s="31"/>
      <c r="AJ50" s="31"/>
      <c r="AK50" s="31"/>
      <c r="AL50" s="31"/>
      <c r="AM50" s="32"/>
      <c r="AN50" s="31"/>
      <c r="AO50" s="31"/>
      <c r="AP50" s="32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2"/>
      <c r="BG50" s="31"/>
      <c r="BH50" s="31"/>
      <c r="BI50" s="31">
        <v>1608.154</v>
      </c>
      <c r="BJ50" s="31"/>
      <c r="BK50" s="31"/>
      <c r="BL50" s="31"/>
      <c r="BM50" s="31"/>
      <c r="BN50" s="31"/>
      <c r="BO50" s="32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2"/>
      <c r="CF50" s="31"/>
      <c r="CG50" s="32"/>
      <c r="CH50" s="31">
        <v>383753.65367309394</v>
      </c>
      <c r="CI50" s="31">
        <v>242535.05589106685</v>
      </c>
      <c r="CJ50" s="31">
        <v>25192.271219430226</v>
      </c>
      <c r="CK50" s="31">
        <v>32953.390987537961</v>
      </c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2"/>
      <c r="CY50" s="31"/>
      <c r="CZ50" s="31"/>
      <c r="DA50" s="31"/>
      <c r="DB50" s="31"/>
      <c r="DC50" s="31"/>
      <c r="DD50" s="31"/>
      <c r="DE50" s="31"/>
      <c r="DF50" s="32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29"/>
      <c r="DW50" s="32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2"/>
      <c r="GA50" s="30"/>
    </row>
    <row r="51" spans="1:183">
      <c r="A51" s="33">
        <v>1859</v>
      </c>
      <c r="B51" s="31">
        <v>4206</v>
      </c>
      <c r="C51" s="31">
        <v>4710</v>
      </c>
      <c r="D51" s="31">
        <v>1674</v>
      </c>
      <c r="E51" s="31">
        <v>1726</v>
      </c>
      <c r="F51" s="31">
        <v>37240</v>
      </c>
      <c r="G51" s="31">
        <v>35633</v>
      </c>
      <c r="H51" s="31">
        <v>25914</v>
      </c>
      <c r="I51" s="31">
        <v>3304</v>
      </c>
      <c r="J51" s="31">
        <v>1570</v>
      </c>
      <c r="K51" s="31">
        <v>3761</v>
      </c>
      <c r="L51" s="31">
        <v>2497</v>
      </c>
      <c r="M51" s="31">
        <v>28660</v>
      </c>
      <c r="N51" s="32">
        <v>150895</v>
      </c>
      <c r="O51" s="36">
        <v>5862</v>
      </c>
      <c r="P51" s="31">
        <v>3306</v>
      </c>
      <c r="Q51" s="31">
        <v>3963</v>
      </c>
      <c r="R51" s="31">
        <v>15584</v>
      </c>
      <c r="S51" s="31">
        <v>867</v>
      </c>
      <c r="T51" s="35">
        <v>174615</v>
      </c>
      <c r="U51" s="31">
        <v>1279</v>
      </c>
      <c r="V51" s="31"/>
      <c r="W51" s="31"/>
      <c r="X51" s="31">
        <v>31012.050678793305</v>
      </c>
      <c r="Y51" s="32"/>
      <c r="Z51" s="31"/>
      <c r="AA51" s="31"/>
      <c r="AB51" s="31"/>
      <c r="AC51" s="31"/>
      <c r="AD51" s="31"/>
      <c r="AE51" s="31"/>
      <c r="AF51" s="31"/>
      <c r="AG51" s="32"/>
      <c r="AH51" s="31"/>
      <c r="AI51" s="31"/>
      <c r="AJ51" s="31"/>
      <c r="AK51" s="31"/>
      <c r="AL51" s="31"/>
      <c r="AM51" s="32"/>
      <c r="AN51" s="31"/>
      <c r="AO51" s="31"/>
      <c r="AP51" s="32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2"/>
      <c r="BG51" s="31"/>
      <c r="BH51" s="31"/>
      <c r="BI51" s="31">
        <v>1634.242</v>
      </c>
      <c r="BJ51" s="31"/>
      <c r="BK51" s="31"/>
      <c r="BL51" s="31"/>
      <c r="BM51" s="31"/>
      <c r="BN51" s="31"/>
      <c r="BO51" s="32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2"/>
      <c r="CF51" s="31"/>
      <c r="CG51" s="32"/>
      <c r="CH51" s="31">
        <v>380361.837511016</v>
      </c>
      <c r="CI51" s="31">
        <v>243390.35042989545</v>
      </c>
      <c r="CJ51" s="31">
        <v>25483.793258320587</v>
      </c>
      <c r="CK51" s="31">
        <v>33074.544958172992</v>
      </c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2"/>
      <c r="CY51" s="31"/>
      <c r="CZ51" s="31"/>
      <c r="DA51" s="31"/>
      <c r="DB51" s="31"/>
      <c r="DC51" s="31"/>
      <c r="DD51" s="31"/>
      <c r="DE51" s="31"/>
      <c r="DF51" s="32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29"/>
      <c r="DW51" s="32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2"/>
      <c r="GA51" s="30"/>
    </row>
    <row r="52" spans="1:183">
      <c r="A52" s="33">
        <v>1860</v>
      </c>
      <c r="B52" s="31">
        <v>4235</v>
      </c>
      <c r="C52" s="31">
        <v>4740</v>
      </c>
      <c r="D52" s="31">
        <v>1696</v>
      </c>
      <c r="E52" s="31">
        <v>1738</v>
      </c>
      <c r="F52" s="31">
        <v>37300</v>
      </c>
      <c r="G52" s="31">
        <v>36049</v>
      </c>
      <c r="H52" s="31">
        <v>26081</v>
      </c>
      <c r="I52" s="31">
        <v>3318</v>
      </c>
      <c r="J52" s="31">
        <v>1596</v>
      </c>
      <c r="K52" s="31">
        <v>3824</v>
      </c>
      <c r="L52" s="31">
        <v>2510</v>
      </c>
      <c r="M52" s="31">
        <v>28888</v>
      </c>
      <c r="N52" s="32">
        <v>151975</v>
      </c>
      <c r="O52" s="36">
        <v>5821</v>
      </c>
      <c r="P52" s="31">
        <v>3336</v>
      </c>
      <c r="Q52" s="31">
        <v>4000</v>
      </c>
      <c r="R52" s="31">
        <v>15642</v>
      </c>
      <c r="S52" s="31">
        <v>873</v>
      </c>
      <c r="T52" s="35">
        <v>175826</v>
      </c>
      <c r="U52" s="31">
        <v>1326</v>
      </c>
      <c r="V52" s="31">
        <v>132</v>
      </c>
      <c r="W52" s="31">
        <v>3369</v>
      </c>
      <c r="X52" s="31">
        <v>31838.900700000002</v>
      </c>
      <c r="Y52" s="32">
        <v>36665.900699999998</v>
      </c>
      <c r="Z52" s="31"/>
      <c r="AA52" s="31"/>
      <c r="AB52" s="31"/>
      <c r="AC52" s="31"/>
      <c r="AD52" s="31"/>
      <c r="AE52" s="31"/>
      <c r="AF52" s="31"/>
      <c r="AG52" s="32"/>
      <c r="AH52" s="31"/>
      <c r="AI52" s="31"/>
      <c r="AJ52" s="31"/>
      <c r="AK52" s="31"/>
      <c r="AL52" s="31"/>
      <c r="AM52" s="32"/>
      <c r="AN52" s="31"/>
      <c r="AO52" s="31"/>
      <c r="AP52" s="32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2"/>
      <c r="BG52" s="31"/>
      <c r="BH52" s="31"/>
      <c r="BI52" s="31">
        <v>1660.6590000000001</v>
      </c>
      <c r="BJ52" s="31"/>
      <c r="BK52" s="31"/>
      <c r="BL52" s="31"/>
      <c r="BM52" s="31"/>
      <c r="BN52" s="31"/>
      <c r="BO52" s="32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2"/>
      <c r="CF52" s="31"/>
      <c r="CG52" s="32"/>
      <c r="CH52" s="31">
        <v>377000</v>
      </c>
      <c r="CI52" s="31">
        <v>244248.66114609875</v>
      </c>
      <c r="CJ52" s="31">
        <v>25778.688756412721</v>
      </c>
      <c r="CK52" s="31">
        <v>33196.144354427684</v>
      </c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2"/>
      <c r="CY52" s="31"/>
      <c r="CZ52" s="31"/>
      <c r="DA52" s="31"/>
      <c r="DB52" s="31"/>
      <c r="DC52" s="31"/>
      <c r="DD52" s="31"/>
      <c r="DE52" s="31"/>
      <c r="DF52" s="32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29"/>
      <c r="DW52" s="32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2"/>
      <c r="GA52" s="30"/>
    </row>
    <row r="53" spans="1:183">
      <c r="A53" s="33">
        <v>1861</v>
      </c>
      <c r="B53" s="31">
        <v>4263</v>
      </c>
      <c r="C53" s="31">
        <v>4774</v>
      </c>
      <c r="D53" s="31">
        <v>1717</v>
      </c>
      <c r="E53" s="31">
        <v>1754</v>
      </c>
      <c r="F53" s="31">
        <v>37390</v>
      </c>
      <c r="G53" s="31">
        <v>36435</v>
      </c>
      <c r="H53" s="31">
        <v>26249</v>
      </c>
      <c r="I53" s="31">
        <v>3340</v>
      </c>
      <c r="J53" s="31">
        <v>1614</v>
      </c>
      <c r="K53" s="31">
        <v>3888</v>
      </c>
      <c r="L53" s="31">
        <v>2524</v>
      </c>
      <c r="M53" s="31">
        <v>29128</v>
      </c>
      <c r="N53" s="32">
        <v>153076</v>
      </c>
      <c r="O53" s="36">
        <v>5788</v>
      </c>
      <c r="P53" s="31">
        <v>3367</v>
      </c>
      <c r="Q53" s="31">
        <v>4074</v>
      </c>
      <c r="R53" s="31">
        <v>15699</v>
      </c>
      <c r="S53" s="31">
        <v>880</v>
      </c>
      <c r="T53" s="35">
        <v>177096</v>
      </c>
      <c r="U53" s="31">
        <v>1346</v>
      </c>
      <c r="V53" s="31"/>
      <c r="W53" s="31"/>
      <c r="X53" s="31">
        <v>32677.742460796682</v>
      </c>
      <c r="Y53" s="32"/>
      <c r="Z53" s="31"/>
      <c r="AA53" s="31"/>
      <c r="AB53" s="31"/>
      <c r="AC53" s="31"/>
      <c r="AD53" s="31"/>
      <c r="AE53" s="31"/>
      <c r="AF53" s="31"/>
      <c r="AG53" s="32"/>
      <c r="AH53" s="31"/>
      <c r="AI53" s="31"/>
      <c r="AJ53" s="31"/>
      <c r="AK53" s="31"/>
      <c r="AL53" s="31"/>
      <c r="AM53" s="32"/>
      <c r="AN53" s="31"/>
      <c r="AO53" s="31"/>
      <c r="AP53" s="32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2"/>
      <c r="BG53" s="31"/>
      <c r="BH53" s="31"/>
      <c r="BI53" s="31">
        <v>1687.4159999999999</v>
      </c>
      <c r="BJ53" s="31"/>
      <c r="BK53" s="31"/>
      <c r="BL53" s="31"/>
      <c r="BM53" s="31"/>
      <c r="BN53" s="31"/>
      <c r="BO53" s="32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2"/>
      <c r="CF53" s="31"/>
      <c r="CG53" s="32"/>
      <c r="CH53" s="31">
        <v>375055.48211877508</v>
      </c>
      <c r="CI53" s="31">
        <v>245109.99867615991</v>
      </c>
      <c r="CJ53" s="31">
        <v>26076.99675098501</v>
      </c>
      <c r="CK53" s="31">
        <v>33318.190813920533</v>
      </c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2"/>
      <c r="CY53" s="31"/>
      <c r="CZ53" s="31"/>
      <c r="DA53" s="31"/>
      <c r="DB53" s="31"/>
      <c r="DC53" s="31"/>
      <c r="DD53" s="31"/>
      <c r="DE53" s="31"/>
      <c r="DF53" s="32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29"/>
      <c r="DW53" s="32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2"/>
      <c r="GA53" s="30"/>
    </row>
    <row r="54" spans="1:183">
      <c r="A54" s="33">
        <v>1862</v>
      </c>
      <c r="B54" s="31">
        <v>4292</v>
      </c>
      <c r="C54" s="31">
        <v>4809</v>
      </c>
      <c r="D54" s="31">
        <v>1739</v>
      </c>
      <c r="E54" s="31">
        <v>1774</v>
      </c>
      <c r="F54" s="31">
        <v>37520</v>
      </c>
      <c r="G54" s="31">
        <v>36788</v>
      </c>
      <c r="H54" s="31">
        <v>26418</v>
      </c>
      <c r="I54" s="31">
        <v>3366</v>
      </c>
      <c r="J54" s="31">
        <v>1627</v>
      </c>
      <c r="K54" s="31">
        <v>3942</v>
      </c>
      <c r="L54" s="31">
        <v>2538</v>
      </c>
      <c r="M54" s="31">
        <v>29401</v>
      </c>
      <c r="N54" s="32">
        <v>154214</v>
      </c>
      <c r="O54" s="36">
        <v>5776</v>
      </c>
      <c r="P54" s="31">
        <v>3398</v>
      </c>
      <c r="Q54" s="31">
        <v>4113</v>
      </c>
      <c r="R54" s="31">
        <v>15754</v>
      </c>
      <c r="S54" s="31">
        <v>886</v>
      </c>
      <c r="T54" s="35">
        <v>178365</v>
      </c>
      <c r="U54" s="31">
        <v>1382</v>
      </c>
      <c r="V54" s="31"/>
      <c r="W54" s="31"/>
      <c r="X54" s="31">
        <v>33515.609324584533</v>
      </c>
      <c r="Y54" s="32"/>
      <c r="Z54" s="31"/>
      <c r="AA54" s="31"/>
      <c r="AB54" s="31"/>
      <c r="AC54" s="31"/>
      <c r="AD54" s="31"/>
      <c r="AE54" s="31"/>
      <c r="AF54" s="31"/>
      <c r="AG54" s="32"/>
      <c r="AH54" s="31"/>
      <c r="AI54" s="31"/>
      <c r="AJ54" s="31"/>
      <c r="AK54" s="31"/>
      <c r="AL54" s="31"/>
      <c r="AM54" s="32"/>
      <c r="AN54" s="31"/>
      <c r="AO54" s="31"/>
      <c r="AP54" s="32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2"/>
      <c r="BG54" s="31"/>
      <c r="BH54" s="31"/>
      <c r="BI54" s="31">
        <v>1714.521</v>
      </c>
      <c r="BJ54" s="31"/>
      <c r="BK54" s="31"/>
      <c r="BL54" s="31"/>
      <c r="BM54" s="31"/>
      <c r="BN54" s="31"/>
      <c r="BO54" s="32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2"/>
      <c r="CF54" s="31"/>
      <c r="CG54" s="32"/>
      <c r="CH54" s="31">
        <v>373120.99381259101</v>
      </c>
      <c r="CI54" s="31">
        <v>245974.3736940714</v>
      </c>
      <c r="CJ54" s="31">
        <v>26378.756731050689</v>
      </c>
      <c r="CK54" s="31">
        <v>33440.685980290778</v>
      </c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2"/>
      <c r="CY54" s="31"/>
      <c r="CZ54" s="31"/>
      <c r="DA54" s="31"/>
      <c r="DB54" s="31"/>
      <c r="DC54" s="31"/>
      <c r="DD54" s="31"/>
      <c r="DE54" s="31"/>
      <c r="DF54" s="32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29"/>
      <c r="DW54" s="32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2"/>
      <c r="GA54" s="30"/>
    </row>
    <row r="55" spans="1:183">
      <c r="A55" s="33">
        <v>1863</v>
      </c>
      <c r="B55" s="31">
        <v>4321</v>
      </c>
      <c r="C55" s="31">
        <v>4844</v>
      </c>
      <c r="D55" s="31">
        <v>1761</v>
      </c>
      <c r="E55" s="31">
        <v>1794</v>
      </c>
      <c r="F55" s="31">
        <v>37710</v>
      </c>
      <c r="G55" s="31">
        <v>37184</v>
      </c>
      <c r="H55" s="31">
        <v>26610</v>
      </c>
      <c r="I55" s="31">
        <v>3397</v>
      </c>
      <c r="J55" s="31">
        <v>1646</v>
      </c>
      <c r="K55" s="31">
        <v>3994</v>
      </c>
      <c r="L55" s="31">
        <v>2552</v>
      </c>
      <c r="M55" s="31">
        <v>29630</v>
      </c>
      <c r="N55" s="32">
        <v>155443</v>
      </c>
      <c r="O55" s="36">
        <v>5718</v>
      </c>
      <c r="P55" s="31">
        <v>3430</v>
      </c>
      <c r="Q55" s="31">
        <v>4131</v>
      </c>
      <c r="R55" s="31">
        <v>15809</v>
      </c>
      <c r="S55" s="31">
        <v>893</v>
      </c>
      <c r="T55" s="35">
        <v>179706</v>
      </c>
      <c r="U55" s="31">
        <v>1432</v>
      </c>
      <c r="V55" s="31"/>
      <c r="W55" s="31"/>
      <c r="X55" s="31">
        <v>34354.50874469363</v>
      </c>
      <c r="Y55" s="32"/>
      <c r="Z55" s="31"/>
      <c r="AA55" s="31"/>
      <c r="AB55" s="31"/>
      <c r="AC55" s="31"/>
      <c r="AD55" s="31"/>
      <c r="AE55" s="31"/>
      <c r="AF55" s="31"/>
      <c r="AG55" s="32"/>
      <c r="AH55" s="31"/>
      <c r="AI55" s="31"/>
      <c r="AJ55" s="31"/>
      <c r="AK55" s="31"/>
      <c r="AL55" s="31"/>
      <c r="AM55" s="32"/>
      <c r="AN55" s="31"/>
      <c r="AO55" s="31"/>
      <c r="AP55" s="32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2"/>
      <c r="BG55" s="31"/>
      <c r="BH55" s="31"/>
      <c r="BI55" s="31">
        <v>1741.9829999999999</v>
      </c>
      <c r="BJ55" s="31"/>
      <c r="BK55" s="31"/>
      <c r="BL55" s="31"/>
      <c r="BM55" s="31"/>
      <c r="BN55" s="31"/>
      <c r="BO55" s="32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2"/>
      <c r="CF55" s="31"/>
      <c r="CG55" s="32"/>
      <c r="CH55" s="31">
        <v>371196.48335017986</v>
      </c>
      <c r="CI55" s="31">
        <v>246841.7969114673</v>
      </c>
      <c r="CJ55" s="31">
        <v>26684.008642585271</v>
      </c>
      <c r="CK55" s="31">
        <v>33563.631503220531</v>
      </c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2"/>
      <c r="CY55" s="31"/>
      <c r="CZ55" s="31"/>
      <c r="DA55" s="31"/>
      <c r="DB55" s="31"/>
      <c r="DC55" s="31"/>
      <c r="DD55" s="31"/>
      <c r="DE55" s="31"/>
      <c r="DF55" s="32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29"/>
      <c r="DW55" s="32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2"/>
      <c r="GA55" s="30"/>
    </row>
    <row r="56" spans="1:183">
      <c r="A56" s="33">
        <v>1864</v>
      </c>
      <c r="B56" s="31">
        <v>4350</v>
      </c>
      <c r="C56" s="31">
        <v>4879</v>
      </c>
      <c r="D56" s="31">
        <v>1777</v>
      </c>
      <c r="E56" s="31">
        <v>1813</v>
      </c>
      <c r="F56" s="31">
        <v>37860</v>
      </c>
      <c r="G56" s="31">
        <v>37602</v>
      </c>
      <c r="H56" s="31">
        <v>26814</v>
      </c>
      <c r="I56" s="31">
        <v>3431</v>
      </c>
      <c r="J56" s="31">
        <v>1668</v>
      </c>
      <c r="K56" s="31">
        <v>4046</v>
      </c>
      <c r="L56" s="31">
        <v>2566</v>
      </c>
      <c r="M56" s="31">
        <v>29842</v>
      </c>
      <c r="N56" s="32">
        <v>156648</v>
      </c>
      <c r="O56" s="36">
        <v>5641</v>
      </c>
      <c r="P56" s="31">
        <v>3461</v>
      </c>
      <c r="Q56" s="31">
        <v>4176</v>
      </c>
      <c r="R56" s="31">
        <v>15864</v>
      </c>
      <c r="S56" s="31">
        <v>900</v>
      </c>
      <c r="T56" s="35">
        <v>181049</v>
      </c>
      <c r="U56" s="31">
        <v>1495</v>
      </c>
      <c r="V56" s="31"/>
      <c r="W56" s="31"/>
      <c r="X56" s="31">
        <v>35192.432578597763</v>
      </c>
      <c r="Y56" s="32"/>
      <c r="Z56" s="31"/>
      <c r="AA56" s="31"/>
      <c r="AB56" s="31"/>
      <c r="AC56" s="31"/>
      <c r="AD56" s="31"/>
      <c r="AE56" s="31"/>
      <c r="AF56" s="31"/>
      <c r="AG56" s="32"/>
      <c r="AH56" s="31"/>
      <c r="AI56" s="31"/>
      <c r="AJ56" s="31"/>
      <c r="AK56" s="31"/>
      <c r="AL56" s="31"/>
      <c r="AM56" s="32"/>
      <c r="AN56" s="31"/>
      <c r="AO56" s="31"/>
      <c r="AP56" s="32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2"/>
      <c r="BG56" s="31"/>
      <c r="BH56" s="31"/>
      <c r="BI56" s="31">
        <v>1769.808</v>
      </c>
      <c r="BJ56" s="31"/>
      <c r="BK56" s="31"/>
      <c r="BL56" s="31"/>
      <c r="BM56" s="31"/>
      <c r="BN56" s="31"/>
      <c r="BO56" s="32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2"/>
      <c r="CF56" s="31"/>
      <c r="CG56" s="32"/>
      <c r="CH56" s="31">
        <v>369281.899267097</v>
      </c>
      <c r="CI56" s="31">
        <v>247712.27907775604</v>
      </c>
      <c r="CJ56" s="31">
        <v>26992.792893814461</v>
      </c>
      <c r="CK56" s="31">
        <v>33687.029038457011</v>
      </c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2"/>
      <c r="CY56" s="31"/>
      <c r="CZ56" s="31"/>
      <c r="DA56" s="31"/>
      <c r="DB56" s="31"/>
      <c r="DC56" s="31"/>
      <c r="DD56" s="31"/>
      <c r="DE56" s="31"/>
      <c r="DF56" s="32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29"/>
      <c r="DW56" s="32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2"/>
      <c r="GA56" s="30"/>
    </row>
    <row r="57" spans="1:183">
      <c r="A57" s="33">
        <v>1865</v>
      </c>
      <c r="B57" s="31">
        <v>4380</v>
      </c>
      <c r="C57" s="31">
        <v>4915</v>
      </c>
      <c r="D57" s="31">
        <v>1799</v>
      </c>
      <c r="E57" s="31">
        <v>1833</v>
      </c>
      <c r="F57" s="31">
        <v>38020</v>
      </c>
      <c r="G57" s="31">
        <v>37955</v>
      </c>
      <c r="H57" s="31">
        <v>27023</v>
      </c>
      <c r="I57" s="31">
        <v>3460</v>
      </c>
      <c r="J57" s="31">
        <v>1690</v>
      </c>
      <c r="K57" s="31">
        <v>4092</v>
      </c>
      <c r="L57" s="31">
        <v>2579</v>
      </c>
      <c r="M57" s="31">
        <v>30089</v>
      </c>
      <c r="N57" s="32">
        <v>157835</v>
      </c>
      <c r="O57" s="36">
        <v>5595</v>
      </c>
      <c r="P57" s="31">
        <v>3493</v>
      </c>
      <c r="Q57" s="31">
        <v>4201</v>
      </c>
      <c r="R57" s="31">
        <v>15920</v>
      </c>
      <c r="S57" s="31">
        <v>907</v>
      </c>
      <c r="T57" s="35">
        <v>182356</v>
      </c>
      <c r="U57" s="31">
        <v>1558</v>
      </c>
      <c r="V57" s="31"/>
      <c r="W57" s="31"/>
      <c r="X57" s="31">
        <v>36031.388287864887</v>
      </c>
      <c r="Y57" s="32"/>
      <c r="Z57" s="31"/>
      <c r="AA57" s="31"/>
      <c r="AB57" s="31"/>
      <c r="AC57" s="31"/>
      <c r="AD57" s="31"/>
      <c r="AE57" s="31"/>
      <c r="AF57" s="31"/>
      <c r="AG57" s="32"/>
      <c r="AH57" s="31"/>
      <c r="AI57" s="31"/>
      <c r="AJ57" s="31"/>
      <c r="AK57" s="31"/>
      <c r="AL57" s="31"/>
      <c r="AM57" s="32"/>
      <c r="AN57" s="31"/>
      <c r="AO57" s="31"/>
      <c r="AP57" s="32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2"/>
      <c r="BG57" s="31"/>
      <c r="BH57" s="31"/>
      <c r="BI57" s="31">
        <v>1798.001</v>
      </c>
      <c r="BJ57" s="31"/>
      <c r="BK57" s="31"/>
      <c r="BL57" s="31"/>
      <c r="BM57" s="31"/>
      <c r="BN57" s="31"/>
      <c r="BO57" s="32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2"/>
      <c r="CF57" s="31"/>
      <c r="CG57" s="32"/>
      <c r="CH57" s="31">
        <v>367377.1903643448</v>
      </c>
      <c r="CI57" s="31">
        <v>248585.83098025361</v>
      </c>
      <c r="CJ57" s="31">
        <v>27305.150360563264</v>
      </c>
      <c r="CK57" s="31">
        <v>33810.88024783483</v>
      </c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2"/>
      <c r="CY57" s="31"/>
      <c r="CZ57" s="31"/>
      <c r="DA57" s="31"/>
      <c r="DB57" s="31"/>
      <c r="DC57" s="31"/>
      <c r="DD57" s="31"/>
      <c r="DE57" s="31"/>
      <c r="DF57" s="32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29"/>
      <c r="DW57" s="32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2"/>
      <c r="GA57" s="30"/>
    </row>
    <row r="58" spans="1:183">
      <c r="A58" s="33">
        <v>1866</v>
      </c>
      <c r="B58" s="31">
        <v>4409</v>
      </c>
      <c r="C58" s="31">
        <v>4950</v>
      </c>
      <c r="D58" s="31">
        <v>1814</v>
      </c>
      <c r="E58" s="31">
        <v>1840</v>
      </c>
      <c r="F58" s="31">
        <v>38080</v>
      </c>
      <c r="G58" s="31">
        <v>38193</v>
      </c>
      <c r="H58" s="31">
        <v>27256</v>
      </c>
      <c r="I58" s="31">
        <v>3484</v>
      </c>
      <c r="J58" s="31">
        <v>1707</v>
      </c>
      <c r="K58" s="31">
        <v>4137</v>
      </c>
      <c r="L58" s="31">
        <v>2593</v>
      </c>
      <c r="M58" s="31">
        <v>30315</v>
      </c>
      <c r="N58" s="32">
        <v>158778</v>
      </c>
      <c r="O58" s="36">
        <v>5523</v>
      </c>
      <c r="P58" s="31">
        <v>3525</v>
      </c>
      <c r="Q58" s="31">
        <v>4226</v>
      </c>
      <c r="R58" s="31">
        <v>15976</v>
      </c>
      <c r="S58" s="31">
        <v>912</v>
      </c>
      <c r="T58" s="35">
        <v>183417</v>
      </c>
      <c r="U58" s="31">
        <v>1609</v>
      </c>
      <c r="V58" s="31"/>
      <c r="W58" s="31"/>
      <c r="X58" s="31">
        <v>36869.367738108231</v>
      </c>
      <c r="Y58" s="32"/>
      <c r="Z58" s="31"/>
      <c r="AA58" s="31"/>
      <c r="AB58" s="31"/>
      <c r="AC58" s="31"/>
      <c r="AD58" s="31"/>
      <c r="AE58" s="31"/>
      <c r="AF58" s="31"/>
      <c r="AG58" s="32"/>
      <c r="AH58" s="31"/>
      <c r="AI58" s="31"/>
      <c r="AJ58" s="31"/>
      <c r="AK58" s="31"/>
      <c r="AL58" s="31"/>
      <c r="AM58" s="32"/>
      <c r="AN58" s="31"/>
      <c r="AO58" s="31"/>
      <c r="AP58" s="32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2"/>
      <c r="BG58" s="31"/>
      <c r="BH58" s="31"/>
      <c r="BI58" s="31">
        <v>1826.566</v>
      </c>
      <c r="BJ58" s="31"/>
      <c r="BK58" s="31"/>
      <c r="BL58" s="31"/>
      <c r="BM58" s="31"/>
      <c r="BN58" s="31"/>
      <c r="BO58" s="32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2"/>
      <c r="CF58" s="31"/>
      <c r="CG58" s="32"/>
      <c r="CH58" s="31">
        <v>365482.30570700357</v>
      </c>
      <c r="CI58" s="31">
        <v>249462.46344431717</v>
      </c>
      <c r="CJ58" s="31">
        <v>27621.122391666988</v>
      </c>
      <c r="CK58" s="31">
        <v>33935.186799298375</v>
      </c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2"/>
      <c r="CY58" s="31"/>
      <c r="CZ58" s="31"/>
      <c r="DA58" s="31"/>
      <c r="DB58" s="31"/>
      <c r="DC58" s="31"/>
      <c r="DD58" s="31"/>
      <c r="DE58" s="31"/>
      <c r="DF58" s="32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29"/>
      <c r="DW58" s="32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2"/>
      <c r="GA58" s="30"/>
    </row>
    <row r="59" spans="1:183">
      <c r="A59" s="33">
        <v>1867</v>
      </c>
      <c r="B59" s="31">
        <v>4439</v>
      </c>
      <c r="C59" s="31">
        <v>4986</v>
      </c>
      <c r="D59" s="31">
        <v>1833</v>
      </c>
      <c r="E59" s="31">
        <v>1831</v>
      </c>
      <c r="F59" s="31">
        <v>38230</v>
      </c>
      <c r="G59" s="31">
        <v>38440</v>
      </c>
      <c r="H59" s="31">
        <v>27411</v>
      </c>
      <c r="I59" s="31">
        <v>3510</v>
      </c>
      <c r="J59" s="31">
        <v>1716</v>
      </c>
      <c r="K59" s="31">
        <v>4178</v>
      </c>
      <c r="L59" s="31">
        <v>2607</v>
      </c>
      <c r="M59" s="31">
        <v>30572</v>
      </c>
      <c r="N59" s="32">
        <v>159753</v>
      </c>
      <c r="O59" s="36">
        <v>5487</v>
      </c>
      <c r="P59" s="31">
        <v>3558</v>
      </c>
      <c r="Q59" s="31">
        <v>4251</v>
      </c>
      <c r="R59" s="31">
        <v>16032</v>
      </c>
      <c r="S59" s="31">
        <v>918</v>
      </c>
      <c r="T59" s="35">
        <v>184512</v>
      </c>
      <c r="U59" s="31">
        <v>1647</v>
      </c>
      <c r="V59" s="31"/>
      <c r="W59" s="31"/>
      <c r="X59" s="31">
        <v>37708.378398937894</v>
      </c>
      <c r="Y59" s="32"/>
      <c r="Z59" s="31"/>
      <c r="AA59" s="31"/>
      <c r="AB59" s="31"/>
      <c r="AC59" s="31"/>
      <c r="AD59" s="31"/>
      <c r="AE59" s="31"/>
      <c r="AF59" s="31"/>
      <c r="AG59" s="32"/>
      <c r="AH59" s="31"/>
      <c r="AI59" s="31"/>
      <c r="AJ59" s="31"/>
      <c r="AK59" s="31"/>
      <c r="AL59" s="31"/>
      <c r="AM59" s="32"/>
      <c r="AN59" s="31"/>
      <c r="AO59" s="31"/>
      <c r="AP59" s="32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2"/>
      <c r="BG59" s="31"/>
      <c r="BH59" s="31"/>
      <c r="BI59" s="31">
        <v>1855.5050000000001</v>
      </c>
      <c r="BJ59" s="31"/>
      <c r="BK59" s="31"/>
      <c r="BL59" s="31"/>
      <c r="BM59" s="31"/>
      <c r="BN59" s="31"/>
      <c r="BO59" s="32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2"/>
      <c r="CF59" s="31"/>
      <c r="CG59" s="32"/>
      <c r="CH59" s="31">
        <v>363597.19462286937</v>
      </c>
      <c r="CI59" s="31">
        <v>250342.18733347935</v>
      </c>
      <c r="CJ59" s="31">
        <v>27940.750814444862</v>
      </c>
      <c r="CK59" s="31">
        <v>34059.950366924277</v>
      </c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2"/>
      <c r="CY59" s="31"/>
      <c r="CZ59" s="31"/>
      <c r="DA59" s="31"/>
      <c r="DB59" s="31"/>
      <c r="DC59" s="31"/>
      <c r="DD59" s="31"/>
      <c r="DE59" s="31"/>
      <c r="DF59" s="32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29"/>
      <c r="DW59" s="32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2"/>
      <c r="GA59" s="30"/>
    </row>
    <row r="60" spans="1:183">
      <c r="A60" s="33">
        <v>1868</v>
      </c>
      <c r="B60" s="31">
        <v>4469</v>
      </c>
      <c r="C60" s="31">
        <v>5023</v>
      </c>
      <c r="D60" s="31">
        <v>1852</v>
      </c>
      <c r="E60" s="31">
        <v>1776</v>
      </c>
      <c r="F60" s="31">
        <v>38330</v>
      </c>
      <c r="G60" s="31">
        <v>38637</v>
      </c>
      <c r="H60" s="31">
        <v>27501</v>
      </c>
      <c r="I60" s="31">
        <v>3543</v>
      </c>
      <c r="J60" s="31">
        <v>1724</v>
      </c>
      <c r="K60" s="31">
        <v>4154</v>
      </c>
      <c r="L60" s="31">
        <v>2623</v>
      </c>
      <c r="M60" s="31">
        <v>30845</v>
      </c>
      <c r="N60" s="32">
        <v>160477</v>
      </c>
      <c r="O60" s="36">
        <v>5466</v>
      </c>
      <c r="P60" s="31">
        <v>3591</v>
      </c>
      <c r="Q60" s="31">
        <v>4276</v>
      </c>
      <c r="R60" s="31">
        <v>16088</v>
      </c>
      <c r="S60" s="31">
        <v>922</v>
      </c>
      <c r="T60" s="35">
        <v>185354</v>
      </c>
      <c r="U60" s="31">
        <v>1700</v>
      </c>
      <c r="V60" s="31"/>
      <c r="W60" s="31"/>
      <c r="X60" s="31">
        <v>38546.412143913105</v>
      </c>
      <c r="Y60" s="32"/>
      <c r="Z60" s="31"/>
      <c r="AA60" s="31"/>
      <c r="AB60" s="31"/>
      <c r="AC60" s="31"/>
      <c r="AD60" s="31"/>
      <c r="AE60" s="31"/>
      <c r="AF60" s="31"/>
      <c r="AG60" s="32"/>
      <c r="AH60" s="31"/>
      <c r="AI60" s="31"/>
      <c r="AJ60" s="31"/>
      <c r="AK60" s="31"/>
      <c r="AL60" s="31"/>
      <c r="AM60" s="32"/>
      <c r="AN60" s="31"/>
      <c r="AO60" s="31"/>
      <c r="AP60" s="32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2"/>
      <c r="BG60" s="31"/>
      <c r="BH60" s="31"/>
      <c r="BI60" s="31">
        <v>1884.819</v>
      </c>
      <c r="BJ60" s="31"/>
      <c r="BK60" s="31"/>
      <c r="BL60" s="31"/>
      <c r="BM60" s="31"/>
      <c r="BN60" s="31"/>
      <c r="BO60" s="32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2"/>
      <c r="CF60" s="31"/>
      <c r="CG60" s="32"/>
      <c r="CH60" s="31">
        <v>361721.80670109909</v>
      </c>
      <c r="CI60" s="31">
        <v>251225.01354958274</v>
      </c>
      <c r="CJ60" s="31">
        <v>28264.077940237003</v>
      </c>
      <c r="CK60" s="31">
        <v>34185.172630943947</v>
      </c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2"/>
      <c r="CY60" s="31"/>
      <c r="CZ60" s="31"/>
      <c r="DA60" s="31"/>
      <c r="DB60" s="31"/>
      <c r="DC60" s="31"/>
      <c r="DD60" s="31"/>
      <c r="DE60" s="31"/>
      <c r="DF60" s="32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29"/>
      <c r="DW60" s="32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2"/>
      <c r="GA60" s="30"/>
    </row>
    <row r="61" spans="1:183">
      <c r="A61" s="33">
        <v>1869</v>
      </c>
      <c r="B61" s="31">
        <v>4499</v>
      </c>
      <c r="C61" s="31">
        <v>5029</v>
      </c>
      <c r="D61" s="31">
        <v>1871</v>
      </c>
      <c r="E61" s="31">
        <v>1734</v>
      </c>
      <c r="F61" s="31">
        <v>38890</v>
      </c>
      <c r="G61" s="31">
        <v>38914</v>
      </c>
      <c r="H61" s="31">
        <v>27681</v>
      </c>
      <c r="I61" s="31">
        <v>3575</v>
      </c>
      <c r="J61" s="31">
        <v>1729</v>
      </c>
      <c r="K61" s="31">
        <v>4166</v>
      </c>
      <c r="L61" s="31">
        <v>2639</v>
      </c>
      <c r="M61" s="31">
        <v>31127</v>
      </c>
      <c r="N61" s="32">
        <v>161854</v>
      </c>
      <c r="O61" s="36">
        <v>5449</v>
      </c>
      <c r="P61" s="31">
        <v>3621</v>
      </c>
      <c r="Q61" s="31">
        <v>4302</v>
      </c>
      <c r="R61" s="31">
        <v>16144</v>
      </c>
      <c r="S61" s="31">
        <v>930</v>
      </c>
      <c r="T61" s="35">
        <v>186851</v>
      </c>
      <c r="U61" s="31">
        <v>1750</v>
      </c>
      <c r="V61" s="31"/>
      <c r="W61" s="31"/>
      <c r="X61" s="31">
        <v>39385.476450495</v>
      </c>
      <c r="Y61" s="32"/>
      <c r="Z61" s="31"/>
      <c r="AA61" s="31"/>
      <c r="AB61" s="31"/>
      <c r="AC61" s="31"/>
      <c r="AD61" s="31"/>
      <c r="AE61" s="31"/>
      <c r="AF61" s="31"/>
      <c r="AG61" s="32"/>
      <c r="AH61" s="31"/>
      <c r="AI61" s="31"/>
      <c r="AJ61" s="31"/>
      <c r="AK61" s="31"/>
      <c r="AL61" s="31"/>
      <c r="AM61" s="32"/>
      <c r="AN61" s="31"/>
      <c r="AO61" s="31"/>
      <c r="AP61" s="32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2"/>
      <c r="BG61" s="31"/>
      <c r="BH61" s="31"/>
      <c r="BI61" s="31">
        <v>1914.5070000000001</v>
      </c>
      <c r="BJ61" s="31"/>
      <c r="BK61" s="31"/>
      <c r="BL61" s="31"/>
      <c r="BM61" s="31"/>
      <c r="BN61" s="31"/>
      <c r="BO61" s="32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2"/>
      <c r="CF61" s="31"/>
      <c r="CG61" s="32"/>
      <c r="CH61" s="31">
        <v>359856.09179086227</v>
      </c>
      <c r="CI61" s="31">
        <v>252110.95303291504</v>
      </c>
      <c r="CJ61" s="31">
        <v>28591.146570005443</v>
      </c>
      <c r="CK61" s="31">
        <v>34310.855277766219</v>
      </c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2"/>
      <c r="CY61" s="31"/>
      <c r="CZ61" s="31"/>
      <c r="DA61" s="31"/>
      <c r="DB61" s="31"/>
      <c r="DC61" s="31"/>
      <c r="DD61" s="31"/>
      <c r="DE61" s="31"/>
      <c r="DF61" s="32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29"/>
      <c r="DW61" s="32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2"/>
      <c r="GA61" s="30"/>
    </row>
    <row r="62" spans="1:183">
      <c r="A62" s="33">
        <v>1870</v>
      </c>
      <c r="B62" s="31">
        <v>4520</v>
      </c>
      <c r="C62" s="31">
        <v>5096</v>
      </c>
      <c r="D62" s="31">
        <v>1888</v>
      </c>
      <c r="E62" s="31">
        <v>1754</v>
      </c>
      <c r="F62" s="31">
        <v>38440</v>
      </c>
      <c r="G62" s="31">
        <v>39231</v>
      </c>
      <c r="H62" s="31">
        <v>27888</v>
      </c>
      <c r="I62" s="31">
        <v>3610</v>
      </c>
      <c r="J62" s="31">
        <v>1735</v>
      </c>
      <c r="K62" s="31">
        <v>4164</v>
      </c>
      <c r="L62" s="31">
        <v>2655</v>
      </c>
      <c r="M62" s="31">
        <v>31400</v>
      </c>
      <c r="N62" s="32">
        <v>162381</v>
      </c>
      <c r="O62" s="36">
        <v>5419</v>
      </c>
      <c r="P62" s="31">
        <v>3657</v>
      </c>
      <c r="Q62" s="31">
        <v>4327</v>
      </c>
      <c r="R62" s="31">
        <v>16201</v>
      </c>
      <c r="S62" s="31">
        <v>933</v>
      </c>
      <c r="T62" s="35">
        <v>187499</v>
      </c>
      <c r="U62" s="31">
        <v>1775</v>
      </c>
      <c r="V62" s="31">
        <v>291</v>
      </c>
      <c r="W62" s="31">
        <v>3781</v>
      </c>
      <c r="X62" s="31">
        <v>40240.629500000003</v>
      </c>
      <c r="Y62" s="32">
        <v>46087.629500000003</v>
      </c>
      <c r="Z62" s="31">
        <v>603</v>
      </c>
      <c r="AA62" s="31">
        <v>2586</v>
      </c>
      <c r="AB62" s="31">
        <v>10155</v>
      </c>
      <c r="AC62" s="31">
        <v>5917</v>
      </c>
      <c r="AD62" s="31">
        <v>16865</v>
      </c>
      <c r="AE62" s="31">
        <v>9179</v>
      </c>
      <c r="AF62" s="31">
        <v>8252</v>
      </c>
      <c r="AG62" s="35">
        <v>53557</v>
      </c>
      <c r="AH62" s="31"/>
      <c r="AI62" s="31"/>
      <c r="AJ62" s="31"/>
      <c r="AK62" s="31"/>
      <c r="AL62" s="31"/>
      <c r="AM62" s="32"/>
      <c r="AN62" s="31"/>
      <c r="AO62" s="31"/>
      <c r="AP62" s="32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2">
        <v>88672</v>
      </c>
      <c r="BG62" s="31">
        <v>1796</v>
      </c>
      <c r="BH62" s="31">
        <v>9797</v>
      </c>
      <c r="BI62" s="31">
        <v>1944.569</v>
      </c>
      <c r="BJ62" s="31">
        <v>2392</v>
      </c>
      <c r="BK62" s="31">
        <v>9219</v>
      </c>
      <c r="BL62" s="31">
        <v>2606</v>
      </c>
      <c r="BM62" s="31">
        <v>343</v>
      </c>
      <c r="BN62" s="31">
        <v>1653</v>
      </c>
      <c r="BO62" s="32">
        <v>29750.569</v>
      </c>
      <c r="BP62" s="31">
        <v>1495</v>
      </c>
      <c r="BQ62" s="31">
        <v>137</v>
      </c>
      <c r="BR62" s="31">
        <v>1331</v>
      </c>
      <c r="BS62" s="31">
        <v>242</v>
      </c>
      <c r="BT62" s="31">
        <v>1013</v>
      </c>
      <c r="BU62" s="31">
        <v>492</v>
      </c>
      <c r="BV62" s="31">
        <v>1080</v>
      </c>
      <c r="BW62" s="31">
        <v>1150</v>
      </c>
      <c r="BX62" s="31">
        <v>404</v>
      </c>
      <c r="BY62" s="31">
        <v>499</v>
      </c>
      <c r="BZ62" s="31">
        <v>337</v>
      </c>
      <c r="CA62" s="31">
        <v>176</v>
      </c>
      <c r="CB62" s="31">
        <v>384</v>
      </c>
      <c r="CC62" s="31">
        <v>645</v>
      </c>
      <c r="CD62" s="31">
        <v>124</v>
      </c>
      <c r="CE62" s="32">
        <v>9509</v>
      </c>
      <c r="CF62" s="31">
        <v>1141</v>
      </c>
      <c r="CG62" s="32">
        <v>40400.569000000003</v>
      </c>
      <c r="CH62" s="31">
        <v>358000</v>
      </c>
      <c r="CI62" s="31">
        <v>253000.01676234463</v>
      </c>
      <c r="CJ62" s="31">
        <v>32742.852427061531</v>
      </c>
      <c r="CK62" s="31">
        <v>34437</v>
      </c>
      <c r="CL62" s="31">
        <v>5063</v>
      </c>
      <c r="CM62" s="31">
        <v>9753</v>
      </c>
      <c r="CN62" s="31">
        <v>5775</v>
      </c>
      <c r="CO62" s="31">
        <v>2345</v>
      </c>
      <c r="CP62" s="31"/>
      <c r="CQ62" s="31">
        <v>4245</v>
      </c>
      <c r="CR62" s="31">
        <v>123</v>
      </c>
      <c r="CS62" s="31">
        <v>800</v>
      </c>
      <c r="CT62" s="31">
        <v>4698</v>
      </c>
      <c r="CU62" s="31"/>
      <c r="CV62" s="31">
        <v>84</v>
      </c>
      <c r="CW62" s="31">
        <v>2786</v>
      </c>
      <c r="CX62" s="32">
        <v>713851.86918940616</v>
      </c>
      <c r="CY62" s="31">
        <v>4207</v>
      </c>
      <c r="CZ62" s="31">
        <v>2340</v>
      </c>
      <c r="DA62" s="31">
        <v>755</v>
      </c>
      <c r="DB62" s="31">
        <v>668</v>
      </c>
      <c r="DC62" s="31">
        <v>4511</v>
      </c>
      <c r="DD62" s="31">
        <v>10528</v>
      </c>
      <c r="DE62" s="31">
        <v>1903</v>
      </c>
      <c r="DF62" s="32">
        <v>24912</v>
      </c>
      <c r="DG62" s="31"/>
      <c r="DH62" s="31">
        <v>8415</v>
      </c>
      <c r="DI62" s="31">
        <v>1580</v>
      </c>
      <c r="DJ62" s="31"/>
      <c r="DK62" s="31">
        <v>266</v>
      </c>
      <c r="DL62" s="31"/>
      <c r="DM62" s="31">
        <v>476</v>
      </c>
      <c r="DN62" s="31">
        <v>367</v>
      </c>
      <c r="DO62" s="31"/>
      <c r="DP62" s="31">
        <v>2338</v>
      </c>
      <c r="DQ62" s="31">
        <v>1582</v>
      </c>
      <c r="DR62" s="31">
        <v>11793</v>
      </c>
      <c r="DS62" s="31"/>
      <c r="DT62" s="31">
        <v>2840</v>
      </c>
      <c r="DU62" s="31">
        <v>429</v>
      </c>
      <c r="DV62" s="32">
        <v>30286</v>
      </c>
      <c r="DW62" s="32">
        <v>769049.86918940616</v>
      </c>
      <c r="DX62" s="31">
        <v>3776</v>
      </c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>
        <v>7049</v>
      </c>
      <c r="EM62" s="31"/>
      <c r="EN62" s="31"/>
      <c r="EO62" s="31"/>
      <c r="EP62" s="31"/>
      <c r="EQ62" s="31">
        <v>1579</v>
      </c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>
        <v>3776</v>
      </c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>
        <v>2547</v>
      </c>
      <c r="FO62" s="31"/>
      <c r="FP62" s="31"/>
      <c r="FQ62" s="31"/>
      <c r="FR62" s="31"/>
      <c r="FS62" s="31">
        <v>1176</v>
      </c>
      <c r="FT62" s="31"/>
      <c r="FU62" s="31"/>
      <c r="FV62" s="31"/>
      <c r="FW62" s="31"/>
      <c r="FX62" s="31"/>
      <c r="FY62" s="32">
        <v>90466</v>
      </c>
      <c r="GA62" s="30">
        <v>1275732.0676894062</v>
      </c>
    </row>
    <row r="63" spans="1:183">
      <c r="A63" s="33">
        <v>1871</v>
      </c>
      <c r="B63" s="31">
        <v>4562</v>
      </c>
      <c r="C63" s="31">
        <v>5137</v>
      </c>
      <c r="D63" s="31">
        <v>1903</v>
      </c>
      <c r="E63" s="31">
        <v>1786</v>
      </c>
      <c r="F63" s="31">
        <v>37731</v>
      </c>
      <c r="G63" s="31">
        <v>39456</v>
      </c>
      <c r="H63" s="31">
        <v>28063</v>
      </c>
      <c r="I63" s="31">
        <v>3636</v>
      </c>
      <c r="J63" s="31">
        <v>1745</v>
      </c>
      <c r="K63" s="31">
        <v>4186</v>
      </c>
      <c r="L63" s="31">
        <v>2680</v>
      </c>
      <c r="M63" s="31">
        <v>31685</v>
      </c>
      <c r="N63" s="32">
        <v>162570</v>
      </c>
      <c r="O63" s="36">
        <v>5398</v>
      </c>
      <c r="P63" s="31">
        <v>3694</v>
      </c>
      <c r="Q63" s="31">
        <v>4353</v>
      </c>
      <c r="R63" s="31">
        <v>16258</v>
      </c>
      <c r="S63" s="31">
        <v>941</v>
      </c>
      <c r="T63" s="35">
        <v>187816</v>
      </c>
      <c r="U63" s="31">
        <v>1675</v>
      </c>
      <c r="V63" s="31">
        <v>306</v>
      </c>
      <c r="W63" s="31">
        <v>3801</v>
      </c>
      <c r="X63" s="31">
        <v>41098</v>
      </c>
      <c r="Y63" s="32">
        <v>46880</v>
      </c>
      <c r="Z63" s="31"/>
      <c r="AA63" s="31"/>
      <c r="AB63" s="31"/>
      <c r="AC63" s="31"/>
      <c r="AD63" s="31"/>
      <c r="AE63" s="31"/>
      <c r="AF63" s="31"/>
      <c r="AG63" s="32"/>
      <c r="AH63" s="31"/>
      <c r="AI63" s="31"/>
      <c r="AJ63" s="31"/>
      <c r="AK63" s="31"/>
      <c r="AL63" s="31"/>
      <c r="AM63" s="32"/>
      <c r="AN63" s="31"/>
      <c r="AO63" s="31"/>
      <c r="AP63" s="32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2"/>
      <c r="BG63" s="31"/>
      <c r="BH63" s="31">
        <v>9980</v>
      </c>
      <c r="BI63" s="31">
        <v>1974.998</v>
      </c>
      <c r="BJ63" s="31"/>
      <c r="BK63" s="31">
        <v>9331</v>
      </c>
      <c r="BL63" s="31"/>
      <c r="BM63" s="31">
        <v>354</v>
      </c>
      <c r="BN63" s="31">
        <v>1675</v>
      </c>
      <c r="BO63" s="32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2"/>
      <c r="CF63" s="31"/>
      <c r="CG63" s="32"/>
      <c r="CH63" s="31">
        <v>358988</v>
      </c>
      <c r="CI63" s="31">
        <v>253417</v>
      </c>
      <c r="CJ63" s="31">
        <v>33067.668047171479</v>
      </c>
      <c r="CK63" s="31">
        <v>34648</v>
      </c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>
        <v>2820</v>
      </c>
      <c r="CX63" s="32"/>
      <c r="CY63" s="31"/>
      <c r="CZ63" s="31"/>
      <c r="DA63" s="31"/>
      <c r="DB63" s="31"/>
      <c r="DC63" s="31"/>
      <c r="DD63" s="31"/>
      <c r="DE63" s="31"/>
      <c r="DF63" s="32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29"/>
      <c r="DW63" s="32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2"/>
      <c r="GA63" s="30"/>
    </row>
    <row r="64" spans="1:183">
      <c r="A64" s="33">
        <v>1872</v>
      </c>
      <c r="B64" s="31">
        <v>4604</v>
      </c>
      <c r="C64" s="31">
        <v>5178</v>
      </c>
      <c r="D64" s="31">
        <v>1918</v>
      </c>
      <c r="E64" s="31">
        <v>1819</v>
      </c>
      <c r="F64" s="31">
        <v>37679</v>
      </c>
      <c r="G64" s="31">
        <v>39691</v>
      </c>
      <c r="H64" s="31">
        <v>28233</v>
      </c>
      <c r="I64" s="31">
        <v>3662</v>
      </c>
      <c r="J64" s="31">
        <v>1755</v>
      </c>
      <c r="K64" s="31">
        <v>4227</v>
      </c>
      <c r="L64" s="31">
        <v>2697</v>
      </c>
      <c r="M64" s="31">
        <v>31874</v>
      </c>
      <c r="N64" s="32">
        <v>163337</v>
      </c>
      <c r="O64" s="36">
        <v>5373</v>
      </c>
      <c r="P64" s="31">
        <v>3732</v>
      </c>
      <c r="Q64" s="31">
        <v>4379</v>
      </c>
      <c r="R64" s="31">
        <v>16315</v>
      </c>
      <c r="S64" s="31">
        <v>949</v>
      </c>
      <c r="T64" s="35">
        <v>188712</v>
      </c>
      <c r="U64" s="31">
        <v>1722</v>
      </c>
      <c r="V64" s="31">
        <v>320</v>
      </c>
      <c r="W64" s="31">
        <v>3870</v>
      </c>
      <c r="X64" s="31">
        <v>42136</v>
      </c>
      <c r="Y64" s="32">
        <v>48048</v>
      </c>
      <c r="Z64" s="31"/>
      <c r="AA64" s="31"/>
      <c r="AB64" s="31"/>
      <c r="AC64" s="31"/>
      <c r="AD64" s="31"/>
      <c r="AE64" s="31"/>
      <c r="AF64" s="31"/>
      <c r="AG64" s="32"/>
      <c r="AH64" s="31"/>
      <c r="AI64" s="31"/>
      <c r="AJ64" s="31"/>
      <c r="AK64" s="31"/>
      <c r="AL64" s="31"/>
      <c r="AM64" s="32"/>
      <c r="AN64" s="31"/>
      <c r="AO64" s="31"/>
      <c r="AP64" s="32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2"/>
      <c r="BG64" s="31"/>
      <c r="BH64" s="31">
        <v>10167</v>
      </c>
      <c r="BI64" s="31">
        <v>2005.79</v>
      </c>
      <c r="BJ64" s="31"/>
      <c r="BK64" s="31">
        <v>9444</v>
      </c>
      <c r="BL64" s="31"/>
      <c r="BM64" s="31">
        <v>364</v>
      </c>
      <c r="BN64" s="31">
        <v>1699</v>
      </c>
      <c r="BO64" s="32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2"/>
      <c r="CF64" s="31"/>
      <c r="CG64" s="32"/>
      <c r="CH64" s="31">
        <v>359978</v>
      </c>
      <c r="CI64" s="31">
        <v>253834</v>
      </c>
      <c r="CJ64" s="31">
        <v>33396.930756589063</v>
      </c>
      <c r="CK64" s="31">
        <v>34859</v>
      </c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>
        <v>2842</v>
      </c>
      <c r="CX64" s="32"/>
      <c r="CY64" s="31"/>
      <c r="CZ64" s="31"/>
      <c r="DA64" s="31"/>
      <c r="DB64" s="31"/>
      <c r="DC64" s="31"/>
      <c r="DD64" s="31"/>
      <c r="DE64" s="31"/>
      <c r="DF64" s="32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29"/>
      <c r="DW64" s="32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2"/>
      <c r="GA64" s="30"/>
    </row>
    <row r="65" spans="1:183">
      <c r="A65" s="33">
        <v>1873</v>
      </c>
      <c r="B65" s="31">
        <v>4646</v>
      </c>
      <c r="C65" s="31">
        <v>5219</v>
      </c>
      <c r="D65" s="31">
        <v>1935</v>
      </c>
      <c r="E65" s="31">
        <v>1847</v>
      </c>
      <c r="F65" s="31">
        <v>37887</v>
      </c>
      <c r="G65" s="31">
        <v>40017</v>
      </c>
      <c r="H65" s="31">
        <v>28387</v>
      </c>
      <c r="I65" s="31">
        <v>3670</v>
      </c>
      <c r="J65" s="31">
        <v>1767</v>
      </c>
      <c r="K65" s="31">
        <v>4274</v>
      </c>
      <c r="L65" s="31">
        <v>2715</v>
      </c>
      <c r="M65" s="31">
        <v>32177</v>
      </c>
      <c r="N65" s="32">
        <v>164541</v>
      </c>
      <c r="O65" s="36">
        <v>5328</v>
      </c>
      <c r="P65" s="31">
        <v>3770</v>
      </c>
      <c r="Q65" s="31">
        <v>4405</v>
      </c>
      <c r="R65" s="31">
        <v>16372</v>
      </c>
      <c r="S65" s="31">
        <v>958</v>
      </c>
      <c r="T65" s="35">
        <v>190046</v>
      </c>
      <c r="U65" s="31">
        <v>1769</v>
      </c>
      <c r="V65" s="31">
        <v>335</v>
      </c>
      <c r="W65" s="31">
        <v>3943</v>
      </c>
      <c r="X65" s="31">
        <v>43174</v>
      </c>
      <c r="Y65" s="32">
        <v>49221</v>
      </c>
      <c r="Z65" s="31"/>
      <c r="AA65" s="31"/>
      <c r="AB65" s="31"/>
      <c r="AC65" s="31"/>
      <c r="AD65" s="31"/>
      <c r="AE65" s="31"/>
      <c r="AF65" s="31"/>
      <c r="AG65" s="32"/>
      <c r="AH65" s="31"/>
      <c r="AI65" s="31"/>
      <c r="AJ65" s="31"/>
      <c r="AK65" s="31"/>
      <c r="AL65" s="31"/>
      <c r="AM65" s="32"/>
      <c r="AN65" s="31"/>
      <c r="AO65" s="31"/>
      <c r="AP65" s="32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2"/>
      <c r="BG65" s="31"/>
      <c r="BH65" s="31">
        <v>10358</v>
      </c>
      <c r="BI65" s="31">
        <v>2036.9390000000001</v>
      </c>
      <c r="BJ65" s="31"/>
      <c r="BK65" s="31">
        <v>9558</v>
      </c>
      <c r="BL65" s="31"/>
      <c r="BM65" s="31">
        <v>376</v>
      </c>
      <c r="BN65" s="31">
        <v>1725</v>
      </c>
      <c r="BO65" s="32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2"/>
      <c r="CF65" s="31"/>
      <c r="CG65" s="32"/>
      <c r="CH65" s="31">
        <v>360971</v>
      </c>
      <c r="CI65" s="31">
        <v>254253</v>
      </c>
      <c r="CJ65" s="31">
        <v>33730.730761510145</v>
      </c>
      <c r="CK65" s="31">
        <v>35070</v>
      </c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>
        <v>2863</v>
      </c>
      <c r="CX65" s="32"/>
      <c r="CY65" s="31"/>
      <c r="CZ65" s="31"/>
      <c r="DA65" s="31"/>
      <c r="DB65" s="31"/>
      <c r="DC65" s="31"/>
      <c r="DD65" s="31"/>
      <c r="DE65" s="31"/>
      <c r="DF65" s="32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29"/>
      <c r="DW65" s="32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2"/>
      <c r="GA65" s="30"/>
    </row>
    <row r="66" spans="1:183">
      <c r="A66" s="33">
        <v>1874</v>
      </c>
      <c r="B66" s="31">
        <v>4688</v>
      </c>
      <c r="C66" s="31">
        <v>5261</v>
      </c>
      <c r="D66" s="31">
        <v>1954</v>
      </c>
      <c r="E66" s="31">
        <v>1873</v>
      </c>
      <c r="F66" s="31">
        <v>38044</v>
      </c>
      <c r="G66" s="31">
        <v>40450</v>
      </c>
      <c r="H66" s="31">
        <v>28505</v>
      </c>
      <c r="I66" s="31">
        <v>3745</v>
      </c>
      <c r="J66" s="31">
        <v>1783</v>
      </c>
      <c r="K66" s="31">
        <v>4320</v>
      </c>
      <c r="L66" s="31">
        <v>2733</v>
      </c>
      <c r="M66" s="31">
        <v>32501</v>
      </c>
      <c r="N66" s="32">
        <v>165857</v>
      </c>
      <c r="O66" s="36">
        <v>5299</v>
      </c>
      <c r="P66" s="31">
        <v>3809</v>
      </c>
      <c r="Q66" s="31">
        <v>4431</v>
      </c>
      <c r="R66" s="31">
        <v>16429</v>
      </c>
      <c r="S66" s="31">
        <v>966</v>
      </c>
      <c r="T66" s="35">
        <v>191492</v>
      </c>
      <c r="U66" s="31">
        <v>1822</v>
      </c>
      <c r="V66" s="31">
        <v>367</v>
      </c>
      <c r="W66" s="31">
        <v>4012</v>
      </c>
      <c r="X66" s="31">
        <v>44212</v>
      </c>
      <c r="Y66" s="32">
        <v>50413</v>
      </c>
      <c r="Z66" s="31"/>
      <c r="AA66" s="31"/>
      <c r="AB66" s="31"/>
      <c r="AC66" s="31"/>
      <c r="AD66" s="31"/>
      <c r="AE66" s="31"/>
      <c r="AF66" s="31"/>
      <c r="AG66" s="32"/>
      <c r="AH66" s="31"/>
      <c r="AI66" s="31"/>
      <c r="AJ66" s="31"/>
      <c r="AK66" s="31"/>
      <c r="AL66" s="31"/>
      <c r="AM66" s="32"/>
      <c r="AN66" s="31"/>
      <c r="AO66" s="31"/>
      <c r="AP66" s="32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2"/>
      <c r="BG66" s="31"/>
      <c r="BH66" s="31">
        <v>10552</v>
      </c>
      <c r="BI66" s="31">
        <v>2068.4349999999999</v>
      </c>
      <c r="BJ66" s="31"/>
      <c r="BK66" s="31">
        <v>9674</v>
      </c>
      <c r="BL66" s="31"/>
      <c r="BM66" s="31">
        <v>387</v>
      </c>
      <c r="BN66" s="31">
        <v>1753</v>
      </c>
      <c r="BO66" s="32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2"/>
      <c r="CF66" s="31"/>
      <c r="CG66" s="32"/>
      <c r="CH66" s="31">
        <v>361967</v>
      </c>
      <c r="CI66" s="31">
        <v>254672</v>
      </c>
      <c r="CJ66" s="31">
        <v>34069.162459847321</v>
      </c>
      <c r="CK66" s="31">
        <v>35235</v>
      </c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>
        <v>2885</v>
      </c>
      <c r="CX66" s="32"/>
      <c r="CY66" s="31"/>
      <c r="CZ66" s="31"/>
      <c r="DA66" s="31"/>
      <c r="DB66" s="31"/>
      <c r="DC66" s="31"/>
      <c r="DD66" s="31"/>
      <c r="DE66" s="31"/>
      <c r="DF66" s="32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29"/>
      <c r="DW66" s="32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2"/>
      <c r="GA66" s="30"/>
    </row>
    <row r="67" spans="1:183">
      <c r="A67" s="33">
        <v>1875</v>
      </c>
      <c r="B67" s="31">
        <v>4730</v>
      </c>
      <c r="C67" s="31">
        <v>5303</v>
      </c>
      <c r="D67" s="31">
        <v>1973</v>
      </c>
      <c r="E67" s="31">
        <v>1899</v>
      </c>
      <c r="F67" s="31">
        <v>38221</v>
      </c>
      <c r="G67" s="31">
        <v>40897</v>
      </c>
      <c r="H67" s="31">
        <v>28630</v>
      </c>
      <c r="I67" s="31">
        <v>3788</v>
      </c>
      <c r="J67" s="31">
        <v>1803</v>
      </c>
      <c r="K67" s="31">
        <v>4362</v>
      </c>
      <c r="L67" s="31">
        <v>2750</v>
      </c>
      <c r="M67" s="31">
        <v>32839</v>
      </c>
      <c r="N67" s="32">
        <v>167195</v>
      </c>
      <c r="O67" s="36">
        <v>5279</v>
      </c>
      <c r="P67" s="31">
        <v>3848</v>
      </c>
      <c r="Q67" s="31">
        <v>4458</v>
      </c>
      <c r="R67" s="31">
        <v>16487</v>
      </c>
      <c r="S67" s="31">
        <v>975</v>
      </c>
      <c r="T67" s="35">
        <v>192963</v>
      </c>
      <c r="U67" s="31">
        <v>1874</v>
      </c>
      <c r="V67" s="31">
        <v>406</v>
      </c>
      <c r="W67" s="31">
        <v>4071</v>
      </c>
      <c r="X67" s="31">
        <v>45245</v>
      </c>
      <c r="Y67" s="32">
        <v>51596</v>
      </c>
      <c r="Z67" s="31"/>
      <c r="AA67" s="31"/>
      <c r="AB67" s="31"/>
      <c r="AC67" s="31"/>
      <c r="AD67" s="31"/>
      <c r="AE67" s="31"/>
      <c r="AF67" s="31"/>
      <c r="AG67" s="32"/>
      <c r="AH67" s="31"/>
      <c r="AI67" s="31"/>
      <c r="AJ67" s="31"/>
      <c r="AK67" s="31"/>
      <c r="AL67" s="31"/>
      <c r="AM67" s="32"/>
      <c r="AN67" s="31"/>
      <c r="AO67" s="31"/>
      <c r="AP67" s="32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2"/>
      <c r="BG67" s="31"/>
      <c r="BH67" s="31">
        <v>10749</v>
      </c>
      <c r="BI67" s="31">
        <v>2100.268</v>
      </c>
      <c r="BJ67" s="31"/>
      <c r="BK67" s="31">
        <v>9791</v>
      </c>
      <c r="BL67" s="31"/>
      <c r="BM67" s="31">
        <v>399</v>
      </c>
      <c r="BN67" s="31">
        <v>1784</v>
      </c>
      <c r="BO67" s="32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2"/>
      <c r="CF67" s="31"/>
      <c r="CG67" s="32"/>
      <c r="CH67" s="31">
        <v>362966</v>
      </c>
      <c r="CI67" s="31">
        <v>255091</v>
      </c>
      <c r="CJ67" s="31">
        <v>34412.324860505112</v>
      </c>
      <c r="CK67" s="31">
        <v>35436</v>
      </c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>
        <v>2908</v>
      </c>
      <c r="CX67" s="32"/>
      <c r="CY67" s="31"/>
      <c r="CZ67" s="31"/>
      <c r="DA67" s="31"/>
      <c r="DB67" s="31"/>
      <c r="DC67" s="31"/>
      <c r="DD67" s="31"/>
      <c r="DE67" s="31"/>
      <c r="DF67" s="32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29"/>
      <c r="DW67" s="32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2"/>
      <c r="GA67" s="30"/>
    </row>
    <row r="68" spans="1:183">
      <c r="A68" s="33">
        <v>1876</v>
      </c>
      <c r="B68" s="31">
        <v>4772</v>
      </c>
      <c r="C68" s="31">
        <v>5345</v>
      </c>
      <c r="D68" s="31">
        <v>1994</v>
      </c>
      <c r="E68" s="31">
        <v>1928</v>
      </c>
      <c r="F68" s="31">
        <v>38398</v>
      </c>
      <c r="G68" s="31">
        <v>41491</v>
      </c>
      <c r="H68" s="31">
        <v>28837</v>
      </c>
      <c r="I68" s="31">
        <v>3832</v>
      </c>
      <c r="J68" s="31">
        <v>1829</v>
      </c>
      <c r="K68" s="31">
        <v>4406</v>
      </c>
      <c r="L68" s="31">
        <v>2768</v>
      </c>
      <c r="M68" s="31">
        <v>33200</v>
      </c>
      <c r="N68" s="32">
        <v>168800</v>
      </c>
      <c r="O68" s="36">
        <v>5278</v>
      </c>
      <c r="P68" s="31">
        <v>3887</v>
      </c>
      <c r="Q68" s="31">
        <v>4484</v>
      </c>
      <c r="R68" s="31">
        <v>16545</v>
      </c>
      <c r="S68" s="31">
        <v>983</v>
      </c>
      <c r="T68" s="35">
        <v>194699</v>
      </c>
      <c r="U68" s="31">
        <v>1929</v>
      </c>
      <c r="V68" s="31">
        <v>434</v>
      </c>
      <c r="W68" s="31">
        <v>4128</v>
      </c>
      <c r="X68" s="31">
        <v>46287</v>
      </c>
      <c r="Y68" s="32">
        <v>52778</v>
      </c>
      <c r="Z68" s="31"/>
      <c r="AA68" s="31"/>
      <c r="AB68" s="31"/>
      <c r="AC68" s="31"/>
      <c r="AD68" s="31"/>
      <c r="AE68" s="31"/>
      <c r="AF68" s="31"/>
      <c r="AG68" s="32"/>
      <c r="AH68" s="31"/>
      <c r="AI68" s="31"/>
      <c r="AJ68" s="31"/>
      <c r="AK68" s="31"/>
      <c r="AL68" s="31"/>
      <c r="AM68" s="32"/>
      <c r="AN68" s="31"/>
      <c r="AO68" s="31"/>
      <c r="AP68" s="32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2"/>
      <c r="BG68" s="31"/>
      <c r="BH68" s="31">
        <v>10951</v>
      </c>
      <c r="BI68" s="31">
        <v>2132.4270000000001</v>
      </c>
      <c r="BJ68" s="31"/>
      <c r="BK68" s="31">
        <v>9910</v>
      </c>
      <c r="BL68" s="31"/>
      <c r="BM68" s="31">
        <v>411</v>
      </c>
      <c r="BN68" s="31">
        <v>1816</v>
      </c>
      <c r="BO68" s="32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2"/>
      <c r="CF68" s="31"/>
      <c r="CG68" s="32"/>
      <c r="CH68" s="31">
        <v>363967</v>
      </c>
      <c r="CI68" s="31">
        <v>255512</v>
      </c>
      <c r="CJ68" s="31">
        <v>34760.322068340043</v>
      </c>
      <c r="CK68" s="31">
        <v>35713</v>
      </c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>
        <v>2930</v>
      </c>
      <c r="CX68" s="32"/>
      <c r="CY68" s="31"/>
      <c r="CZ68" s="31"/>
      <c r="DA68" s="31"/>
      <c r="DB68" s="31"/>
      <c r="DC68" s="31"/>
      <c r="DD68" s="31"/>
      <c r="DE68" s="31"/>
      <c r="DF68" s="32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29"/>
      <c r="DW68" s="32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2"/>
      <c r="GA68" s="30"/>
    </row>
    <row r="69" spans="1:183">
      <c r="A69" s="33">
        <v>1877</v>
      </c>
      <c r="B69" s="31">
        <v>4815</v>
      </c>
      <c r="C69" s="31">
        <v>5394</v>
      </c>
      <c r="D69" s="31">
        <v>2019</v>
      </c>
      <c r="E69" s="31">
        <v>1957</v>
      </c>
      <c r="F69" s="31">
        <v>38576</v>
      </c>
      <c r="G69" s="31">
        <v>42034</v>
      </c>
      <c r="H69" s="31">
        <v>29067</v>
      </c>
      <c r="I69" s="31">
        <v>3883</v>
      </c>
      <c r="J69" s="31">
        <v>1852</v>
      </c>
      <c r="K69" s="31">
        <v>4457</v>
      </c>
      <c r="L69" s="31">
        <v>2786</v>
      </c>
      <c r="M69" s="31">
        <v>33576</v>
      </c>
      <c r="N69" s="32">
        <v>170416</v>
      </c>
      <c r="O69" s="36">
        <v>5286</v>
      </c>
      <c r="P69" s="31">
        <v>3927</v>
      </c>
      <c r="Q69" s="31">
        <v>4511</v>
      </c>
      <c r="R69" s="31">
        <v>16603</v>
      </c>
      <c r="S69" s="31">
        <v>992</v>
      </c>
      <c r="T69" s="35">
        <v>196449</v>
      </c>
      <c r="U69" s="31">
        <v>1995</v>
      </c>
      <c r="V69" s="31">
        <v>450</v>
      </c>
      <c r="W69" s="31">
        <v>4184</v>
      </c>
      <c r="X69" s="31">
        <v>47325</v>
      </c>
      <c r="Y69" s="32">
        <v>53954</v>
      </c>
      <c r="Z69" s="31"/>
      <c r="AA69" s="31"/>
      <c r="AB69" s="31"/>
      <c r="AC69" s="31"/>
      <c r="AD69" s="31"/>
      <c r="AE69" s="31"/>
      <c r="AF69" s="31"/>
      <c r="AG69" s="32"/>
      <c r="AH69" s="31"/>
      <c r="AI69" s="31"/>
      <c r="AJ69" s="31"/>
      <c r="AK69" s="31"/>
      <c r="AL69" s="31"/>
      <c r="AM69" s="32"/>
      <c r="AN69" s="31"/>
      <c r="AO69" s="31"/>
      <c r="AP69" s="32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2"/>
      <c r="BG69" s="31"/>
      <c r="BH69" s="31">
        <v>11156</v>
      </c>
      <c r="BI69" s="31">
        <v>2164.8989999999999</v>
      </c>
      <c r="BJ69" s="31"/>
      <c r="BK69" s="31">
        <v>10030</v>
      </c>
      <c r="BL69" s="31"/>
      <c r="BM69" s="31">
        <v>424</v>
      </c>
      <c r="BN69" s="31">
        <v>1849</v>
      </c>
      <c r="BO69" s="32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2"/>
      <c r="CF69" s="31"/>
      <c r="CG69" s="32"/>
      <c r="CH69" s="31">
        <v>364971</v>
      </c>
      <c r="CI69" s="31">
        <v>255933</v>
      </c>
      <c r="CJ69" s="31">
        <v>35113.263848851355</v>
      </c>
      <c r="CK69" s="31">
        <v>36018</v>
      </c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>
        <v>2952</v>
      </c>
      <c r="CX69" s="32"/>
      <c r="CY69" s="31"/>
      <c r="CZ69" s="31"/>
      <c r="DA69" s="31"/>
      <c r="DB69" s="31"/>
      <c r="DC69" s="31"/>
      <c r="DD69" s="31"/>
      <c r="DE69" s="31"/>
      <c r="DF69" s="32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29"/>
      <c r="DW69" s="32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2"/>
      <c r="GA69" s="30"/>
    </row>
    <row r="70" spans="1:183">
      <c r="A70" s="33">
        <v>1878</v>
      </c>
      <c r="B70" s="31">
        <v>4857</v>
      </c>
      <c r="C70" s="31">
        <v>5442</v>
      </c>
      <c r="D70" s="31">
        <v>2043</v>
      </c>
      <c r="E70" s="31">
        <v>1983</v>
      </c>
      <c r="F70" s="31">
        <v>38763</v>
      </c>
      <c r="G70" s="31">
        <v>42546</v>
      </c>
      <c r="H70" s="31">
        <v>29252</v>
      </c>
      <c r="I70" s="31">
        <v>3834</v>
      </c>
      <c r="J70" s="31">
        <v>1877</v>
      </c>
      <c r="K70" s="31">
        <v>4508</v>
      </c>
      <c r="L70" s="31">
        <v>2803</v>
      </c>
      <c r="M70" s="31">
        <v>33932</v>
      </c>
      <c r="N70" s="32">
        <v>171840</v>
      </c>
      <c r="O70" s="36">
        <v>5282</v>
      </c>
      <c r="P70" s="31">
        <v>3967</v>
      </c>
      <c r="Q70" s="31">
        <v>4538</v>
      </c>
      <c r="R70" s="31">
        <v>16677</v>
      </c>
      <c r="S70" s="31">
        <v>1000</v>
      </c>
      <c r="T70" s="35">
        <v>198022</v>
      </c>
      <c r="U70" s="31">
        <v>2062</v>
      </c>
      <c r="V70" s="31">
        <v>467</v>
      </c>
      <c r="W70" s="31">
        <v>4244</v>
      </c>
      <c r="X70" s="31">
        <v>48362</v>
      </c>
      <c r="Y70" s="32">
        <v>55135</v>
      </c>
      <c r="Z70" s="31"/>
      <c r="AA70" s="31"/>
      <c r="AB70" s="31"/>
      <c r="AC70" s="31"/>
      <c r="AD70" s="31"/>
      <c r="AE70" s="31"/>
      <c r="AF70" s="31"/>
      <c r="AG70" s="32"/>
      <c r="AH70" s="31"/>
      <c r="AI70" s="31"/>
      <c r="AJ70" s="31"/>
      <c r="AK70" s="31"/>
      <c r="AL70" s="31"/>
      <c r="AM70" s="32"/>
      <c r="AN70" s="31"/>
      <c r="AO70" s="31"/>
      <c r="AP70" s="32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2"/>
      <c r="BG70" s="31"/>
      <c r="BH70" s="31">
        <v>11365</v>
      </c>
      <c r="BI70" s="31">
        <v>2197.67</v>
      </c>
      <c r="BJ70" s="31"/>
      <c r="BK70" s="31">
        <v>10151</v>
      </c>
      <c r="BL70" s="31"/>
      <c r="BM70" s="31">
        <v>437</v>
      </c>
      <c r="BN70" s="31">
        <v>1883</v>
      </c>
      <c r="BO70" s="32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2"/>
      <c r="CF70" s="31"/>
      <c r="CG70" s="32"/>
      <c r="CH70" s="31">
        <v>365978</v>
      </c>
      <c r="CI70" s="31">
        <v>256354</v>
      </c>
      <c r="CJ70" s="31">
        <v>35471.266290580992</v>
      </c>
      <c r="CK70" s="31">
        <v>36315</v>
      </c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>
        <v>2975</v>
      </c>
      <c r="CX70" s="32"/>
      <c r="CY70" s="31"/>
      <c r="CZ70" s="31"/>
      <c r="DA70" s="31"/>
      <c r="DB70" s="31"/>
      <c r="DC70" s="31"/>
      <c r="DD70" s="31"/>
      <c r="DE70" s="31"/>
      <c r="DF70" s="32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29"/>
      <c r="DW70" s="32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2"/>
      <c r="GA70" s="30"/>
    </row>
    <row r="71" spans="1:183">
      <c r="A71" s="33">
        <v>1879</v>
      </c>
      <c r="B71" s="31">
        <v>4899</v>
      </c>
      <c r="C71" s="31">
        <v>5492</v>
      </c>
      <c r="D71" s="31">
        <v>2064</v>
      </c>
      <c r="E71" s="31">
        <v>2014</v>
      </c>
      <c r="F71" s="31">
        <v>38909</v>
      </c>
      <c r="G71" s="31">
        <v>43052</v>
      </c>
      <c r="H71" s="31">
        <v>29425</v>
      </c>
      <c r="I71" s="31">
        <v>3986</v>
      </c>
      <c r="J71" s="31">
        <v>1902</v>
      </c>
      <c r="K71" s="31">
        <v>4555</v>
      </c>
      <c r="L71" s="31">
        <v>2821</v>
      </c>
      <c r="M71" s="31">
        <v>34304</v>
      </c>
      <c r="N71" s="32">
        <v>173423</v>
      </c>
      <c r="O71" s="36">
        <v>5266</v>
      </c>
      <c r="P71" s="31">
        <v>4008</v>
      </c>
      <c r="Q71" s="31">
        <v>4571</v>
      </c>
      <c r="R71" s="31">
        <v>16768</v>
      </c>
      <c r="S71" s="31">
        <v>1009</v>
      </c>
      <c r="T71" s="35">
        <v>199779</v>
      </c>
      <c r="U71" s="31">
        <v>2127</v>
      </c>
      <c r="V71" s="31">
        <v>494</v>
      </c>
      <c r="W71" s="31">
        <v>4312</v>
      </c>
      <c r="X71" s="31">
        <v>49400</v>
      </c>
      <c r="Y71" s="32">
        <v>56333</v>
      </c>
      <c r="Z71" s="31"/>
      <c r="AA71" s="31"/>
      <c r="AB71" s="31"/>
      <c r="AC71" s="31"/>
      <c r="AD71" s="31"/>
      <c r="AE71" s="31"/>
      <c r="AF71" s="31"/>
      <c r="AG71" s="32"/>
      <c r="AH71" s="31"/>
      <c r="AI71" s="31"/>
      <c r="AJ71" s="31"/>
      <c r="AK71" s="31"/>
      <c r="AL71" s="31"/>
      <c r="AM71" s="32"/>
      <c r="AN71" s="31"/>
      <c r="AO71" s="31"/>
      <c r="AP71" s="32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2"/>
      <c r="BG71" s="31"/>
      <c r="BH71" s="31">
        <v>11578</v>
      </c>
      <c r="BI71" s="31">
        <v>2230.723</v>
      </c>
      <c r="BJ71" s="31"/>
      <c r="BK71" s="31">
        <v>10274</v>
      </c>
      <c r="BL71" s="31"/>
      <c r="BM71" s="31">
        <v>450</v>
      </c>
      <c r="BN71" s="31">
        <v>1917</v>
      </c>
      <c r="BO71" s="32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2"/>
      <c r="CF71" s="31"/>
      <c r="CG71" s="32"/>
      <c r="CH71" s="31">
        <v>366988</v>
      </c>
      <c r="CI71" s="31">
        <v>256777</v>
      </c>
      <c r="CJ71" s="31">
        <v>35834.452588422959</v>
      </c>
      <c r="CK71" s="31">
        <v>36557</v>
      </c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>
        <v>2998</v>
      </c>
      <c r="CX71" s="32"/>
      <c r="CY71" s="31"/>
      <c r="CZ71" s="31"/>
      <c r="DA71" s="31"/>
      <c r="DB71" s="31"/>
      <c r="DC71" s="31"/>
      <c r="DD71" s="31"/>
      <c r="DE71" s="31"/>
      <c r="DF71" s="32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29"/>
      <c r="DW71" s="32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2"/>
      <c r="GA71" s="30"/>
    </row>
    <row r="72" spans="1:183">
      <c r="A72" s="33">
        <v>1880</v>
      </c>
      <c r="B72" s="31">
        <v>4941</v>
      </c>
      <c r="C72" s="31">
        <v>5541</v>
      </c>
      <c r="D72" s="31">
        <v>2081</v>
      </c>
      <c r="E72" s="31">
        <v>2047</v>
      </c>
      <c r="F72" s="31">
        <v>39045</v>
      </c>
      <c r="G72" s="31">
        <v>43500</v>
      </c>
      <c r="H72" s="31">
        <v>29534</v>
      </c>
      <c r="I72" s="31">
        <v>4043</v>
      </c>
      <c r="J72" s="31">
        <v>1919</v>
      </c>
      <c r="K72" s="31">
        <v>4572</v>
      </c>
      <c r="L72" s="31">
        <v>2839</v>
      </c>
      <c r="M72" s="31">
        <v>34623</v>
      </c>
      <c r="N72" s="32">
        <v>174685</v>
      </c>
      <c r="O72" s="36">
        <v>5203</v>
      </c>
      <c r="P72" s="31">
        <v>4049</v>
      </c>
      <c r="Q72" s="31">
        <v>4610</v>
      </c>
      <c r="R72" s="31">
        <v>16859</v>
      </c>
      <c r="S72" s="31">
        <v>1018</v>
      </c>
      <c r="T72" s="35">
        <v>201221</v>
      </c>
      <c r="U72" s="31">
        <v>2197</v>
      </c>
      <c r="V72" s="31">
        <v>520</v>
      </c>
      <c r="W72" s="31">
        <v>4384</v>
      </c>
      <c r="X72" s="31">
        <v>50458</v>
      </c>
      <c r="Y72" s="32">
        <v>57559</v>
      </c>
      <c r="Z72" s="31"/>
      <c r="AA72" s="31"/>
      <c r="AB72" s="31"/>
      <c r="AC72" s="31"/>
      <c r="AD72" s="31"/>
      <c r="AE72" s="31"/>
      <c r="AF72" s="31"/>
      <c r="AG72" s="32"/>
      <c r="AH72" s="31"/>
      <c r="AI72" s="31"/>
      <c r="AJ72" s="31"/>
      <c r="AK72" s="31"/>
      <c r="AL72" s="31"/>
      <c r="AM72" s="32"/>
      <c r="AN72" s="31"/>
      <c r="AO72" s="31"/>
      <c r="AP72" s="32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2"/>
      <c r="BG72" s="31"/>
      <c r="BH72" s="31">
        <v>11794</v>
      </c>
      <c r="BI72" s="31">
        <v>2264.0419999999999</v>
      </c>
      <c r="BJ72" s="31"/>
      <c r="BK72" s="31">
        <v>10399</v>
      </c>
      <c r="BL72" s="31"/>
      <c r="BM72" s="31">
        <v>464</v>
      </c>
      <c r="BN72" s="31">
        <v>1952</v>
      </c>
      <c r="BO72" s="32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2"/>
      <c r="CF72" s="31"/>
      <c r="CG72" s="32"/>
      <c r="CH72" s="31">
        <v>368000</v>
      </c>
      <c r="CI72" s="31">
        <v>257200</v>
      </c>
      <c r="CJ72" s="31">
        <v>36202.953978008743</v>
      </c>
      <c r="CK72" s="31">
        <v>36807</v>
      </c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>
        <v>3021</v>
      </c>
      <c r="CX72" s="32"/>
      <c r="CY72" s="31"/>
      <c r="CZ72" s="31"/>
      <c r="DA72" s="31"/>
      <c r="DB72" s="31"/>
      <c r="DC72" s="31"/>
      <c r="DD72" s="31"/>
      <c r="DE72" s="31"/>
      <c r="DF72" s="32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29"/>
      <c r="DW72" s="32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2"/>
      <c r="GA72" s="30"/>
    </row>
    <row r="73" spans="1:183">
      <c r="A73" s="33">
        <v>1881</v>
      </c>
      <c r="B73" s="31">
        <v>4985</v>
      </c>
      <c r="C73" s="31">
        <v>5606</v>
      </c>
      <c r="D73" s="31">
        <v>2101</v>
      </c>
      <c r="E73" s="31">
        <v>2072</v>
      </c>
      <c r="F73" s="31">
        <v>39191</v>
      </c>
      <c r="G73" s="31">
        <v>43827</v>
      </c>
      <c r="H73" s="31">
        <v>29672</v>
      </c>
      <c r="I73" s="31">
        <v>4079</v>
      </c>
      <c r="J73" s="31">
        <v>1923</v>
      </c>
      <c r="K73" s="31">
        <v>4570</v>
      </c>
      <c r="L73" s="31">
        <v>2853</v>
      </c>
      <c r="M73" s="31">
        <v>34935</v>
      </c>
      <c r="N73" s="32">
        <v>175814</v>
      </c>
      <c r="O73" s="36">
        <v>5146</v>
      </c>
      <c r="P73" s="31">
        <v>4090</v>
      </c>
      <c r="Q73" s="31">
        <v>4651</v>
      </c>
      <c r="R73" s="31">
        <v>16951</v>
      </c>
      <c r="S73" s="31">
        <v>1027</v>
      </c>
      <c r="T73" s="35">
        <v>202533</v>
      </c>
      <c r="U73" s="31">
        <v>2269</v>
      </c>
      <c r="V73" s="31">
        <v>539</v>
      </c>
      <c r="W73" s="31">
        <v>4451</v>
      </c>
      <c r="X73" s="31">
        <v>51743</v>
      </c>
      <c r="Y73" s="32">
        <v>59002</v>
      </c>
      <c r="Z73" s="31"/>
      <c r="AA73" s="31"/>
      <c r="AB73" s="31"/>
      <c r="AC73" s="31"/>
      <c r="AD73" s="31"/>
      <c r="AE73" s="31"/>
      <c r="AF73" s="31"/>
      <c r="AG73" s="32"/>
      <c r="AH73" s="31"/>
      <c r="AI73" s="31"/>
      <c r="AJ73" s="31"/>
      <c r="AK73" s="31"/>
      <c r="AL73" s="31"/>
      <c r="AM73" s="32"/>
      <c r="AN73" s="31"/>
      <c r="AO73" s="31"/>
      <c r="AP73" s="32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2"/>
      <c r="BG73" s="31"/>
      <c r="BH73" s="31">
        <v>12015</v>
      </c>
      <c r="BI73" s="31">
        <v>2297.6109999999999</v>
      </c>
      <c r="BJ73" s="31"/>
      <c r="BK73" s="31">
        <v>10524</v>
      </c>
      <c r="BL73" s="31"/>
      <c r="BM73" s="31">
        <v>482</v>
      </c>
      <c r="BN73" s="31">
        <v>1986</v>
      </c>
      <c r="BO73" s="32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2"/>
      <c r="CF73" s="31"/>
      <c r="CG73" s="32"/>
      <c r="CH73" s="31">
        <v>369183</v>
      </c>
      <c r="CI73" s="31">
        <v>259359</v>
      </c>
      <c r="CJ73" s="31">
        <v>36577.064594478463</v>
      </c>
      <c r="CK73" s="31">
        <v>37112</v>
      </c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>
        <v>3044</v>
      </c>
      <c r="CX73" s="32"/>
      <c r="CY73" s="31"/>
      <c r="CZ73" s="31"/>
      <c r="DA73" s="31"/>
      <c r="DB73" s="31"/>
      <c r="DC73" s="31"/>
      <c r="DD73" s="31"/>
      <c r="DE73" s="31"/>
      <c r="DF73" s="32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2"/>
      <c r="DW73" s="32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2"/>
      <c r="GA73" s="30"/>
    </row>
    <row r="74" spans="1:183">
      <c r="A74" s="33">
        <v>1882</v>
      </c>
      <c r="B74" s="31">
        <v>5030</v>
      </c>
      <c r="C74" s="31">
        <v>5673</v>
      </c>
      <c r="D74" s="31">
        <v>2120</v>
      </c>
      <c r="E74" s="31">
        <v>2098</v>
      </c>
      <c r="F74" s="31">
        <v>39337</v>
      </c>
      <c r="G74" s="31">
        <v>44112</v>
      </c>
      <c r="H74" s="31">
        <v>29898</v>
      </c>
      <c r="I74" s="31">
        <v>4130</v>
      </c>
      <c r="J74" s="31">
        <v>1920</v>
      </c>
      <c r="K74" s="31">
        <v>4576</v>
      </c>
      <c r="L74" s="31">
        <v>2863</v>
      </c>
      <c r="M74" s="31">
        <v>35206</v>
      </c>
      <c r="N74" s="32">
        <v>176963</v>
      </c>
      <c r="O74" s="36">
        <v>5101</v>
      </c>
      <c r="P74" s="31">
        <v>4132</v>
      </c>
      <c r="Q74" s="31">
        <v>4691</v>
      </c>
      <c r="R74" s="31">
        <v>17043</v>
      </c>
      <c r="S74" s="31">
        <v>1036</v>
      </c>
      <c r="T74" s="35">
        <v>203865</v>
      </c>
      <c r="U74" s="31">
        <v>2348</v>
      </c>
      <c r="V74" s="31">
        <v>555</v>
      </c>
      <c r="W74" s="31">
        <v>4503</v>
      </c>
      <c r="X74" s="31">
        <v>53027</v>
      </c>
      <c r="Y74" s="32">
        <v>60433</v>
      </c>
      <c r="Z74" s="31"/>
      <c r="AA74" s="31"/>
      <c r="AB74" s="31"/>
      <c r="AC74" s="31"/>
      <c r="AD74" s="31"/>
      <c r="AE74" s="31"/>
      <c r="AF74" s="31"/>
      <c r="AG74" s="32"/>
      <c r="AH74" s="31"/>
      <c r="AI74" s="31"/>
      <c r="AJ74" s="31"/>
      <c r="AK74" s="31"/>
      <c r="AL74" s="31"/>
      <c r="AM74" s="32"/>
      <c r="AN74" s="31"/>
      <c r="AO74" s="31"/>
      <c r="AP74" s="32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2"/>
      <c r="BG74" s="31"/>
      <c r="BH74" s="31">
        <v>12240</v>
      </c>
      <c r="BI74" s="31">
        <v>2331.4090000000001</v>
      </c>
      <c r="BJ74" s="31"/>
      <c r="BK74" s="31">
        <v>10652</v>
      </c>
      <c r="BL74" s="31"/>
      <c r="BM74" s="31">
        <v>502</v>
      </c>
      <c r="BN74" s="31">
        <v>2019</v>
      </c>
      <c r="BO74" s="32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2"/>
      <c r="CF74" s="31"/>
      <c r="CG74" s="32"/>
      <c r="CH74" s="31">
        <v>370369</v>
      </c>
      <c r="CI74" s="31">
        <v>261536</v>
      </c>
      <c r="CJ74" s="31">
        <v>37258.649394635664</v>
      </c>
      <c r="CK74" s="31">
        <v>37414</v>
      </c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>
        <v>3073</v>
      </c>
      <c r="CX74" s="32"/>
      <c r="CY74" s="31"/>
      <c r="CZ74" s="31"/>
      <c r="DA74" s="31"/>
      <c r="DB74" s="31"/>
      <c r="DC74" s="31"/>
      <c r="DD74" s="31"/>
      <c r="DE74" s="31"/>
      <c r="DF74" s="32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2"/>
      <c r="DW74" s="32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2"/>
      <c r="GA74" s="30"/>
    </row>
    <row r="75" spans="1:183">
      <c r="A75" s="33">
        <v>1883</v>
      </c>
      <c r="B75" s="31">
        <v>5075</v>
      </c>
      <c r="C75" s="31">
        <v>5740</v>
      </c>
      <c r="D75" s="31">
        <v>2137</v>
      </c>
      <c r="E75" s="31">
        <v>2130</v>
      </c>
      <c r="F75" s="31">
        <v>39472</v>
      </c>
      <c r="G75" s="31">
        <v>44404</v>
      </c>
      <c r="H75" s="31">
        <v>30113</v>
      </c>
      <c r="I75" s="31">
        <v>4180</v>
      </c>
      <c r="J75" s="31">
        <v>1919</v>
      </c>
      <c r="K75" s="31">
        <v>4591</v>
      </c>
      <c r="L75" s="31">
        <v>2874</v>
      </c>
      <c r="M75" s="31">
        <v>35450</v>
      </c>
      <c r="N75" s="32">
        <v>178085</v>
      </c>
      <c r="O75" s="36">
        <v>5024</v>
      </c>
      <c r="P75" s="31">
        <v>4174</v>
      </c>
      <c r="Q75" s="31">
        <v>4732</v>
      </c>
      <c r="R75" s="31">
        <v>17136</v>
      </c>
      <c r="S75" s="31">
        <v>1045</v>
      </c>
      <c r="T75" s="35">
        <v>205172</v>
      </c>
      <c r="U75" s="31">
        <v>2447</v>
      </c>
      <c r="V75" s="31">
        <v>574</v>
      </c>
      <c r="W75" s="31">
        <v>4560</v>
      </c>
      <c r="X75" s="31">
        <v>54311</v>
      </c>
      <c r="Y75" s="32">
        <v>61892</v>
      </c>
      <c r="Z75" s="31"/>
      <c r="AA75" s="31"/>
      <c r="AB75" s="31"/>
      <c r="AC75" s="31"/>
      <c r="AD75" s="31"/>
      <c r="AE75" s="31"/>
      <c r="AF75" s="31"/>
      <c r="AG75" s="32"/>
      <c r="AH75" s="31"/>
      <c r="AI75" s="31"/>
      <c r="AJ75" s="31"/>
      <c r="AK75" s="31"/>
      <c r="AL75" s="31"/>
      <c r="AM75" s="32"/>
      <c r="AN75" s="31"/>
      <c r="AO75" s="31"/>
      <c r="AP75" s="32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2"/>
      <c r="BG75" s="31"/>
      <c r="BH75" s="31">
        <v>12470</v>
      </c>
      <c r="BI75" s="31">
        <v>2365.4189999999999</v>
      </c>
      <c r="BJ75" s="31"/>
      <c r="BK75" s="31">
        <v>10781</v>
      </c>
      <c r="BL75" s="31"/>
      <c r="BM75" s="31">
        <v>522</v>
      </c>
      <c r="BN75" s="31">
        <v>2052</v>
      </c>
      <c r="BO75" s="32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2"/>
      <c r="CF75" s="31"/>
      <c r="CG75" s="32"/>
      <c r="CH75" s="31">
        <v>371560</v>
      </c>
      <c r="CI75" s="31">
        <v>263732</v>
      </c>
      <c r="CJ75" s="31">
        <v>37645.842347882346</v>
      </c>
      <c r="CK75" s="31">
        <v>37766</v>
      </c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>
        <v>3107</v>
      </c>
      <c r="CX75" s="32"/>
      <c r="CY75" s="31"/>
      <c r="CZ75" s="31"/>
      <c r="DA75" s="31"/>
      <c r="DB75" s="31"/>
      <c r="DC75" s="31"/>
      <c r="DD75" s="31"/>
      <c r="DE75" s="31"/>
      <c r="DF75" s="32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2"/>
      <c r="DW75" s="32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2"/>
      <c r="GA75" s="30"/>
    </row>
    <row r="76" spans="1:183">
      <c r="A76" s="33">
        <v>1884</v>
      </c>
      <c r="B76" s="31">
        <v>5121</v>
      </c>
      <c r="C76" s="31">
        <v>5807</v>
      </c>
      <c r="D76" s="31">
        <v>2160</v>
      </c>
      <c r="E76" s="31">
        <v>2164</v>
      </c>
      <c r="F76" s="31">
        <v>39629</v>
      </c>
      <c r="G76" s="31">
        <v>44777</v>
      </c>
      <c r="H76" s="31">
        <v>30366</v>
      </c>
      <c r="I76" s="31">
        <v>4226</v>
      </c>
      <c r="J76" s="31">
        <v>1929</v>
      </c>
      <c r="K76" s="31">
        <v>4624</v>
      </c>
      <c r="L76" s="31">
        <v>2885</v>
      </c>
      <c r="M76" s="31">
        <v>35724</v>
      </c>
      <c r="N76" s="32">
        <v>179412</v>
      </c>
      <c r="O76" s="36">
        <v>4975</v>
      </c>
      <c r="P76" s="31">
        <v>4217</v>
      </c>
      <c r="Q76" s="31">
        <v>4773</v>
      </c>
      <c r="R76" s="31">
        <v>17230</v>
      </c>
      <c r="S76" s="31">
        <v>1054</v>
      </c>
      <c r="T76" s="35">
        <v>206686</v>
      </c>
      <c r="U76" s="31">
        <v>2556</v>
      </c>
      <c r="V76" s="31">
        <v>598</v>
      </c>
      <c r="W76" s="31">
        <v>4617</v>
      </c>
      <c r="X76" s="31">
        <v>55595</v>
      </c>
      <c r="Y76" s="32">
        <v>63366</v>
      </c>
      <c r="Z76" s="31"/>
      <c r="AA76" s="31"/>
      <c r="AB76" s="31"/>
      <c r="AC76" s="31"/>
      <c r="AD76" s="31"/>
      <c r="AE76" s="31"/>
      <c r="AF76" s="31"/>
      <c r="AG76" s="32"/>
      <c r="AH76" s="31"/>
      <c r="AI76" s="31"/>
      <c r="AJ76" s="31"/>
      <c r="AK76" s="31"/>
      <c r="AL76" s="31"/>
      <c r="AM76" s="32"/>
      <c r="AN76" s="31"/>
      <c r="AO76" s="31"/>
      <c r="AP76" s="32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2"/>
      <c r="BG76" s="31"/>
      <c r="BH76" s="31">
        <v>12703</v>
      </c>
      <c r="BI76" s="31">
        <v>2399.6210000000001</v>
      </c>
      <c r="BJ76" s="31"/>
      <c r="BK76" s="31">
        <v>10912</v>
      </c>
      <c r="BL76" s="31"/>
      <c r="BM76" s="31">
        <v>543</v>
      </c>
      <c r="BN76" s="31">
        <v>2083</v>
      </c>
      <c r="BO76" s="32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2"/>
      <c r="CF76" s="31"/>
      <c r="CG76" s="32"/>
      <c r="CH76" s="31">
        <v>372754</v>
      </c>
      <c r="CI76" s="31">
        <v>265946</v>
      </c>
      <c r="CJ76" s="31">
        <v>38038.784630596791</v>
      </c>
      <c r="CK76" s="31">
        <v>38138</v>
      </c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>
        <v>3144</v>
      </c>
      <c r="CX76" s="32"/>
      <c r="CY76" s="31"/>
      <c r="CZ76" s="31"/>
      <c r="DA76" s="31"/>
      <c r="DB76" s="31"/>
      <c r="DC76" s="31"/>
      <c r="DD76" s="31"/>
      <c r="DE76" s="31"/>
      <c r="DF76" s="32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2"/>
      <c r="DW76" s="32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2"/>
      <c r="GA76" s="30"/>
    </row>
    <row r="77" spans="1:183">
      <c r="A77" s="33">
        <v>1885</v>
      </c>
      <c r="B77" s="31">
        <v>5166</v>
      </c>
      <c r="C77" s="31">
        <v>5876</v>
      </c>
      <c r="D77" s="31">
        <v>2186</v>
      </c>
      <c r="E77" s="31">
        <v>2195</v>
      </c>
      <c r="F77" s="31">
        <v>39733</v>
      </c>
      <c r="G77" s="31">
        <v>45084</v>
      </c>
      <c r="H77" s="31">
        <v>30644</v>
      </c>
      <c r="I77" s="31">
        <v>4276</v>
      </c>
      <c r="J77" s="31">
        <v>1944</v>
      </c>
      <c r="K77" s="31">
        <v>4664</v>
      </c>
      <c r="L77" s="31">
        <v>2896</v>
      </c>
      <c r="M77" s="31">
        <v>36015</v>
      </c>
      <c r="N77" s="32">
        <v>180679</v>
      </c>
      <c r="O77" s="36">
        <v>4939</v>
      </c>
      <c r="P77" s="31">
        <v>4260</v>
      </c>
      <c r="Q77" s="31">
        <v>4815</v>
      </c>
      <c r="R77" s="31">
        <v>17323</v>
      </c>
      <c r="S77" s="31">
        <v>1064</v>
      </c>
      <c r="T77" s="35">
        <v>208141</v>
      </c>
      <c r="U77" s="31">
        <v>2650</v>
      </c>
      <c r="V77" s="31">
        <v>614</v>
      </c>
      <c r="W77" s="31">
        <v>4666</v>
      </c>
      <c r="X77" s="31">
        <v>56879</v>
      </c>
      <c r="Y77" s="32">
        <v>64809</v>
      </c>
      <c r="Z77" s="31"/>
      <c r="AA77" s="31"/>
      <c r="AB77" s="31"/>
      <c r="AC77" s="31"/>
      <c r="AD77" s="31"/>
      <c r="AE77" s="31"/>
      <c r="AF77" s="31"/>
      <c r="AG77" s="32"/>
      <c r="AH77" s="31"/>
      <c r="AI77" s="31"/>
      <c r="AJ77" s="31"/>
      <c r="AK77" s="31"/>
      <c r="AL77" s="31"/>
      <c r="AM77" s="32"/>
      <c r="AN77" s="31"/>
      <c r="AO77" s="31"/>
      <c r="AP77" s="32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2"/>
      <c r="BG77" s="31"/>
      <c r="BH77" s="31">
        <v>12941</v>
      </c>
      <c r="BI77" s="31">
        <v>2433.9949999999999</v>
      </c>
      <c r="BJ77" s="31"/>
      <c r="BK77" s="31">
        <v>11044</v>
      </c>
      <c r="BL77" s="31"/>
      <c r="BM77" s="31">
        <v>564</v>
      </c>
      <c r="BN77" s="31">
        <v>2113</v>
      </c>
      <c r="BO77" s="32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2"/>
      <c r="CF77" s="31"/>
      <c r="CG77" s="32"/>
      <c r="CH77" s="31">
        <v>373952</v>
      </c>
      <c r="CI77" s="31">
        <v>268179</v>
      </c>
      <c r="CJ77" s="31">
        <v>38438.625293297417</v>
      </c>
      <c r="CK77" s="31">
        <v>38427</v>
      </c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>
        <v>3170</v>
      </c>
      <c r="CX77" s="32"/>
      <c r="CY77" s="31"/>
      <c r="CZ77" s="31"/>
      <c r="DA77" s="31"/>
      <c r="DB77" s="31"/>
      <c r="DC77" s="31"/>
      <c r="DD77" s="31"/>
      <c r="DE77" s="31"/>
      <c r="DF77" s="32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2"/>
      <c r="DW77" s="32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2"/>
      <c r="GA77" s="30"/>
    </row>
    <row r="78" spans="1:183">
      <c r="A78" s="33">
        <v>1886</v>
      </c>
      <c r="B78" s="31">
        <v>5212</v>
      </c>
      <c r="C78" s="31">
        <v>5919</v>
      </c>
      <c r="D78" s="31">
        <v>2213</v>
      </c>
      <c r="E78" s="31">
        <v>2224</v>
      </c>
      <c r="F78" s="31">
        <v>39858</v>
      </c>
      <c r="G78" s="31">
        <v>45505</v>
      </c>
      <c r="H78" s="31">
        <v>30857</v>
      </c>
      <c r="I78" s="31">
        <v>4326</v>
      </c>
      <c r="J78" s="31">
        <v>1958</v>
      </c>
      <c r="K78" s="31">
        <v>4700</v>
      </c>
      <c r="L78" s="31">
        <v>2907</v>
      </c>
      <c r="M78" s="31">
        <v>36313</v>
      </c>
      <c r="N78" s="32">
        <v>181992</v>
      </c>
      <c r="O78" s="36">
        <v>4906</v>
      </c>
      <c r="P78" s="31">
        <v>4303</v>
      </c>
      <c r="Q78" s="31">
        <v>4857</v>
      </c>
      <c r="R78" s="31">
        <v>17418</v>
      </c>
      <c r="S78" s="31">
        <v>1073</v>
      </c>
      <c r="T78" s="35">
        <v>209643</v>
      </c>
      <c r="U78" s="31">
        <v>2741</v>
      </c>
      <c r="V78" s="31">
        <v>626</v>
      </c>
      <c r="W78" s="31">
        <v>4711</v>
      </c>
      <c r="X78" s="31">
        <v>58164</v>
      </c>
      <c r="Y78" s="32">
        <v>66242</v>
      </c>
      <c r="Z78" s="31"/>
      <c r="AA78" s="31"/>
      <c r="AB78" s="31"/>
      <c r="AC78" s="31"/>
      <c r="AD78" s="31"/>
      <c r="AE78" s="31"/>
      <c r="AF78" s="31"/>
      <c r="AG78" s="32"/>
      <c r="AH78" s="31"/>
      <c r="AI78" s="31"/>
      <c r="AJ78" s="31"/>
      <c r="AK78" s="31"/>
      <c r="AL78" s="31"/>
      <c r="AM78" s="32"/>
      <c r="AN78" s="31"/>
      <c r="AO78" s="31"/>
      <c r="AP78" s="32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2"/>
      <c r="BG78" s="31"/>
      <c r="BH78" s="31">
        <v>13183</v>
      </c>
      <c r="BI78" s="31">
        <v>2468.5219999999999</v>
      </c>
      <c r="BJ78" s="31"/>
      <c r="BK78" s="31">
        <v>11178</v>
      </c>
      <c r="BL78" s="31"/>
      <c r="BM78" s="31">
        <v>587</v>
      </c>
      <c r="BN78" s="31">
        <v>2129</v>
      </c>
      <c r="BO78" s="32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2"/>
      <c r="CF78" s="31"/>
      <c r="CG78" s="32"/>
      <c r="CH78" s="31">
        <v>375154</v>
      </c>
      <c r="CI78" s="31">
        <v>270430</v>
      </c>
      <c r="CJ78" s="31">
        <v>38844.057790750419</v>
      </c>
      <c r="CK78" s="31">
        <v>38622</v>
      </c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>
        <v>3194</v>
      </c>
      <c r="CX78" s="32"/>
      <c r="CY78" s="31"/>
      <c r="CZ78" s="31"/>
      <c r="DA78" s="31"/>
      <c r="DB78" s="31"/>
      <c r="DC78" s="31"/>
      <c r="DD78" s="31"/>
      <c r="DE78" s="31"/>
      <c r="DF78" s="32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2"/>
      <c r="DW78" s="32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2"/>
      <c r="GA78" s="30"/>
    </row>
    <row r="79" spans="1:183">
      <c r="A79" s="33">
        <v>1887</v>
      </c>
      <c r="B79" s="31">
        <v>5257</v>
      </c>
      <c r="C79" s="31">
        <v>5962</v>
      </c>
      <c r="D79" s="31">
        <v>2237</v>
      </c>
      <c r="E79" s="31">
        <v>2259</v>
      </c>
      <c r="F79" s="31">
        <v>39889</v>
      </c>
      <c r="G79" s="31">
        <v>46001</v>
      </c>
      <c r="H79" s="31">
        <v>31049</v>
      </c>
      <c r="I79" s="31">
        <v>4378</v>
      </c>
      <c r="J79" s="31">
        <v>1970</v>
      </c>
      <c r="K79" s="31">
        <v>4726</v>
      </c>
      <c r="L79" s="31">
        <v>2918</v>
      </c>
      <c r="M79" s="31">
        <v>36598</v>
      </c>
      <c r="N79" s="32">
        <v>183244</v>
      </c>
      <c r="O79" s="36">
        <v>4857</v>
      </c>
      <c r="P79" s="31">
        <v>4347</v>
      </c>
      <c r="Q79" s="31">
        <v>4899</v>
      </c>
      <c r="R79" s="31">
        <v>17513</v>
      </c>
      <c r="S79" s="31">
        <v>1082</v>
      </c>
      <c r="T79" s="35">
        <v>211085</v>
      </c>
      <c r="U79" s="31">
        <v>2835</v>
      </c>
      <c r="V79" s="31">
        <v>640</v>
      </c>
      <c r="W79" s="31">
        <v>4760</v>
      </c>
      <c r="X79" s="31">
        <v>59448</v>
      </c>
      <c r="Y79" s="32">
        <v>67683</v>
      </c>
      <c r="Z79" s="31"/>
      <c r="AA79" s="31"/>
      <c r="AB79" s="31"/>
      <c r="AC79" s="31"/>
      <c r="AD79" s="31"/>
      <c r="AE79" s="31"/>
      <c r="AF79" s="31"/>
      <c r="AG79" s="32"/>
      <c r="AH79" s="31"/>
      <c r="AI79" s="31"/>
      <c r="AJ79" s="31"/>
      <c r="AK79" s="31"/>
      <c r="AL79" s="31"/>
      <c r="AM79" s="32"/>
      <c r="AN79" s="31"/>
      <c r="AO79" s="31"/>
      <c r="AP79" s="32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2"/>
      <c r="BG79" s="31"/>
      <c r="BH79" s="31">
        <v>13430</v>
      </c>
      <c r="BI79" s="31">
        <v>2503.181</v>
      </c>
      <c r="BJ79" s="31"/>
      <c r="BK79" s="31">
        <v>11313</v>
      </c>
      <c r="BL79" s="31"/>
      <c r="BM79" s="31">
        <v>610</v>
      </c>
      <c r="BN79" s="31">
        <v>2147</v>
      </c>
      <c r="BO79" s="32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2"/>
      <c r="CF79" s="31"/>
      <c r="CG79" s="32"/>
      <c r="CH79" s="31">
        <v>376359</v>
      </c>
      <c r="CI79" s="31">
        <v>272700</v>
      </c>
      <c r="CJ79" s="31">
        <v>39256.715275241273</v>
      </c>
      <c r="CK79" s="31">
        <v>38866</v>
      </c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>
        <v>3221</v>
      </c>
      <c r="CX79" s="32"/>
      <c r="CY79" s="31"/>
      <c r="CZ79" s="31"/>
      <c r="DA79" s="31"/>
      <c r="DB79" s="31"/>
      <c r="DC79" s="31"/>
      <c r="DD79" s="31"/>
      <c r="DE79" s="31"/>
      <c r="DF79" s="32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2"/>
      <c r="DW79" s="32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2"/>
      <c r="GA79" s="30"/>
    </row>
    <row r="80" spans="1:183">
      <c r="A80" s="33">
        <v>1888</v>
      </c>
      <c r="B80" s="31">
        <v>5303</v>
      </c>
      <c r="C80" s="31">
        <v>6007</v>
      </c>
      <c r="D80" s="31">
        <v>2257</v>
      </c>
      <c r="E80" s="31">
        <v>2296</v>
      </c>
      <c r="F80" s="31">
        <v>39920</v>
      </c>
      <c r="G80" s="31">
        <v>46538</v>
      </c>
      <c r="H80" s="31">
        <v>31243</v>
      </c>
      <c r="I80" s="31">
        <v>4432</v>
      </c>
      <c r="J80" s="31">
        <v>1977</v>
      </c>
      <c r="K80" s="31">
        <v>4741</v>
      </c>
      <c r="L80" s="31">
        <v>2929</v>
      </c>
      <c r="M80" s="31">
        <v>36881</v>
      </c>
      <c r="N80" s="32">
        <v>184524</v>
      </c>
      <c r="O80" s="36">
        <v>4801</v>
      </c>
      <c r="P80" s="31">
        <v>4392</v>
      </c>
      <c r="Q80" s="31">
        <v>4942</v>
      </c>
      <c r="R80" s="31">
        <v>17600</v>
      </c>
      <c r="S80" s="31">
        <v>1092</v>
      </c>
      <c r="T80" s="35">
        <v>212550</v>
      </c>
      <c r="U80" s="31">
        <v>2932</v>
      </c>
      <c r="V80" s="31">
        <v>649</v>
      </c>
      <c r="W80" s="31">
        <v>4813</v>
      </c>
      <c r="X80" s="31">
        <v>60732</v>
      </c>
      <c r="Y80" s="32">
        <v>69126</v>
      </c>
      <c r="Z80" s="31"/>
      <c r="AA80" s="31"/>
      <c r="AB80" s="31"/>
      <c r="AC80" s="31"/>
      <c r="AD80" s="31"/>
      <c r="AE80" s="31"/>
      <c r="AF80" s="31"/>
      <c r="AG80" s="32"/>
      <c r="AH80" s="31"/>
      <c r="AI80" s="31"/>
      <c r="AJ80" s="31"/>
      <c r="AK80" s="31"/>
      <c r="AL80" s="31"/>
      <c r="AM80" s="32"/>
      <c r="AN80" s="31"/>
      <c r="AO80" s="31"/>
      <c r="AP80" s="32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2"/>
      <c r="BG80" s="31"/>
      <c r="BH80" s="31">
        <v>13682</v>
      </c>
      <c r="BI80" s="31">
        <v>2537.9540000000002</v>
      </c>
      <c r="BJ80" s="31"/>
      <c r="BK80" s="31">
        <v>11450</v>
      </c>
      <c r="BL80" s="31"/>
      <c r="BM80" s="31">
        <v>635</v>
      </c>
      <c r="BN80" s="31">
        <v>2173</v>
      </c>
      <c r="BO80" s="32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2"/>
      <c r="CF80" s="31"/>
      <c r="CG80" s="32"/>
      <c r="CH80" s="31">
        <v>377569</v>
      </c>
      <c r="CI80" s="31">
        <v>274990</v>
      </c>
      <c r="CJ80" s="31">
        <v>39674.774490692675</v>
      </c>
      <c r="CK80" s="31">
        <v>39251</v>
      </c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>
        <v>3261</v>
      </c>
      <c r="CX80" s="32"/>
      <c r="CY80" s="31"/>
      <c r="CZ80" s="31"/>
      <c r="DA80" s="31"/>
      <c r="DB80" s="31"/>
      <c r="DC80" s="31"/>
      <c r="DD80" s="31"/>
      <c r="DE80" s="31"/>
      <c r="DF80" s="32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2"/>
      <c r="DW80" s="32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2"/>
      <c r="GA80" s="30"/>
    </row>
    <row r="81" spans="1:183">
      <c r="A81" s="33">
        <v>1889</v>
      </c>
      <c r="B81" s="31">
        <v>5348</v>
      </c>
      <c r="C81" s="31">
        <v>6051</v>
      </c>
      <c r="D81" s="31">
        <v>2276</v>
      </c>
      <c r="E81" s="31">
        <v>2331</v>
      </c>
      <c r="F81" s="31">
        <v>40004</v>
      </c>
      <c r="G81" s="31">
        <v>47083</v>
      </c>
      <c r="H81" s="31">
        <v>31468</v>
      </c>
      <c r="I81" s="31">
        <v>4485</v>
      </c>
      <c r="J81" s="31">
        <v>1984</v>
      </c>
      <c r="K81" s="31">
        <v>4761</v>
      </c>
      <c r="L81" s="31">
        <v>2940</v>
      </c>
      <c r="M81" s="31">
        <v>37178</v>
      </c>
      <c r="N81" s="32">
        <v>185909</v>
      </c>
      <c r="O81" s="36">
        <v>4757</v>
      </c>
      <c r="P81" s="31">
        <v>4437</v>
      </c>
      <c r="Q81" s="31">
        <v>4985</v>
      </c>
      <c r="R81" s="31">
        <v>17678</v>
      </c>
      <c r="S81" s="31">
        <v>1101</v>
      </c>
      <c r="T81" s="35">
        <v>214110</v>
      </c>
      <c r="U81" s="31">
        <v>3022</v>
      </c>
      <c r="V81" s="31">
        <v>656</v>
      </c>
      <c r="W81" s="31">
        <v>4865</v>
      </c>
      <c r="X81" s="31">
        <v>62016</v>
      </c>
      <c r="Y81" s="32">
        <v>70559</v>
      </c>
      <c r="Z81" s="31"/>
      <c r="AA81" s="31"/>
      <c r="AB81" s="31"/>
      <c r="AC81" s="31"/>
      <c r="AD81" s="31"/>
      <c r="AE81" s="31"/>
      <c r="AF81" s="31"/>
      <c r="AG81" s="32"/>
      <c r="AH81" s="31"/>
      <c r="AI81" s="31"/>
      <c r="AJ81" s="31"/>
      <c r="AK81" s="31"/>
      <c r="AL81" s="31"/>
      <c r="AM81" s="32"/>
      <c r="AN81" s="31"/>
      <c r="AO81" s="31"/>
      <c r="AP81" s="32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2"/>
      <c r="BG81" s="31"/>
      <c r="BH81" s="31">
        <v>13938</v>
      </c>
      <c r="BI81" s="31">
        <v>2572.8229999999999</v>
      </c>
      <c r="BJ81" s="31"/>
      <c r="BK81" s="31">
        <v>11589</v>
      </c>
      <c r="BL81" s="31"/>
      <c r="BM81" s="31">
        <v>660</v>
      </c>
      <c r="BN81" s="31">
        <v>2198</v>
      </c>
      <c r="BO81" s="32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2"/>
      <c r="CF81" s="31"/>
      <c r="CG81" s="32"/>
      <c r="CH81" s="31">
        <v>378783</v>
      </c>
      <c r="CI81" s="31">
        <v>277298</v>
      </c>
      <c r="CJ81" s="31">
        <v>40100.423518973279</v>
      </c>
      <c r="CK81" s="31">
        <v>39688</v>
      </c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>
        <v>3311</v>
      </c>
      <c r="CX81" s="32"/>
      <c r="CY81" s="31"/>
      <c r="CZ81" s="31"/>
      <c r="DA81" s="31"/>
      <c r="DB81" s="31"/>
      <c r="DC81" s="31"/>
      <c r="DD81" s="31"/>
      <c r="DE81" s="31"/>
      <c r="DF81" s="32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2"/>
      <c r="DW81" s="32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2"/>
      <c r="GA81" s="30"/>
    </row>
    <row r="82" spans="1:183">
      <c r="A82" s="33">
        <v>1890</v>
      </c>
      <c r="B82" s="31">
        <v>5394</v>
      </c>
      <c r="C82" s="31">
        <v>6096</v>
      </c>
      <c r="D82" s="31">
        <v>2294</v>
      </c>
      <c r="E82" s="31">
        <v>2364</v>
      </c>
      <c r="F82" s="31">
        <v>40014</v>
      </c>
      <c r="G82" s="31">
        <v>47607</v>
      </c>
      <c r="H82" s="31">
        <v>31702</v>
      </c>
      <c r="I82" s="31">
        <v>4535</v>
      </c>
      <c r="J82" s="31">
        <v>1997</v>
      </c>
      <c r="K82" s="31">
        <v>4780</v>
      </c>
      <c r="L82" s="31">
        <v>2951</v>
      </c>
      <c r="M82" s="31">
        <v>37485</v>
      </c>
      <c r="N82" s="32">
        <v>187219</v>
      </c>
      <c r="O82" s="36">
        <v>4718</v>
      </c>
      <c r="P82" s="31">
        <v>4482</v>
      </c>
      <c r="Q82" s="31">
        <v>5028</v>
      </c>
      <c r="R82" s="31">
        <v>17757</v>
      </c>
      <c r="S82" s="31">
        <v>1111</v>
      </c>
      <c r="T82" s="35">
        <v>215597</v>
      </c>
      <c r="U82" s="31">
        <v>3107</v>
      </c>
      <c r="V82" s="31">
        <v>665</v>
      </c>
      <c r="W82" s="31">
        <v>4918</v>
      </c>
      <c r="X82" s="31">
        <v>63302</v>
      </c>
      <c r="Y82" s="32">
        <v>71992</v>
      </c>
      <c r="Z82" s="31">
        <v>726</v>
      </c>
      <c r="AA82" s="31">
        <v>3445</v>
      </c>
      <c r="AB82" s="31">
        <v>11253</v>
      </c>
      <c r="AC82" s="31">
        <v>6622</v>
      </c>
      <c r="AD82" s="31">
        <v>22854</v>
      </c>
      <c r="AE82" s="31">
        <v>10373</v>
      </c>
      <c r="AF82" s="31">
        <v>9690</v>
      </c>
      <c r="AG82" s="35">
        <v>64963</v>
      </c>
      <c r="AH82" s="31"/>
      <c r="AI82" s="31"/>
      <c r="AJ82" s="31"/>
      <c r="AK82" s="31"/>
      <c r="AL82" s="31"/>
      <c r="AM82" s="32"/>
      <c r="AN82" s="31"/>
      <c r="AO82" s="31"/>
      <c r="AP82" s="32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2">
        <v>110664</v>
      </c>
      <c r="BG82" s="31">
        <v>3376</v>
      </c>
      <c r="BH82" s="31">
        <v>14199</v>
      </c>
      <c r="BI82" s="31">
        <v>2607.7689999999998</v>
      </c>
      <c r="BJ82" s="31">
        <v>3369</v>
      </c>
      <c r="BK82" s="31">
        <v>11729</v>
      </c>
      <c r="BL82" s="31">
        <v>3346</v>
      </c>
      <c r="BM82" s="31">
        <v>686</v>
      </c>
      <c r="BN82" s="31">
        <v>2224</v>
      </c>
      <c r="BO82" s="32">
        <v>41536.769</v>
      </c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7">
        <v>10859</v>
      </c>
      <c r="CF82" s="31">
        <v>1383</v>
      </c>
      <c r="CG82" s="32">
        <v>53778.769</v>
      </c>
      <c r="CH82" s="31">
        <v>380000</v>
      </c>
      <c r="CI82" s="31">
        <v>279626</v>
      </c>
      <c r="CJ82" s="31">
        <v>40531.862924742265</v>
      </c>
      <c r="CK82" s="31">
        <v>40077</v>
      </c>
      <c r="CL82" s="31">
        <v>6476</v>
      </c>
      <c r="CM82" s="31">
        <v>9848</v>
      </c>
      <c r="CN82" s="31">
        <v>6670</v>
      </c>
      <c r="CO82" s="31">
        <v>2500</v>
      </c>
      <c r="CP82" s="31"/>
      <c r="CQ82" s="31">
        <v>7489</v>
      </c>
      <c r="CR82" s="31">
        <v>214</v>
      </c>
      <c r="CS82" s="31">
        <v>1585</v>
      </c>
      <c r="CT82" s="31">
        <v>5192</v>
      </c>
      <c r="CU82" s="31"/>
      <c r="CV82" s="31">
        <v>157</v>
      </c>
      <c r="CW82" s="31">
        <v>3343</v>
      </c>
      <c r="CX82" s="32">
        <v>783708.86292474228</v>
      </c>
      <c r="CY82" s="31"/>
      <c r="CZ82" s="31"/>
      <c r="DA82" s="31"/>
      <c r="DB82" s="31"/>
      <c r="DC82" s="31"/>
      <c r="DD82" s="31"/>
      <c r="DE82" s="31"/>
      <c r="DF82" s="32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2"/>
      <c r="DW82" s="32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2"/>
      <c r="GA82" s="30"/>
    </row>
    <row r="83" spans="1:183">
      <c r="A83" s="33">
        <v>1891</v>
      </c>
      <c r="B83" s="31">
        <v>5446</v>
      </c>
      <c r="C83" s="31">
        <v>6164</v>
      </c>
      <c r="D83" s="31">
        <v>2311</v>
      </c>
      <c r="E83" s="31">
        <v>2394</v>
      </c>
      <c r="F83" s="31">
        <v>39983</v>
      </c>
      <c r="G83" s="31">
        <v>48129</v>
      </c>
      <c r="H83" s="31">
        <v>31892</v>
      </c>
      <c r="I83" s="31">
        <v>4585</v>
      </c>
      <c r="J83" s="31">
        <v>2013</v>
      </c>
      <c r="K83" s="31">
        <v>4794</v>
      </c>
      <c r="L83" s="31">
        <v>2965</v>
      </c>
      <c r="M83" s="31">
        <v>37802</v>
      </c>
      <c r="N83" s="32">
        <v>188478</v>
      </c>
      <c r="O83" s="36">
        <v>4680</v>
      </c>
      <c r="P83" s="31">
        <v>4528</v>
      </c>
      <c r="Q83" s="31">
        <v>5068</v>
      </c>
      <c r="R83" s="31">
        <v>17836</v>
      </c>
      <c r="S83" s="31">
        <v>1121</v>
      </c>
      <c r="T83" s="35">
        <v>217031</v>
      </c>
      <c r="U83" s="31">
        <v>3196</v>
      </c>
      <c r="V83" s="31">
        <v>674</v>
      </c>
      <c r="W83" s="31">
        <v>4972</v>
      </c>
      <c r="X83" s="31">
        <v>64612</v>
      </c>
      <c r="Y83" s="32">
        <v>73454</v>
      </c>
      <c r="Z83" s="31"/>
      <c r="AA83" s="31"/>
      <c r="AB83" s="31"/>
      <c r="AC83" s="31"/>
      <c r="AD83" s="31"/>
      <c r="AE83" s="31"/>
      <c r="AF83" s="31"/>
      <c r="AG83" s="32"/>
      <c r="AH83" s="31"/>
      <c r="AI83" s="31"/>
      <c r="AJ83" s="31"/>
      <c r="AK83" s="31"/>
      <c r="AL83" s="31"/>
      <c r="AM83" s="32"/>
      <c r="AN83" s="31"/>
      <c r="AO83" s="31"/>
      <c r="AP83" s="32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2"/>
      <c r="BG83" s="31"/>
      <c r="BH83" s="31">
        <v>14539</v>
      </c>
      <c r="BI83" s="31">
        <v>2642.7779999999998</v>
      </c>
      <c r="BJ83" s="31"/>
      <c r="BK83" s="31">
        <v>11904</v>
      </c>
      <c r="BL83" s="31"/>
      <c r="BM83" s="31">
        <v>706</v>
      </c>
      <c r="BN83" s="31">
        <v>2255</v>
      </c>
      <c r="BO83" s="32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2"/>
      <c r="CF83" s="31"/>
      <c r="CG83" s="32"/>
      <c r="CH83" s="31">
        <v>381979</v>
      </c>
      <c r="CI83" s="31">
        <v>280110</v>
      </c>
      <c r="CJ83" s="31">
        <v>40955.133290532889</v>
      </c>
      <c r="CK83" s="31">
        <v>40380</v>
      </c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>
        <v>3404</v>
      </c>
      <c r="CX83" s="32"/>
      <c r="CY83" s="31"/>
      <c r="CZ83" s="31"/>
      <c r="DA83" s="31"/>
      <c r="DB83" s="31"/>
      <c r="DC83" s="31"/>
      <c r="DD83" s="31"/>
      <c r="DE83" s="31"/>
      <c r="DF83" s="32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2"/>
      <c r="DW83" s="32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2"/>
      <c r="GA83" s="30"/>
    </row>
    <row r="84" spans="1:183">
      <c r="A84" s="33">
        <v>1892</v>
      </c>
      <c r="B84" s="31">
        <v>5504</v>
      </c>
      <c r="C84" s="31">
        <v>6231</v>
      </c>
      <c r="D84" s="31">
        <v>2327</v>
      </c>
      <c r="E84" s="31">
        <v>2451</v>
      </c>
      <c r="F84" s="31">
        <v>39993</v>
      </c>
      <c r="G84" s="31">
        <v>48633</v>
      </c>
      <c r="H84" s="31">
        <v>32091</v>
      </c>
      <c r="I84" s="31">
        <v>4632</v>
      </c>
      <c r="J84" s="31">
        <v>2026</v>
      </c>
      <c r="K84" s="31">
        <v>4805</v>
      </c>
      <c r="L84" s="31">
        <v>3002</v>
      </c>
      <c r="M84" s="31">
        <v>38134</v>
      </c>
      <c r="N84" s="32">
        <v>189829</v>
      </c>
      <c r="O84" s="36">
        <v>4634</v>
      </c>
      <c r="P84" s="31">
        <v>4574</v>
      </c>
      <c r="Q84" s="31">
        <v>5104</v>
      </c>
      <c r="R84" s="31">
        <v>17916</v>
      </c>
      <c r="S84" s="31">
        <v>1131</v>
      </c>
      <c r="T84" s="35">
        <v>218554</v>
      </c>
      <c r="U84" s="31">
        <v>3274</v>
      </c>
      <c r="V84" s="31">
        <v>686</v>
      </c>
      <c r="W84" s="31">
        <v>5022</v>
      </c>
      <c r="X84" s="31">
        <v>65922</v>
      </c>
      <c r="Y84" s="32">
        <v>74904</v>
      </c>
      <c r="Z84" s="31"/>
      <c r="AA84" s="31"/>
      <c r="AB84" s="31"/>
      <c r="AC84" s="31"/>
      <c r="AD84" s="31"/>
      <c r="AE84" s="31"/>
      <c r="AF84" s="31"/>
      <c r="AG84" s="32"/>
      <c r="AH84" s="31"/>
      <c r="AI84" s="31"/>
      <c r="AJ84" s="31"/>
      <c r="AK84" s="31"/>
      <c r="AL84" s="31"/>
      <c r="AM84" s="32"/>
      <c r="AN84" s="31"/>
      <c r="AO84" s="31"/>
      <c r="AP84" s="32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2"/>
      <c r="BG84" s="31"/>
      <c r="BH84" s="31">
        <v>14886</v>
      </c>
      <c r="BI84" s="31">
        <v>2677.8339999999998</v>
      </c>
      <c r="BJ84" s="31"/>
      <c r="BK84" s="31">
        <v>12083</v>
      </c>
      <c r="BL84" s="31"/>
      <c r="BM84" s="31">
        <v>727</v>
      </c>
      <c r="BN84" s="31">
        <v>2285</v>
      </c>
      <c r="BO84" s="32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2"/>
      <c r="CF84" s="31"/>
      <c r="CG84" s="32"/>
      <c r="CH84" s="31">
        <v>383969</v>
      </c>
      <c r="CI84" s="31">
        <v>280594</v>
      </c>
      <c r="CJ84" s="31">
        <v>41383.656071651232</v>
      </c>
      <c r="CK84" s="31">
        <v>40684</v>
      </c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>
        <v>3470</v>
      </c>
      <c r="CX84" s="32"/>
      <c r="CY84" s="31"/>
      <c r="CZ84" s="31"/>
      <c r="DA84" s="31"/>
      <c r="DB84" s="31"/>
      <c r="DC84" s="31"/>
      <c r="DD84" s="31"/>
      <c r="DE84" s="31"/>
      <c r="DF84" s="32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2"/>
      <c r="DW84" s="32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2"/>
      <c r="GA84" s="30"/>
    </row>
    <row r="85" spans="1:183">
      <c r="A85" s="33">
        <v>1893</v>
      </c>
      <c r="B85" s="31">
        <v>5563</v>
      </c>
      <c r="C85" s="31">
        <v>6300</v>
      </c>
      <c r="D85" s="31">
        <v>2344</v>
      </c>
      <c r="E85" s="31">
        <v>2430</v>
      </c>
      <c r="F85" s="31">
        <v>40014</v>
      </c>
      <c r="G85" s="31">
        <v>49123</v>
      </c>
      <c r="H85" s="31">
        <v>32303</v>
      </c>
      <c r="I85" s="31">
        <v>4684</v>
      </c>
      <c r="J85" s="31">
        <v>2038</v>
      </c>
      <c r="K85" s="31">
        <v>4816</v>
      </c>
      <c r="L85" s="31">
        <v>3040</v>
      </c>
      <c r="M85" s="31">
        <v>38490</v>
      </c>
      <c r="N85" s="32">
        <v>191145</v>
      </c>
      <c r="O85" s="36">
        <v>4607</v>
      </c>
      <c r="P85" s="31">
        <v>4621</v>
      </c>
      <c r="Q85" s="31">
        <v>5141</v>
      </c>
      <c r="R85" s="31">
        <v>17996</v>
      </c>
      <c r="S85" s="31">
        <v>1140</v>
      </c>
      <c r="T85" s="35">
        <v>220043</v>
      </c>
      <c r="U85" s="31">
        <v>3334</v>
      </c>
      <c r="V85" s="31">
        <v>705</v>
      </c>
      <c r="W85" s="31">
        <v>5072</v>
      </c>
      <c r="X85" s="31">
        <v>67231</v>
      </c>
      <c r="Y85" s="32">
        <v>76342</v>
      </c>
      <c r="Z85" s="31"/>
      <c r="AA85" s="31"/>
      <c r="AB85" s="31"/>
      <c r="AC85" s="31"/>
      <c r="AD85" s="31"/>
      <c r="AE85" s="31"/>
      <c r="AF85" s="31"/>
      <c r="AG85" s="32"/>
      <c r="AH85" s="31"/>
      <c r="AI85" s="31"/>
      <c r="AJ85" s="31"/>
      <c r="AK85" s="31"/>
      <c r="AL85" s="31"/>
      <c r="AM85" s="32"/>
      <c r="AN85" s="31"/>
      <c r="AO85" s="31"/>
      <c r="AP85" s="32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2"/>
      <c r="BG85" s="31"/>
      <c r="BH85" s="31">
        <v>15242</v>
      </c>
      <c r="BI85" s="31">
        <v>2712.9250000000002</v>
      </c>
      <c r="BJ85" s="31"/>
      <c r="BK85" s="31">
        <v>12263</v>
      </c>
      <c r="BL85" s="31"/>
      <c r="BM85" s="31">
        <v>748</v>
      </c>
      <c r="BN85" s="31">
        <v>2314</v>
      </c>
      <c r="BO85" s="32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2"/>
      <c r="CF85" s="31"/>
      <c r="CG85" s="32"/>
      <c r="CH85" s="31">
        <v>385969</v>
      </c>
      <c r="CI85" s="31">
        <v>281079</v>
      </c>
      <c r="CJ85" s="31">
        <v>41819.520975535415</v>
      </c>
      <c r="CK85" s="31">
        <v>41001</v>
      </c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>
        <v>3524</v>
      </c>
      <c r="CX85" s="32"/>
      <c r="CY85" s="31"/>
      <c r="CZ85" s="31"/>
      <c r="DA85" s="31"/>
      <c r="DB85" s="31"/>
      <c r="DC85" s="31"/>
      <c r="DD85" s="31"/>
      <c r="DE85" s="31"/>
      <c r="DF85" s="32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2"/>
      <c r="DW85" s="32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2"/>
      <c r="GA85" s="30"/>
    </row>
    <row r="86" spans="1:183">
      <c r="A86" s="33">
        <v>1894</v>
      </c>
      <c r="B86" s="31">
        <v>5622</v>
      </c>
      <c r="C86" s="31">
        <v>6370</v>
      </c>
      <c r="D86" s="31">
        <v>2367</v>
      </c>
      <c r="E86" s="31">
        <v>2511</v>
      </c>
      <c r="F86" s="31">
        <v>40056</v>
      </c>
      <c r="G86" s="31">
        <v>49703</v>
      </c>
      <c r="H86" s="31">
        <v>32513</v>
      </c>
      <c r="I86" s="31">
        <v>4743</v>
      </c>
      <c r="J86" s="31">
        <v>2057</v>
      </c>
      <c r="K86" s="31">
        <v>4849</v>
      </c>
      <c r="L86" s="31">
        <v>3077</v>
      </c>
      <c r="M86" s="31">
        <v>38859</v>
      </c>
      <c r="N86" s="32">
        <v>192727</v>
      </c>
      <c r="O86" s="36">
        <v>4589</v>
      </c>
      <c r="P86" s="31">
        <v>4668</v>
      </c>
      <c r="Q86" s="31">
        <v>5178</v>
      </c>
      <c r="R86" s="31">
        <v>18076</v>
      </c>
      <c r="S86" s="31">
        <v>1150</v>
      </c>
      <c r="T86" s="35">
        <v>221799</v>
      </c>
      <c r="U86" s="31">
        <v>3395</v>
      </c>
      <c r="V86" s="31">
        <v>722</v>
      </c>
      <c r="W86" s="31">
        <v>5121</v>
      </c>
      <c r="X86" s="31">
        <v>68541</v>
      </c>
      <c r="Y86" s="32">
        <v>77779</v>
      </c>
      <c r="Z86" s="31"/>
      <c r="AA86" s="31"/>
      <c r="AB86" s="31"/>
      <c r="AC86" s="31"/>
      <c r="AD86" s="31"/>
      <c r="AE86" s="31"/>
      <c r="AF86" s="31"/>
      <c r="AG86" s="32"/>
      <c r="AH86" s="31"/>
      <c r="AI86" s="31"/>
      <c r="AJ86" s="31"/>
      <c r="AK86" s="31"/>
      <c r="AL86" s="31"/>
      <c r="AM86" s="32"/>
      <c r="AN86" s="31"/>
      <c r="AO86" s="31"/>
      <c r="AP86" s="32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2"/>
      <c r="BG86" s="31"/>
      <c r="BH86" s="31">
        <v>15607</v>
      </c>
      <c r="BI86" s="31">
        <v>2748.04</v>
      </c>
      <c r="BJ86" s="31"/>
      <c r="BK86" s="31">
        <v>12447</v>
      </c>
      <c r="BL86" s="31"/>
      <c r="BM86" s="31">
        <v>770</v>
      </c>
      <c r="BN86" s="31">
        <v>2346</v>
      </c>
      <c r="BO86" s="32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2"/>
      <c r="CF86" s="31"/>
      <c r="CG86" s="32"/>
      <c r="CH86" s="31">
        <v>387979</v>
      </c>
      <c r="CI86" s="31">
        <v>281565</v>
      </c>
      <c r="CJ86" s="31">
        <v>42261.822278463645</v>
      </c>
      <c r="CK86" s="31">
        <v>41350</v>
      </c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>
        <v>3584</v>
      </c>
      <c r="CX86" s="32"/>
      <c r="CY86" s="31"/>
      <c r="CZ86" s="31"/>
      <c r="DA86" s="31"/>
      <c r="DB86" s="31"/>
      <c r="DC86" s="31"/>
      <c r="DD86" s="31"/>
      <c r="DE86" s="31"/>
      <c r="DF86" s="32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2"/>
      <c r="DW86" s="32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2"/>
      <c r="GA86" s="30"/>
    </row>
    <row r="87" spans="1:183">
      <c r="A87" s="33">
        <v>1895</v>
      </c>
      <c r="B87" s="31">
        <v>5680</v>
      </c>
      <c r="C87" s="31">
        <v>6439</v>
      </c>
      <c r="D87" s="31">
        <v>2397</v>
      </c>
      <c r="E87" s="31">
        <v>2483</v>
      </c>
      <c r="F87" s="31">
        <v>40098</v>
      </c>
      <c r="G87" s="31">
        <v>50363</v>
      </c>
      <c r="H87" s="31">
        <v>32689</v>
      </c>
      <c r="I87" s="31">
        <v>4803</v>
      </c>
      <c r="J87" s="31">
        <v>2083</v>
      </c>
      <c r="K87" s="31">
        <v>4896</v>
      </c>
      <c r="L87" s="31">
        <v>3114</v>
      </c>
      <c r="M87" s="31">
        <v>39221</v>
      </c>
      <c r="N87" s="32">
        <v>194266</v>
      </c>
      <c r="O87" s="36">
        <v>4560</v>
      </c>
      <c r="P87" s="31">
        <v>4716</v>
      </c>
      <c r="Q87" s="31">
        <v>5215</v>
      </c>
      <c r="R87" s="31">
        <v>18157</v>
      </c>
      <c r="S87" s="31">
        <v>1161</v>
      </c>
      <c r="T87" s="35">
        <v>223515</v>
      </c>
      <c r="U87" s="31">
        <v>3460</v>
      </c>
      <c r="V87" s="31">
        <v>735</v>
      </c>
      <c r="W87" s="31">
        <v>5169</v>
      </c>
      <c r="X87" s="31">
        <v>69851</v>
      </c>
      <c r="Y87" s="32">
        <v>79215</v>
      </c>
      <c r="Z87" s="31"/>
      <c r="AA87" s="31"/>
      <c r="AB87" s="31"/>
      <c r="AC87" s="31"/>
      <c r="AD87" s="31"/>
      <c r="AE87" s="31"/>
      <c r="AF87" s="31"/>
      <c r="AG87" s="32"/>
      <c r="AH87" s="31"/>
      <c r="AI87" s="31"/>
      <c r="AJ87" s="31"/>
      <c r="AK87" s="31"/>
      <c r="AL87" s="31"/>
      <c r="AM87" s="32"/>
      <c r="AN87" s="31"/>
      <c r="AO87" s="31"/>
      <c r="AP87" s="32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2"/>
      <c r="BG87" s="31"/>
      <c r="BH87" s="31">
        <v>15980</v>
      </c>
      <c r="BI87" s="31">
        <v>2783.1709999999998</v>
      </c>
      <c r="BJ87" s="31"/>
      <c r="BK87" s="31">
        <v>12663</v>
      </c>
      <c r="BL87" s="31"/>
      <c r="BM87" s="31">
        <v>792</v>
      </c>
      <c r="BN87" s="31">
        <v>2375</v>
      </c>
      <c r="BO87" s="32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2"/>
      <c r="CF87" s="31"/>
      <c r="CG87" s="32"/>
      <c r="CH87" s="31">
        <v>390000</v>
      </c>
      <c r="CI87" s="31">
        <v>282052</v>
      </c>
      <c r="CJ87" s="31">
        <v>42709.658601996285</v>
      </c>
      <c r="CK87" s="31">
        <v>41775</v>
      </c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>
        <v>3626</v>
      </c>
      <c r="CX87" s="32"/>
      <c r="CY87" s="31"/>
      <c r="CZ87" s="31"/>
      <c r="DA87" s="31"/>
      <c r="DB87" s="31"/>
      <c r="DC87" s="31"/>
      <c r="DD87" s="31"/>
      <c r="DE87" s="31"/>
      <c r="DF87" s="32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2"/>
      <c r="DW87" s="32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2"/>
      <c r="GA87" s="30"/>
    </row>
    <row r="88" spans="1:183">
      <c r="A88" s="33">
        <v>1896</v>
      </c>
      <c r="B88" s="31">
        <v>5739</v>
      </c>
      <c r="C88" s="31">
        <v>6494</v>
      </c>
      <c r="D88" s="31">
        <v>2428</v>
      </c>
      <c r="E88" s="31">
        <v>2515</v>
      </c>
      <c r="F88" s="31">
        <v>40192</v>
      </c>
      <c r="G88" s="31">
        <v>51111</v>
      </c>
      <c r="H88" s="31">
        <v>32863</v>
      </c>
      <c r="I88" s="31">
        <v>4866</v>
      </c>
      <c r="J88" s="31">
        <v>2112</v>
      </c>
      <c r="K88" s="31">
        <v>4941</v>
      </c>
      <c r="L88" s="31">
        <v>3151</v>
      </c>
      <c r="M88" s="31">
        <v>39599</v>
      </c>
      <c r="N88" s="32">
        <v>196011</v>
      </c>
      <c r="O88" s="36">
        <v>4542</v>
      </c>
      <c r="P88" s="31">
        <v>4764</v>
      </c>
      <c r="Q88" s="31">
        <v>5252</v>
      </c>
      <c r="R88" s="31">
        <v>18238</v>
      </c>
      <c r="S88" s="31">
        <v>1171</v>
      </c>
      <c r="T88" s="35">
        <v>225436</v>
      </c>
      <c r="U88" s="31">
        <v>3523</v>
      </c>
      <c r="V88" s="31">
        <v>748</v>
      </c>
      <c r="W88" s="31">
        <v>5218</v>
      </c>
      <c r="X88" s="31">
        <v>71161</v>
      </c>
      <c r="Y88" s="32">
        <v>80650</v>
      </c>
      <c r="Z88" s="31"/>
      <c r="AA88" s="31"/>
      <c r="AB88" s="31"/>
      <c r="AC88" s="31"/>
      <c r="AD88" s="31"/>
      <c r="AE88" s="31"/>
      <c r="AF88" s="31"/>
      <c r="AG88" s="32"/>
      <c r="AH88" s="31"/>
      <c r="AI88" s="31"/>
      <c r="AJ88" s="31"/>
      <c r="AK88" s="31"/>
      <c r="AL88" s="31"/>
      <c r="AM88" s="32"/>
      <c r="AN88" s="31"/>
      <c r="AO88" s="31"/>
      <c r="AP88" s="32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2"/>
      <c r="BG88" s="31"/>
      <c r="BH88" s="31">
        <v>16362</v>
      </c>
      <c r="BI88" s="31">
        <v>2818.3119999999999</v>
      </c>
      <c r="BJ88" s="31"/>
      <c r="BK88" s="31">
        <v>12822</v>
      </c>
      <c r="BL88" s="31">
        <v>3470</v>
      </c>
      <c r="BM88" s="31">
        <v>815</v>
      </c>
      <c r="BN88" s="31">
        <v>2408</v>
      </c>
      <c r="BO88" s="32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2"/>
      <c r="CF88" s="31"/>
      <c r="CG88" s="32"/>
      <c r="CH88" s="31">
        <v>391980</v>
      </c>
      <c r="CI88" s="31">
        <v>282540</v>
      </c>
      <c r="CJ88" s="31">
        <v>43174.387515806702</v>
      </c>
      <c r="CK88" s="31">
        <v>42196</v>
      </c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>
        <v>3693</v>
      </c>
      <c r="CX88" s="32"/>
      <c r="CY88" s="31"/>
      <c r="CZ88" s="31"/>
      <c r="DA88" s="31"/>
      <c r="DB88" s="31"/>
      <c r="DC88" s="31"/>
      <c r="DD88" s="31"/>
      <c r="DE88" s="31"/>
      <c r="DF88" s="32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2"/>
      <c r="DW88" s="32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2"/>
      <c r="GA88" s="30"/>
    </row>
    <row r="89" spans="1:183">
      <c r="A89" s="33">
        <v>1897</v>
      </c>
      <c r="B89" s="31">
        <v>5798</v>
      </c>
      <c r="C89" s="31">
        <v>6548</v>
      </c>
      <c r="D89" s="31">
        <v>2462</v>
      </c>
      <c r="E89" s="31">
        <v>2549</v>
      </c>
      <c r="F89" s="31">
        <v>40348</v>
      </c>
      <c r="G89" s="31">
        <v>51921</v>
      </c>
      <c r="H89" s="31">
        <v>33078</v>
      </c>
      <c r="I89" s="31">
        <v>4935</v>
      </c>
      <c r="J89" s="31">
        <v>2142</v>
      </c>
      <c r="K89" s="31">
        <v>4986</v>
      </c>
      <c r="L89" s="31">
        <v>3188</v>
      </c>
      <c r="M89" s="31">
        <v>39987</v>
      </c>
      <c r="N89" s="32">
        <v>197942</v>
      </c>
      <c r="O89" s="36">
        <v>4530</v>
      </c>
      <c r="P89" s="31">
        <v>4813</v>
      </c>
      <c r="Q89" s="31">
        <v>5290</v>
      </c>
      <c r="R89" s="31">
        <v>18320</v>
      </c>
      <c r="S89" s="31">
        <v>1181</v>
      </c>
      <c r="T89" s="35">
        <v>227546</v>
      </c>
      <c r="U89" s="31">
        <v>3586</v>
      </c>
      <c r="V89" s="31">
        <v>764</v>
      </c>
      <c r="W89" s="31">
        <v>5269</v>
      </c>
      <c r="X89" s="31">
        <v>72471</v>
      </c>
      <c r="Y89" s="32">
        <v>82090</v>
      </c>
      <c r="Z89" s="31"/>
      <c r="AA89" s="31"/>
      <c r="AB89" s="31"/>
      <c r="AC89" s="31"/>
      <c r="AD89" s="31"/>
      <c r="AE89" s="31"/>
      <c r="AF89" s="31"/>
      <c r="AG89" s="32"/>
      <c r="AH89" s="31"/>
      <c r="AI89" s="31"/>
      <c r="AJ89" s="31"/>
      <c r="AK89" s="31"/>
      <c r="AL89" s="31"/>
      <c r="AM89" s="32"/>
      <c r="AN89" s="31"/>
      <c r="AO89" s="31"/>
      <c r="AP89" s="32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2"/>
      <c r="BG89" s="31"/>
      <c r="BH89" s="31">
        <v>16753</v>
      </c>
      <c r="BI89" s="31">
        <v>2853.462</v>
      </c>
      <c r="BJ89" s="31"/>
      <c r="BK89" s="31">
        <v>13014</v>
      </c>
      <c r="BL89" s="31">
        <v>3513</v>
      </c>
      <c r="BM89" s="31">
        <v>839</v>
      </c>
      <c r="BN89" s="31">
        <v>2442</v>
      </c>
      <c r="BO89" s="32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2"/>
      <c r="CF89" s="31"/>
      <c r="CG89" s="32"/>
      <c r="CH89" s="31">
        <v>393970</v>
      </c>
      <c r="CI89" s="31">
        <v>283029</v>
      </c>
      <c r="CJ89" s="31">
        <v>43644.753806058223</v>
      </c>
      <c r="CK89" s="31">
        <v>42643</v>
      </c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>
        <v>3752</v>
      </c>
      <c r="CX89" s="32"/>
      <c r="CY89" s="31"/>
      <c r="CZ89" s="31"/>
      <c r="DA89" s="31"/>
      <c r="DB89" s="31"/>
      <c r="DC89" s="31"/>
      <c r="DD89" s="31"/>
      <c r="DE89" s="31"/>
      <c r="DF89" s="32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2"/>
      <c r="DW89" s="32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2"/>
      <c r="GA89" s="30"/>
    </row>
    <row r="90" spans="1:183">
      <c r="A90" s="33">
        <v>1898</v>
      </c>
      <c r="B90" s="31">
        <v>5856</v>
      </c>
      <c r="C90" s="31">
        <v>6604</v>
      </c>
      <c r="D90" s="31">
        <v>2497</v>
      </c>
      <c r="E90" s="31">
        <v>2589</v>
      </c>
      <c r="F90" s="31">
        <v>40473</v>
      </c>
      <c r="G90" s="31">
        <v>52753</v>
      </c>
      <c r="H90" s="31">
        <v>33285</v>
      </c>
      <c r="I90" s="31">
        <v>5003</v>
      </c>
      <c r="J90" s="31">
        <v>2174</v>
      </c>
      <c r="K90" s="31">
        <v>5036</v>
      </c>
      <c r="L90" s="31">
        <v>3226</v>
      </c>
      <c r="M90" s="31">
        <v>40381</v>
      </c>
      <c r="N90" s="32">
        <v>199877</v>
      </c>
      <c r="O90" s="36">
        <v>4518</v>
      </c>
      <c r="P90" s="31">
        <v>4862</v>
      </c>
      <c r="Q90" s="31">
        <v>5327</v>
      </c>
      <c r="R90" s="31">
        <v>18402</v>
      </c>
      <c r="S90" s="31">
        <v>1191</v>
      </c>
      <c r="T90" s="35">
        <v>229659</v>
      </c>
      <c r="U90" s="31">
        <v>3642</v>
      </c>
      <c r="V90" s="31">
        <v>779</v>
      </c>
      <c r="W90" s="31">
        <v>5325</v>
      </c>
      <c r="X90" s="31">
        <v>73781</v>
      </c>
      <c r="Y90" s="32">
        <v>83527</v>
      </c>
      <c r="Z90" s="31"/>
      <c r="AA90" s="31"/>
      <c r="AB90" s="31"/>
      <c r="AC90" s="31"/>
      <c r="AD90" s="31"/>
      <c r="AE90" s="31"/>
      <c r="AF90" s="31"/>
      <c r="AG90" s="32"/>
      <c r="AH90" s="31"/>
      <c r="AI90" s="31"/>
      <c r="AJ90" s="31"/>
      <c r="AK90" s="31"/>
      <c r="AL90" s="31"/>
      <c r="AM90" s="32"/>
      <c r="AN90" s="31"/>
      <c r="AO90" s="31"/>
      <c r="AP90" s="32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2"/>
      <c r="BG90" s="31"/>
      <c r="BH90" s="31">
        <v>17154</v>
      </c>
      <c r="BI90" s="31">
        <v>2888.62</v>
      </c>
      <c r="BJ90" s="31"/>
      <c r="BK90" s="31">
        <v>13209</v>
      </c>
      <c r="BL90" s="31">
        <v>3558</v>
      </c>
      <c r="BM90" s="31">
        <v>864</v>
      </c>
      <c r="BN90" s="31">
        <v>2475</v>
      </c>
      <c r="BO90" s="32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2"/>
      <c r="CF90" s="31"/>
      <c r="CG90" s="32"/>
      <c r="CH90" s="31">
        <v>395970</v>
      </c>
      <c r="CI90" s="31">
        <v>283518</v>
      </c>
      <c r="CJ90" s="31">
        <v>44121.473569609923</v>
      </c>
      <c r="CK90" s="31">
        <v>43145</v>
      </c>
      <c r="CL90" s="31"/>
      <c r="CM90" s="31"/>
      <c r="CN90" s="31"/>
      <c r="CO90" s="31">
        <v>2690</v>
      </c>
      <c r="CP90" s="31"/>
      <c r="CQ90" s="31"/>
      <c r="CR90" s="31"/>
      <c r="CS90" s="31"/>
      <c r="CT90" s="31"/>
      <c r="CU90" s="31"/>
      <c r="CV90" s="31"/>
      <c r="CW90" s="31">
        <v>3820</v>
      </c>
      <c r="CX90" s="32"/>
      <c r="CY90" s="31"/>
      <c r="CZ90" s="31"/>
      <c r="DA90" s="31"/>
      <c r="DB90" s="31"/>
      <c r="DC90" s="31"/>
      <c r="DD90" s="31"/>
      <c r="DE90" s="31"/>
      <c r="DF90" s="32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2"/>
      <c r="DW90" s="32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2"/>
      <c r="GA90" s="30"/>
    </row>
    <row r="91" spans="1:183">
      <c r="A91" s="33">
        <v>1899</v>
      </c>
      <c r="B91" s="31">
        <v>5915</v>
      </c>
      <c r="C91" s="31">
        <v>6662</v>
      </c>
      <c r="D91" s="31">
        <v>2530</v>
      </c>
      <c r="E91" s="31">
        <v>2624</v>
      </c>
      <c r="F91" s="31">
        <v>40546</v>
      </c>
      <c r="G91" s="31">
        <v>53592</v>
      </c>
      <c r="H91" s="31">
        <v>33487</v>
      </c>
      <c r="I91" s="31">
        <v>5070</v>
      </c>
      <c r="J91" s="31">
        <v>2204</v>
      </c>
      <c r="K91" s="31">
        <v>5080</v>
      </c>
      <c r="L91" s="31">
        <v>3263</v>
      </c>
      <c r="M91" s="31">
        <v>40773</v>
      </c>
      <c r="N91" s="32">
        <v>201746</v>
      </c>
      <c r="O91" s="36">
        <v>4502</v>
      </c>
      <c r="P91" s="31">
        <v>4912</v>
      </c>
      <c r="Q91" s="31">
        <v>5366</v>
      </c>
      <c r="R91" s="31">
        <v>18484</v>
      </c>
      <c r="S91" s="31">
        <v>1202</v>
      </c>
      <c r="T91" s="35">
        <v>231710</v>
      </c>
      <c r="U91" s="31">
        <v>3691</v>
      </c>
      <c r="V91" s="31">
        <v>794</v>
      </c>
      <c r="W91" s="31">
        <v>5383</v>
      </c>
      <c r="X91" s="31">
        <v>75091</v>
      </c>
      <c r="Y91" s="32">
        <v>84959</v>
      </c>
      <c r="Z91" s="31"/>
      <c r="AA91" s="31"/>
      <c r="AB91" s="31"/>
      <c r="AC91" s="31"/>
      <c r="AD91" s="31"/>
      <c r="AE91" s="31"/>
      <c r="AF91" s="31"/>
      <c r="AG91" s="32"/>
      <c r="AH91" s="31"/>
      <c r="AI91" s="31"/>
      <c r="AJ91" s="31"/>
      <c r="AK91" s="31"/>
      <c r="AL91" s="31"/>
      <c r="AM91" s="32"/>
      <c r="AN91" s="31"/>
      <c r="AO91" s="31"/>
      <c r="AP91" s="32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2"/>
      <c r="BG91" s="31"/>
      <c r="BH91" s="31">
        <v>17564</v>
      </c>
      <c r="BI91" s="31">
        <v>2923.7919999999999</v>
      </c>
      <c r="BJ91" s="31"/>
      <c r="BK91" s="31">
        <v>13406</v>
      </c>
      <c r="BL91" s="31">
        <v>3603</v>
      </c>
      <c r="BM91" s="31">
        <v>889</v>
      </c>
      <c r="BN91" s="31">
        <v>2509</v>
      </c>
      <c r="BO91" s="32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2"/>
      <c r="CF91" s="31"/>
      <c r="CG91" s="32"/>
      <c r="CH91" s="31">
        <v>397980</v>
      </c>
      <c r="CI91" s="31">
        <v>284009</v>
      </c>
      <c r="CJ91" s="31">
        <v>44606.690942945126</v>
      </c>
      <c r="CK91" s="31">
        <v>43626</v>
      </c>
      <c r="CL91" s="31"/>
      <c r="CM91" s="31"/>
      <c r="CN91" s="31"/>
      <c r="CO91" s="31">
        <v>2759</v>
      </c>
      <c r="CP91" s="31"/>
      <c r="CQ91" s="31"/>
      <c r="CR91" s="31"/>
      <c r="CS91" s="31"/>
      <c r="CT91" s="31"/>
      <c r="CU91" s="31"/>
      <c r="CV91" s="31"/>
      <c r="CW91" s="31">
        <v>3874</v>
      </c>
      <c r="CX91" s="32"/>
      <c r="CY91" s="31"/>
      <c r="CZ91" s="31"/>
      <c r="DA91" s="31"/>
      <c r="DB91" s="31"/>
      <c r="DC91" s="31"/>
      <c r="DD91" s="31"/>
      <c r="DE91" s="31"/>
      <c r="DF91" s="32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2"/>
      <c r="DW91" s="32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2"/>
      <c r="GA91" s="30"/>
    </row>
    <row r="92" spans="1:183">
      <c r="A92" s="33">
        <v>1900</v>
      </c>
      <c r="B92" s="31">
        <v>5973</v>
      </c>
      <c r="C92" s="31">
        <v>6719</v>
      </c>
      <c r="D92" s="31">
        <v>2561</v>
      </c>
      <c r="E92" s="31">
        <v>2646</v>
      </c>
      <c r="F92" s="31">
        <v>40598</v>
      </c>
      <c r="G92" s="31">
        <v>54388</v>
      </c>
      <c r="H92" s="31">
        <v>33672</v>
      </c>
      <c r="I92" s="31">
        <v>5142</v>
      </c>
      <c r="J92" s="31">
        <v>2230</v>
      </c>
      <c r="K92" s="31">
        <v>5117</v>
      </c>
      <c r="L92" s="31">
        <v>3300</v>
      </c>
      <c r="M92" s="31">
        <v>41155</v>
      </c>
      <c r="N92" s="32">
        <v>203501</v>
      </c>
      <c r="O92" s="36">
        <v>4469</v>
      </c>
      <c r="P92" s="31">
        <v>4962</v>
      </c>
      <c r="Q92" s="31">
        <v>5404</v>
      </c>
      <c r="R92" s="31">
        <v>18566</v>
      </c>
      <c r="S92" s="31">
        <v>1212</v>
      </c>
      <c r="T92" s="35">
        <v>233645</v>
      </c>
      <c r="U92" s="31">
        <v>3741</v>
      </c>
      <c r="V92" s="31">
        <v>807</v>
      </c>
      <c r="W92" s="31">
        <v>5457</v>
      </c>
      <c r="X92" s="31">
        <v>76391</v>
      </c>
      <c r="Y92" s="32">
        <v>86396</v>
      </c>
      <c r="Z92" s="31">
        <v>800</v>
      </c>
      <c r="AA92" s="31">
        <v>4000</v>
      </c>
      <c r="AB92" s="31">
        <v>12142</v>
      </c>
      <c r="AC92" s="31">
        <v>7127</v>
      </c>
      <c r="AD92" s="31">
        <v>24750</v>
      </c>
      <c r="AE92" s="31">
        <v>11000</v>
      </c>
      <c r="AF92" s="31">
        <v>11174</v>
      </c>
      <c r="AG92" s="35">
        <v>70993</v>
      </c>
      <c r="AH92" s="31"/>
      <c r="AI92" s="31"/>
      <c r="AJ92" s="31"/>
      <c r="AK92" s="31"/>
      <c r="AL92" s="31"/>
      <c r="AM92" s="32"/>
      <c r="AN92" s="31"/>
      <c r="AO92" s="31"/>
      <c r="AP92" s="32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2">
        <v>124500</v>
      </c>
      <c r="BG92" s="31">
        <v>4693</v>
      </c>
      <c r="BH92" s="31">
        <v>17984</v>
      </c>
      <c r="BI92" s="31">
        <v>2958.9859999999999</v>
      </c>
      <c r="BJ92" s="31">
        <v>3998</v>
      </c>
      <c r="BK92" s="31">
        <v>13607</v>
      </c>
      <c r="BL92" s="31">
        <v>3648</v>
      </c>
      <c r="BM92" s="31">
        <v>915</v>
      </c>
      <c r="BN92" s="31">
        <v>2542</v>
      </c>
      <c r="BO92" s="32">
        <v>50345.986000000004</v>
      </c>
      <c r="BP92" s="31">
        <v>1696</v>
      </c>
      <c r="BQ92" s="31">
        <v>297</v>
      </c>
      <c r="BR92" s="31">
        <v>1658</v>
      </c>
      <c r="BS92" s="31">
        <v>515</v>
      </c>
      <c r="BT92" s="31">
        <v>1400</v>
      </c>
      <c r="BU92" s="31">
        <v>766</v>
      </c>
      <c r="BV92" s="31">
        <v>1300</v>
      </c>
      <c r="BW92" s="31">
        <v>1560</v>
      </c>
      <c r="BX92" s="31">
        <v>500</v>
      </c>
      <c r="BY92" s="31">
        <v>720</v>
      </c>
      <c r="BZ92" s="31">
        <v>478</v>
      </c>
      <c r="CA92" s="31">
        <v>263</v>
      </c>
      <c r="CB92" s="31">
        <v>440</v>
      </c>
      <c r="CC92" s="31">
        <v>959</v>
      </c>
      <c r="CD92" s="31">
        <v>268</v>
      </c>
      <c r="CE92" s="32">
        <v>12820</v>
      </c>
      <c r="CF92" s="31">
        <v>1440</v>
      </c>
      <c r="CG92" s="32">
        <v>64605.986000000004</v>
      </c>
      <c r="CH92" s="31">
        <v>400000</v>
      </c>
      <c r="CI92" s="31">
        <v>284500</v>
      </c>
      <c r="CJ92" s="31">
        <v>45099.557260049849</v>
      </c>
      <c r="CK92" s="31">
        <v>44103</v>
      </c>
      <c r="CL92" s="31">
        <v>7324</v>
      </c>
      <c r="CM92" s="31">
        <v>9896</v>
      </c>
      <c r="CN92" s="31">
        <v>7320</v>
      </c>
      <c r="CO92" s="31">
        <v>2794</v>
      </c>
      <c r="CP92" s="31"/>
      <c r="CQ92" s="31">
        <v>10174</v>
      </c>
      <c r="CR92" s="31">
        <v>306</v>
      </c>
      <c r="CS92" s="31">
        <v>2232</v>
      </c>
      <c r="CT92" s="31">
        <v>5283</v>
      </c>
      <c r="CU92" s="31"/>
      <c r="CV92" s="31">
        <v>215</v>
      </c>
      <c r="CW92" s="31">
        <v>3912</v>
      </c>
      <c r="CX92" s="32">
        <v>823158.55726004986</v>
      </c>
      <c r="CY92" s="31"/>
      <c r="CZ92" s="31"/>
      <c r="DA92" s="31"/>
      <c r="DB92" s="31"/>
      <c r="DC92" s="31"/>
      <c r="DD92" s="31"/>
      <c r="DE92" s="31"/>
      <c r="DF92" s="32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2"/>
      <c r="DW92" s="32">
        <v>873324</v>
      </c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2">
        <v>110000</v>
      </c>
      <c r="GA92" s="30">
        <v>1563463.986</v>
      </c>
    </row>
    <row r="93" spans="1:183">
      <c r="A93" s="33">
        <v>1901</v>
      </c>
      <c r="B93" s="31">
        <v>6035</v>
      </c>
      <c r="C93" s="31">
        <v>6801</v>
      </c>
      <c r="D93" s="31">
        <v>2594</v>
      </c>
      <c r="E93" s="31">
        <v>2667</v>
      </c>
      <c r="F93" s="31">
        <v>40640</v>
      </c>
      <c r="G93" s="31">
        <v>55214</v>
      </c>
      <c r="H93" s="31">
        <v>33877</v>
      </c>
      <c r="I93" s="31">
        <v>5221</v>
      </c>
      <c r="J93" s="31">
        <v>2255</v>
      </c>
      <c r="K93" s="31">
        <v>5156</v>
      </c>
      <c r="L93" s="31">
        <v>3341</v>
      </c>
      <c r="M93" s="31">
        <v>41538</v>
      </c>
      <c r="N93" s="32">
        <v>205339</v>
      </c>
      <c r="O93" s="36">
        <v>4447</v>
      </c>
      <c r="P93" s="31">
        <v>4997</v>
      </c>
      <c r="Q93" s="31">
        <v>5447</v>
      </c>
      <c r="R93" s="31">
        <v>18659</v>
      </c>
      <c r="S93" s="31">
        <v>1223</v>
      </c>
      <c r="T93" s="35">
        <v>235665</v>
      </c>
      <c r="U93" s="31">
        <v>3795</v>
      </c>
      <c r="V93" s="31">
        <v>824</v>
      </c>
      <c r="W93" s="31">
        <v>5536</v>
      </c>
      <c r="X93" s="31">
        <v>77888</v>
      </c>
      <c r="Y93" s="32">
        <v>88043</v>
      </c>
      <c r="Z93" s="31"/>
      <c r="AA93" s="31"/>
      <c r="AB93" s="31"/>
      <c r="AC93" s="31"/>
      <c r="AD93" s="31"/>
      <c r="AE93" s="31"/>
      <c r="AF93" s="31"/>
      <c r="AG93" s="32"/>
      <c r="AH93" s="31"/>
      <c r="AI93" s="31"/>
      <c r="AJ93" s="31"/>
      <c r="AK93" s="31"/>
      <c r="AL93" s="31"/>
      <c r="AM93" s="32"/>
      <c r="AN93" s="31"/>
      <c r="AO93" s="31"/>
      <c r="AP93" s="32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2"/>
      <c r="BG93" s="31">
        <v>4873</v>
      </c>
      <c r="BH93" s="31">
        <v>18392</v>
      </c>
      <c r="BI93" s="31">
        <v>2994.2139999999999</v>
      </c>
      <c r="BJ93" s="31">
        <v>4079</v>
      </c>
      <c r="BK93" s="31">
        <v>13755</v>
      </c>
      <c r="BL93" s="31">
        <v>3694</v>
      </c>
      <c r="BM93" s="31">
        <v>930</v>
      </c>
      <c r="BN93" s="31">
        <v>2576</v>
      </c>
      <c r="BO93" s="32">
        <v>51293.214</v>
      </c>
      <c r="BP93" s="31">
        <v>1710</v>
      </c>
      <c r="BQ93" s="31">
        <v>310</v>
      </c>
      <c r="BR93" s="31">
        <v>1716</v>
      </c>
      <c r="BS93" s="31">
        <v>530</v>
      </c>
      <c r="BT93" s="31">
        <v>1420</v>
      </c>
      <c r="BU93" s="31">
        <v>782</v>
      </c>
      <c r="BV93" s="31">
        <v>1313</v>
      </c>
      <c r="BW93" s="31">
        <v>1583</v>
      </c>
      <c r="BX93" s="31">
        <v>511</v>
      </c>
      <c r="BY93" s="31">
        <v>728</v>
      </c>
      <c r="BZ93" s="31">
        <v>485</v>
      </c>
      <c r="CA93" s="31">
        <v>269</v>
      </c>
      <c r="CB93" s="31">
        <v>450</v>
      </c>
      <c r="CC93" s="31">
        <v>974</v>
      </c>
      <c r="CD93" s="31">
        <v>274</v>
      </c>
      <c r="CE93" s="32">
        <v>13055</v>
      </c>
      <c r="CF93" s="31">
        <v>1446</v>
      </c>
      <c r="CG93" s="32">
        <v>65794.214000000007</v>
      </c>
      <c r="CH93" s="31">
        <v>402243</v>
      </c>
      <c r="CI93" s="31">
        <v>286200</v>
      </c>
      <c r="CJ93" s="31">
        <v>45575.347079608488</v>
      </c>
      <c r="CK93" s="31">
        <v>44662</v>
      </c>
      <c r="CL93" s="31">
        <v>7465</v>
      </c>
      <c r="CM93" s="31"/>
      <c r="CN93" s="31">
        <v>7413</v>
      </c>
      <c r="CO93" s="31">
        <v>2877</v>
      </c>
      <c r="CP93" s="31"/>
      <c r="CQ93" s="31">
        <v>10490</v>
      </c>
      <c r="CR93" s="31"/>
      <c r="CS93" s="31">
        <v>2288</v>
      </c>
      <c r="CT93" s="31"/>
      <c r="CU93" s="31"/>
      <c r="CV93" s="31"/>
      <c r="CW93" s="31">
        <v>4031</v>
      </c>
      <c r="CX93" s="32"/>
      <c r="CY93" s="31"/>
      <c r="CZ93" s="31"/>
      <c r="DA93" s="31"/>
      <c r="DB93" s="31"/>
      <c r="DC93" s="31"/>
      <c r="DD93" s="31"/>
      <c r="DE93" s="31"/>
      <c r="DF93" s="32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2"/>
      <c r="DW93" s="32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2"/>
      <c r="GA93" s="30"/>
    </row>
    <row r="94" spans="1:183">
      <c r="A94" s="33">
        <v>1902</v>
      </c>
      <c r="B94" s="31">
        <v>6099</v>
      </c>
      <c r="C94" s="31">
        <v>6903</v>
      </c>
      <c r="D94" s="31">
        <v>2623</v>
      </c>
      <c r="E94" s="31">
        <v>2686</v>
      </c>
      <c r="F94" s="31">
        <v>40713</v>
      </c>
      <c r="G94" s="31">
        <v>56104</v>
      </c>
      <c r="H94" s="31">
        <v>34166</v>
      </c>
      <c r="I94" s="31">
        <v>5305</v>
      </c>
      <c r="J94" s="31">
        <v>2275</v>
      </c>
      <c r="K94" s="31">
        <v>5187</v>
      </c>
      <c r="L94" s="31">
        <v>3384</v>
      </c>
      <c r="M94" s="31">
        <v>41893</v>
      </c>
      <c r="N94" s="32">
        <v>207338</v>
      </c>
      <c r="O94" s="36">
        <v>4435</v>
      </c>
      <c r="P94" s="31">
        <v>5032</v>
      </c>
      <c r="Q94" s="31">
        <v>5494</v>
      </c>
      <c r="R94" s="31">
        <v>18788</v>
      </c>
      <c r="S94" s="31">
        <v>1234</v>
      </c>
      <c r="T94" s="35">
        <v>237886</v>
      </c>
      <c r="U94" s="31">
        <v>3850</v>
      </c>
      <c r="V94" s="31">
        <v>844</v>
      </c>
      <c r="W94" s="31">
        <v>5650</v>
      </c>
      <c r="X94" s="31">
        <v>79469</v>
      </c>
      <c r="Y94" s="32">
        <v>89813</v>
      </c>
      <c r="Z94" s="31"/>
      <c r="AA94" s="31"/>
      <c r="AB94" s="31"/>
      <c r="AC94" s="31"/>
      <c r="AD94" s="31"/>
      <c r="AE94" s="31"/>
      <c r="AF94" s="31"/>
      <c r="AG94" s="32"/>
      <c r="AH94" s="31"/>
      <c r="AI94" s="31"/>
      <c r="AJ94" s="31"/>
      <c r="AK94" s="31"/>
      <c r="AL94" s="31"/>
      <c r="AM94" s="32"/>
      <c r="AN94" s="31"/>
      <c r="AO94" s="31"/>
      <c r="AP94" s="32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2"/>
      <c r="BG94" s="31">
        <v>5060</v>
      </c>
      <c r="BH94" s="31">
        <v>18782</v>
      </c>
      <c r="BI94" s="31">
        <v>3029.4940000000001</v>
      </c>
      <c r="BJ94" s="31">
        <v>4162</v>
      </c>
      <c r="BK94" s="31">
        <v>13904</v>
      </c>
      <c r="BL94" s="31">
        <v>3741</v>
      </c>
      <c r="BM94" s="31">
        <v>945</v>
      </c>
      <c r="BN94" s="31">
        <v>2609</v>
      </c>
      <c r="BO94" s="32">
        <v>52232.493999999999</v>
      </c>
      <c r="BP94" s="31">
        <v>1723</v>
      </c>
      <c r="BQ94" s="31">
        <v>320</v>
      </c>
      <c r="BR94" s="31">
        <v>1775</v>
      </c>
      <c r="BS94" s="31">
        <v>546</v>
      </c>
      <c r="BT94" s="31">
        <v>1441</v>
      </c>
      <c r="BU94" s="31">
        <v>799</v>
      </c>
      <c r="BV94" s="31">
        <v>1327</v>
      </c>
      <c r="BW94" s="31">
        <v>1607</v>
      </c>
      <c r="BX94" s="31">
        <v>522</v>
      </c>
      <c r="BY94" s="31">
        <v>737</v>
      </c>
      <c r="BZ94" s="31">
        <v>492</v>
      </c>
      <c r="CA94" s="31">
        <v>275</v>
      </c>
      <c r="CB94" s="31">
        <v>461</v>
      </c>
      <c r="CC94" s="31">
        <v>990</v>
      </c>
      <c r="CD94" s="31">
        <v>279</v>
      </c>
      <c r="CE94" s="32">
        <v>13294</v>
      </c>
      <c r="CF94" s="31">
        <v>1452</v>
      </c>
      <c r="CG94" s="32">
        <v>66978.494000000006</v>
      </c>
      <c r="CH94" s="31">
        <v>404498</v>
      </c>
      <c r="CI94" s="31">
        <v>288000</v>
      </c>
      <c r="CJ94" s="31">
        <v>46059.622546914565</v>
      </c>
      <c r="CK94" s="31">
        <v>45255</v>
      </c>
      <c r="CL94" s="31">
        <v>7609</v>
      </c>
      <c r="CM94" s="31"/>
      <c r="CN94" s="31">
        <v>7507</v>
      </c>
      <c r="CO94" s="31">
        <v>2949</v>
      </c>
      <c r="CP94" s="31"/>
      <c r="CQ94" s="31">
        <v>10642</v>
      </c>
      <c r="CR94" s="31"/>
      <c r="CS94" s="31">
        <v>2345</v>
      </c>
      <c r="CT94" s="31"/>
      <c r="CU94" s="31"/>
      <c r="CV94" s="31"/>
      <c r="CW94" s="31">
        <v>4071</v>
      </c>
      <c r="CX94" s="32"/>
      <c r="CY94" s="31"/>
      <c r="CZ94" s="31"/>
      <c r="DA94" s="31"/>
      <c r="DB94" s="31"/>
      <c r="DC94" s="31"/>
      <c r="DD94" s="31"/>
      <c r="DE94" s="31"/>
      <c r="DF94" s="32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2"/>
      <c r="DW94" s="32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2"/>
      <c r="GA94" s="30"/>
    </row>
    <row r="95" spans="1:183">
      <c r="A95" s="33">
        <v>1903</v>
      </c>
      <c r="B95" s="31">
        <v>6164</v>
      </c>
      <c r="C95" s="31">
        <v>6997</v>
      </c>
      <c r="D95" s="31">
        <v>2653</v>
      </c>
      <c r="E95" s="31">
        <v>2706</v>
      </c>
      <c r="F95" s="31">
        <v>40786</v>
      </c>
      <c r="G95" s="31">
        <v>56963</v>
      </c>
      <c r="H95" s="31">
        <v>34436</v>
      </c>
      <c r="I95" s="31">
        <v>5389</v>
      </c>
      <c r="J95" s="31">
        <v>2288</v>
      </c>
      <c r="K95" s="31">
        <v>5210</v>
      </c>
      <c r="L95" s="31">
        <v>3428</v>
      </c>
      <c r="M95" s="31">
        <v>42246</v>
      </c>
      <c r="N95" s="32">
        <v>209266</v>
      </c>
      <c r="O95" s="36">
        <v>4418</v>
      </c>
      <c r="P95" s="31">
        <v>5067</v>
      </c>
      <c r="Q95" s="31">
        <v>5541</v>
      </c>
      <c r="R95" s="31">
        <v>18919</v>
      </c>
      <c r="S95" s="31">
        <v>1244</v>
      </c>
      <c r="T95" s="35">
        <v>240037</v>
      </c>
      <c r="U95" s="31">
        <v>3896</v>
      </c>
      <c r="V95" s="31">
        <v>867</v>
      </c>
      <c r="W95" s="31">
        <v>5813</v>
      </c>
      <c r="X95" s="31">
        <v>80946</v>
      </c>
      <c r="Y95" s="32">
        <v>91522</v>
      </c>
      <c r="Z95" s="31"/>
      <c r="AA95" s="31"/>
      <c r="AB95" s="31"/>
      <c r="AC95" s="31"/>
      <c r="AD95" s="31"/>
      <c r="AE95" s="31"/>
      <c r="AF95" s="31"/>
      <c r="AG95" s="32"/>
      <c r="AH95" s="31"/>
      <c r="AI95" s="31"/>
      <c r="AJ95" s="31"/>
      <c r="AK95" s="31"/>
      <c r="AL95" s="31"/>
      <c r="AM95" s="32"/>
      <c r="AN95" s="31"/>
      <c r="AO95" s="31"/>
      <c r="AP95" s="32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2"/>
      <c r="BG95" s="31">
        <v>5254</v>
      </c>
      <c r="BH95" s="31">
        <v>19180</v>
      </c>
      <c r="BI95" s="31">
        <v>3064.8449999999998</v>
      </c>
      <c r="BJ95" s="31">
        <v>4247</v>
      </c>
      <c r="BK95" s="31">
        <v>14055</v>
      </c>
      <c r="BL95" s="31">
        <v>3788</v>
      </c>
      <c r="BM95" s="31">
        <v>961</v>
      </c>
      <c r="BN95" s="31">
        <v>2643</v>
      </c>
      <c r="BO95" s="32">
        <v>53192.845000000001</v>
      </c>
      <c r="BP95" s="31">
        <v>1737</v>
      </c>
      <c r="BQ95" s="31">
        <v>320</v>
      </c>
      <c r="BR95" s="31">
        <v>1837</v>
      </c>
      <c r="BS95" s="31">
        <v>562</v>
      </c>
      <c r="BT95" s="31">
        <v>1462</v>
      </c>
      <c r="BU95" s="31">
        <v>816</v>
      </c>
      <c r="BV95" s="31">
        <v>1341</v>
      </c>
      <c r="BW95" s="31">
        <v>1631</v>
      </c>
      <c r="BX95" s="31">
        <v>533</v>
      </c>
      <c r="BY95" s="31">
        <v>745</v>
      </c>
      <c r="BZ95" s="31">
        <v>499</v>
      </c>
      <c r="CA95" s="31">
        <v>281</v>
      </c>
      <c r="CB95" s="31">
        <v>472</v>
      </c>
      <c r="CC95" s="31">
        <v>1006</v>
      </c>
      <c r="CD95" s="31">
        <v>285</v>
      </c>
      <c r="CE95" s="32">
        <v>13527</v>
      </c>
      <c r="CF95" s="31">
        <v>1458</v>
      </c>
      <c r="CG95" s="32">
        <v>68177.845000000001</v>
      </c>
      <c r="CH95" s="31">
        <v>406766</v>
      </c>
      <c r="CI95" s="31">
        <v>289700</v>
      </c>
      <c r="CJ95" s="31">
        <v>46551.561425765511</v>
      </c>
      <c r="CK95" s="31">
        <v>45841</v>
      </c>
      <c r="CL95" s="31">
        <v>7755</v>
      </c>
      <c r="CM95" s="31"/>
      <c r="CN95" s="31">
        <v>7602</v>
      </c>
      <c r="CO95" s="31">
        <v>2974</v>
      </c>
      <c r="CP95" s="31"/>
      <c r="CQ95" s="31">
        <v>10796</v>
      </c>
      <c r="CR95" s="31"/>
      <c r="CS95" s="31">
        <v>2404</v>
      </c>
      <c r="CT95" s="31"/>
      <c r="CU95" s="31"/>
      <c r="CV95" s="31"/>
      <c r="CW95" s="31">
        <v>4156</v>
      </c>
      <c r="CX95" s="32"/>
      <c r="CY95" s="31"/>
      <c r="CZ95" s="31"/>
      <c r="DA95" s="31"/>
      <c r="DB95" s="31"/>
      <c r="DC95" s="31"/>
      <c r="DD95" s="31"/>
      <c r="DE95" s="31"/>
      <c r="DF95" s="32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2"/>
      <c r="DW95" s="32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2"/>
      <c r="GA95" s="30"/>
    </row>
    <row r="96" spans="1:183">
      <c r="A96" s="33">
        <v>1904</v>
      </c>
      <c r="B96" s="31">
        <v>6228</v>
      </c>
      <c r="C96" s="31">
        <v>7086</v>
      </c>
      <c r="D96" s="31">
        <v>2681</v>
      </c>
      <c r="E96" s="31">
        <v>2735</v>
      </c>
      <c r="F96" s="31">
        <v>40859</v>
      </c>
      <c r="G96" s="31">
        <v>57806</v>
      </c>
      <c r="H96" s="31">
        <v>34715</v>
      </c>
      <c r="I96" s="31">
        <v>5470</v>
      </c>
      <c r="J96" s="31">
        <v>2297</v>
      </c>
      <c r="K96" s="31">
        <v>5241</v>
      </c>
      <c r="L96" s="31">
        <v>3472</v>
      </c>
      <c r="M96" s="31">
        <v>42611</v>
      </c>
      <c r="N96" s="32">
        <v>211201</v>
      </c>
      <c r="O96" s="36">
        <v>4408</v>
      </c>
      <c r="P96" s="31">
        <v>5102</v>
      </c>
      <c r="Q96" s="31">
        <v>5589</v>
      </c>
      <c r="R96" s="31">
        <v>19050</v>
      </c>
      <c r="S96" s="31">
        <v>1255</v>
      </c>
      <c r="T96" s="35">
        <v>242197</v>
      </c>
      <c r="U96" s="31">
        <v>3946</v>
      </c>
      <c r="V96" s="31">
        <v>893</v>
      </c>
      <c r="W96" s="31">
        <v>5994</v>
      </c>
      <c r="X96" s="31">
        <v>82485</v>
      </c>
      <c r="Y96" s="32">
        <v>93318</v>
      </c>
      <c r="Z96" s="31"/>
      <c r="AA96" s="31"/>
      <c r="AB96" s="31"/>
      <c r="AC96" s="31"/>
      <c r="AD96" s="31"/>
      <c r="AE96" s="31"/>
      <c r="AF96" s="31"/>
      <c r="AG96" s="32"/>
      <c r="AH96" s="31"/>
      <c r="AI96" s="31"/>
      <c r="AJ96" s="31"/>
      <c r="AK96" s="31"/>
      <c r="AL96" s="31"/>
      <c r="AM96" s="32"/>
      <c r="AN96" s="31"/>
      <c r="AO96" s="31"/>
      <c r="AP96" s="32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2"/>
      <c r="BG96" s="31">
        <v>5455</v>
      </c>
      <c r="BH96" s="31">
        <v>19587</v>
      </c>
      <c r="BI96" s="31">
        <v>3100.2950000000001</v>
      </c>
      <c r="BJ96" s="31">
        <v>4334</v>
      </c>
      <c r="BK96" s="31">
        <v>14208</v>
      </c>
      <c r="BL96" s="31">
        <v>3836</v>
      </c>
      <c r="BM96" s="31">
        <v>977</v>
      </c>
      <c r="BN96" s="31">
        <v>2690</v>
      </c>
      <c r="BO96" s="32">
        <v>54187.294999999998</v>
      </c>
      <c r="BP96" s="31">
        <v>1751</v>
      </c>
      <c r="BQ96" s="31">
        <v>330</v>
      </c>
      <c r="BR96" s="31">
        <v>1879</v>
      </c>
      <c r="BS96" s="31">
        <v>578</v>
      </c>
      <c r="BT96" s="31">
        <v>1483</v>
      </c>
      <c r="BU96" s="31">
        <v>834</v>
      </c>
      <c r="BV96" s="31">
        <v>1355</v>
      </c>
      <c r="BW96" s="31">
        <v>1655</v>
      </c>
      <c r="BX96" s="31">
        <v>545</v>
      </c>
      <c r="BY96" s="31">
        <v>754</v>
      </c>
      <c r="BZ96" s="31">
        <v>507</v>
      </c>
      <c r="CA96" s="31">
        <v>287</v>
      </c>
      <c r="CB96" s="31">
        <v>483</v>
      </c>
      <c r="CC96" s="31">
        <v>1022</v>
      </c>
      <c r="CD96" s="31">
        <v>291</v>
      </c>
      <c r="CE96" s="32">
        <v>13754</v>
      </c>
      <c r="CF96" s="31">
        <v>1464</v>
      </c>
      <c r="CG96" s="32">
        <v>69405.294999999998</v>
      </c>
      <c r="CH96" s="31">
        <v>409047</v>
      </c>
      <c r="CI96" s="31">
        <v>291500</v>
      </c>
      <c r="CJ96" s="31">
        <v>47051.352438189962</v>
      </c>
      <c r="CK96" s="31">
        <v>46378</v>
      </c>
      <c r="CL96" s="31">
        <v>7904</v>
      </c>
      <c r="CM96" s="31"/>
      <c r="CN96" s="31">
        <v>7699</v>
      </c>
      <c r="CO96" s="31">
        <v>3023</v>
      </c>
      <c r="CP96" s="31"/>
      <c r="CQ96" s="31">
        <v>10953</v>
      </c>
      <c r="CR96" s="31"/>
      <c r="CS96" s="31">
        <v>2467</v>
      </c>
      <c r="CT96" s="31"/>
      <c r="CU96" s="31"/>
      <c r="CV96" s="31"/>
      <c r="CW96" s="31">
        <v>4233</v>
      </c>
      <c r="CX96" s="32"/>
      <c r="CY96" s="31"/>
      <c r="CZ96" s="31"/>
      <c r="DA96" s="31"/>
      <c r="DB96" s="31"/>
      <c r="DC96" s="31"/>
      <c r="DD96" s="31"/>
      <c r="DE96" s="31"/>
      <c r="DF96" s="32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2"/>
      <c r="DW96" s="32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2"/>
      <c r="GA96" s="30"/>
    </row>
    <row r="97" spans="1:183">
      <c r="A97" s="33">
        <v>1905</v>
      </c>
      <c r="B97" s="31">
        <v>6292</v>
      </c>
      <c r="C97" s="31">
        <v>7175</v>
      </c>
      <c r="D97" s="31">
        <v>2710</v>
      </c>
      <c r="E97" s="31">
        <v>2762</v>
      </c>
      <c r="F97" s="31">
        <v>40890</v>
      </c>
      <c r="G97" s="31">
        <v>58644</v>
      </c>
      <c r="H97" s="31">
        <v>35011</v>
      </c>
      <c r="I97" s="31">
        <v>5551</v>
      </c>
      <c r="J97" s="31">
        <v>2309</v>
      </c>
      <c r="K97" s="31">
        <v>5278</v>
      </c>
      <c r="L97" s="31">
        <v>3461</v>
      </c>
      <c r="M97" s="31">
        <v>42981</v>
      </c>
      <c r="N97" s="32">
        <v>213064</v>
      </c>
      <c r="O97" s="36">
        <v>4399</v>
      </c>
      <c r="P97" s="31">
        <v>5138</v>
      </c>
      <c r="Q97" s="31">
        <v>5637</v>
      </c>
      <c r="R97" s="31">
        <v>19133</v>
      </c>
      <c r="S97" s="31">
        <v>1266</v>
      </c>
      <c r="T97" s="35">
        <v>244238</v>
      </c>
      <c r="U97" s="31">
        <v>4004</v>
      </c>
      <c r="V97" s="31">
        <v>919</v>
      </c>
      <c r="W97" s="31">
        <v>6166</v>
      </c>
      <c r="X97" s="31">
        <v>84147</v>
      </c>
      <c r="Y97" s="32">
        <v>95236</v>
      </c>
      <c r="Z97" s="31"/>
      <c r="AA97" s="31"/>
      <c r="AB97" s="31"/>
      <c r="AC97" s="31"/>
      <c r="AD97" s="31"/>
      <c r="AE97" s="31"/>
      <c r="AF97" s="31"/>
      <c r="AG97" s="32"/>
      <c r="AH97" s="31"/>
      <c r="AI97" s="31"/>
      <c r="AJ97" s="31"/>
      <c r="AK97" s="31"/>
      <c r="AL97" s="31"/>
      <c r="AM97" s="32"/>
      <c r="AN97" s="31"/>
      <c r="AO97" s="31"/>
      <c r="AP97" s="32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2"/>
      <c r="BG97" s="31">
        <v>5664</v>
      </c>
      <c r="BH97" s="31">
        <v>20003</v>
      </c>
      <c r="BI97" s="31">
        <v>3135.8739999999998</v>
      </c>
      <c r="BJ97" s="31">
        <v>4422</v>
      </c>
      <c r="BK97" s="31">
        <v>14363</v>
      </c>
      <c r="BL97" s="31">
        <v>3885</v>
      </c>
      <c r="BM97" s="31">
        <v>993</v>
      </c>
      <c r="BN97" s="31">
        <v>2706</v>
      </c>
      <c r="BO97" s="32">
        <v>55171.873999999996</v>
      </c>
      <c r="BP97" s="31">
        <v>1765</v>
      </c>
      <c r="BQ97" s="31">
        <v>340</v>
      </c>
      <c r="BR97" s="31">
        <v>1927</v>
      </c>
      <c r="BS97" s="31">
        <v>595</v>
      </c>
      <c r="BT97" s="31">
        <v>1505</v>
      </c>
      <c r="BU97" s="31">
        <v>851</v>
      </c>
      <c r="BV97" s="31">
        <v>1369</v>
      </c>
      <c r="BW97" s="31">
        <v>1680</v>
      </c>
      <c r="BX97" s="31">
        <v>556</v>
      </c>
      <c r="BY97" s="31">
        <v>763</v>
      </c>
      <c r="BZ97" s="31">
        <v>514</v>
      </c>
      <c r="CA97" s="31">
        <v>293</v>
      </c>
      <c r="CB97" s="31">
        <v>494</v>
      </c>
      <c r="CC97" s="31">
        <v>1039</v>
      </c>
      <c r="CD97" s="31">
        <v>298</v>
      </c>
      <c r="CE97" s="32">
        <v>13989</v>
      </c>
      <c r="CF97" s="31">
        <v>1470</v>
      </c>
      <c r="CG97" s="32">
        <v>70630.873999999996</v>
      </c>
      <c r="CH97" s="31">
        <v>411340</v>
      </c>
      <c r="CI97" s="31">
        <v>293300</v>
      </c>
      <c r="CJ97" s="31">
        <v>47559.196579926422</v>
      </c>
      <c r="CK97" s="31">
        <v>46829</v>
      </c>
      <c r="CL97" s="31">
        <v>8056</v>
      </c>
      <c r="CM97" s="31"/>
      <c r="CN97" s="31">
        <v>7797</v>
      </c>
      <c r="CO97" s="31">
        <v>3101</v>
      </c>
      <c r="CP97" s="31"/>
      <c r="CQ97" s="31">
        <v>11112</v>
      </c>
      <c r="CR97" s="31"/>
      <c r="CS97" s="31">
        <v>2532</v>
      </c>
      <c r="CT97" s="31"/>
      <c r="CU97" s="31"/>
      <c r="CV97" s="31"/>
      <c r="CW97" s="31">
        <v>4383</v>
      </c>
      <c r="CX97" s="32"/>
      <c r="CY97" s="31"/>
      <c r="CZ97" s="31"/>
      <c r="DA97" s="31"/>
      <c r="DB97" s="31"/>
      <c r="DC97" s="31"/>
      <c r="DD97" s="31"/>
      <c r="DE97" s="31"/>
      <c r="DF97" s="32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2"/>
      <c r="GA97" s="30"/>
    </row>
    <row r="98" spans="1:183">
      <c r="A98" s="33">
        <v>1906</v>
      </c>
      <c r="B98" s="31">
        <v>6357</v>
      </c>
      <c r="C98" s="31">
        <v>7258</v>
      </c>
      <c r="D98" s="31">
        <v>2741</v>
      </c>
      <c r="E98" s="31">
        <v>2788</v>
      </c>
      <c r="F98" s="31">
        <v>40942</v>
      </c>
      <c r="G98" s="31">
        <v>59481</v>
      </c>
      <c r="H98" s="31">
        <v>35297</v>
      </c>
      <c r="I98" s="31">
        <v>5632</v>
      </c>
      <c r="J98" s="31">
        <v>2319</v>
      </c>
      <c r="K98" s="31">
        <v>5315</v>
      </c>
      <c r="L98" s="31">
        <v>3560</v>
      </c>
      <c r="M98" s="31">
        <v>43361</v>
      </c>
      <c r="N98" s="32">
        <v>215051</v>
      </c>
      <c r="O98" s="36">
        <v>4398</v>
      </c>
      <c r="P98" s="31">
        <v>5174</v>
      </c>
      <c r="Q98" s="31">
        <v>5686</v>
      </c>
      <c r="R98" s="31">
        <v>19316</v>
      </c>
      <c r="S98" s="31">
        <v>1277</v>
      </c>
      <c r="T98" s="35">
        <v>246504</v>
      </c>
      <c r="U98" s="31">
        <v>4062</v>
      </c>
      <c r="V98" s="31">
        <v>946</v>
      </c>
      <c r="W98" s="31">
        <v>6282</v>
      </c>
      <c r="X98" s="31">
        <v>85770</v>
      </c>
      <c r="Y98" s="32">
        <v>97060</v>
      </c>
      <c r="Z98" s="31"/>
      <c r="AA98" s="31"/>
      <c r="AB98" s="31"/>
      <c r="AC98" s="31"/>
      <c r="AD98" s="31"/>
      <c r="AE98" s="31"/>
      <c r="AF98" s="31"/>
      <c r="AG98" s="32"/>
      <c r="AH98" s="31"/>
      <c r="AI98" s="31"/>
      <c r="AJ98" s="31"/>
      <c r="AK98" s="31"/>
      <c r="AL98" s="31"/>
      <c r="AM98" s="32"/>
      <c r="AN98" s="31"/>
      <c r="AO98" s="31"/>
      <c r="AP98" s="32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2"/>
      <c r="BG98" s="31">
        <v>5881</v>
      </c>
      <c r="BH98" s="31">
        <v>20427</v>
      </c>
      <c r="BI98" s="31">
        <v>3171.6190000000001</v>
      </c>
      <c r="BJ98" s="31">
        <v>4512</v>
      </c>
      <c r="BK98" s="31">
        <v>14519</v>
      </c>
      <c r="BL98" s="31">
        <v>3934</v>
      </c>
      <c r="BM98" s="31">
        <v>1009</v>
      </c>
      <c r="BN98" s="31">
        <v>2720</v>
      </c>
      <c r="BO98" s="32">
        <v>56173.618999999999</v>
      </c>
      <c r="BP98" s="31">
        <v>1779</v>
      </c>
      <c r="BQ98" s="31">
        <v>340</v>
      </c>
      <c r="BR98" s="31">
        <v>1979</v>
      </c>
      <c r="BS98" s="31">
        <v>613</v>
      </c>
      <c r="BT98" s="31">
        <v>1527</v>
      </c>
      <c r="BU98" s="31">
        <v>869</v>
      </c>
      <c r="BV98" s="31">
        <v>1383</v>
      </c>
      <c r="BW98" s="31">
        <v>1705</v>
      </c>
      <c r="BX98" s="31">
        <v>568</v>
      </c>
      <c r="BY98" s="31">
        <v>772</v>
      </c>
      <c r="BZ98" s="31">
        <v>522</v>
      </c>
      <c r="CA98" s="31">
        <v>299</v>
      </c>
      <c r="CB98" s="31">
        <v>505</v>
      </c>
      <c r="CC98" s="31">
        <v>1056</v>
      </c>
      <c r="CD98" s="31">
        <v>304</v>
      </c>
      <c r="CE98" s="32">
        <v>14221</v>
      </c>
      <c r="CF98" s="31">
        <v>1475</v>
      </c>
      <c r="CG98" s="32">
        <v>71869.619000000006</v>
      </c>
      <c r="CH98" s="31">
        <v>413646</v>
      </c>
      <c r="CI98" s="31">
        <v>295100</v>
      </c>
      <c r="CJ98" s="31">
        <v>48035.588354093779</v>
      </c>
      <c r="CK98" s="31">
        <v>47227</v>
      </c>
      <c r="CL98" s="31">
        <v>8211</v>
      </c>
      <c r="CM98" s="31"/>
      <c r="CN98" s="31">
        <v>7896</v>
      </c>
      <c r="CO98" s="31">
        <v>3135</v>
      </c>
      <c r="CP98" s="31"/>
      <c r="CQ98" s="31">
        <v>11273</v>
      </c>
      <c r="CR98" s="31"/>
      <c r="CS98" s="31">
        <v>2601</v>
      </c>
      <c r="CT98" s="31"/>
      <c r="CU98" s="31"/>
      <c r="CV98" s="31"/>
      <c r="CW98" s="31">
        <v>4458</v>
      </c>
      <c r="CX98" s="32"/>
      <c r="CY98" s="31"/>
      <c r="CZ98" s="31"/>
      <c r="DA98" s="31"/>
      <c r="DB98" s="31"/>
      <c r="DC98" s="31"/>
      <c r="DD98" s="31"/>
      <c r="DE98" s="31"/>
      <c r="DF98" s="32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2"/>
      <c r="DW98" s="32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2"/>
      <c r="GA98" s="30"/>
    </row>
    <row r="99" spans="1:183">
      <c r="A99" s="33">
        <v>1907</v>
      </c>
      <c r="B99" s="31">
        <v>6421</v>
      </c>
      <c r="C99" s="31">
        <v>7338</v>
      </c>
      <c r="D99" s="31">
        <v>2775</v>
      </c>
      <c r="E99" s="31">
        <v>2821</v>
      </c>
      <c r="F99" s="31">
        <v>40942</v>
      </c>
      <c r="G99" s="31">
        <v>60341</v>
      </c>
      <c r="H99" s="31">
        <v>35594</v>
      </c>
      <c r="I99" s="31">
        <v>5710</v>
      </c>
      <c r="J99" s="31">
        <v>2329</v>
      </c>
      <c r="K99" s="31">
        <v>5357</v>
      </c>
      <c r="L99" s="31">
        <v>3604</v>
      </c>
      <c r="M99" s="31">
        <v>43737</v>
      </c>
      <c r="N99" s="32">
        <v>216969</v>
      </c>
      <c r="O99" s="36">
        <v>4388</v>
      </c>
      <c r="P99" s="31">
        <v>5210</v>
      </c>
      <c r="Q99" s="31">
        <v>5735</v>
      </c>
      <c r="R99" s="31">
        <v>19450</v>
      </c>
      <c r="S99" s="31">
        <v>1289</v>
      </c>
      <c r="T99" s="35">
        <v>248653</v>
      </c>
      <c r="U99" s="31">
        <v>4127</v>
      </c>
      <c r="V99" s="31">
        <v>969</v>
      </c>
      <c r="W99" s="31">
        <v>6596</v>
      </c>
      <c r="X99" s="31">
        <v>87339</v>
      </c>
      <c r="Y99" s="32">
        <v>99031</v>
      </c>
      <c r="Z99" s="31"/>
      <c r="AA99" s="31"/>
      <c r="AB99" s="31"/>
      <c r="AC99" s="31"/>
      <c r="AD99" s="31"/>
      <c r="AE99" s="31"/>
      <c r="AF99" s="31"/>
      <c r="AG99" s="32"/>
      <c r="AH99" s="31"/>
      <c r="AI99" s="31"/>
      <c r="AJ99" s="31"/>
      <c r="AK99" s="31"/>
      <c r="AL99" s="31"/>
      <c r="AM99" s="32"/>
      <c r="AN99" s="31"/>
      <c r="AO99" s="31"/>
      <c r="AP99" s="32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2"/>
      <c r="BG99" s="31">
        <v>6107</v>
      </c>
      <c r="BH99" s="31">
        <v>20860</v>
      </c>
      <c r="BI99" s="31">
        <v>3207.5709999999999</v>
      </c>
      <c r="BJ99" s="31">
        <v>4604</v>
      </c>
      <c r="BK99" s="31">
        <v>14676</v>
      </c>
      <c r="BL99" s="31">
        <v>3984</v>
      </c>
      <c r="BM99" s="31">
        <v>1026</v>
      </c>
      <c r="BN99" s="31">
        <v>2741</v>
      </c>
      <c r="BO99" s="32">
        <v>57205.570999999996</v>
      </c>
      <c r="BP99" s="31">
        <v>1793</v>
      </c>
      <c r="BQ99" s="31">
        <v>350</v>
      </c>
      <c r="BR99" s="31">
        <v>2034</v>
      </c>
      <c r="BS99" s="31">
        <v>631</v>
      </c>
      <c r="BT99" s="31">
        <v>1549</v>
      </c>
      <c r="BU99" s="31">
        <v>888</v>
      </c>
      <c r="BV99" s="31">
        <v>1397</v>
      </c>
      <c r="BW99" s="31">
        <v>1730</v>
      </c>
      <c r="BX99" s="31">
        <v>581</v>
      </c>
      <c r="BY99" s="31">
        <v>781</v>
      </c>
      <c r="BZ99" s="31">
        <v>529</v>
      </c>
      <c r="CA99" s="31">
        <v>306</v>
      </c>
      <c r="CB99" s="31">
        <v>517</v>
      </c>
      <c r="CC99" s="31">
        <v>1073</v>
      </c>
      <c r="CD99" s="31">
        <v>310</v>
      </c>
      <c r="CE99" s="32">
        <v>14469</v>
      </c>
      <c r="CF99" s="31">
        <v>1481</v>
      </c>
      <c r="CG99" s="32">
        <v>73155.570999999996</v>
      </c>
      <c r="CH99" s="31">
        <v>415965</v>
      </c>
      <c r="CI99" s="31">
        <v>296900</v>
      </c>
      <c r="CJ99" s="31">
        <v>48519.600514101439</v>
      </c>
      <c r="CK99" s="31">
        <v>47691</v>
      </c>
      <c r="CL99" s="31">
        <v>8369</v>
      </c>
      <c r="CM99" s="31"/>
      <c r="CN99" s="31">
        <v>7996</v>
      </c>
      <c r="CO99" s="31">
        <v>3164</v>
      </c>
      <c r="CP99" s="31"/>
      <c r="CQ99" s="31">
        <v>11437</v>
      </c>
      <c r="CR99" s="31"/>
      <c r="CS99" s="31">
        <v>2672</v>
      </c>
      <c r="CT99" s="31"/>
      <c r="CU99" s="31"/>
      <c r="CV99" s="31"/>
      <c r="CW99" s="31">
        <v>4467</v>
      </c>
      <c r="CX99" s="32"/>
      <c r="CY99" s="31"/>
      <c r="CZ99" s="31"/>
      <c r="DA99" s="31"/>
      <c r="DB99" s="31"/>
      <c r="DC99" s="31"/>
      <c r="DD99" s="31"/>
      <c r="DE99" s="31"/>
      <c r="DF99" s="32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2"/>
      <c r="DW99" s="32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2"/>
      <c r="GA99" s="30"/>
    </row>
    <row r="100" spans="1:183">
      <c r="A100" s="33">
        <v>1908</v>
      </c>
      <c r="B100" s="31">
        <v>6485</v>
      </c>
      <c r="C100" s="31">
        <v>7411</v>
      </c>
      <c r="D100" s="31">
        <v>2809</v>
      </c>
      <c r="E100" s="31">
        <v>2861</v>
      </c>
      <c r="F100" s="31">
        <v>41046</v>
      </c>
      <c r="G100" s="31">
        <v>61187</v>
      </c>
      <c r="H100" s="31">
        <v>35899</v>
      </c>
      <c r="I100" s="31">
        <v>5786</v>
      </c>
      <c r="J100" s="31">
        <v>2346</v>
      </c>
      <c r="K100" s="31">
        <v>5404</v>
      </c>
      <c r="L100" s="31">
        <v>3647</v>
      </c>
      <c r="M100" s="31">
        <v>44124</v>
      </c>
      <c r="N100" s="32">
        <v>219005</v>
      </c>
      <c r="O100" s="36">
        <v>4385</v>
      </c>
      <c r="P100" s="31">
        <v>5246</v>
      </c>
      <c r="Q100" s="31">
        <v>5784</v>
      </c>
      <c r="R100" s="31">
        <v>19585</v>
      </c>
      <c r="S100" s="31">
        <v>1300</v>
      </c>
      <c r="T100" s="35">
        <v>250920</v>
      </c>
      <c r="U100" s="31">
        <v>4197</v>
      </c>
      <c r="V100" s="31">
        <v>996</v>
      </c>
      <c r="W100" s="31">
        <v>6813</v>
      </c>
      <c r="X100" s="31">
        <v>89055</v>
      </c>
      <c r="Y100" s="32">
        <v>101061</v>
      </c>
      <c r="Z100" s="31"/>
      <c r="AA100" s="31"/>
      <c r="AB100" s="31"/>
      <c r="AC100" s="31"/>
      <c r="AD100" s="31"/>
      <c r="AE100" s="31"/>
      <c r="AF100" s="31"/>
      <c r="AG100" s="32"/>
      <c r="AH100" s="31"/>
      <c r="AI100" s="31"/>
      <c r="AJ100" s="31"/>
      <c r="AK100" s="31"/>
      <c r="AL100" s="31"/>
      <c r="AM100" s="32"/>
      <c r="AN100" s="31"/>
      <c r="AO100" s="31"/>
      <c r="AP100" s="32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2"/>
      <c r="BG100" s="31">
        <v>6341</v>
      </c>
      <c r="BH100" s="31">
        <v>21303</v>
      </c>
      <c r="BI100" s="31">
        <v>3243.777</v>
      </c>
      <c r="BJ100" s="31">
        <v>4697</v>
      </c>
      <c r="BK100" s="31">
        <v>14836</v>
      </c>
      <c r="BL100" s="31">
        <v>4034</v>
      </c>
      <c r="BM100" s="31">
        <v>1043</v>
      </c>
      <c r="BN100" s="31">
        <v>2761</v>
      </c>
      <c r="BO100" s="32">
        <v>58258.777000000002</v>
      </c>
      <c r="BP100" s="31">
        <v>1808</v>
      </c>
      <c r="BQ100" s="31">
        <v>350</v>
      </c>
      <c r="BR100" s="31">
        <v>2092</v>
      </c>
      <c r="BS100" s="31">
        <v>649</v>
      </c>
      <c r="BT100" s="31">
        <v>1571</v>
      </c>
      <c r="BU100" s="31">
        <v>907</v>
      </c>
      <c r="BV100" s="31">
        <v>1412</v>
      </c>
      <c r="BW100" s="31">
        <v>1756</v>
      </c>
      <c r="BX100" s="31">
        <v>593</v>
      </c>
      <c r="BY100" s="31">
        <v>790</v>
      </c>
      <c r="BZ100" s="31">
        <v>537</v>
      </c>
      <c r="CA100" s="31">
        <v>312</v>
      </c>
      <c r="CB100" s="31">
        <v>529</v>
      </c>
      <c r="CC100" s="31">
        <v>1090</v>
      </c>
      <c r="CD100" s="31">
        <v>317</v>
      </c>
      <c r="CE100" s="32">
        <v>14713</v>
      </c>
      <c r="CF100" s="31">
        <v>1488</v>
      </c>
      <c r="CG100" s="32">
        <v>74459.777000000002</v>
      </c>
      <c r="CH100" s="31">
        <v>418297</v>
      </c>
      <c r="CI100" s="31">
        <v>298700</v>
      </c>
      <c r="CJ100" s="31">
        <v>49013.894635699973</v>
      </c>
      <c r="CK100" s="31">
        <v>48260</v>
      </c>
      <c r="CL100" s="31">
        <v>8530</v>
      </c>
      <c r="CM100" s="31"/>
      <c r="CN100" s="31">
        <v>8098</v>
      </c>
      <c r="CO100" s="31">
        <v>3191</v>
      </c>
      <c r="CP100" s="31"/>
      <c r="CQ100" s="31">
        <v>11603</v>
      </c>
      <c r="CR100" s="31"/>
      <c r="CS100" s="31">
        <v>2745</v>
      </c>
      <c r="CT100" s="31"/>
      <c r="CU100" s="31"/>
      <c r="CV100" s="31"/>
      <c r="CW100" s="31">
        <v>4520</v>
      </c>
      <c r="CX100" s="32"/>
      <c r="CY100" s="31"/>
      <c r="CZ100" s="31"/>
      <c r="DA100" s="31"/>
      <c r="DB100" s="31"/>
      <c r="DC100" s="31"/>
      <c r="DD100" s="31"/>
      <c r="DE100" s="31"/>
      <c r="DF100" s="32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2"/>
      <c r="DW100" s="32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2"/>
      <c r="GA100" s="30"/>
    </row>
    <row r="101" spans="1:183">
      <c r="A101" s="33">
        <v>1909</v>
      </c>
      <c r="B101" s="31">
        <v>6550</v>
      </c>
      <c r="C101" s="31">
        <v>7478</v>
      </c>
      <c r="D101" s="31">
        <v>2845</v>
      </c>
      <c r="E101" s="31">
        <v>2899</v>
      </c>
      <c r="F101" s="31">
        <v>41109</v>
      </c>
      <c r="G101" s="31">
        <v>62038</v>
      </c>
      <c r="H101" s="31">
        <v>36213</v>
      </c>
      <c r="I101" s="31">
        <v>5862</v>
      </c>
      <c r="J101" s="31">
        <v>2367</v>
      </c>
      <c r="K101" s="31">
        <v>5453</v>
      </c>
      <c r="L101" s="31">
        <v>3691</v>
      </c>
      <c r="M101" s="31">
        <v>44520</v>
      </c>
      <c r="N101" s="32">
        <v>221025</v>
      </c>
      <c r="O101" s="36">
        <v>4387</v>
      </c>
      <c r="P101" s="31">
        <v>5283</v>
      </c>
      <c r="Q101" s="31">
        <v>5834</v>
      </c>
      <c r="R101" s="31">
        <v>19721</v>
      </c>
      <c r="S101" s="31">
        <v>1311</v>
      </c>
      <c r="T101" s="35">
        <v>253174</v>
      </c>
      <c r="U101" s="31">
        <v>4278</v>
      </c>
      <c r="V101" s="31">
        <v>1024</v>
      </c>
      <c r="W101" s="31">
        <v>6993</v>
      </c>
      <c r="X101" s="31">
        <v>90845</v>
      </c>
      <c r="Y101" s="32">
        <v>103140</v>
      </c>
      <c r="Z101" s="31"/>
      <c r="AA101" s="31"/>
      <c r="AB101" s="31"/>
      <c r="AC101" s="31"/>
      <c r="AD101" s="31"/>
      <c r="AE101" s="31"/>
      <c r="AF101" s="31"/>
      <c r="AG101" s="32"/>
      <c r="AH101" s="31"/>
      <c r="AI101" s="31"/>
      <c r="AJ101" s="31"/>
      <c r="AK101" s="31"/>
      <c r="AL101" s="31"/>
      <c r="AM101" s="32"/>
      <c r="AN101" s="31"/>
      <c r="AO101" s="31"/>
      <c r="AP101" s="32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2"/>
      <c r="BG101" s="31">
        <v>6584</v>
      </c>
      <c r="BH101" s="31">
        <v>21754</v>
      </c>
      <c r="BI101" s="31">
        <v>3280.2890000000002</v>
      </c>
      <c r="BJ101" s="31">
        <v>4793</v>
      </c>
      <c r="BK101" s="31">
        <v>14997</v>
      </c>
      <c r="BL101" s="31">
        <v>4085</v>
      </c>
      <c r="BM101" s="31">
        <v>1062</v>
      </c>
      <c r="BN101" s="31">
        <v>2780</v>
      </c>
      <c r="BO101" s="32">
        <v>59335.289000000004</v>
      </c>
      <c r="BP101" s="31">
        <v>1822</v>
      </c>
      <c r="BQ101" s="31">
        <v>360</v>
      </c>
      <c r="BR101" s="31">
        <v>2154</v>
      </c>
      <c r="BS101" s="31">
        <v>668</v>
      </c>
      <c r="BT101" s="31">
        <v>1594</v>
      </c>
      <c r="BU101" s="31">
        <v>926</v>
      </c>
      <c r="BV101" s="31">
        <v>1426</v>
      </c>
      <c r="BW101" s="31">
        <v>1782</v>
      </c>
      <c r="BX101" s="31">
        <v>606</v>
      </c>
      <c r="BY101" s="31">
        <v>799</v>
      </c>
      <c r="BZ101" s="31">
        <v>545</v>
      </c>
      <c r="CA101" s="31">
        <v>319</v>
      </c>
      <c r="CB101" s="31">
        <v>542</v>
      </c>
      <c r="CC101" s="31">
        <v>1108</v>
      </c>
      <c r="CD101" s="31">
        <v>324</v>
      </c>
      <c r="CE101" s="32">
        <v>14975</v>
      </c>
      <c r="CF101" s="31">
        <v>1494</v>
      </c>
      <c r="CG101" s="32">
        <v>75804.289000000004</v>
      </c>
      <c r="CH101" s="31">
        <v>420642</v>
      </c>
      <c r="CI101" s="31">
        <v>300500</v>
      </c>
      <c r="CJ101" s="31">
        <v>49518.332863829739</v>
      </c>
      <c r="CK101" s="31">
        <v>48869</v>
      </c>
      <c r="CL101" s="31">
        <v>8694</v>
      </c>
      <c r="CM101" s="31"/>
      <c r="CN101" s="31">
        <v>8201</v>
      </c>
      <c r="CO101" s="31">
        <v>3227</v>
      </c>
      <c r="CP101" s="31"/>
      <c r="CQ101" s="31">
        <v>11771</v>
      </c>
      <c r="CR101" s="31"/>
      <c r="CS101" s="31">
        <v>2821</v>
      </c>
      <c r="CT101" s="31"/>
      <c r="CU101" s="31"/>
      <c r="CV101" s="31"/>
      <c r="CW101" s="31">
        <v>4585</v>
      </c>
      <c r="CX101" s="32"/>
      <c r="CY101" s="31"/>
      <c r="CZ101" s="31"/>
      <c r="DA101" s="31"/>
      <c r="DB101" s="31"/>
      <c r="DC101" s="31"/>
      <c r="DD101" s="31"/>
      <c r="DE101" s="31"/>
      <c r="DF101" s="32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2"/>
      <c r="DW101" s="32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2"/>
      <c r="GA101" s="30"/>
    </row>
    <row r="102" spans="1:183">
      <c r="A102" s="33">
        <v>1910</v>
      </c>
      <c r="B102" s="31">
        <v>6614</v>
      </c>
      <c r="C102" s="31">
        <v>7498</v>
      </c>
      <c r="D102" s="31">
        <v>2882</v>
      </c>
      <c r="E102" s="31">
        <v>2929</v>
      </c>
      <c r="F102" s="31">
        <v>41224</v>
      </c>
      <c r="G102" s="31">
        <v>62884</v>
      </c>
      <c r="H102" s="31">
        <v>36572</v>
      </c>
      <c r="I102" s="31">
        <v>5922</v>
      </c>
      <c r="J102" s="31">
        <v>2384</v>
      </c>
      <c r="K102" s="31">
        <v>5499</v>
      </c>
      <c r="L102" s="31">
        <v>3735</v>
      </c>
      <c r="M102" s="31">
        <v>44916</v>
      </c>
      <c r="N102" s="32">
        <v>223059</v>
      </c>
      <c r="O102" s="36">
        <v>4385</v>
      </c>
      <c r="P102" s="31">
        <v>5320</v>
      </c>
      <c r="Q102" s="31">
        <v>5884</v>
      </c>
      <c r="R102" s="31">
        <v>19858</v>
      </c>
      <c r="S102" s="31">
        <v>1323</v>
      </c>
      <c r="T102" s="35">
        <v>255444</v>
      </c>
      <c r="U102" s="31">
        <v>4375</v>
      </c>
      <c r="V102" s="31">
        <v>1045</v>
      </c>
      <c r="W102" s="31">
        <v>7188</v>
      </c>
      <c r="X102" s="31">
        <v>92767</v>
      </c>
      <c r="Y102" s="32">
        <v>105375</v>
      </c>
      <c r="Z102" s="31">
        <v>874</v>
      </c>
      <c r="AA102" s="31">
        <v>4520</v>
      </c>
      <c r="AB102" s="31">
        <v>12984</v>
      </c>
      <c r="AC102" s="31">
        <v>7644</v>
      </c>
      <c r="AD102" s="31">
        <v>26644</v>
      </c>
      <c r="AE102" s="31">
        <v>11866</v>
      </c>
      <c r="AF102" s="31">
        <v>13052</v>
      </c>
      <c r="AG102" s="35">
        <v>77584</v>
      </c>
      <c r="AH102" s="31"/>
      <c r="AI102" s="31"/>
      <c r="AJ102" s="31"/>
      <c r="AK102" s="31"/>
      <c r="AL102" s="31"/>
      <c r="AM102" s="32"/>
      <c r="AN102" s="31"/>
      <c r="AO102" s="31"/>
      <c r="AP102" s="32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2"/>
      <c r="BG102" s="31">
        <v>6836</v>
      </c>
      <c r="BH102" s="31">
        <v>22216</v>
      </c>
      <c r="BI102" s="31">
        <v>3317.1660000000002</v>
      </c>
      <c r="BJ102" s="31">
        <v>4890</v>
      </c>
      <c r="BK102" s="31">
        <v>15000</v>
      </c>
      <c r="BL102" s="31">
        <v>4137</v>
      </c>
      <c r="BM102" s="31">
        <v>1081</v>
      </c>
      <c r="BN102" s="31">
        <v>2805</v>
      </c>
      <c r="BO102" s="32">
        <v>60282.165999999997</v>
      </c>
      <c r="BP102" s="31">
        <v>1837</v>
      </c>
      <c r="BQ102" s="31">
        <v>363</v>
      </c>
      <c r="BR102" s="31">
        <v>2219</v>
      </c>
      <c r="BS102" s="31">
        <v>688</v>
      </c>
      <c r="BT102" s="31">
        <v>1617</v>
      </c>
      <c r="BU102" s="31">
        <v>946</v>
      </c>
      <c r="BV102" s="31">
        <v>1441</v>
      </c>
      <c r="BW102" s="31">
        <v>1809</v>
      </c>
      <c r="BX102" s="31">
        <v>619</v>
      </c>
      <c r="BY102" s="31">
        <v>808</v>
      </c>
      <c r="BZ102" s="31">
        <v>553</v>
      </c>
      <c r="CA102" s="31">
        <v>326</v>
      </c>
      <c r="CB102" s="31">
        <v>554</v>
      </c>
      <c r="CC102" s="31">
        <v>1126</v>
      </c>
      <c r="CD102" s="31">
        <v>331</v>
      </c>
      <c r="CE102" s="32">
        <v>15237</v>
      </c>
      <c r="CF102" s="31">
        <v>1500</v>
      </c>
      <c r="CG102" s="32">
        <v>77019.165999999997</v>
      </c>
      <c r="CH102" s="31">
        <v>423000</v>
      </c>
      <c r="CI102" s="31">
        <v>302100</v>
      </c>
      <c r="CJ102" s="31">
        <v>50034.052921567629</v>
      </c>
      <c r="CK102" s="31">
        <v>49518</v>
      </c>
      <c r="CL102" s="31">
        <v>8861</v>
      </c>
      <c r="CM102" s="31">
        <v>10096</v>
      </c>
      <c r="CN102" s="31">
        <v>8305</v>
      </c>
      <c r="CO102" s="31">
        <v>3276</v>
      </c>
      <c r="CP102" s="31"/>
      <c r="CQ102" s="31">
        <v>11942</v>
      </c>
      <c r="CR102" s="31"/>
      <c r="CS102" s="31">
        <v>2893</v>
      </c>
      <c r="CT102" s="31"/>
      <c r="CU102" s="31"/>
      <c r="CV102" s="31"/>
      <c r="CW102" s="31">
        <v>4668</v>
      </c>
      <c r="CX102" s="32"/>
      <c r="CY102" s="31"/>
      <c r="CZ102" s="31"/>
      <c r="DA102" s="31"/>
      <c r="DB102" s="31"/>
      <c r="DC102" s="31"/>
      <c r="DD102" s="31"/>
      <c r="DE102" s="31"/>
      <c r="DF102" s="32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2"/>
      <c r="DW102" s="32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2"/>
      <c r="GA102" s="30"/>
    </row>
    <row r="103" spans="1:183">
      <c r="A103" s="33">
        <v>1911</v>
      </c>
      <c r="B103" s="31">
        <v>6669</v>
      </c>
      <c r="C103" s="31">
        <v>7517</v>
      </c>
      <c r="D103" s="31">
        <v>2917</v>
      </c>
      <c r="E103" s="31">
        <v>2962</v>
      </c>
      <c r="F103" s="31">
        <v>41307</v>
      </c>
      <c r="G103" s="31">
        <v>63852</v>
      </c>
      <c r="H103" s="31">
        <v>36917</v>
      </c>
      <c r="I103" s="31">
        <v>5984</v>
      </c>
      <c r="J103" s="31">
        <v>2401</v>
      </c>
      <c r="K103" s="31">
        <v>5542</v>
      </c>
      <c r="L103" s="31">
        <v>3776</v>
      </c>
      <c r="M103" s="31">
        <v>45268</v>
      </c>
      <c r="N103" s="32">
        <v>225112</v>
      </c>
      <c r="O103" s="36">
        <v>4381</v>
      </c>
      <c r="P103" s="31">
        <v>5355</v>
      </c>
      <c r="Q103" s="31">
        <v>5935</v>
      </c>
      <c r="R103" s="31">
        <v>19994</v>
      </c>
      <c r="S103" s="31">
        <v>1334</v>
      </c>
      <c r="T103" s="35">
        <v>257730</v>
      </c>
      <c r="U103" s="31">
        <v>4500</v>
      </c>
      <c r="V103" s="31">
        <v>1067</v>
      </c>
      <c r="W103" s="31">
        <v>7410</v>
      </c>
      <c r="X103" s="31">
        <v>94234</v>
      </c>
      <c r="Y103" s="32">
        <v>107211</v>
      </c>
      <c r="Z103" s="31"/>
      <c r="AA103" s="31"/>
      <c r="AB103" s="31"/>
      <c r="AC103" s="31"/>
      <c r="AD103" s="31"/>
      <c r="AE103" s="31"/>
      <c r="AF103" s="31"/>
      <c r="AG103" s="32"/>
      <c r="AH103" s="31"/>
      <c r="AI103" s="31"/>
      <c r="AJ103" s="31"/>
      <c r="AK103" s="31"/>
      <c r="AL103" s="31"/>
      <c r="AM103" s="32"/>
      <c r="AN103" s="31"/>
      <c r="AO103" s="31"/>
      <c r="AP103" s="32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2"/>
      <c r="BG103" s="31">
        <v>7098</v>
      </c>
      <c r="BH103" s="31">
        <v>22687</v>
      </c>
      <c r="BI103" s="31">
        <v>3354.4690000000001</v>
      </c>
      <c r="BJ103" s="31">
        <v>4990</v>
      </c>
      <c r="BK103" s="31">
        <v>14990</v>
      </c>
      <c r="BL103" s="31">
        <v>4189</v>
      </c>
      <c r="BM103" s="31">
        <v>1112</v>
      </c>
      <c r="BN103" s="31">
        <v>2834</v>
      </c>
      <c r="BO103" s="32">
        <v>61254.468999999997</v>
      </c>
      <c r="BP103" s="31">
        <v>1851</v>
      </c>
      <c r="BQ103" s="31">
        <v>366</v>
      </c>
      <c r="BR103" s="31">
        <v>2287</v>
      </c>
      <c r="BS103" s="31">
        <v>708</v>
      </c>
      <c r="BT103" s="31">
        <v>1641</v>
      </c>
      <c r="BU103" s="31">
        <v>966</v>
      </c>
      <c r="BV103" s="31">
        <v>1456</v>
      </c>
      <c r="BW103" s="31">
        <v>1836</v>
      </c>
      <c r="BX103" s="31">
        <v>632</v>
      </c>
      <c r="BY103" s="31">
        <v>818</v>
      </c>
      <c r="BZ103" s="31">
        <v>561</v>
      </c>
      <c r="CA103" s="31">
        <v>333</v>
      </c>
      <c r="CB103" s="31">
        <v>567</v>
      </c>
      <c r="CC103" s="31">
        <v>1144</v>
      </c>
      <c r="CD103" s="31">
        <v>338</v>
      </c>
      <c r="CE103" s="32">
        <v>15504</v>
      </c>
      <c r="CF103" s="31">
        <v>1506</v>
      </c>
      <c r="CG103" s="32">
        <v>78264.468999999997</v>
      </c>
      <c r="CH103" s="31">
        <v>427662</v>
      </c>
      <c r="CI103" s="31">
        <v>303100</v>
      </c>
      <c r="CJ103" s="31">
        <v>50562.571677832908</v>
      </c>
      <c r="CK103" s="31">
        <v>50215</v>
      </c>
      <c r="CL103" s="31">
        <v>9032</v>
      </c>
      <c r="CM103" s="31">
        <v>10258</v>
      </c>
      <c r="CN103" s="31">
        <v>8431</v>
      </c>
      <c r="CO103" s="31">
        <v>3345</v>
      </c>
      <c r="CP103" s="31"/>
      <c r="CQ103" s="31">
        <v>12115</v>
      </c>
      <c r="CR103" s="31"/>
      <c r="CS103" s="31">
        <v>2967</v>
      </c>
      <c r="CT103" s="31"/>
      <c r="CU103" s="31"/>
      <c r="CV103" s="31"/>
      <c r="CW103" s="31">
        <v>4757</v>
      </c>
      <c r="CX103" s="32"/>
      <c r="CY103" s="31"/>
      <c r="CZ103" s="31"/>
      <c r="DA103" s="31"/>
      <c r="DB103" s="31"/>
      <c r="DC103" s="31"/>
      <c r="DD103" s="31"/>
      <c r="DE103" s="31"/>
      <c r="DF103" s="32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2"/>
      <c r="DW103" s="32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2"/>
      <c r="GA103" s="30"/>
    </row>
    <row r="104" spans="1:183">
      <c r="A104" s="33">
        <v>1912</v>
      </c>
      <c r="B104" s="31">
        <v>6724</v>
      </c>
      <c r="C104" s="31">
        <v>7590</v>
      </c>
      <c r="D104" s="31">
        <v>2951</v>
      </c>
      <c r="E104" s="31">
        <v>2998</v>
      </c>
      <c r="F104" s="31">
        <v>41359</v>
      </c>
      <c r="G104" s="31">
        <v>64457</v>
      </c>
      <c r="H104" s="31">
        <v>37150</v>
      </c>
      <c r="I104" s="31">
        <v>6068</v>
      </c>
      <c r="J104" s="31">
        <v>2423</v>
      </c>
      <c r="K104" s="31">
        <v>5583</v>
      </c>
      <c r="L104" s="31">
        <v>3819</v>
      </c>
      <c r="M104" s="31">
        <v>45426</v>
      </c>
      <c r="N104" s="32">
        <v>226548</v>
      </c>
      <c r="O104" s="36">
        <v>4368</v>
      </c>
      <c r="P104" s="31">
        <v>5390</v>
      </c>
      <c r="Q104" s="31">
        <v>5964</v>
      </c>
      <c r="R104" s="31">
        <v>20128</v>
      </c>
      <c r="S104" s="31">
        <v>1346</v>
      </c>
      <c r="T104" s="35">
        <v>259376</v>
      </c>
      <c r="U104" s="31">
        <v>4661</v>
      </c>
      <c r="V104" s="31">
        <v>1092</v>
      </c>
      <c r="W104" s="31">
        <v>7602</v>
      </c>
      <c r="X104" s="31">
        <v>95703</v>
      </c>
      <c r="Y104" s="32">
        <v>109058</v>
      </c>
      <c r="Z104" s="31"/>
      <c r="AA104" s="31"/>
      <c r="AB104" s="31"/>
      <c r="AC104" s="31"/>
      <c r="AD104" s="31"/>
      <c r="AE104" s="31"/>
      <c r="AF104" s="31"/>
      <c r="AG104" s="32"/>
      <c r="AH104" s="31"/>
      <c r="AI104" s="31"/>
      <c r="AJ104" s="31"/>
      <c r="AK104" s="31"/>
      <c r="AL104" s="31"/>
      <c r="AM104" s="32"/>
      <c r="AN104" s="31"/>
      <c r="AO104" s="31"/>
      <c r="AP104" s="32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2"/>
      <c r="BG104" s="31">
        <v>7370</v>
      </c>
      <c r="BH104" s="31">
        <v>23168</v>
      </c>
      <c r="BI104" s="31">
        <v>3392.2689999999998</v>
      </c>
      <c r="BJ104" s="31">
        <v>5091</v>
      </c>
      <c r="BK104" s="31">
        <v>14980</v>
      </c>
      <c r="BL104" s="31">
        <v>4242</v>
      </c>
      <c r="BM104" s="31">
        <v>1144</v>
      </c>
      <c r="BN104" s="31">
        <v>2856</v>
      </c>
      <c r="BO104" s="32">
        <v>62243.269</v>
      </c>
      <c r="BP104" s="31">
        <v>1866</v>
      </c>
      <c r="BQ104" s="31">
        <v>369</v>
      </c>
      <c r="BR104" s="31">
        <v>2358</v>
      </c>
      <c r="BS104" s="31">
        <v>729</v>
      </c>
      <c r="BT104" s="31">
        <v>1665</v>
      </c>
      <c r="BU104" s="31">
        <v>987</v>
      </c>
      <c r="BV104" s="31">
        <v>1470</v>
      </c>
      <c r="BW104" s="31">
        <v>1863</v>
      </c>
      <c r="BX104" s="31">
        <v>646</v>
      </c>
      <c r="BY104" s="31">
        <v>827</v>
      </c>
      <c r="BZ104" s="31">
        <v>570</v>
      </c>
      <c r="CA104" s="31">
        <v>341</v>
      </c>
      <c r="CB104" s="31">
        <v>580</v>
      </c>
      <c r="CC104" s="31">
        <v>1162</v>
      </c>
      <c r="CD104" s="31">
        <v>345</v>
      </c>
      <c r="CE104" s="32">
        <v>15778</v>
      </c>
      <c r="CF104" s="31">
        <v>1512</v>
      </c>
      <c r="CG104" s="32">
        <v>79533.269</v>
      </c>
      <c r="CH104" s="31">
        <v>432375</v>
      </c>
      <c r="CI104" s="31">
        <v>303400</v>
      </c>
      <c r="CJ104" s="31">
        <v>51105.928172879743</v>
      </c>
      <c r="CK104" s="31">
        <v>50941</v>
      </c>
      <c r="CL104" s="31">
        <v>9206</v>
      </c>
      <c r="CM104" s="31">
        <v>10422</v>
      </c>
      <c r="CN104" s="31">
        <v>8559</v>
      </c>
      <c r="CO104" s="31">
        <v>3411</v>
      </c>
      <c r="CP104" s="31"/>
      <c r="CQ104" s="31">
        <v>12220</v>
      </c>
      <c r="CR104" s="31"/>
      <c r="CS104" s="31">
        <v>3025</v>
      </c>
      <c r="CT104" s="31"/>
      <c r="CU104" s="31"/>
      <c r="CV104" s="31"/>
      <c r="CW104" s="31">
        <v>4784</v>
      </c>
      <c r="CX104" s="32"/>
      <c r="CY104" s="31"/>
      <c r="CZ104" s="31"/>
      <c r="DA104" s="31"/>
      <c r="DB104" s="31"/>
      <c r="DC104" s="31"/>
      <c r="DD104" s="31"/>
      <c r="DE104" s="31"/>
      <c r="DF104" s="32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2"/>
      <c r="DW104" s="32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2"/>
      <c r="GA104" s="30"/>
    </row>
    <row r="105" spans="1:183">
      <c r="A105" s="33">
        <v>1913</v>
      </c>
      <c r="B105" s="31">
        <v>6767</v>
      </c>
      <c r="C105" s="31">
        <v>7666</v>
      </c>
      <c r="D105" s="31">
        <v>2983</v>
      </c>
      <c r="E105" s="31">
        <v>3027</v>
      </c>
      <c r="F105" s="31">
        <v>41463</v>
      </c>
      <c r="G105" s="31">
        <v>65058</v>
      </c>
      <c r="H105" s="31">
        <v>37248</v>
      </c>
      <c r="I105" s="31">
        <v>6164</v>
      </c>
      <c r="J105" s="31">
        <v>2447</v>
      </c>
      <c r="K105" s="31">
        <v>5621</v>
      </c>
      <c r="L105" s="31">
        <v>3864</v>
      </c>
      <c r="M105" s="31">
        <v>45649</v>
      </c>
      <c r="N105" s="32">
        <v>227957</v>
      </c>
      <c r="O105" s="36">
        <v>4346</v>
      </c>
      <c r="P105" s="31">
        <v>5425</v>
      </c>
      <c r="Q105" s="31">
        <v>5972</v>
      </c>
      <c r="R105" s="31">
        <v>20263</v>
      </c>
      <c r="S105" s="31">
        <v>1358</v>
      </c>
      <c r="T105" s="35">
        <v>260975</v>
      </c>
      <c r="U105" s="31">
        <v>4821</v>
      </c>
      <c r="V105" s="31">
        <v>1122</v>
      </c>
      <c r="W105" s="31">
        <v>7852</v>
      </c>
      <c r="X105" s="31">
        <v>97606</v>
      </c>
      <c r="Y105" s="32">
        <v>111401</v>
      </c>
      <c r="Z105" s="31">
        <v>898</v>
      </c>
      <c r="AA105" s="31">
        <v>4720</v>
      </c>
      <c r="AB105" s="31">
        <v>13245</v>
      </c>
      <c r="AC105" s="31">
        <v>7840</v>
      </c>
      <c r="AD105" s="31">
        <v>26710</v>
      </c>
      <c r="AE105" s="31">
        <v>12527</v>
      </c>
      <c r="AF105" s="31">
        <v>13590</v>
      </c>
      <c r="AG105" s="35">
        <v>79530</v>
      </c>
      <c r="AH105" s="31"/>
      <c r="AI105" s="31"/>
      <c r="AJ105" s="31"/>
      <c r="AK105" s="31"/>
      <c r="AL105" s="31"/>
      <c r="AM105" s="32"/>
      <c r="AN105" s="31"/>
      <c r="AO105" s="31"/>
      <c r="AP105" s="32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2">
        <v>156192</v>
      </c>
      <c r="BG105" s="31">
        <v>7653</v>
      </c>
      <c r="BH105" s="31">
        <v>23660</v>
      </c>
      <c r="BI105" s="31">
        <v>3430.64</v>
      </c>
      <c r="BJ105" s="31">
        <v>5195</v>
      </c>
      <c r="BK105" s="31">
        <v>14970</v>
      </c>
      <c r="BL105" s="31">
        <v>4295</v>
      </c>
      <c r="BM105" s="31">
        <v>1177</v>
      </c>
      <c r="BN105" s="31">
        <v>2874</v>
      </c>
      <c r="BO105" s="32">
        <v>63254.64</v>
      </c>
      <c r="BP105" s="31">
        <v>1881</v>
      </c>
      <c r="BQ105" s="31">
        <v>372</v>
      </c>
      <c r="BR105" s="31">
        <v>2431</v>
      </c>
      <c r="BS105" s="31">
        <v>750</v>
      </c>
      <c r="BT105" s="31">
        <v>1689</v>
      </c>
      <c r="BU105" s="31">
        <v>1008</v>
      </c>
      <c r="BV105" s="31">
        <v>1486</v>
      </c>
      <c r="BW105" s="31">
        <v>1891</v>
      </c>
      <c r="BX105" s="31">
        <v>660</v>
      </c>
      <c r="BY105" s="31">
        <v>837</v>
      </c>
      <c r="BZ105" s="31">
        <v>578</v>
      </c>
      <c r="CA105" s="31">
        <v>348</v>
      </c>
      <c r="CB105" s="31">
        <v>594</v>
      </c>
      <c r="CC105" s="31">
        <v>1181</v>
      </c>
      <c r="CD105" s="31">
        <v>352</v>
      </c>
      <c r="CE105" s="32">
        <v>16058</v>
      </c>
      <c r="CF105" s="31">
        <v>1518</v>
      </c>
      <c r="CG105" s="32">
        <v>80830.64</v>
      </c>
      <c r="CH105" s="31">
        <v>437140</v>
      </c>
      <c r="CI105" s="31">
        <v>303700</v>
      </c>
      <c r="CJ105" s="31">
        <v>51637.062821983207</v>
      </c>
      <c r="CK105" s="31">
        <v>51672</v>
      </c>
      <c r="CL105" s="31">
        <v>9384</v>
      </c>
      <c r="CM105" s="31">
        <v>10589</v>
      </c>
      <c r="CN105" s="31">
        <v>8689</v>
      </c>
      <c r="CO105" s="31">
        <v>3477</v>
      </c>
      <c r="CP105" s="31"/>
      <c r="CQ105" s="31">
        <v>12326</v>
      </c>
      <c r="CR105" s="31">
        <v>487</v>
      </c>
      <c r="CS105" s="31">
        <v>3084</v>
      </c>
      <c r="CT105" s="31">
        <v>5639</v>
      </c>
      <c r="CU105" s="31"/>
      <c r="CV105" s="31">
        <v>323</v>
      </c>
      <c r="CW105" s="31">
        <v>4811</v>
      </c>
      <c r="CX105" s="32">
        <v>902958.06282198324</v>
      </c>
      <c r="CY105" s="31">
        <v>5730</v>
      </c>
      <c r="CZ105" s="31">
        <v>3070</v>
      </c>
      <c r="DA105" s="31">
        <v>1387</v>
      </c>
      <c r="DB105" s="31">
        <v>725</v>
      </c>
      <c r="DC105" s="31">
        <v>4897</v>
      </c>
      <c r="DD105" s="31">
        <v>19339</v>
      </c>
      <c r="DE105" s="31">
        <v>2237</v>
      </c>
      <c r="DF105" s="32">
        <v>37385</v>
      </c>
      <c r="DG105" s="31"/>
      <c r="DH105" s="31">
        <v>10994</v>
      </c>
      <c r="DI105" s="31">
        <v>2613</v>
      </c>
      <c r="DJ105" s="31"/>
      <c r="DK105" s="31">
        <v>348</v>
      </c>
      <c r="DL105" s="31"/>
      <c r="DM105" s="31">
        <v>649</v>
      </c>
      <c r="DN105" s="31">
        <v>444</v>
      </c>
      <c r="DO105" s="31"/>
      <c r="DP105" s="31">
        <v>2676</v>
      </c>
      <c r="DQ105" s="31">
        <v>1994</v>
      </c>
      <c r="DR105" s="31">
        <v>15000</v>
      </c>
      <c r="DS105" s="31"/>
      <c r="DT105" s="31">
        <v>3284</v>
      </c>
      <c r="DU105" s="31">
        <v>700</v>
      </c>
      <c r="DV105" s="32">
        <v>38956</v>
      </c>
      <c r="DW105" s="32">
        <v>979299.06282198324</v>
      </c>
      <c r="DX105" s="31">
        <v>5497</v>
      </c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>
        <v>12144</v>
      </c>
      <c r="EM105" s="31"/>
      <c r="EN105" s="31"/>
      <c r="EO105" s="31"/>
      <c r="EP105" s="31"/>
      <c r="EQ105" s="31">
        <v>2043</v>
      </c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>
        <v>5111</v>
      </c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>
        <v>6153</v>
      </c>
      <c r="FO105" s="31"/>
      <c r="FP105" s="31"/>
      <c r="FQ105" s="31"/>
      <c r="FR105" s="31"/>
      <c r="FS105" s="31">
        <v>1870</v>
      </c>
      <c r="FT105" s="31"/>
      <c r="FU105" s="31"/>
      <c r="FV105" s="31"/>
      <c r="FW105" s="31"/>
      <c r="FX105" s="31"/>
      <c r="FY105" s="32">
        <v>124697</v>
      </c>
      <c r="GA105" s="30">
        <v>1792924.7028219833</v>
      </c>
    </row>
    <row r="106" spans="1:183">
      <c r="A106" s="33">
        <v>1914</v>
      </c>
      <c r="B106" s="31">
        <v>6806</v>
      </c>
      <c r="C106" s="31">
        <v>7723</v>
      </c>
      <c r="D106" s="31">
        <v>3018</v>
      </c>
      <c r="E106" s="31">
        <v>3053</v>
      </c>
      <c r="F106" s="31">
        <v>41476</v>
      </c>
      <c r="G106" s="31">
        <v>66096</v>
      </c>
      <c r="H106" s="31">
        <v>37526</v>
      </c>
      <c r="I106" s="31">
        <v>6277</v>
      </c>
      <c r="J106" s="31">
        <v>2472</v>
      </c>
      <c r="K106" s="31">
        <v>5659</v>
      </c>
      <c r="L106" s="31">
        <v>3897</v>
      </c>
      <c r="M106" s="31">
        <v>46049</v>
      </c>
      <c r="N106" s="32">
        <v>230052</v>
      </c>
      <c r="O106" s="36">
        <v>4334</v>
      </c>
      <c r="P106" s="31">
        <v>5463</v>
      </c>
      <c r="Q106" s="31">
        <v>5980</v>
      </c>
      <c r="R106" s="31">
        <v>20398</v>
      </c>
      <c r="S106" s="31">
        <v>1362</v>
      </c>
      <c r="T106" s="35">
        <v>263255</v>
      </c>
      <c r="U106" s="31">
        <v>4933</v>
      </c>
      <c r="V106" s="31">
        <v>1143</v>
      </c>
      <c r="W106" s="31">
        <v>8093</v>
      </c>
      <c r="X106" s="31">
        <v>99505</v>
      </c>
      <c r="Y106" s="32">
        <v>113674</v>
      </c>
      <c r="Z106" s="31"/>
      <c r="AA106" s="31"/>
      <c r="AB106" s="31"/>
      <c r="AC106" s="31"/>
      <c r="AD106" s="31"/>
      <c r="AE106" s="31"/>
      <c r="AF106" s="31"/>
      <c r="AG106" s="32"/>
      <c r="AH106" s="31"/>
      <c r="AI106" s="31"/>
      <c r="AJ106" s="31"/>
      <c r="AK106" s="31"/>
      <c r="AL106" s="31"/>
      <c r="AM106" s="32"/>
      <c r="AN106" s="31"/>
      <c r="AO106" s="31"/>
      <c r="AP106" s="32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2"/>
      <c r="BG106" s="31">
        <v>7885</v>
      </c>
      <c r="BH106" s="31">
        <v>24161</v>
      </c>
      <c r="BI106" s="31">
        <v>3469.6619999999998</v>
      </c>
      <c r="BJ106" s="31">
        <v>5330</v>
      </c>
      <c r="BK106" s="31">
        <v>14960</v>
      </c>
      <c r="BL106" s="31">
        <v>4350</v>
      </c>
      <c r="BM106" s="31">
        <v>1223</v>
      </c>
      <c r="BN106" s="31">
        <v>2899</v>
      </c>
      <c r="BO106" s="32">
        <v>64277.661999999997</v>
      </c>
      <c r="BP106" s="31">
        <v>1915</v>
      </c>
      <c r="BQ106" s="31">
        <v>390</v>
      </c>
      <c r="BR106" s="31">
        <v>2507</v>
      </c>
      <c r="BS106" s="31">
        <v>767</v>
      </c>
      <c r="BT106" s="31">
        <v>1703</v>
      </c>
      <c r="BU106" s="31">
        <v>1030</v>
      </c>
      <c r="BV106" s="31">
        <v>1501</v>
      </c>
      <c r="BW106" s="31">
        <v>1923</v>
      </c>
      <c r="BX106" s="31">
        <v>668</v>
      </c>
      <c r="BY106" s="31">
        <v>840</v>
      </c>
      <c r="BZ106" s="31">
        <v>580</v>
      </c>
      <c r="CA106" s="31">
        <v>365</v>
      </c>
      <c r="CB106" s="31">
        <v>608</v>
      </c>
      <c r="CC106" s="31">
        <v>1199</v>
      </c>
      <c r="CD106" s="31">
        <v>357</v>
      </c>
      <c r="CE106" s="32">
        <v>16353</v>
      </c>
      <c r="CF106" s="31">
        <v>1531</v>
      </c>
      <c r="CG106" s="32">
        <v>82161.661999999997</v>
      </c>
      <c r="CH106" s="31">
        <v>441958</v>
      </c>
      <c r="CI106" s="31">
        <v>304000</v>
      </c>
      <c r="CJ106" s="31">
        <v>52177.85525871873</v>
      </c>
      <c r="CK106" s="31">
        <v>52396</v>
      </c>
      <c r="CL106" s="31">
        <v>9565</v>
      </c>
      <c r="CM106" s="31">
        <v>10764</v>
      </c>
      <c r="CN106" s="31">
        <v>8822</v>
      </c>
      <c r="CO106" s="31">
        <v>3529</v>
      </c>
      <c r="CP106" s="31"/>
      <c r="CQ106" s="31">
        <v>12433</v>
      </c>
      <c r="CR106" s="31">
        <v>507</v>
      </c>
      <c r="CS106" s="31">
        <v>3144</v>
      </c>
      <c r="CT106" s="31"/>
      <c r="CU106" s="31"/>
      <c r="CV106" s="31">
        <v>331</v>
      </c>
      <c r="CW106" s="31">
        <v>4838</v>
      </c>
      <c r="CX106" s="32">
        <v>904464.85525871872</v>
      </c>
      <c r="CY106" s="31"/>
      <c r="CZ106" s="31"/>
      <c r="DA106" s="31"/>
      <c r="DB106" s="31"/>
      <c r="DC106" s="31"/>
      <c r="DD106" s="31"/>
      <c r="DE106" s="31"/>
      <c r="DF106" s="32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2"/>
      <c r="DW106" s="32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2"/>
      <c r="GA106" s="30"/>
    </row>
    <row r="107" spans="1:183">
      <c r="A107" s="33">
        <v>1915</v>
      </c>
      <c r="B107" s="31">
        <v>6843</v>
      </c>
      <c r="C107" s="31">
        <v>7759</v>
      </c>
      <c r="D107" s="31">
        <v>3055</v>
      </c>
      <c r="E107" s="31">
        <v>3083</v>
      </c>
      <c r="F107" s="31">
        <v>40481</v>
      </c>
      <c r="G107" s="31">
        <v>66230</v>
      </c>
      <c r="H107" s="31">
        <v>37982</v>
      </c>
      <c r="I107" s="31">
        <v>6395</v>
      </c>
      <c r="J107" s="31">
        <v>2498</v>
      </c>
      <c r="K107" s="31">
        <v>5696</v>
      </c>
      <c r="L107" s="31">
        <v>3883</v>
      </c>
      <c r="M107" s="31">
        <v>46340</v>
      </c>
      <c r="N107" s="32">
        <v>230245</v>
      </c>
      <c r="O107" s="36">
        <v>4278</v>
      </c>
      <c r="P107" s="31">
        <v>5502</v>
      </c>
      <c r="Q107" s="31">
        <v>5988</v>
      </c>
      <c r="R107" s="31">
        <v>20535</v>
      </c>
      <c r="S107" s="31">
        <v>1367</v>
      </c>
      <c r="T107" s="35">
        <v>263637</v>
      </c>
      <c r="U107" s="31">
        <v>4971</v>
      </c>
      <c r="V107" s="31">
        <v>1152</v>
      </c>
      <c r="W107" s="31">
        <v>8191</v>
      </c>
      <c r="X107" s="31">
        <v>100941</v>
      </c>
      <c r="Y107" s="32">
        <v>115255</v>
      </c>
      <c r="Z107" s="31"/>
      <c r="AA107" s="31"/>
      <c r="AB107" s="31"/>
      <c r="AC107" s="31"/>
      <c r="AD107" s="31"/>
      <c r="AE107" s="31"/>
      <c r="AF107" s="31"/>
      <c r="AG107" s="32"/>
      <c r="AH107" s="31"/>
      <c r="AI107" s="31"/>
      <c r="AJ107" s="31"/>
      <c r="AK107" s="31"/>
      <c r="AL107" s="31"/>
      <c r="AM107" s="32"/>
      <c r="AN107" s="31"/>
      <c r="AO107" s="31"/>
      <c r="AP107" s="32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2"/>
      <c r="BG107" s="31">
        <v>8072</v>
      </c>
      <c r="BH107" s="31">
        <v>24674</v>
      </c>
      <c r="BI107" s="31">
        <v>3509.42</v>
      </c>
      <c r="BJ107" s="31">
        <v>5468</v>
      </c>
      <c r="BK107" s="31">
        <v>14950</v>
      </c>
      <c r="BL107" s="31">
        <v>4405</v>
      </c>
      <c r="BM107" s="31">
        <v>1246</v>
      </c>
      <c r="BN107" s="31">
        <v>2918</v>
      </c>
      <c r="BO107" s="32">
        <v>65242.42</v>
      </c>
      <c r="BP107" s="31">
        <v>1951</v>
      </c>
      <c r="BQ107" s="31">
        <v>390</v>
      </c>
      <c r="BR107" s="31">
        <v>2585</v>
      </c>
      <c r="BS107" s="31">
        <v>785</v>
      </c>
      <c r="BT107" s="31">
        <v>1717</v>
      </c>
      <c r="BU107" s="31">
        <v>1052</v>
      </c>
      <c r="BV107" s="31">
        <v>1517</v>
      </c>
      <c r="BW107" s="31">
        <v>1955</v>
      </c>
      <c r="BX107" s="31">
        <v>677</v>
      </c>
      <c r="BY107" s="31">
        <v>842</v>
      </c>
      <c r="BZ107" s="31">
        <v>595</v>
      </c>
      <c r="CA107" s="31">
        <v>383</v>
      </c>
      <c r="CB107" s="31">
        <v>622</v>
      </c>
      <c r="CC107" s="31">
        <v>1217</v>
      </c>
      <c r="CD107" s="31">
        <v>362</v>
      </c>
      <c r="CE107" s="32">
        <v>16650</v>
      </c>
      <c r="CF107" s="31">
        <v>1543</v>
      </c>
      <c r="CG107" s="32">
        <v>83435.42</v>
      </c>
      <c r="CH107" s="31">
        <v>446829</v>
      </c>
      <c r="CI107" s="31">
        <v>304200</v>
      </c>
      <c r="CJ107" s="31">
        <v>52728.548584576063</v>
      </c>
      <c r="CK107" s="31">
        <v>53124</v>
      </c>
      <c r="CL107" s="31">
        <v>9749</v>
      </c>
      <c r="CM107" s="31">
        <v>10911</v>
      </c>
      <c r="CN107" s="31">
        <v>8957</v>
      </c>
      <c r="CO107" s="31">
        <v>3545</v>
      </c>
      <c r="CP107" s="31"/>
      <c r="CQ107" s="31">
        <v>12541</v>
      </c>
      <c r="CR107" s="31">
        <v>528</v>
      </c>
      <c r="CS107" s="31">
        <v>3207</v>
      </c>
      <c r="CT107" s="31"/>
      <c r="CU107" s="31"/>
      <c r="CV107" s="31">
        <v>341</v>
      </c>
      <c r="CW107" s="31">
        <v>4905</v>
      </c>
      <c r="CX107" s="32">
        <v>911565.54858457611</v>
      </c>
      <c r="CY107" s="31"/>
      <c r="CZ107" s="31"/>
      <c r="DA107" s="31"/>
      <c r="DB107" s="31"/>
      <c r="DC107" s="31"/>
      <c r="DD107" s="31"/>
      <c r="DE107" s="31"/>
      <c r="DF107" s="32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2"/>
      <c r="DW107" s="32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2"/>
      <c r="GA107" s="30"/>
    </row>
    <row r="108" spans="1:183">
      <c r="A108" s="33">
        <v>1916</v>
      </c>
      <c r="B108" s="31">
        <v>6825</v>
      </c>
      <c r="C108" s="31">
        <v>7762</v>
      </c>
      <c r="D108" s="31">
        <v>3092</v>
      </c>
      <c r="E108" s="31">
        <v>3105</v>
      </c>
      <c r="F108" s="31">
        <v>39884</v>
      </c>
      <c r="G108" s="31">
        <v>66076</v>
      </c>
      <c r="H108" s="31">
        <v>38142</v>
      </c>
      <c r="I108" s="31">
        <v>6516</v>
      </c>
      <c r="J108" s="31">
        <v>2522</v>
      </c>
      <c r="K108" s="31">
        <v>5735</v>
      </c>
      <c r="L108" s="31">
        <v>3883</v>
      </c>
      <c r="M108" s="31">
        <v>46514</v>
      </c>
      <c r="N108" s="32">
        <v>230056</v>
      </c>
      <c r="O108" s="36">
        <v>4273</v>
      </c>
      <c r="P108" s="31">
        <v>5541</v>
      </c>
      <c r="Q108" s="31">
        <v>5996</v>
      </c>
      <c r="R108" s="31">
        <v>20673</v>
      </c>
      <c r="S108" s="31">
        <v>1371</v>
      </c>
      <c r="T108" s="35">
        <v>263637</v>
      </c>
      <c r="U108" s="31">
        <v>4955</v>
      </c>
      <c r="V108" s="31">
        <v>1155</v>
      </c>
      <c r="W108" s="31">
        <v>8214</v>
      </c>
      <c r="X108" s="31">
        <v>102364</v>
      </c>
      <c r="Y108" s="32">
        <v>116688</v>
      </c>
      <c r="Z108" s="31"/>
      <c r="AA108" s="31"/>
      <c r="AB108" s="31"/>
      <c r="AC108" s="31"/>
      <c r="AD108" s="31"/>
      <c r="AE108" s="31"/>
      <c r="AF108" s="31"/>
      <c r="AG108" s="32"/>
      <c r="AH108" s="31"/>
      <c r="AI108" s="31"/>
      <c r="AJ108" s="31"/>
      <c r="AK108" s="31"/>
      <c r="AL108" s="31"/>
      <c r="AM108" s="32"/>
      <c r="AN108" s="31"/>
      <c r="AO108" s="31"/>
      <c r="AP108" s="32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2"/>
      <c r="BG108" s="31">
        <v>8226</v>
      </c>
      <c r="BH108" s="31">
        <v>25197</v>
      </c>
      <c r="BI108" s="31">
        <v>3550.0050000000001</v>
      </c>
      <c r="BJ108" s="31">
        <v>5609</v>
      </c>
      <c r="BK108" s="31">
        <v>14940</v>
      </c>
      <c r="BL108" s="31">
        <v>4460</v>
      </c>
      <c r="BM108" s="31">
        <v>1269</v>
      </c>
      <c r="BN108" s="31">
        <v>2929</v>
      </c>
      <c r="BO108" s="32">
        <v>66180.005000000005</v>
      </c>
      <c r="BP108" s="31">
        <v>1986</v>
      </c>
      <c r="BQ108" s="31">
        <v>400</v>
      </c>
      <c r="BR108" s="31">
        <v>2664</v>
      </c>
      <c r="BS108" s="31">
        <v>803</v>
      </c>
      <c r="BT108" s="31">
        <v>1731</v>
      </c>
      <c r="BU108" s="31">
        <v>1074</v>
      </c>
      <c r="BV108" s="31">
        <v>1533</v>
      </c>
      <c r="BW108" s="31">
        <v>1988</v>
      </c>
      <c r="BX108" s="31">
        <v>685</v>
      </c>
      <c r="BY108" s="31">
        <v>845</v>
      </c>
      <c r="BZ108" s="31">
        <v>604</v>
      </c>
      <c r="CA108" s="31">
        <v>402</v>
      </c>
      <c r="CB108" s="31">
        <v>637</v>
      </c>
      <c r="CC108" s="31">
        <v>1235</v>
      </c>
      <c r="CD108" s="31">
        <v>367</v>
      </c>
      <c r="CE108" s="32">
        <v>16954</v>
      </c>
      <c r="CF108" s="31">
        <v>1556</v>
      </c>
      <c r="CG108" s="32">
        <v>84690.005000000005</v>
      </c>
      <c r="CH108" s="31">
        <v>451753</v>
      </c>
      <c r="CI108" s="31">
        <v>304500</v>
      </c>
      <c r="CJ108" s="31">
        <v>53290.408407254297</v>
      </c>
      <c r="CK108" s="31">
        <v>53815</v>
      </c>
      <c r="CL108" s="31">
        <v>9937</v>
      </c>
      <c r="CM108" s="31">
        <v>11086</v>
      </c>
      <c r="CN108" s="31">
        <v>9094</v>
      </c>
      <c r="CO108" s="31">
        <v>3569</v>
      </c>
      <c r="CP108" s="31"/>
      <c r="CQ108" s="31">
        <v>12650</v>
      </c>
      <c r="CR108" s="31">
        <v>550</v>
      </c>
      <c r="CS108" s="31">
        <v>3271</v>
      </c>
      <c r="CT108" s="31"/>
      <c r="CU108" s="31"/>
      <c r="CV108" s="31">
        <v>351</v>
      </c>
      <c r="CW108" s="31">
        <v>4971</v>
      </c>
      <c r="CX108" s="32">
        <v>918837.40840725426</v>
      </c>
      <c r="CY108" s="31"/>
      <c r="CZ108" s="31"/>
      <c r="DA108" s="31"/>
      <c r="DB108" s="31"/>
      <c r="DC108" s="31"/>
      <c r="DD108" s="31"/>
      <c r="DE108" s="31"/>
      <c r="DF108" s="32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2"/>
      <c r="GA108" s="30"/>
    </row>
    <row r="109" spans="1:183">
      <c r="A109" s="33">
        <v>1917</v>
      </c>
      <c r="B109" s="31">
        <v>6785</v>
      </c>
      <c r="C109" s="31">
        <v>7729</v>
      </c>
      <c r="D109" s="31">
        <v>3130</v>
      </c>
      <c r="E109" s="31">
        <v>3124</v>
      </c>
      <c r="F109" s="31">
        <v>39288</v>
      </c>
      <c r="G109" s="31">
        <v>65763</v>
      </c>
      <c r="H109" s="31">
        <v>37981</v>
      </c>
      <c r="I109" s="31">
        <v>6654</v>
      </c>
      <c r="J109" s="31">
        <v>2551</v>
      </c>
      <c r="K109" s="31">
        <v>5779</v>
      </c>
      <c r="L109" s="31">
        <v>3888</v>
      </c>
      <c r="M109" s="31">
        <v>46614</v>
      </c>
      <c r="N109" s="32">
        <v>229286</v>
      </c>
      <c r="O109" s="36">
        <v>4273</v>
      </c>
      <c r="P109" s="31">
        <v>5580</v>
      </c>
      <c r="Q109" s="31">
        <v>6005</v>
      </c>
      <c r="R109" s="31">
        <v>20811</v>
      </c>
      <c r="S109" s="31">
        <v>1376</v>
      </c>
      <c r="T109" s="35">
        <v>263058</v>
      </c>
      <c r="U109" s="31">
        <v>4950</v>
      </c>
      <c r="V109" s="31">
        <v>1152</v>
      </c>
      <c r="W109" s="31">
        <v>8277</v>
      </c>
      <c r="X109" s="31">
        <v>103817</v>
      </c>
      <c r="Y109" s="32">
        <v>118196</v>
      </c>
      <c r="Z109" s="31"/>
      <c r="AA109" s="31"/>
      <c r="AB109" s="31"/>
      <c r="AC109" s="31"/>
      <c r="AD109" s="31"/>
      <c r="AE109" s="31"/>
      <c r="AF109" s="31"/>
      <c r="AG109" s="32"/>
      <c r="AH109" s="31"/>
      <c r="AI109" s="31"/>
      <c r="AJ109" s="31"/>
      <c r="AK109" s="31"/>
      <c r="AL109" s="31"/>
      <c r="AM109" s="32"/>
      <c r="AN109" s="31"/>
      <c r="AO109" s="31"/>
      <c r="AP109" s="32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2"/>
      <c r="BG109" s="31">
        <v>8374</v>
      </c>
      <c r="BH109" s="31">
        <v>25732</v>
      </c>
      <c r="BI109" s="31">
        <v>3591.5120000000002</v>
      </c>
      <c r="BJ109" s="31">
        <v>5754</v>
      </c>
      <c r="BK109" s="31">
        <v>14930</v>
      </c>
      <c r="BL109" s="31">
        <v>4517</v>
      </c>
      <c r="BM109" s="31">
        <v>1292</v>
      </c>
      <c r="BN109" s="31">
        <v>2944</v>
      </c>
      <c r="BO109" s="32">
        <v>67134.512000000002</v>
      </c>
      <c r="BP109" s="31">
        <v>2023</v>
      </c>
      <c r="BQ109" s="31">
        <v>400</v>
      </c>
      <c r="BR109" s="31">
        <v>2746</v>
      </c>
      <c r="BS109" s="31">
        <v>821</v>
      </c>
      <c r="BT109" s="31">
        <v>1746</v>
      </c>
      <c r="BU109" s="31">
        <v>1098</v>
      </c>
      <c r="BV109" s="31">
        <v>1549</v>
      </c>
      <c r="BW109" s="31">
        <v>2021</v>
      </c>
      <c r="BX109" s="31">
        <v>694</v>
      </c>
      <c r="BY109" s="31">
        <v>847</v>
      </c>
      <c r="BZ109" s="31">
        <v>613</v>
      </c>
      <c r="CA109" s="31">
        <v>422</v>
      </c>
      <c r="CB109" s="31">
        <v>652</v>
      </c>
      <c r="CC109" s="31">
        <v>1254</v>
      </c>
      <c r="CD109" s="31">
        <v>373</v>
      </c>
      <c r="CE109" s="32">
        <v>17259</v>
      </c>
      <c r="CF109" s="31">
        <v>1569</v>
      </c>
      <c r="CG109" s="32">
        <v>85962.512000000002</v>
      </c>
      <c r="CH109" s="31">
        <v>456732</v>
      </c>
      <c r="CI109" s="31">
        <v>304800</v>
      </c>
      <c r="CJ109" s="31">
        <v>53855.725717176734</v>
      </c>
      <c r="CK109" s="31">
        <v>54437</v>
      </c>
      <c r="CL109" s="31">
        <v>10128</v>
      </c>
      <c r="CM109" s="31">
        <v>11263</v>
      </c>
      <c r="CN109" s="31">
        <v>9232</v>
      </c>
      <c r="CO109" s="31">
        <v>3616</v>
      </c>
      <c r="CP109" s="31"/>
      <c r="CQ109" s="31">
        <v>12760</v>
      </c>
      <c r="CR109" s="31">
        <v>573</v>
      </c>
      <c r="CS109" s="31">
        <v>3337</v>
      </c>
      <c r="CT109" s="31"/>
      <c r="CU109" s="31"/>
      <c r="CV109" s="31">
        <v>360</v>
      </c>
      <c r="CW109" s="31">
        <v>5040</v>
      </c>
      <c r="CX109" s="32">
        <v>926133.72571717668</v>
      </c>
      <c r="CY109" s="31"/>
      <c r="CZ109" s="31"/>
      <c r="DA109" s="31"/>
      <c r="DB109" s="31"/>
      <c r="DC109" s="31"/>
      <c r="DD109" s="31"/>
      <c r="DE109" s="31"/>
      <c r="DF109" s="32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2"/>
      <c r="DW109" s="32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2"/>
      <c r="GA109" s="30"/>
    </row>
    <row r="110" spans="1:183">
      <c r="A110" s="33">
        <v>1918</v>
      </c>
      <c r="B110" s="31">
        <v>6727</v>
      </c>
      <c r="C110" s="31">
        <v>7660</v>
      </c>
      <c r="D110" s="31">
        <v>3165</v>
      </c>
      <c r="E110" s="31">
        <v>3125</v>
      </c>
      <c r="F110" s="31">
        <v>38542</v>
      </c>
      <c r="G110" s="31">
        <v>65237</v>
      </c>
      <c r="H110" s="31">
        <v>37520</v>
      </c>
      <c r="I110" s="31">
        <v>6752</v>
      </c>
      <c r="J110" s="31">
        <v>2578</v>
      </c>
      <c r="K110" s="31">
        <v>5807</v>
      </c>
      <c r="L110" s="31">
        <v>3880</v>
      </c>
      <c r="M110" s="31">
        <v>46575</v>
      </c>
      <c r="N110" s="32">
        <v>227568</v>
      </c>
      <c r="O110" s="36">
        <v>4280</v>
      </c>
      <c r="P110" s="31">
        <v>5620</v>
      </c>
      <c r="Q110" s="31">
        <v>6013</v>
      </c>
      <c r="R110" s="31">
        <v>20950</v>
      </c>
      <c r="S110" s="31">
        <v>1380</v>
      </c>
      <c r="T110" s="35">
        <v>261531</v>
      </c>
      <c r="U110" s="31">
        <v>5032</v>
      </c>
      <c r="V110" s="31">
        <v>1156</v>
      </c>
      <c r="W110" s="31">
        <v>8374</v>
      </c>
      <c r="X110" s="31">
        <v>104958</v>
      </c>
      <c r="Y110" s="32">
        <v>119520</v>
      </c>
      <c r="Z110" s="31"/>
      <c r="AA110" s="31"/>
      <c r="AB110" s="31"/>
      <c r="AC110" s="31"/>
      <c r="AD110" s="31"/>
      <c r="AE110" s="31"/>
      <c r="AF110" s="31"/>
      <c r="AG110" s="32"/>
      <c r="AH110" s="31"/>
      <c r="AI110" s="31"/>
      <c r="AJ110" s="31"/>
      <c r="AK110" s="31"/>
      <c r="AL110" s="31"/>
      <c r="AM110" s="32"/>
      <c r="AN110" s="31"/>
      <c r="AO110" s="31"/>
      <c r="AP110" s="32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2"/>
      <c r="BG110" s="31">
        <v>8518</v>
      </c>
      <c r="BH110" s="31">
        <v>26277</v>
      </c>
      <c r="BI110" s="31">
        <v>3634.0430000000001</v>
      </c>
      <c r="BJ110" s="31">
        <v>5903</v>
      </c>
      <c r="BK110" s="31">
        <v>14920</v>
      </c>
      <c r="BL110" s="31">
        <v>4574</v>
      </c>
      <c r="BM110" s="31">
        <v>1316</v>
      </c>
      <c r="BN110" s="31">
        <v>2958</v>
      </c>
      <c r="BO110" s="32">
        <v>68100.043000000005</v>
      </c>
      <c r="BP110" s="31">
        <v>2060</v>
      </c>
      <c r="BQ110" s="31">
        <v>410</v>
      </c>
      <c r="BR110" s="31">
        <v>2828</v>
      </c>
      <c r="BS110" s="31">
        <v>840</v>
      </c>
      <c r="BT110" s="31">
        <v>1760</v>
      </c>
      <c r="BU110" s="31">
        <v>1121</v>
      </c>
      <c r="BV110" s="31">
        <v>1565</v>
      </c>
      <c r="BW110" s="31">
        <v>2055</v>
      </c>
      <c r="BX110" s="31">
        <v>702</v>
      </c>
      <c r="BY110" s="31">
        <v>850</v>
      </c>
      <c r="BZ110" s="31">
        <v>622</v>
      </c>
      <c r="CA110" s="31">
        <v>442</v>
      </c>
      <c r="CB110" s="31">
        <v>667</v>
      </c>
      <c r="CC110" s="31">
        <v>1273</v>
      </c>
      <c r="CD110" s="31">
        <v>378</v>
      </c>
      <c r="CE110" s="32">
        <v>17573</v>
      </c>
      <c r="CF110" s="31">
        <v>1582</v>
      </c>
      <c r="CG110" s="32">
        <v>87255.043000000005</v>
      </c>
      <c r="CH110" s="31">
        <v>461766</v>
      </c>
      <c r="CI110" s="31">
        <v>305100</v>
      </c>
      <c r="CJ110" s="31">
        <v>53910.207886094089</v>
      </c>
      <c r="CK110" s="31">
        <v>54886</v>
      </c>
      <c r="CL110" s="31">
        <v>10323</v>
      </c>
      <c r="CM110" s="31">
        <v>11443</v>
      </c>
      <c r="CN110" s="31">
        <v>9418</v>
      </c>
      <c r="CO110" s="31">
        <v>3638</v>
      </c>
      <c r="CP110" s="31"/>
      <c r="CQ110" s="31">
        <v>12871</v>
      </c>
      <c r="CR110" s="31">
        <v>597</v>
      </c>
      <c r="CS110" s="31">
        <v>3404</v>
      </c>
      <c r="CT110" s="31"/>
      <c r="CU110" s="31"/>
      <c r="CV110" s="31">
        <v>370</v>
      </c>
      <c r="CW110" s="31">
        <v>5109</v>
      </c>
      <c r="CX110" s="32">
        <v>932835.20788609411</v>
      </c>
      <c r="CY110" s="31"/>
      <c r="CZ110" s="31"/>
      <c r="DA110" s="31"/>
      <c r="DB110" s="31"/>
      <c r="DC110" s="31"/>
      <c r="DD110" s="31"/>
      <c r="DE110" s="31"/>
      <c r="DF110" s="32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2"/>
      <c r="DW110" s="32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2"/>
      <c r="GA110" s="30"/>
    </row>
    <row r="111" spans="1:183">
      <c r="A111" s="33">
        <v>1919</v>
      </c>
      <c r="B111" s="31">
        <v>6420</v>
      </c>
      <c r="C111" s="31">
        <v>7628</v>
      </c>
      <c r="D111" s="31">
        <v>3202</v>
      </c>
      <c r="E111" s="31">
        <v>3117</v>
      </c>
      <c r="F111" s="31">
        <v>38700</v>
      </c>
      <c r="G111" s="31">
        <v>60547</v>
      </c>
      <c r="H111" s="31">
        <v>37250</v>
      </c>
      <c r="I111" s="31">
        <v>6805</v>
      </c>
      <c r="J111" s="31">
        <v>2603</v>
      </c>
      <c r="K111" s="31">
        <v>5830</v>
      </c>
      <c r="L111" s="31">
        <v>3869</v>
      </c>
      <c r="M111" s="31">
        <v>46534</v>
      </c>
      <c r="N111" s="32">
        <v>222505</v>
      </c>
      <c r="O111" s="36">
        <v>4352</v>
      </c>
      <c r="P111" s="31">
        <v>5660</v>
      </c>
      <c r="Q111" s="31">
        <v>6021</v>
      </c>
      <c r="R111" s="31">
        <v>21091</v>
      </c>
      <c r="S111" s="31">
        <v>1384</v>
      </c>
      <c r="T111" s="35">
        <v>256661</v>
      </c>
      <c r="U111" s="31">
        <v>5193</v>
      </c>
      <c r="V111" s="31">
        <v>1195</v>
      </c>
      <c r="W111" s="31">
        <v>8548</v>
      </c>
      <c r="X111" s="31">
        <v>105473</v>
      </c>
      <c r="Y111" s="32">
        <v>120409</v>
      </c>
      <c r="Z111" s="31"/>
      <c r="AA111" s="31"/>
      <c r="AB111" s="31"/>
      <c r="AC111" s="31"/>
      <c r="AD111" s="31"/>
      <c r="AE111" s="31"/>
      <c r="AF111" s="31"/>
      <c r="AG111" s="32"/>
      <c r="AH111" s="31"/>
      <c r="AI111" s="31"/>
      <c r="AJ111" s="31"/>
      <c r="AK111" s="31"/>
      <c r="AL111" s="31"/>
      <c r="AM111" s="32"/>
      <c r="AN111" s="31"/>
      <c r="AO111" s="31"/>
      <c r="AP111" s="32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2"/>
      <c r="BG111" s="31">
        <v>8672</v>
      </c>
      <c r="BH111" s="31">
        <v>26835</v>
      </c>
      <c r="BI111" s="31">
        <v>3677.7020000000002</v>
      </c>
      <c r="BJ111" s="31">
        <v>6056</v>
      </c>
      <c r="BK111" s="31">
        <v>14910</v>
      </c>
      <c r="BL111" s="31">
        <v>4631</v>
      </c>
      <c r="BM111" s="31">
        <v>1341</v>
      </c>
      <c r="BN111" s="31">
        <v>2973</v>
      </c>
      <c r="BO111" s="32">
        <v>69095.70199999999</v>
      </c>
      <c r="BP111" s="31">
        <v>2098</v>
      </c>
      <c r="BQ111" s="31">
        <v>420</v>
      </c>
      <c r="BR111" s="31">
        <v>2912</v>
      </c>
      <c r="BS111" s="31">
        <v>859</v>
      </c>
      <c r="BT111" s="31">
        <v>1774</v>
      </c>
      <c r="BU111" s="31">
        <v>1145</v>
      </c>
      <c r="BV111" s="31">
        <v>1581</v>
      </c>
      <c r="BW111" s="31">
        <v>2089</v>
      </c>
      <c r="BX111" s="31">
        <v>711</v>
      </c>
      <c r="BY111" s="31">
        <v>852</v>
      </c>
      <c r="BZ111" s="31">
        <v>631</v>
      </c>
      <c r="CA111" s="31">
        <v>464</v>
      </c>
      <c r="CB111" s="31">
        <v>683</v>
      </c>
      <c r="CC111" s="31">
        <v>1292</v>
      </c>
      <c r="CD111" s="31">
        <v>383</v>
      </c>
      <c r="CE111" s="32">
        <v>17894</v>
      </c>
      <c r="CF111" s="31">
        <v>1596</v>
      </c>
      <c r="CG111" s="32">
        <v>88585.70199999999</v>
      </c>
      <c r="CH111" s="31">
        <v>466855</v>
      </c>
      <c r="CI111" s="31">
        <v>305300</v>
      </c>
      <c r="CJ111" s="31">
        <v>54438.218022809808</v>
      </c>
      <c r="CK111" s="31">
        <v>55253</v>
      </c>
      <c r="CL111" s="31">
        <v>10522</v>
      </c>
      <c r="CM111" s="31">
        <v>11627</v>
      </c>
      <c r="CN111" s="31">
        <v>9608</v>
      </c>
      <c r="CO111" s="31">
        <v>3681</v>
      </c>
      <c r="CP111" s="31"/>
      <c r="CQ111" s="31">
        <v>12893</v>
      </c>
      <c r="CR111" s="31">
        <v>622</v>
      </c>
      <c r="CS111" s="31">
        <v>3473</v>
      </c>
      <c r="CT111" s="31"/>
      <c r="CU111" s="31"/>
      <c r="CV111" s="31">
        <v>380</v>
      </c>
      <c r="CW111" s="31">
        <v>5179</v>
      </c>
      <c r="CX111" s="32">
        <v>939831.21802280983</v>
      </c>
      <c r="CY111" s="31"/>
      <c r="CZ111" s="31"/>
      <c r="DA111" s="31"/>
      <c r="DB111" s="31"/>
      <c r="DC111" s="31"/>
      <c r="DD111" s="31"/>
      <c r="DE111" s="31"/>
      <c r="DF111" s="32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2"/>
      <c r="DW111" s="32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2"/>
      <c r="GA111" s="30"/>
    </row>
    <row r="112" spans="1:183">
      <c r="A112" s="33">
        <v>1920</v>
      </c>
      <c r="B112" s="31">
        <v>6455</v>
      </c>
      <c r="C112" s="31">
        <v>7552</v>
      </c>
      <c r="D112" s="31">
        <v>3242</v>
      </c>
      <c r="E112" s="31">
        <v>3133</v>
      </c>
      <c r="F112" s="31">
        <v>39000</v>
      </c>
      <c r="G112" s="31">
        <v>60894</v>
      </c>
      <c r="H112" s="31">
        <v>37398</v>
      </c>
      <c r="I112" s="31">
        <v>6848</v>
      </c>
      <c r="J112" s="31">
        <v>2635</v>
      </c>
      <c r="K112" s="31">
        <v>5876</v>
      </c>
      <c r="L112" s="31">
        <v>3877</v>
      </c>
      <c r="M112" s="31">
        <v>46821</v>
      </c>
      <c r="N112" s="32">
        <v>223731</v>
      </c>
      <c r="O112" s="36">
        <v>4361</v>
      </c>
      <c r="P112" s="31">
        <v>5700</v>
      </c>
      <c r="Q112" s="31">
        <v>6029</v>
      </c>
      <c r="R112" s="31">
        <v>21232</v>
      </c>
      <c r="S112" s="31">
        <v>1389</v>
      </c>
      <c r="T112" s="35">
        <v>258081</v>
      </c>
      <c r="U112" s="31">
        <v>5358</v>
      </c>
      <c r="V112" s="31">
        <v>1241</v>
      </c>
      <c r="W112" s="31">
        <v>8798</v>
      </c>
      <c r="X112" s="31">
        <v>106881</v>
      </c>
      <c r="Y112" s="32">
        <v>122278</v>
      </c>
      <c r="Z112" s="31">
        <v>932</v>
      </c>
      <c r="AA112" s="31">
        <v>5072</v>
      </c>
      <c r="AB112" s="31">
        <v>12979</v>
      </c>
      <c r="AC112" s="31">
        <v>7950</v>
      </c>
      <c r="AD112" s="31">
        <v>23968</v>
      </c>
      <c r="AE112" s="31">
        <v>12340</v>
      </c>
      <c r="AF112" s="31">
        <v>12422</v>
      </c>
      <c r="AG112" s="35">
        <v>75663</v>
      </c>
      <c r="AH112" s="31"/>
      <c r="AI112" s="31"/>
      <c r="AJ112" s="31"/>
      <c r="AK112" s="31"/>
      <c r="AL112" s="31"/>
      <c r="AM112" s="32"/>
      <c r="AN112" s="31"/>
      <c r="AO112" s="31"/>
      <c r="AP112" s="32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2">
        <v>154607</v>
      </c>
      <c r="BG112" s="31">
        <v>8861</v>
      </c>
      <c r="BH112" s="31">
        <v>27404</v>
      </c>
      <c r="BI112" s="31">
        <v>3722.598</v>
      </c>
      <c r="BJ112" s="31">
        <v>6213</v>
      </c>
      <c r="BK112" s="31">
        <v>14900</v>
      </c>
      <c r="BL112" s="31">
        <v>4690</v>
      </c>
      <c r="BM112" s="31">
        <v>1371</v>
      </c>
      <c r="BN112" s="31">
        <v>2992</v>
      </c>
      <c r="BO112" s="32">
        <v>70153.597999999998</v>
      </c>
      <c r="BP112" s="31">
        <v>2136</v>
      </c>
      <c r="BQ112" s="31">
        <v>420</v>
      </c>
      <c r="BR112" s="31">
        <v>2997</v>
      </c>
      <c r="BS112" s="31">
        <v>879</v>
      </c>
      <c r="BT112" s="31">
        <v>1790</v>
      </c>
      <c r="BU112" s="31">
        <v>1170</v>
      </c>
      <c r="BV112" s="31">
        <v>1597</v>
      </c>
      <c r="BW112" s="31">
        <v>2124</v>
      </c>
      <c r="BX112" s="31">
        <v>720</v>
      </c>
      <c r="BY112" s="31">
        <v>855</v>
      </c>
      <c r="BZ112" s="31">
        <v>640</v>
      </c>
      <c r="CA112" s="31">
        <v>487</v>
      </c>
      <c r="CB112" s="31">
        <v>699</v>
      </c>
      <c r="CC112" s="31">
        <v>1312</v>
      </c>
      <c r="CD112" s="31">
        <v>389</v>
      </c>
      <c r="CE112" s="32">
        <v>18215</v>
      </c>
      <c r="CF112" s="31">
        <v>1609</v>
      </c>
      <c r="CG112" s="32">
        <v>89977.597999999998</v>
      </c>
      <c r="CH112" s="31">
        <v>472000</v>
      </c>
      <c r="CI112" s="31">
        <v>305600</v>
      </c>
      <c r="CJ112" s="31">
        <v>54992.740212736717</v>
      </c>
      <c r="CK112" s="31">
        <v>55818</v>
      </c>
      <c r="CL112" s="31">
        <v>10725</v>
      </c>
      <c r="CM112" s="31">
        <v>11804</v>
      </c>
      <c r="CN112" s="31">
        <v>9802</v>
      </c>
      <c r="CO112" s="31">
        <v>3721</v>
      </c>
      <c r="CP112" s="31"/>
      <c r="CQ112" s="31">
        <v>13096</v>
      </c>
      <c r="CR112" s="31">
        <v>648</v>
      </c>
      <c r="CS112" s="31">
        <v>3545</v>
      </c>
      <c r="CT112" s="31"/>
      <c r="CU112" s="31"/>
      <c r="CV112" s="31">
        <v>391</v>
      </c>
      <c r="CW112" s="31">
        <v>5250</v>
      </c>
      <c r="CX112" s="32">
        <v>947392.74021273677</v>
      </c>
      <c r="CY112" s="31"/>
      <c r="CZ112" s="31"/>
      <c r="DA112" s="31"/>
      <c r="DB112" s="31"/>
      <c r="DC112" s="31"/>
      <c r="DD112" s="31"/>
      <c r="DE112" s="31"/>
      <c r="DF112" s="32">
        <v>39807</v>
      </c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2">
        <v>42252</v>
      </c>
      <c r="DW112" s="32">
        <v>1029451.7402127368</v>
      </c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2">
        <v>133408</v>
      </c>
      <c r="GA112" s="30">
        <v>1863466.3382127366</v>
      </c>
    </row>
    <row r="113" spans="1:183">
      <c r="A113" s="33">
        <v>1921</v>
      </c>
      <c r="B113" s="31">
        <v>6504</v>
      </c>
      <c r="C113" s="31">
        <v>7504</v>
      </c>
      <c r="D113" s="31">
        <v>3285</v>
      </c>
      <c r="E113" s="31">
        <v>3170</v>
      </c>
      <c r="F113" s="31">
        <v>39240</v>
      </c>
      <c r="G113" s="31">
        <v>61573</v>
      </c>
      <c r="H113" s="31">
        <v>37691</v>
      </c>
      <c r="I113" s="31">
        <v>6921</v>
      </c>
      <c r="J113" s="31">
        <v>2668</v>
      </c>
      <c r="K113" s="31">
        <v>5929</v>
      </c>
      <c r="L113" s="31">
        <v>3876</v>
      </c>
      <c r="M113" s="31">
        <v>44072</v>
      </c>
      <c r="N113" s="32">
        <v>222433</v>
      </c>
      <c r="O113" s="31">
        <v>3096</v>
      </c>
      <c r="P113" s="31">
        <v>5837</v>
      </c>
      <c r="Q113" s="31">
        <v>6071</v>
      </c>
      <c r="R113" s="31">
        <v>21411</v>
      </c>
      <c r="S113" s="31">
        <v>1393</v>
      </c>
      <c r="T113" s="35">
        <v>260241</v>
      </c>
      <c r="U113" s="31">
        <v>5461</v>
      </c>
      <c r="V113" s="31">
        <v>1275</v>
      </c>
      <c r="W113" s="31">
        <v>9028</v>
      </c>
      <c r="X113" s="31">
        <v>108964</v>
      </c>
      <c r="Y113" s="32">
        <v>124728</v>
      </c>
      <c r="Z113" s="31">
        <v>937</v>
      </c>
      <c r="AA113" s="31">
        <v>5148</v>
      </c>
      <c r="AB113" s="31">
        <v>13008</v>
      </c>
      <c r="AC113" s="31">
        <v>8029</v>
      </c>
      <c r="AD113" s="31">
        <v>24330</v>
      </c>
      <c r="AE113" s="31">
        <v>12479</v>
      </c>
      <c r="AF113" s="31">
        <v>12607</v>
      </c>
      <c r="AG113" s="35">
        <v>76538</v>
      </c>
      <c r="AH113" s="31"/>
      <c r="AI113" s="31"/>
      <c r="AJ113" s="31"/>
      <c r="AK113" s="31"/>
      <c r="AL113" s="31"/>
      <c r="AM113" s="32"/>
      <c r="AN113" s="31"/>
      <c r="AO113" s="31"/>
      <c r="AP113" s="32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2">
        <v>152836</v>
      </c>
      <c r="BG113" s="31">
        <v>9092</v>
      </c>
      <c r="BH113" s="31">
        <v>27969</v>
      </c>
      <c r="BI113" s="31">
        <v>3768.846</v>
      </c>
      <c r="BJ113" s="31">
        <v>6374</v>
      </c>
      <c r="BK113" s="31">
        <v>14895</v>
      </c>
      <c r="BL113" s="31">
        <v>4764</v>
      </c>
      <c r="BM113" s="31">
        <v>1402</v>
      </c>
      <c r="BN113" s="31">
        <v>3008</v>
      </c>
      <c r="BO113" s="32">
        <v>71272.84599999999</v>
      </c>
      <c r="BP113" s="31">
        <v>2161</v>
      </c>
      <c r="BQ113" s="31">
        <v>430</v>
      </c>
      <c r="BR113" s="31">
        <v>3083</v>
      </c>
      <c r="BS113" s="31">
        <v>912</v>
      </c>
      <c r="BT113" s="31">
        <v>1805</v>
      </c>
      <c r="BU113" s="31">
        <v>1190</v>
      </c>
      <c r="BV113" s="31">
        <v>1614</v>
      </c>
      <c r="BW113" s="31">
        <v>2152</v>
      </c>
      <c r="BX113" s="31">
        <v>740</v>
      </c>
      <c r="BY113" s="31">
        <v>860</v>
      </c>
      <c r="BZ113" s="31">
        <v>640</v>
      </c>
      <c r="CA113" s="31">
        <v>489</v>
      </c>
      <c r="CB113" s="31">
        <v>715</v>
      </c>
      <c r="CC113" s="31">
        <v>1336</v>
      </c>
      <c r="CD113" s="31">
        <v>367</v>
      </c>
      <c r="CE113" s="32">
        <v>18494</v>
      </c>
      <c r="CF113" s="31">
        <v>1622</v>
      </c>
      <c r="CG113" s="32">
        <v>91388.84599999999</v>
      </c>
      <c r="CH113" s="31">
        <v>473673</v>
      </c>
      <c r="CI113" s="31">
        <v>307300</v>
      </c>
      <c r="CJ113" s="31">
        <v>55600.943572592136</v>
      </c>
      <c r="CK113" s="31">
        <v>56490</v>
      </c>
      <c r="CL113" s="31">
        <v>10932</v>
      </c>
      <c r="CM113" s="31">
        <v>12040</v>
      </c>
      <c r="CN113" s="31">
        <v>10000</v>
      </c>
      <c r="CO113" s="31">
        <v>3786</v>
      </c>
      <c r="CP113" s="31"/>
      <c r="CQ113" s="31">
        <v>13212</v>
      </c>
      <c r="CR113" s="31">
        <v>625</v>
      </c>
      <c r="CS113" s="31">
        <v>3618</v>
      </c>
      <c r="CT113" s="31"/>
      <c r="CU113" s="31"/>
      <c r="CV113" s="31">
        <v>418</v>
      </c>
      <c r="CW113" s="31">
        <v>5304</v>
      </c>
      <c r="CX113" s="32">
        <v>952998.94357259211</v>
      </c>
      <c r="CY113" s="31"/>
      <c r="CZ113" s="31"/>
      <c r="DA113" s="31"/>
      <c r="DB113" s="31"/>
      <c r="DC113" s="31"/>
      <c r="DD113" s="31"/>
      <c r="DE113" s="31"/>
      <c r="DF113" s="32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2"/>
      <c r="GA113" s="30"/>
    </row>
    <row r="114" spans="1:183">
      <c r="A114" s="33">
        <v>1922</v>
      </c>
      <c r="B114" s="31">
        <v>6528</v>
      </c>
      <c r="C114" s="31">
        <v>7571</v>
      </c>
      <c r="D114" s="31">
        <v>3322</v>
      </c>
      <c r="E114" s="31">
        <v>3210</v>
      </c>
      <c r="F114" s="31">
        <v>39420</v>
      </c>
      <c r="G114" s="31">
        <v>61900</v>
      </c>
      <c r="H114" s="31">
        <v>38086</v>
      </c>
      <c r="I114" s="31">
        <v>7032</v>
      </c>
      <c r="J114" s="31">
        <v>2695</v>
      </c>
      <c r="K114" s="31">
        <v>5971</v>
      </c>
      <c r="L114" s="31">
        <v>3874</v>
      </c>
      <c r="M114" s="31">
        <v>44372</v>
      </c>
      <c r="N114" s="32">
        <v>223981</v>
      </c>
      <c r="O114" s="31">
        <v>3002</v>
      </c>
      <c r="P114" s="31">
        <v>5890</v>
      </c>
      <c r="Q114" s="31">
        <v>6146</v>
      </c>
      <c r="R114" s="31">
        <v>21628</v>
      </c>
      <c r="S114" s="31">
        <v>1398</v>
      </c>
      <c r="T114" s="35">
        <v>262045</v>
      </c>
      <c r="U114" s="31">
        <v>5574</v>
      </c>
      <c r="V114" s="31">
        <v>1304</v>
      </c>
      <c r="W114" s="31">
        <v>9159</v>
      </c>
      <c r="X114" s="31">
        <v>110484</v>
      </c>
      <c r="Y114" s="32">
        <v>126521</v>
      </c>
      <c r="Z114" s="31">
        <v>942</v>
      </c>
      <c r="AA114" s="31">
        <v>5255</v>
      </c>
      <c r="AB114" s="31">
        <v>13159</v>
      </c>
      <c r="AC114" s="31">
        <v>8103</v>
      </c>
      <c r="AD114" s="31">
        <v>24935</v>
      </c>
      <c r="AE114" s="31">
        <v>12666</v>
      </c>
      <c r="AF114" s="31">
        <v>12796</v>
      </c>
      <c r="AG114" s="35">
        <v>77856</v>
      </c>
      <c r="AH114" s="31"/>
      <c r="AI114" s="31"/>
      <c r="AJ114" s="31"/>
      <c r="AK114" s="31"/>
      <c r="AL114" s="31"/>
      <c r="AM114" s="32"/>
      <c r="AN114" s="31"/>
      <c r="AO114" s="31"/>
      <c r="AP114" s="32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2">
        <v>152403</v>
      </c>
      <c r="BG114" s="31">
        <v>9368</v>
      </c>
      <c r="BH114" s="31">
        <v>28542</v>
      </c>
      <c r="BI114" s="31">
        <v>3816.5610000000001</v>
      </c>
      <c r="BJ114" s="31">
        <v>6539</v>
      </c>
      <c r="BK114" s="31">
        <v>15129</v>
      </c>
      <c r="BL114" s="31">
        <v>4838</v>
      </c>
      <c r="BM114" s="31">
        <v>1433</v>
      </c>
      <c r="BN114" s="31">
        <v>3025</v>
      </c>
      <c r="BO114" s="32">
        <v>72690.561000000002</v>
      </c>
      <c r="BP114" s="31">
        <v>2186</v>
      </c>
      <c r="BQ114" s="31">
        <v>430</v>
      </c>
      <c r="BR114" s="31">
        <v>3170</v>
      </c>
      <c r="BS114" s="31">
        <v>946</v>
      </c>
      <c r="BT114" s="31">
        <v>1820</v>
      </c>
      <c r="BU114" s="31">
        <v>1220</v>
      </c>
      <c r="BV114" s="31">
        <v>1631</v>
      </c>
      <c r="BW114" s="31">
        <v>2181</v>
      </c>
      <c r="BX114" s="31">
        <v>770</v>
      </c>
      <c r="BY114" s="31">
        <v>879</v>
      </c>
      <c r="BZ114" s="31">
        <v>650</v>
      </c>
      <c r="CA114" s="31">
        <v>491</v>
      </c>
      <c r="CB114" s="31">
        <v>732</v>
      </c>
      <c r="CC114" s="31">
        <v>1359</v>
      </c>
      <c r="CD114" s="31">
        <v>371</v>
      </c>
      <c r="CE114" s="32">
        <v>18836</v>
      </c>
      <c r="CF114" s="31">
        <v>1635</v>
      </c>
      <c r="CG114" s="32">
        <v>93161.561000000002</v>
      </c>
      <c r="CH114" s="31">
        <v>475352</v>
      </c>
      <c r="CI114" s="31">
        <v>310400</v>
      </c>
      <c r="CJ114" s="31">
        <v>56219.745956444502</v>
      </c>
      <c r="CK114" s="31">
        <v>57209</v>
      </c>
      <c r="CL114" s="31">
        <v>11143</v>
      </c>
      <c r="CM114" s="31">
        <v>12281</v>
      </c>
      <c r="CN114" s="31">
        <v>10202</v>
      </c>
      <c r="CO114" s="31">
        <v>3844</v>
      </c>
      <c r="CP114" s="31"/>
      <c r="CQ114" s="31">
        <v>13351</v>
      </c>
      <c r="CR114" s="31">
        <v>638</v>
      </c>
      <c r="CS114" s="31">
        <v>3698</v>
      </c>
      <c r="CT114" s="31"/>
      <c r="CU114" s="31"/>
      <c r="CV114" s="31">
        <v>436</v>
      </c>
      <c r="CW114" s="31">
        <v>5367</v>
      </c>
      <c r="CX114" s="32">
        <v>960140.74595644453</v>
      </c>
      <c r="CY114" s="31"/>
      <c r="CZ114" s="31"/>
      <c r="DA114" s="31"/>
      <c r="DB114" s="31"/>
      <c r="DC114" s="31"/>
      <c r="DD114" s="31"/>
      <c r="DE114" s="31"/>
      <c r="DF114" s="32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2"/>
      <c r="DW114" s="32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2"/>
      <c r="GA114" s="30"/>
    </row>
    <row r="115" spans="1:183">
      <c r="A115" s="33">
        <v>1923</v>
      </c>
      <c r="B115" s="31">
        <v>6543</v>
      </c>
      <c r="C115" s="31">
        <v>7635</v>
      </c>
      <c r="D115" s="31">
        <v>3356</v>
      </c>
      <c r="E115" s="31">
        <v>3243</v>
      </c>
      <c r="F115" s="31">
        <v>39880</v>
      </c>
      <c r="G115" s="31">
        <v>62307</v>
      </c>
      <c r="H115" s="31">
        <v>38460</v>
      </c>
      <c r="I115" s="31">
        <v>7150</v>
      </c>
      <c r="J115" s="31">
        <v>2713</v>
      </c>
      <c r="K115" s="31">
        <v>5997</v>
      </c>
      <c r="L115" s="31">
        <v>3883</v>
      </c>
      <c r="M115" s="31">
        <v>44596</v>
      </c>
      <c r="N115" s="32">
        <v>225763</v>
      </c>
      <c r="O115" s="31">
        <v>3014</v>
      </c>
      <c r="P115" s="31">
        <v>6010</v>
      </c>
      <c r="Q115" s="31">
        <v>6223</v>
      </c>
      <c r="R115" s="31">
        <v>21847</v>
      </c>
      <c r="S115" s="31">
        <v>1402</v>
      </c>
      <c r="T115" s="35">
        <v>264259</v>
      </c>
      <c r="U115" s="31">
        <v>5697</v>
      </c>
      <c r="V115" s="31">
        <v>1326</v>
      </c>
      <c r="W115" s="31">
        <v>9256</v>
      </c>
      <c r="X115" s="31">
        <v>112387</v>
      </c>
      <c r="Y115" s="32">
        <v>128666</v>
      </c>
      <c r="Z115" s="31">
        <v>947</v>
      </c>
      <c r="AA115" s="31">
        <v>5365</v>
      </c>
      <c r="AB115" s="31">
        <v>13293</v>
      </c>
      <c r="AC115" s="31">
        <v>8173</v>
      </c>
      <c r="AD115" s="31">
        <v>25569</v>
      </c>
      <c r="AE115" s="31">
        <v>12843</v>
      </c>
      <c r="AF115" s="31">
        <v>12987</v>
      </c>
      <c r="AG115" s="35">
        <v>79177</v>
      </c>
      <c r="AH115" s="31"/>
      <c r="AI115" s="31"/>
      <c r="AJ115" s="31"/>
      <c r="AK115" s="31"/>
      <c r="AL115" s="31"/>
      <c r="AM115" s="32"/>
      <c r="AN115" s="31"/>
      <c r="AO115" s="31"/>
      <c r="AP115" s="32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2">
        <v>153055</v>
      </c>
      <c r="BG115" s="31">
        <v>9707</v>
      </c>
      <c r="BH115" s="31">
        <v>29126</v>
      </c>
      <c r="BI115" s="31">
        <v>3865.8629999999998</v>
      </c>
      <c r="BJ115" s="31">
        <v>6709</v>
      </c>
      <c r="BK115" s="31">
        <v>15367</v>
      </c>
      <c r="BL115" s="31">
        <v>4914</v>
      </c>
      <c r="BM115" s="31">
        <v>1465</v>
      </c>
      <c r="BN115" s="31">
        <v>3049</v>
      </c>
      <c r="BO115" s="32">
        <v>74202.862999999998</v>
      </c>
      <c r="BP115" s="31">
        <v>2212</v>
      </c>
      <c r="BQ115" s="31">
        <v>440</v>
      </c>
      <c r="BR115" s="31">
        <v>3257</v>
      </c>
      <c r="BS115" s="31">
        <v>981</v>
      </c>
      <c r="BT115" s="31">
        <v>1835</v>
      </c>
      <c r="BU115" s="31">
        <v>1240</v>
      </c>
      <c r="BV115" s="31">
        <v>1648</v>
      </c>
      <c r="BW115" s="31">
        <v>2209</v>
      </c>
      <c r="BX115" s="31">
        <v>800</v>
      </c>
      <c r="BY115" s="31">
        <v>891</v>
      </c>
      <c r="BZ115" s="31">
        <v>650</v>
      </c>
      <c r="CA115" s="31">
        <v>493</v>
      </c>
      <c r="CB115" s="31">
        <v>749</v>
      </c>
      <c r="CC115" s="31">
        <v>1383</v>
      </c>
      <c r="CD115" s="31">
        <v>376</v>
      </c>
      <c r="CE115" s="32">
        <v>19164</v>
      </c>
      <c r="CF115" s="31">
        <v>1649</v>
      </c>
      <c r="CG115" s="32">
        <v>95015.862999999998</v>
      </c>
      <c r="CH115" s="31">
        <v>477037</v>
      </c>
      <c r="CI115" s="31">
        <v>313600</v>
      </c>
      <c r="CJ115" s="31">
        <v>56847.365015960946</v>
      </c>
      <c r="CK115" s="31">
        <v>57937</v>
      </c>
      <c r="CL115" s="31">
        <v>11358</v>
      </c>
      <c r="CM115" s="31">
        <v>12526</v>
      </c>
      <c r="CN115" s="31">
        <v>10435</v>
      </c>
      <c r="CO115" s="31">
        <v>3904</v>
      </c>
      <c r="CP115" s="31"/>
      <c r="CQ115" s="31">
        <v>13491</v>
      </c>
      <c r="CR115" s="31">
        <v>668</v>
      </c>
      <c r="CS115" s="31">
        <v>3779</v>
      </c>
      <c r="CT115" s="31"/>
      <c r="CU115" s="31"/>
      <c r="CV115" s="31">
        <v>458</v>
      </c>
      <c r="CW115" s="31">
        <v>5426</v>
      </c>
      <c r="CX115" s="32">
        <v>967466.365015961</v>
      </c>
      <c r="CY115" s="31"/>
      <c r="CZ115" s="31"/>
      <c r="DA115" s="31"/>
      <c r="DB115" s="31"/>
      <c r="DC115" s="31"/>
      <c r="DD115" s="31"/>
      <c r="DE115" s="31"/>
      <c r="DF115" s="32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>
        <v>13877</v>
      </c>
      <c r="DV115" s="32"/>
      <c r="DW115" s="32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2"/>
      <c r="GA115" s="30"/>
    </row>
    <row r="116" spans="1:183">
      <c r="A116" s="33">
        <v>1924</v>
      </c>
      <c r="B116" s="31">
        <v>6562</v>
      </c>
      <c r="C116" s="31">
        <v>7707</v>
      </c>
      <c r="D116" s="31">
        <v>3389</v>
      </c>
      <c r="E116" s="31">
        <v>3272</v>
      </c>
      <c r="F116" s="31">
        <v>40310</v>
      </c>
      <c r="G116" s="31">
        <v>62697</v>
      </c>
      <c r="H116" s="31">
        <v>38810</v>
      </c>
      <c r="I116" s="31">
        <v>7264</v>
      </c>
      <c r="J116" s="31">
        <v>2729</v>
      </c>
      <c r="K116" s="31">
        <v>6021</v>
      </c>
      <c r="L116" s="31">
        <v>3896</v>
      </c>
      <c r="M116" s="31">
        <v>44915</v>
      </c>
      <c r="N116" s="32">
        <v>227572</v>
      </c>
      <c r="O116" s="31">
        <v>3005</v>
      </c>
      <c r="P116" s="31">
        <v>6000</v>
      </c>
      <c r="Q116" s="31">
        <v>6300</v>
      </c>
      <c r="R116" s="31">
        <v>22069</v>
      </c>
      <c r="S116" s="31">
        <v>1407</v>
      </c>
      <c r="T116" s="35">
        <v>266353</v>
      </c>
      <c r="U116" s="31">
        <v>5819</v>
      </c>
      <c r="V116" s="31">
        <v>1350</v>
      </c>
      <c r="W116" s="31">
        <v>9394</v>
      </c>
      <c r="X116" s="31">
        <v>114558</v>
      </c>
      <c r="Y116" s="32">
        <v>131121</v>
      </c>
      <c r="Z116" s="31">
        <v>952</v>
      </c>
      <c r="AA116" s="31">
        <v>5476</v>
      </c>
      <c r="AB116" s="31">
        <v>13413</v>
      </c>
      <c r="AC116" s="31">
        <v>8232</v>
      </c>
      <c r="AD116" s="31">
        <v>25992</v>
      </c>
      <c r="AE116" s="31">
        <v>13020</v>
      </c>
      <c r="AF116" s="31">
        <v>13180</v>
      </c>
      <c r="AG116" s="35">
        <v>80265</v>
      </c>
      <c r="AH116" s="31"/>
      <c r="AI116" s="31"/>
      <c r="AJ116" s="31"/>
      <c r="AK116" s="31"/>
      <c r="AL116" s="31"/>
      <c r="AM116" s="32"/>
      <c r="AN116" s="31"/>
      <c r="AO116" s="31"/>
      <c r="AP116" s="32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2">
        <v>155581</v>
      </c>
      <c r="BG116" s="31">
        <v>10054</v>
      </c>
      <c r="BH116" s="31">
        <v>29723</v>
      </c>
      <c r="BI116" s="31">
        <v>3916.875</v>
      </c>
      <c r="BJ116" s="31">
        <v>6882</v>
      </c>
      <c r="BK116" s="31">
        <v>15609</v>
      </c>
      <c r="BL116" s="31">
        <v>4992</v>
      </c>
      <c r="BM116" s="31">
        <v>1498</v>
      </c>
      <c r="BN116" s="31">
        <v>3077</v>
      </c>
      <c r="BO116" s="32">
        <v>75751.875</v>
      </c>
      <c r="BP116" s="31">
        <v>2237</v>
      </c>
      <c r="BQ116" s="31">
        <v>450</v>
      </c>
      <c r="BR116" s="31">
        <v>3345</v>
      </c>
      <c r="BS116" s="31">
        <v>1017</v>
      </c>
      <c r="BT116" s="31">
        <v>1850</v>
      </c>
      <c r="BU116" s="31">
        <v>1270</v>
      </c>
      <c r="BV116" s="31">
        <v>1665</v>
      </c>
      <c r="BW116" s="31">
        <v>2239</v>
      </c>
      <c r="BX116" s="31">
        <v>820</v>
      </c>
      <c r="BY116" s="31">
        <v>900</v>
      </c>
      <c r="BZ116" s="31">
        <v>660</v>
      </c>
      <c r="CA116" s="31">
        <v>495</v>
      </c>
      <c r="CB116" s="31">
        <v>767</v>
      </c>
      <c r="CC116" s="31">
        <v>1407</v>
      </c>
      <c r="CD116" s="31">
        <v>379</v>
      </c>
      <c r="CE116" s="32">
        <v>19501</v>
      </c>
      <c r="CF116" s="31">
        <v>1663</v>
      </c>
      <c r="CG116" s="32">
        <v>96915.875</v>
      </c>
      <c r="CH116" s="31">
        <v>478728</v>
      </c>
      <c r="CI116" s="31">
        <v>316700</v>
      </c>
      <c r="CJ116" s="31">
        <v>57486.028362318168</v>
      </c>
      <c r="CK116" s="31">
        <v>58686</v>
      </c>
      <c r="CL116" s="31">
        <v>11577</v>
      </c>
      <c r="CM116" s="31">
        <v>12777</v>
      </c>
      <c r="CN116" s="31">
        <v>10673</v>
      </c>
      <c r="CO116" s="31">
        <v>3959</v>
      </c>
      <c r="CP116" s="31"/>
      <c r="CQ116" s="31">
        <v>13633</v>
      </c>
      <c r="CR116" s="31">
        <v>696</v>
      </c>
      <c r="CS116" s="31">
        <v>3863</v>
      </c>
      <c r="CT116" s="31"/>
      <c r="CU116" s="31"/>
      <c r="CV116" s="31">
        <v>469</v>
      </c>
      <c r="CW116" s="31">
        <v>5452</v>
      </c>
      <c r="CX116" s="32">
        <v>974699.02836231817</v>
      </c>
      <c r="CY116" s="31"/>
      <c r="CZ116" s="31"/>
      <c r="DA116" s="31"/>
      <c r="DB116" s="31"/>
      <c r="DC116" s="31"/>
      <c r="DD116" s="31"/>
      <c r="DE116" s="31"/>
      <c r="DF116" s="32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>
        <v>13968</v>
      </c>
      <c r="DS116" s="31"/>
      <c r="DT116" s="31"/>
      <c r="DU116" s="31"/>
      <c r="DV116" s="32"/>
      <c r="DW116" s="32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2"/>
      <c r="GA116" s="30"/>
    </row>
    <row r="117" spans="1:183">
      <c r="A117" s="33">
        <v>1925</v>
      </c>
      <c r="B117" s="31">
        <v>6582</v>
      </c>
      <c r="C117" s="31">
        <v>7779</v>
      </c>
      <c r="D117" s="31">
        <v>3425</v>
      </c>
      <c r="E117" s="31">
        <v>3304</v>
      </c>
      <c r="F117" s="31">
        <v>40610</v>
      </c>
      <c r="G117" s="31">
        <v>63166</v>
      </c>
      <c r="H117" s="31">
        <v>39165</v>
      </c>
      <c r="I117" s="31">
        <v>7366</v>
      </c>
      <c r="J117" s="31">
        <v>2747</v>
      </c>
      <c r="K117" s="31">
        <v>6045</v>
      </c>
      <c r="L117" s="31">
        <v>3910</v>
      </c>
      <c r="M117" s="31">
        <v>45059</v>
      </c>
      <c r="N117" s="32">
        <v>229158</v>
      </c>
      <c r="O117" s="31">
        <v>2985</v>
      </c>
      <c r="P117" s="31">
        <v>5958</v>
      </c>
      <c r="Q117" s="31">
        <v>6378</v>
      </c>
      <c r="R117" s="31">
        <v>22292</v>
      </c>
      <c r="S117" s="31">
        <v>1411</v>
      </c>
      <c r="T117" s="35">
        <v>268182</v>
      </c>
      <c r="U117" s="31">
        <v>5943</v>
      </c>
      <c r="V117" s="31">
        <v>1382</v>
      </c>
      <c r="W117" s="31">
        <v>9549</v>
      </c>
      <c r="X117" s="31">
        <v>116284</v>
      </c>
      <c r="Y117" s="32">
        <v>133158</v>
      </c>
      <c r="Z117" s="31">
        <v>956</v>
      </c>
      <c r="AA117" s="31">
        <v>5590</v>
      </c>
      <c r="AB117" s="31">
        <v>13537</v>
      </c>
      <c r="AC117" s="31">
        <v>8299</v>
      </c>
      <c r="AD117" s="31">
        <v>26425</v>
      </c>
      <c r="AE117" s="31">
        <v>13209</v>
      </c>
      <c r="AF117" s="31">
        <v>13378</v>
      </c>
      <c r="AG117" s="35">
        <v>81394</v>
      </c>
      <c r="AH117" s="31"/>
      <c r="AI117" s="31"/>
      <c r="AJ117" s="31"/>
      <c r="AK117" s="31"/>
      <c r="AL117" s="31"/>
      <c r="AM117" s="32"/>
      <c r="AN117" s="31"/>
      <c r="AO117" s="31"/>
      <c r="AP117" s="32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2">
        <v>158983</v>
      </c>
      <c r="BG117" s="31">
        <v>10358</v>
      </c>
      <c r="BH117" s="31">
        <v>30332</v>
      </c>
      <c r="BI117" s="31">
        <v>3969.721</v>
      </c>
      <c r="BJ117" s="31">
        <v>7061</v>
      </c>
      <c r="BK117" s="31">
        <v>15854</v>
      </c>
      <c r="BL117" s="31">
        <v>5070</v>
      </c>
      <c r="BM117" s="31">
        <v>1534</v>
      </c>
      <c r="BN117" s="31">
        <v>3114</v>
      </c>
      <c r="BO117" s="32">
        <v>77292.72099999999</v>
      </c>
      <c r="BP117" s="31">
        <v>2263</v>
      </c>
      <c r="BQ117" s="31">
        <v>460</v>
      </c>
      <c r="BR117" s="31">
        <v>3432</v>
      </c>
      <c r="BS117" s="31">
        <v>1054</v>
      </c>
      <c r="BT117" s="31">
        <v>1865</v>
      </c>
      <c r="BU117" s="31">
        <v>1300</v>
      </c>
      <c r="BV117" s="31">
        <v>1682</v>
      </c>
      <c r="BW117" s="31">
        <v>2268</v>
      </c>
      <c r="BX117" s="31">
        <v>850</v>
      </c>
      <c r="BY117" s="31">
        <v>910</v>
      </c>
      <c r="BZ117" s="31">
        <v>660</v>
      </c>
      <c r="CA117" s="31">
        <v>497</v>
      </c>
      <c r="CB117" s="31">
        <v>785</v>
      </c>
      <c r="CC117" s="31">
        <v>1431</v>
      </c>
      <c r="CD117" s="31">
        <v>382</v>
      </c>
      <c r="CE117" s="32">
        <v>19839</v>
      </c>
      <c r="CF117" s="31">
        <v>1677</v>
      </c>
      <c r="CG117" s="32">
        <v>98808.72099999999</v>
      </c>
      <c r="CH117" s="31">
        <v>480425</v>
      </c>
      <c r="CI117" s="31">
        <v>319900</v>
      </c>
      <c r="CJ117" s="31">
        <v>58134.974405231565</v>
      </c>
      <c r="CK117" s="31">
        <v>59522</v>
      </c>
      <c r="CL117" s="31">
        <v>11800</v>
      </c>
      <c r="CM117" s="31">
        <v>13005</v>
      </c>
      <c r="CN117" s="31">
        <v>10916</v>
      </c>
      <c r="CO117" s="31">
        <v>4048</v>
      </c>
      <c r="CP117" s="31"/>
      <c r="CQ117" s="31">
        <v>13776</v>
      </c>
      <c r="CR117" s="31">
        <v>725</v>
      </c>
      <c r="CS117" s="31">
        <v>3949</v>
      </c>
      <c r="CT117" s="31"/>
      <c r="CU117" s="31"/>
      <c r="CV117" s="31">
        <v>492</v>
      </c>
      <c r="CW117" s="31">
        <v>5505</v>
      </c>
      <c r="CX117" s="32">
        <v>982197.97440523154</v>
      </c>
      <c r="CY117" s="31"/>
      <c r="CZ117" s="31"/>
      <c r="DA117" s="31"/>
      <c r="DB117" s="31"/>
      <c r="DC117" s="31"/>
      <c r="DD117" s="31"/>
      <c r="DE117" s="31"/>
      <c r="DF117" s="32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>
        <v>14059</v>
      </c>
      <c r="DS117" s="31"/>
      <c r="DT117" s="31"/>
      <c r="DU117" s="31"/>
      <c r="DV117" s="32"/>
      <c r="DW117" s="32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2"/>
      <c r="GA117" s="30"/>
    </row>
    <row r="118" spans="1:183">
      <c r="A118" s="33">
        <v>1926</v>
      </c>
      <c r="B118" s="31">
        <v>6603</v>
      </c>
      <c r="C118" s="31">
        <v>7844</v>
      </c>
      <c r="D118" s="31">
        <v>3452</v>
      </c>
      <c r="E118" s="31">
        <v>3339</v>
      </c>
      <c r="F118" s="31">
        <v>40870</v>
      </c>
      <c r="G118" s="31">
        <v>63630</v>
      </c>
      <c r="H118" s="31">
        <v>39502</v>
      </c>
      <c r="I118" s="31">
        <v>7471</v>
      </c>
      <c r="J118" s="31">
        <v>2763</v>
      </c>
      <c r="K118" s="31">
        <v>6064</v>
      </c>
      <c r="L118" s="31">
        <v>3932</v>
      </c>
      <c r="M118" s="31">
        <v>45232</v>
      </c>
      <c r="N118" s="32">
        <v>230702</v>
      </c>
      <c r="O118" s="31">
        <v>2971</v>
      </c>
      <c r="P118" s="31">
        <v>6042</v>
      </c>
      <c r="Q118" s="31">
        <v>6457</v>
      </c>
      <c r="R118" s="31">
        <v>22518</v>
      </c>
      <c r="S118" s="31">
        <v>1416</v>
      </c>
      <c r="T118" s="35">
        <v>270106</v>
      </c>
      <c r="U118" s="31">
        <v>6064</v>
      </c>
      <c r="V118" s="31">
        <v>1412</v>
      </c>
      <c r="W118" s="31">
        <v>9713</v>
      </c>
      <c r="X118" s="31">
        <v>117857</v>
      </c>
      <c r="Y118" s="32">
        <v>135046</v>
      </c>
      <c r="Z118" s="31">
        <v>962</v>
      </c>
      <c r="AA118" s="31">
        <v>5705</v>
      </c>
      <c r="AB118" s="31">
        <v>13644</v>
      </c>
      <c r="AC118" s="31">
        <v>8383</v>
      </c>
      <c r="AD118" s="31">
        <v>26815</v>
      </c>
      <c r="AE118" s="31">
        <v>13399</v>
      </c>
      <c r="AF118" s="31">
        <v>13578</v>
      </c>
      <c r="AG118" s="35">
        <v>82486</v>
      </c>
      <c r="AH118" s="31"/>
      <c r="AI118" s="31"/>
      <c r="AJ118" s="31"/>
      <c r="AK118" s="31"/>
      <c r="AL118" s="31"/>
      <c r="AM118" s="32"/>
      <c r="AN118" s="31"/>
      <c r="AO118" s="31"/>
      <c r="AP118" s="32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2">
        <v>162621</v>
      </c>
      <c r="BG118" s="31">
        <v>10652</v>
      </c>
      <c r="BH118" s="31">
        <v>30953</v>
      </c>
      <c r="BI118" s="31">
        <v>4024.5230000000001</v>
      </c>
      <c r="BJ118" s="31">
        <v>7243</v>
      </c>
      <c r="BK118" s="31">
        <v>16103</v>
      </c>
      <c r="BL118" s="31">
        <v>5150</v>
      </c>
      <c r="BM118" s="31">
        <v>1571</v>
      </c>
      <c r="BN118" s="31">
        <v>3152</v>
      </c>
      <c r="BO118" s="32">
        <v>78848.523000000001</v>
      </c>
      <c r="BP118" s="31">
        <v>2289</v>
      </c>
      <c r="BQ118" s="31">
        <v>470</v>
      </c>
      <c r="BR118" s="31">
        <v>3519</v>
      </c>
      <c r="BS118" s="31">
        <v>1092</v>
      </c>
      <c r="BT118" s="31">
        <v>1881</v>
      </c>
      <c r="BU118" s="31">
        <v>1330</v>
      </c>
      <c r="BV118" s="31">
        <v>1699</v>
      </c>
      <c r="BW118" s="31">
        <v>2298</v>
      </c>
      <c r="BX118" s="31">
        <v>880</v>
      </c>
      <c r="BY118" s="31">
        <v>930</v>
      </c>
      <c r="BZ118" s="31">
        <v>670</v>
      </c>
      <c r="CA118" s="31">
        <v>499</v>
      </c>
      <c r="CB118" s="31">
        <v>803</v>
      </c>
      <c r="CC118" s="31">
        <v>1455</v>
      </c>
      <c r="CD118" s="31">
        <v>385</v>
      </c>
      <c r="CE118" s="32">
        <v>20200</v>
      </c>
      <c r="CF118" s="31">
        <v>1690</v>
      </c>
      <c r="CG118" s="32">
        <v>100738.523</v>
      </c>
      <c r="CH118" s="31">
        <v>482128</v>
      </c>
      <c r="CI118" s="31">
        <v>323200</v>
      </c>
      <c r="CJ118" s="31">
        <v>58807.31112465042</v>
      </c>
      <c r="CK118" s="31">
        <v>60490</v>
      </c>
      <c r="CL118" s="31">
        <v>12026</v>
      </c>
      <c r="CM118" s="31">
        <v>13179</v>
      </c>
      <c r="CN118" s="31">
        <v>11165</v>
      </c>
      <c r="CO118" s="31">
        <v>4140</v>
      </c>
      <c r="CP118" s="31"/>
      <c r="CQ118" s="31">
        <v>13921</v>
      </c>
      <c r="CR118" s="31">
        <v>710</v>
      </c>
      <c r="CS118" s="31">
        <v>4038</v>
      </c>
      <c r="CT118" s="31"/>
      <c r="CU118" s="31"/>
      <c r="CV118" s="31">
        <v>511</v>
      </c>
      <c r="CW118" s="31">
        <v>5545</v>
      </c>
      <c r="CX118" s="32">
        <v>989860.31112465041</v>
      </c>
      <c r="CY118" s="31"/>
      <c r="CZ118" s="31"/>
      <c r="DA118" s="31"/>
      <c r="DB118" s="31"/>
      <c r="DC118" s="31"/>
      <c r="DD118" s="31"/>
      <c r="DE118" s="31"/>
      <c r="DF118" s="32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>
        <v>14151</v>
      </c>
      <c r="DS118" s="31"/>
      <c r="DT118" s="31"/>
      <c r="DU118" s="31"/>
      <c r="DV118" s="32"/>
      <c r="DW118" s="32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2"/>
      <c r="GA118" s="30"/>
    </row>
    <row r="119" spans="1:183">
      <c r="A119" s="33">
        <v>1927</v>
      </c>
      <c r="B119" s="31">
        <v>6623</v>
      </c>
      <c r="C119" s="31">
        <v>7904</v>
      </c>
      <c r="D119" s="31">
        <v>3475</v>
      </c>
      <c r="E119" s="31">
        <v>3368</v>
      </c>
      <c r="F119" s="31">
        <v>40940</v>
      </c>
      <c r="G119" s="31">
        <v>64023</v>
      </c>
      <c r="H119" s="31">
        <v>39848</v>
      </c>
      <c r="I119" s="31">
        <v>7576</v>
      </c>
      <c r="J119" s="31">
        <v>2775</v>
      </c>
      <c r="K119" s="31">
        <v>6081</v>
      </c>
      <c r="L119" s="31">
        <v>3956</v>
      </c>
      <c r="M119" s="31">
        <v>45389</v>
      </c>
      <c r="N119" s="32">
        <v>231958</v>
      </c>
      <c r="O119" s="31">
        <v>2957</v>
      </c>
      <c r="P119" s="31">
        <v>6127</v>
      </c>
      <c r="Q119" s="31">
        <v>6538</v>
      </c>
      <c r="R119" s="31">
        <v>22747</v>
      </c>
      <c r="S119" s="31">
        <v>1420</v>
      </c>
      <c r="T119" s="35">
        <v>271747</v>
      </c>
      <c r="U119" s="31">
        <v>6188</v>
      </c>
      <c r="V119" s="31">
        <v>1437</v>
      </c>
      <c r="W119" s="31">
        <v>9905</v>
      </c>
      <c r="X119" s="31">
        <v>119502</v>
      </c>
      <c r="Y119" s="32">
        <v>137032</v>
      </c>
      <c r="Z119" s="31">
        <v>967</v>
      </c>
      <c r="AA119" s="31">
        <v>5798</v>
      </c>
      <c r="AB119" s="31">
        <v>13728</v>
      </c>
      <c r="AC119" s="31">
        <v>8454</v>
      </c>
      <c r="AD119" s="31">
        <v>27148</v>
      </c>
      <c r="AE119" s="31">
        <v>13574</v>
      </c>
      <c r="AF119" s="31">
        <v>13780</v>
      </c>
      <c r="AG119" s="35">
        <v>83449</v>
      </c>
      <c r="AH119" s="31"/>
      <c r="AI119" s="31"/>
      <c r="AJ119" s="31"/>
      <c r="AK119" s="31"/>
      <c r="AL119" s="31"/>
      <c r="AM119" s="32"/>
      <c r="AN119" s="31"/>
      <c r="AO119" s="31"/>
      <c r="AP119" s="32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2">
        <v>166117</v>
      </c>
      <c r="BG119" s="31">
        <v>10965</v>
      </c>
      <c r="BH119" s="31">
        <v>31587</v>
      </c>
      <c r="BI119" s="31">
        <v>4081.4059999999999</v>
      </c>
      <c r="BJ119" s="31">
        <v>7431</v>
      </c>
      <c r="BK119" s="31">
        <v>16356</v>
      </c>
      <c r="BL119" s="31">
        <v>5230</v>
      </c>
      <c r="BM119" s="31">
        <v>1608</v>
      </c>
      <c r="BN119" s="31">
        <v>3185</v>
      </c>
      <c r="BO119" s="32">
        <v>80443.406000000003</v>
      </c>
      <c r="BP119" s="31">
        <v>2316</v>
      </c>
      <c r="BQ119" s="31">
        <v>470</v>
      </c>
      <c r="BR119" s="31">
        <v>3606</v>
      </c>
      <c r="BS119" s="31">
        <v>1131</v>
      </c>
      <c r="BT119" s="31">
        <v>1896</v>
      </c>
      <c r="BU119" s="31">
        <v>1350</v>
      </c>
      <c r="BV119" s="31">
        <v>1717</v>
      </c>
      <c r="BW119" s="31">
        <v>2328</v>
      </c>
      <c r="BX119" s="31">
        <v>890</v>
      </c>
      <c r="BY119" s="31">
        <v>946</v>
      </c>
      <c r="BZ119" s="31">
        <v>670</v>
      </c>
      <c r="CA119" s="31">
        <v>502</v>
      </c>
      <c r="CB119" s="31">
        <v>822</v>
      </c>
      <c r="CC119" s="31">
        <v>1478</v>
      </c>
      <c r="CD119" s="31">
        <v>388</v>
      </c>
      <c r="CE119" s="32">
        <v>20510</v>
      </c>
      <c r="CF119" s="31">
        <v>1705</v>
      </c>
      <c r="CG119" s="32">
        <v>102658.406</v>
      </c>
      <c r="CH119" s="31">
        <v>483837</v>
      </c>
      <c r="CI119" s="31">
        <v>326400</v>
      </c>
      <c r="CJ119" s="31">
        <v>59501.491649057483</v>
      </c>
      <c r="CK119" s="31">
        <v>61430</v>
      </c>
      <c r="CL119" s="31">
        <v>12305</v>
      </c>
      <c r="CM119" s="31">
        <v>13356</v>
      </c>
      <c r="CN119" s="31">
        <v>11419</v>
      </c>
      <c r="CO119" s="31">
        <v>4232</v>
      </c>
      <c r="CP119" s="31"/>
      <c r="CQ119" s="31">
        <v>14067</v>
      </c>
      <c r="CR119" s="31">
        <v>725</v>
      </c>
      <c r="CS119" s="31">
        <v>4128</v>
      </c>
      <c r="CT119" s="31"/>
      <c r="CU119" s="31"/>
      <c r="CV119" s="31">
        <v>532</v>
      </c>
      <c r="CW119" s="31">
        <v>5591</v>
      </c>
      <c r="CX119" s="32">
        <v>997523.49164905748</v>
      </c>
      <c r="CY119" s="31"/>
      <c r="CZ119" s="31"/>
      <c r="DA119" s="31"/>
      <c r="DB119" s="31"/>
      <c r="DC119" s="31"/>
      <c r="DD119" s="31"/>
      <c r="DE119" s="31"/>
      <c r="DF119" s="32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>
        <v>14250</v>
      </c>
      <c r="DS119" s="31"/>
      <c r="DT119" s="31"/>
      <c r="DU119" s="31"/>
      <c r="DV119" s="3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2"/>
      <c r="GA119" s="30"/>
    </row>
    <row r="120" spans="1:183">
      <c r="A120" s="33">
        <v>1928</v>
      </c>
      <c r="B120" s="31">
        <v>6643</v>
      </c>
      <c r="C120" s="31">
        <v>7968</v>
      </c>
      <c r="D120" s="31">
        <v>3497</v>
      </c>
      <c r="E120" s="31">
        <v>3396</v>
      </c>
      <c r="F120" s="31">
        <v>41050</v>
      </c>
      <c r="G120" s="31">
        <v>64393</v>
      </c>
      <c r="H120" s="31">
        <v>40186</v>
      </c>
      <c r="I120" s="31">
        <v>7679</v>
      </c>
      <c r="J120" s="31">
        <v>2785</v>
      </c>
      <c r="K120" s="31">
        <v>6097</v>
      </c>
      <c r="L120" s="31">
        <v>3988</v>
      </c>
      <c r="M120" s="31">
        <v>45578</v>
      </c>
      <c r="N120" s="32">
        <v>233260</v>
      </c>
      <c r="O120" s="31">
        <v>2944</v>
      </c>
      <c r="P120" s="31">
        <v>6205</v>
      </c>
      <c r="Q120" s="31">
        <v>6619</v>
      </c>
      <c r="R120" s="31">
        <v>22977</v>
      </c>
      <c r="S120" s="31">
        <v>1425</v>
      </c>
      <c r="T120" s="35">
        <v>273430</v>
      </c>
      <c r="U120" s="31">
        <v>6304</v>
      </c>
      <c r="V120" s="31">
        <v>1454</v>
      </c>
      <c r="W120" s="31">
        <v>10107</v>
      </c>
      <c r="X120" s="31">
        <v>120971</v>
      </c>
      <c r="Y120" s="32">
        <v>138836</v>
      </c>
      <c r="Z120" s="31">
        <v>972</v>
      </c>
      <c r="AA120" s="31">
        <v>5873</v>
      </c>
      <c r="AB120" s="31">
        <v>13807</v>
      </c>
      <c r="AC120" s="31">
        <v>8520</v>
      </c>
      <c r="AD120" s="31">
        <v>27509</v>
      </c>
      <c r="AE120" s="31">
        <v>13760</v>
      </c>
      <c r="AF120" s="31">
        <v>13986</v>
      </c>
      <c r="AG120" s="35">
        <v>84427</v>
      </c>
      <c r="AH120" s="31"/>
      <c r="AI120" s="31"/>
      <c r="AJ120" s="31"/>
      <c r="AK120" s="31"/>
      <c r="AL120" s="31"/>
      <c r="AM120" s="32"/>
      <c r="AN120" s="31"/>
      <c r="AO120" s="31"/>
      <c r="AP120" s="32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2">
        <v>169269</v>
      </c>
      <c r="BG120" s="31">
        <v>11282</v>
      </c>
      <c r="BH120" s="31">
        <v>32234</v>
      </c>
      <c r="BI120" s="31">
        <v>4140.4939999999997</v>
      </c>
      <c r="BJ120" s="31">
        <v>7624</v>
      </c>
      <c r="BK120" s="31">
        <v>16613</v>
      </c>
      <c r="BL120" s="31">
        <v>5312</v>
      </c>
      <c r="BM120" s="31">
        <v>1646</v>
      </c>
      <c r="BN120" s="31">
        <v>3221</v>
      </c>
      <c r="BO120" s="32">
        <v>82072.494000000006</v>
      </c>
      <c r="BP120" s="31">
        <v>2343</v>
      </c>
      <c r="BQ120" s="31">
        <v>480</v>
      </c>
      <c r="BR120" s="31">
        <v>3693</v>
      </c>
      <c r="BS120" s="31">
        <v>1172</v>
      </c>
      <c r="BT120" s="31">
        <v>1912</v>
      </c>
      <c r="BU120" s="31">
        <v>1390</v>
      </c>
      <c r="BV120" s="31">
        <v>1735</v>
      </c>
      <c r="BW120" s="31">
        <v>2359</v>
      </c>
      <c r="BX120" s="31">
        <v>910</v>
      </c>
      <c r="BY120" s="31">
        <v>966</v>
      </c>
      <c r="BZ120" s="31">
        <v>670</v>
      </c>
      <c r="CA120" s="31">
        <v>504</v>
      </c>
      <c r="CB120" s="31">
        <v>841</v>
      </c>
      <c r="CC120" s="31">
        <v>1502</v>
      </c>
      <c r="CD120" s="31">
        <v>392</v>
      </c>
      <c r="CE120" s="32">
        <v>20869</v>
      </c>
      <c r="CF120" s="31">
        <v>1719</v>
      </c>
      <c r="CG120" s="32">
        <v>104660.49400000001</v>
      </c>
      <c r="CH120" s="31">
        <v>485552</v>
      </c>
      <c r="CI120" s="31">
        <v>329700</v>
      </c>
      <c r="CJ120" s="31">
        <v>60249.9912722726</v>
      </c>
      <c r="CK120" s="31">
        <v>62361</v>
      </c>
      <c r="CL120" s="31">
        <v>12543</v>
      </c>
      <c r="CM120" s="31">
        <v>13535</v>
      </c>
      <c r="CN120" s="31">
        <v>11734</v>
      </c>
      <c r="CO120" s="31">
        <v>4330</v>
      </c>
      <c r="CP120" s="31"/>
      <c r="CQ120" s="31">
        <v>14215</v>
      </c>
      <c r="CR120" s="31">
        <v>753</v>
      </c>
      <c r="CS120" s="31">
        <v>4221</v>
      </c>
      <c r="CT120" s="31"/>
      <c r="CU120" s="31"/>
      <c r="CV120" s="31">
        <v>553</v>
      </c>
      <c r="CW120" s="31">
        <v>5730</v>
      </c>
      <c r="CX120" s="32">
        <v>1005476.9912722725</v>
      </c>
      <c r="CY120" s="31"/>
      <c r="CZ120" s="31"/>
      <c r="DA120" s="31"/>
      <c r="DB120" s="31"/>
      <c r="DC120" s="31"/>
      <c r="DD120" s="31"/>
      <c r="DE120" s="31"/>
      <c r="DF120" s="32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>
        <v>14476</v>
      </c>
      <c r="DS120" s="31"/>
      <c r="DT120" s="31"/>
      <c r="DU120" s="31"/>
      <c r="DV120" s="32"/>
      <c r="DW120" s="32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2"/>
      <c r="GA120" s="30"/>
    </row>
    <row r="121" spans="1:183">
      <c r="A121" s="33">
        <v>1929</v>
      </c>
      <c r="B121" s="31">
        <v>6664</v>
      </c>
      <c r="C121" s="31">
        <v>8032</v>
      </c>
      <c r="D121" s="31">
        <v>3518</v>
      </c>
      <c r="E121" s="31">
        <v>3424</v>
      </c>
      <c r="F121" s="31">
        <v>41230</v>
      </c>
      <c r="G121" s="31">
        <v>64739</v>
      </c>
      <c r="H121" s="31">
        <v>40469</v>
      </c>
      <c r="I121" s="31">
        <v>7782</v>
      </c>
      <c r="J121" s="31">
        <v>2795</v>
      </c>
      <c r="K121" s="31">
        <v>6113</v>
      </c>
      <c r="L121" s="31">
        <v>4022</v>
      </c>
      <c r="M121" s="31">
        <v>45672</v>
      </c>
      <c r="N121" s="32">
        <v>234460</v>
      </c>
      <c r="O121" s="31">
        <v>2937</v>
      </c>
      <c r="P121" s="31">
        <v>6275</v>
      </c>
      <c r="Q121" s="31">
        <v>6701</v>
      </c>
      <c r="R121" s="31">
        <v>23210</v>
      </c>
      <c r="S121" s="31">
        <v>1429</v>
      </c>
      <c r="T121" s="35">
        <v>275012</v>
      </c>
      <c r="U121" s="31">
        <v>6396</v>
      </c>
      <c r="V121" s="31">
        <v>1471</v>
      </c>
      <c r="W121" s="31">
        <v>10305</v>
      </c>
      <c r="X121" s="31">
        <v>122245</v>
      </c>
      <c r="Y121" s="32">
        <v>140417</v>
      </c>
      <c r="Z121" s="31">
        <v>977</v>
      </c>
      <c r="AA121" s="31">
        <v>5950</v>
      </c>
      <c r="AB121" s="31">
        <v>13884</v>
      </c>
      <c r="AC121" s="31">
        <v>8583</v>
      </c>
      <c r="AD121" s="31">
        <v>27856</v>
      </c>
      <c r="AE121" s="31">
        <v>13952</v>
      </c>
      <c r="AF121" s="31">
        <v>14194</v>
      </c>
      <c r="AG121" s="35">
        <v>85396</v>
      </c>
      <c r="AH121" s="31"/>
      <c r="AI121" s="31"/>
      <c r="AJ121" s="31"/>
      <c r="AK121" s="31"/>
      <c r="AL121" s="31"/>
      <c r="AM121" s="32"/>
      <c r="AN121" s="31"/>
      <c r="AO121" s="31"/>
      <c r="AP121" s="32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2">
        <v>172017</v>
      </c>
      <c r="BG121" s="31">
        <v>11592</v>
      </c>
      <c r="BH121" s="31">
        <v>32894</v>
      </c>
      <c r="BI121" s="31">
        <v>4201.9049999999997</v>
      </c>
      <c r="BJ121" s="31">
        <v>7821</v>
      </c>
      <c r="BK121" s="31">
        <v>16875</v>
      </c>
      <c r="BL121" s="31">
        <v>5396</v>
      </c>
      <c r="BM121" s="31">
        <v>1685</v>
      </c>
      <c r="BN121" s="31">
        <v>3259</v>
      </c>
      <c r="BO121" s="32">
        <v>83723.904999999999</v>
      </c>
      <c r="BP121" s="31">
        <v>2370</v>
      </c>
      <c r="BQ121" s="31">
        <v>490</v>
      </c>
      <c r="BR121" s="31">
        <v>3742</v>
      </c>
      <c r="BS121" s="31">
        <v>1213</v>
      </c>
      <c r="BT121" s="31">
        <v>1928</v>
      </c>
      <c r="BU121" s="31">
        <v>1410</v>
      </c>
      <c r="BV121" s="31">
        <v>1753</v>
      </c>
      <c r="BW121" s="31">
        <v>2390</v>
      </c>
      <c r="BX121" s="31">
        <v>930</v>
      </c>
      <c r="BY121" s="31">
        <v>985</v>
      </c>
      <c r="BZ121" s="31">
        <v>680</v>
      </c>
      <c r="CA121" s="31">
        <v>506</v>
      </c>
      <c r="CB121" s="31">
        <v>860</v>
      </c>
      <c r="CC121" s="31">
        <v>1526</v>
      </c>
      <c r="CD121" s="31">
        <v>398</v>
      </c>
      <c r="CE121" s="32">
        <v>21181</v>
      </c>
      <c r="CF121" s="31">
        <v>1733</v>
      </c>
      <c r="CG121" s="32">
        <v>106637.905</v>
      </c>
      <c r="CH121" s="31">
        <v>487273</v>
      </c>
      <c r="CI121" s="31">
        <v>333100</v>
      </c>
      <c r="CJ121" s="31">
        <v>61018.587345492735</v>
      </c>
      <c r="CK121" s="31">
        <v>63244</v>
      </c>
      <c r="CL121" s="31">
        <v>12890</v>
      </c>
      <c r="CM121" s="31">
        <v>13716</v>
      </c>
      <c r="CN121" s="31">
        <v>12058</v>
      </c>
      <c r="CO121" s="31">
        <v>4437</v>
      </c>
      <c r="CP121" s="31"/>
      <c r="CQ121" s="31">
        <v>14364</v>
      </c>
      <c r="CR121" s="31">
        <v>785</v>
      </c>
      <c r="CS121" s="31">
        <v>4316</v>
      </c>
      <c r="CT121" s="31"/>
      <c r="CU121" s="31"/>
      <c r="CV121" s="31">
        <v>575</v>
      </c>
      <c r="CW121" s="31">
        <v>5669</v>
      </c>
      <c r="CX121" s="32">
        <v>1013445.5873454928</v>
      </c>
      <c r="CY121" s="31"/>
      <c r="CZ121" s="31"/>
      <c r="DA121" s="31"/>
      <c r="DB121" s="31"/>
      <c r="DC121" s="31"/>
      <c r="DD121" s="31"/>
      <c r="DE121" s="31"/>
      <c r="DF121" s="32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>
        <v>14705</v>
      </c>
      <c r="DS121" s="31"/>
      <c r="DT121" s="31"/>
      <c r="DU121" s="31"/>
      <c r="DV121" s="32"/>
      <c r="DW121" s="32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2"/>
      <c r="GA121" s="30"/>
    </row>
    <row r="122" spans="1:183">
      <c r="A122" s="33">
        <v>1930</v>
      </c>
      <c r="B122" s="31">
        <v>6684</v>
      </c>
      <c r="C122" s="31">
        <v>8076</v>
      </c>
      <c r="D122" s="31">
        <v>3542</v>
      </c>
      <c r="E122" s="31">
        <v>3449</v>
      </c>
      <c r="F122" s="31">
        <v>41610</v>
      </c>
      <c r="G122" s="31">
        <v>65084</v>
      </c>
      <c r="H122" s="31">
        <v>40791</v>
      </c>
      <c r="I122" s="31">
        <v>7884</v>
      </c>
      <c r="J122" s="31">
        <v>2807</v>
      </c>
      <c r="K122" s="31">
        <v>6131</v>
      </c>
      <c r="L122" s="31">
        <v>4051</v>
      </c>
      <c r="M122" s="31">
        <v>45866</v>
      </c>
      <c r="N122" s="32">
        <v>235975</v>
      </c>
      <c r="O122" s="31">
        <v>2927</v>
      </c>
      <c r="P122" s="31">
        <v>6351</v>
      </c>
      <c r="Q122" s="31">
        <v>6784</v>
      </c>
      <c r="R122" s="31">
        <v>23445</v>
      </c>
      <c r="S122" s="31">
        <v>1434</v>
      </c>
      <c r="T122" s="35">
        <v>276916</v>
      </c>
      <c r="U122" s="31">
        <v>6469</v>
      </c>
      <c r="V122" s="31">
        <v>1493</v>
      </c>
      <c r="W122" s="31">
        <v>10488</v>
      </c>
      <c r="X122" s="31">
        <v>123668</v>
      </c>
      <c r="Y122" s="32">
        <v>142118</v>
      </c>
      <c r="Z122" s="31">
        <v>982</v>
      </c>
      <c r="AA122" s="31">
        <v>6027</v>
      </c>
      <c r="AB122" s="31">
        <v>13964</v>
      </c>
      <c r="AC122" s="31">
        <v>8649</v>
      </c>
      <c r="AD122" s="31">
        <v>28204</v>
      </c>
      <c r="AE122" s="31">
        <v>14141</v>
      </c>
      <c r="AF122" s="31">
        <v>14407</v>
      </c>
      <c r="AG122" s="35">
        <v>86374</v>
      </c>
      <c r="AH122" s="31"/>
      <c r="AI122" s="31"/>
      <c r="AJ122" s="31"/>
      <c r="AK122" s="31"/>
      <c r="AL122" s="31"/>
      <c r="AM122" s="32"/>
      <c r="AN122" s="31"/>
      <c r="AO122" s="31"/>
      <c r="AP122" s="32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2">
        <v>174212</v>
      </c>
      <c r="BG122" s="31">
        <v>11896</v>
      </c>
      <c r="BH122" s="31">
        <v>33568</v>
      </c>
      <c r="BI122" s="31">
        <v>4265.7560000000003</v>
      </c>
      <c r="BJ122" s="31">
        <v>7914</v>
      </c>
      <c r="BK122" s="31">
        <v>17175</v>
      </c>
      <c r="BL122" s="31">
        <v>5480</v>
      </c>
      <c r="BM122" s="31">
        <v>1713</v>
      </c>
      <c r="BN122" s="31">
        <v>3300</v>
      </c>
      <c r="BO122" s="32">
        <v>85311.755999999994</v>
      </c>
      <c r="BP122" s="31">
        <v>2397</v>
      </c>
      <c r="BQ122" s="31">
        <v>500</v>
      </c>
      <c r="BR122" s="31">
        <v>3837</v>
      </c>
      <c r="BS122" s="31">
        <v>1256</v>
      </c>
      <c r="BT122" s="31">
        <v>1944</v>
      </c>
      <c r="BU122" s="31">
        <v>1440</v>
      </c>
      <c r="BV122" s="31">
        <v>1771</v>
      </c>
      <c r="BW122" s="31">
        <v>2422</v>
      </c>
      <c r="BX122" s="31">
        <v>950</v>
      </c>
      <c r="BY122" s="31">
        <v>1009</v>
      </c>
      <c r="BZ122" s="31">
        <v>680</v>
      </c>
      <c r="CA122" s="31">
        <v>515</v>
      </c>
      <c r="CB122" s="31">
        <v>880</v>
      </c>
      <c r="CC122" s="31">
        <v>1552</v>
      </c>
      <c r="CD122" s="31">
        <v>405</v>
      </c>
      <c r="CE122" s="32">
        <v>21558</v>
      </c>
      <c r="CF122" s="31">
        <v>1747</v>
      </c>
      <c r="CG122" s="32">
        <v>108616.75599999999</v>
      </c>
      <c r="CH122" s="31">
        <v>489000</v>
      </c>
      <c r="CI122" s="31">
        <v>336400</v>
      </c>
      <c r="CJ122" s="31">
        <v>61804.513000000006</v>
      </c>
      <c r="CK122" s="31">
        <v>64203</v>
      </c>
      <c r="CL122" s="31">
        <v>13194</v>
      </c>
      <c r="CM122" s="31">
        <v>13900</v>
      </c>
      <c r="CN122" s="31">
        <v>12392</v>
      </c>
      <c r="CO122" s="31">
        <v>4563</v>
      </c>
      <c r="CP122" s="31"/>
      <c r="CQ122" s="31">
        <v>14515</v>
      </c>
      <c r="CR122" s="31">
        <v>821</v>
      </c>
      <c r="CS122" s="31">
        <v>4413</v>
      </c>
      <c r="CT122" s="31"/>
      <c r="CU122" s="31"/>
      <c r="CV122" s="31">
        <v>596</v>
      </c>
      <c r="CW122" s="31">
        <v>5707</v>
      </c>
      <c r="CX122" s="32">
        <v>1021508.513</v>
      </c>
      <c r="CY122" s="31"/>
      <c r="CZ122" s="31"/>
      <c r="DA122" s="31"/>
      <c r="DB122" s="31"/>
      <c r="DC122" s="31"/>
      <c r="DD122" s="31"/>
      <c r="DE122" s="31"/>
      <c r="DF122" s="32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>
        <v>14928</v>
      </c>
      <c r="DS122" s="31"/>
      <c r="DT122" s="31"/>
      <c r="DU122" s="31"/>
      <c r="DV122" s="32"/>
      <c r="DW122" s="32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2"/>
      <c r="GA122" s="30"/>
    </row>
    <row r="123" spans="1:183">
      <c r="A123" s="33">
        <v>1931</v>
      </c>
      <c r="B123" s="31">
        <v>6705</v>
      </c>
      <c r="C123" s="31">
        <v>8126</v>
      </c>
      <c r="D123" s="31">
        <v>3569</v>
      </c>
      <c r="E123" s="31">
        <v>3476</v>
      </c>
      <c r="F123" s="31">
        <v>41860</v>
      </c>
      <c r="G123" s="31">
        <v>65423</v>
      </c>
      <c r="H123" s="31">
        <v>41132</v>
      </c>
      <c r="I123" s="31">
        <v>7999</v>
      </c>
      <c r="J123" s="31">
        <v>2824</v>
      </c>
      <c r="K123" s="31">
        <v>6152</v>
      </c>
      <c r="L123" s="31">
        <v>4080</v>
      </c>
      <c r="M123" s="31">
        <v>46074</v>
      </c>
      <c r="N123" s="32">
        <v>237420</v>
      </c>
      <c r="O123" s="31">
        <v>2933</v>
      </c>
      <c r="P123" s="31">
        <v>6440</v>
      </c>
      <c r="Q123" s="31">
        <v>6869</v>
      </c>
      <c r="R123" s="31">
        <v>23675</v>
      </c>
      <c r="S123" s="31">
        <v>1439</v>
      </c>
      <c r="T123" s="35">
        <v>278776</v>
      </c>
      <c r="U123" s="31">
        <v>6527</v>
      </c>
      <c r="V123" s="31">
        <v>1514</v>
      </c>
      <c r="W123" s="31">
        <v>10657</v>
      </c>
      <c r="X123" s="31">
        <v>124633</v>
      </c>
      <c r="Y123" s="32">
        <v>143331</v>
      </c>
      <c r="Z123" s="31">
        <v>988</v>
      </c>
      <c r="AA123" s="31">
        <v>6106</v>
      </c>
      <c r="AB123" s="31">
        <v>14052</v>
      </c>
      <c r="AC123" s="31">
        <v>8723</v>
      </c>
      <c r="AD123" s="31">
        <v>28615</v>
      </c>
      <c r="AE123" s="31">
        <v>14355</v>
      </c>
      <c r="AF123" s="31">
        <v>14618</v>
      </c>
      <c r="AG123" s="35">
        <v>87457</v>
      </c>
      <c r="AH123" s="31"/>
      <c r="AI123" s="31"/>
      <c r="AJ123" s="31"/>
      <c r="AK123" s="31"/>
      <c r="AL123" s="31"/>
      <c r="AM123" s="32"/>
      <c r="AN123" s="31"/>
      <c r="AO123" s="31"/>
      <c r="AP123" s="32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2">
        <v>175987</v>
      </c>
      <c r="BG123" s="31">
        <v>12167</v>
      </c>
      <c r="BH123" s="31">
        <v>34256</v>
      </c>
      <c r="BI123" s="31">
        <v>4332.1559999999999</v>
      </c>
      <c r="BJ123" s="31">
        <v>8009</v>
      </c>
      <c r="BK123" s="31">
        <v>17480</v>
      </c>
      <c r="BL123" s="31">
        <v>5569</v>
      </c>
      <c r="BM123" s="31">
        <v>1741</v>
      </c>
      <c r="BN123" s="31">
        <v>3336</v>
      </c>
      <c r="BO123" s="32">
        <v>86890.156000000003</v>
      </c>
      <c r="BP123" s="31">
        <v>2425</v>
      </c>
      <c r="BQ123" s="31">
        <v>510</v>
      </c>
      <c r="BR123" s="31">
        <v>3910</v>
      </c>
      <c r="BS123" s="31">
        <v>1300</v>
      </c>
      <c r="BT123" s="31">
        <v>1995</v>
      </c>
      <c r="BU123" s="31">
        <v>1460</v>
      </c>
      <c r="BV123" s="31">
        <v>1810</v>
      </c>
      <c r="BW123" s="31">
        <v>2453</v>
      </c>
      <c r="BX123" s="31">
        <v>970</v>
      </c>
      <c r="BY123" s="31">
        <v>1039</v>
      </c>
      <c r="BZ123" s="31">
        <v>690</v>
      </c>
      <c r="CA123" s="31">
        <v>527</v>
      </c>
      <c r="CB123" s="31">
        <v>901</v>
      </c>
      <c r="CC123" s="31">
        <v>1584</v>
      </c>
      <c r="CD123" s="31">
        <v>412</v>
      </c>
      <c r="CE123" s="32">
        <v>21986</v>
      </c>
      <c r="CF123" s="31">
        <v>1762</v>
      </c>
      <c r="CG123" s="32">
        <v>110638.156</v>
      </c>
      <c r="CH123" s="31">
        <v>492640</v>
      </c>
      <c r="CI123" s="31">
        <v>341000</v>
      </c>
      <c r="CJ123" s="31">
        <v>62877.930840528046</v>
      </c>
      <c r="CK123" s="31">
        <v>65205</v>
      </c>
      <c r="CL123" s="31">
        <v>13507</v>
      </c>
      <c r="CM123" s="31">
        <v>14117</v>
      </c>
      <c r="CN123" s="31">
        <v>12735</v>
      </c>
      <c r="CO123" s="31">
        <v>4684</v>
      </c>
      <c r="CP123" s="31"/>
      <c r="CQ123" s="31">
        <v>14667</v>
      </c>
      <c r="CR123" s="31">
        <v>840</v>
      </c>
      <c r="CS123" s="31">
        <v>4513</v>
      </c>
      <c r="CT123" s="31"/>
      <c r="CU123" s="31"/>
      <c r="CV123" s="31">
        <v>563</v>
      </c>
      <c r="CW123" s="31">
        <v>5748</v>
      </c>
      <c r="CX123" s="32">
        <v>1033096.9308405281</v>
      </c>
      <c r="CY123" s="31"/>
      <c r="CZ123" s="31"/>
      <c r="DA123" s="31"/>
      <c r="DB123" s="31"/>
      <c r="DC123" s="31"/>
      <c r="DD123" s="31"/>
      <c r="DE123" s="31"/>
      <c r="DF123" s="32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>
        <v>15174</v>
      </c>
      <c r="DS123" s="31"/>
      <c r="DT123" s="31"/>
      <c r="DU123" s="31"/>
      <c r="DV123" s="32"/>
      <c r="DW123" s="32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2"/>
      <c r="GA123" s="30"/>
    </row>
    <row r="124" spans="1:183">
      <c r="A124" s="33">
        <v>1932</v>
      </c>
      <c r="B124" s="31">
        <v>6725</v>
      </c>
      <c r="C124" s="31">
        <v>8186</v>
      </c>
      <c r="D124" s="31">
        <v>3603</v>
      </c>
      <c r="E124" s="31">
        <v>3503</v>
      </c>
      <c r="F124" s="31">
        <v>41860</v>
      </c>
      <c r="G124" s="31">
        <v>65716</v>
      </c>
      <c r="H124" s="31">
        <v>41431</v>
      </c>
      <c r="I124" s="31">
        <v>8123</v>
      </c>
      <c r="J124" s="31">
        <v>2842</v>
      </c>
      <c r="K124" s="31">
        <v>6176</v>
      </c>
      <c r="L124" s="31">
        <v>4102</v>
      </c>
      <c r="M124" s="31">
        <v>46335</v>
      </c>
      <c r="N124" s="32">
        <v>238602</v>
      </c>
      <c r="O124" s="31">
        <v>2949</v>
      </c>
      <c r="P124" s="31">
        <v>6516</v>
      </c>
      <c r="Q124" s="31">
        <v>6954</v>
      </c>
      <c r="R124" s="31">
        <v>23897</v>
      </c>
      <c r="S124" s="31">
        <v>1443</v>
      </c>
      <c r="T124" s="35">
        <v>280361</v>
      </c>
      <c r="U124" s="31">
        <v>6579</v>
      </c>
      <c r="V124" s="31">
        <v>1527</v>
      </c>
      <c r="W124" s="31">
        <v>10794</v>
      </c>
      <c r="X124" s="31">
        <v>125436</v>
      </c>
      <c r="Y124" s="32">
        <v>144336</v>
      </c>
      <c r="Z124" s="31">
        <v>993</v>
      </c>
      <c r="AA124" s="31">
        <v>6186</v>
      </c>
      <c r="AB124" s="31">
        <v>14138</v>
      </c>
      <c r="AC124" s="31">
        <v>8785</v>
      </c>
      <c r="AD124" s="31">
        <v>29022</v>
      </c>
      <c r="AE124" s="31">
        <v>14554</v>
      </c>
      <c r="AF124" s="31">
        <v>14819</v>
      </c>
      <c r="AG124" s="35">
        <v>88497</v>
      </c>
      <c r="AH124" s="31"/>
      <c r="AI124" s="31"/>
      <c r="AJ124" s="31"/>
      <c r="AK124" s="31"/>
      <c r="AL124" s="31"/>
      <c r="AM124" s="32"/>
      <c r="AN124" s="31"/>
      <c r="AO124" s="31"/>
      <c r="AP124" s="32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2">
        <v>176807</v>
      </c>
      <c r="BG124" s="31">
        <v>12402</v>
      </c>
      <c r="BH124" s="31">
        <v>34957</v>
      </c>
      <c r="BI124" s="31">
        <v>4401.2070000000003</v>
      </c>
      <c r="BJ124" s="31">
        <v>8104</v>
      </c>
      <c r="BK124" s="31">
        <v>17790</v>
      </c>
      <c r="BL124" s="31">
        <v>5660</v>
      </c>
      <c r="BM124" s="31">
        <v>1770</v>
      </c>
      <c r="BN124" s="31">
        <v>3368</v>
      </c>
      <c r="BO124" s="32">
        <v>88452.206999999995</v>
      </c>
      <c r="BP124" s="31">
        <v>2453</v>
      </c>
      <c r="BQ124" s="31">
        <v>520</v>
      </c>
      <c r="BR124" s="31">
        <v>3984</v>
      </c>
      <c r="BS124" s="31">
        <v>1345</v>
      </c>
      <c r="BT124" s="31">
        <v>2050</v>
      </c>
      <c r="BU124" s="31">
        <v>1470</v>
      </c>
      <c r="BV124" s="31">
        <v>1860</v>
      </c>
      <c r="BW124" s="31">
        <v>2485</v>
      </c>
      <c r="BX124" s="31">
        <v>990</v>
      </c>
      <c r="BY124" s="31">
        <v>1061</v>
      </c>
      <c r="BZ124" s="31">
        <v>690</v>
      </c>
      <c r="CA124" s="31">
        <v>543</v>
      </c>
      <c r="CB124" s="31">
        <v>922</v>
      </c>
      <c r="CC124" s="31">
        <v>1615</v>
      </c>
      <c r="CD124" s="31">
        <v>417</v>
      </c>
      <c r="CE124" s="32">
        <v>22405</v>
      </c>
      <c r="CF124" s="31">
        <v>1777</v>
      </c>
      <c r="CG124" s="32">
        <v>112634.20699999999</v>
      </c>
      <c r="CH124" s="31">
        <v>496307</v>
      </c>
      <c r="CI124" s="31">
        <v>345800</v>
      </c>
      <c r="CJ124" s="31">
        <v>63985.688908229014</v>
      </c>
      <c r="CK124" s="31">
        <v>66189</v>
      </c>
      <c r="CL124" s="31">
        <v>13829</v>
      </c>
      <c r="CM124" s="31">
        <v>14338</v>
      </c>
      <c r="CN124" s="31">
        <v>13087</v>
      </c>
      <c r="CO124" s="31">
        <v>4806</v>
      </c>
      <c r="CP124" s="31"/>
      <c r="CQ124" s="31">
        <v>14870</v>
      </c>
      <c r="CR124" s="31">
        <v>901</v>
      </c>
      <c r="CS124" s="31">
        <v>4604</v>
      </c>
      <c r="CT124" s="31"/>
      <c r="CU124" s="31"/>
      <c r="CV124" s="31">
        <v>580</v>
      </c>
      <c r="CW124" s="31">
        <v>5788</v>
      </c>
      <c r="CX124" s="32">
        <v>1045084.688908229</v>
      </c>
      <c r="CY124" s="31"/>
      <c r="CZ124" s="31"/>
      <c r="DA124" s="31"/>
      <c r="DB124" s="31"/>
      <c r="DC124" s="31"/>
      <c r="DD124" s="31"/>
      <c r="DE124" s="31"/>
      <c r="DF124" s="32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>
        <v>15414</v>
      </c>
      <c r="DS124" s="31"/>
      <c r="DT124" s="31"/>
      <c r="DU124" s="31"/>
      <c r="DV124" s="32"/>
      <c r="DW124" s="32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2"/>
      <c r="GA124" s="30"/>
    </row>
    <row r="125" spans="1:183">
      <c r="A125" s="33">
        <v>1933</v>
      </c>
      <c r="B125" s="31">
        <v>6746</v>
      </c>
      <c r="C125" s="31">
        <v>8231</v>
      </c>
      <c r="D125" s="31">
        <v>3633</v>
      </c>
      <c r="E125" s="31">
        <v>3526</v>
      </c>
      <c r="F125" s="31">
        <v>41890</v>
      </c>
      <c r="G125" s="31">
        <v>66027</v>
      </c>
      <c r="H125" s="31">
        <v>41753</v>
      </c>
      <c r="I125" s="31">
        <v>8237</v>
      </c>
      <c r="J125" s="31">
        <v>2858</v>
      </c>
      <c r="K125" s="31">
        <v>6201</v>
      </c>
      <c r="L125" s="31">
        <v>4122</v>
      </c>
      <c r="M125" s="31">
        <v>46520</v>
      </c>
      <c r="N125" s="32">
        <v>239744</v>
      </c>
      <c r="O125" s="31">
        <v>2962</v>
      </c>
      <c r="P125" s="31">
        <v>6591</v>
      </c>
      <c r="Q125" s="31">
        <v>7040</v>
      </c>
      <c r="R125" s="31">
        <v>24122</v>
      </c>
      <c r="S125" s="31">
        <v>1448</v>
      </c>
      <c r="T125" s="35">
        <v>281907</v>
      </c>
      <c r="U125" s="31">
        <v>6631</v>
      </c>
      <c r="V125" s="31">
        <v>1540</v>
      </c>
      <c r="W125" s="31">
        <v>10919</v>
      </c>
      <c r="X125" s="31">
        <v>126180</v>
      </c>
      <c r="Y125" s="32">
        <v>145270</v>
      </c>
      <c r="Z125" s="31">
        <v>998</v>
      </c>
      <c r="AA125" s="31">
        <v>6267</v>
      </c>
      <c r="AB125" s="31">
        <v>14216</v>
      </c>
      <c r="AC125" s="31">
        <v>8848</v>
      </c>
      <c r="AD125" s="31">
        <v>29421</v>
      </c>
      <c r="AE125" s="31">
        <v>14730</v>
      </c>
      <c r="AF125" s="31">
        <v>15022</v>
      </c>
      <c r="AG125" s="35">
        <v>89502</v>
      </c>
      <c r="AH125" s="31"/>
      <c r="AI125" s="31"/>
      <c r="AJ125" s="31"/>
      <c r="AK125" s="31"/>
      <c r="AL125" s="31"/>
      <c r="AM125" s="32"/>
      <c r="AN125" s="31"/>
      <c r="AO125" s="31"/>
      <c r="AP125" s="32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2">
        <v>177401</v>
      </c>
      <c r="BG125" s="31">
        <v>12623</v>
      </c>
      <c r="BH125" s="31">
        <v>35673</v>
      </c>
      <c r="BI125" s="31">
        <v>4473.0010000000002</v>
      </c>
      <c r="BJ125" s="31">
        <v>8201</v>
      </c>
      <c r="BK125" s="31">
        <v>18115</v>
      </c>
      <c r="BL125" s="31">
        <v>5752</v>
      </c>
      <c r="BM125" s="31">
        <v>1799</v>
      </c>
      <c r="BN125" s="31">
        <v>3401</v>
      </c>
      <c r="BO125" s="32">
        <v>90037.001000000004</v>
      </c>
      <c r="BP125" s="31">
        <v>2482</v>
      </c>
      <c r="BQ125" s="31">
        <v>530</v>
      </c>
      <c r="BR125" s="31">
        <v>4060</v>
      </c>
      <c r="BS125" s="31">
        <v>1391</v>
      </c>
      <c r="BT125" s="31">
        <v>2095</v>
      </c>
      <c r="BU125" s="31">
        <v>1490</v>
      </c>
      <c r="BV125" s="31">
        <v>1910</v>
      </c>
      <c r="BW125" s="31">
        <v>2517</v>
      </c>
      <c r="BX125" s="31">
        <v>1010</v>
      </c>
      <c r="BY125" s="31">
        <v>1082</v>
      </c>
      <c r="BZ125" s="31">
        <v>700</v>
      </c>
      <c r="CA125" s="31">
        <v>559</v>
      </c>
      <c r="CB125" s="31">
        <v>944</v>
      </c>
      <c r="CC125" s="31">
        <v>1647</v>
      </c>
      <c r="CD125" s="31">
        <v>422</v>
      </c>
      <c r="CE125" s="32">
        <v>22839</v>
      </c>
      <c r="CF125" s="31">
        <v>1791</v>
      </c>
      <c r="CG125" s="32">
        <v>114667.001</v>
      </c>
      <c r="CH125" s="31">
        <v>500000</v>
      </c>
      <c r="CI125" s="31">
        <v>350700</v>
      </c>
      <c r="CJ125" s="31">
        <v>65130.938119711747</v>
      </c>
      <c r="CK125" s="31">
        <v>67182</v>
      </c>
      <c r="CL125" s="31">
        <v>14158</v>
      </c>
      <c r="CM125" s="31">
        <v>14562</v>
      </c>
      <c r="CN125" s="31">
        <v>13399</v>
      </c>
      <c r="CO125" s="31">
        <v>4932</v>
      </c>
      <c r="CP125" s="31"/>
      <c r="CQ125" s="31">
        <v>15075</v>
      </c>
      <c r="CR125" s="31">
        <v>923</v>
      </c>
      <c r="CS125" s="31">
        <v>4697</v>
      </c>
      <c r="CT125" s="31"/>
      <c r="CU125" s="31"/>
      <c r="CV125" s="31">
        <v>515</v>
      </c>
      <c r="CW125" s="31">
        <v>5825</v>
      </c>
      <c r="CX125" s="32">
        <v>1057098.9381197118</v>
      </c>
      <c r="CY125" s="31"/>
      <c r="CZ125" s="31"/>
      <c r="DA125" s="31"/>
      <c r="DB125" s="31"/>
      <c r="DC125" s="31"/>
      <c r="DD125" s="31"/>
      <c r="DE125" s="31"/>
      <c r="DF125" s="32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>
        <v>15658</v>
      </c>
      <c r="DS125" s="31"/>
      <c r="DT125" s="31"/>
      <c r="DU125" s="31"/>
      <c r="DV125" s="32"/>
      <c r="DW125" s="32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2"/>
      <c r="GA125" s="30"/>
    </row>
    <row r="126" spans="1:183">
      <c r="A126" s="33">
        <v>1934</v>
      </c>
      <c r="B126" s="31">
        <v>6760</v>
      </c>
      <c r="C126" s="31">
        <v>8262</v>
      </c>
      <c r="D126" s="31">
        <v>3666</v>
      </c>
      <c r="E126" s="31">
        <v>3549</v>
      </c>
      <c r="F126" s="31">
        <v>41950</v>
      </c>
      <c r="G126" s="31">
        <v>66409</v>
      </c>
      <c r="H126" s="31">
        <v>42093</v>
      </c>
      <c r="I126" s="31">
        <v>8341</v>
      </c>
      <c r="J126" s="31">
        <v>2874</v>
      </c>
      <c r="K126" s="31">
        <v>6222</v>
      </c>
      <c r="L126" s="31">
        <v>4140</v>
      </c>
      <c r="M126" s="31">
        <v>46666</v>
      </c>
      <c r="N126" s="32">
        <v>240932</v>
      </c>
      <c r="O126" s="31">
        <v>2971</v>
      </c>
      <c r="P126" s="31">
        <v>6688</v>
      </c>
      <c r="Q126" s="31">
        <v>7127</v>
      </c>
      <c r="R126" s="31">
        <v>24349</v>
      </c>
      <c r="S126" s="31">
        <v>1453</v>
      </c>
      <c r="T126" s="35">
        <v>283520</v>
      </c>
      <c r="U126" s="31">
        <v>6682</v>
      </c>
      <c r="V126" s="31">
        <v>1552</v>
      </c>
      <c r="W126" s="31">
        <v>11030</v>
      </c>
      <c r="X126" s="31">
        <v>126978</v>
      </c>
      <c r="Y126" s="32">
        <v>146242</v>
      </c>
      <c r="Z126" s="31">
        <v>1003</v>
      </c>
      <c r="AA126" s="31">
        <v>6349</v>
      </c>
      <c r="AB126" s="31">
        <v>14282</v>
      </c>
      <c r="AC126" s="31">
        <v>8919</v>
      </c>
      <c r="AD126" s="31">
        <v>29771</v>
      </c>
      <c r="AE126" s="31">
        <v>14924</v>
      </c>
      <c r="AF126" s="31">
        <v>15228</v>
      </c>
      <c r="AG126" s="35">
        <v>90476</v>
      </c>
      <c r="AH126" s="31"/>
      <c r="AI126" s="31"/>
      <c r="AJ126" s="31"/>
      <c r="AK126" s="31"/>
      <c r="AL126" s="31"/>
      <c r="AM126" s="32"/>
      <c r="AN126" s="31"/>
      <c r="AO126" s="31"/>
      <c r="AP126" s="32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2">
        <v>178453</v>
      </c>
      <c r="BG126" s="31">
        <v>12834</v>
      </c>
      <c r="BH126" s="31">
        <v>36404</v>
      </c>
      <c r="BI126" s="31">
        <v>4547.6149999999998</v>
      </c>
      <c r="BJ126" s="31">
        <v>8299</v>
      </c>
      <c r="BK126" s="31">
        <v>18445</v>
      </c>
      <c r="BL126" s="31">
        <v>5846</v>
      </c>
      <c r="BM126" s="31">
        <v>1829</v>
      </c>
      <c r="BN126" s="31">
        <v>3431</v>
      </c>
      <c r="BO126" s="32">
        <v>91635.614999999991</v>
      </c>
      <c r="BP126" s="31">
        <v>2511</v>
      </c>
      <c r="BQ126" s="31">
        <v>540</v>
      </c>
      <c r="BR126" s="31">
        <v>4137</v>
      </c>
      <c r="BS126" s="31">
        <v>1438</v>
      </c>
      <c r="BT126" s="31">
        <v>2140</v>
      </c>
      <c r="BU126" s="31">
        <v>1510</v>
      </c>
      <c r="BV126" s="31">
        <v>1940</v>
      </c>
      <c r="BW126" s="31">
        <v>2549</v>
      </c>
      <c r="BX126" s="31">
        <v>1020</v>
      </c>
      <c r="BY126" s="31">
        <v>1098</v>
      </c>
      <c r="BZ126" s="31">
        <v>710</v>
      </c>
      <c r="CA126" s="31">
        <v>576</v>
      </c>
      <c r="CB126" s="31">
        <v>966</v>
      </c>
      <c r="CC126" s="31">
        <v>1679</v>
      </c>
      <c r="CD126" s="31">
        <v>428</v>
      </c>
      <c r="CE126" s="32">
        <v>23242</v>
      </c>
      <c r="CF126" s="31">
        <v>1806</v>
      </c>
      <c r="CG126" s="32">
        <v>116683.61499999999</v>
      </c>
      <c r="CH126" s="31">
        <v>502639</v>
      </c>
      <c r="CI126" s="31">
        <v>355600</v>
      </c>
      <c r="CJ126" s="31">
        <v>66314.019150403386</v>
      </c>
      <c r="CK126" s="31">
        <v>68090</v>
      </c>
      <c r="CL126" s="31">
        <v>14497</v>
      </c>
      <c r="CM126" s="31">
        <v>14789</v>
      </c>
      <c r="CN126" s="31">
        <v>13718</v>
      </c>
      <c r="CO126" s="31">
        <v>5063</v>
      </c>
      <c r="CP126" s="31"/>
      <c r="CQ126" s="31">
        <v>15283</v>
      </c>
      <c r="CR126" s="31">
        <v>944</v>
      </c>
      <c r="CS126" s="31">
        <v>4793</v>
      </c>
      <c r="CT126" s="31"/>
      <c r="CU126" s="31"/>
      <c r="CV126" s="31">
        <v>525</v>
      </c>
      <c r="CW126" s="31">
        <v>5872</v>
      </c>
      <c r="CX126" s="32">
        <v>1068127.0191504033</v>
      </c>
      <c r="CY126" s="31"/>
      <c r="CZ126" s="31"/>
      <c r="DA126" s="31"/>
      <c r="DB126" s="31"/>
      <c r="DC126" s="31"/>
      <c r="DD126" s="31"/>
      <c r="DE126" s="31"/>
      <c r="DF126" s="32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>
        <v>15906</v>
      </c>
      <c r="DS126" s="31"/>
      <c r="DT126" s="31"/>
      <c r="DU126" s="31"/>
      <c r="DV126" s="32"/>
      <c r="DW126" s="32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2"/>
      <c r="GA126" s="30"/>
    </row>
    <row r="127" spans="1:183">
      <c r="A127" s="33">
        <v>1935</v>
      </c>
      <c r="B127" s="31">
        <v>6761</v>
      </c>
      <c r="C127" s="31">
        <v>8288</v>
      </c>
      <c r="D127" s="31">
        <v>3695</v>
      </c>
      <c r="E127" s="31">
        <v>3576</v>
      </c>
      <c r="F127" s="31">
        <v>41940</v>
      </c>
      <c r="G127" s="31">
        <v>66871</v>
      </c>
      <c r="H127" s="31">
        <v>42429</v>
      </c>
      <c r="I127" s="31">
        <v>8434</v>
      </c>
      <c r="J127" s="31">
        <v>2889</v>
      </c>
      <c r="K127" s="31">
        <v>6242</v>
      </c>
      <c r="L127" s="31">
        <v>4155</v>
      </c>
      <c r="M127" s="31">
        <v>46868</v>
      </c>
      <c r="N127" s="32">
        <v>242148</v>
      </c>
      <c r="O127" s="31">
        <v>2971</v>
      </c>
      <c r="P127" s="31">
        <v>6793</v>
      </c>
      <c r="Q127" s="31">
        <v>7216</v>
      </c>
      <c r="R127" s="31">
        <v>24579</v>
      </c>
      <c r="S127" s="31">
        <v>1457</v>
      </c>
      <c r="T127" s="35">
        <v>285164</v>
      </c>
      <c r="U127" s="31">
        <v>6732</v>
      </c>
      <c r="V127" s="31">
        <v>1562</v>
      </c>
      <c r="W127" s="31">
        <v>11136</v>
      </c>
      <c r="X127" s="31">
        <v>127859</v>
      </c>
      <c r="Y127" s="32">
        <v>147289</v>
      </c>
      <c r="Z127" s="31">
        <v>1009</v>
      </c>
      <c r="AA127" s="31">
        <v>6415</v>
      </c>
      <c r="AB127" s="31">
        <v>14339</v>
      </c>
      <c r="AC127" s="31">
        <v>8985</v>
      </c>
      <c r="AD127" s="31">
        <v>30129</v>
      </c>
      <c r="AE127" s="31">
        <v>15069</v>
      </c>
      <c r="AF127" s="31">
        <v>15439</v>
      </c>
      <c r="AG127" s="35">
        <v>91385</v>
      </c>
      <c r="AH127" s="31"/>
      <c r="AI127" s="31"/>
      <c r="AJ127" s="31"/>
      <c r="AK127" s="31"/>
      <c r="AL127" s="31"/>
      <c r="AM127" s="32"/>
      <c r="AN127" s="31"/>
      <c r="AO127" s="31"/>
      <c r="AP127" s="32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2">
        <v>179636</v>
      </c>
      <c r="BG127" s="31">
        <v>13044</v>
      </c>
      <c r="BH127" s="31">
        <v>37150</v>
      </c>
      <c r="BI127" s="31">
        <v>4625.1120000000001</v>
      </c>
      <c r="BJ127" s="31">
        <v>8398</v>
      </c>
      <c r="BK127" s="31">
        <v>18781</v>
      </c>
      <c r="BL127" s="31">
        <v>5941</v>
      </c>
      <c r="BM127" s="31">
        <v>1859</v>
      </c>
      <c r="BN127" s="31">
        <v>3465</v>
      </c>
      <c r="BO127" s="32">
        <v>93263.111999999994</v>
      </c>
      <c r="BP127" s="31">
        <v>2540</v>
      </c>
      <c r="BQ127" s="31">
        <v>550</v>
      </c>
      <c r="BR127" s="31">
        <v>4221</v>
      </c>
      <c r="BS127" s="31">
        <v>1484</v>
      </c>
      <c r="BT127" s="31">
        <v>2196</v>
      </c>
      <c r="BU127" s="31">
        <v>1530</v>
      </c>
      <c r="BV127" s="31">
        <v>1980</v>
      </c>
      <c r="BW127" s="31">
        <v>2582</v>
      </c>
      <c r="BX127" s="31">
        <v>1040</v>
      </c>
      <c r="BY127" s="31">
        <v>1113</v>
      </c>
      <c r="BZ127" s="31">
        <v>730</v>
      </c>
      <c r="CA127" s="31">
        <v>592</v>
      </c>
      <c r="CB127" s="31">
        <v>988</v>
      </c>
      <c r="CC127" s="31">
        <v>1710</v>
      </c>
      <c r="CD127" s="31">
        <v>435</v>
      </c>
      <c r="CE127" s="32">
        <v>23691</v>
      </c>
      <c r="CF127" s="31">
        <v>1821</v>
      </c>
      <c r="CG127" s="32">
        <v>118775.11199999999</v>
      </c>
      <c r="CH127" s="31">
        <v>505292</v>
      </c>
      <c r="CI127" s="31">
        <v>360600</v>
      </c>
      <c r="CJ127" s="31">
        <v>67538.480398435073</v>
      </c>
      <c r="CK127" s="31">
        <v>69238</v>
      </c>
      <c r="CL127" s="31">
        <v>14843</v>
      </c>
      <c r="CM127" s="31">
        <v>15020</v>
      </c>
      <c r="CN127" s="31">
        <v>14045</v>
      </c>
      <c r="CO127" s="31">
        <v>5179</v>
      </c>
      <c r="CP127" s="31"/>
      <c r="CQ127" s="31">
        <v>15494</v>
      </c>
      <c r="CR127" s="31">
        <v>966</v>
      </c>
      <c r="CS127" s="31">
        <v>4890</v>
      </c>
      <c r="CT127" s="31"/>
      <c r="CU127" s="31"/>
      <c r="CV127" s="31">
        <v>572</v>
      </c>
      <c r="CW127" s="31">
        <v>5897</v>
      </c>
      <c r="CX127" s="32">
        <v>1079574.4803984351</v>
      </c>
      <c r="CY127" s="31"/>
      <c r="CZ127" s="31"/>
      <c r="DA127" s="31"/>
      <c r="DB127" s="31"/>
      <c r="DC127" s="31"/>
      <c r="DD127" s="31"/>
      <c r="DE127" s="31"/>
      <c r="DF127" s="32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>
        <v>16158</v>
      </c>
      <c r="DS127" s="31"/>
      <c r="DT127" s="31"/>
      <c r="DU127" s="31"/>
      <c r="DV127" s="32"/>
      <c r="DW127" s="32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2"/>
      <c r="GA127" s="30"/>
    </row>
    <row r="128" spans="1:183">
      <c r="A128" s="33">
        <v>1936</v>
      </c>
      <c r="B128" s="31">
        <v>6758</v>
      </c>
      <c r="C128" s="31">
        <v>8315</v>
      </c>
      <c r="D128" s="31">
        <v>3722</v>
      </c>
      <c r="E128" s="31">
        <v>3601</v>
      </c>
      <c r="F128" s="31">
        <v>41910</v>
      </c>
      <c r="G128" s="31">
        <v>67349</v>
      </c>
      <c r="H128" s="31">
        <v>42750</v>
      </c>
      <c r="I128" s="31">
        <v>8516</v>
      </c>
      <c r="J128" s="31">
        <v>2904</v>
      </c>
      <c r="K128" s="31">
        <v>6259</v>
      </c>
      <c r="L128" s="31">
        <v>4168</v>
      </c>
      <c r="M128" s="31">
        <v>47081</v>
      </c>
      <c r="N128" s="32">
        <v>243333</v>
      </c>
      <c r="O128" s="31">
        <v>2967</v>
      </c>
      <c r="P128" s="31">
        <v>6886</v>
      </c>
      <c r="Q128" s="31">
        <v>7305</v>
      </c>
      <c r="R128" s="31">
        <v>24810</v>
      </c>
      <c r="S128" s="31">
        <v>1462</v>
      </c>
      <c r="T128" s="35">
        <v>286763</v>
      </c>
      <c r="U128" s="31">
        <v>6783</v>
      </c>
      <c r="V128" s="31">
        <v>1573</v>
      </c>
      <c r="W128" s="31">
        <v>11243</v>
      </c>
      <c r="X128" s="31">
        <v>128681</v>
      </c>
      <c r="Y128" s="32">
        <v>148280</v>
      </c>
      <c r="Z128" s="31">
        <v>1014</v>
      </c>
      <c r="AA128" s="31">
        <v>6469</v>
      </c>
      <c r="AB128" s="31">
        <v>14387</v>
      </c>
      <c r="AC128" s="31">
        <v>9046</v>
      </c>
      <c r="AD128" s="31">
        <v>30471</v>
      </c>
      <c r="AE128" s="31">
        <v>15256</v>
      </c>
      <c r="AF128" s="31">
        <v>15651</v>
      </c>
      <c r="AG128" s="35">
        <v>92294</v>
      </c>
      <c r="AH128" s="31"/>
      <c r="AI128" s="31"/>
      <c r="AJ128" s="31"/>
      <c r="AK128" s="31"/>
      <c r="AL128" s="31"/>
      <c r="AM128" s="32"/>
      <c r="AN128" s="31"/>
      <c r="AO128" s="31"/>
      <c r="AP128" s="32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2">
        <v>181502</v>
      </c>
      <c r="BG128" s="31">
        <v>13260</v>
      </c>
      <c r="BH128" s="31">
        <v>37911</v>
      </c>
      <c r="BI128" s="31">
        <v>4705.5339999999997</v>
      </c>
      <c r="BJ128" s="31">
        <v>8498</v>
      </c>
      <c r="BK128" s="31">
        <v>19040</v>
      </c>
      <c r="BL128" s="31">
        <v>6038</v>
      </c>
      <c r="BM128" s="31">
        <v>1889</v>
      </c>
      <c r="BN128" s="31">
        <v>3510</v>
      </c>
      <c r="BO128" s="32">
        <v>94851.534</v>
      </c>
      <c r="BP128" s="31">
        <v>2569</v>
      </c>
      <c r="BQ128" s="31">
        <v>560</v>
      </c>
      <c r="BR128" s="31">
        <v>4289</v>
      </c>
      <c r="BS128" s="31">
        <v>1520</v>
      </c>
      <c r="BT128" s="31">
        <v>2249</v>
      </c>
      <c r="BU128" s="31">
        <v>1550</v>
      </c>
      <c r="BV128" s="31">
        <v>2020</v>
      </c>
      <c r="BW128" s="31">
        <v>2615</v>
      </c>
      <c r="BX128" s="31">
        <v>1060</v>
      </c>
      <c r="BY128" s="31">
        <v>1130</v>
      </c>
      <c r="BZ128" s="31">
        <v>750</v>
      </c>
      <c r="CA128" s="31">
        <v>608</v>
      </c>
      <c r="CB128" s="31">
        <v>1012</v>
      </c>
      <c r="CC128" s="31">
        <v>1743</v>
      </c>
      <c r="CD128" s="31">
        <v>442</v>
      </c>
      <c r="CE128" s="32">
        <v>24117</v>
      </c>
      <c r="CF128" s="31">
        <v>1836</v>
      </c>
      <c r="CG128" s="32">
        <v>120804.534</v>
      </c>
      <c r="CH128" s="31">
        <v>507959</v>
      </c>
      <c r="CI128" s="31">
        <v>365700</v>
      </c>
      <c r="CJ128" s="31">
        <v>68807.097672629665</v>
      </c>
      <c r="CK128" s="31">
        <v>70171</v>
      </c>
      <c r="CL128" s="31">
        <v>15199</v>
      </c>
      <c r="CM128" s="31">
        <v>15139</v>
      </c>
      <c r="CN128" s="31">
        <v>14379</v>
      </c>
      <c r="CO128" s="31">
        <v>5297</v>
      </c>
      <c r="CP128" s="31"/>
      <c r="CQ128" s="31">
        <v>15708</v>
      </c>
      <c r="CR128" s="31">
        <v>988</v>
      </c>
      <c r="CS128" s="31">
        <v>4993</v>
      </c>
      <c r="CT128" s="31"/>
      <c r="CU128" s="31"/>
      <c r="CV128" s="31">
        <v>603</v>
      </c>
      <c r="CW128" s="31">
        <v>5943</v>
      </c>
      <c r="CX128" s="32">
        <v>1090886.0976726296</v>
      </c>
      <c r="CY128" s="31"/>
      <c r="CZ128" s="31"/>
      <c r="DA128" s="31"/>
      <c r="DB128" s="31"/>
      <c r="DC128" s="31"/>
      <c r="DD128" s="31"/>
      <c r="DE128" s="31"/>
      <c r="DF128" s="32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>
        <v>16434</v>
      </c>
      <c r="DS128" s="31"/>
      <c r="DT128" s="31"/>
      <c r="DU128" s="31"/>
      <c r="DV128" s="32"/>
      <c r="DW128" s="32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2"/>
      <c r="GA128" s="30"/>
    </row>
    <row r="129" spans="1:183">
      <c r="A129" s="33">
        <v>1937</v>
      </c>
      <c r="B129" s="31">
        <v>6755</v>
      </c>
      <c r="C129" s="31">
        <v>8346</v>
      </c>
      <c r="D129" s="31">
        <v>3749</v>
      </c>
      <c r="E129" s="31">
        <v>3626</v>
      </c>
      <c r="F129" s="31">
        <v>41930</v>
      </c>
      <c r="G129" s="31">
        <v>67831</v>
      </c>
      <c r="H129" s="31">
        <v>43068</v>
      </c>
      <c r="I129" s="31">
        <v>8599</v>
      </c>
      <c r="J129" s="31">
        <v>2919</v>
      </c>
      <c r="K129" s="31">
        <v>6276</v>
      </c>
      <c r="L129" s="31">
        <v>4180</v>
      </c>
      <c r="M129" s="31">
        <v>47289</v>
      </c>
      <c r="N129" s="32">
        <v>244568</v>
      </c>
      <c r="O129" s="31">
        <v>2948</v>
      </c>
      <c r="P129" s="31">
        <v>6973</v>
      </c>
      <c r="Q129" s="31">
        <v>7396</v>
      </c>
      <c r="R129" s="31">
        <v>25043</v>
      </c>
      <c r="S129" s="31">
        <v>1467</v>
      </c>
      <c r="T129" s="35">
        <v>288395</v>
      </c>
      <c r="U129" s="31">
        <v>6841</v>
      </c>
      <c r="V129" s="31">
        <v>1587</v>
      </c>
      <c r="W129" s="31">
        <v>11341</v>
      </c>
      <c r="X129" s="31">
        <v>129464</v>
      </c>
      <c r="Y129" s="32">
        <v>149233</v>
      </c>
      <c r="Z129" s="31">
        <v>1030</v>
      </c>
      <c r="AA129" s="31">
        <v>6514</v>
      </c>
      <c r="AB129" s="31">
        <v>14429</v>
      </c>
      <c r="AC129" s="31">
        <v>9107</v>
      </c>
      <c r="AD129" s="31">
        <v>30791</v>
      </c>
      <c r="AE129" s="31">
        <v>15434</v>
      </c>
      <c r="AF129" s="31">
        <v>15860</v>
      </c>
      <c r="AG129" s="35">
        <v>93165</v>
      </c>
      <c r="AH129" s="31"/>
      <c r="AI129" s="31"/>
      <c r="AJ129" s="31"/>
      <c r="AK129" s="31"/>
      <c r="AL129" s="31"/>
      <c r="AM129" s="32"/>
      <c r="AN129" s="31"/>
      <c r="AO129" s="31"/>
      <c r="AP129" s="32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2">
        <v>184626</v>
      </c>
      <c r="BG129" s="31">
        <v>13490</v>
      </c>
      <c r="BH129" s="31">
        <v>38687</v>
      </c>
      <c r="BI129" s="31">
        <v>4788.9009999999998</v>
      </c>
      <c r="BJ129" s="31">
        <v>8599</v>
      </c>
      <c r="BK129" s="31">
        <v>19370</v>
      </c>
      <c r="BL129" s="31">
        <v>6137</v>
      </c>
      <c r="BM129" s="31">
        <v>1921</v>
      </c>
      <c r="BN129" s="31">
        <v>3565</v>
      </c>
      <c r="BO129" s="32">
        <v>96557.900999999998</v>
      </c>
      <c r="BP129" s="31">
        <v>2599</v>
      </c>
      <c r="BQ129" s="31">
        <v>580</v>
      </c>
      <c r="BR129" s="31">
        <v>4357</v>
      </c>
      <c r="BS129" s="31">
        <v>1558</v>
      </c>
      <c r="BT129" s="31">
        <v>2298</v>
      </c>
      <c r="BU129" s="31">
        <v>1570</v>
      </c>
      <c r="BV129" s="31">
        <v>2070</v>
      </c>
      <c r="BW129" s="31">
        <v>2648</v>
      </c>
      <c r="BX129" s="31">
        <v>1080</v>
      </c>
      <c r="BY129" s="31">
        <v>1142</v>
      </c>
      <c r="BZ129" s="31">
        <v>770</v>
      </c>
      <c r="CA129" s="31">
        <v>623</v>
      </c>
      <c r="CB129" s="31">
        <v>1036</v>
      </c>
      <c r="CC129" s="31">
        <v>1777</v>
      </c>
      <c r="CD129" s="31">
        <v>450</v>
      </c>
      <c r="CE129" s="32">
        <v>24558</v>
      </c>
      <c r="CF129" s="31">
        <v>1852</v>
      </c>
      <c r="CG129" s="32">
        <v>122967.901</v>
      </c>
      <c r="CH129" s="31">
        <v>510640</v>
      </c>
      <c r="CI129" s="31">
        <v>370900</v>
      </c>
      <c r="CJ129" s="31">
        <v>70120.895770431758</v>
      </c>
      <c r="CK129" s="31">
        <v>71278</v>
      </c>
      <c r="CL129" s="31">
        <v>15563</v>
      </c>
      <c r="CM129" s="31">
        <v>15260</v>
      </c>
      <c r="CN129" s="31">
        <v>14721</v>
      </c>
      <c r="CO129" s="31">
        <v>5432</v>
      </c>
      <c r="CP129" s="31"/>
      <c r="CQ129" s="31">
        <v>15925</v>
      </c>
      <c r="CR129" s="31">
        <v>1282</v>
      </c>
      <c r="CS129" s="31">
        <v>5099</v>
      </c>
      <c r="CT129" s="31"/>
      <c r="CU129" s="31"/>
      <c r="CV129" s="31">
        <v>651</v>
      </c>
      <c r="CW129" s="31">
        <v>5989</v>
      </c>
      <c r="CX129" s="32">
        <v>1102860.8957704317</v>
      </c>
      <c r="CY129" s="31"/>
      <c r="CZ129" s="31"/>
      <c r="DA129" s="31"/>
      <c r="DB129" s="31"/>
      <c r="DC129" s="31"/>
      <c r="DD129" s="31"/>
      <c r="DE129" s="31"/>
      <c r="DF129" s="32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>
        <v>16725</v>
      </c>
      <c r="DS129" s="31"/>
      <c r="DT129" s="31"/>
      <c r="DU129" s="31"/>
      <c r="DV129" s="32"/>
      <c r="DW129" s="32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2"/>
      <c r="GA129" s="30"/>
    </row>
    <row r="130" spans="1:183">
      <c r="A130" s="33">
        <v>1938</v>
      </c>
      <c r="B130" s="31">
        <v>6753</v>
      </c>
      <c r="C130" s="31">
        <v>8374</v>
      </c>
      <c r="D130" s="31">
        <v>3777</v>
      </c>
      <c r="E130" s="31">
        <v>3656</v>
      </c>
      <c r="F130" s="31">
        <v>41960</v>
      </c>
      <c r="G130" s="31">
        <v>68558</v>
      </c>
      <c r="H130" s="31">
        <v>43419</v>
      </c>
      <c r="I130" s="31">
        <v>8685</v>
      </c>
      <c r="J130" s="31">
        <v>2936</v>
      </c>
      <c r="K130" s="31">
        <v>6297</v>
      </c>
      <c r="L130" s="31">
        <v>4192</v>
      </c>
      <c r="M130" s="31">
        <v>47494</v>
      </c>
      <c r="N130" s="32">
        <v>246101</v>
      </c>
      <c r="O130" s="31">
        <v>2937</v>
      </c>
      <c r="P130" s="31">
        <v>7061</v>
      </c>
      <c r="Q130" s="31">
        <v>7488</v>
      </c>
      <c r="R130" s="31">
        <v>25279</v>
      </c>
      <c r="S130" s="31">
        <v>1471</v>
      </c>
      <c r="T130" s="35">
        <v>290337</v>
      </c>
      <c r="U130" s="31">
        <v>6904</v>
      </c>
      <c r="V130" s="31">
        <v>1604</v>
      </c>
      <c r="W130" s="31">
        <v>11452</v>
      </c>
      <c r="X130" s="31">
        <v>130476</v>
      </c>
      <c r="Y130" s="32">
        <v>150436</v>
      </c>
      <c r="Z130" s="31">
        <v>1040</v>
      </c>
      <c r="AA130" s="31">
        <v>6564</v>
      </c>
      <c r="AB130" s="31">
        <v>14603</v>
      </c>
      <c r="AC130" s="31">
        <v>9167</v>
      </c>
      <c r="AD130" s="31">
        <v>31062</v>
      </c>
      <c r="AE130" s="31">
        <v>15601</v>
      </c>
      <c r="AF130" s="31">
        <v>16084</v>
      </c>
      <c r="AG130" s="35">
        <v>94121</v>
      </c>
      <c r="AH130" s="31"/>
      <c r="AI130" s="31"/>
      <c r="AJ130" s="31"/>
      <c r="AK130" s="31"/>
      <c r="AL130" s="31"/>
      <c r="AM130" s="32"/>
      <c r="AN130" s="31"/>
      <c r="AO130" s="31"/>
      <c r="AP130" s="32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2">
        <v>188498</v>
      </c>
      <c r="BG130" s="31">
        <v>13724</v>
      </c>
      <c r="BH130" s="31">
        <v>39480</v>
      </c>
      <c r="BI130" s="31">
        <v>4875.2030000000004</v>
      </c>
      <c r="BJ130" s="31">
        <v>8702</v>
      </c>
      <c r="BK130" s="31">
        <v>19705</v>
      </c>
      <c r="BL130" s="31">
        <v>6237</v>
      </c>
      <c r="BM130" s="31">
        <v>1952</v>
      </c>
      <c r="BN130" s="31">
        <v>3623</v>
      </c>
      <c r="BO130" s="32">
        <v>98298.203000000009</v>
      </c>
      <c r="BP130" s="31">
        <v>2629</v>
      </c>
      <c r="BQ130" s="31">
        <v>590</v>
      </c>
      <c r="BR130" s="31">
        <v>4428</v>
      </c>
      <c r="BS130" s="31">
        <v>1596</v>
      </c>
      <c r="BT130" s="31">
        <v>2355</v>
      </c>
      <c r="BU130" s="31">
        <v>1590</v>
      </c>
      <c r="BV130" s="31">
        <v>2110</v>
      </c>
      <c r="BW130" s="31">
        <v>2682</v>
      </c>
      <c r="BX130" s="31">
        <v>1100</v>
      </c>
      <c r="BY130" s="31">
        <v>1163</v>
      </c>
      <c r="BZ130" s="31">
        <v>780</v>
      </c>
      <c r="CA130" s="31">
        <v>640</v>
      </c>
      <c r="CB130" s="31">
        <v>1061</v>
      </c>
      <c r="CC130" s="31">
        <v>1810</v>
      </c>
      <c r="CD130" s="31">
        <v>458</v>
      </c>
      <c r="CE130" s="32">
        <v>24992</v>
      </c>
      <c r="CF130" s="31">
        <v>1867</v>
      </c>
      <c r="CG130" s="32">
        <v>125157.20300000001</v>
      </c>
      <c r="CH130" s="31">
        <v>513336</v>
      </c>
      <c r="CI130" s="31">
        <v>376100</v>
      </c>
      <c r="CJ130" s="31">
        <v>71484.172127579834</v>
      </c>
      <c r="CK130" s="31">
        <v>71879</v>
      </c>
      <c r="CL130" s="31">
        <v>15934</v>
      </c>
      <c r="CM130" s="31">
        <v>15381</v>
      </c>
      <c r="CN130" s="31">
        <v>14980</v>
      </c>
      <c r="CO130" s="31">
        <v>5552</v>
      </c>
      <c r="CP130" s="31"/>
      <c r="CQ130" s="31">
        <v>16145</v>
      </c>
      <c r="CR130" s="31">
        <v>1479</v>
      </c>
      <c r="CS130" s="31">
        <v>5207</v>
      </c>
      <c r="CT130" s="31"/>
      <c r="CU130" s="31"/>
      <c r="CV130" s="31">
        <v>710</v>
      </c>
      <c r="CW130" s="31">
        <v>6045</v>
      </c>
      <c r="CX130" s="32">
        <v>1114232.1721275798</v>
      </c>
      <c r="CY130" s="31"/>
      <c r="CZ130" s="31"/>
      <c r="DA130" s="31"/>
      <c r="DB130" s="31"/>
      <c r="DC130" s="31"/>
      <c r="DD130" s="31"/>
      <c r="DE130" s="31"/>
      <c r="DF130" s="32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>
        <v>17016</v>
      </c>
      <c r="DS130" s="31"/>
      <c r="DT130" s="31"/>
      <c r="DU130" s="31"/>
      <c r="DV130" s="32"/>
      <c r="DW130" s="32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2"/>
      <c r="GA130" s="30"/>
    </row>
    <row r="131" spans="1:183">
      <c r="A131" s="33">
        <v>1939</v>
      </c>
      <c r="B131" s="31">
        <v>6653</v>
      </c>
      <c r="C131" s="31">
        <v>8392</v>
      </c>
      <c r="D131" s="31">
        <v>3805</v>
      </c>
      <c r="E131" s="31">
        <v>3686</v>
      </c>
      <c r="F131" s="31">
        <v>41900</v>
      </c>
      <c r="G131" s="31">
        <v>69286</v>
      </c>
      <c r="H131" s="31">
        <v>43865</v>
      </c>
      <c r="I131" s="31">
        <v>8782</v>
      </c>
      <c r="J131" s="31">
        <v>2954</v>
      </c>
      <c r="K131" s="31">
        <v>6326</v>
      </c>
      <c r="L131" s="31">
        <v>4206</v>
      </c>
      <c r="M131" s="31">
        <v>47991</v>
      </c>
      <c r="N131" s="32">
        <v>247846</v>
      </c>
      <c r="O131" s="31">
        <v>2934</v>
      </c>
      <c r="P131" s="31">
        <v>7156</v>
      </c>
      <c r="Q131" s="31">
        <v>7581</v>
      </c>
      <c r="R131" s="31">
        <v>25517</v>
      </c>
      <c r="S131" s="31">
        <v>1476</v>
      </c>
      <c r="T131" s="35">
        <v>292510</v>
      </c>
      <c r="U131" s="31">
        <v>6971</v>
      </c>
      <c r="V131" s="31">
        <v>1627</v>
      </c>
      <c r="W131" s="31">
        <v>11570</v>
      </c>
      <c r="X131" s="31">
        <v>131539</v>
      </c>
      <c r="Y131" s="32">
        <v>151707</v>
      </c>
      <c r="Z131" s="31">
        <v>1070</v>
      </c>
      <c r="AA131" s="31">
        <v>6614</v>
      </c>
      <c r="AB131" s="31">
        <v>14683</v>
      </c>
      <c r="AC131" s="31">
        <v>9227</v>
      </c>
      <c r="AD131" s="31">
        <v>31365</v>
      </c>
      <c r="AE131" s="31">
        <v>15751</v>
      </c>
      <c r="AF131" s="31">
        <v>16305</v>
      </c>
      <c r="AG131" s="35">
        <v>95015</v>
      </c>
      <c r="AH131" s="31"/>
      <c r="AI131" s="31"/>
      <c r="AJ131" s="31"/>
      <c r="AK131" s="31"/>
      <c r="AL131" s="31"/>
      <c r="AM131" s="32"/>
      <c r="AN131" s="31"/>
      <c r="AO131" s="31"/>
      <c r="AP131" s="32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2">
        <v>192379</v>
      </c>
      <c r="BG131" s="31">
        <v>13984</v>
      </c>
      <c r="BH131" s="31">
        <v>40289</v>
      </c>
      <c r="BI131" s="31">
        <v>4964.3980000000001</v>
      </c>
      <c r="BJ131" s="31">
        <v>8935</v>
      </c>
      <c r="BK131" s="31">
        <v>20047</v>
      </c>
      <c r="BL131" s="31">
        <v>6338</v>
      </c>
      <c r="BM131" s="31">
        <v>1944</v>
      </c>
      <c r="BN131" s="31">
        <v>3699</v>
      </c>
      <c r="BO131" s="32">
        <v>100200.398</v>
      </c>
      <c r="BP131" s="31">
        <v>2659</v>
      </c>
      <c r="BQ131" s="31">
        <v>610</v>
      </c>
      <c r="BR131" s="31">
        <v>4497</v>
      </c>
      <c r="BS131" s="31">
        <v>1634</v>
      </c>
      <c r="BT131" s="31">
        <v>2412</v>
      </c>
      <c r="BU131" s="31">
        <v>1610</v>
      </c>
      <c r="BV131" s="31">
        <v>2150</v>
      </c>
      <c r="BW131" s="31">
        <v>2716</v>
      </c>
      <c r="BX131" s="31">
        <v>1120</v>
      </c>
      <c r="BY131" s="31">
        <v>1191</v>
      </c>
      <c r="BZ131" s="31">
        <v>810</v>
      </c>
      <c r="CA131" s="31">
        <v>656</v>
      </c>
      <c r="CB131" s="31">
        <v>1086</v>
      </c>
      <c r="CC131" s="31">
        <v>1844</v>
      </c>
      <c r="CD131" s="31">
        <v>466</v>
      </c>
      <c r="CE131" s="32">
        <v>25461</v>
      </c>
      <c r="CF131" s="31">
        <v>1883</v>
      </c>
      <c r="CG131" s="32">
        <v>127544.398</v>
      </c>
      <c r="CH131" s="31">
        <v>516046</v>
      </c>
      <c r="CI131" s="31">
        <v>381400</v>
      </c>
      <c r="CJ131" s="31">
        <v>72902.522738814674</v>
      </c>
      <c r="CK131" s="31">
        <v>72364</v>
      </c>
      <c r="CL131" s="31">
        <v>16275</v>
      </c>
      <c r="CM131" s="31">
        <v>15504</v>
      </c>
      <c r="CN131" s="31">
        <v>15244</v>
      </c>
      <c r="CO131" s="31">
        <v>5680</v>
      </c>
      <c r="CP131" s="31"/>
      <c r="CQ131" s="31">
        <v>16368</v>
      </c>
      <c r="CR131" s="31">
        <v>1750</v>
      </c>
      <c r="CS131" s="31">
        <v>5317</v>
      </c>
      <c r="CT131" s="31"/>
      <c r="CU131" s="31"/>
      <c r="CV131" s="31">
        <v>728</v>
      </c>
      <c r="CW131" s="31">
        <v>6095</v>
      </c>
      <c r="CX131" s="32">
        <v>1125673.5227388148</v>
      </c>
      <c r="CY131" s="31"/>
      <c r="CZ131" s="31"/>
      <c r="DA131" s="31"/>
      <c r="DB131" s="31"/>
      <c r="DC131" s="31"/>
      <c r="DD131" s="31"/>
      <c r="DE131" s="31"/>
      <c r="DF131" s="32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>
        <v>17517</v>
      </c>
      <c r="DS131" s="31"/>
      <c r="DT131" s="31"/>
      <c r="DU131" s="31"/>
      <c r="DV131" s="32"/>
      <c r="DW131" s="32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2"/>
      <c r="GA131" s="30"/>
    </row>
    <row r="132" spans="1:183">
      <c r="A132" s="33">
        <v>1940</v>
      </c>
      <c r="B132" s="31">
        <v>6705</v>
      </c>
      <c r="C132" s="31">
        <v>8346</v>
      </c>
      <c r="D132" s="31">
        <v>3832</v>
      </c>
      <c r="E132" s="31">
        <v>3698</v>
      </c>
      <c r="F132" s="31">
        <v>41000</v>
      </c>
      <c r="G132" s="31">
        <v>69835</v>
      </c>
      <c r="H132" s="31">
        <v>44341</v>
      </c>
      <c r="I132" s="31">
        <v>8879</v>
      </c>
      <c r="J132" s="31">
        <v>2973</v>
      </c>
      <c r="K132" s="31">
        <v>6356</v>
      </c>
      <c r="L132" s="31">
        <v>4226</v>
      </c>
      <c r="M132" s="31">
        <v>48226</v>
      </c>
      <c r="N132" s="32">
        <v>248417</v>
      </c>
      <c r="O132" s="31">
        <v>2958</v>
      </c>
      <c r="P132" s="31">
        <v>7280</v>
      </c>
      <c r="Q132" s="31">
        <v>7675</v>
      </c>
      <c r="R132" s="31">
        <v>25757</v>
      </c>
      <c r="S132" s="31">
        <v>1481</v>
      </c>
      <c r="T132" s="35">
        <v>293568</v>
      </c>
      <c r="U132" s="31">
        <v>7042</v>
      </c>
      <c r="V132" s="31">
        <v>1636</v>
      </c>
      <c r="W132" s="31">
        <v>11688</v>
      </c>
      <c r="X132" s="31">
        <v>132637</v>
      </c>
      <c r="Y132" s="32">
        <v>153003</v>
      </c>
      <c r="Z132" s="31">
        <v>1088</v>
      </c>
      <c r="AA132" s="31">
        <v>6666</v>
      </c>
      <c r="AB132" s="31">
        <v>14713</v>
      </c>
      <c r="AC132" s="31">
        <v>9287</v>
      </c>
      <c r="AD132" s="31">
        <v>30021</v>
      </c>
      <c r="AE132" s="31">
        <v>15907</v>
      </c>
      <c r="AF132" s="31">
        <v>16300</v>
      </c>
      <c r="AG132" s="35">
        <v>93982</v>
      </c>
      <c r="AH132" s="31"/>
      <c r="AI132" s="31"/>
      <c r="AJ132" s="31"/>
      <c r="AK132" s="31"/>
      <c r="AL132" s="31"/>
      <c r="AM132" s="32"/>
      <c r="AN132" s="31"/>
      <c r="AO132" s="31"/>
      <c r="AP132" s="32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2">
        <v>195970</v>
      </c>
      <c r="BG132" s="31">
        <v>14169</v>
      </c>
      <c r="BH132" s="31">
        <v>41114</v>
      </c>
      <c r="BI132" s="31">
        <v>5056.4040000000005</v>
      </c>
      <c r="BJ132" s="31">
        <v>9174</v>
      </c>
      <c r="BK132" s="31">
        <v>20393</v>
      </c>
      <c r="BL132" s="31">
        <v>6440</v>
      </c>
      <c r="BM132" s="31">
        <v>1965</v>
      </c>
      <c r="BN132" s="31">
        <v>3784</v>
      </c>
      <c r="BO132" s="32">
        <v>102095.40400000001</v>
      </c>
      <c r="BP132" s="31">
        <v>2690</v>
      </c>
      <c r="BQ132" s="31">
        <v>620</v>
      </c>
      <c r="BR132" s="31">
        <v>4566</v>
      </c>
      <c r="BS132" s="31">
        <v>1674</v>
      </c>
      <c r="BT132" s="31">
        <v>2466</v>
      </c>
      <c r="BU132" s="31">
        <v>1630</v>
      </c>
      <c r="BV132" s="31">
        <v>2200</v>
      </c>
      <c r="BW132" s="31">
        <v>2751</v>
      </c>
      <c r="BX132" s="31">
        <v>1150</v>
      </c>
      <c r="BY132" s="31">
        <v>1212</v>
      </c>
      <c r="BZ132" s="31">
        <v>830</v>
      </c>
      <c r="CA132" s="31">
        <v>697</v>
      </c>
      <c r="CB132" s="31">
        <v>1111</v>
      </c>
      <c r="CC132" s="31">
        <v>1880</v>
      </c>
      <c r="CD132" s="31">
        <v>476</v>
      </c>
      <c r="CE132" s="32">
        <v>25953</v>
      </c>
      <c r="CF132" s="31">
        <v>1898</v>
      </c>
      <c r="CG132" s="32">
        <v>129946.40400000001</v>
      </c>
      <c r="CH132" s="31">
        <v>518770</v>
      </c>
      <c r="CI132" s="31">
        <v>386800</v>
      </c>
      <c r="CJ132" s="31">
        <v>74375.870568096667</v>
      </c>
      <c r="CK132" s="31">
        <v>72967</v>
      </c>
      <c r="CL132" s="31">
        <v>16585</v>
      </c>
      <c r="CM132" s="31">
        <v>15627</v>
      </c>
      <c r="CN132" s="31">
        <v>15513</v>
      </c>
      <c r="CO132" s="31">
        <v>5837</v>
      </c>
      <c r="CP132" s="31"/>
      <c r="CQ132" s="31">
        <v>16594</v>
      </c>
      <c r="CR132" s="31">
        <v>1786</v>
      </c>
      <c r="CS132" s="31">
        <v>5434</v>
      </c>
      <c r="CT132" s="31"/>
      <c r="CU132" s="31"/>
      <c r="CV132" s="31">
        <v>751</v>
      </c>
      <c r="CW132" s="31">
        <v>6134</v>
      </c>
      <c r="CX132" s="32">
        <v>1137173.8705680966</v>
      </c>
      <c r="CY132" s="31"/>
      <c r="CZ132" s="31"/>
      <c r="DA132" s="31"/>
      <c r="DB132" s="31"/>
      <c r="DC132" s="31"/>
      <c r="DD132" s="31"/>
      <c r="DE132" s="31"/>
      <c r="DF132" s="32">
        <v>48460</v>
      </c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>
        <v>17821</v>
      </c>
      <c r="DS132" s="31"/>
      <c r="DT132" s="31"/>
      <c r="DU132" s="31"/>
      <c r="DV132" s="32">
        <v>53290</v>
      </c>
      <c r="DW132" s="32">
        <v>1238923.8705680966</v>
      </c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2">
        <v>193800</v>
      </c>
      <c r="GA132" s="30">
        <v>2299193.2745680967</v>
      </c>
    </row>
    <row r="133" spans="1:183">
      <c r="A133" s="33">
        <v>1941</v>
      </c>
      <c r="B133" s="31">
        <v>6745</v>
      </c>
      <c r="C133" s="31">
        <v>8276</v>
      </c>
      <c r="D133" s="31">
        <v>3863</v>
      </c>
      <c r="E133" s="31">
        <v>3702</v>
      </c>
      <c r="F133" s="31">
        <v>39600</v>
      </c>
      <c r="G133" s="31">
        <v>70244</v>
      </c>
      <c r="H133" s="31">
        <v>44734</v>
      </c>
      <c r="I133" s="31">
        <v>8966</v>
      </c>
      <c r="J133" s="31">
        <v>2990</v>
      </c>
      <c r="K133" s="31">
        <v>6389</v>
      </c>
      <c r="L133" s="31">
        <v>4254</v>
      </c>
      <c r="M133" s="31">
        <v>48216</v>
      </c>
      <c r="N133" s="32">
        <v>247979</v>
      </c>
      <c r="O133" s="31">
        <v>2993</v>
      </c>
      <c r="P133" s="31">
        <v>7362</v>
      </c>
      <c r="Q133" s="31">
        <v>7757</v>
      </c>
      <c r="R133" s="31">
        <v>25979</v>
      </c>
      <c r="S133" s="31">
        <v>1485</v>
      </c>
      <c r="T133" s="35">
        <v>293555</v>
      </c>
      <c r="U133" s="31">
        <v>7111</v>
      </c>
      <c r="V133" s="31">
        <v>1629</v>
      </c>
      <c r="W133" s="31">
        <v>11818</v>
      </c>
      <c r="X133" s="31">
        <v>133922</v>
      </c>
      <c r="Y133" s="32">
        <v>154480</v>
      </c>
      <c r="Z133" s="31">
        <v>1100</v>
      </c>
      <c r="AA133" s="31">
        <v>6715</v>
      </c>
      <c r="AB133" s="31">
        <v>14671</v>
      </c>
      <c r="AC133" s="31">
        <v>9344</v>
      </c>
      <c r="AD133" s="31"/>
      <c r="AE133" s="31">
        <v>15774</v>
      </c>
      <c r="AF133" s="31"/>
      <c r="AG133" s="32"/>
      <c r="AH133" s="31"/>
      <c r="AI133" s="31"/>
      <c r="AJ133" s="31"/>
      <c r="AK133" s="31"/>
      <c r="AL133" s="31"/>
      <c r="AM133" s="32"/>
      <c r="AN133" s="31"/>
      <c r="AO133" s="31"/>
      <c r="AP133" s="32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2"/>
      <c r="BG133" s="31">
        <v>14402</v>
      </c>
      <c r="BH133" s="31">
        <v>42069</v>
      </c>
      <c r="BI133" s="31">
        <v>5151.0950000000003</v>
      </c>
      <c r="BJ133" s="31">
        <v>9419</v>
      </c>
      <c r="BK133" s="31">
        <v>20955</v>
      </c>
      <c r="BL133" s="31">
        <v>6550</v>
      </c>
      <c r="BM133" s="31">
        <v>1987</v>
      </c>
      <c r="BN133" s="31">
        <v>3858</v>
      </c>
      <c r="BO133" s="32">
        <v>104391.095</v>
      </c>
      <c r="BP133" s="31">
        <v>2721</v>
      </c>
      <c r="BQ133" s="31">
        <v>630</v>
      </c>
      <c r="BR133" s="31">
        <v>4635</v>
      </c>
      <c r="BS133" s="31">
        <v>1715</v>
      </c>
      <c r="BT133" s="31">
        <v>2541</v>
      </c>
      <c r="BU133" s="31">
        <v>1650</v>
      </c>
      <c r="BV133" s="31">
        <v>2250</v>
      </c>
      <c r="BW133" s="31">
        <v>2786</v>
      </c>
      <c r="BX133" s="31">
        <v>1170</v>
      </c>
      <c r="BY133" s="31">
        <v>1230</v>
      </c>
      <c r="BZ133" s="31">
        <v>840</v>
      </c>
      <c r="CA133" s="31">
        <v>720</v>
      </c>
      <c r="CB133" s="31">
        <v>1137</v>
      </c>
      <c r="CC133" s="31">
        <v>1935</v>
      </c>
      <c r="CD133" s="31">
        <v>492</v>
      </c>
      <c r="CE133" s="32">
        <v>26452</v>
      </c>
      <c r="CF133" s="31">
        <v>1914</v>
      </c>
      <c r="CG133" s="32">
        <v>132757.095</v>
      </c>
      <c r="CH133" s="31">
        <v>521508</v>
      </c>
      <c r="CI133" s="31">
        <v>391700</v>
      </c>
      <c r="CJ133" s="31">
        <v>75587.692057807319</v>
      </c>
      <c r="CK133" s="31">
        <v>74005</v>
      </c>
      <c r="CL133" s="31">
        <v>16902</v>
      </c>
      <c r="CM133" s="31">
        <v>15859</v>
      </c>
      <c r="CN133" s="31">
        <v>15787</v>
      </c>
      <c r="CO133" s="31">
        <v>6002</v>
      </c>
      <c r="CP133" s="31"/>
      <c r="CQ133" s="31">
        <v>16824</v>
      </c>
      <c r="CR133" s="31">
        <v>1639</v>
      </c>
      <c r="CS133" s="31">
        <v>5554</v>
      </c>
      <c r="CT133" s="31"/>
      <c r="CU133" s="31"/>
      <c r="CV133" s="31">
        <v>769</v>
      </c>
      <c r="CW133" s="31">
        <v>6169</v>
      </c>
      <c r="CX133" s="32">
        <v>1148305.6920578075</v>
      </c>
      <c r="CY133" s="31"/>
      <c r="CZ133" s="31"/>
      <c r="DA133" s="31"/>
      <c r="DB133" s="31"/>
      <c r="DC133" s="31"/>
      <c r="DD133" s="31"/>
      <c r="DE133" s="31"/>
      <c r="DF133" s="32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>
        <v>18011</v>
      </c>
      <c r="DS133" s="31"/>
      <c r="DT133" s="31"/>
      <c r="DU133" s="31"/>
      <c r="DV133" s="32"/>
      <c r="DW133" s="32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2"/>
      <c r="GA133" s="30"/>
    </row>
    <row r="134" spans="1:183">
      <c r="A134" s="33">
        <v>1942</v>
      </c>
      <c r="B134" s="31">
        <v>6783</v>
      </c>
      <c r="C134" s="31">
        <v>8247</v>
      </c>
      <c r="D134" s="31">
        <v>3903</v>
      </c>
      <c r="E134" s="31">
        <v>3708</v>
      </c>
      <c r="F134" s="31">
        <v>39400</v>
      </c>
      <c r="G134" s="31">
        <v>70834</v>
      </c>
      <c r="H134" s="31">
        <v>45004</v>
      </c>
      <c r="I134" s="31">
        <v>9042</v>
      </c>
      <c r="J134" s="31">
        <v>3009</v>
      </c>
      <c r="K134" s="31">
        <v>6432</v>
      </c>
      <c r="L134" s="31">
        <v>4286</v>
      </c>
      <c r="M134" s="31">
        <v>48400</v>
      </c>
      <c r="N134" s="32">
        <v>249048</v>
      </c>
      <c r="O134" s="31">
        <v>2963</v>
      </c>
      <c r="P134" s="31">
        <v>7339</v>
      </c>
      <c r="Q134" s="31">
        <v>7826</v>
      </c>
      <c r="R134" s="31">
        <v>26182</v>
      </c>
      <c r="S134" s="31">
        <v>1490</v>
      </c>
      <c r="T134" s="35">
        <v>294848</v>
      </c>
      <c r="U134" s="31">
        <v>7173</v>
      </c>
      <c r="V134" s="31">
        <v>1639</v>
      </c>
      <c r="W134" s="31">
        <v>11969</v>
      </c>
      <c r="X134" s="31">
        <v>135386</v>
      </c>
      <c r="Y134" s="32">
        <v>156167</v>
      </c>
      <c r="Z134" s="31">
        <v>1117</v>
      </c>
      <c r="AA134" s="31">
        <v>6771</v>
      </c>
      <c r="AB134" s="31">
        <v>14577</v>
      </c>
      <c r="AC134" s="31">
        <v>9396</v>
      </c>
      <c r="AD134" s="31"/>
      <c r="AE134" s="31">
        <v>15839</v>
      </c>
      <c r="AF134" s="31"/>
      <c r="AG134" s="32"/>
      <c r="AH134" s="31"/>
      <c r="AI134" s="31"/>
      <c r="AJ134" s="31"/>
      <c r="AK134" s="31"/>
      <c r="AL134" s="31"/>
      <c r="AM134" s="32"/>
      <c r="AN134" s="31"/>
      <c r="AO134" s="31"/>
      <c r="AP134" s="32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2"/>
      <c r="BG134" s="31">
        <v>14638</v>
      </c>
      <c r="BH134" s="31">
        <v>43069</v>
      </c>
      <c r="BI134" s="31">
        <v>5248.2929999999997</v>
      </c>
      <c r="BJ134" s="31">
        <v>9671</v>
      </c>
      <c r="BK134" s="31">
        <v>21532</v>
      </c>
      <c r="BL134" s="31">
        <v>6662</v>
      </c>
      <c r="BM134" s="31">
        <v>2010</v>
      </c>
      <c r="BN134" s="31">
        <v>3934</v>
      </c>
      <c r="BO134" s="32">
        <v>106764.29300000001</v>
      </c>
      <c r="BP134" s="31">
        <v>2753</v>
      </c>
      <c r="BQ134" s="31">
        <v>650</v>
      </c>
      <c r="BR134" s="31">
        <v>4704</v>
      </c>
      <c r="BS134" s="31">
        <v>1757</v>
      </c>
      <c r="BT134" s="31">
        <v>2575</v>
      </c>
      <c r="BU134" s="31">
        <v>1680</v>
      </c>
      <c r="BV134" s="31">
        <v>2300</v>
      </c>
      <c r="BW134" s="31">
        <v>2820</v>
      </c>
      <c r="BX134" s="31">
        <v>1200</v>
      </c>
      <c r="BY134" s="31">
        <v>1254</v>
      </c>
      <c r="BZ134" s="31">
        <v>860</v>
      </c>
      <c r="CA134" s="31">
        <v>773</v>
      </c>
      <c r="CB134" s="31">
        <v>1164</v>
      </c>
      <c r="CC134" s="31">
        <v>1987</v>
      </c>
      <c r="CD134" s="31">
        <v>510</v>
      </c>
      <c r="CE134" s="32">
        <v>26987</v>
      </c>
      <c r="CF134" s="31">
        <v>1930</v>
      </c>
      <c r="CG134" s="32">
        <v>135681.29300000001</v>
      </c>
      <c r="CH134" s="31">
        <v>524261</v>
      </c>
      <c r="CI134" s="31">
        <v>396300</v>
      </c>
      <c r="CJ134" s="31">
        <v>76785.307647538706</v>
      </c>
      <c r="CK134" s="31">
        <v>75029</v>
      </c>
      <c r="CL134" s="31">
        <v>17169</v>
      </c>
      <c r="CM134" s="31">
        <v>16094</v>
      </c>
      <c r="CN134" s="31">
        <v>16060</v>
      </c>
      <c r="CO134" s="31">
        <v>6174</v>
      </c>
      <c r="CP134" s="31"/>
      <c r="CQ134" s="31">
        <v>16727</v>
      </c>
      <c r="CR134" s="31"/>
      <c r="CS134" s="31">
        <v>5592</v>
      </c>
      <c r="CT134" s="31"/>
      <c r="CU134" s="31"/>
      <c r="CV134" s="31"/>
      <c r="CW134" s="31">
        <v>6191</v>
      </c>
      <c r="CX134" s="32">
        <v>1156382.3076475388</v>
      </c>
      <c r="CY134" s="31"/>
      <c r="CZ134" s="31"/>
      <c r="DA134" s="31"/>
      <c r="DB134" s="31"/>
      <c r="DC134" s="31"/>
      <c r="DD134" s="31"/>
      <c r="DE134" s="31"/>
      <c r="DF134" s="32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>
        <v>18203</v>
      </c>
      <c r="DS134" s="31"/>
      <c r="DT134" s="31"/>
      <c r="DU134" s="31"/>
      <c r="DV134" s="32"/>
      <c r="DW134" s="32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2"/>
      <c r="GA134" s="30"/>
    </row>
    <row r="135" spans="1:183">
      <c r="A135" s="33">
        <v>1943</v>
      </c>
      <c r="B135" s="31">
        <v>6808</v>
      </c>
      <c r="C135" s="31">
        <v>8242</v>
      </c>
      <c r="D135" s="31">
        <v>3949</v>
      </c>
      <c r="E135" s="31">
        <v>3721</v>
      </c>
      <c r="F135" s="31">
        <v>39000</v>
      </c>
      <c r="G135" s="31">
        <v>70411</v>
      </c>
      <c r="H135" s="31">
        <v>45177</v>
      </c>
      <c r="I135" s="31">
        <v>9103</v>
      </c>
      <c r="J135" s="31">
        <v>3032</v>
      </c>
      <c r="K135" s="31">
        <v>6490</v>
      </c>
      <c r="L135" s="31">
        <v>4323</v>
      </c>
      <c r="M135" s="31">
        <v>48789</v>
      </c>
      <c r="N135" s="32">
        <v>249045</v>
      </c>
      <c r="O135" s="31">
        <v>2946</v>
      </c>
      <c r="P135" s="31">
        <v>7297</v>
      </c>
      <c r="Q135" s="31">
        <v>7896</v>
      </c>
      <c r="R135" s="31">
        <v>26387</v>
      </c>
      <c r="S135" s="31">
        <v>1495</v>
      </c>
      <c r="T135" s="35">
        <v>295066</v>
      </c>
      <c r="U135" s="31">
        <v>7236</v>
      </c>
      <c r="V135" s="31">
        <v>1633</v>
      </c>
      <c r="W135" s="31">
        <v>12115</v>
      </c>
      <c r="X135" s="31">
        <v>137272</v>
      </c>
      <c r="Y135" s="32">
        <v>158256</v>
      </c>
      <c r="Z135" s="31">
        <v>1119</v>
      </c>
      <c r="AA135" s="31">
        <v>6828</v>
      </c>
      <c r="AB135" s="31">
        <v>14538</v>
      </c>
      <c r="AC135" s="31">
        <v>9442</v>
      </c>
      <c r="AD135" s="31"/>
      <c r="AE135" s="31">
        <v>15840</v>
      </c>
      <c r="AF135" s="31"/>
      <c r="AG135" s="32"/>
      <c r="AH135" s="31"/>
      <c r="AI135" s="31"/>
      <c r="AJ135" s="31"/>
      <c r="AK135" s="31"/>
      <c r="AL135" s="31"/>
      <c r="AM135" s="32"/>
      <c r="AN135" s="31"/>
      <c r="AO135" s="31"/>
      <c r="AP135" s="32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2"/>
      <c r="BG135" s="31">
        <v>14877</v>
      </c>
      <c r="BH135" s="31">
        <v>44093</v>
      </c>
      <c r="BI135" s="31">
        <v>5347.7579999999998</v>
      </c>
      <c r="BJ135" s="31">
        <v>9930</v>
      </c>
      <c r="BK135" s="31">
        <v>22125</v>
      </c>
      <c r="BL135" s="31">
        <v>6776</v>
      </c>
      <c r="BM135" s="31">
        <v>2032</v>
      </c>
      <c r="BN135" s="31">
        <v>4020</v>
      </c>
      <c r="BO135" s="32">
        <v>109200.758</v>
      </c>
      <c r="BP135" s="31">
        <v>2785</v>
      </c>
      <c r="BQ135" s="31">
        <v>660</v>
      </c>
      <c r="BR135" s="31">
        <v>4779</v>
      </c>
      <c r="BS135" s="31">
        <v>1800</v>
      </c>
      <c r="BT135" s="31">
        <v>2641</v>
      </c>
      <c r="BU135" s="31">
        <v>1690</v>
      </c>
      <c r="BV135" s="31">
        <v>2340</v>
      </c>
      <c r="BW135" s="31">
        <v>2856</v>
      </c>
      <c r="BX135" s="31">
        <v>1210</v>
      </c>
      <c r="BY135" s="31">
        <v>1249</v>
      </c>
      <c r="BZ135" s="31">
        <v>880</v>
      </c>
      <c r="CA135" s="31">
        <v>795</v>
      </c>
      <c r="CB135" s="31">
        <v>1191</v>
      </c>
      <c r="CC135" s="31">
        <v>2033</v>
      </c>
      <c r="CD135" s="31">
        <v>525</v>
      </c>
      <c r="CE135" s="32">
        <v>27434</v>
      </c>
      <c r="CF135" s="31">
        <v>1946</v>
      </c>
      <c r="CG135" s="32">
        <v>138580.758</v>
      </c>
      <c r="CH135" s="31">
        <v>527028</v>
      </c>
      <c r="CI135" s="31">
        <v>400900</v>
      </c>
      <c r="CJ135" s="31">
        <v>77614.834846435726</v>
      </c>
      <c r="CK135" s="31">
        <v>76005</v>
      </c>
      <c r="CL135" s="31">
        <v>17552</v>
      </c>
      <c r="CM135" s="31">
        <v>16332</v>
      </c>
      <c r="CN135" s="31">
        <v>16462</v>
      </c>
      <c r="CO135" s="31">
        <v>6325</v>
      </c>
      <c r="CP135" s="31"/>
      <c r="CQ135" s="31">
        <v>16908</v>
      </c>
      <c r="CR135" s="31"/>
      <c r="CS135" s="31">
        <v>5630</v>
      </c>
      <c r="CT135" s="31"/>
      <c r="CU135" s="31"/>
      <c r="CV135" s="31"/>
      <c r="CW135" s="31">
        <v>6296</v>
      </c>
      <c r="CX135" s="32">
        <v>1167052.8348464356</v>
      </c>
      <c r="CY135" s="31"/>
      <c r="CZ135" s="31"/>
      <c r="DA135" s="31"/>
      <c r="DB135" s="31"/>
      <c r="DC135" s="31"/>
      <c r="DD135" s="31"/>
      <c r="DE135" s="31"/>
      <c r="DF135" s="32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>
        <v>18396</v>
      </c>
      <c r="DS135" s="31"/>
      <c r="DT135" s="31"/>
      <c r="DU135" s="31"/>
      <c r="DV135" s="32"/>
      <c r="DW135" s="32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2"/>
      <c r="GA135" s="30"/>
    </row>
    <row r="136" spans="1:183">
      <c r="A136" s="33">
        <v>1944</v>
      </c>
      <c r="B136" s="31">
        <v>6834</v>
      </c>
      <c r="C136" s="31">
        <v>8291</v>
      </c>
      <c r="D136" s="31">
        <v>3998</v>
      </c>
      <c r="E136" s="31">
        <v>3735</v>
      </c>
      <c r="F136" s="31">
        <v>38900</v>
      </c>
      <c r="G136" s="31">
        <v>69865</v>
      </c>
      <c r="H136" s="31">
        <v>45290</v>
      </c>
      <c r="I136" s="31">
        <v>9175</v>
      </c>
      <c r="J136" s="31">
        <v>3060</v>
      </c>
      <c r="K136" s="31">
        <v>6560</v>
      </c>
      <c r="L136" s="31">
        <v>4364</v>
      </c>
      <c r="M136" s="31">
        <v>49016</v>
      </c>
      <c r="N136" s="32">
        <v>249088</v>
      </c>
      <c r="O136" s="31">
        <v>2944</v>
      </c>
      <c r="P136" s="31">
        <v>7284</v>
      </c>
      <c r="Q136" s="31">
        <v>7967</v>
      </c>
      <c r="R136" s="31">
        <v>26594</v>
      </c>
      <c r="S136" s="31">
        <v>1500</v>
      </c>
      <c r="T136" s="35">
        <v>295377</v>
      </c>
      <c r="U136" s="31">
        <v>7309</v>
      </c>
      <c r="V136" s="31">
        <v>1654</v>
      </c>
      <c r="W136" s="31">
        <v>12268</v>
      </c>
      <c r="X136" s="31">
        <v>138937</v>
      </c>
      <c r="Y136" s="32">
        <v>160168</v>
      </c>
      <c r="Z136" s="31">
        <v>1122</v>
      </c>
      <c r="AA136" s="31">
        <v>6885</v>
      </c>
      <c r="AB136" s="31">
        <v>14593</v>
      </c>
      <c r="AC136" s="31">
        <v>9497</v>
      </c>
      <c r="AD136" s="31"/>
      <c r="AE136" s="31">
        <v>15946</v>
      </c>
      <c r="AF136" s="31"/>
      <c r="AG136" s="32"/>
      <c r="AH136" s="31"/>
      <c r="AI136" s="31"/>
      <c r="AJ136" s="31"/>
      <c r="AK136" s="31"/>
      <c r="AL136" s="31"/>
      <c r="AM136" s="32"/>
      <c r="AN136" s="31"/>
      <c r="AO136" s="31"/>
      <c r="AP136" s="32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2"/>
      <c r="BG136" s="31">
        <v>15130</v>
      </c>
      <c r="BH136" s="31">
        <v>45141</v>
      </c>
      <c r="BI136" s="31">
        <v>5449.1850000000004</v>
      </c>
      <c r="BJ136" s="31">
        <v>10196</v>
      </c>
      <c r="BK136" s="31">
        <v>22734</v>
      </c>
      <c r="BL136" s="31">
        <v>6892</v>
      </c>
      <c r="BM136" s="31">
        <v>2055</v>
      </c>
      <c r="BN136" s="31">
        <v>4114</v>
      </c>
      <c r="BO136" s="32">
        <v>111711.185</v>
      </c>
      <c r="BP136" s="31">
        <v>2817</v>
      </c>
      <c r="BQ136" s="31">
        <v>680</v>
      </c>
      <c r="BR136" s="31">
        <v>4849</v>
      </c>
      <c r="BS136" s="31">
        <v>1844</v>
      </c>
      <c r="BT136" s="31">
        <v>2712</v>
      </c>
      <c r="BU136" s="31">
        <v>1720</v>
      </c>
      <c r="BV136" s="31">
        <v>2390</v>
      </c>
      <c r="BW136" s="31">
        <v>2892</v>
      </c>
      <c r="BX136" s="31">
        <v>1240</v>
      </c>
      <c r="BY136" s="31">
        <v>1259</v>
      </c>
      <c r="BZ136" s="31">
        <v>900</v>
      </c>
      <c r="CA136" s="31">
        <v>784</v>
      </c>
      <c r="CB136" s="31">
        <v>1219</v>
      </c>
      <c r="CC136" s="31">
        <v>2062</v>
      </c>
      <c r="CD136" s="31">
        <v>536</v>
      </c>
      <c r="CE136" s="32">
        <v>27904</v>
      </c>
      <c r="CF136" s="31">
        <v>1962</v>
      </c>
      <c r="CG136" s="32">
        <v>141577.185</v>
      </c>
      <c r="CH136" s="31">
        <v>529810</v>
      </c>
      <c r="CI136" s="31">
        <v>405600</v>
      </c>
      <c r="CJ136" s="31">
        <v>77645.858363721665</v>
      </c>
      <c r="CK136" s="31">
        <v>77178</v>
      </c>
      <c r="CL136" s="31">
        <v>17887</v>
      </c>
      <c r="CM136" s="31">
        <v>16574</v>
      </c>
      <c r="CN136" s="31">
        <v>16868</v>
      </c>
      <c r="CO136" s="31">
        <v>6266</v>
      </c>
      <c r="CP136" s="31"/>
      <c r="CQ136" s="31">
        <v>17090</v>
      </c>
      <c r="CR136" s="31"/>
      <c r="CS136" s="31">
        <v>5668</v>
      </c>
      <c r="CT136" s="31"/>
      <c r="CU136" s="31"/>
      <c r="CV136" s="31"/>
      <c r="CW136" s="31">
        <v>6442</v>
      </c>
      <c r="CX136" s="32">
        <v>1177028.8583637215</v>
      </c>
      <c r="CY136" s="31"/>
      <c r="CZ136" s="31"/>
      <c r="DA136" s="31"/>
      <c r="DB136" s="31"/>
      <c r="DC136" s="31"/>
      <c r="DD136" s="31"/>
      <c r="DE136" s="31"/>
      <c r="DF136" s="32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>
        <v>18592</v>
      </c>
      <c r="DS136" s="31"/>
      <c r="DT136" s="31"/>
      <c r="DU136" s="31"/>
      <c r="DV136" s="32"/>
      <c r="DW136" s="32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2"/>
      <c r="GA136" s="30"/>
    </row>
    <row r="137" spans="1:183">
      <c r="A137" s="33">
        <v>1945</v>
      </c>
      <c r="B137" s="31">
        <v>6799</v>
      </c>
      <c r="C137" s="31">
        <v>8339</v>
      </c>
      <c r="D137" s="31">
        <v>4045</v>
      </c>
      <c r="E137" s="31">
        <v>3758</v>
      </c>
      <c r="F137" s="31">
        <v>39700</v>
      </c>
      <c r="G137" s="31">
        <v>67000</v>
      </c>
      <c r="H137" s="31">
        <v>45442</v>
      </c>
      <c r="I137" s="31">
        <v>9262</v>
      </c>
      <c r="J137" s="31">
        <v>3091</v>
      </c>
      <c r="K137" s="31">
        <v>6635</v>
      </c>
      <c r="L137" s="31">
        <v>4412</v>
      </c>
      <c r="M137" s="31">
        <v>49182</v>
      </c>
      <c r="N137" s="32">
        <v>247665</v>
      </c>
      <c r="O137" s="31">
        <v>2952</v>
      </c>
      <c r="P137" s="31">
        <v>7322</v>
      </c>
      <c r="Q137" s="31">
        <v>8038</v>
      </c>
      <c r="R137" s="31">
        <v>26802</v>
      </c>
      <c r="S137" s="31">
        <v>1505</v>
      </c>
      <c r="T137" s="35">
        <v>294284</v>
      </c>
      <c r="U137" s="31">
        <v>7389</v>
      </c>
      <c r="V137" s="31">
        <v>1688</v>
      </c>
      <c r="W137" s="31">
        <v>12404</v>
      </c>
      <c r="X137" s="31">
        <v>140474</v>
      </c>
      <c r="Y137" s="32">
        <v>161955</v>
      </c>
      <c r="Z137" s="31">
        <v>1138</v>
      </c>
      <c r="AA137" s="31">
        <v>6942</v>
      </c>
      <c r="AB137" s="31">
        <v>14152</v>
      </c>
      <c r="AC137" s="31">
        <v>9024</v>
      </c>
      <c r="AD137" s="31"/>
      <c r="AE137" s="31">
        <v>15929</v>
      </c>
      <c r="AF137" s="31"/>
      <c r="AG137" s="32"/>
      <c r="AH137" s="31"/>
      <c r="AI137" s="31"/>
      <c r="AJ137" s="31"/>
      <c r="AK137" s="31"/>
      <c r="AL137" s="31"/>
      <c r="AM137" s="32"/>
      <c r="AN137" s="31"/>
      <c r="AO137" s="31"/>
      <c r="AP137" s="32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2"/>
      <c r="BG137" s="31">
        <v>15390</v>
      </c>
      <c r="BH137" s="31">
        <v>46215</v>
      </c>
      <c r="BI137" s="31">
        <v>5552.19</v>
      </c>
      <c r="BJ137" s="31">
        <v>10469</v>
      </c>
      <c r="BK137" s="31">
        <v>23724</v>
      </c>
      <c r="BL137" s="31">
        <v>7010</v>
      </c>
      <c r="BM137" s="31">
        <v>2081</v>
      </c>
      <c r="BN137" s="31">
        <v>4223</v>
      </c>
      <c r="BO137" s="32">
        <v>114664.19</v>
      </c>
      <c r="BP137" s="31">
        <v>2850</v>
      </c>
      <c r="BQ137" s="31">
        <v>700</v>
      </c>
      <c r="BR137" s="31">
        <v>4932</v>
      </c>
      <c r="BS137" s="31">
        <v>1889</v>
      </c>
      <c r="BT137" s="31">
        <v>2781</v>
      </c>
      <c r="BU137" s="31">
        <v>1740</v>
      </c>
      <c r="BV137" s="31">
        <v>2440</v>
      </c>
      <c r="BW137" s="31">
        <v>2928</v>
      </c>
      <c r="BX137" s="31">
        <v>1260</v>
      </c>
      <c r="BY137" s="31">
        <v>1266</v>
      </c>
      <c r="BZ137" s="31">
        <v>920</v>
      </c>
      <c r="CA137" s="31">
        <v>791</v>
      </c>
      <c r="CB137" s="31">
        <v>1247</v>
      </c>
      <c r="CC137" s="31">
        <v>2099</v>
      </c>
      <c r="CD137" s="31">
        <v>547</v>
      </c>
      <c r="CE137" s="32">
        <v>28390</v>
      </c>
      <c r="CF137" s="31">
        <v>1978</v>
      </c>
      <c r="CG137" s="32">
        <v>145032.19</v>
      </c>
      <c r="CH137" s="31">
        <v>532607</v>
      </c>
      <c r="CI137" s="31">
        <v>410400</v>
      </c>
      <c r="CJ137" s="31">
        <v>77544.859425376912</v>
      </c>
      <c r="CK137" s="31">
        <v>76224</v>
      </c>
      <c r="CL137" s="31">
        <v>18228</v>
      </c>
      <c r="CM137" s="31">
        <v>17917</v>
      </c>
      <c r="CN137" s="31">
        <v>17284</v>
      </c>
      <c r="CO137" s="31">
        <v>6140</v>
      </c>
      <c r="CP137" s="31"/>
      <c r="CQ137" s="31">
        <v>17272</v>
      </c>
      <c r="CR137" s="31"/>
      <c r="CS137" s="31">
        <v>5707</v>
      </c>
      <c r="CT137" s="31"/>
      <c r="CU137" s="31"/>
      <c r="CV137" s="31"/>
      <c r="CW137" s="31">
        <v>6650</v>
      </c>
      <c r="CX137" s="32">
        <v>1185973.8594253769</v>
      </c>
      <c r="CY137" s="31"/>
      <c r="CZ137" s="31"/>
      <c r="DA137" s="31"/>
      <c r="DB137" s="31"/>
      <c r="DC137" s="31"/>
      <c r="DD137" s="31"/>
      <c r="DE137" s="31"/>
      <c r="DF137" s="32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>
        <v>18790</v>
      </c>
      <c r="DS137" s="31"/>
      <c r="DT137" s="31"/>
      <c r="DU137" s="31"/>
      <c r="DV137" s="32"/>
      <c r="DW137" s="32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2"/>
      <c r="GA137" s="30"/>
    </row>
    <row r="138" spans="1:183">
      <c r="A138" s="33">
        <v>1946</v>
      </c>
      <c r="B138" s="31">
        <v>7000</v>
      </c>
      <c r="C138" s="31">
        <v>8367</v>
      </c>
      <c r="D138" s="31">
        <v>4101</v>
      </c>
      <c r="E138" s="31">
        <v>3806</v>
      </c>
      <c r="F138" s="31">
        <v>40290</v>
      </c>
      <c r="G138" s="31">
        <v>64678</v>
      </c>
      <c r="H138" s="31">
        <v>45725</v>
      </c>
      <c r="I138" s="31">
        <v>9424</v>
      </c>
      <c r="J138" s="31">
        <v>3127</v>
      </c>
      <c r="K138" s="31">
        <v>6719</v>
      </c>
      <c r="L138" s="31">
        <v>4467</v>
      </c>
      <c r="M138" s="31">
        <v>49217</v>
      </c>
      <c r="N138" s="32">
        <v>246921</v>
      </c>
      <c r="O138" s="31">
        <v>2957</v>
      </c>
      <c r="P138" s="31">
        <v>7418</v>
      </c>
      <c r="Q138" s="31">
        <v>8110</v>
      </c>
      <c r="R138" s="31">
        <v>27012</v>
      </c>
      <c r="S138" s="31">
        <v>1510</v>
      </c>
      <c r="T138" s="35">
        <v>293928</v>
      </c>
      <c r="U138" s="31">
        <v>7474</v>
      </c>
      <c r="V138" s="31">
        <v>1759</v>
      </c>
      <c r="W138" s="31">
        <v>12634</v>
      </c>
      <c r="X138" s="31">
        <v>141940</v>
      </c>
      <c r="Y138" s="32">
        <v>163807</v>
      </c>
      <c r="Z138" s="31">
        <v>1154</v>
      </c>
      <c r="AA138" s="31">
        <v>7000</v>
      </c>
      <c r="AB138" s="31">
        <v>12916</v>
      </c>
      <c r="AC138" s="31">
        <v>9042</v>
      </c>
      <c r="AD138" s="31">
        <v>23959</v>
      </c>
      <c r="AE138" s="31">
        <v>15971</v>
      </c>
      <c r="AF138" s="31"/>
      <c r="AG138" s="32"/>
      <c r="AH138" s="31"/>
      <c r="AI138" s="31"/>
      <c r="AJ138" s="31"/>
      <c r="AK138" s="31"/>
      <c r="AL138" s="31"/>
      <c r="AM138" s="32"/>
      <c r="AN138" s="31"/>
      <c r="AO138" s="31"/>
      <c r="AP138" s="32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2">
        <v>173900</v>
      </c>
      <c r="BG138" s="31">
        <v>15654</v>
      </c>
      <c r="BH138" s="31">
        <v>47313</v>
      </c>
      <c r="BI138" s="31">
        <v>5656.3029999999999</v>
      </c>
      <c r="BJ138" s="31">
        <v>10749</v>
      </c>
      <c r="BK138" s="31">
        <v>24413</v>
      </c>
      <c r="BL138" s="31">
        <v>7130</v>
      </c>
      <c r="BM138" s="31">
        <v>2107</v>
      </c>
      <c r="BN138" s="31">
        <v>4347</v>
      </c>
      <c r="BO138" s="32">
        <v>117369.303</v>
      </c>
      <c r="BP138" s="31">
        <v>2883</v>
      </c>
      <c r="BQ138" s="31">
        <v>710</v>
      </c>
      <c r="BR138" s="31">
        <v>5039</v>
      </c>
      <c r="BS138" s="31">
        <v>1935</v>
      </c>
      <c r="BT138" s="31">
        <v>2853</v>
      </c>
      <c r="BU138" s="31">
        <v>1760</v>
      </c>
      <c r="BV138" s="31">
        <v>2500</v>
      </c>
      <c r="BW138" s="31">
        <v>2961</v>
      </c>
      <c r="BX138" s="31">
        <v>1290</v>
      </c>
      <c r="BY138" s="31">
        <v>1298</v>
      </c>
      <c r="BZ138" s="31">
        <v>950</v>
      </c>
      <c r="CA138" s="31">
        <v>788</v>
      </c>
      <c r="CB138" s="31">
        <v>1275</v>
      </c>
      <c r="CC138" s="31">
        <v>2141</v>
      </c>
      <c r="CD138" s="31">
        <v>561</v>
      </c>
      <c r="CE138" s="32">
        <v>28944</v>
      </c>
      <c r="CF138" s="31">
        <v>1995</v>
      </c>
      <c r="CG138" s="32">
        <v>148308.30300000001</v>
      </c>
      <c r="CH138" s="31">
        <v>535418</v>
      </c>
      <c r="CI138" s="31">
        <v>415200</v>
      </c>
      <c r="CJ138" s="31">
        <v>78049.614557627123</v>
      </c>
      <c r="CK138" s="31">
        <v>77199</v>
      </c>
      <c r="CL138" s="31">
        <v>18775</v>
      </c>
      <c r="CM138" s="31">
        <v>19369</v>
      </c>
      <c r="CN138" s="31">
        <v>17710</v>
      </c>
      <c r="CO138" s="31">
        <v>6014</v>
      </c>
      <c r="CP138" s="31"/>
      <c r="CQ138" s="31">
        <v>17454</v>
      </c>
      <c r="CR138" s="31">
        <v>1550</v>
      </c>
      <c r="CS138" s="31">
        <v>5746</v>
      </c>
      <c r="CT138" s="31"/>
      <c r="CU138" s="31"/>
      <c r="CV138" s="31"/>
      <c r="CW138" s="31">
        <v>6854</v>
      </c>
      <c r="CX138" s="32">
        <v>1199338.6145576271</v>
      </c>
      <c r="CY138" s="31"/>
      <c r="CZ138" s="31"/>
      <c r="DA138" s="31"/>
      <c r="DB138" s="31"/>
      <c r="DC138" s="31"/>
      <c r="DD138" s="31"/>
      <c r="DE138" s="31"/>
      <c r="DF138" s="32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>
        <v>19235</v>
      </c>
      <c r="DS138" s="31"/>
      <c r="DT138" s="31"/>
      <c r="DU138" s="31"/>
      <c r="DV138" s="32"/>
      <c r="DW138" s="32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2"/>
      <c r="GA138" s="30"/>
    </row>
    <row r="139" spans="1:183">
      <c r="A139" s="33">
        <v>1947</v>
      </c>
      <c r="B139" s="31">
        <v>6971</v>
      </c>
      <c r="C139" s="31">
        <v>8450</v>
      </c>
      <c r="D139" s="31">
        <v>4146</v>
      </c>
      <c r="E139" s="31">
        <v>3859</v>
      </c>
      <c r="F139" s="31">
        <v>40680</v>
      </c>
      <c r="G139" s="31">
        <v>66094</v>
      </c>
      <c r="H139" s="31">
        <v>46040</v>
      </c>
      <c r="I139" s="31">
        <v>9630</v>
      </c>
      <c r="J139" s="31">
        <v>3165</v>
      </c>
      <c r="K139" s="31">
        <v>6803</v>
      </c>
      <c r="L139" s="31">
        <v>4524</v>
      </c>
      <c r="M139" s="31">
        <v>49519</v>
      </c>
      <c r="N139" s="32">
        <v>249881</v>
      </c>
      <c r="O139" s="31">
        <v>2974</v>
      </c>
      <c r="P139" s="31">
        <v>7529</v>
      </c>
      <c r="Q139" s="31">
        <v>8183</v>
      </c>
      <c r="R139" s="31">
        <v>27223</v>
      </c>
      <c r="S139" s="31">
        <v>1514</v>
      </c>
      <c r="T139" s="35">
        <v>297304</v>
      </c>
      <c r="U139" s="31">
        <v>7578</v>
      </c>
      <c r="V139" s="31">
        <v>1797</v>
      </c>
      <c r="W139" s="31">
        <v>12901</v>
      </c>
      <c r="X139" s="31">
        <v>144688</v>
      </c>
      <c r="Y139" s="32">
        <v>166964</v>
      </c>
      <c r="Z139" s="31">
        <v>1175</v>
      </c>
      <c r="AA139" s="31">
        <v>7064</v>
      </c>
      <c r="AB139" s="31">
        <v>12164</v>
      </c>
      <c r="AC139" s="31">
        <v>9079</v>
      </c>
      <c r="AD139" s="31">
        <v>23734</v>
      </c>
      <c r="AE139" s="31">
        <v>15849</v>
      </c>
      <c r="AF139" s="31">
        <v>15596</v>
      </c>
      <c r="AG139" s="35">
        <v>84661</v>
      </c>
      <c r="AH139" s="31"/>
      <c r="AI139" s="31"/>
      <c r="AJ139" s="31"/>
      <c r="AK139" s="31"/>
      <c r="AL139" s="31"/>
      <c r="AM139" s="32"/>
      <c r="AN139" s="31"/>
      <c r="AO139" s="31"/>
      <c r="AP139" s="32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2">
        <v>174000</v>
      </c>
      <c r="BG139" s="31">
        <v>15942</v>
      </c>
      <c r="BH139" s="31">
        <v>48438</v>
      </c>
      <c r="BI139" s="31">
        <v>5760.9589999999998</v>
      </c>
      <c r="BJ139" s="31">
        <v>11036</v>
      </c>
      <c r="BK139" s="31">
        <v>25122</v>
      </c>
      <c r="BL139" s="31">
        <v>7252</v>
      </c>
      <c r="BM139" s="31">
        <v>2134</v>
      </c>
      <c r="BN139" s="31">
        <v>4486</v>
      </c>
      <c r="BO139" s="32">
        <v>120170.959</v>
      </c>
      <c r="BP139" s="31">
        <v>2916</v>
      </c>
      <c r="BQ139" s="31">
        <v>730</v>
      </c>
      <c r="BR139" s="31">
        <v>5152</v>
      </c>
      <c r="BS139" s="31">
        <v>1982</v>
      </c>
      <c r="BT139" s="31">
        <v>2936</v>
      </c>
      <c r="BU139" s="31">
        <v>1780</v>
      </c>
      <c r="BV139" s="31">
        <v>2570</v>
      </c>
      <c r="BW139" s="31">
        <v>2994</v>
      </c>
      <c r="BX139" s="31">
        <v>1320</v>
      </c>
      <c r="BY139" s="31">
        <v>1327</v>
      </c>
      <c r="BZ139" s="31">
        <v>980</v>
      </c>
      <c r="CA139" s="31">
        <v>804</v>
      </c>
      <c r="CB139" s="31">
        <v>1305</v>
      </c>
      <c r="CC139" s="31">
        <v>2162</v>
      </c>
      <c r="CD139" s="31">
        <v>583</v>
      </c>
      <c r="CE139" s="32">
        <v>29541</v>
      </c>
      <c r="CF139" s="31">
        <v>2011</v>
      </c>
      <c r="CG139" s="32">
        <v>151722.959</v>
      </c>
      <c r="CH139" s="31">
        <v>538244</v>
      </c>
      <c r="CI139" s="31">
        <v>346000</v>
      </c>
      <c r="CJ139" s="31">
        <v>78880.404552956097</v>
      </c>
      <c r="CK139" s="31">
        <v>78119</v>
      </c>
      <c r="CL139" s="31">
        <v>19338</v>
      </c>
      <c r="CM139" s="31">
        <v>19886</v>
      </c>
      <c r="CN139" s="31">
        <v>18148</v>
      </c>
      <c r="CO139" s="31">
        <v>6419</v>
      </c>
      <c r="CP139" s="31"/>
      <c r="CQ139" s="31">
        <v>17636</v>
      </c>
      <c r="CR139" s="31">
        <v>1750</v>
      </c>
      <c r="CS139" s="31">
        <v>5786</v>
      </c>
      <c r="CT139" s="31"/>
      <c r="CU139" s="31"/>
      <c r="CV139" s="31">
        <v>938</v>
      </c>
      <c r="CW139" s="31">
        <v>7037</v>
      </c>
      <c r="CX139" s="32">
        <v>1138181.4045529561</v>
      </c>
      <c r="CY139" s="31"/>
      <c r="CZ139" s="31"/>
      <c r="DA139" s="31"/>
      <c r="DB139" s="31"/>
      <c r="DC139" s="31"/>
      <c r="DD139" s="31"/>
      <c r="DE139" s="31"/>
      <c r="DF139" s="32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>
        <v>19690</v>
      </c>
      <c r="DS139" s="31"/>
      <c r="DT139" s="31"/>
      <c r="DU139" s="31"/>
      <c r="DV139" s="32"/>
      <c r="DW139" s="32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2"/>
      <c r="GA139" s="30"/>
    </row>
    <row r="140" spans="1:183">
      <c r="A140" s="33">
        <v>1948</v>
      </c>
      <c r="B140" s="31">
        <v>6956</v>
      </c>
      <c r="C140" s="31">
        <v>8557</v>
      </c>
      <c r="D140" s="31">
        <v>4190</v>
      </c>
      <c r="E140" s="31">
        <v>3912</v>
      </c>
      <c r="F140" s="31">
        <v>41110</v>
      </c>
      <c r="G140" s="31">
        <v>67295</v>
      </c>
      <c r="H140" s="31">
        <v>46381</v>
      </c>
      <c r="I140" s="31">
        <v>9800</v>
      </c>
      <c r="J140" s="31">
        <v>3201</v>
      </c>
      <c r="K140" s="31">
        <v>6883</v>
      </c>
      <c r="L140" s="31">
        <v>4582</v>
      </c>
      <c r="M140" s="31">
        <v>50014</v>
      </c>
      <c r="N140" s="32">
        <v>252881</v>
      </c>
      <c r="O140" s="31">
        <v>2985</v>
      </c>
      <c r="P140" s="31">
        <v>7749</v>
      </c>
      <c r="Q140" s="31">
        <v>8256</v>
      </c>
      <c r="R140" s="31">
        <v>27437</v>
      </c>
      <c r="S140" s="31">
        <v>1519</v>
      </c>
      <c r="T140" s="35">
        <v>300827</v>
      </c>
      <c r="U140" s="31">
        <v>7715</v>
      </c>
      <c r="V140" s="31">
        <v>1833</v>
      </c>
      <c r="W140" s="31">
        <v>13180</v>
      </c>
      <c r="X140" s="31">
        <v>147203</v>
      </c>
      <c r="Y140" s="32">
        <v>169931</v>
      </c>
      <c r="Z140" s="31">
        <v>1192</v>
      </c>
      <c r="AA140" s="31">
        <v>7130</v>
      </c>
      <c r="AB140" s="31">
        <v>12339</v>
      </c>
      <c r="AC140" s="31">
        <v>9158</v>
      </c>
      <c r="AD140" s="31">
        <v>23980</v>
      </c>
      <c r="AE140" s="31">
        <v>15893</v>
      </c>
      <c r="AF140" s="31">
        <v>15817</v>
      </c>
      <c r="AG140" s="35">
        <v>85509</v>
      </c>
      <c r="AH140" s="31"/>
      <c r="AI140" s="31"/>
      <c r="AJ140" s="31"/>
      <c r="AK140" s="31"/>
      <c r="AL140" s="31"/>
      <c r="AM140" s="32"/>
      <c r="AN140" s="31"/>
      <c r="AO140" s="31"/>
      <c r="AP140" s="32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2">
        <v>175100</v>
      </c>
      <c r="BG140" s="31">
        <v>16307</v>
      </c>
      <c r="BH140" s="31">
        <v>49590</v>
      </c>
      <c r="BI140" s="31">
        <v>5865.4859999999999</v>
      </c>
      <c r="BJ140" s="31">
        <v>11332</v>
      </c>
      <c r="BK140" s="31">
        <v>25852</v>
      </c>
      <c r="BL140" s="31">
        <v>7376</v>
      </c>
      <c r="BM140" s="31">
        <v>2160</v>
      </c>
      <c r="BN140" s="31">
        <v>4656</v>
      </c>
      <c r="BO140" s="32">
        <v>123138.486</v>
      </c>
      <c r="BP140" s="31">
        <v>2950</v>
      </c>
      <c r="BQ140" s="31">
        <v>750</v>
      </c>
      <c r="BR140" s="31">
        <v>5268</v>
      </c>
      <c r="BS140" s="31">
        <v>2031</v>
      </c>
      <c r="BT140" s="31">
        <v>3017</v>
      </c>
      <c r="BU140" s="31">
        <v>1810</v>
      </c>
      <c r="BV140" s="31">
        <v>2640</v>
      </c>
      <c r="BW140" s="31">
        <v>3028</v>
      </c>
      <c r="BX140" s="31">
        <v>1350</v>
      </c>
      <c r="BY140" s="31">
        <v>1350</v>
      </c>
      <c r="BZ140" s="31">
        <v>1000</v>
      </c>
      <c r="CA140" s="31">
        <v>822</v>
      </c>
      <c r="CB140" s="31">
        <v>1335</v>
      </c>
      <c r="CC140" s="31">
        <v>2187</v>
      </c>
      <c r="CD140" s="31">
        <v>600</v>
      </c>
      <c r="CE140" s="32">
        <v>30138</v>
      </c>
      <c r="CF140" s="31">
        <v>2028</v>
      </c>
      <c r="CG140" s="32">
        <v>155304.486</v>
      </c>
      <c r="CH140" s="31">
        <v>541085</v>
      </c>
      <c r="CI140" s="31">
        <v>350000</v>
      </c>
      <c r="CJ140" s="31">
        <v>79856.236101608403</v>
      </c>
      <c r="CK140" s="31">
        <v>80155</v>
      </c>
      <c r="CL140" s="31">
        <v>19918</v>
      </c>
      <c r="CM140" s="31">
        <v>20027</v>
      </c>
      <c r="CN140" s="31">
        <v>18569</v>
      </c>
      <c r="CO140" s="31">
        <v>6724</v>
      </c>
      <c r="CP140" s="31"/>
      <c r="CQ140" s="31">
        <v>17818</v>
      </c>
      <c r="CR140" s="31">
        <v>1800</v>
      </c>
      <c r="CS140" s="31">
        <v>5922</v>
      </c>
      <c r="CT140" s="31"/>
      <c r="CU140" s="31"/>
      <c r="CV140" s="31">
        <v>961</v>
      </c>
      <c r="CW140" s="31">
        <v>7244</v>
      </c>
      <c r="CX140" s="32">
        <v>1150079.2361016083</v>
      </c>
      <c r="CY140" s="31"/>
      <c r="CZ140" s="31"/>
      <c r="DA140" s="31"/>
      <c r="DB140" s="31"/>
      <c r="DC140" s="31"/>
      <c r="DD140" s="31"/>
      <c r="DE140" s="31"/>
      <c r="DF140" s="32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>
        <v>20156</v>
      </c>
      <c r="DS140" s="31"/>
      <c r="DT140" s="31"/>
      <c r="DU140" s="31"/>
      <c r="DV140" s="32"/>
      <c r="DW140" s="29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2"/>
      <c r="GA140" s="30"/>
    </row>
    <row r="141" spans="1:183">
      <c r="A141" s="33">
        <v>1949</v>
      </c>
      <c r="B141" s="31">
        <v>6943</v>
      </c>
      <c r="C141" s="31">
        <v>8614</v>
      </c>
      <c r="D141" s="31">
        <v>4230</v>
      </c>
      <c r="E141" s="31">
        <v>3963</v>
      </c>
      <c r="F141" s="31">
        <v>41480</v>
      </c>
      <c r="G141" s="31">
        <v>67991</v>
      </c>
      <c r="H141" s="31">
        <v>46733</v>
      </c>
      <c r="I141" s="31">
        <v>9956</v>
      </c>
      <c r="J141" s="31">
        <v>3234</v>
      </c>
      <c r="K141" s="31">
        <v>6955</v>
      </c>
      <c r="L141" s="31">
        <v>4640</v>
      </c>
      <c r="M141" s="31">
        <v>50312</v>
      </c>
      <c r="N141" s="32">
        <v>255051</v>
      </c>
      <c r="O141" s="31">
        <v>2981</v>
      </c>
      <c r="P141" s="31">
        <v>7856</v>
      </c>
      <c r="Q141" s="31">
        <v>8329</v>
      </c>
      <c r="R141" s="31">
        <v>27651</v>
      </c>
      <c r="S141" s="31">
        <v>1524</v>
      </c>
      <c r="T141" s="35">
        <v>303392</v>
      </c>
      <c r="U141" s="31">
        <v>7919</v>
      </c>
      <c r="V141" s="31">
        <v>1871</v>
      </c>
      <c r="W141" s="31">
        <v>13469</v>
      </c>
      <c r="X141" s="31">
        <v>149770</v>
      </c>
      <c r="Y141" s="32">
        <v>173029</v>
      </c>
      <c r="Z141" s="31">
        <v>1209</v>
      </c>
      <c r="AA141" s="31">
        <v>7195</v>
      </c>
      <c r="AB141" s="31">
        <v>12339</v>
      </c>
      <c r="AC141" s="31">
        <v>9250</v>
      </c>
      <c r="AD141" s="31">
        <v>24410</v>
      </c>
      <c r="AE141" s="31">
        <v>16084</v>
      </c>
      <c r="AF141" s="31">
        <v>16040</v>
      </c>
      <c r="AG141" s="35">
        <v>86527</v>
      </c>
      <c r="AH141" s="31"/>
      <c r="AI141" s="31"/>
      <c r="AJ141" s="31"/>
      <c r="AK141" s="31"/>
      <c r="AL141" s="31"/>
      <c r="AM141" s="32"/>
      <c r="AN141" s="31"/>
      <c r="AO141" s="31"/>
      <c r="AP141" s="32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2">
        <v>177500</v>
      </c>
      <c r="BG141" s="31">
        <v>16737</v>
      </c>
      <c r="BH141" s="31">
        <v>50769</v>
      </c>
      <c r="BI141" s="31">
        <v>5969.0959999999995</v>
      </c>
      <c r="BJ141" s="31">
        <v>11635</v>
      </c>
      <c r="BK141" s="31">
        <v>26603</v>
      </c>
      <c r="BL141" s="31">
        <v>7502</v>
      </c>
      <c r="BM141" s="31">
        <v>2188</v>
      </c>
      <c r="BN141" s="31">
        <v>4843</v>
      </c>
      <c r="BO141" s="32">
        <v>126246.09600000001</v>
      </c>
      <c r="BP141" s="31">
        <v>2984</v>
      </c>
      <c r="BQ141" s="31">
        <v>770</v>
      </c>
      <c r="BR141" s="31">
        <v>5386</v>
      </c>
      <c r="BS141" s="31">
        <v>2080</v>
      </c>
      <c r="BT141" s="31">
        <v>3104</v>
      </c>
      <c r="BU141" s="31">
        <v>1840</v>
      </c>
      <c r="BV141" s="31">
        <v>2720</v>
      </c>
      <c r="BW141" s="31">
        <v>3062</v>
      </c>
      <c r="BX141" s="31">
        <v>1390</v>
      </c>
      <c r="BY141" s="31">
        <v>1374</v>
      </c>
      <c r="BZ141" s="31">
        <v>1030</v>
      </c>
      <c r="CA141" s="31">
        <v>838</v>
      </c>
      <c r="CB141" s="31">
        <v>1366</v>
      </c>
      <c r="CC141" s="31">
        <v>2197</v>
      </c>
      <c r="CD141" s="31">
        <v>616</v>
      </c>
      <c r="CE141" s="32">
        <v>30757</v>
      </c>
      <c r="CF141" s="31">
        <v>2045</v>
      </c>
      <c r="CG141" s="32">
        <v>159048.09600000002</v>
      </c>
      <c r="CH141" s="31">
        <v>543941</v>
      </c>
      <c r="CI141" s="31">
        <v>355000</v>
      </c>
      <c r="CJ141" s="31">
        <v>81120.140506445387</v>
      </c>
      <c r="CK141" s="31">
        <v>81971</v>
      </c>
      <c r="CL141" s="31">
        <v>20516</v>
      </c>
      <c r="CM141" s="31">
        <v>20208</v>
      </c>
      <c r="CN141" s="31">
        <v>19000</v>
      </c>
      <c r="CO141" s="31">
        <v>7302</v>
      </c>
      <c r="CP141" s="31"/>
      <c r="CQ141" s="31">
        <v>18000</v>
      </c>
      <c r="CR141" s="31">
        <v>1857</v>
      </c>
      <c r="CS141" s="31">
        <v>6061</v>
      </c>
      <c r="CT141" s="31"/>
      <c r="CU141" s="31"/>
      <c r="CV141" s="31">
        <v>979</v>
      </c>
      <c r="CW141" s="31">
        <v>7455</v>
      </c>
      <c r="CX141" s="32">
        <v>1163410.1405064454</v>
      </c>
      <c r="CY141" s="31"/>
      <c r="CZ141" s="31"/>
      <c r="DA141" s="31"/>
      <c r="DB141" s="31"/>
      <c r="DC141" s="31"/>
      <c r="DD141" s="31"/>
      <c r="DE141" s="31"/>
      <c r="DF141" s="32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>
        <v>20634</v>
      </c>
      <c r="DS141" s="31"/>
      <c r="DT141" s="31"/>
      <c r="DU141" s="31"/>
      <c r="DV141" s="29"/>
      <c r="DW141" s="32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2"/>
      <c r="GA141" s="30"/>
    </row>
    <row r="142" spans="1:183">
      <c r="A142" s="33">
        <v>1950</v>
      </c>
      <c r="B142" s="31">
        <v>6935.1</v>
      </c>
      <c r="C142" s="31">
        <v>8639.3690000000006</v>
      </c>
      <c r="D142" s="31">
        <v>4271</v>
      </c>
      <c r="E142" s="31">
        <v>4008.9</v>
      </c>
      <c r="F142" s="31">
        <v>42518</v>
      </c>
      <c r="G142" s="31">
        <v>68374.572</v>
      </c>
      <c r="H142" s="31">
        <v>47105</v>
      </c>
      <c r="I142" s="31">
        <v>10113.527</v>
      </c>
      <c r="J142" s="31">
        <v>3265.1260000000002</v>
      </c>
      <c r="K142" s="31">
        <v>7014</v>
      </c>
      <c r="L142" s="31">
        <v>4694</v>
      </c>
      <c r="M142" s="31">
        <v>50127</v>
      </c>
      <c r="N142" s="32">
        <v>257065.59399999998</v>
      </c>
      <c r="O142" s="31">
        <v>2963.018</v>
      </c>
      <c r="P142" s="31">
        <v>7566.0280000000002</v>
      </c>
      <c r="Q142" s="31">
        <v>8442.75</v>
      </c>
      <c r="R142" s="31">
        <v>28062.963</v>
      </c>
      <c r="S142" s="31">
        <v>1528.7829999999997</v>
      </c>
      <c r="T142" s="32">
        <v>305629.136</v>
      </c>
      <c r="U142" s="31">
        <v>8267.3369999999995</v>
      </c>
      <c r="V142" s="31">
        <v>1908.31</v>
      </c>
      <c r="W142" s="31">
        <v>14011.422</v>
      </c>
      <c r="X142" s="31">
        <v>152271</v>
      </c>
      <c r="Y142" s="32">
        <v>176458.06899999999</v>
      </c>
      <c r="Z142" s="31">
        <v>1227.1559999999999</v>
      </c>
      <c r="AA142" s="31">
        <v>7250.5</v>
      </c>
      <c r="AB142" s="31">
        <v>12388.567999999999</v>
      </c>
      <c r="AC142" s="31">
        <v>9338</v>
      </c>
      <c r="AD142" s="31">
        <v>24824</v>
      </c>
      <c r="AE142" s="31">
        <v>16311</v>
      </c>
      <c r="AF142" s="31">
        <v>16297.531000000001</v>
      </c>
      <c r="AG142" s="32">
        <v>87636.755000000005</v>
      </c>
      <c r="AH142" s="31">
        <v>2662</v>
      </c>
      <c r="AI142" s="31">
        <v>3837.297</v>
      </c>
      <c r="AJ142" s="31">
        <v>1224.627</v>
      </c>
      <c r="AK142" s="31">
        <v>1467.759</v>
      </c>
      <c r="AL142" s="31">
        <v>7105.848</v>
      </c>
      <c r="AM142" s="32">
        <v>16297.531000000001</v>
      </c>
      <c r="AN142" s="31">
        <v>8925.1219999999994</v>
      </c>
      <c r="AO142" s="31">
        <v>3463.4459999999999</v>
      </c>
      <c r="AP142" s="32">
        <v>12388.567999999999</v>
      </c>
      <c r="AQ142" s="31">
        <v>1355.269</v>
      </c>
      <c r="AR142" s="31">
        <v>2885.3319999999999</v>
      </c>
      <c r="AS142" s="31">
        <v>7722.1549999999997</v>
      </c>
      <c r="AT142" s="31">
        <v>1095.6099999999999</v>
      </c>
      <c r="AU142" s="31">
        <v>3515.6019999999999</v>
      </c>
      <c r="AV142" s="31">
        <v>6693.23</v>
      </c>
      <c r="AW142" s="31">
        <v>1738.961</v>
      </c>
      <c r="AX142" s="31">
        <v>1936.498</v>
      </c>
      <c r="AY142" s="31">
        <v>2553.1590000000001</v>
      </c>
      <c r="AZ142" s="31">
        <v>2336.4319999999998</v>
      </c>
      <c r="BA142" s="31">
        <v>101936.81600000001</v>
      </c>
      <c r="BB142" s="31">
        <v>1530.047</v>
      </c>
      <c r="BC142" s="31">
        <v>1204.075</v>
      </c>
      <c r="BD142" s="31">
        <v>36774.853999999999</v>
      </c>
      <c r="BE142" s="31">
        <v>6292.7969999999996</v>
      </c>
      <c r="BF142" s="32">
        <v>179570.837</v>
      </c>
      <c r="BG142" s="31">
        <v>17150.335999999999</v>
      </c>
      <c r="BH142" s="31">
        <v>53443.074999999997</v>
      </c>
      <c r="BI142" s="31">
        <v>6090.8329999999996</v>
      </c>
      <c r="BJ142" s="31">
        <v>11591.657999999999</v>
      </c>
      <c r="BK142" s="31">
        <v>28485.18</v>
      </c>
      <c r="BL142" s="31">
        <v>7632.5</v>
      </c>
      <c r="BM142" s="31">
        <v>2194.2750000000001</v>
      </c>
      <c r="BN142" s="31">
        <v>5009.0060000000003</v>
      </c>
      <c r="BO142" s="32">
        <v>131596.86299999998</v>
      </c>
      <c r="BP142" s="31">
        <v>2766.0279999999998</v>
      </c>
      <c r="BQ142" s="31">
        <v>866.98199999999997</v>
      </c>
      <c r="BR142" s="31">
        <v>5784.7969999999996</v>
      </c>
      <c r="BS142" s="31">
        <v>2352.9679999999998</v>
      </c>
      <c r="BT142" s="31">
        <v>3369.9549999999999</v>
      </c>
      <c r="BU142" s="31">
        <v>1939.8</v>
      </c>
      <c r="BV142" s="31">
        <v>2968.9760000000001</v>
      </c>
      <c r="BW142" s="31">
        <v>3097.22</v>
      </c>
      <c r="BX142" s="31">
        <v>1431.4469999999999</v>
      </c>
      <c r="BY142" s="31">
        <v>1384.55</v>
      </c>
      <c r="BZ142" s="31">
        <v>1097.9159999999999</v>
      </c>
      <c r="CA142" s="31">
        <v>892.50199999999995</v>
      </c>
      <c r="CB142" s="31">
        <v>1475.6690000000001</v>
      </c>
      <c r="CC142" s="31">
        <v>2218</v>
      </c>
      <c r="CD142" s="31">
        <v>632</v>
      </c>
      <c r="CE142" s="32">
        <v>32278.81</v>
      </c>
      <c r="CF142" s="31">
        <v>1611.8690000000001</v>
      </c>
      <c r="CG142" s="32">
        <v>165487.54199999999</v>
      </c>
      <c r="CH142" s="31">
        <v>546815</v>
      </c>
      <c r="CI142" s="31">
        <v>359000</v>
      </c>
      <c r="CJ142" s="31">
        <v>82611.526934742098</v>
      </c>
      <c r="CK142" s="31">
        <v>83805</v>
      </c>
      <c r="CL142" s="31">
        <v>21131.263999999999</v>
      </c>
      <c r="CM142" s="31">
        <v>20845.771000000001</v>
      </c>
      <c r="CN142" s="31">
        <v>20041.628000000001</v>
      </c>
      <c r="CO142" s="31">
        <v>7456</v>
      </c>
      <c r="CP142" s="31">
        <v>45645.964</v>
      </c>
      <c r="CQ142" s="31">
        <v>19487.656999999999</v>
      </c>
      <c r="CR142" s="31">
        <v>2237</v>
      </c>
      <c r="CS142" s="31">
        <v>6433.799</v>
      </c>
      <c r="CT142" s="31">
        <v>8989.9150000000009</v>
      </c>
      <c r="CU142" s="31">
        <v>39448.232000000004</v>
      </c>
      <c r="CV142" s="31">
        <v>1022.1</v>
      </c>
      <c r="CW142" s="31">
        <v>7533.0969999999998</v>
      </c>
      <c r="CX142" s="32">
        <v>1272503.9539347421</v>
      </c>
      <c r="CY142" s="31">
        <v>8150.3680000000004</v>
      </c>
      <c r="CZ142" s="31">
        <v>4471.17</v>
      </c>
      <c r="DA142" s="31">
        <v>1885.9839999999999</v>
      </c>
      <c r="DB142" s="31">
        <v>778.55499999999995</v>
      </c>
      <c r="DC142" s="31">
        <v>9471.14</v>
      </c>
      <c r="DD142" s="31">
        <v>25348.144</v>
      </c>
      <c r="DE142" s="31">
        <v>2793.9850000000001</v>
      </c>
      <c r="DF142" s="32">
        <v>52899.346000000005</v>
      </c>
      <c r="DG142" s="31">
        <v>114.84</v>
      </c>
      <c r="DH142" s="31">
        <v>16357</v>
      </c>
      <c r="DI142" s="31">
        <v>5163.4430000000002</v>
      </c>
      <c r="DJ142" s="31">
        <v>1286.1310000000001</v>
      </c>
      <c r="DK142" s="31">
        <v>561.25400000000002</v>
      </c>
      <c r="DL142" s="31">
        <v>144.774</v>
      </c>
      <c r="DM142" s="31">
        <v>1364.03</v>
      </c>
      <c r="DN142" s="31">
        <v>488.58800000000002</v>
      </c>
      <c r="DO142" s="31">
        <v>25.100999999999999</v>
      </c>
      <c r="DP142" s="31">
        <v>3859.8009999999999</v>
      </c>
      <c r="DQ142" s="31">
        <v>3495</v>
      </c>
      <c r="DR142" s="31">
        <v>21121.638999999999</v>
      </c>
      <c r="DS142" s="31">
        <v>71.52</v>
      </c>
      <c r="DT142" s="31">
        <v>4777.0889999999999</v>
      </c>
      <c r="DU142" s="31">
        <v>1005</v>
      </c>
      <c r="DV142" s="32">
        <v>59835.209999999992</v>
      </c>
      <c r="DW142" s="32">
        <v>1385238.5099347422</v>
      </c>
      <c r="DX142" s="31">
        <v>8892.7180000000008</v>
      </c>
      <c r="DY142" s="31">
        <v>4117.6170000000002</v>
      </c>
      <c r="DZ142" s="31">
        <v>1672.6610000000001</v>
      </c>
      <c r="EA142" s="31">
        <v>430.41300000000001</v>
      </c>
      <c r="EB142" s="31">
        <v>4376.1620000000003</v>
      </c>
      <c r="EC142" s="31">
        <v>2362.5219999999999</v>
      </c>
      <c r="ED142" s="31">
        <v>4887.5910000000003</v>
      </c>
      <c r="EE142" s="31">
        <v>146.40299999999999</v>
      </c>
      <c r="EF142" s="31">
        <v>1259.816</v>
      </c>
      <c r="EG142" s="31">
        <v>2607.7689999999998</v>
      </c>
      <c r="EH142" s="31">
        <v>148.05699999999999</v>
      </c>
      <c r="EI142" s="31">
        <v>826.30799999999999</v>
      </c>
      <c r="EJ142" s="31">
        <v>2860.288</v>
      </c>
      <c r="EK142" s="31">
        <v>60.036000000000001</v>
      </c>
      <c r="EL142" s="31">
        <v>21197.690999999999</v>
      </c>
      <c r="EM142" s="31">
        <v>211.20400000000001</v>
      </c>
      <c r="EN142" s="31">
        <v>21577.072</v>
      </c>
      <c r="EO142" s="31">
        <v>415.767</v>
      </c>
      <c r="EP142" s="31">
        <v>271.36900000000003</v>
      </c>
      <c r="EQ142" s="31">
        <v>5297.4539999999997</v>
      </c>
      <c r="ER142" s="31">
        <v>2585.509</v>
      </c>
      <c r="ES142" s="31">
        <v>573.26800000000003</v>
      </c>
      <c r="ET142" s="31">
        <v>6121.1840000000002</v>
      </c>
      <c r="EU142" s="31">
        <v>726.18200000000002</v>
      </c>
      <c r="EV142" s="31">
        <v>823.88499999999999</v>
      </c>
      <c r="EW142" s="31">
        <v>961.30499999999995</v>
      </c>
      <c r="EX142" s="31">
        <v>4620.4369999999999</v>
      </c>
      <c r="EY142" s="31">
        <v>2816.6</v>
      </c>
      <c r="EZ142" s="31">
        <v>3687.654</v>
      </c>
      <c r="FA142" s="31">
        <v>1005.595</v>
      </c>
      <c r="FB142" s="31">
        <v>481.27</v>
      </c>
      <c r="FC142" s="31">
        <v>9343.384</v>
      </c>
      <c r="FD142" s="31">
        <v>6250.4430000000002</v>
      </c>
      <c r="FE142" s="31">
        <v>463.72899999999998</v>
      </c>
      <c r="FF142" s="31">
        <v>3271.0729999999999</v>
      </c>
      <c r="FG142" s="31">
        <v>31796.938999999998</v>
      </c>
      <c r="FH142" s="31">
        <v>2439.4349999999999</v>
      </c>
      <c r="FI142" s="31">
        <v>59.73</v>
      </c>
      <c r="FJ142" s="31">
        <v>2653.6370000000002</v>
      </c>
      <c r="FK142" s="31">
        <v>32.902999999999999</v>
      </c>
      <c r="FL142" s="31">
        <v>2087.0549999999998</v>
      </c>
      <c r="FM142" s="31">
        <v>2437.9319999999998</v>
      </c>
      <c r="FN142" s="31">
        <v>13595.84</v>
      </c>
      <c r="FO142" s="31">
        <v>8051.1509999999998</v>
      </c>
      <c r="FP142" s="31">
        <v>277.38400000000001</v>
      </c>
      <c r="FQ142" s="31">
        <v>7934.924</v>
      </c>
      <c r="FR142" s="31">
        <v>1171.8969999999999</v>
      </c>
      <c r="FS142" s="31">
        <v>3517.21</v>
      </c>
      <c r="FT142" s="31">
        <v>5521.7579999999998</v>
      </c>
      <c r="FU142" s="31">
        <v>13568.762000000001</v>
      </c>
      <c r="FV142" s="31">
        <v>2553</v>
      </c>
      <c r="FW142" s="31">
        <v>2853.1509999999998</v>
      </c>
      <c r="FX142" s="31">
        <v>35.902000000000001</v>
      </c>
      <c r="FY142" s="32">
        <v>227939.046</v>
      </c>
      <c r="GA142" s="30">
        <v>2527959.8949347422</v>
      </c>
    </row>
    <row r="143" spans="1:183">
      <c r="A143" s="33">
        <v>1951</v>
      </c>
      <c r="B143" s="31">
        <v>6935.451</v>
      </c>
      <c r="C143" s="31">
        <v>8678.3860000000004</v>
      </c>
      <c r="D143" s="31">
        <v>4303.62</v>
      </c>
      <c r="E143" s="31">
        <v>4047.3</v>
      </c>
      <c r="F143" s="31">
        <v>42862</v>
      </c>
      <c r="G143" s="31">
        <v>68875.884000000005</v>
      </c>
      <c r="H143" s="31">
        <v>47418</v>
      </c>
      <c r="I143" s="31">
        <v>10264.311</v>
      </c>
      <c r="J143" s="31">
        <v>3295.8710000000001</v>
      </c>
      <c r="K143" s="31">
        <v>7070</v>
      </c>
      <c r="L143" s="31">
        <v>4749</v>
      </c>
      <c r="M143" s="31">
        <v>50290</v>
      </c>
      <c r="N143" s="32">
        <v>258789.823</v>
      </c>
      <c r="O143" s="31">
        <v>2959.3110000000001</v>
      </c>
      <c r="P143" s="31">
        <v>7646.402</v>
      </c>
      <c r="Q143" s="31">
        <v>8490.25</v>
      </c>
      <c r="R143" s="31">
        <v>28298.01</v>
      </c>
      <c r="S143" s="31">
        <v>1543.9880000000001</v>
      </c>
      <c r="T143" s="32">
        <v>307727.78399999999</v>
      </c>
      <c r="U143" s="31">
        <v>8510.6</v>
      </c>
      <c r="V143" s="31">
        <v>1947.3889999999999</v>
      </c>
      <c r="W143" s="31">
        <v>14330.674999999999</v>
      </c>
      <c r="X143" s="31">
        <v>154878</v>
      </c>
      <c r="Y143" s="32">
        <v>179666.66399999999</v>
      </c>
      <c r="Z143" s="31">
        <v>1254.1189999999999</v>
      </c>
      <c r="AA143" s="31">
        <v>7258.2</v>
      </c>
      <c r="AB143" s="31">
        <v>12531.868</v>
      </c>
      <c r="AC143" s="31">
        <v>9423</v>
      </c>
      <c r="AD143" s="31">
        <v>25262.264999999999</v>
      </c>
      <c r="AE143" s="31">
        <v>16464</v>
      </c>
      <c r="AF143" s="31">
        <v>16519.050999999999</v>
      </c>
      <c r="AG143" s="32">
        <v>88712.502999999997</v>
      </c>
      <c r="AH143" s="31">
        <v>2721</v>
      </c>
      <c r="AI143" s="31">
        <v>3859.83</v>
      </c>
      <c r="AJ143" s="31">
        <v>1255.6189999999999</v>
      </c>
      <c r="AK143" s="31">
        <v>1483.1310000000001</v>
      </c>
      <c r="AL143" s="31">
        <v>7199.4709999999995</v>
      </c>
      <c r="AM143" s="32">
        <v>16519.050999999999</v>
      </c>
      <c r="AN143" s="31">
        <v>9023.17</v>
      </c>
      <c r="AO143" s="31">
        <v>3508.6979999999999</v>
      </c>
      <c r="AP143" s="32">
        <v>12531.868</v>
      </c>
      <c r="AQ143" s="31">
        <v>1379.204</v>
      </c>
      <c r="AR143" s="31">
        <v>2983.0819999999999</v>
      </c>
      <c r="AS143" s="31">
        <v>7742.1589999999997</v>
      </c>
      <c r="AT143" s="31">
        <v>1111.9659999999999</v>
      </c>
      <c r="AU143" s="31">
        <v>3579.4169999999999</v>
      </c>
      <c r="AV143" s="31">
        <v>6936.06</v>
      </c>
      <c r="AW143" s="31">
        <v>1767.107</v>
      </c>
      <c r="AX143" s="31">
        <v>1950.8879999999999</v>
      </c>
      <c r="AY143" s="31">
        <v>2561.5790000000002</v>
      </c>
      <c r="AZ143" s="31">
        <v>2422.0940000000001</v>
      </c>
      <c r="BA143" s="31">
        <v>103506.916</v>
      </c>
      <c r="BB143" s="31">
        <v>1584.8330000000001</v>
      </c>
      <c r="BC143" s="31">
        <v>1226.498</v>
      </c>
      <c r="BD143" s="31">
        <v>37435.785000000003</v>
      </c>
      <c r="BE143" s="31">
        <v>6489.85</v>
      </c>
      <c r="BF143" s="32">
        <v>182677.43800000002</v>
      </c>
      <c r="BG143" s="31">
        <v>17517.342000000001</v>
      </c>
      <c r="BH143" s="31">
        <v>54995.531999999999</v>
      </c>
      <c r="BI143" s="31">
        <v>6251.933</v>
      </c>
      <c r="BJ143" s="31">
        <v>11965</v>
      </c>
      <c r="BK143" s="31">
        <v>29296.235000000001</v>
      </c>
      <c r="BL143" s="31">
        <v>7826.2</v>
      </c>
      <c r="BM143" s="31">
        <v>2223.06</v>
      </c>
      <c r="BN143" s="31">
        <v>5217.0200000000004</v>
      </c>
      <c r="BO143" s="32">
        <v>135292.32199999999</v>
      </c>
      <c r="BP143" s="31">
        <v>2823.6669999999999</v>
      </c>
      <c r="BQ143" s="31">
        <v>895.33600000000001</v>
      </c>
      <c r="BR143" s="31">
        <v>5891.7969999999996</v>
      </c>
      <c r="BS143" s="31">
        <v>2419.125</v>
      </c>
      <c r="BT143" s="31">
        <v>3458.0929999999998</v>
      </c>
      <c r="BU143" s="31">
        <v>1989.7560000000001</v>
      </c>
      <c r="BV143" s="31">
        <v>3066</v>
      </c>
      <c r="BW143" s="31">
        <v>3146</v>
      </c>
      <c r="BX143" s="31">
        <v>1474.191</v>
      </c>
      <c r="BY143" s="31">
        <v>1405.615</v>
      </c>
      <c r="BZ143" s="31">
        <v>1131.307</v>
      </c>
      <c r="CA143" s="31">
        <v>915.56</v>
      </c>
      <c r="CB143" s="31">
        <v>1515.299</v>
      </c>
      <c r="CC143" s="31">
        <v>2235</v>
      </c>
      <c r="CD143" s="31">
        <v>648.70000000000005</v>
      </c>
      <c r="CE143" s="32">
        <v>33015.446000000004</v>
      </c>
      <c r="CF143" s="31">
        <v>1650.0569999999998</v>
      </c>
      <c r="CG143" s="32">
        <v>169957.82499999998</v>
      </c>
      <c r="CH143" s="31">
        <v>557480</v>
      </c>
      <c r="CI143" s="31">
        <v>365000</v>
      </c>
      <c r="CJ143" s="31">
        <v>83772.72357466114</v>
      </c>
      <c r="CK143" s="31">
        <v>85163.847999999998</v>
      </c>
      <c r="CL143" s="31">
        <v>21775.167000000001</v>
      </c>
      <c r="CM143" s="31">
        <v>20876.188999999998</v>
      </c>
      <c r="CN143" s="31">
        <v>20653.333999999999</v>
      </c>
      <c r="CO143" s="31">
        <v>7771</v>
      </c>
      <c r="CP143" s="31">
        <v>46149.84</v>
      </c>
      <c r="CQ143" s="31">
        <v>19788.256000000001</v>
      </c>
      <c r="CR143" s="31">
        <v>2015.3</v>
      </c>
      <c r="CS143" s="31">
        <v>6581.8389999999999</v>
      </c>
      <c r="CT143" s="31">
        <v>9085.7150000000001</v>
      </c>
      <c r="CU143" s="31">
        <v>40382.205999999998</v>
      </c>
      <c r="CV143" s="31">
        <v>1068.0999999999999</v>
      </c>
      <c r="CW143" s="31">
        <v>7755.0619999999999</v>
      </c>
      <c r="CX143" s="32">
        <v>1295318.5795746613</v>
      </c>
      <c r="CY143" s="31">
        <v>8284.473</v>
      </c>
      <c r="CZ143" s="31">
        <v>4581.1499999999996</v>
      </c>
      <c r="DA143" s="31">
        <v>1920.8150000000001</v>
      </c>
      <c r="DB143" s="31">
        <v>788.93700000000001</v>
      </c>
      <c r="DC143" s="31">
        <v>9162.41</v>
      </c>
      <c r="DD143" s="31">
        <v>25793.577000000001</v>
      </c>
      <c r="DE143" s="31">
        <v>2846.8420000000015</v>
      </c>
      <c r="DF143" s="32">
        <v>53378.204000000005</v>
      </c>
      <c r="DG143" s="31">
        <v>117.58</v>
      </c>
      <c r="DH143" s="31">
        <v>16806.707999999999</v>
      </c>
      <c r="DI143" s="31">
        <v>5299.9830000000002</v>
      </c>
      <c r="DJ143" s="31">
        <v>1489.998</v>
      </c>
      <c r="DK143" s="31">
        <v>584.17200000000003</v>
      </c>
      <c r="DL143" s="31">
        <v>152.197</v>
      </c>
      <c r="DM143" s="31">
        <v>1401.2460000000001</v>
      </c>
      <c r="DN143" s="31">
        <v>498.20699999999999</v>
      </c>
      <c r="DO143" s="31">
        <v>27.088000000000001</v>
      </c>
      <c r="DP143" s="31">
        <v>3931.7530000000002</v>
      </c>
      <c r="DQ143" s="31">
        <v>3576.5770000000002</v>
      </c>
      <c r="DR143" s="31">
        <v>21669.333999999999</v>
      </c>
      <c r="DS143" s="31">
        <v>73.298000000000002</v>
      </c>
      <c r="DT143" s="31">
        <v>4869.125</v>
      </c>
      <c r="DU143" s="31">
        <v>1012</v>
      </c>
      <c r="DV143" s="32">
        <v>61509.265999999996</v>
      </c>
      <c r="DW143" s="32">
        <v>1410206.0495746613</v>
      </c>
      <c r="DX143" s="31">
        <v>9073.3040000000001</v>
      </c>
      <c r="DY143" s="31">
        <v>4173.0950000000003</v>
      </c>
      <c r="DZ143" s="31">
        <v>1704.9159999999999</v>
      </c>
      <c r="EA143" s="31">
        <v>436.32</v>
      </c>
      <c r="EB143" s="31">
        <v>4422.8220000000001</v>
      </c>
      <c r="EC143" s="31">
        <v>2403.6819999999998</v>
      </c>
      <c r="ED143" s="31">
        <v>4947.09</v>
      </c>
      <c r="EE143" s="31">
        <v>150.65100000000001</v>
      </c>
      <c r="EF143" s="31">
        <v>1275.1780000000001</v>
      </c>
      <c r="EG143" s="31">
        <v>2644.4279999999999</v>
      </c>
      <c r="EH143" s="31">
        <v>150.93700000000001</v>
      </c>
      <c r="EI143" s="31">
        <v>840.22299999999996</v>
      </c>
      <c r="EJ143" s="31">
        <v>2918.07</v>
      </c>
      <c r="EK143" s="31">
        <v>61.572000000000003</v>
      </c>
      <c r="EL143" s="31">
        <v>21704.442999999999</v>
      </c>
      <c r="EM143" s="31">
        <v>214.06399999999999</v>
      </c>
      <c r="EN143" s="31">
        <v>21931.686999999998</v>
      </c>
      <c r="EO143" s="31">
        <v>418.22699999999998</v>
      </c>
      <c r="EP143" s="31">
        <v>277.68200000000002</v>
      </c>
      <c r="EQ143" s="31">
        <v>5436.5550000000003</v>
      </c>
      <c r="ER143" s="31">
        <v>2624.5839999999998</v>
      </c>
      <c r="ES143" s="31">
        <v>576.94799999999998</v>
      </c>
      <c r="ET143" s="31">
        <v>6289.3360000000002</v>
      </c>
      <c r="EU143" s="31">
        <v>737.23</v>
      </c>
      <c r="EV143" s="31">
        <v>843.23099999999999</v>
      </c>
      <c r="EW143" s="31">
        <v>989.59100000000001</v>
      </c>
      <c r="EX143" s="31">
        <v>4690.0309999999999</v>
      </c>
      <c r="EY143" s="31">
        <v>2866.038</v>
      </c>
      <c r="EZ143" s="31">
        <v>3761.3649999999998</v>
      </c>
      <c r="FA143" s="31">
        <v>1013.753</v>
      </c>
      <c r="FB143" s="31">
        <v>498.59300000000002</v>
      </c>
      <c r="FC143" s="31">
        <v>9633.6209999999992</v>
      </c>
      <c r="FD143" s="31">
        <v>6345.8379999999997</v>
      </c>
      <c r="FE143" s="31">
        <v>474.59500000000003</v>
      </c>
      <c r="FF143" s="31">
        <v>3324.1640000000002</v>
      </c>
      <c r="FG143" s="31">
        <v>32492.088</v>
      </c>
      <c r="FH143" s="31">
        <v>2485.9189999999999</v>
      </c>
      <c r="FI143" s="31">
        <v>59.915999999999997</v>
      </c>
      <c r="FJ143" s="31">
        <v>2703.4569999999999</v>
      </c>
      <c r="FK143" s="31">
        <v>32.945</v>
      </c>
      <c r="FL143" s="31">
        <v>2114.8270000000002</v>
      </c>
      <c r="FM143" s="31">
        <v>2481.6419999999998</v>
      </c>
      <c r="FN143" s="31">
        <v>13926.314</v>
      </c>
      <c r="FO143" s="31">
        <v>8274.8029999999999</v>
      </c>
      <c r="FP143" s="31">
        <v>283.69900000000001</v>
      </c>
      <c r="FQ143" s="31">
        <v>8124.902</v>
      </c>
      <c r="FR143" s="31">
        <v>1194.973</v>
      </c>
      <c r="FS143" s="31">
        <v>3582.97</v>
      </c>
      <c r="FT143" s="31">
        <v>5670.97</v>
      </c>
      <c r="FU143" s="31">
        <v>13831.813</v>
      </c>
      <c r="FV143" s="31">
        <v>2611</v>
      </c>
      <c r="FW143" s="31">
        <v>2950.9409999999998</v>
      </c>
      <c r="FX143" s="31">
        <v>37.481999999999999</v>
      </c>
      <c r="FY143" s="32">
        <v>232714.52499999994</v>
      </c>
      <c r="GA143" s="30">
        <v>2571662.7885746611</v>
      </c>
    </row>
    <row r="144" spans="1:183">
      <c r="A144" s="33">
        <v>1952</v>
      </c>
      <c r="B144" s="31">
        <v>6927.7719999999999</v>
      </c>
      <c r="C144" s="31">
        <v>8730.4050000000007</v>
      </c>
      <c r="D144" s="31">
        <v>4334</v>
      </c>
      <c r="E144" s="31">
        <v>4090.5</v>
      </c>
      <c r="F144" s="31">
        <v>43184</v>
      </c>
      <c r="G144" s="31">
        <v>69145.952000000005</v>
      </c>
      <c r="H144" s="31">
        <v>47666</v>
      </c>
      <c r="I144" s="31">
        <v>10381.987999999999</v>
      </c>
      <c r="J144" s="31">
        <v>3327.7280000000001</v>
      </c>
      <c r="K144" s="31">
        <v>7125</v>
      </c>
      <c r="L144" s="31">
        <v>4815</v>
      </c>
      <c r="M144" s="31">
        <v>50430</v>
      </c>
      <c r="N144" s="32">
        <v>260158.34500000003</v>
      </c>
      <c r="O144" s="31">
        <v>2952.1559999999999</v>
      </c>
      <c r="P144" s="31">
        <v>7733.25</v>
      </c>
      <c r="Q144" s="31">
        <v>8526.0499999999993</v>
      </c>
      <c r="R144" s="31">
        <v>28549.87</v>
      </c>
      <c r="S144" s="31">
        <v>1558.8530000000001</v>
      </c>
      <c r="T144" s="32">
        <v>309478.52400000003</v>
      </c>
      <c r="U144" s="31">
        <v>8691.2119999999995</v>
      </c>
      <c r="V144" s="31">
        <v>1994.7940000000001</v>
      </c>
      <c r="W144" s="31">
        <v>14785.584000000001</v>
      </c>
      <c r="X144" s="31">
        <v>157553</v>
      </c>
      <c r="Y144" s="32">
        <v>183024.59</v>
      </c>
      <c r="Z144" s="31">
        <v>1282.6969999999999</v>
      </c>
      <c r="AA144" s="31">
        <v>7274.9</v>
      </c>
      <c r="AB144" s="31">
        <v>12683.32</v>
      </c>
      <c r="AC144" s="31">
        <v>9504</v>
      </c>
      <c r="AD144" s="31">
        <v>25730.550999999999</v>
      </c>
      <c r="AE144" s="31">
        <v>16630</v>
      </c>
      <c r="AF144" s="31">
        <v>16708.339</v>
      </c>
      <c r="AG144" s="32">
        <v>89813.807000000001</v>
      </c>
      <c r="AH144" s="31">
        <v>2791</v>
      </c>
      <c r="AI144" s="31">
        <v>3882.2289999999998</v>
      </c>
      <c r="AJ144" s="31">
        <v>1271.6110000000001</v>
      </c>
      <c r="AK144" s="31">
        <v>1489.518</v>
      </c>
      <c r="AL144" s="31">
        <v>7273.9809999999998</v>
      </c>
      <c r="AM144" s="32">
        <v>16708.339</v>
      </c>
      <c r="AN144" s="31">
        <v>9125.1830000000009</v>
      </c>
      <c r="AO144" s="31">
        <v>3558.1370000000002</v>
      </c>
      <c r="AP144" s="32">
        <v>12683.320000000002</v>
      </c>
      <c r="AQ144" s="31">
        <v>1416.722</v>
      </c>
      <c r="AR144" s="31">
        <v>3090.973</v>
      </c>
      <c r="AS144" s="31">
        <v>7698.2489999999998</v>
      </c>
      <c r="AT144" s="31">
        <v>1130.4449999999999</v>
      </c>
      <c r="AU144" s="31">
        <v>3628.3470000000002</v>
      </c>
      <c r="AV144" s="31">
        <v>7123.3940000000002</v>
      </c>
      <c r="AW144" s="31">
        <v>1786.5329999999999</v>
      </c>
      <c r="AX144" s="31">
        <v>1964.319</v>
      </c>
      <c r="AY144" s="31">
        <v>2583.9839999999999</v>
      </c>
      <c r="AZ144" s="31">
        <v>2466.7399999999998</v>
      </c>
      <c r="BA144" s="31">
        <v>105385.09</v>
      </c>
      <c r="BB144" s="31">
        <v>1640.9490000000001</v>
      </c>
      <c r="BC144" s="31">
        <v>1252.749</v>
      </c>
      <c r="BD144" s="31">
        <v>38006.18</v>
      </c>
      <c r="BE144" s="31">
        <v>6681.1959999999999</v>
      </c>
      <c r="BF144" s="32">
        <v>185855.87</v>
      </c>
      <c r="BG144" s="31">
        <v>17876.955999999998</v>
      </c>
      <c r="BH144" s="31">
        <v>56602.559999999998</v>
      </c>
      <c r="BI144" s="31">
        <v>6377.6189999999997</v>
      </c>
      <c r="BJ144" s="31">
        <v>12350.771000000001</v>
      </c>
      <c r="BK144" s="31">
        <v>30144.316999999999</v>
      </c>
      <c r="BL144" s="31">
        <v>8025.7</v>
      </c>
      <c r="BM144" s="31">
        <v>2252.9650000000001</v>
      </c>
      <c r="BN144" s="31">
        <v>5439.5680000000002</v>
      </c>
      <c r="BO144" s="32">
        <v>139070.45600000001</v>
      </c>
      <c r="BP144" s="31">
        <v>2883.3150000000001</v>
      </c>
      <c r="BQ144" s="31">
        <v>926.31700000000001</v>
      </c>
      <c r="BR144" s="31">
        <v>6007.7969999999996</v>
      </c>
      <c r="BS144" s="31">
        <v>2491.346</v>
      </c>
      <c r="BT144" s="31">
        <v>3548.7530000000002</v>
      </c>
      <c r="BU144" s="31">
        <v>2042.865</v>
      </c>
      <c r="BV144" s="31">
        <v>3166</v>
      </c>
      <c r="BW144" s="31">
        <v>3197</v>
      </c>
      <c r="BX144" s="31">
        <v>1517.453</v>
      </c>
      <c r="BY144" s="31">
        <v>1426.095</v>
      </c>
      <c r="BZ144" s="31">
        <v>1165.79</v>
      </c>
      <c r="CA144" s="31">
        <v>940.08</v>
      </c>
      <c r="CB144" s="31">
        <v>1555.876</v>
      </c>
      <c r="CC144" s="31">
        <v>2227</v>
      </c>
      <c r="CD144" s="31">
        <v>662.85</v>
      </c>
      <c r="CE144" s="32">
        <v>33758.537000000004</v>
      </c>
      <c r="CF144" s="31">
        <v>1689.2640000000001</v>
      </c>
      <c r="CG144" s="32">
        <v>174518.25700000001</v>
      </c>
      <c r="CH144" s="31">
        <v>568910</v>
      </c>
      <c r="CI144" s="31">
        <v>372000</v>
      </c>
      <c r="CJ144" s="31">
        <v>84945.647094960397</v>
      </c>
      <c r="CK144" s="31">
        <v>86459.024999999994</v>
      </c>
      <c r="CL144" s="31">
        <v>22438.690999999999</v>
      </c>
      <c r="CM144" s="31">
        <v>20947.571</v>
      </c>
      <c r="CN144" s="31">
        <v>21289.401999999998</v>
      </c>
      <c r="CO144" s="31">
        <v>8031</v>
      </c>
      <c r="CP144" s="31">
        <v>46881.898999999998</v>
      </c>
      <c r="CQ144" s="31">
        <v>20093.491000000002</v>
      </c>
      <c r="CR144" s="31">
        <v>2125.9</v>
      </c>
      <c r="CS144" s="31">
        <v>6748.3779999999997</v>
      </c>
      <c r="CT144" s="31">
        <v>9182.5360000000001</v>
      </c>
      <c r="CU144" s="31">
        <v>41346.559999999998</v>
      </c>
      <c r="CV144" s="31">
        <v>1127</v>
      </c>
      <c r="CW144" s="31">
        <v>7987.8789999999999</v>
      </c>
      <c r="CX144" s="32">
        <v>1320514.9790949605</v>
      </c>
      <c r="CY144" s="31">
        <v>8425.3330000000005</v>
      </c>
      <c r="CZ144" s="31">
        <v>4693.8360000000002</v>
      </c>
      <c r="DA144" s="31">
        <v>1957.268</v>
      </c>
      <c r="DB144" s="31">
        <v>800.66300000000001</v>
      </c>
      <c r="DC144" s="31">
        <v>8865.4879999999994</v>
      </c>
      <c r="DD144" s="31">
        <v>26246.839</v>
      </c>
      <c r="DE144" s="31">
        <v>2899.2709999999997</v>
      </c>
      <c r="DF144" s="32">
        <v>53888.698000000004</v>
      </c>
      <c r="DG144" s="31">
        <v>120.447</v>
      </c>
      <c r="DH144" s="31">
        <v>17267.289000000001</v>
      </c>
      <c r="DI144" s="31">
        <v>5441.7659999999996</v>
      </c>
      <c r="DJ144" s="31">
        <v>1620.914</v>
      </c>
      <c r="DK144" s="31">
        <v>607.91399999999999</v>
      </c>
      <c r="DL144" s="31">
        <v>160</v>
      </c>
      <c r="DM144" s="31">
        <v>1439.529</v>
      </c>
      <c r="DN144" s="31">
        <v>507.83300000000003</v>
      </c>
      <c r="DO144" s="31">
        <v>29.109000000000002</v>
      </c>
      <c r="DP144" s="31">
        <v>4005.6770000000001</v>
      </c>
      <c r="DQ144" s="31">
        <v>3661.549</v>
      </c>
      <c r="DR144" s="31">
        <v>22235.677</v>
      </c>
      <c r="DS144" s="31">
        <v>75.272999999999996</v>
      </c>
      <c r="DT144" s="31">
        <v>4963.8289999999997</v>
      </c>
      <c r="DU144" s="31">
        <v>1020</v>
      </c>
      <c r="DV144" s="32">
        <v>63156.805999999997</v>
      </c>
      <c r="DW144" s="32">
        <v>1437560.4830949605</v>
      </c>
      <c r="DX144" s="31">
        <v>9279.5249999999996</v>
      </c>
      <c r="DY144" s="31">
        <v>4232.0950000000003</v>
      </c>
      <c r="DZ144" s="31">
        <v>1738.3150000000001</v>
      </c>
      <c r="EA144" s="31">
        <v>442.30799999999999</v>
      </c>
      <c r="EB144" s="31">
        <v>4469.9790000000003</v>
      </c>
      <c r="EC144" s="31">
        <v>2445.6179999999999</v>
      </c>
      <c r="ED144" s="31">
        <v>5009.067</v>
      </c>
      <c r="EE144" s="31">
        <v>155.03700000000001</v>
      </c>
      <c r="EF144" s="31">
        <v>1291.6949999999999</v>
      </c>
      <c r="EG144" s="31">
        <v>2682.462</v>
      </c>
      <c r="EH144" s="31">
        <v>153.93600000000001</v>
      </c>
      <c r="EI144" s="31">
        <v>854.88499999999999</v>
      </c>
      <c r="EJ144" s="31">
        <v>2977.0189999999998</v>
      </c>
      <c r="EK144" s="31">
        <v>63.149000000000001</v>
      </c>
      <c r="EL144" s="31">
        <v>22223.309000000001</v>
      </c>
      <c r="EM144" s="31">
        <v>216.964</v>
      </c>
      <c r="EN144" s="31">
        <v>22299.700999999997</v>
      </c>
      <c r="EO144" s="31">
        <v>420.702</v>
      </c>
      <c r="EP144" s="31">
        <v>284.32</v>
      </c>
      <c r="EQ144" s="31">
        <v>5581.0010000000002</v>
      </c>
      <c r="ER144" s="31">
        <v>2664.2489999999998</v>
      </c>
      <c r="ES144" s="31">
        <v>580.65300000000002</v>
      </c>
      <c r="ET144" s="31">
        <v>6464.0460000000003</v>
      </c>
      <c r="EU144" s="31">
        <v>748.74699999999996</v>
      </c>
      <c r="EV144" s="31">
        <v>863.30799999999999</v>
      </c>
      <c r="EW144" s="31">
        <v>1019.729</v>
      </c>
      <c r="EX144" s="31">
        <v>4762.9120000000003</v>
      </c>
      <c r="EY144" s="31">
        <v>2917.8020000000001</v>
      </c>
      <c r="EZ144" s="31">
        <v>3836.5509999999999</v>
      </c>
      <c r="FA144" s="31">
        <v>1022.556</v>
      </c>
      <c r="FB144" s="31">
        <v>516.55600000000004</v>
      </c>
      <c r="FC144" s="31">
        <v>9939.2170000000006</v>
      </c>
      <c r="FD144" s="31">
        <v>6446.3159999999998</v>
      </c>
      <c r="FE144" s="31">
        <v>485.83100000000002</v>
      </c>
      <c r="FF144" s="31">
        <v>3379.4679999999998</v>
      </c>
      <c r="FG144" s="31">
        <v>33207.747000000003</v>
      </c>
      <c r="FH144" s="31">
        <v>2534.9270000000001</v>
      </c>
      <c r="FI144" s="31">
        <v>60.011000000000003</v>
      </c>
      <c r="FJ144" s="31">
        <v>2755.5889999999999</v>
      </c>
      <c r="FK144" s="31">
        <v>33.46</v>
      </c>
      <c r="FL144" s="31">
        <v>2143.2489999999998</v>
      </c>
      <c r="FM144" s="31">
        <v>2526.9940000000001</v>
      </c>
      <c r="FN144" s="31">
        <v>14264.934999999999</v>
      </c>
      <c r="FO144" s="31">
        <v>8504.6669999999995</v>
      </c>
      <c r="FP144" s="31">
        <v>290.24299999999999</v>
      </c>
      <c r="FQ144" s="31">
        <v>8322.9249999999993</v>
      </c>
      <c r="FR144" s="31">
        <v>1219.1130000000001</v>
      </c>
      <c r="FS144" s="31">
        <v>3647.7350000000001</v>
      </c>
      <c r="FT144" s="31">
        <v>5824.7969999999996</v>
      </c>
      <c r="FU144" s="31">
        <v>14100.004999999999</v>
      </c>
      <c r="FV144" s="31">
        <v>2672</v>
      </c>
      <c r="FW144" s="31">
        <v>3080.9070000000002</v>
      </c>
      <c r="FX144" s="31">
        <v>39.207999999999998</v>
      </c>
      <c r="FY144" s="32">
        <v>237697.54</v>
      </c>
      <c r="GA144" s="30">
        <v>2617949.0710949604</v>
      </c>
    </row>
    <row r="145" spans="1:183">
      <c r="A145" s="33">
        <v>1953</v>
      </c>
      <c r="B145" s="31">
        <v>6932.4830000000002</v>
      </c>
      <c r="C145" s="31">
        <v>8777.8729999999996</v>
      </c>
      <c r="D145" s="31">
        <v>4369.28</v>
      </c>
      <c r="E145" s="31">
        <v>4139.3999999999996</v>
      </c>
      <c r="F145" s="31">
        <v>43495</v>
      </c>
      <c r="G145" s="31">
        <v>69550.236000000004</v>
      </c>
      <c r="H145" s="31">
        <v>47957</v>
      </c>
      <c r="I145" s="31">
        <v>10493.183999999999</v>
      </c>
      <c r="J145" s="31">
        <v>3360.8879999999999</v>
      </c>
      <c r="K145" s="31">
        <v>7171</v>
      </c>
      <c r="L145" s="31">
        <v>4878</v>
      </c>
      <c r="M145" s="31">
        <v>50593</v>
      </c>
      <c r="N145" s="32">
        <v>261717.34400000001</v>
      </c>
      <c r="O145" s="31">
        <v>2947.3110000000001</v>
      </c>
      <c r="P145" s="31">
        <v>7817.0950000000003</v>
      </c>
      <c r="Q145" s="31">
        <v>8578.9500000000007</v>
      </c>
      <c r="R145" s="31">
        <v>28804.128000000001</v>
      </c>
      <c r="S145" s="31">
        <v>1573.702</v>
      </c>
      <c r="T145" s="32">
        <v>311438.53000000003</v>
      </c>
      <c r="U145" s="31">
        <v>8857.9240000000009</v>
      </c>
      <c r="V145" s="31">
        <v>2047.3910000000001</v>
      </c>
      <c r="W145" s="31">
        <v>15183.375</v>
      </c>
      <c r="X145" s="31">
        <v>160184</v>
      </c>
      <c r="Y145" s="32">
        <v>186272.69</v>
      </c>
      <c r="Z145" s="31">
        <v>1314.6079999999999</v>
      </c>
      <c r="AA145" s="31">
        <v>7346.1</v>
      </c>
      <c r="AB145" s="31">
        <v>12819.669</v>
      </c>
      <c r="AC145" s="31">
        <v>9595</v>
      </c>
      <c r="AD145" s="31">
        <v>26221.263999999999</v>
      </c>
      <c r="AE145" s="31">
        <v>16847</v>
      </c>
      <c r="AF145" s="31">
        <v>16936.955000000002</v>
      </c>
      <c r="AG145" s="32">
        <v>91080.596000000005</v>
      </c>
      <c r="AH145" s="31">
        <v>2863</v>
      </c>
      <c r="AI145" s="31">
        <v>3906.4749999999999</v>
      </c>
      <c r="AJ145" s="31">
        <v>1299.452</v>
      </c>
      <c r="AK145" s="31">
        <v>1497.875</v>
      </c>
      <c r="AL145" s="31">
        <v>7370.1530000000002</v>
      </c>
      <c r="AM145" s="32">
        <v>16936.955000000002</v>
      </c>
      <c r="AN145" s="31">
        <v>9220.9079999999994</v>
      </c>
      <c r="AO145" s="31">
        <v>3598.761</v>
      </c>
      <c r="AP145" s="32">
        <v>12819.669</v>
      </c>
      <c r="AQ145" s="31">
        <v>1455.777</v>
      </c>
      <c r="AR145" s="31">
        <v>3158.9740000000002</v>
      </c>
      <c r="AS145" s="31">
        <v>7666.8209999999999</v>
      </c>
      <c r="AT145" s="31">
        <v>1140.395</v>
      </c>
      <c r="AU145" s="31">
        <v>3687.4360000000001</v>
      </c>
      <c r="AV145" s="31">
        <v>7260.866</v>
      </c>
      <c r="AW145" s="31">
        <v>1817.0070000000001</v>
      </c>
      <c r="AX145" s="31">
        <v>1976.212</v>
      </c>
      <c r="AY145" s="31">
        <v>2593.9180000000001</v>
      </c>
      <c r="AZ145" s="31">
        <v>2505.5039999999999</v>
      </c>
      <c r="BA145" s="31">
        <v>107302.806</v>
      </c>
      <c r="BB145" s="31">
        <v>1684.4459999999999</v>
      </c>
      <c r="BC145" s="31">
        <v>1282.6400000000001</v>
      </c>
      <c r="BD145" s="31">
        <v>38541.349000000002</v>
      </c>
      <c r="BE145" s="31">
        <v>6886.3869999999997</v>
      </c>
      <c r="BF145" s="32">
        <v>188960.538</v>
      </c>
      <c r="BG145" s="31">
        <v>18230.815999999999</v>
      </c>
      <c r="BH145" s="31">
        <v>58266.357000000004</v>
      </c>
      <c r="BI145" s="31">
        <v>6492.7740000000003</v>
      </c>
      <c r="BJ145" s="31">
        <v>12749.619000000001</v>
      </c>
      <c r="BK145" s="31">
        <v>31031.278999999999</v>
      </c>
      <c r="BL145" s="31">
        <v>8232.1</v>
      </c>
      <c r="BM145" s="31">
        <v>2283.92</v>
      </c>
      <c r="BN145" s="31">
        <v>5674.259</v>
      </c>
      <c r="BO145" s="32">
        <v>142961.12400000001</v>
      </c>
      <c r="BP145" s="31">
        <v>2944.9679999999998</v>
      </c>
      <c r="BQ145" s="31">
        <v>958.89300000000003</v>
      </c>
      <c r="BR145" s="31">
        <v>6128.7969999999996</v>
      </c>
      <c r="BS145" s="31">
        <v>2568.9189999999999</v>
      </c>
      <c r="BT145" s="31">
        <v>3642.5909999999999</v>
      </c>
      <c r="BU145" s="31">
        <v>2099.13</v>
      </c>
      <c r="BV145" s="31">
        <v>3269</v>
      </c>
      <c r="BW145" s="31">
        <v>3250</v>
      </c>
      <c r="BX145" s="31">
        <v>1562.2180000000001</v>
      </c>
      <c r="BY145" s="31">
        <v>1446.425</v>
      </c>
      <c r="BZ145" s="31">
        <v>1201.5139999999999</v>
      </c>
      <c r="CA145" s="31">
        <v>962.18799999999999</v>
      </c>
      <c r="CB145" s="31">
        <v>1597.4190000000001</v>
      </c>
      <c r="CC145" s="31">
        <v>2204</v>
      </c>
      <c r="CD145" s="31">
        <v>678.3</v>
      </c>
      <c r="CE145" s="32">
        <v>34514.362000000001</v>
      </c>
      <c r="CF145" s="31">
        <v>1727.6129999999998</v>
      </c>
      <c r="CG145" s="32">
        <v>179203.09900000002</v>
      </c>
      <c r="CH145" s="31">
        <v>581390</v>
      </c>
      <c r="CI145" s="31">
        <v>379000</v>
      </c>
      <c r="CJ145" s="31">
        <v>86166.511332882204</v>
      </c>
      <c r="CK145" s="31">
        <v>87655.163</v>
      </c>
      <c r="CL145" s="31">
        <v>23122.432000000001</v>
      </c>
      <c r="CM145" s="31">
        <v>21060.464</v>
      </c>
      <c r="CN145" s="31">
        <v>21964.157999999999</v>
      </c>
      <c r="CO145" s="31">
        <v>8326</v>
      </c>
      <c r="CP145" s="31">
        <v>47652.925000000003</v>
      </c>
      <c r="CQ145" s="31">
        <v>20403.435000000001</v>
      </c>
      <c r="CR145" s="31">
        <v>2242.1999999999998</v>
      </c>
      <c r="CS145" s="31">
        <v>6928.942</v>
      </c>
      <c r="CT145" s="31">
        <v>9280.3889999999992</v>
      </c>
      <c r="CU145" s="31">
        <v>42342.411999999997</v>
      </c>
      <c r="CV145" s="31">
        <v>1191.8</v>
      </c>
      <c r="CW145" s="31">
        <v>8229.8469999999998</v>
      </c>
      <c r="CX145" s="32">
        <v>1346956.6783328825</v>
      </c>
      <c r="CY145" s="31">
        <v>8573.2170000000006</v>
      </c>
      <c r="CZ145" s="31">
        <v>4809.2929999999997</v>
      </c>
      <c r="DA145" s="31">
        <v>1995.462</v>
      </c>
      <c r="DB145" s="31">
        <v>813.72799999999995</v>
      </c>
      <c r="DC145" s="31">
        <v>8579.8729999999996</v>
      </c>
      <c r="DD145" s="31">
        <v>26724.094000000001</v>
      </c>
      <c r="DE145" s="31">
        <v>2960.924</v>
      </c>
      <c r="DF145" s="32">
        <v>54456.591</v>
      </c>
      <c r="DG145" s="31">
        <v>123.46899999999999</v>
      </c>
      <c r="DH145" s="31">
        <v>17734.741999999998</v>
      </c>
      <c r="DI145" s="31">
        <v>5589.018</v>
      </c>
      <c r="DJ145" s="31">
        <v>1667.098</v>
      </c>
      <c r="DK145" s="31">
        <v>632.89700000000005</v>
      </c>
      <c r="DL145" s="31">
        <v>168.37200000000001</v>
      </c>
      <c r="DM145" s="31">
        <v>1478.915</v>
      </c>
      <c r="DN145" s="31">
        <v>517.46400000000006</v>
      </c>
      <c r="DO145" s="31">
        <v>31.157</v>
      </c>
      <c r="DP145" s="31">
        <v>4081.5720000000001</v>
      </c>
      <c r="DQ145" s="31">
        <v>3750.114</v>
      </c>
      <c r="DR145" s="31">
        <v>22830.516</v>
      </c>
      <c r="DS145" s="31">
        <v>77.48</v>
      </c>
      <c r="DT145" s="31">
        <v>5061.1530000000002</v>
      </c>
      <c r="DU145" s="31">
        <v>1028</v>
      </c>
      <c r="DV145" s="32">
        <v>64771.967000000004</v>
      </c>
      <c r="DW145" s="32">
        <v>1466185.2363328824</v>
      </c>
      <c r="DX145" s="31">
        <v>9531.7099999999991</v>
      </c>
      <c r="DY145" s="31">
        <v>4293.84</v>
      </c>
      <c r="DZ145" s="31">
        <v>1772.8989999999999</v>
      </c>
      <c r="EA145" s="31">
        <v>448.37700000000001</v>
      </c>
      <c r="EB145" s="31">
        <v>4517.6390000000001</v>
      </c>
      <c r="EC145" s="31">
        <v>2488.348</v>
      </c>
      <c r="ED145" s="31">
        <v>5073.5950000000003</v>
      </c>
      <c r="EE145" s="31">
        <v>159.56700000000001</v>
      </c>
      <c r="EF145" s="31">
        <v>1309.3820000000001</v>
      </c>
      <c r="EG145" s="31">
        <v>2721.913</v>
      </c>
      <c r="EH145" s="31">
        <v>157.06200000000001</v>
      </c>
      <c r="EI145" s="31">
        <v>870.32500000000005</v>
      </c>
      <c r="EJ145" s="31">
        <v>3037.1590000000001</v>
      </c>
      <c r="EK145" s="31">
        <v>64.768000000000001</v>
      </c>
      <c r="EL145" s="31">
        <v>22754.58</v>
      </c>
      <c r="EM145" s="31">
        <v>219.90199999999999</v>
      </c>
      <c r="EN145" s="31">
        <v>22681.589</v>
      </c>
      <c r="EO145" s="31">
        <v>423.27600000000001</v>
      </c>
      <c r="EP145" s="31">
        <v>291.30200000000002</v>
      </c>
      <c r="EQ145" s="31">
        <v>5731.0079999999998</v>
      </c>
      <c r="ER145" s="31">
        <v>2704.5140000000001</v>
      </c>
      <c r="ES145" s="31">
        <v>584.38099999999997</v>
      </c>
      <c r="ET145" s="31">
        <v>6646.268</v>
      </c>
      <c r="EU145" s="31">
        <v>760.74699999999996</v>
      </c>
      <c r="EV145" s="31">
        <v>884.14499999999998</v>
      </c>
      <c r="EW145" s="31">
        <v>1051.835</v>
      </c>
      <c r="EX145" s="31">
        <v>4839.2479999999996</v>
      </c>
      <c r="EY145" s="31">
        <v>2971.9859999999999</v>
      </c>
      <c r="EZ145" s="31">
        <v>3913.24</v>
      </c>
      <c r="FA145" s="31">
        <v>1032.021</v>
      </c>
      <c r="FB145" s="31">
        <v>536.05700000000002</v>
      </c>
      <c r="FC145" s="31">
        <v>10205.766</v>
      </c>
      <c r="FD145" s="31">
        <v>6552.2759999999998</v>
      </c>
      <c r="FE145" s="31">
        <v>497.45299999999997</v>
      </c>
      <c r="FF145" s="31">
        <v>3437.0659999999998</v>
      </c>
      <c r="FG145" s="31">
        <v>33944.6</v>
      </c>
      <c r="FH145" s="31">
        <v>2586.5729999999999</v>
      </c>
      <c r="FI145" s="31">
        <v>60</v>
      </c>
      <c r="FJ145" s="31">
        <v>2810.1309999999999</v>
      </c>
      <c r="FK145" s="31">
        <v>34.176000000000002</v>
      </c>
      <c r="FL145" s="31">
        <v>2172.3359999999998</v>
      </c>
      <c r="FM145" s="31">
        <v>2574.0239999999999</v>
      </c>
      <c r="FN145" s="31">
        <v>14623.630999999999</v>
      </c>
      <c r="FO145" s="31">
        <v>8740.9169999999995</v>
      </c>
      <c r="FP145" s="31">
        <v>297.02499999999998</v>
      </c>
      <c r="FQ145" s="31">
        <v>8529.3549999999996</v>
      </c>
      <c r="FR145" s="31">
        <v>1244.3630000000001</v>
      </c>
      <c r="FS145" s="31">
        <v>3713.4960000000001</v>
      </c>
      <c r="FT145" s="31">
        <v>5983.3959999999997</v>
      </c>
      <c r="FU145" s="31">
        <v>14373.434999999999</v>
      </c>
      <c r="FV145" s="31">
        <v>2734</v>
      </c>
      <c r="FW145" s="31">
        <v>3190.9670000000001</v>
      </c>
      <c r="FX145" s="31">
        <v>41.097000000000001</v>
      </c>
      <c r="FY145" s="32">
        <v>242818.76600000006</v>
      </c>
      <c r="GA145" s="30">
        <v>2665959.4553328827</v>
      </c>
    </row>
    <row r="146" spans="1:183">
      <c r="A146" s="33">
        <v>1954</v>
      </c>
      <c r="B146" s="31">
        <v>6940.2089999999998</v>
      </c>
      <c r="C146" s="31">
        <v>8819.3799999999992</v>
      </c>
      <c r="D146" s="31">
        <v>4406</v>
      </c>
      <c r="E146" s="31">
        <v>4186.8999999999996</v>
      </c>
      <c r="F146" s="31">
        <v>43822</v>
      </c>
      <c r="G146" s="31">
        <v>69868.115000000005</v>
      </c>
      <c r="H146" s="31">
        <v>48299</v>
      </c>
      <c r="I146" s="31">
        <v>10615.38</v>
      </c>
      <c r="J146" s="31">
        <v>3394.2460000000001</v>
      </c>
      <c r="K146" s="31">
        <v>7213</v>
      </c>
      <c r="L146" s="31">
        <v>4929</v>
      </c>
      <c r="M146" s="31">
        <v>50765</v>
      </c>
      <c r="N146" s="32">
        <v>263258.23</v>
      </c>
      <c r="O146" s="31">
        <v>2936.7689999999998</v>
      </c>
      <c r="P146" s="31">
        <v>7893.4120000000003</v>
      </c>
      <c r="Q146" s="31">
        <v>8632.1</v>
      </c>
      <c r="R146" s="31">
        <v>29060.413</v>
      </c>
      <c r="S146" s="31">
        <v>1591.0560000000003</v>
      </c>
      <c r="T146" s="32">
        <v>313371.97999999992</v>
      </c>
      <c r="U146" s="31">
        <v>9064.0169999999998</v>
      </c>
      <c r="V146" s="31">
        <v>2092.779</v>
      </c>
      <c r="W146" s="31">
        <v>15636.245000000001</v>
      </c>
      <c r="X146" s="31">
        <v>163026</v>
      </c>
      <c r="Y146" s="32">
        <v>189819.041</v>
      </c>
      <c r="Z146" s="31">
        <v>1352.982</v>
      </c>
      <c r="AA146" s="31">
        <v>7423.3</v>
      </c>
      <c r="AB146" s="31">
        <v>12952.054</v>
      </c>
      <c r="AC146" s="31">
        <v>9706</v>
      </c>
      <c r="AD146" s="31">
        <v>26715.133999999998</v>
      </c>
      <c r="AE146" s="31">
        <v>17040</v>
      </c>
      <c r="AF146" s="31">
        <v>17151.054</v>
      </c>
      <c r="AG146" s="32">
        <v>92340.524000000005</v>
      </c>
      <c r="AH146" s="31">
        <v>2916</v>
      </c>
      <c r="AI146" s="31">
        <v>3929.5909999999999</v>
      </c>
      <c r="AJ146" s="31">
        <v>1325.223</v>
      </c>
      <c r="AK146" s="31">
        <v>1509.1869999999999</v>
      </c>
      <c r="AL146" s="31">
        <v>7471.0529999999999</v>
      </c>
      <c r="AM146" s="32">
        <v>17151.054</v>
      </c>
      <c r="AN146" s="31">
        <v>9290.6170000000002</v>
      </c>
      <c r="AO146" s="31">
        <v>3661.4369999999999</v>
      </c>
      <c r="AP146" s="32">
        <v>12952.054</v>
      </c>
      <c r="AQ146" s="31">
        <v>1505.6679999999999</v>
      </c>
      <c r="AR146" s="31">
        <v>3222.5810000000001</v>
      </c>
      <c r="AS146" s="31">
        <v>7698.7510000000002</v>
      </c>
      <c r="AT146" s="31">
        <v>1148.3779999999999</v>
      </c>
      <c r="AU146" s="31">
        <v>3759.86</v>
      </c>
      <c r="AV146" s="31">
        <v>7516.6490000000003</v>
      </c>
      <c r="AW146" s="31">
        <v>1857.8910000000001</v>
      </c>
      <c r="AX146" s="31">
        <v>1990.6510000000001</v>
      </c>
      <c r="AY146" s="31">
        <v>2597.4349999999999</v>
      </c>
      <c r="AZ146" s="31">
        <v>2565.9090000000001</v>
      </c>
      <c r="BA146" s="31">
        <v>109208.917</v>
      </c>
      <c r="BB146" s="31">
        <v>1729.8620000000001</v>
      </c>
      <c r="BC146" s="31">
        <v>1313.402</v>
      </c>
      <c r="BD146" s="31">
        <v>38993.798000000003</v>
      </c>
      <c r="BE146" s="31">
        <v>7061.4939999999997</v>
      </c>
      <c r="BF146" s="32">
        <v>192171.24600000001</v>
      </c>
      <c r="BG146" s="31">
        <v>18580.559000000001</v>
      </c>
      <c r="BH146" s="31">
        <v>59989.218999999997</v>
      </c>
      <c r="BI146" s="31">
        <v>6612.1379999999999</v>
      </c>
      <c r="BJ146" s="31">
        <v>13162.003000000001</v>
      </c>
      <c r="BK146" s="31">
        <v>31959.113000000001</v>
      </c>
      <c r="BL146" s="31">
        <v>8447</v>
      </c>
      <c r="BM146" s="31">
        <v>2316.5430000000001</v>
      </c>
      <c r="BN146" s="31">
        <v>5918.7020000000002</v>
      </c>
      <c r="BO146" s="32">
        <v>146985.277</v>
      </c>
      <c r="BP146" s="31">
        <v>3008.6350000000002</v>
      </c>
      <c r="BQ146" s="31">
        <v>993.78599999999994</v>
      </c>
      <c r="BR146" s="31">
        <v>6254.3370000000004</v>
      </c>
      <c r="BS146" s="31">
        <v>2651.127</v>
      </c>
      <c r="BT146" s="31">
        <v>3740.2559999999999</v>
      </c>
      <c r="BU146" s="31">
        <v>2158.5540000000001</v>
      </c>
      <c r="BV146" s="31">
        <v>3376</v>
      </c>
      <c r="BW146" s="31">
        <v>3306</v>
      </c>
      <c r="BX146" s="31">
        <v>1610.9590000000001</v>
      </c>
      <c r="BY146" s="31">
        <v>1467.585</v>
      </c>
      <c r="BZ146" s="31">
        <v>1238.6300000000001</v>
      </c>
      <c r="CA146" s="31">
        <v>985.06600000000003</v>
      </c>
      <c r="CB146" s="31">
        <v>1639.9459999999999</v>
      </c>
      <c r="CC146" s="31">
        <v>2214</v>
      </c>
      <c r="CD146" s="31">
        <v>697.5</v>
      </c>
      <c r="CE146" s="32">
        <v>35342.381000000001</v>
      </c>
      <c r="CF146" s="31">
        <v>1770.4080000000004</v>
      </c>
      <c r="CG146" s="32">
        <v>184098.06599999999</v>
      </c>
      <c r="CH146" s="31">
        <v>595310</v>
      </c>
      <c r="CI146" s="31">
        <v>386000</v>
      </c>
      <c r="CJ146" s="31">
        <v>87441.343186141123</v>
      </c>
      <c r="CK146" s="31">
        <v>88753.892000000007</v>
      </c>
      <c r="CL146" s="31">
        <v>23827.008999999998</v>
      </c>
      <c r="CM146" s="31">
        <v>21258.835999999999</v>
      </c>
      <c r="CN146" s="31">
        <v>22684.973999999998</v>
      </c>
      <c r="CO146" s="31">
        <v>8635</v>
      </c>
      <c r="CP146" s="31">
        <v>48592.987999999998</v>
      </c>
      <c r="CQ146" s="31">
        <v>20722.16</v>
      </c>
      <c r="CR146" s="31">
        <v>2364.9</v>
      </c>
      <c r="CS146" s="31">
        <v>7117.5640000000003</v>
      </c>
      <c r="CT146" s="31">
        <v>9379.2839999999997</v>
      </c>
      <c r="CU146" s="31">
        <v>43372.063000000002</v>
      </c>
      <c r="CV146" s="31">
        <v>1248.2</v>
      </c>
      <c r="CW146" s="31">
        <v>8468.9599999999991</v>
      </c>
      <c r="CX146" s="32">
        <v>1375177.1731861408</v>
      </c>
      <c r="CY146" s="31">
        <v>8728.4079999999994</v>
      </c>
      <c r="CZ146" s="31">
        <v>4927.59</v>
      </c>
      <c r="DA146" s="31">
        <v>2035.37</v>
      </c>
      <c r="DB146" s="31">
        <v>828.07500000000005</v>
      </c>
      <c r="DC146" s="31">
        <v>8571.8050000000003</v>
      </c>
      <c r="DD146" s="31">
        <v>27210.026999999998</v>
      </c>
      <c r="DE146" s="31">
        <v>3022.215999999999</v>
      </c>
      <c r="DF146" s="32">
        <v>55323.490999999995</v>
      </c>
      <c r="DG146" s="31">
        <v>126.708</v>
      </c>
      <c r="DH146" s="31">
        <v>18216.059000000001</v>
      </c>
      <c r="DI146" s="31">
        <v>5742.5519999999997</v>
      </c>
      <c r="DJ146" s="31">
        <v>1711.6469999999999</v>
      </c>
      <c r="DK146" s="31">
        <v>659.27499999999998</v>
      </c>
      <c r="DL146" s="31">
        <v>177.18100000000001</v>
      </c>
      <c r="DM146" s="31">
        <v>1519.4390000000001</v>
      </c>
      <c r="DN146" s="31">
        <v>528.28599999999994</v>
      </c>
      <c r="DO146" s="31">
        <v>33.222999999999999</v>
      </c>
      <c r="DP146" s="31">
        <v>4160.424</v>
      </c>
      <c r="DQ146" s="31">
        <v>3841.9740000000002</v>
      </c>
      <c r="DR146" s="31">
        <v>23463.816999999999</v>
      </c>
      <c r="DS146" s="31">
        <v>79.947000000000003</v>
      </c>
      <c r="DT146" s="31">
        <v>5162.4939999999997</v>
      </c>
      <c r="DU146" s="31">
        <v>1036</v>
      </c>
      <c r="DV146" s="32">
        <v>66459.026000000013</v>
      </c>
      <c r="DW146" s="32">
        <v>1496959.6901861408</v>
      </c>
      <c r="DX146" s="31">
        <v>9611.0930000000008</v>
      </c>
      <c r="DY146" s="31">
        <v>4357.527</v>
      </c>
      <c r="DZ146" s="31">
        <v>1808.895</v>
      </c>
      <c r="EA146" s="31">
        <v>454.64</v>
      </c>
      <c r="EB146" s="31">
        <v>4565.808</v>
      </c>
      <c r="EC146" s="31">
        <v>2531.886</v>
      </c>
      <c r="ED146" s="31">
        <v>5140.8050000000003</v>
      </c>
      <c r="EE146" s="31">
        <v>164.262</v>
      </c>
      <c r="EF146" s="31">
        <v>1328.2539999999999</v>
      </c>
      <c r="EG146" s="31">
        <v>2762.828</v>
      </c>
      <c r="EH146" s="31">
        <v>160.31800000000001</v>
      </c>
      <c r="EI146" s="31">
        <v>886.57600000000002</v>
      </c>
      <c r="EJ146" s="31">
        <v>3098.5129999999999</v>
      </c>
      <c r="EK146" s="31">
        <v>66.430999999999997</v>
      </c>
      <c r="EL146" s="31">
        <v>23298.550999999999</v>
      </c>
      <c r="EM146" s="31">
        <v>222.88</v>
      </c>
      <c r="EN146" s="31">
        <v>23077.850999999999</v>
      </c>
      <c r="EO146" s="31">
        <v>425.95100000000002</v>
      </c>
      <c r="EP146" s="31">
        <v>298.64999999999998</v>
      </c>
      <c r="EQ146" s="31">
        <v>5886.7979999999998</v>
      </c>
      <c r="ER146" s="31">
        <v>2745.3879999999999</v>
      </c>
      <c r="ES146" s="31">
        <v>588.13300000000004</v>
      </c>
      <c r="ET146" s="31">
        <v>6836.36</v>
      </c>
      <c r="EU146" s="31">
        <v>773.24900000000002</v>
      </c>
      <c r="EV146" s="31">
        <v>905.78399999999999</v>
      </c>
      <c r="EW146" s="31">
        <v>1086.038</v>
      </c>
      <c r="EX146" s="31">
        <v>4919.1180000000004</v>
      </c>
      <c r="EY146" s="31">
        <v>3028.6909999999998</v>
      </c>
      <c r="EZ146" s="31">
        <v>3991.4609999999998</v>
      </c>
      <c r="FA146" s="31">
        <v>1042.164</v>
      </c>
      <c r="FB146" s="31">
        <v>553.97699999999998</v>
      </c>
      <c r="FC146" s="31">
        <v>10486.5</v>
      </c>
      <c r="FD146" s="31">
        <v>6663.9409999999998</v>
      </c>
      <c r="FE146" s="31">
        <v>509.47</v>
      </c>
      <c r="FF146" s="31">
        <v>3497.0450000000001</v>
      </c>
      <c r="FG146" s="31">
        <v>34933.364999999998</v>
      </c>
      <c r="FH146" s="31">
        <v>2640.9780000000001</v>
      </c>
      <c r="FI146" s="31">
        <v>60.006</v>
      </c>
      <c r="FJ146" s="31">
        <v>2867.1860000000001</v>
      </c>
      <c r="FK146" s="31">
        <v>34.619999999999997</v>
      </c>
      <c r="FL146" s="31">
        <v>2202.105</v>
      </c>
      <c r="FM146" s="31">
        <v>2622.8209999999999</v>
      </c>
      <c r="FN146" s="31">
        <v>14991.553</v>
      </c>
      <c r="FO146" s="31">
        <v>8983.7289999999994</v>
      </c>
      <c r="FP146" s="31">
        <v>304.05700000000002</v>
      </c>
      <c r="FQ146" s="31">
        <v>8745.1020000000008</v>
      </c>
      <c r="FR146" s="31">
        <v>1270.771</v>
      </c>
      <c r="FS146" s="31">
        <v>3779.2570000000001</v>
      </c>
      <c r="FT146" s="31">
        <v>6147.5410000000002</v>
      </c>
      <c r="FU146" s="31">
        <v>14657.484</v>
      </c>
      <c r="FV146" s="31">
        <v>2800</v>
      </c>
      <c r="FW146" s="31">
        <v>3307.2730000000001</v>
      </c>
      <c r="FX146" s="31">
        <v>43.166999999999994</v>
      </c>
      <c r="FY146" s="32">
        <v>248166.85099999997</v>
      </c>
      <c r="GA146" s="30">
        <v>2716927.3981861412</v>
      </c>
    </row>
    <row r="147" spans="1:183">
      <c r="A147" s="33">
        <v>1955</v>
      </c>
      <c r="B147" s="31">
        <v>6946.8850000000002</v>
      </c>
      <c r="C147" s="31">
        <v>8868.4750000000004</v>
      </c>
      <c r="D147" s="31">
        <v>4439</v>
      </c>
      <c r="E147" s="31">
        <v>4234.8999999999996</v>
      </c>
      <c r="F147" s="31">
        <v>44218</v>
      </c>
      <c r="G147" s="31">
        <v>70195.611999999994</v>
      </c>
      <c r="H147" s="31">
        <v>48633</v>
      </c>
      <c r="I147" s="31">
        <v>10750.842000000001</v>
      </c>
      <c r="J147" s="31">
        <v>3427.4090000000001</v>
      </c>
      <c r="K147" s="31">
        <v>7262</v>
      </c>
      <c r="L147" s="31">
        <v>4980</v>
      </c>
      <c r="M147" s="31">
        <v>50946</v>
      </c>
      <c r="N147" s="32">
        <v>264902.12300000002</v>
      </c>
      <c r="O147" s="31">
        <v>2916.1329999999998</v>
      </c>
      <c r="P147" s="31">
        <v>7965.5379999999996</v>
      </c>
      <c r="Q147" s="31">
        <v>8692.6</v>
      </c>
      <c r="R147" s="31">
        <v>29318.744999999999</v>
      </c>
      <c r="S147" s="31">
        <v>1600.124</v>
      </c>
      <c r="T147" s="32">
        <v>315395.26299999998</v>
      </c>
      <c r="U147" s="31">
        <v>9277.0869999999995</v>
      </c>
      <c r="V147" s="31">
        <v>2136.1680000000001</v>
      </c>
      <c r="W147" s="31">
        <v>16050.356</v>
      </c>
      <c r="X147" s="31">
        <v>165931</v>
      </c>
      <c r="Y147" s="32">
        <v>193394.611</v>
      </c>
      <c r="Z147" s="31">
        <v>1392.164</v>
      </c>
      <c r="AA147" s="31">
        <v>7499.4</v>
      </c>
      <c r="AB147" s="31">
        <v>13092.57</v>
      </c>
      <c r="AC147" s="31">
        <v>9825</v>
      </c>
      <c r="AD147" s="31">
        <v>27220.668000000001</v>
      </c>
      <c r="AE147" s="31">
        <v>17325</v>
      </c>
      <c r="AF147" s="31">
        <v>17363.72</v>
      </c>
      <c r="AG147" s="32">
        <v>93718.521999999997</v>
      </c>
      <c r="AH147" s="31">
        <v>2974</v>
      </c>
      <c r="AI147" s="31">
        <v>3955.5259999999998</v>
      </c>
      <c r="AJ147" s="31">
        <v>1340.0309999999999</v>
      </c>
      <c r="AK147" s="31">
        <v>1517.499</v>
      </c>
      <c r="AL147" s="31">
        <v>7576.6639999999998</v>
      </c>
      <c r="AM147" s="32">
        <v>17363.72</v>
      </c>
      <c r="AN147" s="31">
        <v>9365.9689999999991</v>
      </c>
      <c r="AO147" s="31">
        <v>3726.6010000000001</v>
      </c>
      <c r="AP147" s="32">
        <v>13092.57</v>
      </c>
      <c r="AQ147" s="31">
        <v>1565.329</v>
      </c>
      <c r="AR147" s="31">
        <v>3313.7179999999998</v>
      </c>
      <c r="AS147" s="31">
        <v>7780.5649999999996</v>
      </c>
      <c r="AT147" s="31">
        <v>1154.3710000000001</v>
      </c>
      <c r="AU147" s="31">
        <v>3827.154</v>
      </c>
      <c r="AV147" s="31">
        <v>7976.8789999999999</v>
      </c>
      <c r="AW147" s="31">
        <v>1901.498</v>
      </c>
      <c r="AX147" s="31">
        <v>2002.1110000000001</v>
      </c>
      <c r="AY147" s="31">
        <v>2614.3359999999998</v>
      </c>
      <c r="AZ147" s="31">
        <v>2622.424</v>
      </c>
      <c r="BA147" s="31">
        <v>111125.49800000001</v>
      </c>
      <c r="BB147" s="31">
        <v>1780.85</v>
      </c>
      <c r="BC147" s="31">
        <v>1347.7739999999999</v>
      </c>
      <c r="BD147" s="31">
        <v>39368.099000000002</v>
      </c>
      <c r="BE147" s="31">
        <v>7232.067</v>
      </c>
      <c r="BF147" s="32">
        <v>195612.67300000004</v>
      </c>
      <c r="BG147" s="31">
        <v>18927.821</v>
      </c>
      <c r="BH147" s="31">
        <v>61773.546000000002</v>
      </c>
      <c r="BI147" s="31">
        <v>6743.2690000000002</v>
      </c>
      <c r="BJ147" s="31">
        <v>13588.405000000001</v>
      </c>
      <c r="BK147" s="31">
        <v>32929.913999999997</v>
      </c>
      <c r="BL147" s="31">
        <v>8671.5</v>
      </c>
      <c r="BM147" s="31">
        <v>2353.136</v>
      </c>
      <c r="BN147" s="31">
        <v>6170.4970000000003</v>
      </c>
      <c r="BO147" s="32">
        <v>151158.08799999999</v>
      </c>
      <c r="BP147" s="31">
        <v>3074.3110000000001</v>
      </c>
      <c r="BQ147" s="31">
        <v>1031.7819999999999</v>
      </c>
      <c r="BR147" s="31">
        <v>6381.1059999999998</v>
      </c>
      <c r="BS147" s="31">
        <v>2737.2570000000001</v>
      </c>
      <c r="BT147" s="31">
        <v>3842.3989999999999</v>
      </c>
      <c r="BU147" s="31">
        <v>2221.1390000000001</v>
      </c>
      <c r="BV147" s="31">
        <v>3487</v>
      </c>
      <c r="BW147" s="31">
        <v>3365</v>
      </c>
      <c r="BX147" s="31">
        <v>1662.2190000000001</v>
      </c>
      <c r="BY147" s="31">
        <v>1488.8050000000001</v>
      </c>
      <c r="BZ147" s="31">
        <v>1277.288</v>
      </c>
      <c r="CA147" s="31">
        <v>1010.655</v>
      </c>
      <c r="CB147" s="31">
        <v>1683.4770000000001</v>
      </c>
      <c r="CC147" s="31">
        <v>2250</v>
      </c>
      <c r="CD147" s="31">
        <v>720.8</v>
      </c>
      <c r="CE147" s="32">
        <v>36233.238000000005</v>
      </c>
      <c r="CF147" s="31">
        <v>1813.415</v>
      </c>
      <c r="CG147" s="32">
        <v>189204.74100000001</v>
      </c>
      <c r="CH147" s="31">
        <v>608655</v>
      </c>
      <c r="CI147" s="31">
        <v>393000</v>
      </c>
      <c r="CJ147" s="31">
        <v>88765.928223184586</v>
      </c>
      <c r="CK147" s="31">
        <v>89815.06</v>
      </c>
      <c r="CL147" s="31">
        <v>24553.055</v>
      </c>
      <c r="CM147" s="31">
        <v>21551.833999999999</v>
      </c>
      <c r="CN147" s="31">
        <v>23451.315999999999</v>
      </c>
      <c r="CO147" s="31">
        <v>8992</v>
      </c>
      <c r="CP147" s="31">
        <v>49588.402999999998</v>
      </c>
      <c r="CQ147" s="31">
        <v>21049.927</v>
      </c>
      <c r="CR147" s="31">
        <v>2490.4</v>
      </c>
      <c r="CS147" s="31">
        <v>7311.72</v>
      </c>
      <c r="CT147" s="31">
        <v>9479.2330000000002</v>
      </c>
      <c r="CU147" s="31">
        <v>44434.445</v>
      </c>
      <c r="CV147" s="31">
        <v>1305.5</v>
      </c>
      <c r="CW147" s="31">
        <v>8693.7790000000005</v>
      </c>
      <c r="CX147" s="32">
        <v>1403137.6002231846</v>
      </c>
      <c r="CY147" s="31">
        <v>8891.2090000000007</v>
      </c>
      <c r="CZ147" s="31">
        <v>5048.7969999999996</v>
      </c>
      <c r="DA147" s="31">
        <v>2077.0630000000001</v>
      </c>
      <c r="DB147" s="31">
        <v>844.04600000000005</v>
      </c>
      <c r="DC147" s="31">
        <v>8839.4269999999997</v>
      </c>
      <c r="DD147" s="31">
        <v>27738.062999999998</v>
      </c>
      <c r="DE147" s="31">
        <v>3090.5639999999994</v>
      </c>
      <c r="DF147" s="32">
        <v>56529.168999999994</v>
      </c>
      <c r="DG147" s="31">
        <v>130.25299999999999</v>
      </c>
      <c r="DH147" s="31">
        <v>18716.232</v>
      </c>
      <c r="DI147" s="31">
        <v>5903.2529999999997</v>
      </c>
      <c r="DJ147" s="31">
        <v>1772.0319999999999</v>
      </c>
      <c r="DK147" s="31">
        <v>686.95500000000004</v>
      </c>
      <c r="DL147" s="31">
        <v>186.63900000000001</v>
      </c>
      <c r="DM147" s="31">
        <v>1560.9849999999999</v>
      </c>
      <c r="DN147" s="31">
        <v>539.11500000000001</v>
      </c>
      <c r="DO147" s="31">
        <v>35.298999999999999</v>
      </c>
      <c r="DP147" s="31">
        <v>4243.2179999999998</v>
      </c>
      <c r="DQ147" s="31">
        <v>3938.4459999999999</v>
      </c>
      <c r="DR147" s="31">
        <v>24144.571</v>
      </c>
      <c r="DS147" s="31">
        <v>82.715000000000003</v>
      </c>
      <c r="DT147" s="31">
        <v>5265.3270000000002</v>
      </c>
      <c r="DU147" s="31">
        <v>1042</v>
      </c>
      <c r="DV147" s="32">
        <v>68247.039999999994</v>
      </c>
      <c r="DW147" s="32">
        <v>1527913.8092231846</v>
      </c>
      <c r="DX147" s="31">
        <v>9841.8510000000006</v>
      </c>
      <c r="DY147" s="31">
        <v>4423.223</v>
      </c>
      <c r="DZ147" s="31">
        <v>1846.175</v>
      </c>
      <c r="EA147" s="31">
        <v>461.1</v>
      </c>
      <c r="EB147" s="31">
        <v>4614.49</v>
      </c>
      <c r="EC147" s="31">
        <v>2576.2489999999998</v>
      </c>
      <c r="ED147" s="31">
        <v>5210.8320000000003</v>
      </c>
      <c r="EE147" s="31">
        <v>169.14599999999999</v>
      </c>
      <c r="EF147" s="31">
        <v>1348.3420000000001</v>
      </c>
      <c r="EG147" s="31">
        <v>2805.2559999999999</v>
      </c>
      <c r="EH147" s="31">
        <v>163.71100000000001</v>
      </c>
      <c r="EI147" s="31">
        <v>903.67200000000003</v>
      </c>
      <c r="EJ147" s="31">
        <v>3164.27</v>
      </c>
      <c r="EK147" s="31">
        <v>68.137</v>
      </c>
      <c r="EL147" s="31">
        <v>23855.526999999998</v>
      </c>
      <c r="EM147" s="31">
        <v>225.899</v>
      </c>
      <c r="EN147" s="31">
        <v>23489.007000000001</v>
      </c>
      <c r="EO147" s="31">
        <v>428.77199999999999</v>
      </c>
      <c r="EP147" s="31">
        <v>306.39</v>
      </c>
      <c r="EQ147" s="31">
        <v>6048.6059999999998</v>
      </c>
      <c r="ER147" s="31">
        <v>2786.8789999999999</v>
      </c>
      <c r="ES147" s="31">
        <v>591.90899999999999</v>
      </c>
      <c r="ET147" s="31">
        <v>7033.9989999999998</v>
      </c>
      <c r="EU147" s="31">
        <v>786.19200000000001</v>
      </c>
      <c r="EV147" s="31">
        <v>928.26900000000001</v>
      </c>
      <c r="EW147" s="31">
        <v>1122.4749999999999</v>
      </c>
      <c r="EX147" s="31">
        <v>5002.6570000000002</v>
      </c>
      <c r="EY147" s="31">
        <v>3088.1550000000002</v>
      </c>
      <c r="EZ147" s="31">
        <v>4071.2460000000001</v>
      </c>
      <c r="FA147" s="31">
        <v>1053.0029999999999</v>
      </c>
      <c r="FB147" s="31">
        <v>571.66899999999998</v>
      </c>
      <c r="FC147" s="31">
        <v>10781.677</v>
      </c>
      <c r="FD147" s="31">
        <v>6781.616</v>
      </c>
      <c r="FE147" s="31">
        <v>521.90300000000002</v>
      </c>
      <c r="FF147" s="31">
        <v>3559.4940000000001</v>
      </c>
      <c r="FG147" s="31">
        <v>35953.307999999997</v>
      </c>
      <c r="FH147" s="31">
        <v>2698.2719999999999</v>
      </c>
      <c r="FI147" s="31">
        <v>60.226999999999997</v>
      </c>
      <c r="FJ147" s="31">
        <v>2926.8629999999998</v>
      </c>
      <c r="FK147" s="31">
        <v>35.872999999999998</v>
      </c>
      <c r="FL147" s="31">
        <v>2232.5729999999999</v>
      </c>
      <c r="FM147" s="31">
        <v>2673.4250000000002</v>
      </c>
      <c r="FN147" s="31">
        <v>15368.550999999999</v>
      </c>
      <c r="FO147" s="31">
        <v>9233.2870000000003</v>
      </c>
      <c r="FP147" s="31">
        <v>311.346</v>
      </c>
      <c r="FQ147" s="31">
        <v>8970.61</v>
      </c>
      <c r="FR147" s="31">
        <v>1298.3889999999999</v>
      </c>
      <c r="FS147" s="31">
        <v>3846.0140000000001</v>
      </c>
      <c r="FT147" s="31">
        <v>6317.4539999999997</v>
      </c>
      <c r="FU147" s="31">
        <v>14952.567999999999</v>
      </c>
      <c r="FV147" s="31">
        <v>2869</v>
      </c>
      <c r="FW147" s="31">
        <v>3409.0169999999998</v>
      </c>
      <c r="FX147" s="31">
        <v>45.44</v>
      </c>
      <c r="FY147" s="32">
        <v>253834.01499999996</v>
      </c>
      <c r="GA147" s="30">
        <v>2769073.6342231841</v>
      </c>
    </row>
    <row r="148" spans="1:183">
      <c r="A148" s="33">
        <v>1956</v>
      </c>
      <c r="B148" s="31">
        <v>6952.3590000000004</v>
      </c>
      <c r="C148" s="31">
        <v>8923.8449999999993</v>
      </c>
      <c r="D148" s="31">
        <v>4466.4709999999995</v>
      </c>
      <c r="E148" s="31">
        <v>4281.7</v>
      </c>
      <c r="F148" s="31">
        <v>44657</v>
      </c>
      <c r="G148" s="31">
        <v>70602.517999999996</v>
      </c>
      <c r="H148" s="31">
        <v>48921</v>
      </c>
      <c r="I148" s="31">
        <v>10889.351000000001</v>
      </c>
      <c r="J148" s="31">
        <v>3459.9920000000002</v>
      </c>
      <c r="K148" s="31">
        <v>7315</v>
      </c>
      <c r="L148" s="31">
        <v>5045</v>
      </c>
      <c r="M148" s="31">
        <v>51184</v>
      </c>
      <c r="N148" s="32">
        <v>266698.23599999998</v>
      </c>
      <c r="O148" s="31">
        <v>2895.2530000000002</v>
      </c>
      <c r="P148" s="31">
        <v>8031.0129999999999</v>
      </c>
      <c r="Q148" s="31">
        <v>8756</v>
      </c>
      <c r="R148" s="31">
        <v>29579.142</v>
      </c>
      <c r="S148" s="31">
        <v>1613.124</v>
      </c>
      <c r="T148" s="32">
        <v>317572.76799999998</v>
      </c>
      <c r="U148" s="31">
        <v>9500.6059999999998</v>
      </c>
      <c r="V148" s="31">
        <v>2178.2890000000002</v>
      </c>
      <c r="W148" s="31">
        <v>16445.087</v>
      </c>
      <c r="X148" s="31">
        <v>168903</v>
      </c>
      <c r="Y148" s="32">
        <v>197026.98199999999</v>
      </c>
      <c r="Z148" s="31">
        <v>1434.4760000000001</v>
      </c>
      <c r="AA148" s="31">
        <v>7575.8</v>
      </c>
      <c r="AB148" s="31">
        <v>13229.151</v>
      </c>
      <c r="AC148" s="31">
        <v>9911</v>
      </c>
      <c r="AD148" s="31">
        <v>27743.876</v>
      </c>
      <c r="AE148" s="31">
        <v>17583</v>
      </c>
      <c r="AF148" s="31">
        <v>17507.629000000001</v>
      </c>
      <c r="AG148" s="32">
        <v>94984.932000000001</v>
      </c>
      <c r="AH148" s="31">
        <v>3025</v>
      </c>
      <c r="AI148" s="31">
        <v>3973.442</v>
      </c>
      <c r="AJ148" s="31">
        <v>1339.9770000000001</v>
      </c>
      <c r="AK148" s="31">
        <v>1524.799</v>
      </c>
      <c r="AL148" s="31">
        <v>7644.4110000000001</v>
      </c>
      <c r="AM148" s="32">
        <v>17507.629000000001</v>
      </c>
      <c r="AN148" s="31">
        <v>9442.0400000000009</v>
      </c>
      <c r="AO148" s="31">
        <v>3787.1109999999999</v>
      </c>
      <c r="AP148" s="32">
        <v>13229.151000000002</v>
      </c>
      <c r="AQ148" s="31">
        <v>1617.46</v>
      </c>
      <c r="AR148" s="31">
        <v>3416.7170000000001</v>
      </c>
      <c r="AS148" s="31">
        <v>7856.79</v>
      </c>
      <c r="AT148" s="31">
        <v>1162.8009999999999</v>
      </c>
      <c r="AU148" s="31">
        <v>3887.4960000000001</v>
      </c>
      <c r="AV148" s="31">
        <v>8413.7929999999997</v>
      </c>
      <c r="AW148" s="31">
        <v>1939.4190000000001</v>
      </c>
      <c r="AX148" s="31">
        <v>2026.3330000000001</v>
      </c>
      <c r="AY148" s="31">
        <v>2641.1669999999999</v>
      </c>
      <c r="AZ148" s="31">
        <v>2682.1680000000001</v>
      </c>
      <c r="BA148" s="31">
        <v>112859.299</v>
      </c>
      <c r="BB148" s="31">
        <v>1836.703</v>
      </c>
      <c r="BC148" s="31">
        <v>1381.5250000000001</v>
      </c>
      <c r="BD148" s="31">
        <v>39940.18</v>
      </c>
      <c r="BE148" s="31">
        <v>7440.7439999999997</v>
      </c>
      <c r="BF148" s="32">
        <v>199102.595</v>
      </c>
      <c r="BG148" s="31">
        <v>19271.510999999999</v>
      </c>
      <c r="BH148" s="31">
        <v>63631.991999999998</v>
      </c>
      <c r="BI148" s="31">
        <v>6888.8429999999998</v>
      </c>
      <c r="BJ148" s="31">
        <v>14029.321</v>
      </c>
      <c r="BK148" s="31">
        <v>33945.885999999999</v>
      </c>
      <c r="BL148" s="31">
        <v>8904.9</v>
      </c>
      <c r="BM148" s="31">
        <v>2389.29</v>
      </c>
      <c r="BN148" s="31">
        <v>6431.2740000000003</v>
      </c>
      <c r="BO148" s="32">
        <v>155493.01699999999</v>
      </c>
      <c r="BP148" s="31">
        <v>3141.998</v>
      </c>
      <c r="BQ148" s="31">
        <v>1071.654</v>
      </c>
      <c r="BR148" s="31">
        <v>6512.9380000000001</v>
      </c>
      <c r="BS148" s="31">
        <v>2827.7840000000001</v>
      </c>
      <c r="BT148" s="31">
        <v>3948.587</v>
      </c>
      <c r="BU148" s="31">
        <v>2286.8890000000001</v>
      </c>
      <c r="BV148" s="31">
        <v>3602</v>
      </c>
      <c r="BW148" s="31">
        <v>3427</v>
      </c>
      <c r="BX148" s="31">
        <v>1715.0229999999999</v>
      </c>
      <c r="BY148" s="31">
        <v>1509.9749999999999</v>
      </c>
      <c r="BZ148" s="31">
        <v>1317.3869999999999</v>
      </c>
      <c r="CA148" s="31">
        <v>1036.55</v>
      </c>
      <c r="CB148" s="31">
        <v>1726.702</v>
      </c>
      <c r="CC148" s="31">
        <v>2249</v>
      </c>
      <c r="CD148" s="31">
        <v>742.5</v>
      </c>
      <c r="CE148" s="32">
        <v>37115.986999999994</v>
      </c>
      <c r="CF148" s="31">
        <v>1853.6340000000002</v>
      </c>
      <c r="CG148" s="32">
        <v>194462.63799999998</v>
      </c>
      <c r="CH148" s="31">
        <v>621465</v>
      </c>
      <c r="CI148" s="31">
        <v>401000</v>
      </c>
      <c r="CJ148" s="31">
        <v>90136.455681502281</v>
      </c>
      <c r="CK148" s="31">
        <v>90766.210999999996</v>
      </c>
      <c r="CL148" s="31">
        <v>25301.225999999999</v>
      </c>
      <c r="CM148" s="31">
        <v>22031.227999999999</v>
      </c>
      <c r="CN148" s="31">
        <v>24244.474999999999</v>
      </c>
      <c r="CO148" s="31">
        <v>9341</v>
      </c>
      <c r="CP148" s="31">
        <v>50461.718999999997</v>
      </c>
      <c r="CQ148" s="31">
        <v>21387.025000000001</v>
      </c>
      <c r="CR148" s="31">
        <v>2614.6</v>
      </c>
      <c r="CS148" s="31">
        <v>7519.6629999999996</v>
      </c>
      <c r="CT148" s="31">
        <v>9580.2469999999994</v>
      </c>
      <c r="CU148" s="31">
        <v>45535.711000000003</v>
      </c>
      <c r="CV148" s="31">
        <v>1371.6</v>
      </c>
      <c r="CW148" s="31">
        <v>8917.01</v>
      </c>
      <c r="CX148" s="32">
        <v>1431673.1706815022</v>
      </c>
      <c r="CY148" s="31">
        <v>9061.9380000000001</v>
      </c>
      <c r="CZ148" s="31">
        <v>5183.8599999999997</v>
      </c>
      <c r="DA148" s="31">
        <v>2120.616</v>
      </c>
      <c r="DB148" s="31">
        <v>862.06299999999999</v>
      </c>
      <c r="DC148" s="31">
        <v>9115.74</v>
      </c>
      <c r="DD148" s="31">
        <v>28327.287</v>
      </c>
      <c r="DE148" s="31">
        <v>3161.9839999999995</v>
      </c>
      <c r="DF148" s="32">
        <v>57833.487999999998</v>
      </c>
      <c r="DG148" s="31">
        <v>134.20699999999999</v>
      </c>
      <c r="DH148" s="31">
        <v>19233.254000000001</v>
      </c>
      <c r="DI148" s="31">
        <v>6073.4930000000004</v>
      </c>
      <c r="DJ148" s="31">
        <v>1850.059</v>
      </c>
      <c r="DK148" s="31">
        <v>715.99099999999999</v>
      </c>
      <c r="DL148" s="31">
        <v>196.601</v>
      </c>
      <c r="DM148" s="31">
        <v>1603.579</v>
      </c>
      <c r="DN148" s="31">
        <v>549.95000000000005</v>
      </c>
      <c r="DO148" s="31">
        <v>37.15</v>
      </c>
      <c r="DP148" s="31">
        <v>4328.97</v>
      </c>
      <c r="DQ148" s="31">
        <v>4040.9760000000001</v>
      </c>
      <c r="DR148" s="31">
        <v>24877.395</v>
      </c>
      <c r="DS148" s="31">
        <v>85.831000000000003</v>
      </c>
      <c r="DT148" s="31">
        <v>5380.1059999999998</v>
      </c>
      <c r="DU148" s="31">
        <v>1053</v>
      </c>
      <c r="DV148" s="32">
        <v>70160.562000000005</v>
      </c>
      <c r="DW148" s="32">
        <v>1559667.2206815023</v>
      </c>
      <c r="DX148" s="31">
        <v>10057.133</v>
      </c>
      <c r="DY148" s="31">
        <v>4490.9920000000002</v>
      </c>
      <c r="DZ148" s="31">
        <v>1884.9780000000001</v>
      </c>
      <c r="EA148" s="31">
        <v>467.76499999999999</v>
      </c>
      <c r="EB148" s="31">
        <v>4663.6909999999998</v>
      </c>
      <c r="EC148" s="31">
        <v>2621.4540000000002</v>
      </c>
      <c r="ED148" s="31">
        <v>5283.8220000000001</v>
      </c>
      <c r="EE148" s="31">
        <v>174.22800000000001</v>
      </c>
      <c r="EF148" s="31">
        <v>1369.6780000000001</v>
      </c>
      <c r="EG148" s="31">
        <v>2849.2469999999998</v>
      </c>
      <c r="EH148" s="31">
        <v>167.245</v>
      </c>
      <c r="EI148" s="31">
        <v>921.65099999999995</v>
      </c>
      <c r="EJ148" s="31">
        <v>3231.4229999999998</v>
      </c>
      <c r="EK148" s="31">
        <v>69.891999999999996</v>
      </c>
      <c r="EL148" s="31">
        <v>24425.816999999999</v>
      </c>
      <c r="EM148" s="31">
        <v>229.38300000000001</v>
      </c>
      <c r="EN148" s="31">
        <v>23915.607</v>
      </c>
      <c r="EO148" s="31">
        <v>431.74099999999999</v>
      </c>
      <c r="EP148" s="31">
        <v>314.54700000000003</v>
      </c>
      <c r="EQ148" s="31">
        <v>6216.6790000000001</v>
      </c>
      <c r="ER148" s="31">
        <v>2830.556</v>
      </c>
      <c r="ES148" s="31">
        <v>596.36500000000001</v>
      </c>
      <c r="ET148" s="31">
        <v>7240.2470000000003</v>
      </c>
      <c r="EU148" s="31">
        <v>799.548</v>
      </c>
      <c r="EV148" s="31">
        <v>951.64400000000001</v>
      </c>
      <c r="EW148" s="31">
        <v>1160.9469999999999</v>
      </c>
      <c r="EX148" s="31">
        <v>5090.058</v>
      </c>
      <c r="EY148" s="31">
        <v>3151.9110000000001</v>
      </c>
      <c r="EZ148" s="31">
        <v>4152.6260000000002</v>
      </c>
      <c r="FA148" s="31">
        <v>1064.559</v>
      </c>
      <c r="FB148" s="31">
        <v>591.76400000000001</v>
      </c>
      <c r="FC148" s="31">
        <v>11088.51</v>
      </c>
      <c r="FD148" s="31">
        <v>6906.3639999999996</v>
      </c>
      <c r="FE148" s="31">
        <v>534.76700000000005</v>
      </c>
      <c r="FF148" s="31">
        <v>3624.5070000000001</v>
      </c>
      <c r="FG148" s="31">
        <v>37005.207000000002</v>
      </c>
      <c r="FH148" s="31">
        <v>2758.5909999999999</v>
      </c>
      <c r="FI148" s="31">
        <v>60.796999999999997</v>
      </c>
      <c r="FJ148" s="31">
        <v>2989.2759999999998</v>
      </c>
      <c r="FK148" s="31">
        <v>37.619</v>
      </c>
      <c r="FL148" s="31">
        <v>2263.7579999999998</v>
      </c>
      <c r="FM148" s="31">
        <v>2725.9319999999998</v>
      </c>
      <c r="FN148" s="31">
        <v>15755.233</v>
      </c>
      <c r="FO148" s="31">
        <v>9489.777</v>
      </c>
      <c r="FP148" s="31">
        <v>318.904</v>
      </c>
      <c r="FQ148" s="31">
        <v>9206.3520000000008</v>
      </c>
      <c r="FR148" s="31">
        <v>1327.27</v>
      </c>
      <c r="FS148" s="31">
        <v>3903.067</v>
      </c>
      <c r="FT148" s="31">
        <v>6493.3609999999999</v>
      </c>
      <c r="FU148" s="31">
        <v>15259.279</v>
      </c>
      <c r="FV148" s="31">
        <v>2941</v>
      </c>
      <c r="FW148" s="31">
        <v>3529.739</v>
      </c>
      <c r="FX148" s="31">
        <v>47.935000000000002</v>
      </c>
      <c r="FY148" s="32">
        <v>259684.44300000006</v>
      </c>
      <c r="GA148" s="30">
        <v>2822501.5786815025</v>
      </c>
    </row>
    <row r="149" spans="1:183">
      <c r="A149" s="33">
        <v>1957</v>
      </c>
      <c r="B149" s="31">
        <v>6965.86</v>
      </c>
      <c r="C149" s="31">
        <v>8989.1110000000008</v>
      </c>
      <c r="D149" s="31">
        <v>4487.8310000000001</v>
      </c>
      <c r="E149" s="31">
        <v>4324</v>
      </c>
      <c r="F149" s="31">
        <v>45152</v>
      </c>
      <c r="G149" s="31">
        <v>71019.069000000003</v>
      </c>
      <c r="H149" s="31">
        <v>49182</v>
      </c>
      <c r="I149" s="31">
        <v>11026.383</v>
      </c>
      <c r="J149" s="31">
        <v>3491.9380000000001</v>
      </c>
      <c r="K149" s="31">
        <v>7364</v>
      </c>
      <c r="L149" s="31">
        <v>5126</v>
      </c>
      <c r="M149" s="31">
        <v>51430</v>
      </c>
      <c r="N149" s="32">
        <v>268558.19199999998</v>
      </c>
      <c r="O149" s="31">
        <v>2878.22</v>
      </c>
      <c r="P149" s="31">
        <v>8096.2179999999998</v>
      </c>
      <c r="Q149" s="31">
        <v>8817.65</v>
      </c>
      <c r="R149" s="31">
        <v>29841.614000000001</v>
      </c>
      <c r="S149" s="31">
        <v>1636.3439999999998</v>
      </c>
      <c r="T149" s="32">
        <v>319828.23799999995</v>
      </c>
      <c r="U149" s="31">
        <v>9712.5689999999995</v>
      </c>
      <c r="V149" s="31">
        <v>2229.4070000000002</v>
      </c>
      <c r="W149" s="31">
        <v>17010.153999999999</v>
      </c>
      <c r="X149" s="31">
        <v>171984</v>
      </c>
      <c r="Y149" s="32">
        <v>200936.13</v>
      </c>
      <c r="Z149" s="31">
        <v>1476.5050000000001</v>
      </c>
      <c r="AA149" s="31">
        <v>7651.2539999999999</v>
      </c>
      <c r="AB149" s="31">
        <v>13358.035</v>
      </c>
      <c r="AC149" s="31">
        <v>9839</v>
      </c>
      <c r="AD149" s="31">
        <v>28235.346000000001</v>
      </c>
      <c r="AE149" s="31">
        <v>17829.327000000001</v>
      </c>
      <c r="AF149" s="31">
        <v>17659.121999999999</v>
      </c>
      <c r="AG149" s="32">
        <v>96048.589000000007</v>
      </c>
      <c r="AH149" s="31">
        <v>3076</v>
      </c>
      <c r="AI149" s="31">
        <v>3991.2420000000002</v>
      </c>
      <c r="AJ149" s="31">
        <v>1344.846</v>
      </c>
      <c r="AK149" s="31">
        <v>1533.07</v>
      </c>
      <c r="AL149" s="31">
        <v>7713.9639999999999</v>
      </c>
      <c r="AM149" s="32">
        <v>17659.121999999999</v>
      </c>
      <c r="AN149" s="31">
        <v>9513.7579999999998</v>
      </c>
      <c r="AO149" s="31">
        <v>3844.277</v>
      </c>
      <c r="AP149" s="32">
        <v>13358.035</v>
      </c>
      <c r="AQ149" s="31">
        <v>1672.403</v>
      </c>
      <c r="AR149" s="31">
        <v>3526.3130000000001</v>
      </c>
      <c r="AS149" s="31">
        <v>7912.6260000000002</v>
      </c>
      <c r="AT149" s="31">
        <v>1174.251</v>
      </c>
      <c r="AU149" s="31">
        <v>3936.8229999999999</v>
      </c>
      <c r="AV149" s="31">
        <v>8709.7530000000006</v>
      </c>
      <c r="AW149" s="31">
        <v>1976.4359999999999</v>
      </c>
      <c r="AX149" s="31">
        <v>2055.7089999999998</v>
      </c>
      <c r="AY149" s="31">
        <v>2651.63</v>
      </c>
      <c r="AZ149" s="31">
        <v>2758.94</v>
      </c>
      <c r="BA149" s="31">
        <v>114554.838</v>
      </c>
      <c r="BB149" s="31">
        <v>1898.6389999999999</v>
      </c>
      <c r="BC149" s="31">
        <v>1425.6590000000001</v>
      </c>
      <c r="BD149" s="31">
        <v>40655.779000000002</v>
      </c>
      <c r="BE149" s="31">
        <v>7694.366</v>
      </c>
      <c r="BF149" s="32">
        <v>202604.16500000004</v>
      </c>
      <c r="BG149" s="31">
        <v>19610.538</v>
      </c>
      <c r="BH149" s="31">
        <v>65551.171000000002</v>
      </c>
      <c r="BI149" s="31">
        <v>7048.4260000000004</v>
      </c>
      <c r="BJ149" s="31">
        <v>14485.993</v>
      </c>
      <c r="BK149" s="31">
        <v>35015.548000000003</v>
      </c>
      <c r="BL149" s="31">
        <v>9146.1</v>
      </c>
      <c r="BM149" s="31">
        <v>2424.9589999999998</v>
      </c>
      <c r="BN149" s="31">
        <v>6702.6679999999997</v>
      </c>
      <c r="BO149" s="32">
        <v>159985.40300000002</v>
      </c>
      <c r="BP149" s="31">
        <v>3211.7379999999998</v>
      </c>
      <c r="BQ149" s="31">
        <v>1112.3</v>
      </c>
      <c r="BR149" s="31">
        <v>6640.7520000000004</v>
      </c>
      <c r="BS149" s="31">
        <v>2923.1860000000001</v>
      </c>
      <c r="BT149" s="31">
        <v>4058.3850000000002</v>
      </c>
      <c r="BU149" s="31">
        <v>2355.8049999999998</v>
      </c>
      <c r="BV149" s="31">
        <v>3720</v>
      </c>
      <c r="BW149" s="31">
        <v>3490</v>
      </c>
      <c r="BX149" s="31">
        <v>1770.39</v>
      </c>
      <c r="BY149" s="31">
        <v>1535.09</v>
      </c>
      <c r="BZ149" s="31">
        <v>1358.828</v>
      </c>
      <c r="CA149" s="31">
        <v>1063.5060000000001</v>
      </c>
      <c r="CB149" s="31">
        <v>1770.902</v>
      </c>
      <c r="CC149" s="31">
        <v>2260</v>
      </c>
      <c r="CD149" s="31">
        <v>764.9</v>
      </c>
      <c r="CE149" s="32">
        <v>38035.782000000007</v>
      </c>
      <c r="CF149" s="31">
        <v>1895.9070000000002</v>
      </c>
      <c r="CG149" s="32">
        <v>199917.09200000003</v>
      </c>
      <c r="CH149" s="31">
        <v>637408</v>
      </c>
      <c r="CI149" s="31">
        <v>409000</v>
      </c>
      <c r="CJ149" s="31">
        <v>91559.387091758865</v>
      </c>
      <c r="CK149" s="31">
        <v>91563.009000000005</v>
      </c>
      <c r="CL149" s="31">
        <v>26072.194</v>
      </c>
      <c r="CM149" s="31">
        <v>22611.552</v>
      </c>
      <c r="CN149" s="31">
        <v>25041.917000000001</v>
      </c>
      <c r="CO149" s="31">
        <v>9662</v>
      </c>
      <c r="CP149" s="31">
        <v>51346.451000000001</v>
      </c>
      <c r="CQ149" s="31">
        <v>21733.717000000001</v>
      </c>
      <c r="CR149" s="31">
        <v>2736.3</v>
      </c>
      <c r="CS149" s="31">
        <v>7739.2349999999997</v>
      </c>
      <c r="CT149" s="31">
        <v>9682.3379999999997</v>
      </c>
      <c r="CU149" s="31">
        <v>46679.944000000003</v>
      </c>
      <c r="CV149" s="31">
        <v>1445.9290000000001</v>
      </c>
      <c r="CW149" s="31">
        <v>9150.7279999999992</v>
      </c>
      <c r="CX149" s="32">
        <v>1463432.7010917587</v>
      </c>
      <c r="CY149" s="31">
        <v>9240.9339999999993</v>
      </c>
      <c r="CZ149" s="31">
        <v>5322.5360000000001</v>
      </c>
      <c r="DA149" s="31">
        <v>2166.114</v>
      </c>
      <c r="DB149" s="31">
        <v>882.13400000000001</v>
      </c>
      <c r="DC149" s="31">
        <v>9411.3809999999994</v>
      </c>
      <c r="DD149" s="31">
        <v>28998.543000000001</v>
      </c>
      <c r="DE149" s="31">
        <v>3232.2259999999997</v>
      </c>
      <c r="DF149" s="32">
        <v>59253.868000000009</v>
      </c>
      <c r="DG149" s="31">
        <v>138.655</v>
      </c>
      <c r="DH149" s="31">
        <v>19773.113000000001</v>
      </c>
      <c r="DI149" s="31">
        <v>6248.643</v>
      </c>
      <c r="DJ149" s="31">
        <v>1944.4010000000001</v>
      </c>
      <c r="DK149" s="31">
        <v>746.55899999999997</v>
      </c>
      <c r="DL149" s="31">
        <v>212.846</v>
      </c>
      <c r="DM149" s="31">
        <v>1647.412</v>
      </c>
      <c r="DN149" s="31">
        <v>561.97699999999998</v>
      </c>
      <c r="DO149" s="31">
        <v>39</v>
      </c>
      <c r="DP149" s="31">
        <v>4419.6499999999996</v>
      </c>
      <c r="DQ149" s="31">
        <v>4149.9080000000004</v>
      </c>
      <c r="DR149" s="31">
        <v>25670.938999999998</v>
      </c>
      <c r="DS149" s="31">
        <v>89.352999999999994</v>
      </c>
      <c r="DT149" s="31">
        <v>5498.09</v>
      </c>
      <c r="DU149" s="31">
        <v>1065</v>
      </c>
      <c r="DV149" s="32">
        <v>72205.546000000002</v>
      </c>
      <c r="DW149" s="32">
        <v>1594892.1150917588</v>
      </c>
      <c r="DX149" s="31">
        <v>10270.856</v>
      </c>
      <c r="DY149" s="31">
        <v>4561.3609999999999</v>
      </c>
      <c r="DZ149" s="31">
        <v>1925.173</v>
      </c>
      <c r="EA149" s="31">
        <v>474.63900000000001</v>
      </c>
      <c r="EB149" s="31">
        <v>4713.4160000000002</v>
      </c>
      <c r="EC149" s="31">
        <v>2667.518</v>
      </c>
      <c r="ED149" s="31">
        <v>5359.9229999999998</v>
      </c>
      <c r="EE149" s="31">
        <v>179.51599999999999</v>
      </c>
      <c r="EF149" s="31">
        <v>1392.2840000000001</v>
      </c>
      <c r="EG149" s="31">
        <v>2894.855</v>
      </c>
      <c r="EH149" s="31">
        <v>170.928</v>
      </c>
      <c r="EI149" s="31">
        <v>940.45799999999997</v>
      </c>
      <c r="EJ149" s="31">
        <v>3300</v>
      </c>
      <c r="EK149" s="31">
        <v>71.850999999999999</v>
      </c>
      <c r="EL149" s="31">
        <v>25009.741000000002</v>
      </c>
      <c r="EM149" s="31">
        <v>232.922</v>
      </c>
      <c r="EN149" s="31">
        <v>24358.225000000002</v>
      </c>
      <c r="EO149" s="31">
        <v>434.904</v>
      </c>
      <c r="EP149" s="31">
        <v>323.14999999999998</v>
      </c>
      <c r="EQ149" s="31">
        <v>6391.2879999999996</v>
      </c>
      <c r="ER149" s="31">
        <v>2876.3249999999998</v>
      </c>
      <c r="ES149" s="31">
        <v>601.09500000000003</v>
      </c>
      <c r="ET149" s="31">
        <v>7454.7790000000005</v>
      </c>
      <c r="EU149" s="31">
        <v>813.33799999999997</v>
      </c>
      <c r="EV149" s="31">
        <v>975.95</v>
      </c>
      <c r="EW149" s="31">
        <v>1201.578</v>
      </c>
      <c r="EX149" s="31">
        <v>5181.6790000000001</v>
      </c>
      <c r="EY149" s="31">
        <v>3221.2379999999998</v>
      </c>
      <c r="EZ149" s="31">
        <v>4235.6319999999996</v>
      </c>
      <c r="FA149" s="31">
        <v>1076.8520000000001</v>
      </c>
      <c r="FB149" s="31">
        <v>609.81600000000003</v>
      </c>
      <c r="FC149" s="31">
        <v>11406.35</v>
      </c>
      <c r="FD149" s="31">
        <v>7038.0349999999999</v>
      </c>
      <c r="FE149" s="31">
        <v>548.08000000000004</v>
      </c>
      <c r="FF149" s="31">
        <v>3692.1840000000002</v>
      </c>
      <c r="FG149" s="31">
        <v>38089.805</v>
      </c>
      <c r="FH149" s="31">
        <v>2822.0819999999999</v>
      </c>
      <c r="FI149" s="31">
        <v>61.325000000000003</v>
      </c>
      <c r="FJ149" s="31">
        <v>3054.547</v>
      </c>
      <c r="FK149" s="31">
        <v>38.283000000000001</v>
      </c>
      <c r="FL149" s="31">
        <v>2295.6779999999999</v>
      </c>
      <c r="FM149" s="31">
        <v>2780.415</v>
      </c>
      <c r="FN149" s="31">
        <v>16151.549000000001</v>
      </c>
      <c r="FO149" s="31">
        <v>9753.3919999999998</v>
      </c>
      <c r="FP149" s="31">
        <v>326.74099999999999</v>
      </c>
      <c r="FQ149" s="31">
        <v>9452.8259999999991</v>
      </c>
      <c r="FR149" s="31">
        <v>1357.4449999999999</v>
      </c>
      <c r="FS149" s="31">
        <v>3950.8490000000002</v>
      </c>
      <c r="FT149" s="31">
        <v>6675.5010000000002</v>
      </c>
      <c r="FU149" s="31">
        <v>15577.932000000001</v>
      </c>
      <c r="FV149" s="31">
        <v>3016</v>
      </c>
      <c r="FW149" s="31">
        <v>3646.34</v>
      </c>
      <c r="FX149" s="31">
        <v>50.686</v>
      </c>
      <c r="FY149" s="32">
        <v>265707.33499999996</v>
      </c>
      <c r="GA149" s="30">
        <v>2879933.6640917589</v>
      </c>
    </row>
    <row r="150" spans="1:183">
      <c r="A150" s="33">
        <v>1958</v>
      </c>
      <c r="B150" s="31">
        <v>6987.3580000000002</v>
      </c>
      <c r="C150" s="31">
        <v>9052.7070000000003</v>
      </c>
      <c r="D150" s="31">
        <v>4515.1319999999996</v>
      </c>
      <c r="E150" s="31">
        <v>4359.8</v>
      </c>
      <c r="F150" s="31">
        <v>45654</v>
      </c>
      <c r="G150" s="31">
        <v>71488.167000000001</v>
      </c>
      <c r="H150" s="31">
        <v>49476</v>
      </c>
      <c r="I150" s="31">
        <v>11186.875</v>
      </c>
      <c r="J150" s="31">
        <v>3522.9929999999999</v>
      </c>
      <c r="K150" s="31">
        <v>7409</v>
      </c>
      <c r="L150" s="31">
        <v>5199</v>
      </c>
      <c r="M150" s="31">
        <v>51652</v>
      </c>
      <c r="N150" s="32">
        <v>270503.03200000001</v>
      </c>
      <c r="O150" s="31">
        <v>2851.5219999999999</v>
      </c>
      <c r="P150" s="31">
        <v>8173.1289999999999</v>
      </c>
      <c r="Q150" s="31">
        <v>8888.5499999999993</v>
      </c>
      <c r="R150" s="31">
        <v>30106.187999999998</v>
      </c>
      <c r="S150" s="31">
        <v>1660.8430000000001</v>
      </c>
      <c r="T150" s="32">
        <v>322183.26400000002</v>
      </c>
      <c r="U150" s="31">
        <v>9915.2669999999998</v>
      </c>
      <c r="V150" s="31">
        <v>2281.5329999999999</v>
      </c>
      <c r="W150" s="31">
        <v>17462.004000000001</v>
      </c>
      <c r="X150" s="31">
        <v>174882</v>
      </c>
      <c r="Y150" s="32">
        <v>204540.804</v>
      </c>
      <c r="Z150" s="31">
        <v>1521.4169999999999</v>
      </c>
      <c r="AA150" s="31">
        <v>7727.5529999999999</v>
      </c>
      <c r="AB150" s="31">
        <v>13474.401</v>
      </c>
      <c r="AC150" s="31">
        <v>9882</v>
      </c>
      <c r="AD150" s="31">
        <v>28692.576000000001</v>
      </c>
      <c r="AE150" s="31">
        <v>18055.948</v>
      </c>
      <c r="AF150" s="31">
        <v>17795.513999999999</v>
      </c>
      <c r="AG150" s="32">
        <v>97149.409</v>
      </c>
      <c r="AH150" s="31">
        <v>3126</v>
      </c>
      <c r="AI150" s="31">
        <v>4004.029</v>
      </c>
      <c r="AJ150" s="31">
        <v>1344.7719999999999</v>
      </c>
      <c r="AK150" s="31">
        <v>1540.3320000000001</v>
      </c>
      <c r="AL150" s="31">
        <v>7780.3810000000003</v>
      </c>
      <c r="AM150" s="32">
        <v>17795.513999999999</v>
      </c>
      <c r="AN150" s="31">
        <v>9574.65</v>
      </c>
      <c r="AO150" s="31">
        <v>3899.7510000000002</v>
      </c>
      <c r="AP150" s="32">
        <v>13474.401</v>
      </c>
      <c r="AQ150" s="31">
        <v>1733.125</v>
      </c>
      <c r="AR150" s="31">
        <v>3630.59</v>
      </c>
      <c r="AS150" s="31">
        <v>7982.625</v>
      </c>
      <c r="AT150" s="31">
        <v>1185.336</v>
      </c>
      <c r="AU150" s="31">
        <v>3994.7869999999998</v>
      </c>
      <c r="AV150" s="31">
        <v>9062.5339999999997</v>
      </c>
      <c r="AW150" s="31">
        <v>2027.0260000000001</v>
      </c>
      <c r="AX150" s="31">
        <v>2072.1190000000001</v>
      </c>
      <c r="AY150" s="31">
        <v>2672.2289999999998</v>
      </c>
      <c r="AZ150" s="31">
        <v>2838.489</v>
      </c>
      <c r="BA150" s="31">
        <v>116259.155</v>
      </c>
      <c r="BB150" s="31">
        <v>1953.527</v>
      </c>
      <c r="BC150" s="31">
        <v>1478.0719999999999</v>
      </c>
      <c r="BD150" s="31">
        <v>41359.131999999998</v>
      </c>
      <c r="BE150" s="31">
        <v>7951.857</v>
      </c>
      <c r="BF150" s="32">
        <v>206200.60299999997</v>
      </c>
      <c r="BG150" s="31">
        <v>19946.539000000001</v>
      </c>
      <c r="BH150" s="31">
        <v>67533.213000000003</v>
      </c>
      <c r="BI150" s="31">
        <v>7219.7830000000004</v>
      </c>
      <c r="BJ150" s="31">
        <v>14958.277</v>
      </c>
      <c r="BK150" s="31">
        <v>36141.955000000002</v>
      </c>
      <c r="BL150" s="31">
        <v>9396.7000000000007</v>
      </c>
      <c r="BM150" s="31">
        <v>2460.4110000000001</v>
      </c>
      <c r="BN150" s="31">
        <v>6982.2759999999998</v>
      </c>
      <c r="BO150" s="32">
        <v>164639.15400000001</v>
      </c>
      <c r="BP150" s="31">
        <v>3283.6129999999998</v>
      </c>
      <c r="BQ150" s="31">
        <v>1154.4079999999999</v>
      </c>
      <c r="BR150" s="31">
        <v>6763.058</v>
      </c>
      <c r="BS150" s="31">
        <v>3022.7469999999998</v>
      </c>
      <c r="BT150" s="31">
        <v>4172.4449999999997</v>
      </c>
      <c r="BU150" s="31">
        <v>2427.8910000000001</v>
      </c>
      <c r="BV150" s="31">
        <v>3843</v>
      </c>
      <c r="BW150" s="31">
        <v>3557</v>
      </c>
      <c r="BX150" s="31">
        <v>1828.7329999999999</v>
      </c>
      <c r="BY150" s="31">
        <v>1565.7550000000001</v>
      </c>
      <c r="BZ150" s="31">
        <v>1401.76</v>
      </c>
      <c r="CA150" s="31">
        <v>1085.241</v>
      </c>
      <c r="CB150" s="31">
        <v>1816.096</v>
      </c>
      <c r="CC150" s="31">
        <v>2299</v>
      </c>
      <c r="CD150" s="31">
        <v>788.6</v>
      </c>
      <c r="CE150" s="32">
        <v>39009.347000000002</v>
      </c>
      <c r="CF150" s="31">
        <v>1940.5500000000004</v>
      </c>
      <c r="CG150" s="32">
        <v>205589.05100000001</v>
      </c>
      <c r="CH150" s="31">
        <v>653235</v>
      </c>
      <c r="CI150" s="31">
        <v>418000</v>
      </c>
      <c r="CJ150" s="31">
        <v>93014.371770221696</v>
      </c>
      <c r="CK150" s="31">
        <v>92388.771999999997</v>
      </c>
      <c r="CL150" s="31">
        <v>26866.653999999999</v>
      </c>
      <c r="CM150" s="31">
        <v>23253.621999999999</v>
      </c>
      <c r="CN150" s="31">
        <v>25845.442999999999</v>
      </c>
      <c r="CO150" s="31">
        <v>10020</v>
      </c>
      <c r="CP150" s="31">
        <v>52377.012000000002</v>
      </c>
      <c r="CQ150" s="31">
        <v>22090.294000000002</v>
      </c>
      <c r="CR150" s="31">
        <v>2854.1</v>
      </c>
      <c r="CS150" s="31">
        <v>7965.93</v>
      </c>
      <c r="CT150" s="31">
        <v>9788.9230000000007</v>
      </c>
      <c r="CU150" s="31">
        <v>47868.932000000001</v>
      </c>
      <c r="CV150" s="31">
        <v>1518.8</v>
      </c>
      <c r="CW150" s="31">
        <v>9387.7569999999996</v>
      </c>
      <c r="CX150" s="32">
        <v>1496475.6107702218</v>
      </c>
      <c r="CY150" s="31">
        <v>9428.5560000000005</v>
      </c>
      <c r="CZ150" s="31">
        <v>5464.9219999999996</v>
      </c>
      <c r="DA150" s="31">
        <v>2213.0259999999998</v>
      </c>
      <c r="DB150" s="31">
        <v>904.29600000000005</v>
      </c>
      <c r="DC150" s="31">
        <v>9727.4349999999995</v>
      </c>
      <c r="DD150" s="31">
        <v>29775.191999999999</v>
      </c>
      <c r="DE150" s="31">
        <v>3312.2579999999998</v>
      </c>
      <c r="DF150" s="32">
        <v>60825.684999999998</v>
      </c>
      <c r="DG150" s="31">
        <v>143.798</v>
      </c>
      <c r="DH150" s="31">
        <v>20339.794999999998</v>
      </c>
      <c r="DI150" s="31">
        <v>6433.1040000000003</v>
      </c>
      <c r="DJ150" s="31">
        <v>2024.7719999999999</v>
      </c>
      <c r="DK150" s="31">
        <v>778.68299999999999</v>
      </c>
      <c r="DL150" s="31">
        <v>234.85499999999999</v>
      </c>
      <c r="DM150" s="31">
        <v>1692.357</v>
      </c>
      <c r="DN150" s="31">
        <v>572.82600000000002</v>
      </c>
      <c r="DO150" s="31">
        <v>40.841000000000001</v>
      </c>
      <c r="DP150" s="31">
        <v>4514.2709999999997</v>
      </c>
      <c r="DQ150" s="31">
        <v>4267.7479999999996</v>
      </c>
      <c r="DR150" s="31">
        <v>26505.694</v>
      </c>
      <c r="DS150" s="31">
        <v>93.34</v>
      </c>
      <c r="DT150" s="31">
        <v>5619.3770000000004</v>
      </c>
      <c r="DU150" s="31">
        <v>1087</v>
      </c>
      <c r="DV150" s="32">
        <v>74348.460999999981</v>
      </c>
      <c r="DW150" s="32">
        <v>1631649.7567702217</v>
      </c>
      <c r="DX150" s="31">
        <v>10484.924999999999</v>
      </c>
      <c r="DY150" s="31">
        <v>4635.8850000000002</v>
      </c>
      <c r="DZ150" s="31">
        <v>1966.816</v>
      </c>
      <c r="EA150" s="31">
        <v>481.73099999999999</v>
      </c>
      <c r="EB150" s="31">
        <v>4763.6719999999996</v>
      </c>
      <c r="EC150" s="31">
        <v>2714.4580000000001</v>
      </c>
      <c r="ED150" s="31">
        <v>5439.35</v>
      </c>
      <c r="EE150" s="31">
        <v>185.02</v>
      </c>
      <c r="EF150" s="31">
        <v>1416.1980000000001</v>
      </c>
      <c r="EG150" s="31">
        <v>2942.1329999999998</v>
      </c>
      <c r="EH150" s="31">
        <v>174.76599999999999</v>
      </c>
      <c r="EI150" s="31">
        <v>960.12800000000004</v>
      </c>
      <c r="EJ150" s="31">
        <v>3373.788</v>
      </c>
      <c r="EK150" s="31">
        <v>73.986000000000004</v>
      </c>
      <c r="EL150" s="31">
        <v>25607.624</v>
      </c>
      <c r="EM150" s="31">
        <v>236.51400000000001</v>
      </c>
      <c r="EN150" s="31">
        <v>24817.457000000002</v>
      </c>
      <c r="EO150" s="31">
        <v>438.31</v>
      </c>
      <c r="EP150" s="31">
        <v>332.22899999999998</v>
      </c>
      <c r="EQ150" s="31">
        <v>6572.7190000000001</v>
      </c>
      <c r="ER150" s="31">
        <v>2924.1610000000001</v>
      </c>
      <c r="ES150" s="31">
        <v>606.04399999999998</v>
      </c>
      <c r="ET150" s="31">
        <v>7678.7389999999996</v>
      </c>
      <c r="EU150" s="31">
        <v>827.697</v>
      </c>
      <c r="EV150" s="31">
        <v>1001.227</v>
      </c>
      <c r="EW150" s="31">
        <v>1244.627</v>
      </c>
      <c r="EX150" s="31">
        <v>5277.482</v>
      </c>
      <c r="EY150" s="31">
        <v>3294.6970000000001</v>
      </c>
      <c r="EZ150" s="31">
        <v>4320.2969999999996</v>
      </c>
      <c r="FA150" s="31">
        <v>1089.905</v>
      </c>
      <c r="FB150" s="31">
        <v>627.66</v>
      </c>
      <c r="FC150" s="31">
        <v>11734.866</v>
      </c>
      <c r="FD150" s="31">
        <v>7176.6610000000001</v>
      </c>
      <c r="FE150" s="31">
        <v>561.85400000000004</v>
      </c>
      <c r="FF150" s="31">
        <v>3762.63</v>
      </c>
      <c r="FG150" s="31">
        <v>39207.803</v>
      </c>
      <c r="FH150" s="31">
        <v>2888.902</v>
      </c>
      <c r="FI150" s="31">
        <v>61.683</v>
      </c>
      <c r="FJ150" s="31">
        <v>3123.116</v>
      </c>
      <c r="FK150" s="31">
        <v>39.103000000000002</v>
      </c>
      <c r="FL150" s="31">
        <v>2328.3510000000001</v>
      </c>
      <c r="FM150" s="31">
        <v>2836.9520000000002</v>
      </c>
      <c r="FN150" s="31">
        <v>16558.044000000002</v>
      </c>
      <c r="FO150" s="31">
        <v>10024.33</v>
      </c>
      <c r="FP150" s="31">
        <v>334.83699999999999</v>
      </c>
      <c r="FQ150" s="31">
        <v>9710.5580000000009</v>
      </c>
      <c r="FR150" s="31">
        <v>1388.973</v>
      </c>
      <c r="FS150" s="31">
        <v>4007.3</v>
      </c>
      <c r="FT150" s="31">
        <v>6864.1229999999996</v>
      </c>
      <c r="FU150" s="31">
        <v>15909.008</v>
      </c>
      <c r="FV150" s="31">
        <v>3094</v>
      </c>
      <c r="FW150" s="31">
        <v>3764.1570000000002</v>
      </c>
      <c r="FX150" s="31">
        <v>53.71</v>
      </c>
      <c r="FY150" s="32">
        <v>271941.20599999995</v>
      </c>
      <c r="GA150" s="30">
        <v>2939254.0937702218</v>
      </c>
    </row>
    <row r="151" spans="1:183">
      <c r="A151" s="33">
        <v>1959</v>
      </c>
      <c r="B151" s="31">
        <v>7014.3310000000001</v>
      </c>
      <c r="C151" s="31">
        <v>9103.7289999999994</v>
      </c>
      <c r="D151" s="31">
        <v>4546.6360000000004</v>
      </c>
      <c r="E151" s="31">
        <v>4394.7</v>
      </c>
      <c r="F151" s="31">
        <v>46129</v>
      </c>
      <c r="G151" s="31">
        <v>72013.853000000003</v>
      </c>
      <c r="H151" s="31">
        <v>49832</v>
      </c>
      <c r="I151" s="31">
        <v>11347.638999999999</v>
      </c>
      <c r="J151" s="31">
        <v>3552.8510000000001</v>
      </c>
      <c r="K151" s="31">
        <v>7446</v>
      </c>
      <c r="L151" s="31">
        <v>5259</v>
      </c>
      <c r="M151" s="31">
        <v>51956</v>
      </c>
      <c r="N151" s="32">
        <v>272595.739</v>
      </c>
      <c r="O151" s="31">
        <v>2843.0410000000002</v>
      </c>
      <c r="P151" s="31">
        <v>8258.1620000000003</v>
      </c>
      <c r="Q151" s="31">
        <v>8961.5499999999993</v>
      </c>
      <c r="R151" s="31">
        <v>30372.877</v>
      </c>
      <c r="S151" s="31">
        <v>1681.8449999999998</v>
      </c>
      <c r="T151" s="32">
        <v>324713.21399999998</v>
      </c>
      <c r="U151" s="31">
        <v>10131.728999999999</v>
      </c>
      <c r="V151" s="31">
        <v>2331.1219999999998</v>
      </c>
      <c r="W151" s="31">
        <v>17872.034</v>
      </c>
      <c r="X151" s="31">
        <v>177830</v>
      </c>
      <c r="Y151" s="32">
        <v>208164.88500000001</v>
      </c>
      <c r="Z151" s="31">
        <v>1571.329</v>
      </c>
      <c r="AA151" s="31">
        <v>7797.777</v>
      </c>
      <c r="AB151" s="31">
        <v>13564.593000000001</v>
      </c>
      <c r="AC151" s="31">
        <v>9937</v>
      </c>
      <c r="AD151" s="31">
        <v>29152.333999999999</v>
      </c>
      <c r="AE151" s="31">
        <v>18225.830000000002</v>
      </c>
      <c r="AF151" s="31">
        <v>17968.172999999999</v>
      </c>
      <c r="AG151" s="32">
        <v>98217.035999999993</v>
      </c>
      <c r="AH151" s="31">
        <v>3185</v>
      </c>
      <c r="AI151" s="31">
        <v>4020.6309999999999</v>
      </c>
      <c r="AJ151" s="31">
        <v>1353.539</v>
      </c>
      <c r="AK151" s="31">
        <v>1548.5609999999999</v>
      </c>
      <c r="AL151" s="31">
        <v>7860.442</v>
      </c>
      <c r="AM151" s="32">
        <v>17968.172999999999</v>
      </c>
      <c r="AN151" s="31">
        <v>9618.5540000000001</v>
      </c>
      <c r="AO151" s="31">
        <v>3946.0390000000002</v>
      </c>
      <c r="AP151" s="32">
        <v>13564.593000000001</v>
      </c>
      <c r="AQ151" s="31">
        <v>1796.3630000000001</v>
      </c>
      <c r="AR151" s="31">
        <v>3740.596</v>
      </c>
      <c r="AS151" s="31">
        <v>8075.29</v>
      </c>
      <c r="AT151" s="31">
        <v>1197.4179999999999</v>
      </c>
      <c r="AU151" s="31">
        <v>4071.078</v>
      </c>
      <c r="AV151" s="31">
        <v>9499.9110000000001</v>
      </c>
      <c r="AW151" s="31">
        <v>2095.6309999999999</v>
      </c>
      <c r="AX151" s="31">
        <v>2088.9340000000002</v>
      </c>
      <c r="AY151" s="31">
        <v>2717.6770000000001</v>
      </c>
      <c r="AZ151" s="31">
        <v>2919.3159999999998</v>
      </c>
      <c r="BA151" s="31">
        <v>117956.86500000001</v>
      </c>
      <c r="BB151" s="31">
        <v>2009.4829999999999</v>
      </c>
      <c r="BC151" s="31">
        <v>1530.0830000000001</v>
      </c>
      <c r="BD151" s="31">
        <v>42006.03</v>
      </c>
      <c r="BE151" s="31">
        <v>8223.1059999999998</v>
      </c>
      <c r="BF151" s="32">
        <v>209927.78100000002</v>
      </c>
      <c r="BG151" s="31">
        <v>20281.150000000001</v>
      </c>
      <c r="BH151" s="31">
        <v>69580.327999999994</v>
      </c>
      <c r="BI151" s="31">
        <v>7399.8419999999996</v>
      </c>
      <c r="BJ151" s="31">
        <v>15446.73</v>
      </c>
      <c r="BK151" s="31">
        <v>37328.466</v>
      </c>
      <c r="BL151" s="31">
        <v>9657.7999999999993</v>
      </c>
      <c r="BM151" s="31">
        <v>2495.0219999999999</v>
      </c>
      <c r="BN151" s="31">
        <v>7267.6869999999999</v>
      </c>
      <c r="BO151" s="32">
        <v>169457.02499999999</v>
      </c>
      <c r="BP151" s="31">
        <v>3357.701</v>
      </c>
      <c r="BQ151" s="31">
        <v>1200.1479999999999</v>
      </c>
      <c r="BR151" s="31">
        <v>6900.8860000000004</v>
      </c>
      <c r="BS151" s="31">
        <v>3125.752</v>
      </c>
      <c r="BT151" s="31">
        <v>4291.4179999999997</v>
      </c>
      <c r="BU151" s="31">
        <v>2503.1489999999999</v>
      </c>
      <c r="BV151" s="31">
        <v>3970</v>
      </c>
      <c r="BW151" s="31">
        <v>3625</v>
      </c>
      <c r="BX151" s="31">
        <v>1888.7149999999999</v>
      </c>
      <c r="BY151" s="31">
        <v>1599.115</v>
      </c>
      <c r="BZ151" s="31">
        <v>1446.3330000000001</v>
      </c>
      <c r="CA151" s="31">
        <v>1115.146</v>
      </c>
      <c r="CB151" s="31">
        <v>1862.3009999999999</v>
      </c>
      <c r="CC151" s="31">
        <v>2322</v>
      </c>
      <c r="CD151" s="31">
        <v>817.05</v>
      </c>
      <c r="CE151" s="32">
        <v>40024.714000000007</v>
      </c>
      <c r="CF151" s="31">
        <v>1986.3740000000003</v>
      </c>
      <c r="CG151" s="32">
        <v>211468.11300000001</v>
      </c>
      <c r="CH151" s="31">
        <v>666005</v>
      </c>
      <c r="CI151" s="31">
        <v>426000</v>
      </c>
      <c r="CJ151" s="31">
        <v>94505.582735727075</v>
      </c>
      <c r="CK151" s="31">
        <v>93296.566000000006</v>
      </c>
      <c r="CL151" s="31">
        <v>27685.324000000001</v>
      </c>
      <c r="CM151" s="31">
        <v>23981.312999999998</v>
      </c>
      <c r="CN151" s="31">
        <v>26667.242999999999</v>
      </c>
      <c r="CO151" s="31">
        <v>10468</v>
      </c>
      <c r="CP151" s="31">
        <v>53459.150999999998</v>
      </c>
      <c r="CQ151" s="31">
        <v>22458.612000000001</v>
      </c>
      <c r="CR151" s="31">
        <v>2967.4</v>
      </c>
      <c r="CS151" s="31">
        <v>8195.7109999999993</v>
      </c>
      <c r="CT151" s="31">
        <v>9906.107</v>
      </c>
      <c r="CU151" s="31">
        <v>49104.112000000001</v>
      </c>
      <c r="CV151" s="31">
        <v>1587.2</v>
      </c>
      <c r="CW151" s="31">
        <v>9639.5879999999997</v>
      </c>
      <c r="CX151" s="32">
        <v>1525926.9097357271</v>
      </c>
      <c r="CY151" s="31">
        <v>9624.6059999999998</v>
      </c>
      <c r="CZ151" s="31">
        <v>5611.1170000000002</v>
      </c>
      <c r="DA151" s="31">
        <v>2260.7730000000001</v>
      </c>
      <c r="DB151" s="31">
        <v>928.63199999999995</v>
      </c>
      <c r="DC151" s="31">
        <v>10054.154</v>
      </c>
      <c r="DD151" s="31">
        <v>30682.901999999998</v>
      </c>
      <c r="DE151" s="31">
        <v>3394.0820000000008</v>
      </c>
      <c r="DF151" s="32">
        <v>62556.265999999996</v>
      </c>
      <c r="DG151" s="31">
        <v>149.76900000000001</v>
      </c>
      <c r="DH151" s="31">
        <v>20932.29</v>
      </c>
      <c r="DI151" s="31">
        <v>6624.7129999999997</v>
      </c>
      <c r="DJ151" s="31">
        <v>2081.5920000000001</v>
      </c>
      <c r="DK151" s="31">
        <v>812.54399999999998</v>
      </c>
      <c r="DL151" s="31">
        <v>262.00599999999997</v>
      </c>
      <c r="DM151" s="31">
        <v>1738.617</v>
      </c>
      <c r="DN151" s="31">
        <v>586.05499999999995</v>
      </c>
      <c r="DO151" s="31">
        <v>43.011000000000003</v>
      </c>
      <c r="DP151" s="31">
        <v>4613.8220000000001</v>
      </c>
      <c r="DQ151" s="31">
        <v>4395.0820000000003</v>
      </c>
      <c r="DR151" s="31">
        <v>27355.811000000002</v>
      </c>
      <c r="DS151" s="31">
        <v>97.87</v>
      </c>
      <c r="DT151" s="31">
        <v>5743.9260000000004</v>
      </c>
      <c r="DU151" s="31">
        <v>1099</v>
      </c>
      <c r="DV151" s="32">
        <v>76536.108000000007</v>
      </c>
      <c r="DW151" s="32">
        <v>1665019.2837357272</v>
      </c>
      <c r="DX151" s="31">
        <v>10696.396000000001</v>
      </c>
      <c r="DY151" s="31">
        <v>4714.6760000000004</v>
      </c>
      <c r="DZ151" s="31">
        <v>2010.163</v>
      </c>
      <c r="EA151" s="31">
        <v>489.08</v>
      </c>
      <c r="EB151" s="31">
        <v>4814.4629999999997</v>
      </c>
      <c r="EC151" s="31">
        <v>2763.7220000000002</v>
      </c>
      <c r="ED151" s="31">
        <v>5522.2179999999998</v>
      </c>
      <c r="EE151" s="31">
        <v>190.76900000000001</v>
      </c>
      <c r="EF151" s="31">
        <v>1441.2429999999999</v>
      </c>
      <c r="EG151" s="31">
        <v>2991.261</v>
      </c>
      <c r="EH151" s="31">
        <v>178.75399999999999</v>
      </c>
      <c r="EI151" s="31">
        <v>980.7</v>
      </c>
      <c r="EJ151" s="31">
        <v>3463.05</v>
      </c>
      <c r="EK151" s="31">
        <v>76.174000000000007</v>
      </c>
      <c r="EL151" s="31">
        <v>26219.8</v>
      </c>
      <c r="EM151" s="31">
        <v>240.16300000000001</v>
      </c>
      <c r="EN151" s="31">
        <v>25292.317999999999</v>
      </c>
      <c r="EO151" s="31">
        <v>442.00700000000001</v>
      </c>
      <c r="EP151" s="31">
        <v>341.81799999999998</v>
      </c>
      <c r="EQ151" s="31">
        <v>6761.28</v>
      </c>
      <c r="ER151" s="31">
        <v>2974.085</v>
      </c>
      <c r="ES151" s="31">
        <v>611.21699999999998</v>
      </c>
      <c r="ET151" s="31">
        <v>7912.5910000000003</v>
      </c>
      <c r="EU151" s="31">
        <v>842.73</v>
      </c>
      <c r="EV151" s="31">
        <v>1027.5070000000001</v>
      </c>
      <c r="EW151" s="31">
        <v>1290.1210000000001</v>
      </c>
      <c r="EX151" s="31">
        <v>5377.5829999999996</v>
      </c>
      <c r="EY151" s="31">
        <v>3370.0540000000001</v>
      </c>
      <c r="EZ151" s="31">
        <v>4406.6549999999997</v>
      </c>
      <c r="FA151" s="31">
        <v>1103.4090000000001</v>
      </c>
      <c r="FB151" s="31">
        <v>645.31299999999999</v>
      </c>
      <c r="FC151" s="31">
        <v>12074.375</v>
      </c>
      <c r="FD151" s="31">
        <v>7321.3270000000002</v>
      </c>
      <c r="FE151" s="31">
        <v>576.077</v>
      </c>
      <c r="FF151" s="31">
        <v>3835.9540000000002</v>
      </c>
      <c r="FG151" s="31">
        <v>40359.976000000002</v>
      </c>
      <c r="FH151" s="31">
        <v>2958.761</v>
      </c>
      <c r="FI151" s="31">
        <v>62.506999999999998</v>
      </c>
      <c r="FJ151" s="31">
        <v>3194.8209999999999</v>
      </c>
      <c r="FK151" s="31">
        <v>40.365000000000002</v>
      </c>
      <c r="FL151" s="31">
        <v>2361.8850000000002</v>
      </c>
      <c r="FM151" s="31">
        <v>2895.3910000000001</v>
      </c>
      <c r="FN151" s="31">
        <v>16974.984</v>
      </c>
      <c r="FO151" s="31">
        <v>10302.794</v>
      </c>
      <c r="FP151" s="31">
        <v>343.20100000000002</v>
      </c>
      <c r="FQ151" s="31">
        <v>9978.9089999999997</v>
      </c>
      <c r="FR151" s="31">
        <v>1421.7719999999999</v>
      </c>
      <c r="FS151" s="31">
        <v>4074.97</v>
      </c>
      <c r="FT151" s="31">
        <v>7059.4859999999999</v>
      </c>
      <c r="FU151" s="31">
        <v>16253.013999999999</v>
      </c>
      <c r="FV151" s="31">
        <v>3173</v>
      </c>
      <c r="FW151" s="31">
        <v>3886.9470000000001</v>
      </c>
      <c r="FX151" s="31">
        <v>57.04</v>
      </c>
      <c r="FY151" s="32">
        <v>278398.87599999999</v>
      </c>
      <c r="GA151" s="30">
        <v>2995909.1887357268</v>
      </c>
    </row>
    <row r="152" spans="1:183">
      <c r="A152" s="33">
        <v>1960</v>
      </c>
      <c r="B152" s="31">
        <v>7047.4369999999999</v>
      </c>
      <c r="C152" s="31">
        <v>9118.7000000000007</v>
      </c>
      <c r="D152" s="31">
        <v>4581</v>
      </c>
      <c r="E152" s="31">
        <v>4429.6000000000004</v>
      </c>
      <c r="F152" s="31">
        <v>46584</v>
      </c>
      <c r="G152" s="31">
        <v>72480.869000000006</v>
      </c>
      <c r="H152" s="31">
        <v>50197.599999999999</v>
      </c>
      <c r="I152" s="31">
        <v>11486</v>
      </c>
      <c r="J152" s="31">
        <v>3581.239</v>
      </c>
      <c r="K152" s="31">
        <v>7480</v>
      </c>
      <c r="L152" s="31">
        <v>5362</v>
      </c>
      <c r="M152" s="31">
        <v>52372</v>
      </c>
      <c r="N152" s="32">
        <v>274720.44500000001</v>
      </c>
      <c r="O152" s="31">
        <v>2832</v>
      </c>
      <c r="P152" s="31">
        <v>8327.4050000000007</v>
      </c>
      <c r="Q152" s="31">
        <v>9036.7000000000007</v>
      </c>
      <c r="R152" s="31">
        <v>30641.187000000002</v>
      </c>
      <c r="S152" s="31">
        <v>1701.4470000000003</v>
      </c>
      <c r="T152" s="32">
        <v>327259.18400000001</v>
      </c>
      <c r="U152" s="31">
        <v>10361.272999999999</v>
      </c>
      <c r="V152" s="31">
        <v>2371.7460000000001</v>
      </c>
      <c r="W152" s="31">
        <v>18266.764999999999</v>
      </c>
      <c r="X152" s="31">
        <v>180671</v>
      </c>
      <c r="Y152" s="32">
        <v>211670.78399999999</v>
      </c>
      <c r="Z152" s="31">
        <v>1623.114</v>
      </c>
      <c r="AA152" s="31">
        <v>7867.3739999999998</v>
      </c>
      <c r="AB152" s="31">
        <v>13654.088</v>
      </c>
      <c r="AC152" s="31">
        <v>9983.5120000000006</v>
      </c>
      <c r="AD152" s="31">
        <v>29589.842000000001</v>
      </c>
      <c r="AE152" s="31">
        <v>18403.414000000001</v>
      </c>
      <c r="AF152" s="31">
        <v>18132.522000000001</v>
      </c>
      <c r="AG152" s="32">
        <v>99253.866000000009</v>
      </c>
      <c r="AH152" s="31">
        <v>3240</v>
      </c>
      <c r="AI152" s="31">
        <v>4036.145</v>
      </c>
      <c r="AJ152" s="31">
        <v>1366.1980000000001</v>
      </c>
      <c r="AK152" s="31">
        <v>1557.7560000000001</v>
      </c>
      <c r="AL152" s="31">
        <v>7932.4229999999998</v>
      </c>
      <c r="AM152" s="32">
        <v>18132.522000000001</v>
      </c>
      <c r="AN152" s="31">
        <v>9659.8179999999993</v>
      </c>
      <c r="AO152" s="31">
        <v>3994.27</v>
      </c>
      <c r="AP152" s="32">
        <v>13654.088</v>
      </c>
      <c r="AQ152" s="31">
        <v>1868.8520000000001</v>
      </c>
      <c r="AR152" s="31">
        <v>3881.5459999999998</v>
      </c>
      <c r="AS152" s="31">
        <v>8167.9179999999997</v>
      </c>
      <c r="AT152" s="31">
        <v>1210.6469999999999</v>
      </c>
      <c r="AU152" s="31">
        <v>4146.57</v>
      </c>
      <c r="AV152" s="31">
        <v>9982.0139999999992</v>
      </c>
      <c r="AW152" s="31">
        <v>2171.2849999999999</v>
      </c>
      <c r="AX152" s="31">
        <v>2115.183</v>
      </c>
      <c r="AY152" s="31">
        <v>2764.864</v>
      </c>
      <c r="AZ152" s="31">
        <v>2998.9810000000002</v>
      </c>
      <c r="BA152" s="31">
        <v>119631.633</v>
      </c>
      <c r="BB152" s="31">
        <v>2080.556</v>
      </c>
      <c r="BC152" s="31">
        <v>1584.82</v>
      </c>
      <c r="BD152" s="31">
        <v>42644.035000000003</v>
      </c>
      <c r="BE152" s="31">
        <v>8531.0319999999992</v>
      </c>
      <c r="BF152" s="32">
        <v>213779.93600000005</v>
      </c>
      <c r="BG152" s="31">
        <v>20616.008999999998</v>
      </c>
      <c r="BH152" s="31">
        <v>71694.81</v>
      </c>
      <c r="BI152" s="31">
        <v>7585.3490000000002</v>
      </c>
      <c r="BJ152" s="31">
        <v>15952.727000000001</v>
      </c>
      <c r="BK152" s="31">
        <v>38578.504999999997</v>
      </c>
      <c r="BL152" s="31">
        <v>9931</v>
      </c>
      <c r="BM152" s="31">
        <v>2530.9690000000001</v>
      </c>
      <c r="BN152" s="31">
        <v>7556.4830000000002</v>
      </c>
      <c r="BO152" s="32">
        <v>174445.85200000001</v>
      </c>
      <c r="BP152" s="31">
        <v>3434.0729999999999</v>
      </c>
      <c r="BQ152" s="31">
        <v>1248.0219999999999</v>
      </c>
      <c r="BR152" s="31">
        <v>7027.21</v>
      </c>
      <c r="BS152" s="31">
        <v>3231.4879999999998</v>
      </c>
      <c r="BT152" s="31">
        <v>4415.9560000000001</v>
      </c>
      <c r="BU152" s="31">
        <v>2581.5830000000001</v>
      </c>
      <c r="BV152" s="31">
        <v>4100</v>
      </c>
      <c r="BW152" s="31">
        <v>3697</v>
      </c>
      <c r="BX152" s="31">
        <v>1951.64</v>
      </c>
      <c r="BY152" s="31">
        <v>1631.7840000000001</v>
      </c>
      <c r="BZ152" s="31">
        <v>1492.6980000000001</v>
      </c>
      <c r="CA152" s="31">
        <v>1147.6099999999999</v>
      </c>
      <c r="CB152" s="31">
        <v>1909.538</v>
      </c>
      <c r="CC152" s="31">
        <v>2358</v>
      </c>
      <c r="CD152" s="31">
        <v>841.15</v>
      </c>
      <c r="CE152" s="32">
        <v>41067.752</v>
      </c>
      <c r="CF152" s="31">
        <v>2029.9549999999999</v>
      </c>
      <c r="CG152" s="32">
        <v>217543.55900000001</v>
      </c>
      <c r="CH152" s="31">
        <v>667070</v>
      </c>
      <c r="CI152" s="31">
        <v>434000</v>
      </c>
      <c r="CJ152" s="31">
        <v>95960.688992822499</v>
      </c>
      <c r="CK152" s="31">
        <v>94091.638000000006</v>
      </c>
      <c r="CL152" s="31">
        <v>28528.938999999998</v>
      </c>
      <c r="CM152" s="31">
        <v>24784.14</v>
      </c>
      <c r="CN152" s="31">
        <v>27512.75</v>
      </c>
      <c r="CO152" s="31">
        <v>10861</v>
      </c>
      <c r="CP152" s="31">
        <v>54592.652000000002</v>
      </c>
      <c r="CQ152" s="31">
        <v>22839.044000000002</v>
      </c>
      <c r="CR152" s="31">
        <v>3075.3</v>
      </c>
      <c r="CS152" s="31">
        <v>8428.4930000000004</v>
      </c>
      <c r="CT152" s="31">
        <v>10034.723</v>
      </c>
      <c r="CU152" s="31">
        <v>50386.898000000001</v>
      </c>
      <c r="CV152" s="31">
        <v>1646.4</v>
      </c>
      <c r="CW152" s="31">
        <v>9913.4889999999996</v>
      </c>
      <c r="CX152" s="32">
        <v>1543726.1549928226</v>
      </c>
      <c r="CY152" s="31">
        <v>9829.4500000000007</v>
      </c>
      <c r="CZ152" s="31">
        <v>5761.223</v>
      </c>
      <c r="DA152" s="31">
        <v>2309.3649999999998</v>
      </c>
      <c r="DB152" s="31">
        <v>954.65200000000004</v>
      </c>
      <c r="DC152" s="31">
        <v>10391.909</v>
      </c>
      <c r="DD152" s="31">
        <v>31656.281999999999</v>
      </c>
      <c r="DE152" s="31">
        <v>3478.2209999999995</v>
      </c>
      <c r="DF152" s="32">
        <v>64381.101999999999</v>
      </c>
      <c r="DG152" s="31">
        <v>156.648</v>
      </c>
      <c r="DH152" s="31">
        <v>21547.591</v>
      </c>
      <c r="DI152" s="31">
        <v>6822.03</v>
      </c>
      <c r="DJ152" s="31">
        <v>2141.4949999999999</v>
      </c>
      <c r="DK152" s="31">
        <v>848.51499999999999</v>
      </c>
      <c r="DL152" s="31">
        <v>292.22899999999998</v>
      </c>
      <c r="DM152" s="31">
        <v>1786.2349999999999</v>
      </c>
      <c r="DN152" s="31">
        <v>599.29200000000003</v>
      </c>
      <c r="DO152" s="31">
        <v>45.588000000000001</v>
      </c>
      <c r="DP152" s="31">
        <v>4718.3010000000004</v>
      </c>
      <c r="DQ152" s="31">
        <v>4532.5569999999998</v>
      </c>
      <c r="DR152" s="31">
        <v>28217.121999999999</v>
      </c>
      <c r="DS152" s="31">
        <v>103.048</v>
      </c>
      <c r="DT152" s="31">
        <v>5871.8310000000001</v>
      </c>
      <c r="DU152" s="31">
        <v>1101</v>
      </c>
      <c r="DV152" s="32">
        <v>78783.482000000004</v>
      </c>
      <c r="DW152" s="32">
        <v>1686890.7389928226</v>
      </c>
      <c r="DX152" s="31">
        <v>10909.294</v>
      </c>
      <c r="DY152" s="31">
        <v>4797.3440000000001</v>
      </c>
      <c r="DZ152" s="31">
        <v>2055.0830000000001</v>
      </c>
      <c r="EA152" s="31">
        <v>496.69499999999999</v>
      </c>
      <c r="EB152" s="31">
        <v>4865.7960000000003</v>
      </c>
      <c r="EC152" s="31">
        <v>2815.4050000000002</v>
      </c>
      <c r="ED152" s="31">
        <v>5608.76</v>
      </c>
      <c r="EE152" s="31">
        <v>196.768</v>
      </c>
      <c r="EF152" s="31">
        <v>1467.4490000000001</v>
      </c>
      <c r="EG152" s="31">
        <v>3042.3029999999999</v>
      </c>
      <c r="EH152" s="31">
        <v>182.899</v>
      </c>
      <c r="EI152" s="31">
        <v>1002.2140000000001</v>
      </c>
      <c r="EJ152" s="31">
        <v>3576.0770000000002</v>
      </c>
      <c r="EK152" s="31">
        <v>78.417000000000002</v>
      </c>
      <c r="EL152" s="31">
        <v>26846.61</v>
      </c>
      <c r="EM152" s="31">
        <v>243.86699999999999</v>
      </c>
      <c r="EN152" s="31">
        <v>25783.37</v>
      </c>
      <c r="EO152" s="31">
        <v>446.00299999999999</v>
      </c>
      <c r="EP152" s="31">
        <v>351.95299999999997</v>
      </c>
      <c r="EQ152" s="31">
        <v>6958.2830000000004</v>
      </c>
      <c r="ER152" s="31">
        <v>3026.0909999999999</v>
      </c>
      <c r="ES152" s="31">
        <v>616.68200000000002</v>
      </c>
      <c r="ET152" s="31">
        <v>8156.8270000000002</v>
      </c>
      <c r="EU152" s="31">
        <v>858.55100000000004</v>
      </c>
      <c r="EV152" s="31">
        <v>1054.837</v>
      </c>
      <c r="EW152" s="31">
        <v>1337.9469999999999</v>
      </c>
      <c r="EX152" s="31">
        <v>5481.7209999999995</v>
      </c>
      <c r="EY152" s="31">
        <v>3450.444</v>
      </c>
      <c r="EZ152" s="31">
        <v>4494.7380000000003</v>
      </c>
      <c r="FA152" s="31">
        <v>1117.376</v>
      </c>
      <c r="FB152" s="31">
        <v>663.22900000000004</v>
      </c>
      <c r="FC152" s="31">
        <v>12423.433999999999</v>
      </c>
      <c r="FD152" s="31">
        <v>7472.23</v>
      </c>
      <c r="FE152" s="31">
        <v>590.73099999999999</v>
      </c>
      <c r="FF152" s="31">
        <v>3912.663</v>
      </c>
      <c r="FG152" s="31">
        <v>41547.478999999999</v>
      </c>
      <c r="FH152" s="31">
        <v>3031.8040000000001</v>
      </c>
      <c r="FI152" s="31">
        <v>63.402999999999999</v>
      </c>
      <c r="FJ152" s="31">
        <v>3269.808</v>
      </c>
      <c r="FK152" s="31">
        <v>41.661999999999999</v>
      </c>
      <c r="FL152" s="31">
        <v>2396.3040000000001</v>
      </c>
      <c r="FM152" s="31">
        <v>2955.8029999999999</v>
      </c>
      <c r="FN152" s="31">
        <v>17416.652999999998</v>
      </c>
      <c r="FO152" s="31">
        <v>10588.993</v>
      </c>
      <c r="FP152" s="31">
        <v>351.84199999999998</v>
      </c>
      <c r="FQ152" s="31">
        <v>10259.653</v>
      </c>
      <c r="FR152" s="31">
        <v>1455.9</v>
      </c>
      <c r="FS152" s="31">
        <v>4149.1570000000002</v>
      </c>
      <c r="FT152" s="31">
        <v>7261.8620000000001</v>
      </c>
      <c r="FU152" s="31">
        <v>16610.482</v>
      </c>
      <c r="FV152" s="31">
        <v>3254</v>
      </c>
      <c r="FW152" s="31">
        <v>4010.933</v>
      </c>
      <c r="FX152" s="31">
        <v>60.706000000000003</v>
      </c>
      <c r="FY152" s="32">
        <v>285108.53499999997</v>
      </c>
      <c r="GA152" s="30">
        <v>3041506.6029928224</v>
      </c>
    </row>
    <row r="153" spans="1:183">
      <c r="A153" s="33">
        <v>1961</v>
      </c>
      <c r="B153" s="31">
        <v>7086.299</v>
      </c>
      <c r="C153" s="31">
        <v>9165.7999999999993</v>
      </c>
      <c r="D153" s="31">
        <v>4609.817</v>
      </c>
      <c r="E153" s="31">
        <v>4461.0039999999999</v>
      </c>
      <c r="F153" s="31">
        <v>47128</v>
      </c>
      <c r="G153" s="31">
        <v>73123.148000000001</v>
      </c>
      <c r="H153" s="31">
        <v>50523.199999999997</v>
      </c>
      <c r="I153" s="31">
        <v>11638.713</v>
      </c>
      <c r="J153" s="31">
        <v>3609.8</v>
      </c>
      <c r="K153" s="31">
        <v>7520</v>
      </c>
      <c r="L153" s="31">
        <v>5512</v>
      </c>
      <c r="M153" s="31">
        <v>52807</v>
      </c>
      <c r="N153" s="32">
        <v>277184.78099999996</v>
      </c>
      <c r="O153" s="31">
        <v>2818.3</v>
      </c>
      <c r="P153" s="31">
        <v>8398.0499999999993</v>
      </c>
      <c r="Q153" s="31">
        <v>9031.2000000000007</v>
      </c>
      <c r="R153" s="31">
        <v>30903.894</v>
      </c>
      <c r="S153" s="31">
        <v>1717.2900000000002</v>
      </c>
      <c r="T153" s="32">
        <v>330053.51499999996</v>
      </c>
      <c r="U153" s="31">
        <v>10598.814</v>
      </c>
      <c r="V153" s="31">
        <v>2432.4499999999998</v>
      </c>
      <c r="W153" s="31">
        <v>18634.976999999999</v>
      </c>
      <c r="X153" s="31">
        <v>183691</v>
      </c>
      <c r="Y153" s="32">
        <v>215357.24100000001</v>
      </c>
      <c r="Z153" s="31">
        <v>1676.635</v>
      </c>
      <c r="AA153" s="31">
        <v>7943.1180000000004</v>
      </c>
      <c r="AB153" s="31">
        <v>13778.892</v>
      </c>
      <c r="AC153" s="31">
        <v>10029</v>
      </c>
      <c r="AD153" s="31">
        <v>29978.949000000001</v>
      </c>
      <c r="AE153" s="31">
        <v>18566.932000000001</v>
      </c>
      <c r="AF153" s="31">
        <v>18318.173999999999</v>
      </c>
      <c r="AG153" s="32">
        <v>100291.70000000001</v>
      </c>
      <c r="AH153" s="31">
        <v>3299</v>
      </c>
      <c r="AI153" s="31">
        <v>4055.4430000000002</v>
      </c>
      <c r="AJ153" s="31">
        <v>1381.7529999999999</v>
      </c>
      <c r="AK153" s="31">
        <v>1571.8510000000001</v>
      </c>
      <c r="AL153" s="31">
        <v>8010.1270000000004</v>
      </c>
      <c r="AM153" s="32">
        <v>18318.173999999999</v>
      </c>
      <c r="AN153" s="31">
        <v>9587.25</v>
      </c>
      <c r="AO153" s="31">
        <v>4191.6419999999998</v>
      </c>
      <c r="AP153" s="32">
        <v>13778.892</v>
      </c>
      <c r="AQ153" s="31">
        <v>1943.799</v>
      </c>
      <c r="AR153" s="31">
        <v>4033.5030000000002</v>
      </c>
      <c r="AS153" s="31">
        <v>8262.9979999999996</v>
      </c>
      <c r="AT153" s="31">
        <v>1224.4670000000001</v>
      </c>
      <c r="AU153" s="31">
        <v>4211.1130000000003</v>
      </c>
      <c r="AV153" s="31">
        <v>10466.808999999999</v>
      </c>
      <c r="AW153" s="31">
        <v>2254.9299999999998</v>
      </c>
      <c r="AX153" s="31">
        <v>2145.7440000000001</v>
      </c>
      <c r="AY153" s="31">
        <v>2810.2710000000002</v>
      </c>
      <c r="AZ153" s="31">
        <v>3068.962</v>
      </c>
      <c r="BA153" s="31">
        <v>121324.34600000001</v>
      </c>
      <c r="BB153" s="31">
        <v>2163.433</v>
      </c>
      <c r="BC153" s="31">
        <v>1644.4159999999999</v>
      </c>
      <c r="BD153" s="31">
        <v>43195.764999999999</v>
      </c>
      <c r="BE153" s="31">
        <v>8867.7139999999999</v>
      </c>
      <c r="BF153" s="32">
        <v>217618.27</v>
      </c>
      <c r="BG153" s="31">
        <v>20950.582999999999</v>
      </c>
      <c r="BH153" s="31">
        <v>73832.902000000002</v>
      </c>
      <c r="BI153" s="31">
        <v>7773.3140000000003</v>
      </c>
      <c r="BJ153" s="31">
        <v>16476.124</v>
      </c>
      <c r="BK153" s="31">
        <v>39836.230000000003</v>
      </c>
      <c r="BL153" s="31">
        <v>10217.5</v>
      </c>
      <c r="BM153" s="31">
        <v>2563.7939999999999</v>
      </c>
      <c r="BN153" s="31">
        <v>7847.8360000000002</v>
      </c>
      <c r="BO153" s="32">
        <v>179498.283</v>
      </c>
      <c r="BP153" s="31">
        <v>3512.7820000000002</v>
      </c>
      <c r="BQ153" s="31">
        <v>1296.587</v>
      </c>
      <c r="BR153" s="31">
        <v>7134</v>
      </c>
      <c r="BS153" s="31">
        <v>3340.5569999999998</v>
      </c>
      <c r="BT153" s="31">
        <v>4546.1970000000001</v>
      </c>
      <c r="BU153" s="31">
        <v>2664.8380000000002</v>
      </c>
      <c r="BV153" s="31">
        <v>4232</v>
      </c>
      <c r="BW153" s="31">
        <v>3771</v>
      </c>
      <c r="BX153" s="31">
        <v>2018.693</v>
      </c>
      <c r="BY153" s="31">
        <v>1647.9179999999999</v>
      </c>
      <c r="BZ153" s="31">
        <v>1540.819</v>
      </c>
      <c r="CA153" s="31">
        <v>1181.175</v>
      </c>
      <c r="CB153" s="31">
        <v>1959.0340000000001</v>
      </c>
      <c r="CC153" s="31">
        <v>2402.5140000000001</v>
      </c>
      <c r="CD153" s="31">
        <v>861.38699999999994</v>
      </c>
      <c r="CE153" s="32">
        <v>42109.501000000011</v>
      </c>
      <c r="CF153" s="31">
        <v>2063.8220000000001</v>
      </c>
      <c r="CG153" s="32">
        <v>223671.60600000003</v>
      </c>
      <c r="CH153" s="31">
        <v>660330</v>
      </c>
      <c r="CI153" s="31">
        <v>444000</v>
      </c>
      <c r="CJ153" s="31">
        <v>97610.34599999999</v>
      </c>
      <c r="CK153" s="31">
        <v>94943.293000000005</v>
      </c>
      <c r="CL153" s="31">
        <v>29410.456999999999</v>
      </c>
      <c r="CM153" s="31">
        <v>25613.842000000001</v>
      </c>
      <c r="CN153" s="31">
        <v>28376.096000000001</v>
      </c>
      <c r="CO153" s="31">
        <v>11235</v>
      </c>
      <c r="CP153" s="31">
        <v>55708.887999999999</v>
      </c>
      <c r="CQ153" s="31">
        <v>23232.013999999999</v>
      </c>
      <c r="CR153" s="31">
        <v>3168.1</v>
      </c>
      <c r="CS153" s="31">
        <v>8663.4009999999998</v>
      </c>
      <c r="CT153" s="31">
        <v>10176.198</v>
      </c>
      <c r="CU153" s="31">
        <v>51718.580999999998</v>
      </c>
      <c r="CV153" s="31">
        <v>1702.4</v>
      </c>
      <c r="CW153" s="31">
        <v>10190.59</v>
      </c>
      <c r="CX153" s="32">
        <v>1556079.206</v>
      </c>
      <c r="CY153" s="31">
        <v>10043.473</v>
      </c>
      <c r="CZ153" s="31">
        <v>5919.4870000000001</v>
      </c>
      <c r="DA153" s="31">
        <v>2358.8130000000001</v>
      </c>
      <c r="DB153" s="31">
        <v>981.84900000000005</v>
      </c>
      <c r="DC153" s="31">
        <v>10651.332</v>
      </c>
      <c r="DD153" s="31">
        <v>32701.357</v>
      </c>
      <c r="DE153" s="31">
        <v>3568.3609999999994</v>
      </c>
      <c r="DF153" s="32">
        <v>66224.672000000006</v>
      </c>
      <c r="DG153" s="31">
        <v>164.334</v>
      </c>
      <c r="DH153" s="31">
        <v>22180.698</v>
      </c>
      <c r="DI153" s="31">
        <v>7026.2780000000002</v>
      </c>
      <c r="DJ153" s="31">
        <v>2217.0500000000002</v>
      </c>
      <c r="DK153" s="31">
        <v>886.8</v>
      </c>
      <c r="DL153" s="31">
        <v>325.34199999999998</v>
      </c>
      <c r="DM153" s="31">
        <v>1835.62</v>
      </c>
      <c r="DN153" s="31">
        <v>613.72299999999996</v>
      </c>
      <c r="DO153" s="31">
        <v>49.192999999999998</v>
      </c>
      <c r="DP153" s="31">
        <v>4827.7079999999996</v>
      </c>
      <c r="DQ153" s="31">
        <v>4681.1530000000002</v>
      </c>
      <c r="DR153" s="31">
        <v>29029.975999999999</v>
      </c>
      <c r="DS153" s="31">
        <v>108.989</v>
      </c>
      <c r="DT153" s="31">
        <v>5993.8280000000004</v>
      </c>
      <c r="DU153" s="31">
        <v>1120</v>
      </c>
      <c r="DV153" s="32">
        <v>81060.691999999981</v>
      </c>
      <c r="DW153" s="32">
        <v>1703364.57</v>
      </c>
      <c r="DX153" s="31">
        <v>11121.645</v>
      </c>
      <c r="DY153" s="31">
        <v>4752.4889999999996</v>
      </c>
      <c r="DZ153" s="31">
        <v>2101.846</v>
      </c>
      <c r="EA153" s="31">
        <v>504.58499999999998</v>
      </c>
      <c r="EB153" s="31">
        <v>4890.6880000000001</v>
      </c>
      <c r="EC153" s="31">
        <v>2894.1529999999998</v>
      </c>
      <c r="ED153" s="31">
        <v>5699.165</v>
      </c>
      <c r="EE153" s="31">
        <v>203.14599999999999</v>
      </c>
      <c r="EF153" s="31">
        <v>1494.85</v>
      </c>
      <c r="EG153" s="31">
        <v>3095.3310000000001</v>
      </c>
      <c r="EH153" s="31">
        <v>187.209</v>
      </c>
      <c r="EI153" s="31">
        <v>1024.6089999999999</v>
      </c>
      <c r="EJ153" s="31">
        <v>3705.2109999999998</v>
      </c>
      <c r="EK153" s="31">
        <v>83.912999999999997</v>
      </c>
      <c r="EL153" s="31">
        <v>27522.861000000001</v>
      </c>
      <c r="EM153" s="31">
        <v>248.02799999999999</v>
      </c>
      <c r="EN153" s="31">
        <v>26289.079999999998</v>
      </c>
      <c r="EO153" s="31">
        <v>450.48500000000001</v>
      </c>
      <c r="EP153" s="31">
        <v>362.673</v>
      </c>
      <c r="EQ153" s="31">
        <v>7153.5079999999998</v>
      </c>
      <c r="ER153" s="31">
        <v>3080.1979999999999</v>
      </c>
      <c r="ES153" s="31">
        <v>622.07000000000005</v>
      </c>
      <c r="ET153" s="31">
        <v>8411.9660000000003</v>
      </c>
      <c r="EU153" s="31">
        <v>875.28200000000004</v>
      </c>
      <c r="EV153" s="31">
        <v>1083.25</v>
      </c>
      <c r="EW153" s="31">
        <v>1388.5170000000001</v>
      </c>
      <c r="EX153" s="31">
        <v>5590.1109999999999</v>
      </c>
      <c r="EY153" s="31">
        <v>3532.056</v>
      </c>
      <c r="EZ153" s="31">
        <v>4585.1509999999998</v>
      </c>
      <c r="FA153" s="31">
        <v>1131.8209999999999</v>
      </c>
      <c r="FB153" s="31">
        <v>681.28399999999999</v>
      </c>
      <c r="FC153" s="31">
        <v>12736.342000000001</v>
      </c>
      <c r="FD153" s="31">
        <v>7627.6419999999998</v>
      </c>
      <c r="FE153" s="31">
        <v>605.83100000000002</v>
      </c>
      <c r="FF153" s="31">
        <v>3992.502</v>
      </c>
      <c r="FG153" s="31">
        <v>42771.546000000002</v>
      </c>
      <c r="FH153" s="31">
        <v>3045.9079999999999</v>
      </c>
      <c r="FI153" s="31">
        <v>64.33</v>
      </c>
      <c r="FJ153" s="31">
        <v>3348.2280000000001</v>
      </c>
      <c r="FK153" s="31">
        <v>43.000999999999998</v>
      </c>
      <c r="FL153" s="31">
        <v>2431.6320000000001</v>
      </c>
      <c r="FM153" s="31">
        <v>3016.9630000000002</v>
      </c>
      <c r="FN153" s="31">
        <v>17869.991000000002</v>
      </c>
      <c r="FO153" s="31">
        <v>10882.055</v>
      </c>
      <c r="FP153" s="31">
        <v>360.77499999999998</v>
      </c>
      <c r="FQ153" s="31">
        <v>10555.397000000001</v>
      </c>
      <c r="FR153" s="31">
        <v>1491.2639999999999</v>
      </c>
      <c r="FS153" s="31">
        <v>4216.0309999999999</v>
      </c>
      <c r="FT153" s="31">
        <v>7471.5330000000004</v>
      </c>
      <c r="FU153" s="31">
        <v>16964.231</v>
      </c>
      <c r="FV153" s="31">
        <v>3337</v>
      </c>
      <c r="FW153" s="31">
        <v>4140.1170000000002</v>
      </c>
      <c r="FX153" s="31">
        <v>64.822000000000003</v>
      </c>
      <c r="FY153" s="32">
        <v>291804.32200000004</v>
      </c>
      <c r="GA153" s="30">
        <v>3082161.2240000004</v>
      </c>
    </row>
    <row r="154" spans="1:183">
      <c r="A154" s="33">
        <v>1962</v>
      </c>
      <c r="B154" s="31">
        <v>7129.8639999999996</v>
      </c>
      <c r="C154" s="31">
        <v>9218.4</v>
      </c>
      <c r="D154" s="31">
        <v>4646.8990000000003</v>
      </c>
      <c r="E154" s="31">
        <v>4491.4430000000002</v>
      </c>
      <c r="F154" s="31">
        <v>48089</v>
      </c>
      <c r="G154" s="31">
        <v>73739.116999999998</v>
      </c>
      <c r="H154" s="31">
        <v>50843.199999999997</v>
      </c>
      <c r="I154" s="31">
        <v>11805.689</v>
      </c>
      <c r="J154" s="31">
        <v>3638.9189999999999</v>
      </c>
      <c r="K154" s="31">
        <v>7562</v>
      </c>
      <c r="L154" s="31">
        <v>5666</v>
      </c>
      <c r="M154" s="31">
        <v>53292</v>
      </c>
      <c r="N154" s="32">
        <v>280122.53100000002</v>
      </c>
      <c r="O154" s="31">
        <v>2830</v>
      </c>
      <c r="P154" s="31">
        <v>8448.2330000000002</v>
      </c>
      <c r="Q154" s="31">
        <v>9019.7999999999993</v>
      </c>
      <c r="R154" s="31">
        <v>31158.061000000002</v>
      </c>
      <c r="S154" s="31">
        <v>1728.8969999999999</v>
      </c>
      <c r="T154" s="32">
        <v>333307.522</v>
      </c>
      <c r="U154" s="31">
        <v>10794.968000000001</v>
      </c>
      <c r="V154" s="31">
        <v>2488.5500000000002</v>
      </c>
      <c r="W154" s="31">
        <v>18985.848999999998</v>
      </c>
      <c r="X154" s="31">
        <v>186538</v>
      </c>
      <c r="Y154" s="32">
        <v>218807.367</v>
      </c>
      <c r="Z154" s="31">
        <v>1728.1369999999999</v>
      </c>
      <c r="AA154" s="31">
        <v>8012.9459999999999</v>
      </c>
      <c r="AB154" s="31">
        <v>13857.665999999999</v>
      </c>
      <c r="AC154" s="31">
        <v>10063</v>
      </c>
      <c r="AD154" s="31">
        <v>30329.616999999998</v>
      </c>
      <c r="AE154" s="31">
        <v>18680.721000000001</v>
      </c>
      <c r="AF154" s="31">
        <v>18500.274000000001</v>
      </c>
      <c r="AG154" s="32">
        <v>101172.361</v>
      </c>
      <c r="AH154" s="31">
        <v>3349</v>
      </c>
      <c r="AI154" s="31">
        <v>4076.5569999999998</v>
      </c>
      <c r="AJ154" s="31">
        <v>1401.1669999999999</v>
      </c>
      <c r="AK154" s="31">
        <v>1582.962</v>
      </c>
      <c r="AL154" s="31">
        <v>8090.5879999999997</v>
      </c>
      <c r="AM154" s="32">
        <v>18500.273999999998</v>
      </c>
      <c r="AN154" s="31">
        <v>9620.2819999999992</v>
      </c>
      <c r="AO154" s="31">
        <v>4237.384</v>
      </c>
      <c r="AP154" s="32">
        <v>13857.665999999999</v>
      </c>
      <c r="AQ154" s="31">
        <v>2006.8530000000001</v>
      </c>
      <c r="AR154" s="31">
        <v>4157.3010000000004</v>
      </c>
      <c r="AS154" s="31">
        <v>8365.0730000000003</v>
      </c>
      <c r="AT154" s="31">
        <v>1238.7860000000001</v>
      </c>
      <c r="AU154" s="31">
        <v>4278.6490000000003</v>
      </c>
      <c r="AV154" s="31">
        <v>10945.885</v>
      </c>
      <c r="AW154" s="31">
        <v>2332.6849999999999</v>
      </c>
      <c r="AX154" s="31">
        <v>2172.8290000000002</v>
      </c>
      <c r="AY154" s="31">
        <v>2850.22</v>
      </c>
      <c r="AZ154" s="31">
        <v>3136.4380000000001</v>
      </c>
      <c r="BA154" s="31">
        <v>122877.56</v>
      </c>
      <c r="BB154" s="31">
        <v>2253.4720000000002</v>
      </c>
      <c r="BC154" s="31">
        <v>1704.5340000000001</v>
      </c>
      <c r="BD154" s="31">
        <v>43697.245000000003</v>
      </c>
      <c r="BE154" s="31">
        <v>9209.65</v>
      </c>
      <c r="BF154" s="32">
        <v>221227.18</v>
      </c>
      <c r="BG154" s="31">
        <v>21283.782999999999</v>
      </c>
      <c r="BH154" s="31">
        <v>76039.39</v>
      </c>
      <c r="BI154" s="31">
        <v>7961.2579999999998</v>
      </c>
      <c r="BJ154" s="31">
        <v>17009.884999999998</v>
      </c>
      <c r="BK154" s="31">
        <v>41121.485000000001</v>
      </c>
      <c r="BL154" s="31">
        <v>10516.5</v>
      </c>
      <c r="BM154" s="31">
        <v>2598.4659999999999</v>
      </c>
      <c r="BN154" s="31">
        <v>8143.375</v>
      </c>
      <c r="BO154" s="32">
        <v>184674.14199999996</v>
      </c>
      <c r="BP154" s="31">
        <v>3593.9180000000001</v>
      </c>
      <c r="BQ154" s="31">
        <v>1345.1869999999999</v>
      </c>
      <c r="BR154" s="31">
        <v>7254.3729999999996</v>
      </c>
      <c r="BS154" s="31">
        <v>3453.4340000000002</v>
      </c>
      <c r="BT154" s="31">
        <v>4681.7070000000003</v>
      </c>
      <c r="BU154" s="31">
        <v>2747.6869999999999</v>
      </c>
      <c r="BV154" s="31">
        <v>4367</v>
      </c>
      <c r="BW154" s="31">
        <v>3848</v>
      </c>
      <c r="BX154" s="31">
        <v>2090.1619999999998</v>
      </c>
      <c r="BY154" s="31">
        <v>1665.1279999999999</v>
      </c>
      <c r="BZ154" s="31">
        <v>1590.597</v>
      </c>
      <c r="CA154" s="31">
        <v>1215.7249999999999</v>
      </c>
      <c r="CB154" s="31">
        <v>2009.8130000000001</v>
      </c>
      <c r="CC154" s="31">
        <v>2448.0459999999998</v>
      </c>
      <c r="CD154" s="31">
        <v>887.49800000000005</v>
      </c>
      <c r="CE154" s="32">
        <v>43198.274999999994</v>
      </c>
      <c r="CF154" s="31">
        <v>2098.1710000000003</v>
      </c>
      <c r="CG154" s="32">
        <v>229970.58799999996</v>
      </c>
      <c r="CH154" s="31">
        <v>665770</v>
      </c>
      <c r="CI154" s="31">
        <v>454000</v>
      </c>
      <c r="CJ154" s="31">
        <v>99620.499583521669</v>
      </c>
      <c r="CK154" s="31">
        <v>95831.756999999998</v>
      </c>
      <c r="CL154" s="31">
        <v>30325.263999999999</v>
      </c>
      <c r="CM154" s="31">
        <v>26420.307000000001</v>
      </c>
      <c r="CN154" s="31">
        <v>29263.397000000001</v>
      </c>
      <c r="CO154" s="31">
        <v>11615</v>
      </c>
      <c r="CP154" s="31">
        <v>56803.22</v>
      </c>
      <c r="CQ154" s="31">
        <v>23637.928</v>
      </c>
      <c r="CR154" s="31">
        <v>3305.2</v>
      </c>
      <c r="CS154" s="31">
        <v>8906.3850000000002</v>
      </c>
      <c r="CT154" s="31">
        <v>10332.057000000001</v>
      </c>
      <c r="CU154" s="31">
        <v>53100.671000000002</v>
      </c>
      <c r="CV154" s="31">
        <v>1750.2</v>
      </c>
      <c r="CW154" s="31">
        <v>10465.387000000001</v>
      </c>
      <c r="CX154" s="32">
        <v>1581147.2725835219</v>
      </c>
      <c r="CY154" s="31">
        <v>10267.083000000001</v>
      </c>
      <c r="CZ154" s="31">
        <v>6083.6189999999997</v>
      </c>
      <c r="DA154" s="31">
        <v>2409.1280000000002</v>
      </c>
      <c r="DB154" s="31">
        <v>1010.28</v>
      </c>
      <c r="DC154" s="31">
        <v>10917.494000000001</v>
      </c>
      <c r="DD154" s="31">
        <v>33796.14</v>
      </c>
      <c r="DE154" s="31">
        <v>3670.8109999999988</v>
      </c>
      <c r="DF154" s="32">
        <v>68154.554999999993</v>
      </c>
      <c r="DG154" s="31">
        <v>171.863</v>
      </c>
      <c r="DH154" s="31">
        <v>22836.593000000001</v>
      </c>
      <c r="DI154" s="31">
        <v>7240.26</v>
      </c>
      <c r="DJ154" s="31">
        <v>2310.904</v>
      </c>
      <c r="DK154" s="31">
        <v>933.55899999999997</v>
      </c>
      <c r="DL154" s="31">
        <v>358.26600000000002</v>
      </c>
      <c r="DM154" s="31">
        <v>1886.848</v>
      </c>
      <c r="DN154" s="31">
        <v>628.16399999999999</v>
      </c>
      <c r="DO154" s="31">
        <v>53.537999999999997</v>
      </c>
      <c r="DP154" s="31">
        <v>4943.0290000000005</v>
      </c>
      <c r="DQ154" s="31">
        <v>4834.6210000000001</v>
      </c>
      <c r="DR154" s="31">
        <v>29788.695</v>
      </c>
      <c r="DS154" s="31">
        <v>115.827</v>
      </c>
      <c r="DT154" s="31">
        <v>6120.0810000000001</v>
      </c>
      <c r="DU154" s="31">
        <v>1140</v>
      </c>
      <c r="DV154" s="32">
        <v>83362.248000000007</v>
      </c>
      <c r="DW154" s="32">
        <v>1732664.075583522</v>
      </c>
      <c r="DX154" s="31">
        <v>11000.948</v>
      </c>
      <c r="DY154" s="31">
        <v>4826.0150000000003</v>
      </c>
      <c r="DZ154" s="31">
        <v>2151.895</v>
      </c>
      <c r="EA154" s="31">
        <v>512.76400000000001</v>
      </c>
      <c r="EB154" s="31">
        <v>4919.6319999999996</v>
      </c>
      <c r="EC154" s="31">
        <v>2961.915</v>
      </c>
      <c r="ED154" s="31">
        <v>5793.6329999999998</v>
      </c>
      <c r="EE154" s="31">
        <v>209.87799999999999</v>
      </c>
      <c r="EF154" s="31">
        <v>1523.4780000000001</v>
      </c>
      <c r="EG154" s="31">
        <v>3150.4169999999999</v>
      </c>
      <c r="EH154" s="31">
        <v>191.68899999999999</v>
      </c>
      <c r="EI154" s="31">
        <v>1047.924</v>
      </c>
      <c r="EJ154" s="31">
        <v>3842.85</v>
      </c>
      <c r="EK154" s="31">
        <v>89.897999999999996</v>
      </c>
      <c r="EL154" s="31">
        <v>28173.309000000001</v>
      </c>
      <c r="EM154" s="31">
        <v>249.22</v>
      </c>
      <c r="EN154" s="31">
        <v>26811.989999999998</v>
      </c>
      <c r="EO154" s="31">
        <v>455.661</v>
      </c>
      <c r="EP154" s="31">
        <v>374.02</v>
      </c>
      <c r="EQ154" s="31">
        <v>7355.2479999999996</v>
      </c>
      <c r="ER154" s="31">
        <v>3136.1379999999999</v>
      </c>
      <c r="ES154" s="31">
        <v>627.82000000000005</v>
      </c>
      <c r="ET154" s="31">
        <v>8678.5570000000007</v>
      </c>
      <c r="EU154" s="31">
        <v>893.14300000000003</v>
      </c>
      <c r="EV154" s="31">
        <v>1112.796</v>
      </c>
      <c r="EW154" s="31">
        <v>1441.8630000000001</v>
      </c>
      <c r="EX154" s="31">
        <v>5703.3239999999996</v>
      </c>
      <c r="EY154" s="31">
        <v>3628.6080000000002</v>
      </c>
      <c r="EZ154" s="31">
        <v>4678.5280000000002</v>
      </c>
      <c r="FA154" s="31">
        <v>1146.7570000000001</v>
      </c>
      <c r="FB154" s="31">
        <v>701.01599999999996</v>
      </c>
      <c r="FC154" s="31">
        <v>13056.603999999999</v>
      </c>
      <c r="FD154" s="31">
        <v>7788.9440000000004</v>
      </c>
      <c r="FE154" s="31">
        <v>621.39200000000005</v>
      </c>
      <c r="FF154" s="31">
        <v>4076.0079999999998</v>
      </c>
      <c r="FG154" s="31">
        <v>44033.212</v>
      </c>
      <c r="FH154" s="31">
        <v>3051.2420000000002</v>
      </c>
      <c r="FI154" s="31">
        <v>65.344999999999999</v>
      </c>
      <c r="FJ154" s="31">
        <v>3430.2429999999999</v>
      </c>
      <c r="FK154" s="31">
        <v>43.881</v>
      </c>
      <c r="FL154" s="31">
        <v>2467.895</v>
      </c>
      <c r="FM154" s="31">
        <v>3080.1529999999998</v>
      </c>
      <c r="FN154" s="31">
        <v>18356.656999999999</v>
      </c>
      <c r="FO154" s="31">
        <v>11183.227000000001</v>
      </c>
      <c r="FP154" s="31">
        <v>370.00599999999997</v>
      </c>
      <c r="FQ154" s="31">
        <v>10863.958000000001</v>
      </c>
      <c r="FR154" s="31">
        <v>1528.098</v>
      </c>
      <c r="FS154" s="31">
        <v>4286.5519999999997</v>
      </c>
      <c r="FT154" s="31">
        <v>7688.7969999999996</v>
      </c>
      <c r="FU154" s="31">
        <v>17486.434000000001</v>
      </c>
      <c r="FV154" s="31">
        <v>3421</v>
      </c>
      <c r="FW154" s="31">
        <v>4277.7359999999999</v>
      </c>
      <c r="FX154" s="31">
        <v>69.449000000000012</v>
      </c>
      <c r="FY154" s="32">
        <v>298637.76699999999</v>
      </c>
      <c r="GA154" s="30">
        <v>3135786.8605835219</v>
      </c>
    </row>
    <row r="155" spans="1:183">
      <c r="A155" s="33">
        <v>1963</v>
      </c>
      <c r="B155" s="31">
        <v>7175.8109999999997</v>
      </c>
      <c r="C155" s="31">
        <v>9283.1</v>
      </c>
      <c r="D155" s="31">
        <v>4683.5789999999997</v>
      </c>
      <c r="E155" s="31">
        <v>4523.3090000000002</v>
      </c>
      <c r="F155" s="31">
        <v>48799</v>
      </c>
      <c r="G155" s="31">
        <v>74340.259999999995</v>
      </c>
      <c r="H155" s="31">
        <v>51198.3</v>
      </c>
      <c r="I155" s="31">
        <v>11965.966</v>
      </c>
      <c r="J155" s="31">
        <v>3666.54</v>
      </c>
      <c r="K155" s="31">
        <v>7604</v>
      </c>
      <c r="L155" s="31">
        <v>5789</v>
      </c>
      <c r="M155" s="31">
        <v>53625</v>
      </c>
      <c r="N155" s="32">
        <v>282653.86499999999</v>
      </c>
      <c r="O155" s="31">
        <v>2850</v>
      </c>
      <c r="P155" s="31">
        <v>8479.625</v>
      </c>
      <c r="Q155" s="31">
        <v>9081.6</v>
      </c>
      <c r="R155" s="31">
        <v>31429.833999999999</v>
      </c>
      <c r="S155" s="31">
        <v>1746.9080000000001</v>
      </c>
      <c r="T155" s="32">
        <v>336241.83199999994</v>
      </c>
      <c r="U155" s="31">
        <v>11001.483</v>
      </c>
      <c r="V155" s="31">
        <v>2541.35</v>
      </c>
      <c r="W155" s="31">
        <v>19342.841</v>
      </c>
      <c r="X155" s="31">
        <v>189242</v>
      </c>
      <c r="Y155" s="32">
        <v>222127.674</v>
      </c>
      <c r="Z155" s="31">
        <v>1779.7149999999999</v>
      </c>
      <c r="AA155" s="31">
        <v>8078.1450000000004</v>
      </c>
      <c r="AB155" s="31">
        <v>13948.325999999999</v>
      </c>
      <c r="AC155" s="31">
        <v>10091</v>
      </c>
      <c r="AD155" s="31">
        <v>30662.121999999999</v>
      </c>
      <c r="AE155" s="31">
        <v>18813.131000000001</v>
      </c>
      <c r="AF155" s="31">
        <v>18684.866000000002</v>
      </c>
      <c r="AG155" s="32">
        <v>102057.30500000002</v>
      </c>
      <c r="AH155" s="31">
        <v>3399</v>
      </c>
      <c r="AI155" s="31">
        <v>4098.5060000000003</v>
      </c>
      <c r="AJ155" s="31">
        <v>1422.47</v>
      </c>
      <c r="AK155" s="31">
        <v>1595.028</v>
      </c>
      <c r="AL155" s="31">
        <v>8169.8620000000001</v>
      </c>
      <c r="AM155" s="32">
        <v>18684.866000000002</v>
      </c>
      <c r="AN155" s="31">
        <v>9666.4680000000008</v>
      </c>
      <c r="AO155" s="31">
        <v>4281.8580000000002</v>
      </c>
      <c r="AP155" s="32">
        <v>13948.326000000001</v>
      </c>
      <c r="AQ155" s="31">
        <v>2065.6179999999999</v>
      </c>
      <c r="AR155" s="31">
        <v>4283.47</v>
      </c>
      <c r="AS155" s="31">
        <v>8438.8809999999994</v>
      </c>
      <c r="AT155" s="31">
        <v>1254.604</v>
      </c>
      <c r="AU155" s="31">
        <v>4344.22</v>
      </c>
      <c r="AV155" s="31">
        <v>11311.646000000001</v>
      </c>
      <c r="AW155" s="31">
        <v>2412.6959999999999</v>
      </c>
      <c r="AX155" s="31">
        <v>2199.3960000000002</v>
      </c>
      <c r="AY155" s="31">
        <v>2886.18</v>
      </c>
      <c r="AZ155" s="31">
        <v>3204.9140000000002</v>
      </c>
      <c r="BA155" s="31">
        <v>124276.51700000001</v>
      </c>
      <c r="BB155" s="31">
        <v>2339.558</v>
      </c>
      <c r="BC155" s="31">
        <v>1765.175</v>
      </c>
      <c r="BD155" s="31">
        <v>44255.938000000002</v>
      </c>
      <c r="BE155" s="31">
        <v>9546.5879999999997</v>
      </c>
      <c r="BF155" s="32">
        <v>224585.40099999995</v>
      </c>
      <c r="BG155" s="31">
        <v>21616.402999999998</v>
      </c>
      <c r="BH155" s="31">
        <v>78316.597999999998</v>
      </c>
      <c r="BI155" s="31">
        <v>8147.3490000000002</v>
      </c>
      <c r="BJ155" s="31">
        <v>17546.017</v>
      </c>
      <c r="BK155" s="31">
        <v>42434.264000000003</v>
      </c>
      <c r="BL155" s="31">
        <v>10825.8</v>
      </c>
      <c r="BM155" s="31">
        <v>2632.1109999999999</v>
      </c>
      <c r="BN155" s="31">
        <v>8444.3610000000008</v>
      </c>
      <c r="BO155" s="32">
        <v>189962.90299999999</v>
      </c>
      <c r="BP155" s="31">
        <v>3677.6370000000002</v>
      </c>
      <c r="BQ155" s="31">
        <v>1393.441</v>
      </c>
      <c r="BR155" s="31">
        <v>7414.884</v>
      </c>
      <c r="BS155" s="31">
        <v>3569.2170000000001</v>
      </c>
      <c r="BT155" s="31">
        <v>4822.2790000000005</v>
      </c>
      <c r="BU155" s="31">
        <v>2836.09</v>
      </c>
      <c r="BV155" s="31">
        <v>4506</v>
      </c>
      <c r="BW155" s="31">
        <v>3928</v>
      </c>
      <c r="BX155" s="31">
        <v>2165.9299999999998</v>
      </c>
      <c r="BY155" s="31">
        <v>1697.847</v>
      </c>
      <c r="BZ155" s="31">
        <v>1642.0830000000001</v>
      </c>
      <c r="CA155" s="31">
        <v>1251.278</v>
      </c>
      <c r="CB155" s="31">
        <v>2061.9070000000002</v>
      </c>
      <c r="CC155" s="31">
        <v>2496.6010000000001</v>
      </c>
      <c r="CD155" s="31">
        <v>904.38</v>
      </c>
      <c r="CE155" s="32">
        <v>44367.573999999993</v>
      </c>
      <c r="CF155" s="31">
        <v>2153.3450000000003</v>
      </c>
      <c r="CG155" s="32">
        <v>236483.82199999999</v>
      </c>
      <c r="CH155" s="31">
        <v>682335</v>
      </c>
      <c r="CI155" s="31">
        <v>464000</v>
      </c>
      <c r="CJ155" s="31">
        <v>101674.26104845964</v>
      </c>
      <c r="CK155" s="31">
        <v>96811.94</v>
      </c>
      <c r="CL155" s="31">
        <v>31273.198</v>
      </c>
      <c r="CM155" s="31">
        <v>27211.315999999999</v>
      </c>
      <c r="CN155" s="31">
        <v>30173.763999999999</v>
      </c>
      <c r="CO155" s="31">
        <v>11999</v>
      </c>
      <c r="CP155" s="31">
        <v>58186.080999999998</v>
      </c>
      <c r="CQ155" s="31">
        <v>24057.244999999999</v>
      </c>
      <c r="CR155" s="31">
        <v>3420.9</v>
      </c>
      <c r="CS155" s="31">
        <v>9148.4509999999991</v>
      </c>
      <c r="CT155" s="31">
        <v>10500.33</v>
      </c>
      <c r="CU155" s="31">
        <v>54524.470999999998</v>
      </c>
      <c r="CV155" s="31">
        <v>1795</v>
      </c>
      <c r="CW155" s="31">
        <v>10735.234</v>
      </c>
      <c r="CX155" s="32">
        <v>1617846.1910484596</v>
      </c>
      <c r="CY155" s="31">
        <v>10500.710999999999</v>
      </c>
      <c r="CZ155" s="31">
        <v>6253.99</v>
      </c>
      <c r="DA155" s="31">
        <v>2460.3209999999999</v>
      </c>
      <c r="DB155" s="31">
        <v>1031.2</v>
      </c>
      <c r="DC155" s="31">
        <v>11209.505999999999</v>
      </c>
      <c r="DD155" s="31">
        <v>34932.464</v>
      </c>
      <c r="DE155" s="31">
        <v>3782.4939999999988</v>
      </c>
      <c r="DF155" s="32">
        <v>70170.686000000016</v>
      </c>
      <c r="DG155" s="31">
        <v>179.108</v>
      </c>
      <c r="DH155" s="31">
        <v>23512.274000000001</v>
      </c>
      <c r="DI155" s="31">
        <v>7468.223</v>
      </c>
      <c r="DJ155" s="31">
        <v>2406.6619999999998</v>
      </c>
      <c r="DK155" s="31">
        <v>974.54899999999998</v>
      </c>
      <c r="DL155" s="31">
        <v>394.12799999999999</v>
      </c>
      <c r="DM155" s="31">
        <v>1940.191</v>
      </c>
      <c r="DN155" s="31">
        <v>644.99</v>
      </c>
      <c r="DO155" s="31">
        <v>58.825000000000003</v>
      </c>
      <c r="DP155" s="31">
        <v>5065.2489999999998</v>
      </c>
      <c r="DQ155" s="31">
        <v>4993.12</v>
      </c>
      <c r="DR155" s="31">
        <v>30509.221000000001</v>
      </c>
      <c r="DS155" s="31">
        <v>123.751</v>
      </c>
      <c r="DT155" s="31">
        <v>6248.2060000000001</v>
      </c>
      <c r="DU155" s="31">
        <v>1160</v>
      </c>
      <c r="DV155" s="32">
        <v>85678.497000000003</v>
      </c>
      <c r="DW155" s="32">
        <v>1773695.3740484596</v>
      </c>
      <c r="DX155" s="31">
        <v>11272.878000000001</v>
      </c>
      <c r="DY155" s="31">
        <v>4919.5860000000002</v>
      </c>
      <c r="DZ155" s="31">
        <v>2202.7750000000001</v>
      </c>
      <c r="EA155" s="31">
        <v>521.23699999999997</v>
      </c>
      <c r="EB155" s="31">
        <v>4952.6949999999997</v>
      </c>
      <c r="EC155" s="31">
        <v>3008.4580000000001</v>
      </c>
      <c r="ED155" s="31">
        <v>5892.3779999999997</v>
      </c>
      <c r="EE155" s="31">
        <v>216.91900000000001</v>
      </c>
      <c r="EF155" s="31">
        <v>1553.3679999999999</v>
      </c>
      <c r="EG155" s="31">
        <v>3207.6379999999999</v>
      </c>
      <c r="EH155" s="31">
        <v>196.34800000000001</v>
      </c>
      <c r="EI155" s="31">
        <v>1072.1980000000001</v>
      </c>
      <c r="EJ155" s="31">
        <v>4001.5749999999998</v>
      </c>
      <c r="EK155" s="31">
        <v>96.376000000000005</v>
      </c>
      <c r="EL155" s="31">
        <v>28820.665000000001</v>
      </c>
      <c r="EM155" s="31">
        <v>250.41900000000001</v>
      </c>
      <c r="EN155" s="31">
        <v>27352.724000000002</v>
      </c>
      <c r="EO155" s="31">
        <v>461.35700000000003</v>
      </c>
      <c r="EP155" s="31">
        <v>386.04</v>
      </c>
      <c r="EQ155" s="31">
        <v>7563.8389999999999</v>
      </c>
      <c r="ER155" s="31">
        <v>3193.6680000000001</v>
      </c>
      <c r="ES155" s="31">
        <v>633.93899999999996</v>
      </c>
      <c r="ET155" s="31">
        <v>8957.1779999999999</v>
      </c>
      <c r="EU155" s="31">
        <v>912.00599999999997</v>
      </c>
      <c r="EV155" s="31">
        <v>1143.5250000000001</v>
      </c>
      <c r="EW155" s="31">
        <v>1498.607</v>
      </c>
      <c r="EX155" s="31">
        <v>5821.1580000000004</v>
      </c>
      <c r="EY155" s="31">
        <v>3726.3939999999998</v>
      </c>
      <c r="EZ155" s="31">
        <v>4774.9759999999997</v>
      </c>
      <c r="FA155" s="31">
        <v>1162.1990000000001</v>
      </c>
      <c r="FB155" s="31">
        <v>715.14</v>
      </c>
      <c r="FC155" s="31">
        <v>13385.36</v>
      </c>
      <c r="FD155" s="31">
        <v>7957.01</v>
      </c>
      <c r="FE155" s="31">
        <v>637.428</v>
      </c>
      <c r="FF155" s="31">
        <v>4162.9260000000004</v>
      </c>
      <c r="FG155" s="31">
        <v>45333.216999999997</v>
      </c>
      <c r="FH155" s="31">
        <v>3129.0039999999999</v>
      </c>
      <c r="FI155" s="31">
        <v>66.361000000000004</v>
      </c>
      <c r="FJ155" s="31">
        <v>3516.0250000000001</v>
      </c>
      <c r="FK155" s="31">
        <v>45.253999999999998</v>
      </c>
      <c r="FL155" s="31">
        <v>2505.1179999999999</v>
      </c>
      <c r="FM155" s="31">
        <v>3145.42</v>
      </c>
      <c r="FN155" s="31">
        <v>18856.707999999999</v>
      </c>
      <c r="FO155" s="31">
        <v>11492.735000000001</v>
      </c>
      <c r="FP155" s="31">
        <v>379.52600000000001</v>
      </c>
      <c r="FQ155" s="31">
        <v>11185.237999999999</v>
      </c>
      <c r="FR155" s="31">
        <v>1566.4690000000001</v>
      </c>
      <c r="FS155" s="31">
        <v>4374.4769999999999</v>
      </c>
      <c r="FT155" s="31">
        <v>7913.96</v>
      </c>
      <c r="FU155" s="31">
        <v>18027.167000000001</v>
      </c>
      <c r="FV155" s="31">
        <v>3508</v>
      </c>
      <c r="FW155" s="31">
        <v>4412.4229999999998</v>
      </c>
      <c r="FX155" s="31">
        <v>74.584000000000003</v>
      </c>
      <c r="FY155" s="32">
        <v>306162.67300000001</v>
      </c>
      <c r="GA155" s="30">
        <v>3201354.0810484597</v>
      </c>
    </row>
    <row r="156" spans="1:183">
      <c r="A156" s="33">
        <v>1964</v>
      </c>
      <c r="B156" s="31">
        <v>7223.8010000000004</v>
      </c>
      <c r="C156" s="31">
        <v>9367</v>
      </c>
      <c r="D156" s="31">
        <v>4720.1710000000003</v>
      </c>
      <c r="E156" s="31">
        <v>4548.5439999999999</v>
      </c>
      <c r="F156" s="31">
        <v>49357</v>
      </c>
      <c r="G156" s="31">
        <v>74954.262000000002</v>
      </c>
      <c r="H156" s="31">
        <v>51600.2</v>
      </c>
      <c r="I156" s="31">
        <v>12127.12</v>
      </c>
      <c r="J156" s="31">
        <v>3694.3389999999999</v>
      </c>
      <c r="K156" s="31">
        <v>7661</v>
      </c>
      <c r="L156" s="31">
        <v>5887</v>
      </c>
      <c r="M156" s="31">
        <v>53991</v>
      </c>
      <c r="N156" s="32">
        <v>285131.43700000003</v>
      </c>
      <c r="O156" s="31">
        <v>2864</v>
      </c>
      <c r="P156" s="31">
        <v>8510.4290000000001</v>
      </c>
      <c r="Q156" s="31">
        <v>9122.5</v>
      </c>
      <c r="R156" s="31">
        <v>31740.862000000001</v>
      </c>
      <c r="S156" s="31">
        <v>1758.8059999999998</v>
      </c>
      <c r="T156" s="32">
        <v>339128.03400000004</v>
      </c>
      <c r="U156" s="31">
        <v>11218.304</v>
      </c>
      <c r="V156" s="31">
        <v>2591.9499999999998</v>
      </c>
      <c r="W156" s="31">
        <v>19711.053</v>
      </c>
      <c r="X156" s="31">
        <v>191889</v>
      </c>
      <c r="Y156" s="32">
        <v>225410.307</v>
      </c>
      <c r="Z156" s="31">
        <v>1832.2840000000001</v>
      </c>
      <c r="AA156" s="31">
        <v>8144.3389999999999</v>
      </c>
      <c r="AB156" s="31">
        <v>14052.204</v>
      </c>
      <c r="AC156" s="31">
        <v>10124</v>
      </c>
      <c r="AD156" s="31">
        <v>30975.52</v>
      </c>
      <c r="AE156" s="31">
        <v>18927.080999999998</v>
      </c>
      <c r="AF156" s="31">
        <v>18852.367999999999</v>
      </c>
      <c r="AG156" s="32">
        <v>102907.79599999999</v>
      </c>
      <c r="AH156" s="31">
        <v>3445</v>
      </c>
      <c r="AI156" s="31">
        <v>4113.5529999999999</v>
      </c>
      <c r="AJ156" s="31">
        <v>1444.6759999999999</v>
      </c>
      <c r="AK156" s="31">
        <v>1606.0830000000001</v>
      </c>
      <c r="AL156" s="31">
        <v>8243.0560000000005</v>
      </c>
      <c r="AM156" s="32">
        <v>18852.368000000002</v>
      </c>
      <c r="AN156" s="31">
        <v>9726.0300000000007</v>
      </c>
      <c r="AO156" s="31">
        <v>4326.174</v>
      </c>
      <c r="AP156" s="32">
        <v>14052.204000000002</v>
      </c>
      <c r="AQ156" s="31">
        <v>2134.94</v>
      </c>
      <c r="AR156" s="31">
        <v>4430.183</v>
      </c>
      <c r="AS156" s="31">
        <v>8501.607</v>
      </c>
      <c r="AT156" s="31">
        <v>1272.4390000000001</v>
      </c>
      <c r="AU156" s="31">
        <v>4406.8320000000003</v>
      </c>
      <c r="AV156" s="31">
        <v>11601.936</v>
      </c>
      <c r="AW156" s="31">
        <v>2494.509</v>
      </c>
      <c r="AX156" s="31">
        <v>2227.4949999999999</v>
      </c>
      <c r="AY156" s="31">
        <v>2922.6729999999998</v>
      </c>
      <c r="AZ156" s="31">
        <v>3271.0010000000002</v>
      </c>
      <c r="BA156" s="31">
        <v>125521.51</v>
      </c>
      <c r="BB156" s="31">
        <v>2424.0810000000001</v>
      </c>
      <c r="BC156" s="31">
        <v>1825.383</v>
      </c>
      <c r="BD156" s="31">
        <v>44785.625999999997</v>
      </c>
      <c r="BE156" s="31">
        <v>9877.7549999999992</v>
      </c>
      <c r="BF156" s="32">
        <v>227697.97</v>
      </c>
      <c r="BG156" s="31">
        <v>21949.243999999999</v>
      </c>
      <c r="BH156" s="31">
        <v>80666.938999999998</v>
      </c>
      <c r="BI156" s="31">
        <v>8330.4230000000007</v>
      </c>
      <c r="BJ156" s="31">
        <v>18090</v>
      </c>
      <c r="BK156" s="31">
        <v>43774.574999999997</v>
      </c>
      <c r="BL156" s="31">
        <v>11143.5</v>
      </c>
      <c r="BM156" s="31">
        <v>2663.61</v>
      </c>
      <c r="BN156" s="31">
        <v>8752.0580000000009</v>
      </c>
      <c r="BO156" s="32">
        <v>195370.34899999996</v>
      </c>
      <c r="BP156" s="31">
        <v>3764.067</v>
      </c>
      <c r="BQ156" s="31">
        <v>1440.184</v>
      </c>
      <c r="BR156" s="31">
        <v>7612.2749999999996</v>
      </c>
      <c r="BS156" s="31">
        <v>3687.0010000000002</v>
      </c>
      <c r="BT156" s="31">
        <v>4967.7049999999999</v>
      </c>
      <c r="BU156" s="31">
        <v>2923.87</v>
      </c>
      <c r="BV156" s="31">
        <v>4650</v>
      </c>
      <c r="BW156" s="31">
        <v>4010</v>
      </c>
      <c r="BX156" s="31">
        <v>2246.0990000000002</v>
      </c>
      <c r="BY156" s="31">
        <v>1738.9970000000001</v>
      </c>
      <c r="BZ156" s="31">
        <v>1695.33</v>
      </c>
      <c r="CA156" s="31">
        <v>1287.9929999999999</v>
      </c>
      <c r="CB156" s="31">
        <v>2115.3530000000001</v>
      </c>
      <c r="CC156" s="31">
        <v>2552.181</v>
      </c>
      <c r="CD156" s="31">
        <v>923.88699999999994</v>
      </c>
      <c r="CE156" s="32">
        <v>45614.94200000001</v>
      </c>
      <c r="CF156" s="31">
        <v>2199.7500000000005</v>
      </c>
      <c r="CG156" s="32">
        <v>243185.04099999997</v>
      </c>
      <c r="CH156" s="31">
        <v>698355</v>
      </c>
      <c r="CI156" s="31">
        <v>474000</v>
      </c>
      <c r="CJ156" s="31">
        <v>103771.56920080166</v>
      </c>
      <c r="CK156" s="31">
        <v>97826.267000000007</v>
      </c>
      <c r="CL156" s="31">
        <v>32254.35</v>
      </c>
      <c r="CM156" s="31">
        <v>27984</v>
      </c>
      <c r="CN156" s="31">
        <v>31106.615000000002</v>
      </c>
      <c r="CO156" s="31">
        <v>12385</v>
      </c>
      <c r="CP156" s="31">
        <v>59358.57</v>
      </c>
      <c r="CQ156" s="31">
        <v>24490.203000000001</v>
      </c>
      <c r="CR156" s="31">
        <v>3504.6</v>
      </c>
      <c r="CS156" s="31">
        <v>9397.4639999999999</v>
      </c>
      <c r="CT156" s="31">
        <v>10677.157999999999</v>
      </c>
      <c r="CU156" s="31">
        <v>55988.385000000002</v>
      </c>
      <c r="CV156" s="31">
        <v>1841.6</v>
      </c>
      <c r="CW156" s="31">
        <v>10995.616</v>
      </c>
      <c r="CX156" s="32">
        <v>1653936.3972008019</v>
      </c>
      <c r="CY156" s="31">
        <v>10744.166999999999</v>
      </c>
      <c r="CZ156" s="31">
        <v>6426.9709999999995</v>
      </c>
      <c r="DA156" s="31">
        <v>2512.4009999999998</v>
      </c>
      <c r="DB156" s="31">
        <v>1060.5999999999999</v>
      </c>
      <c r="DC156" s="31">
        <v>11527.887000000001</v>
      </c>
      <c r="DD156" s="31">
        <v>36099.052000000003</v>
      </c>
      <c r="DE156" s="31">
        <v>3888.9689999999991</v>
      </c>
      <c r="DF156" s="32">
        <v>72260.047000000006</v>
      </c>
      <c r="DG156" s="31">
        <v>185.691</v>
      </c>
      <c r="DH156" s="31">
        <v>24217.713</v>
      </c>
      <c r="DI156" s="31">
        <v>7711.0709999999999</v>
      </c>
      <c r="DJ156" s="31">
        <v>2498.1990000000001</v>
      </c>
      <c r="DK156" s="31">
        <v>1017.18</v>
      </c>
      <c r="DL156" s="31">
        <v>433.233</v>
      </c>
      <c r="DM156" s="31">
        <v>1996.143</v>
      </c>
      <c r="DN156" s="31">
        <v>661.82600000000002</v>
      </c>
      <c r="DO156" s="31">
        <v>64.700999999999993</v>
      </c>
      <c r="DP156" s="31">
        <v>5192.3980000000001</v>
      </c>
      <c r="DQ156" s="31">
        <v>5156.8159999999998</v>
      </c>
      <c r="DR156" s="31">
        <v>31227.361000000001</v>
      </c>
      <c r="DS156" s="31">
        <v>132.97999999999999</v>
      </c>
      <c r="DT156" s="31">
        <v>6378.2060000000001</v>
      </c>
      <c r="DU156" s="31">
        <v>1180</v>
      </c>
      <c r="DV156" s="32">
        <v>88053.517999999996</v>
      </c>
      <c r="DW156" s="32">
        <v>1814249.9622008018</v>
      </c>
      <c r="DX156" s="31">
        <v>11612.858</v>
      </c>
      <c r="DY156" s="31">
        <v>5026.0439999999999</v>
      </c>
      <c r="DZ156" s="31">
        <v>2255.7600000000002</v>
      </c>
      <c r="EA156" s="31">
        <v>529.96600000000001</v>
      </c>
      <c r="EB156" s="31">
        <v>4989.9610000000002</v>
      </c>
      <c r="EC156" s="31">
        <v>3088.8270000000002</v>
      </c>
      <c r="ED156" s="31">
        <v>5995.6819999999998</v>
      </c>
      <c r="EE156" s="31">
        <v>224.26400000000001</v>
      </c>
      <c r="EF156" s="31">
        <v>1584.615</v>
      </c>
      <c r="EG156" s="31">
        <v>3271.357</v>
      </c>
      <c r="EH156" s="31">
        <v>201.208</v>
      </c>
      <c r="EI156" s="31">
        <v>1097.4739999999999</v>
      </c>
      <c r="EJ156" s="31">
        <v>4171.0379999999996</v>
      </c>
      <c r="EK156" s="31">
        <v>103.354</v>
      </c>
      <c r="EL156" s="31">
        <v>29533.07</v>
      </c>
      <c r="EM156" s="31">
        <v>251.62299999999999</v>
      </c>
      <c r="EN156" s="31">
        <v>27910.749</v>
      </c>
      <c r="EO156" s="31">
        <v>467.59199999999998</v>
      </c>
      <c r="EP156" s="31">
        <v>398.78300000000002</v>
      </c>
      <c r="EQ156" s="31">
        <v>7781.8130000000001</v>
      </c>
      <c r="ER156" s="31">
        <v>3252.8609999999999</v>
      </c>
      <c r="ES156" s="31">
        <v>610.28399999999999</v>
      </c>
      <c r="ET156" s="31">
        <v>9247.518</v>
      </c>
      <c r="EU156" s="31">
        <v>931.82600000000002</v>
      </c>
      <c r="EV156" s="31">
        <v>1175.491</v>
      </c>
      <c r="EW156" s="31">
        <v>1560.3610000000001</v>
      </c>
      <c r="EX156" s="31">
        <v>5943.7439999999997</v>
      </c>
      <c r="EY156" s="31">
        <v>3816.1970000000001</v>
      </c>
      <c r="EZ156" s="31">
        <v>4874.607</v>
      </c>
      <c r="FA156" s="31">
        <v>1178.277</v>
      </c>
      <c r="FB156" s="31">
        <v>736.18200000000002</v>
      </c>
      <c r="FC156" s="31">
        <v>13722.483</v>
      </c>
      <c r="FD156" s="31">
        <v>8127.2420000000002</v>
      </c>
      <c r="FE156" s="31">
        <v>653.95000000000005</v>
      </c>
      <c r="FF156" s="31">
        <v>4252.1220000000003</v>
      </c>
      <c r="FG156" s="31">
        <v>46675.411</v>
      </c>
      <c r="FH156" s="31">
        <v>3183.9929999999999</v>
      </c>
      <c r="FI156" s="31">
        <v>67.451999999999998</v>
      </c>
      <c r="FJ156" s="31">
        <v>3636.1379999999999</v>
      </c>
      <c r="FK156" s="31">
        <v>46.755000000000003</v>
      </c>
      <c r="FL156" s="31">
        <v>2543.14</v>
      </c>
      <c r="FM156" s="31">
        <v>3212.8420000000001</v>
      </c>
      <c r="FN156" s="31">
        <v>19370.513999999999</v>
      </c>
      <c r="FO156" s="31">
        <v>11800.659</v>
      </c>
      <c r="FP156" s="31">
        <v>389.34699999999998</v>
      </c>
      <c r="FQ156" s="31">
        <v>11521.695</v>
      </c>
      <c r="FR156" s="31">
        <v>1606.2850000000001</v>
      </c>
      <c r="FS156" s="31">
        <v>4468.393</v>
      </c>
      <c r="FT156" s="31">
        <v>8147.3459999999995</v>
      </c>
      <c r="FU156" s="31">
        <v>18432.651000000002</v>
      </c>
      <c r="FV156" s="31">
        <v>3599</v>
      </c>
      <c r="FW156" s="31">
        <v>4537.2629999999999</v>
      </c>
      <c r="FX156" s="31">
        <v>80.284999999999997</v>
      </c>
      <c r="FY156" s="32">
        <v>313898.35199999996</v>
      </c>
      <c r="GA156" s="30">
        <v>3266477.4622008023</v>
      </c>
    </row>
    <row r="157" spans="1:183">
      <c r="A157" s="33">
        <v>1965</v>
      </c>
      <c r="B157" s="31">
        <v>7270.8890000000001</v>
      </c>
      <c r="C157" s="31">
        <v>9448.1</v>
      </c>
      <c r="D157" s="31">
        <v>4758.1000000000004</v>
      </c>
      <c r="E157" s="31">
        <v>4563.732</v>
      </c>
      <c r="F157" s="31">
        <v>49802</v>
      </c>
      <c r="G157" s="31">
        <v>75638.850999999995</v>
      </c>
      <c r="H157" s="31">
        <v>51987.1</v>
      </c>
      <c r="I157" s="31">
        <v>12292</v>
      </c>
      <c r="J157" s="31">
        <v>3723.1529999999998</v>
      </c>
      <c r="K157" s="31">
        <v>7734</v>
      </c>
      <c r="L157" s="31">
        <v>5943</v>
      </c>
      <c r="M157" s="31">
        <v>54350</v>
      </c>
      <c r="N157" s="32">
        <v>287510.92499999999</v>
      </c>
      <c r="O157" s="31">
        <v>2876</v>
      </c>
      <c r="P157" s="31">
        <v>8550.3330000000005</v>
      </c>
      <c r="Q157" s="31">
        <v>9128.85</v>
      </c>
      <c r="R157" s="31">
        <v>32084.510999999999</v>
      </c>
      <c r="S157" s="31">
        <v>1773.0219999999997</v>
      </c>
      <c r="T157" s="32">
        <v>341923.64099999995</v>
      </c>
      <c r="U157" s="31">
        <v>11439.384</v>
      </c>
      <c r="V157" s="31">
        <v>2640.4</v>
      </c>
      <c r="W157" s="31">
        <v>20071.103999999999</v>
      </c>
      <c r="X157" s="31">
        <v>194303</v>
      </c>
      <c r="Y157" s="32">
        <v>228453.88800000001</v>
      </c>
      <c r="Z157" s="31">
        <v>1883.652</v>
      </c>
      <c r="AA157" s="31">
        <v>8201.4</v>
      </c>
      <c r="AB157" s="31">
        <v>14146.861000000001</v>
      </c>
      <c r="AC157" s="31">
        <v>10152.933999999999</v>
      </c>
      <c r="AD157" s="31">
        <v>31262.358</v>
      </c>
      <c r="AE157" s="31">
        <v>19027.366999999998</v>
      </c>
      <c r="AF157" s="31">
        <v>19038.027999999998</v>
      </c>
      <c r="AG157" s="32">
        <v>103712.6</v>
      </c>
      <c r="AH157" s="31">
        <v>3493</v>
      </c>
      <c r="AI157" s="31">
        <v>4133.3130000000001</v>
      </c>
      <c r="AJ157" s="31">
        <v>1469.729</v>
      </c>
      <c r="AK157" s="31">
        <v>1620.0519999999999</v>
      </c>
      <c r="AL157" s="31">
        <v>8321.9339999999993</v>
      </c>
      <c r="AM157" s="32">
        <v>19038.027999999998</v>
      </c>
      <c r="AN157" s="31">
        <v>9776.9220000000005</v>
      </c>
      <c r="AO157" s="31">
        <v>4369.9390000000003</v>
      </c>
      <c r="AP157" s="32">
        <v>14146.861000000001</v>
      </c>
      <c r="AQ157" s="31">
        <v>2205.8330000000001</v>
      </c>
      <c r="AR157" s="31">
        <v>4566.9620000000004</v>
      </c>
      <c r="AS157" s="31">
        <v>8590.7860000000001</v>
      </c>
      <c r="AT157" s="31">
        <v>1287.808</v>
      </c>
      <c r="AU157" s="31">
        <v>4464.9589999999998</v>
      </c>
      <c r="AV157" s="31">
        <v>11902.456</v>
      </c>
      <c r="AW157" s="31">
        <v>2573.1309999999999</v>
      </c>
      <c r="AX157" s="31">
        <v>2253.6039999999998</v>
      </c>
      <c r="AY157" s="31">
        <v>2959.1729999999998</v>
      </c>
      <c r="AZ157" s="31">
        <v>3333.549</v>
      </c>
      <c r="BA157" s="31">
        <v>126541.29300000001</v>
      </c>
      <c r="BB157" s="31">
        <v>2510.6190000000001</v>
      </c>
      <c r="BC157" s="31">
        <v>1882.1479999999999</v>
      </c>
      <c r="BD157" s="31">
        <v>45234.868999999999</v>
      </c>
      <c r="BE157" s="31">
        <v>10205.805</v>
      </c>
      <c r="BF157" s="32">
        <v>230512.995</v>
      </c>
      <c r="BG157" s="31">
        <v>22283.1</v>
      </c>
      <c r="BH157" s="31">
        <v>83092.907999999996</v>
      </c>
      <c r="BI157" s="31">
        <v>8509.9500000000007</v>
      </c>
      <c r="BJ157" s="31">
        <v>18646.174999999999</v>
      </c>
      <c r="BK157" s="31">
        <v>45142.398999999998</v>
      </c>
      <c r="BL157" s="31">
        <v>11467.3</v>
      </c>
      <c r="BM157" s="31">
        <v>2693.1329999999998</v>
      </c>
      <c r="BN157" s="31">
        <v>9067.7350000000006</v>
      </c>
      <c r="BO157" s="32">
        <v>200902.7</v>
      </c>
      <c r="BP157" s="31">
        <v>3853.3150000000001</v>
      </c>
      <c r="BQ157" s="31">
        <v>1487.605</v>
      </c>
      <c r="BR157" s="31">
        <v>7809.9160000000002</v>
      </c>
      <c r="BS157" s="31">
        <v>3805.8809999999999</v>
      </c>
      <c r="BT157" s="31">
        <v>5117.7790000000005</v>
      </c>
      <c r="BU157" s="31">
        <v>3017.8519999999999</v>
      </c>
      <c r="BV157" s="31">
        <v>4746</v>
      </c>
      <c r="BW157" s="31">
        <v>4094</v>
      </c>
      <c r="BX157" s="31">
        <v>2329.1590000000001</v>
      </c>
      <c r="BY157" s="31">
        <v>1777.3969999999999</v>
      </c>
      <c r="BZ157" s="31">
        <v>1750.3910000000001</v>
      </c>
      <c r="CA157" s="31">
        <v>1325.9749999999999</v>
      </c>
      <c r="CB157" s="31">
        <v>2170.183</v>
      </c>
      <c r="CC157" s="31">
        <v>2596.7739999999999</v>
      </c>
      <c r="CD157" s="31">
        <v>939.255</v>
      </c>
      <c r="CE157" s="32">
        <v>46821.481999999989</v>
      </c>
      <c r="CF157" s="31">
        <v>2246.116</v>
      </c>
      <c r="CG157" s="32">
        <v>249970.29800000001</v>
      </c>
      <c r="CH157" s="31">
        <v>715185</v>
      </c>
      <c r="CI157" s="31">
        <v>485000</v>
      </c>
      <c r="CJ157" s="31">
        <v>105913.38433811489</v>
      </c>
      <c r="CK157" s="31">
        <v>98882.534</v>
      </c>
      <c r="CL157" s="31">
        <v>33267.569000000003</v>
      </c>
      <c r="CM157" s="31">
        <v>28705</v>
      </c>
      <c r="CN157" s="31">
        <v>32061.977999999999</v>
      </c>
      <c r="CO157" s="31">
        <v>12766</v>
      </c>
      <c r="CP157" s="31">
        <v>60284.264000000003</v>
      </c>
      <c r="CQ157" s="31">
        <v>24937.268</v>
      </c>
      <c r="CR157" s="31">
        <v>3597.9</v>
      </c>
      <c r="CS157" s="31">
        <v>9647.6540000000005</v>
      </c>
      <c r="CT157" s="31">
        <v>10862.394</v>
      </c>
      <c r="CU157" s="31">
        <v>57494.94</v>
      </c>
      <c r="CV157" s="31">
        <v>1886.9</v>
      </c>
      <c r="CW157" s="31">
        <v>11260.674999999999</v>
      </c>
      <c r="CX157" s="32">
        <v>1691753.4603381145</v>
      </c>
      <c r="CY157" s="31">
        <v>10997.885</v>
      </c>
      <c r="CZ157" s="31">
        <v>6602.402</v>
      </c>
      <c r="DA157" s="31">
        <v>2565.38</v>
      </c>
      <c r="DB157" s="31">
        <v>1090.2</v>
      </c>
      <c r="DC157" s="31">
        <v>11868.751</v>
      </c>
      <c r="DD157" s="31">
        <v>37258.368999999999</v>
      </c>
      <c r="DE157" s="31">
        <v>4004.4719999999998</v>
      </c>
      <c r="DF157" s="32">
        <v>74387.458999999988</v>
      </c>
      <c r="DG157" s="31">
        <v>191.37799999999999</v>
      </c>
      <c r="DH157" s="31">
        <v>24948.905999999999</v>
      </c>
      <c r="DI157" s="31">
        <v>7970.7460000000001</v>
      </c>
      <c r="DJ157" s="31">
        <v>2578.1840000000002</v>
      </c>
      <c r="DK157" s="31">
        <v>1061.463</v>
      </c>
      <c r="DL157" s="31">
        <v>476.12299999999999</v>
      </c>
      <c r="DM157" s="31">
        <v>2057.9450000000002</v>
      </c>
      <c r="DN157" s="31">
        <v>678.67200000000003</v>
      </c>
      <c r="DO157" s="31">
        <v>71.230999999999995</v>
      </c>
      <c r="DP157" s="31">
        <v>5327.4319999999998</v>
      </c>
      <c r="DQ157" s="31">
        <v>5325.8779999999997</v>
      </c>
      <c r="DR157" s="31">
        <v>31950.718000000001</v>
      </c>
      <c r="DS157" s="31">
        <v>143.798</v>
      </c>
      <c r="DT157" s="31">
        <v>6510.0810000000001</v>
      </c>
      <c r="DU157" s="31">
        <v>1199</v>
      </c>
      <c r="DV157" s="32">
        <v>90491.555000000008</v>
      </c>
      <c r="DW157" s="32">
        <v>1856632.4743381145</v>
      </c>
      <c r="DX157" s="31">
        <v>11963.091</v>
      </c>
      <c r="DY157" s="31">
        <v>5134.8180000000002</v>
      </c>
      <c r="DZ157" s="31">
        <v>2310.7139999999999</v>
      </c>
      <c r="EA157" s="31">
        <v>538.1</v>
      </c>
      <c r="EB157" s="31">
        <v>5031.5190000000002</v>
      </c>
      <c r="EC157" s="31">
        <v>3170.6529999999998</v>
      </c>
      <c r="ED157" s="31">
        <v>6103.7879999999996</v>
      </c>
      <c r="EE157" s="31">
        <v>231.71899999999999</v>
      </c>
      <c r="EF157" s="31">
        <v>1627.54</v>
      </c>
      <c r="EG157" s="31">
        <v>3344.52</v>
      </c>
      <c r="EH157" s="31">
        <v>206.279</v>
      </c>
      <c r="EI157" s="31">
        <v>1123.7950000000001</v>
      </c>
      <c r="EJ157" s="31">
        <v>4356.37</v>
      </c>
      <c r="EK157" s="31">
        <v>110.84</v>
      </c>
      <c r="EL157" s="31">
        <v>30265.148000000001</v>
      </c>
      <c r="EM157" s="31">
        <v>252.833</v>
      </c>
      <c r="EN157" s="31">
        <v>28486.708999999999</v>
      </c>
      <c r="EO157" s="31">
        <v>474.38600000000002</v>
      </c>
      <c r="EP157" s="31">
        <v>411.947</v>
      </c>
      <c r="EQ157" s="31">
        <v>8009.6019999999999</v>
      </c>
      <c r="ER157" s="31">
        <v>3313.7069999999999</v>
      </c>
      <c r="ES157" s="31">
        <v>603.78</v>
      </c>
      <c r="ET157" s="31">
        <v>9549.1790000000001</v>
      </c>
      <c r="EU157" s="31">
        <v>952.45899999999995</v>
      </c>
      <c r="EV157" s="31">
        <v>1208.749</v>
      </c>
      <c r="EW157" s="31">
        <v>1623.77</v>
      </c>
      <c r="EX157" s="31">
        <v>6070.0039999999999</v>
      </c>
      <c r="EY157" s="31">
        <v>3914.0949999999998</v>
      </c>
      <c r="EZ157" s="31">
        <v>4977.5360000000001</v>
      </c>
      <c r="FA157" s="31">
        <v>1195.0119999999999</v>
      </c>
      <c r="FB157" s="31">
        <v>755.52800000000002</v>
      </c>
      <c r="FC157" s="31">
        <v>14066.154</v>
      </c>
      <c r="FD157" s="31">
        <v>8301.4459999999999</v>
      </c>
      <c r="FE157" s="31">
        <v>670.98099999999999</v>
      </c>
      <c r="FF157" s="31">
        <v>4343.6639999999998</v>
      </c>
      <c r="FG157" s="31">
        <v>48064.036999999997</v>
      </c>
      <c r="FH157" s="31">
        <v>3264.64</v>
      </c>
      <c r="FI157" s="31">
        <v>68.691000000000003</v>
      </c>
      <c r="FJ157" s="31">
        <v>3743.9670000000001</v>
      </c>
      <c r="FK157" s="31">
        <v>47.784999999999997</v>
      </c>
      <c r="FL157" s="31">
        <v>2581.9789999999998</v>
      </c>
      <c r="FM157" s="31">
        <v>3282.5030000000002</v>
      </c>
      <c r="FN157" s="31">
        <v>19898.241999999998</v>
      </c>
      <c r="FO157" s="31">
        <v>12085.785</v>
      </c>
      <c r="FP157" s="31">
        <v>399.48099999999999</v>
      </c>
      <c r="FQ157" s="31">
        <v>11870.412</v>
      </c>
      <c r="FR157" s="31">
        <v>1647.7719999999999</v>
      </c>
      <c r="FS157" s="31">
        <v>4565.7470000000003</v>
      </c>
      <c r="FT157" s="31">
        <v>8389.2939999999999</v>
      </c>
      <c r="FU157" s="31">
        <v>18855.508999999998</v>
      </c>
      <c r="FV157" s="31">
        <v>3694</v>
      </c>
      <c r="FW157" s="31">
        <v>4685.2719999999999</v>
      </c>
      <c r="FX157" s="31">
        <v>86.62</v>
      </c>
      <c r="FY157" s="32">
        <v>321932.17099999997</v>
      </c>
      <c r="GA157" s="30">
        <v>3333138.0673381141</v>
      </c>
    </row>
    <row r="158" spans="1:183">
      <c r="A158" s="33">
        <v>1966</v>
      </c>
      <c r="B158" s="31">
        <v>7322.0659999999998</v>
      </c>
      <c r="C158" s="31">
        <v>9507.7999999999993</v>
      </c>
      <c r="D158" s="31">
        <v>4797.5</v>
      </c>
      <c r="E158" s="31">
        <v>4580.8689999999997</v>
      </c>
      <c r="F158" s="31">
        <v>50254</v>
      </c>
      <c r="G158" s="31">
        <v>76206.172999999995</v>
      </c>
      <c r="H158" s="31">
        <v>52331.6</v>
      </c>
      <c r="I158" s="31">
        <v>12454.8</v>
      </c>
      <c r="J158" s="31">
        <v>3753.6280000000002</v>
      </c>
      <c r="K158" s="31">
        <v>7808</v>
      </c>
      <c r="L158" s="31">
        <v>5996</v>
      </c>
      <c r="M158" s="31">
        <v>54643</v>
      </c>
      <c r="N158" s="32">
        <v>289655.43599999999</v>
      </c>
      <c r="O158" s="31">
        <v>2884</v>
      </c>
      <c r="P158" s="31">
        <v>8613.6509999999998</v>
      </c>
      <c r="Q158" s="31">
        <v>9108.7999999999993</v>
      </c>
      <c r="R158" s="31">
        <v>32451.974999999999</v>
      </c>
      <c r="S158" s="31">
        <v>1786.8089999999997</v>
      </c>
      <c r="T158" s="32">
        <v>344500.67099999997</v>
      </c>
      <c r="U158" s="31">
        <v>11655.083000000001</v>
      </c>
      <c r="V158" s="31">
        <v>2687.55</v>
      </c>
      <c r="W158" s="31">
        <v>20448.495999999999</v>
      </c>
      <c r="X158" s="31">
        <v>196560</v>
      </c>
      <c r="Y158" s="32">
        <v>231351.12900000002</v>
      </c>
      <c r="Z158" s="31">
        <v>1932.963</v>
      </c>
      <c r="AA158" s="31">
        <v>8258.0570000000007</v>
      </c>
      <c r="AB158" s="31">
        <v>14224.347</v>
      </c>
      <c r="AC158" s="31">
        <v>10184.561</v>
      </c>
      <c r="AD158" s="31">
        <v>31532.016</v>
      </c>
      <c r="AE158" s="31">
        <v>19140.782999999999</v>
      </c>
      <c r="AF158" s="31">
        <v>19221.27</v>
      </c>
      <c r="AG158" s="32">
        <v>104493.997</v>
      </c>
      <c r="AH158" s="31">
        <v>3541</v>
      </c>
      <c r="AI158" s="31">
        <v>4155.83</v>
      </c>
      <c r="AJ158" s="31">
        <v>1489.836</v>
      </c>
      <c r="AK158" s="31">
        <v>1632.029</v>
      </c>
      <c r="AL158" s="31">
        <v>8402.5750000000007</v>
      </c>
      <c r="AM158" s="32">
        <v>19221.27</v>
      </c>
      <c r="AN158" s="31">
        <v>9815.3590000000004</v>
      </c>
      <c r="AO158" s="31">
        <v>4408.9880000000003</v>
      </c>
      <c r="AP158" s="32">
        <v>14224.347000000002</v>
      </c>
      <c r="AQ158" s="31">
        <v>2273.6950000000002</v>
      </c>
      <c r="AR158" s="31">
        <v>4701.7299999999996</v>
      </c>
      <c r="AS158" s="31">
        <v>8694.009</v>
      </c>
      <c r="AT158" s="31">
        <v>1300.1769999999999</v>
      </c>
      <c r="AU158" s="31">
        <v>4518.1030000000001</v>
      </c>
      <c r="AV158" s="31">
        <v>12179.771000000001</v>
      </c>
      <c r="AW158" s="31">
        <v>2655.3530000000001</v>
      </c>
      <c r="AX158" s="31">
        <v>2278.721</v>
      </c>
      <c r="AY158" s="31">
        <v>2996.683</v>
      </c>
      <c r="AZ158" s="31">
        <v>3394.16</v>
      </c>
      <c r="BA158" s="31">
        <v>127414.772</v>
      </c>
      <c r="BB158" s="31">
        <v>2592.7539999999999</v>
      </c>
      <c r="BC158" s="31">
        <v>1935.923</v>
      </c>
      <c r="BD158" s="31">
        <v>45673.64</v>
      </c>
      <c r="BE158" s="31">
        <v>10529.599</v>
      </c>
      <c r="BF158" s="32">
        <v>233139.08999999997</v>
      </c>
      <c r="BG158" s="31">
        <v>22611.603999999999</v>
      </c>
      <c r="BH158" s="31">
        <v>85557.441000000006</v>
      </c>
      <c r="BI158" s="31">
        <v>8685.9539999999997</v>
      </c>
      <c r="BJ158" s="31">
        <v>19201.732</v>
      </c>
      <c r="BK158" s="31">
        <v>46537.832000000002</v>
      </c>
      <c r="BL158" s="31">
        <v>11796.4</v>
      </c>
      <c r="BM158" s="31">
        <v>2721.2069999999999</v>
      </c>
      <c r="BN158" s="31">
        <v>9387.1759999999995</v>
      </c>
      <c r="BO158" s="32">
        <v>206499.34599999999</v>
      </c>
      <c r="BP158" s="31">
        <v>3945.4740000000002</v>
      </c>
      <c r="BQ158" s="31">
        <v>1538.442</v>
      </c>
      <c r="BR158" s="31">
        <v>7985.3159999999998</v>
      </c>
      <c r="BS158" s="31">
        <v>3926.395</v>
      </c>
      <c r="BT158" s="31">
        <v>5272.6390000000001</v>
      </c>
      <c r="BU158" s="31">
        <v>3128.2060000000001</v>
      </c>
      <c r="BV158" s="31">
        <v>4843</v>
      </c>
      <c r="BW158" s="31">
        <v>4179</v>
      </c>
      <c r="BX158" s="31">
        <v>2413.6439999999998</v>
      </c>
      <c r="BY158" s="31">
        <v>1820.0820000000001</v>
      </c>
      <c r="BZ158" s="31">
        <v>1807.123</v>
      </c>
      <c r="CA158" s="31">
        <v>1365.1690000000001</v>
      </c>
      <c r="CB158" s="31">
        <v>2228.306</v>
      </c>
      <c r="CC158" s="31">
        <v>2627.3679999999999</v>
      </c>
      <c r="CD158" s="31">
        <v>952.53499999999997</v>
      </c>
      <c r="CE158" s="32">
        <v>48032.699000000008</v>
      </c>
      <c r="CF158" s="31">
        <v>2292.6559999999999</v>
      </c>
      <c r="CG158" s="32">
        <v>256824.70099999997</v>
      </c>
      <c r="CH158" s="31">
        <v>735400</v>
      </c>
      <c r="CI158" s="31">
        <v>495000</v>
      </c>
      <c r="CJ158" s="31">
        <v>108102.68876090499</v>
      </c>
      <c r="CK158" s="31">
        <v>99790.308000000005</v>
      </c>
      <c r="CL158" s="31">
        <v>34304.273999999998</v>
      </c>
      <c r="CM158" s="31">
        <v>29436</v>
      </c>
      <c r="CN158" s="31">
        <v>33035.794000000002</v>
      </c>
      <c r="CO158" s="31">
        <v>13140</v>
      </c>
      <c r="CP158" s="31">
        <v>61496.046000000002</v>
      </c>
      <c r="CQ158" s="31">
        <v>25398.927</v>
      </c>
      <c r="CR158" s="31">
        <v>3629.9</v>
      </c>
      <c r="CS158" s="31">
        <v>9899.8029999999999</v>
      </c>
      <c r="CT158" s="31">
        <v>11057.476000000001</v>
      </c>
      <c r="CU158" s="31">
        <v>59046.203000000001</v>
      </c>
      <c r="CV158" s="31">
        <v>1934.4</v>
      </c>
      <c r="CW158" s="31">
        <v>11533.482</v>
      </c>
      <c r="CX158" s="32">
        <v>1732205.301760905</v>
      </c>
      <c r="CY158" s="31">
        <v>11262.324000000001</v>
      </c>
      <c r="CZ158" s="31">
        <v>6780.2929999999997</v>
      </c>
      <c r="DA158" s="31">
        <v>2619.2669999999998</v>
      </c>
      <c r="DB158" s="31">
        <v>1119.4000000000001</v>
      </c>
      <c r="DC158" s="31">
        <v>12231.86</v>
      </c>
      <c r="DD158" s="31">
        <v>38378.468000000001</v>
      </c>
      <c r="DE158" s="31">
        <v>4126.1639999999998</v>
      </c>
      <c r="DF158" s="32">
        <v>76517.775999999998</v>
      </c>
      <c r="DG158" s="31">
        <v>196.70599999999999</v>
      </c>
      <c r="DH158" s="31">
        <v>25707.838</v>
      </c>
      <c r="DI158" s="31">
        <v>8240.4509999999991</v>
      </c>
      <c r="DJ158" s="31">
        <v>2641.123</v>
      </c>
      <c r="DK158" s="31">
        <v>1107.384</v>
      </c>
      <c r="DL158" s="31">
        <v>523.25900000000001</v>
      </c>
      <c r="DM158" s="31">
        <v>2121.5790000000002</v>
      </c>
      <c r="DN158" s="31">
        <v>696.71799999999996</v>
      </c>
      <c r="DO158" s="31">
        <v>78.430999999999997</v>
      </c>
      <c r="DP158" s="31">
        <v>5469.3649999999998</v>
      </c>
      <c r="DQ158" s="31">
        <v>5500.4830000000002</v>
      </c>
      <c r="DR158" s="31">
        <v>32677.758000000002</v>
      </c>
      <c r="DS158" s="31">
        <v>156.57400000000001</v>
      </c>
      <c r="DT158" s="31">
        <v>6624.7550000000001</v>
      </c>
      <c r="DU158" s="31">
        <v>1178</v>
      </c>
      <c r="DV158" s="32">
        <v>92920.423999999985</v>
      </c>
      <c r="DW158" s="32">
        <v>1901643.5017609049</v>
      </c>
      <c r="DX158" s="31">
        <v>12339.14</v>
      </c>
      <c r="DY158" s="31">
        <v>5201.25</v>
      </c>
      <c r="DZ158" s="31">
        <v>2367.951</v>
      </c>
      <c r="EA158" s="31">
        <v>545.96500000000003</v>
      </c>
      <c r="EB158" s="31">
        <v>5077.473</v>
      </c>
      <c r="EC158" s="31">
        <v>3253.61</v>
      </c>
      <c r="ED158" s="31">
        <v>6216.951</v>
      </c>
      <c r="EE158" s="31">
        <v>239.23</v>
      </c>
      <c r="EF158" s="31">
        <v>1685.107</v>
      </c>
      <c r="EG158" s="31">
        <v>3419.366</v>
      </c>
      <c r="EH158" s="31">
        <v>211.571</v>
      </c>
      <c r="EI158" s="31">
        <v>1151.2070000000001</v>
      </c>
      <c r="EJ158" s="31">
        <v>4563.607</v>
      </c>
      <c r="EK158" s="31">
        <v>118.886</v>
      </c>
      <c r="EL158" s="31">
        <v>30986.381000000001</v>
      </c>
      <c r="EM158" s="31">
        <v>256.34899999999999</v>
      </c>
      <c r="EN158" s="31">
        <v>29081.190999999999</v>
      </c>
      <c r="EO158" s="31">
        <v>481.51900000000001</v>
      </c>
      <c r="EP158" s="31">
        <v>425.54599999999999</v>
      </c>
      <c r="EQ158" s="31">
        <v>8245.4809999999998</v>
      </c>
      <c r="ER158" s="31">
        <v>3376.2109999999998</v>
      </c>
      <c r="ES158" s="31">
        <v>598.11099999999999</v>
      </c>
      <c r="ET158" s="31">
        <v>9863.6389999999992</v>
      </c>
      <c r="EU158" s="31">
        <v>973.98299999999995</v>
      </c>
      <c r="EV158" s="31">
        <v>1243.3710000000001</v>
      </c>
      <c r="EW158" s="31">
        <v>1693.925</v>
      </c>
      <c r="EX158" s="31">
        <v>6200</v>
      </c>
      <c r="EY158" s="31">
        <v>4023</v>
      </c>
      <c r="EZ158" s="31">
        <v>5083.8860000000004</v>
      </c>
      <c r="FA158" s="31">
        <v>1212.4259999999999</v>
      </c>
      <c r="FB158" s="31">
        <v>774.16</v>
      </c>
      <c r="FC158" s="31">
        <v>14414.636</v>
      </c>
      <c r="FD158" s="31">
        <v>8486.3809999999994</v>
      </c>
      <c r="FE158" s="31">
        <v>688.53899999999999</v>
      </c>
      <c r="FF158" s="31">
        <v>4437.62</v>
      </c>
      <c r="FG158" s="31">
        <v>49491.141000000003</v>
      </c>
      <c r="FH158" s="31">
        <v>3358.2020000000002</v>
      </c>
      <c r="FI158" s="31">
        <v>69.766000000000005</v>
      </c>
      <c r="FJ158" s="31">
        <v>3856.5279999999998</v>
      </c>
      <c r="FK158" s="31">
        <v>48.795999999999999</v>
      </c>
      <c r="FL158" s="31">
        <v>2621.6559999999999</v>
      </c>
      <c r="FM158" s="31">
        <v>3354.4740000000002</v>
      </c>
      <c r="FN158" s="31">
        <v>20440.487000000001</v>
      </c>
      <c r="FO158" s="31">
        <v>12376.709000000001</v>
      </c>
      <c r="FP158" s="31">
        <v>409.94099999999997</v>
      </c>
      <c r="FQ158" s="31">
        <v>12231.388999999999</v>
      </c>
      <c r="FR158" s="31">
        <v>1690.838</v>
      </c>
      <c r="FS158" s="31">
        <v>4676.0169999999998</v>
      </c>
      <c r="FT158" s="31">
        <v>8640.1530000000002</v>
      </c>
      <c r="FU158" s="31">
        <v>19343.383000000002</v>
      </c>
      <c r="FV158" s="31">
        <v>3794</v>
      </c>
      <c r="FW158" s="31">
        <v>4835.6909999999998</v>
      </c>
      <c r="FX158" s="31">
        <v>93.66</v>
      </c>
      <c r="FY158" s="32">
        <v>330270.49999999994</v>
      </c>
      <c r="GA158" s="30">
        <v>3402223.5897609047</v>
      </c>
    </row>
    <row r="159" spans="1:183">
      <c r="A159" s="33">
        <v>1967</v>
      </c>
      <c r="B159" s="31">
        <v>7376.9979999999996</v>
      </c>
      <c r="C159" s="31">
        <v>9556.5</v>
      </c>
      <c r="D159" s="31">
        <v>4838.8</v>
      </c>
      <c r="E159" s="31">
        <v>4605.7439999999997</v>
      </c>
      <c r="F159" s="31">
        <v>50650</v>
      </c>
      <c r="G159" s="31">
        <v>76368.452999999994</v>
      </c>
      <c r="H159" s="31">
        <v>52667.1</v>
      </c>
      <c r="I159" s="31">
        <v>12596.822</v>
      </c>
      <c r="J159" s="31">
        <v>3786.0189999999998</v>
      </c>
      <c r="K159" s="31">
        <v>7868</v>
      </c>
      <c r="L159" s="31">
        <v>6063</v>
      </c>
      <c r="M159" s="31">
        <v>54959</v>
      </c>
      <c r="N159" s="32">
        <v>291336.43599999999</v>
      </c>
      <c r="O159" s="31">
        <v>2900.1</v>
      </c>
      <c r="P159" s="31">
        <v>8716.4410000000007</v>
      </c>
      <c r="Q159" s="31">
        <v>9103</v>
      </c>
      <c r="R159" s="31">
        <v>32850.275000000001</v>
      </c>
      <c r="S159" s="31">
        <v>1803.087</v>
      </c>
      <c r="T159" s="32">
        <v>346709.33899999998</v>
      </c>
      <c r="U159" s="31">
        <v>11872.263999999999</v>
      </c>
      <c r="V159" s="31">
        <v>2728.15</v>
      </c>
      <c r="W159" s="31">
        <v>20819.767</v>
      </c>
      <c r="X159" s="31">
        <v>198712</v>
      </c>
      <c r="Y159" s="32">
        <v>234132.18099999998</v>
      </c>
      <c r="Z159" s="31">
        <v>1984.06</v>
      </c>
      <c r="AA159" s="31">
        <v>8310.2260000000006</v>
      </c>
      <c r="AB159" s="31">
        <v>14277.347</v>
      </c>
      <c r="AC159" s="31">
        <v>10223.422</v>
      </c>
      <c r="AD159" s="31">
        <v>31785.378000000001</v>
      </c>
      <c r="AE159" s="31">
        <v>19284.813999999998</v>
      </c>
      <c r="AF159" s="31">
        <v>19390.350999999999</v>
      </c>
      <c r="AG159" s="32">
        <v>105255.598</v>
      </c>
      <c r="AH159" s="31">
        <v>3585</v>
      </c>
      <c r="AI159" s="31">
        <v>4174.366</v>
      </c>
      <c r="AJ159" s="31">
        <v>1511.816</v>
      </c>
      <c r="AK159" s="31">
        <v>1646.912</v>
      </c>
      <c r="AL159" s="31">
        <v>8472.2569999999996</v>
      </c>
      <c r="AM159" s="32">
        <v>19390.351000000002</v>
      </c>
      <c r="AN159" s="31">
        <v>9835.1090000000004</v>
      </c>
      <c r="AO159" s="31">
        <v>4442.2380000000003</v>
      </c>
      <c r="AP159" s="32">
        <v>14277.347000000002</v>
      </c>
      <c r="AQ159" s="31">
        <v>2338.0630000000001</v>
      </c>
      <c r="AR159" s="31">
        <v>4827.2839999999997</v>
      </c>
      <c r="AS159" s="31">
        <v>8786.8870000000006</v>
      </c>
      <c r="AT159" s="31">
        <v>1311.56</v>
      </c>
      <c r="AU159" s="31">
        <v>4564.7849999999999</v>
      </c>
      <c r="AV159" s="31">
        <v>12451.717000000001</v>
      </c>
      <c r="AW159" s="31">
        <v>2736.5720000000001</v>
      </c>
      <c r="AX159" s="31">
        <v>2301.3710000000001</v>
      </c>
      <c r="AY159" s="31">
        <v>3033.7280000000001</v>
      </c>
      <c r="AZ159" s="31">
        <v>3452.2629999999999</v>
      </c>
      <c r="BA159" s="31">
        <v>128183.863</v>
      </c>
      <c r="BB159" s="31">
        <v>2672.279</v>
      </c>
      <c r="BC159" s="31">
        <v>1994.1310000000001</v>
      </c>
      <c r="BD159" s="31">
        <v>46111.262000000002</v>
      </c>
      <c r="BE159" s="31">
        <v>10864.03</v>
      </c>
      <c r="BF159" s="32">
        <v>235629.79500000001</v>
      </c>
      <c r="BG159" s="31">
        <v>22934.224999999999</v>
      </c>
      <c r="BH159" s="31">
        <v>88049.823000000004</v>
      </c>
      <c r="BI159" s="31">
        <v>8858.9079999999994</v>
      </c>
      <c r="BJ159" s="31">
        <v>19764.026999999998</v>
      </c>
      <c r="BK159" s="31">
        <v>47995.559000000001</v>
      </c>
      <c r="BL159" s="31">
        <v>12132.2</v>
      </c>
      <c r="BM159" s="31">
        <v>2748.5790000000002</v>
      </c>
      <c r="BN159" s="31">
        <v>9709.5519999999997</v>
      </c>
      <c r="BO159" s="32">
        <v>212192.87300000002</v>
      </c>
      <c r="BP159" s="31">
        <v>4040.665</v>
      </c>
      <c r="BQ159" s="31">
        <v>1588.7170000000001</v>
      </c>
      <c r="BR159" s="31">
        <v>8139.3320000000003</v>
      </c>
      <c r="BS159" s="31">
        <v>4049.1460000000002</v>
      </c>
      <c r="BT159" s="31">
        <v>5432.424</v>
      </c>
      <c r="BU159" s="31">
        <v>3232.9270000000001</v>
      </c>
      <c r="BV159" s="31">
        <v>4942</v>
      </c>
      <c r="BW159" s="31">
        <v>4267</v>
      </c>
      <c r="BX159" s="31">
        <v>2500.6889999999999</v>
      </c>
      <c r="BY159" s="31">
        <v>1861.096</v>
      </c>
      <c r="BZ159" s="31">
        <v>1865.49</v>
      </c>
      <c r="CA159" s="31">
        <v>1405.4860000000001</v>
      </c>
      <c r="CB159" s="31">
        <v>2287.9850000000001</v>
      </c>
      <c r="CC159" s="31">
        <v>2648.9609999999998</v>
      </c>
      <c r="CD159" s="31">
        <v>960.15499999999997</v>
      </c>
      <c r="CE159" s="32">
        <v>49222.072999999989</v>
      </c>
      <c r="CF159" s="31">
        <v>2338.2750000000001</v>
      </c>
      <c r="CG159" s="32">
        <v>263753.22100000002</v>
      </c>
      <c r="CH159" s="31">
        <v>754550</v>
      </c>
      <c r="CI159" s="31">
        <v>506000</v>
      </c>
      <c r="CJ159" s="31">
        <v>110339.48729659167</v>
      </c>
      <c r="CK159" s="31">
        <v>100825.27899999999</v>
      </c>
      <c r="CL159" s="31">
        <v>35356.6</v>
      </c>
      <c r="CM159" s="31">
        <v>30131</v>
      </c>
      <c r="CN159" s="31">
        <v>34024.249000000003</v>
      </c>
      <c r="CO159" s="31">
        <v>13460</v>
      </c>
      <c r="CP159" s="31">
        <v>62765.415000000001</v>
      </c>
      <c r="CQ159" s="31">
        <v>25875.687000000002</v>
      </c>
      <c r="CR159" s="31">
        <v>3722.8</v>
      </c>
      <c r="CS159" s="31">
        <v>10154.878000000001</v>
      </c>
      <c r="CT159" s="31">
        <v>11261.69</v>
      </c>
      <c r="CU159" s="31">
        <v>60641.898999999998</v>
      </c>
      <c r="CV159" s="31">
        <v>1977.6</v>
      </c>
      <c r="CW159" s="31">
        <v>11806.781000000001</v>
      </c>
      <c r="CX159" s="32">
        <v>1772893.365296592</v>
      </c>
      <c r="CY159" s="31">
        <v>11537.966</v>
      </c>
      <c r="CZ159" s="31">
        <v>6960.5240000000003</v>
      </c>
      <c r="DA159" s="31">
        <v>2674.0729999999999</v>
      </c>
      <c r="DB159" s="31">
        <v>1149.5</v>
      </c>
      <c r="DC159" s="31">
        <v>12617.009</v>
      </c>
      <c r="DD159" s="31">
        <v>39463.910000000003</v>
      </c>
      <c r="DE159" s="31">
        <v>4243.2279999999992</v>
      </c>
      <c r="DF159" s="32">
        <v>78646.210000000006</v>
      </c>
      <c r="DG159" s="31">
        <v>202.18199999999999</v>
      </c>
      <c r="DH159" s="31">
        <v>26476.539000000001</v>
      </c>
      <c r="DI159" s="31">
        <v>8519.2819999999992</v>
      </c>
      <c r="DJ159" s="31">
        <v>2693.585</v>
      </c>
      <c r="DK159" s="31">
        <v>1255.058</v>
      </c>
      <c r="DL159" s="31">
        <v>575.00300000000004</v>
      </c>
      <c r="DM159" s="31">
        <v>2186.8939999999998</v>
      </c>
      <c r="DN159" s="31">
        <v>714.77499999999998</v>
      </c>
      <c r="DO159" s="31">
        <v>86.47</v>
      </c>
      <c r="DP159" s="31">
        <v>5618.1980000000003</v>
      </c>
      <c r="DQ159" s="31">
        <v>5680.8119999999999</v>
      </c>
      <c r="DR159" s="31">
        <v>33411.317000000003</v>
      </c>
      <c r="DS159" s="31">
        <v>171.745</v>
      </c>
      <c r="DT159" s="31">
        <v>6740.7849999999999</v>
      </c>
      <c r="DU159" s="31">
        <v>1157</v>
      </c>
      <c r="DV159" s="32">
        <v>95489.64499999999</v>
      </c>
      <c r="DW159" s="32">
        <v>1947029.220296592</v>
      </c>
      <c r="DX159" s="31">
        <v>12760.499</v>
      </c>
      <c r="DY159" s="31">
        <v>5247.4690000000001</v>
      </c>
      <c r="DZ159" s="31">
        <v>2427.3339999999998</v>
      </c>
      <c r="EA159" s="31">
        <v>553.54100000000005</v>
      </c>
      <c r="EB159" s="31">
        <v>5127.9350000000004</v>
      </c>
      <c r="EC159" s="31">
        <v>3330.989</v>
      </c>
      <c r="ED159" s="31">
        <v>6335.5060000000003</v>
      </c>
      <c r="EE159" s="31">
        <v>246.78700000000001</v>
      </c>
      <c r="EF159" s="31">
        <v>1733.6379999999999</v>
      </c>
      <c r="EG159" s="31">
        <v>3495.6350000000002</v>
      </c>
      <c r="EH159" s="31">
        <v>217.37799999999999</v>
      </c>
      <c r="EI159" s="31">
        <v>1179.76</v>
      </c>
      <c r="EJ159" s="31">
        <v>4790.2709999999997</v>
      </c>
      <c r="EK159" s="31">
        <v>127.617</v>
      </c>
      <c r="EL159" s="31">
        <v>31681.187999999998</v>
      </c>
      <c r="EM159" s="31">
        <v>259.86399999999998</v>
      </c>
      <c r="EN159" s="31">
        <v>29680.615999999998</v>
      </c>
      <c r="EO159" s="31">
        <v>489.00400000000002</v>
      </c>
      <c r="EP159" s="31">
        <v>439.59300000000002</v>
      </c>
      <c r="EQ159" s="31">
        <v>8490.2129999999997</v>
      </c>
      <c r="ER159" s="31">
        <v>3440.3609999999999</v>
      </c>
      <c r="ES159" s="31">
        <v>601.28700000000003</v>
      </c>
      <c r="ET159" s="31">
        <v>10191.512000000001</v>
      </c>
      <c r="EU159" s="31">
        <v>996.38</v>
      </c>
      <c r="EV159" s="31">
        <v>1279.4059999999999</v>
      </c>
      <c r="EW159" s="31">
        <v>1759.2239999999999</v>
      </c>
      <c r="EX159" s="31">
        <v>6334.5559999999996</v>
      </c>
      <c r="EY159" s="31">
        <v>4151.5749999999998</v>
      </c>
      <c r="EZ159" s="31">
        <v>5193.7790000000005</v>
      </c>
      <c r="FA159" s="31">
        <v>1230.5419999999999</v>
      </c>
      <c r="FB159" s="31">
        <v>789.30899999999997</v>
      </c>
      <c r="FC159" s="31">
        <v>14770.296</v>
      </c>
      <c r="FD159" s="31">
        <v>8680.9089999999997</v>
      </c>
      <c r="FE159" s="31">
        <v>706.64</v>
      </c>
      <c r="FF159" s="31">
        <v>4534.0619999999999</v>
      </c>
      <c r="FG159" s="31">
        <v>50948.612000000001</v>
      </c>
      <c r="FH159" s="31">
        <v>3451.0790000000002</v>
      </c>
      <c r="FI159" s="31">
        <v>70.787000000000006</v>
      </c>
      <c r="FJ159" s="31">
        <v>3965.8409999999999</v>
      </c>
      <c r="FK159" s="31">
        <v>49.887999999999998</v>
      </c>
      <c r="FL159" s="31">
        <v>2662.19</v>
      </c>
      <c r="FM159" s="31">
        <v>3428.8389999999999</v>
      </c>
      <c r="FN159" s="31">
        <v>20997.321</v>
      </c>
      <c r="FO159" s="31">
        <v>12716.129000000001</v>
      </c>
      <c r="FP159" s="31">
        <v>420.69</v>
      </c>
      <c r="FQ159" s="31">
        <v>12607.312</v>
      </c>
      <c r="FR159" s="31">
        <v>1735.55</v>
      </c>
      <c r="FS159" s="31">
        <v>4786.9859999999999</v>
      </c>
      <c r="FT159" s="31">
        <v>8900.2939999999999</v>
      </c>
      <c r="FU159" s="31">
        <v>19941.073</v>
      </c>
      <c r="FV159" s="31">
        <v>3900</v>
      </c>
      <c r="FW159" s="31">
        <v>4995.4319999999998</v>
      </c>
      <c r="FX159" s="31">
        <v>101.602</v>
      </c>
      <c r="FY159" s="32">
        <v>338954.29999999993</v>
      </c>
      <c r="GA159" s="30">
        <v>3471463.6542965914</v>
      </c>
    </row>
    <row r="160" spans="1:183">
      <c r="A160" s="33">
        <v>1968</v>
      </c>
      <c r="B160" s="31">
        <v>7415.4030000000002</v>
      </c>
      <c r="C160" s="31">
        <v>9589.7999999999993</v>
      </c>
      <c r="D160" s="31">
        <v>4867.3</v>
      </c>
      <c r="E160" s="31">
        <v>4626.4690000000001</v>
      </c>
      <c r="F160" s="31">
        <v>51034</v>
      </c>
      <c r="G160" s="31">
        <v>76584.400999999998</v>
      </c>
      <c r="H160" s="31">
        <v>52986.6</v>
      </c>
      <c r="I160" s="31">
        <v>12724.68</v>
      </c>
      <c r="J160" s="31">
        <v>3818.9830000000002</v>
      </c>
      <c r="K160" s="31">
        <v>7912</v>
      </c>
      <c r="L160" s="31">
        <v>6132</v>
      </c>
      <c r="M160" s="31">
        <v>55214</v>
      </c>
      <c r="N160" s="32">
        <v>292905.63600000006</v>
      </c>
      <c r="O160" s="31">
        <v>2912.5</v>
      </c>
      <c r="P160" s="31">
        <v>8740.7649999999994</v>
      </c>
      <c r="Q160" s="31">
        <v>9115.0499999999993</v>
      </c>
      <c r="R160" s="31">
        <v>33239.300999999999</v>
      </c>
      <c r="S160" s="31">
        <v>1819.2859999999998</v>
      </c>
      <c r="T160" s="32">
        <v>348732.53800000006</v>
      </c>
      <c r="U160" s="31">
        <v>12101.66</v>
      </c>
      <c r="V160" s="31">
        <v>2759</v>
      </c>
      <c r="W160" s="31">
        <v>21143.1</v>
      </c>
      <c r="X160" s="31">
        <v>200706</v>
      </c>
      <c r="Y160" s="32">
        <v>236709.76000000001</v>
      </c>
      <c r="Z160" s="31">
        <v>2038.6980000000001</v>
      </c>
      <c r="AA160" s="31">
        <v>8369.6029999999992</v>
      </c>
      <c r="AB160" s="31">
        <v>14322.641</v>
      </c>
      <c r="AC160" s="31">
        <v>10263.541999999999</v>
      </c>
      <c r="AD160" s="31">
        <v>32034.812999999998</v>
      </c>
      <c r="AE160" s="31">
        <v>19720.984</v>
      </c>
      <c r="AF160" s="31">
        <v>19552.189999999999</v>
      </c>
      <c r="AG160" s="32">
        <v>106302.47099999999</v>
      </c>
      <c r="AH160" s="31">
        <v>3627</v>
      </c>
      <c r="AI160" s="31">
        <v>4189.9030000000002</v>
      </c>
      <c r="AJ160" s="31">
        <v>1532.751</v>
      </c>
      <c r="AK160" s="31">
        <v>1657.8489999999999</v>
      </c>
      <c r="AL160" s="31">
        <v>8544.6869999999999</v>
      </c>
      <c r="AM160" s="32">
        <v>19552.190000000002</v>
      </c>
      <c r="AN160" s="31">
        <v>9851.0509999999995</v>
      </c>
      <c r="AO160" s="31">
        <v>4471.59</v>
      </c>
      <c r="AP160" s="32">
        <v>14322.641</v>
      </c>
      <c r="AQ160" s="31">
        <v>2402.3580000000002</v>
      </c>
      <c r="AR160" s="31">
        <v>4945.2309999999998</v>
      </c>
      <c r="AS160" s="31">
        <v>8864.7759999999998</v>
      </c>
      <c r="AT160" s="31">
        <v>1324.4369999999999</v>
      </c>
      <c r="AU160" s="31">
        <v>4606.9790000000003</v>
      </c>
      <c r="AV160" s="31">
        <v>12691.968000000001</v>
      </c>
      <c r="AW160" s="31">
        <v>2818.308</v>
      </c>
      <c r="AX160" s="31">
        <v>2322.0309999999999</v>
      </c>
      <c r="AY160" s="31">
        <v>3068.8009999999999</v>
      </c>
      <c r="AZ160" s="31">
        <v>3505.944</v>
      </c>
      <c r="BA160" s="31">
        <v>128876.49800000001</v>
      </c>
      <c r="BB160" s="31">
        <v>2759.277</v>
      </c>
      <c r="BC160" s="31">
        <v>2054.4870000000001</v>
      </c>
      <c r="BD160" s="31">
        <v>46510.300999999999</v>
      </c>
      <c r="BE160" s="31">
        <v>11232.04</v>
      </c>
      <c r="BF160" s="32">
        <v>237983.43600000002</v>
      </c>
      <c r="BG160" s="31">
        <v>23260.513999999999</v>
      </c>
      <c r="BH160" s="31">
        <v>90569.084000000003</v>
      </c>
      <c r="BI160" s="31">
        <v>9029.6209999999992</v>
      </c>
      <c r="BJ160" s="31">
        <v>20321.665000000001</v>
      </c>
      <c r="BK160" s="31">
        <v>49518.803</v>
      </c>
      <c r="BL160" s="31">
        <v>12476</v>
      </c>
      <c r="BM160" s="31">
        <v>2776.607</v>
      </c>
      <c r="BN160" s="31">
        <v>10041.225</v>
      </c>
      <c r="BO160" s="32">
        <v>217993.51899999997</v>
      </c>
      <c r="BP160" s="31">
        <v>4139.0690000000004</v>
      </c>
      <c r="BQ160" s="31">
        <v>1638.4760000000001</v>
      </c>
      <c r="BR160" s="31">
        <v>8283.9330000000009</v>
      </c>
      <c r="BS160" s="31">
        <v>4173.3280000000004</v>
      </c>
      <c r="BT160" s="31">
        <v>5596.9250000000002</v>
      </c>
      <c r="BU160" s="31">
        <v>3347.32</v>
      </c>
      <c r="BV160" s="31">
        <v>5045</v>
      </c>
      <c r="BW160" s="31">
        <v>4356</v>
      </c>
      <c r="BX160" s="31">
        <v>2591.1120000000001</v>
      </c>
      <c r="BY160" s="31">
        <v>1893.4770000000001</v>
      </c>
      <c r="BZ160" s="31">
        <v>1925.7070000000001</v>
      </c>
      <c r="CA160" s="31">
        <v>1446.758</v>
      </c>
      <c r="CB160" s="31">
        <v>2349.2620000000002</v>
      </c>
      <c r="CC160" s="31">
        <v>2673.5680000000002</v>
      </c>
      <c r="CD160" s="31">
        <v>963.08600000000001</v>
      </c>
      <c r="CE160" s="32">
        <v>50423.021000000008</v>
      </c>
      <c r="CF160" s="31">
        <v>2387.192</v>
      </c>
      <c r="CG160" s="32">
        <v>270803.73199999996</v>
      </c>
      <c r="CH160" s="31">
        <v>774510</v>
      </c>
      <c r="CI160" s="31">
        <v>518000</v>
      </c>
      <c r="CJ160" s="31">
        <v>112622.80783642146</v>
      </c>
      <c r="CK160" s="31">
        <v>101960.67200000001</v>
      </c>
      <c r="CL160" s="31">
        <v>36424.438000000002</v>
      </c>
      <c r="CM160" s="31">
        <v>30838</v>
      </c>
      <c r="CN160" s="31">
        <v>35028.438000000002</v>
      </c>
      <c r="CO160" s="31">
        <v>13918</v>
      </c>
      <c r="CP160" s="31">
        <v>64071.964999999997</v>
      </c>
      <c r="CQ160" s="31">
        <v>26368.073</v>
      </c>
      <c r="CR160" s="31">
        <v>3802.7</v>
      </c>
      <c r="CS160" s="31">
        <v>10409.339</v>
      </c>
      <c r="CT160" s="31">
        <v>11473.118</v>
      </c>
      <c r="CU160" s="31">
        <v>62282.495999999999</v>
      </c>
      <c r="CV160" s="31">
        <v>2012</v>
      </c>
      <c r="CW160" s="31">
        <v>12085.281000000001</v>
      </c>
      <c r="CX160" s="32">
        <v>1815807.3278364218</v>
      </c>
      <c r="CY160" s="31">
        <v>11825.32</v>
      </c>
      <c r="CZ160" s="31">
        <v>7143.2039999999997</v>
      </c>
      <c r="DA160" s="31">
        <v>2729.886</v>
      </c>
      <c r="DB160" s="31">
        <v>1181</v>
      </c>
      <c r="DC160" s="31">
        <v>13024.159</v>
      </c>
      <c r="DD160" s="31">
        <v>40511.527999999998</v>
      </c>
      <c r="DE160" s="31">
        <v>4367.6839999999984</v>
      </c>
      <c r="DF160" s="32">
        <v>80782.780999999988</v>
      </c>
      <c r="DG160" s="31">
        <v>207.81100000000001</v>
      </c>
      <c r="DH160" s="31">
        <v>27254.008999999998</v>
      </c>
      <c r="DI160" s="31">
        <v>8807.5470000000005</v>
      </c>
      <c r="DJ160" s="31">
        <v>2746.9859999999999</v>
      </c>
      <c r="DK160" s="31">
        <v>1382.539</v>
      </c>
      <c r="DL160" s="31">
        <v>631.80200000000002</v>
      </c>
      <c r="DM160" s="31">
        <v>2253.7190000000001</v>
      </c>
      <c r="DN160" s="31">
        <v>735.22199999999998</v>
      </c>
      <c r="DO160" s="31">
        <v>95.445999999999998</v>
      </c>
      <c r="DP160" s="31">
        <v>5774.9160000000002</v>
      </c>
      <c r="DQ160" s="31">
        <v>5867.0529999999999</v>
      </c>
      <c r="DR160" s="31">
        <v>34164.758999999998</v>
      </c>
      <c r="DS160" s="31">
        <v>190.97399999999999</v>
      </c>
      <c r="DT160" s="31">
        <v>6859.4080000000004</v>
      </c>
      <c r="DU160" s="31">
        <v>1137</v>
      </c>
      <c r="DV160" s="32">
        <v>98109.190999999992</v>
      </c>
      <c r="DW160" s="32">
        <v>1994699.2998364219</v>
      </c>
      <c r="DX160" s="31">
        <v>13146.267</v>
      </c>
      <c r="DY160" s="31">
        <v>5350.384</v>
      </c>
      <c r="DZ160" s="31">
        <v>2488.9569999999999</v>
      </c>
      <c r="EA160" s="31">
        <v>561.94100000000003</v>
      </c>
      <c r="EB160" s="31">
        <v>5183.0330000000004</v>
      </c>
      <c r="EC160" s="31">
        <v>3400.7750000000001</v>
      </c>
      <c r="ED160" s="31">
        <v>6459.7439999999997</v>
      </c>
      <c r="EE160" s="31">
        <v>254.303</v>
      </c>
      <c r="EF160" s="31">
        <v>1763.0619999999999</v>
      </c>
      <c r="EG160" s="31">
        <v>3572.2289999999998</v>
      </c>
      <c r="EH160" s="31">
        <v>223.44300000000001</v>
      </c>
      <c r="EI160" s="31">
        <v>1209.5050000000001</v>
      </c>
      <c r="EJ160" s="31">
        <v>5038.277</v>
      </c>
      <c r="EK160" s="31">
        <v>137.047</v>
      </c>
      <c r="EL160" s="31">
        <v>32337.877</v>
      </c>
      <c r="EM160" s="31">
        <v>263.37700000000001</v>
      </c>
      <c r="EN160" s="31">
        <v>30308.33</v>
      </c>
      <c r="EO160" s="31">
        <v>496.85300000000001</v>
      </c>
      <c r="EP160" s="31">
        <v>454.10500000000002</v>
      </c>
      <c r="EQ160" s="31">
        <v>8744.3019999999997</v>
      </c>
      <c r="ER160" s="31">
        <v>3506.2159999999999</v>
      </c>
      <c r="ES160" s="31">
        <v>611.16</v>
      </c>
      <c r="ET160" s="31">
        <v>10532.388999999999</v>
      </c>
      <c r="EU160" s="31">
        <v>1019.394</v>
      </c>
      <c r="EV160" s="31">
        <v>1316.9069999999999</v>
      </c>
      <c r="EW160" s="31">
        <v>1833.7260000000001</v>
      </c>
      <c r="EX160" s="31">
        <v>6473.1790000000001</v>
      </c>
      <c r="EY160" s="31">
        <v>4272.7079999999996</v>
      </c>
      <c r="EZ160" s="31">
        <v>5307.348</v>
      </c>
      <c r="FA160" s="31">
        <v>1249.383</v>
      </c>
      <c r="FB160" s="31">
        <v>804.17700000000002</v>
      </c>
      <c r="FC160" s="31">
        <v>15137.266</v>
      </c>
      <c r="FD160" s="31">
        <v>8883.6260000000002</v>
      </c>
      <c r="FE160" s="31">
        <v>725.30399999999997</v>
      </c>
      <c r="FF160" s="31">
        <v>4633.0630000000001</v>
      </c>
      <c r="FG160" s="31">
        <v>52445.059000000001</v>
      </c>
      <c r="FH160" s="31">
        <v>3547.9319999999998</v>
      </c>
      <c r="FI160" s="31">
        <v>71.804000000000002</v>
      </c>
      <c r="FJ160" s="31">
        <v>4073.826</v>
      </c>
      <c r="FK160" s="31">
        <v>51.125999999999998</v>
      </c>
      <c r="FL160" s="31">
        <v>2703.6030000000001</v>
      </c>
      <c r="FM160" s="31">
        <v>3505.6570000000002</v>
      </c>
      <c r="FN160" s="31">
        <v>21569.468000000001</v>
      </c>
      <c r="FO160" s="31">
        <v>13058.929</v>
      </c>
      <c r="FP160" s="31">
        <v>431.79700000000003</v>
      </c>
      <c r="FQ160" s="31">
        <v>12988.137000000001</v>
      </c>
      <c r="FR160" s="31">
        <v>1781.9780000000001</v>
      </c>
      <c r="FS160" s="31">
        <v>4894.1779999999999</v>
      </c>
      <c r="FT160" s="31">
        <v>9170.1010000000006</v>
      </c>
      <c r="FU160" s="31">
        <v>20570.629000000001</v>
      </c>
      <c r="FV160" s="31">
        <v>4009</v>
      </c>
      <c r="FW160" s="31">
        <v>5171.817</v>
      </c>
      <c r="FX160" s="31">
        <v>110.458</v>
      </c>
      <c r="FY160" s="32">
        <v>347855.15600000002</v>
      </c>
      <c r="GA160" s="30">
        <v>3543086.3928364222</v>
      </c>
    </row>
    <row r="161" spans="1:183">
      <c r="A161" s="33">
        <v>1969</v>
      </c>
      <c r="B161" s="31">
        <v>7441.0550000000003</v>
      </c>
      <c r="C161" s="31">
        <v>9612.7000000000007</v>
      </c>
      <c r="D161" s="31">
        <v>4890.6869999999999</v>
      </c>
      <c r="E161" s="31">
        <v>4623.7849999999999</v>
      </c>
      <c r="F161" s="31">
        <v>51470</v>
      </c>
      <c r="G161" s="31">
        <v>77143.888000000006</v>
      </c>
      <c r="H161" s="31">
        <v>53317</v>
      </c>
      <c r="I161" s="31">
        <v>12873</v>
      </c>
      <c r="J161" s="31">
        <v>3850.9769999999999</v>
      </c>
      <c r="K161" s="31">
        <v>7968</v>
      </c>
      <c r="L161" s="31">
        <v>6212</v>
      </c>
      <c r="M161" s="31">
        <v>55461</v>
      </c>
      <c r="N161" s="32">
        <v>294864.092</v>
      </c>
      <c r="O161" s="31">
        <v>2925.6</v>
      </c>
      <c r="P161" s="31">
        <v>8772.7639999999992</v>
      </c>
      <c r="Q161" s="31">
        <v>9097.2000000000007</v>
      </c>
      <c r="R161" s="31">
        <v>33566.084000000003</v>
      </c>
      <c r="S161" s="31">
        <v>1837.21</v>
      </c>
      <c r="T161" s="32">
        <v>351062.95</v>
      </c>
      <c r="U161" s="31">
        <v>12379.384</v>
      </c>
      <c r="V161" s="31">
        <v>2788.5</v>
      </c>
      <c r="W161" s="31">
        <v>21448.073</v>
      </c>
      <c r="X161" s="31">
        <v>202677</v>
      </c>
      <c r="Y161" s="32">
        <v>239292.95699999999</v>
      </c>
      <c r="Z161" s="31">
        <v>2100.2629999999999</v>
      </c>
      <c r="AA161" s="31">
        <v>8434.1720000000005</v>
      </c>
      <c r="AB161" s="31">
        <v>14284.201999999999</v>
      </c>
      <c r="AC161" s="31">
        <v>10302.814</v>
      </c>
      <c r="AD161" s="31">
        <v>32280.848000000002</v>
      </c>
      <c r="AE161" s="31">
        <v>20010.178</v>
      </c>
      <c r="AF161" s="31">
        <v>19704.952000000001</v>
      </c>
      <c r="AG161" s="32">
        <v>107117.429</v>
      </c>
      <c r="AH161" s="31">
        <v>3669</v>
      </c>
      <c r="AI161" s="31">
        <v>4200.5510000000004</v>
      </c>
      <c r="AJ161" s="31">
        <v>1553.615</v>
      </c>
      <c r="AK161" s="31">
        <v>1666.8050000000001</v>
      </c>
      <c r="AL161" s="31">
        <v>8614.9809999999998</v>
      </c>
      <c r="AM161" s="32">
        <v>19704.952000000001</v>
      </c>
      <c r="AN161" s="31">
        <v>9806.5769999999993</v>
      </c>
      <c r="AO161" s="31">
        <v>4477.625</v>
      </c>
      <c r="AP161" s="32">
        <v>14284.201999999999</v>
      </c>
      <c r="AQ161" s="31">
        <v>2463.1529999999998</v>
      </c>
      <c r="AR161" s="31">
        <v>5059.3339999999998</v>
      </c>
      <c r="AS161" s="31">
        <v>8946.0910000000003</v>
      </c>
      <c r="AT161" s="31">
        <v>1342.8910000000001</v>
      </c>
      <c r="AU161" s="31">
        <v>4650.335</v>
      </c>
      <c r="AV161" s="31">
        <v>12900.121999999999</v>
      </c>
      <c r="AW161" s="31">
        <v>2895.6759999999999</v>
      </c>
      <c r="AX161" s="31">
        <v>2341.8710000000001</v>
      </c>
      <c r="AY161" s="31">
        <v>3101.819</v>
      </c>
      <c r="AZ161" s="31">
        <v>3549.42</v>
      </c>
      <c r="BA161" s="31">
        <v>129572.617</v>
      </c>
      <c r="BB161" s="31">
        <v>2850.0659999999998</v>
      </c>
      <c r="BC161" s="31">
        <v>2116.4079999999999</v>
      </c>
      <c r="BD161" s="31">
        <v>46871.404999999999</v>
      </c>
      <c r="BE161" s="31">
        <v>11591.49</v>
      </c>
      <c r="BF161" s="32">
        <v>240252.69799999997</v>
      </c>
      <c r="BG161" s="31">
        <v>23600.026000000002</v>
      </c>
      <c r="BH161" s="31">
        <v>93114.240999999995</v>
      </c>
      <c r="BI161" s="31">
        <v>9199.1219999999994</v>
      </c>
      <c r="BJ161" s="31">
        <v>20869.14</v>
      </c>
      <c r="BK161" s="31">
        <v>51110.928</v>
      </c>
      <c r="BL161" s="31">
        <v>12829.1</v>
      </c>
      <c r="BM161" s="31">
        <v>2801.8589999999999</v>
      </c>
      <c r="BN161" s="31">
        <v>10388.58</v>
      </c>
      <c r="BO161" s="32">
        <v>223912.99599999998</v>
      </c>
      <c r="BP161" s="31">
        <v>4240.8720000000003</v>
      </c>
      <c r="BQ161" s="31">
        <v>1687.1</v>
      </c>
      <c r="BR161" s="31">
        <v>8421.0480000000007</v>
      </c>
      <c r="BS161" s="31">
        <v>4298.1329999999998</v>
      </c>
      <c r="BT161" s="31">
        <v>5765.9350000000004</v>
      </c>
      <c r="BU161" s="31">
        <v>3469.1770000000001</v>
      </c>
      <c r="BV161" s="31">
        <v>5151</v>
      </c>
      <c r="BW161" s="31">
        <v>4447</v>
      </c>
      <c r="BX161" s="31">
        <v>2685.3220000000001</v>
      </c>
      <c r="BY161" s="31">
        <v>1919.615</v>
      </c>
      <c r="BZ161" s="31">
        <v>1987.9880000000001</v>
      </c>
      <c r="CA161" s="31">
        <v>1488.7940000000001</v>
      </c>
      <c r="CB161" s="31">
        <v>2412.181</v>
      </c>
      <c r="CC161" s="31">
        <v>2722.232</v>
      </c>
      <c r="CD161" s="31">
        <v>962.92700000000002</v>
      </c>
      <c r="CE161" s="32">
        <v>51659.324000000001</v>
      </c>
      <c r="CF161" s="31">
        <v>2430.4850000000001</v>
      </c>
      <c r="CG161" s="32">
        <v>278002.80499999999</v>
      </c>
      <c r="CH161" s="31">
        <v>796025</v>
      </c>
      <c r="CI161" s="31">
        <v>529000</v>
      </c>
      <c r="CJ161" s="31">
        <v>114955.70188564753</v>
      </c>
      <c r="CK161" s="31">
        <v>103171.83100000001</v>
      </c>
      <c r="CL161" s="31">
        <v>37506.718999999997</v>
      </c>
      <c r="CM161" s="31">
        <v>31544</v>
      </c>
      <c r="CN161" s="31">
        <v>36049.959000000003</v>
      </c>
      <c r="CO161" s="31">
        <v>14200</v>
      </c>
      <c r="CP161" s="31">
        <v>65416.781999999999</v>
      </c>
      <c r="CQ161" s="31">
        <v>26873.708999999999</v>
      </c>
      <c r="CR161" s="31">
        <v>3863.9</v>
      </c>
      <c r="CS161" s="31">
        <v>10662.303</v>
      </c>
      <c r="CT161" s="31">
        <v>11692.022000000001</v>
      </c>
      <c r="CU161" s="31">
        <v>63969.987000000001</v>
      </c>
      <c r="CV161" s="31">
        <v>2042.5</v>
      </c>
      <c r="CW161" s="31">
        <v>12356.46</v>
      </c>
      <c r="CX161" s="32">
        <v>1859330.8738856476</v>
      </c>
      <c r="CY161" s="31">
        <v>12122.74</v>
      </c>
      <c r="CZ161" s="31">
        <v>7328.6869999999999</v>
      </c>
      <c r="DA161" s="31">
        <v>2786.8049999999998</v>
      </c>
      <c r="DB161" s="31">
        <v>1214.0999999999999</v>
      </c>
      <c r="DC161" s="31">
        <v>13454.771000000001</v>
      </c>
      <c r="DD161" s="31">
        <v>41542.067999999999</v>
      </c>
      <c r="DE161" s="31">
        <v>4491.2339999999976</v>
      </c>
      <c r="DF161" s="32">
        <v>82940.404999999999</v>
      </c>
      <c r="DG161" s="31">
        <v>213.596</v>
      </c>
      <c r="DH161" s="31">
        <v>28046.225999999999</v>
      </c>
      <c r="DI161" s="31">
        <v>9105.5669999999991</v>
      </c>
      <c r="DJ161" s="31">
        <v>2817.0509999999999</v>
      </c>
      <c r="DK161" s="31">
        <v>1453.5409999999999</v>
      </c>
      <c r="DL161" s="31">
        <v>690.44500000000005</v>
      </c>
      <c r="DM161" s="31">
        <v>2320.4949999999999</v>
      </c>
      <c r="DN161" s="31">
        <v>755.68200000000002</v>
      </c>
      <c r="DO161" s="31">
        <v>105.05</v>
      </c>
      <c r="DP161" s="31">
        <v>5938.5339999999997</v>
      </c>
      <c r="DQ161" s="31">
        <v>6059.4</v>
      </c>
      <c r="DR161" s="31">
        <v>34952.315000000002</v>
      </c>
      <c r="DS161" s="31">
        <v>217.858</v>
      </c>
      <c r="DT161" s="31">
        <v>6978.1549999999997</v>
      </c>
      <c r="DU161" s="31">
        <v>1116</v>
      </c>
      <c r="DV161" s="32">
        <v>100769.91499999999</v>
      </c>
      <c r="DW161" s="32">
        <v>2043041.1938856477</v>
      </c>
      <c r="DX161" s="31">
        <v>13528.304</v>
      </c>
      <c r="DY161" s="31">
        <v>5471.6409999999996</v>
      </c>
      <c r="DZ161" s="31">
        <v>2553.1619999999998</v>
      </c>
      <c r="EA161" s="31">
        <v>571.87400000000002</v>
      </c>
      <c r="EB161" s="31">
        <v>5242.9040000000005</v>
      </c>
      <c r="EC161" s="31">
        <v>3460.1439999999998</v>
      </c>
      <c r="ED161" s="31">
        <v>6590.0410000000002</v>
      </c>
      <c r="EE161" s="31">
        <v>261.60199999999998</v>
      </c>
      <c r="EF161" s="31">
        <v>1794.675</v>
      </c>
      <c r="EG161" s="31">
        <v>3649.335</v>
      </c>
      <c r="EH161" s="31">
        <v>229.732</v>
      </c>
      <c r="EI161" s="31">
        <v>1240.3720000000001</v>
      </c>
      <c r="EJ161" s="31">
        <v>5299.1059999999998</v>
      </c>
      <c r="EK161" s="31">
        <v>147.18100000000001</v>
      </c>
      <c r="EL161" s="31">
        <v>32966.239000000001</v>
      </c>
      <c r="EM161" s="31">
        <v>266.89800000000002</v>
      </c>
      <c r="EN161" s="31">
        <v>30969.39</v>
      </c>
      <c r="EO161" s="31">
        <v>503.76299999999998</v>
      </c>
      <c r="EP161" s="31">
        <v>469.09500000000003</v>
      </c>
      <c r="EQ161" s="31">
        <v>9009.0480000000007</v>
      </c>
      <c r="ER161" s="31">
        <v>3573.8629999999998</v>
      </c>
      <c r="ES161" s="31">
        <v>615.74900000000002</v>
      </c>
      <c r="ET161" s="31">
        <v>10887.933999999999</v>
      </c>
      <c r="EU161" s="31">
        <v>1043.0440000000001</v>
      </c>
      <c r="EV161" s="31">
        <v>1355.941</v>
      </c>
      <c r="EW161" s="31">
        <v>1922.9739999999999</v>
      </c>
      <c r="EX161" s="31">
        <v>6615.8729999999996</v>
      </c>
      <c r="EY161" s="31">
        <v>4392.9790000000003</v>
      </c>
      <c r="EZ161" s="31">
        <v>5424.7280000000001</v>
      </c>
      <c r="FA161" s="31">
        <v>1269</v>
      </c>
      <c r="FB161" s="31">
        <v>816.02700000000004</v>
      </c>
      <c r="FC161" s="31">
        <v>15517.155000000001</v>
      </c>
      <c r="FD161" s="31">
        <v>9092.7970000000005</v>
      </c>
      <c r="FE161" s="31">
        <v>744.61800000000005</v>
      </c>
      <c r="FF161" s="31">
        <v>4735.1729999999998</v>
      </c>
      <c r="FG161" s="31">
        <v>53990.042000000001</v>
      </c>
      <c r="FH161" s="31">
        <v>3656.7959999999998</v>
      </c>
      <c r="FI161" s="31">
        <v>72.721999999999994</v>
      </c>
      <c r="FJ161" s="31">
        <v>4192.7240000000002</v>
      </c>
      <c r="FK161" s="31">
        <v>52.508000000000003</v>
      </c>
      <c r="FL161" s="31">
        <v>2745.9670000000001</v>
      </c>
      <c r="FM161" s="31">
        <v>3584.9949999999999</v>
      </c>
      <c r="FN161" s="31">
        <v>22157.355</v>
      </c>
      <c r="FO161" s="31">
        <v>13402.968000000001</v>
      </c>
      <c r="FP161" s="31">
        <v>443.27699999999999</v>
      </c>
      <c r="FQ161" s="31">
        <v>13389.543</v>
      </c>
      <c r="FR161" s="31">
        <v>1830.3810000000001</v>
      </c>
      <c r="FS161" s="31">
        <v>4996.3</v>
      </c>
      <c r="FT161" s="31">
        <v>9449.9770000000008</v>
      </c>
      <c r="FU161" s="31">
        <v>21178.812000000002</v>
      </c>
      <c r="FV161" s="31">
        <v>4123</v>
      </c>
      <c r="FW161" s="31">
        <v>5352.8019999999997</v>
      </c>
      <c r="FX161" s="31">
        <v>120.319</v>
      </c>
      <c r="FY161" s="32">
        <v>356972.84899999993</v>
      </c>
      <c r="GA161" s="30">
        <v>3615742.8818856478</v>
      </c>
    </row>
    <row r="162" spans="1:183">
      <c r="A162" s="33">
        <v>1970</v>
      </c>
      <c r="B162" s="31">
        <v>7467.0860000000002</v>
      </c>
      <c r="C162" s="31">
        <v>9637.7999999999993</v>
      </c>
      <c r="D162" s="31">
        <v>4928.7569999999996</v>
      </c>
      <c r="E162" s="31">
        <v>4606.3069999999998</v>
      </c>
      <c r="F162" s="31">
        <v>51918</v>
      </c>
      <c r="G162" s="31">
        <v>77783.164000000004</v>
      </c>
      <c r="H162" s="31">
        <v>53661.1</v>
      </c>
      <c r="I162" s="31">
        <v>13032.334999999999</v>
      </c>
      <c r="J162" s="31">
        <v>3877.386</v>
      </c>
      <c r="K162" s="31">
        <v>8043</v>
      </c>
      <c r="L162" s="31">
        <v>6267</v>
      </c>
      <c r="M162" s="31">
        <v>55632</v>
      </c>
      <c r="N162" s="32">
        <v>296853.935</v>
      </c>
      <c r="O162" s="31">
        <v>2950.1</v>
      </c>
      <c r="P162" s="31">
        <v>8792.8060000000005</v>
      </c>
      <c r="Q162" s="31">
        <v>9044.2000000000007</v>
      </c>
      <c r="R162" s="31">
        <v>33876.478999999999</v>
      </c>
      <c r="S162" s="31">
        <v>1853.4040000000002</v>
      </c>
      <c r="T162" s="32">
        <v>353370.92399999994</v>
      </c>
      <c r="U162" s="31">
        <v>12660.16</v>
      </c>
      <c r="V162" s="31">
        <v>2828.05</v>
      </c>
      <c r="W162" s="31">
        <v>21749.986000000001</v>
      </c>
      <c r="X162" s="31">
        <v>205052</v>
      </c>
      <c r="Y162" s="32">
        <v>242290.196</v>
      </c>
      <c r="Z162" s="31">
        <v>2156.6120000000001</v>
      </c>
      <c r="AA162" s="31">
        <v>8489.5740000000005</v>
      </c>
      <c r="AB162" s="31">
        <v>14319.099</v>
      </c>
      <c r="AC162" s="31">
        <v>10337.004000000001</v>
      </c>
      <c r="AD162" s="31">
        <v>32526</v>
      </c>
      <c r="AE162" s="31">
        <v>20252.541000000001</v>
      </c>
      <c r="AF162" s="31">
        <v>19839.733</v>
      </c>
      <c r="AG162" s="32">
        <v>107920.56299999999</v>
      </c>
      <c r="AH162" s="31">
        <v>3703</v>
      </c>
      <c r="AI162" s="31">
        <v>4205.3890000000001</v>
      </c>
      <c r="AJ162" s="31">
        <v>1574.4069999999999</v>
      </c>
      <c r="AK162" s="31">
        <v>1675.739</v>
      </c>
      <c r="AL162" s="31">
        <v>8681.1980000000003</v>
      </c>
      <c r="AM162" s="32">
        <v>19839.733</v>
      </c>
      <c r="AN162" s="31">
        <v>9795.2260000000006</v>
      </c>
      <c r="AO162" s="31">
        <v>4523.8729999999996</v>
      </c>
      <c r="AP162" s="32">
        <v>14319.099</v>
      </c>
      <c r="AQ162" s="31">
        <v>2519.7449999999999</v>
      </c>
      <c r="AR162" s="31">
        <v>5168.973</v>
      </c>
      <c r="AS162" s="31">
        <v>9027.1980000000003</v>
      </c>
      <c r="AT162" s="31">
        <v>1363.183</v>
      </c>
      <c r="AU162" s="31">
        <v>4694.491</v>
      </c>
      <c r="AV162" s="31">
        <v>13106.377</v>
      </c>
      <c r="AW162" s="31">
        <v>2963.7919999999999</v>
      </c>
      <c r="AX162" s="31">
        <v>2361.1590000000001</v>
      </c>
      <c r="AY162" s="31">
        <v>3137.5619999999999</v>
      </c>
      <c r="AZ162" s="31">
        <v>3594.5169999999998</v>
      </c>
      <c r="BA162" s="31">
        <v>130245.476</v>
      </c>
      <c r="BB162" s="31">
        <v>2938.5160000000001</v>
      </c>
      <c r="BC162" s="31">
        <v>2181.2719999999999</v>
      </c>
      <c r="BD162" s="31">
        <v>47235.697</v>
      </c>
      <c r="BE162" s="31">
        <v>11940.155000000001</v>
      </c>
      <c r="BF162" s="32">
        <v>242478.11299999998</v>
      </c>
      <c r="BG162" s="31">
        <v>23962.312999999998</v>
      </c>
      <c r="BH162" s="31">
        <v>95684.297000000006</v>
      </c>
      <c r="BI162" s="31">
        <v>9368.5580000000009</v>
      </c>
      <c r="BJ162" s="31">
        <v>21429.657999999999</v>
      </c>
      <c r="BK162" s="31">
        <v>52775.158000000003</v>
      </c>
      <c r="BL162" s="31">
        <v>13192.8</v>
      </c>
      <c r="BM162" s="31">
        <v>2823.6590000000001</v>
      </c>
      <c r="BN162" s="31">
        <v>10758.017</v>
      </c>
      <c r="BO162" s="32">
        <v>229994.46</v>
      </c>
      <c r="BP162" s="31">
        <v>4346.2179999999998</v>
      </c>
      <c r="BQ162" s="31">
        <v>1735.5229999999999</v>
      </c>
      <c r="BR162" s="31">
        <v>8542.7459999999992</v>
      </c>
      <c r="BS162" s="31">
        <v>4422.7550000000001</v>
      </c>
      <c r="BT162" s="31">
        <v>5939.2460000000001</v>
      </c>
      <c r="BU162" s="31">
        <v>3603.9070000000002</v>
      </c>
      <c r="BV162" s="31">
        <v>5264</v>
      </c>
      <c r="BW162" s="31">
        <v>4541</v>
      </c>
      <c r="BX162" s="31">
        <v>2760.6660000000002</v>
      </c>
      <c r="BY162" s="31">
        <v>1943.787</v>
      </c>
      <c r="BZ162" s="31">
        <v>2052.5439999999999</v>
      </c>
      <c r="CA162" s="31">
        <v>1531.038</v>
      </c>
      <c r="CB162" s="31">
        <v>2476.7849999999999</v>
      </c>
      <c r="CC162" s="31">
        <v>2721.7539999999999</v>
      </c>
      <c r="CD162" s="31">
        <v>955</v>
      </c>
      <c r="CE162" s="32">
        <v>52836.968999999997</v>
      </c>
      <c r="CF162" s="31">
        <v>2467.6109999999999</v>
      </c>
      <c r="CG162" s="32">
        <v>285299.03999999998</v>
      </c>
      <c r="CH162" s="31">
        <v>818315</v>
      </c>
      <c r="CI162" s="31">
        <v>541000</v>
      </c>
      <c r="CJ162" s="31">
        <v>117338.24512731525</v>
      </c>
      <c r="CK162" s="31">
        <v>104344.973</v>
      </c>
      <c r="CL162" s="31">
        <v>38603.696000000004</v>
      </c>
      <c r="CM162" s="31">
        <v>32241</v>
      </c>
      <c r="CN162" s="31">
        <v>37090.870999999999</v>
      </c>
      <c r="CO162" s="31">
        <v>14532</v>
      </c>
      <c r="CP162" s="31">
        <v>67331.349000000002</v>
      </c>
      <c r="CQ162" s="31">
        <v>27392.973000000002</v>
      </c>
      <c r="CR162" s="31">
        <v>3959</v>
      </c>
      <c r="CS162" s="31">
        <v>10910.216</v>
      </c>
      <c r="CT162" s="31">
        <v>11918.678</v>
      </c>
      <c r="CU162" s="31">
        <v>65705.964000000007</v>
      </c>
      <c r="CV162" s="31">
        <v>2074.5070000000001</v>
      </c>
      <c r="CW162" s="31">
        <v>12618.72</v>
      </c>
      <c r="CX162" s="32">
        <v>1905377.1921273151</v>
      </c>
      <c r="CY162" s="31">
        <v>12430.623</v>
      </c>
      <c r="CZ162" s="31">
        <v>7395.6909999999998</v>
      </c>
      <c r="DA162" s="31">
        <v>2844.8510000000001</v>
      </c>
      <c r="DB162" s="31">
        <v>1247.5999999999999</v>
      </c>
      <c r="DC162" s="31">
        <v>13911.902</v>
      </c>
      <c r="DD162" s="31">
        <v>42576.675999999999</v>
      </c>
      <c r="DE162" s="31">
        <v>4629.2260000000006</v>
      </c>
      <c r="DF162" s="32">
        <v>85036.568999999989</v>
      </c>
      <c r="DG162" s="31">
        <v>219.54300000000001</v>
      </c>
      <c r="DH162" s="31">
        <v>28854.184000000001</v>
      </c>
      <c r="DI162" s="31">
        <v>9413.6710000000003</v>
      </c>
      <c r="DJ162" s="31">
        <v>2903.4340000000002</v>
      </c>
      <c r="DK162" s="31">
        <v>1502.9590000000001</v>
      </c>
      <c r="DL162" s="31">
        <v>747.50199999999995</v>
      </c>
      <c r="DM162" s="31">
        <v>2383.029</v>
      </c>
      <c r="DN162" s="31">
        <v>778.53599999999994</v>
      </c>
      <c r="DO162" s="31">
        <v>115.30200000000001</v>
      </c>
      <c r="DP162" s="31">
        <v>6109.0510000000004</v>
      </c>
      <c r="DQ162" s="31">
        <v>6258.0529999999999</v>
      </c>
      <c r="DR162" s="31">
        <v>35758.381999999998</v>
      </c>
      <c r="DS162" s="31">
        <v>249.369</v>
      </c>
      <c r="DT162" s="31">
        <v>7098.2389999999996</v>
      </c>
      <c r="DU162" s="31">
        <v>1096</v>
      </c>
      <c r="DV162" s="32">
        <v>103487.25400000002</v>
      </c>
      <c r="DW162" s="32">
        <v>2093901.0151273152</v>
      </c>
      <c r="DX162" s="31">
        <v>13931.846</v>
      </c>
      <c r="DY162" s="31">
        <v>5605.6260000000002</v>
      </c>
      <c r="DZ162" s="31">
        <v>2619.8090000000002</v>
      </c>
      <c r="EA162" s="31">
        <v>583.99900000000002</v>
      </c>
      <c r="EB162" s="31">
        <v>5303.777</v>
      </c>
      <c r="EC162" s="31">
        <v>3521.913</v>
      </c>
      <c r="ED162" s="31">
        <v>6726.7330000000002</v>
      </c>
      <c r="EE162" s="31">
        <v>268.86700000000002</v>
      </c>
      <c r="EF162" s="31">
        <v>1839.2449999999999</v>
      </c>
      <c r="EG162" s="31">
        <v>3727.2379999999998</v>
      </c>
      <c r="EH162" s="31">
        <v>236.25200000000001</v>
      </c>
      <c r="EI162" s="31">
        <v>1272.4079999999999</v>
      </c>
      <c r="EJ162" s="31">
        <v>5579.0140000000001</v>
      </c>
      <c r="EK162" s="31">
        <v>158.03399999999999</v>
      </c>
      <c r="EL162" s="31">
        <v>33574.025999999998</v>
      </c>
      <c r="EM162" s="31">
        <v>270.435</v>
      </c>
      <c r="EN162" s="31">
        <v>31628.964</v>
      </c>
      <c r="EO162" s="31">
        <v>514.57899999999995</v>
      </c>
      <c r="EP162" s="31">
        <v>484.58</v>
      </c>
      <c r="EQ162" s="31">
        <v>8788.9449999999997</v>
      </c>
      <c r="ER162" s="31">
        <v>3643.3609999999999</v>
      </c>
      <c r="ES162" s="31">
        <v>620.02</v>
      </c>
      <c r="ET162" s="31">
        <v>11247.182000000001</v>
      </c>
      <c r="EU162" s="31">
        <v>1067.136</v>
      </c>
      <c r="EV162" s="31">
        <v>1396.5650000000001</v>
      </c>
      <c r="EW162" s="31">
        <v>1999.162</v>
      </c>
      <c r="EX162" s="31">
        <v>6765.6440000000002</v>
      </c>
      <c r="EY162" s="31">
        <v>4508.0619999999999</v>
      </c>
      <c r="EZ162" s="31">
        <v>5546.0649999999996</v>
      </c>
      <c r="FA162" s="31">
        <v>1289.42</v>
      </c>
      <c r="FB162" s="31">
        <v>829.51099999999997</v>
      </c>
      <c r="FC162" s="31">
        <v>15909.275</v>
      </c>
      <c r="FD162" s="31">
        <v>9304.375</v>
      </c>
      <c r="FE162" s="31">
        <v>764.68299999999999</v>
      </c>
      <c r="FF162" s="31">
        <v>4840.5010000000002</v>
      </c>
      <c r="FG162" s="31">
        <v>55585.637000000002</v>
      </c>
      <c r="FH162" s="31">
        <v>3769.1709999999998</v>
      </c>
      <c r="FI162" s="31">
        <v>73.631</v>
      </c>
      <c r="FJ162" s="31">
        <v>4317.8909999999996</v>
      </c>
      <c r="FK162" s="31">
        <v>54.106000000000002</v>
      </c>
      <c r="FL162" s="31">
        <v>2789.306</v>
      </c>
      <c r="FM162" s="31">
        <v>3666.9490000000001</v>
      </c>
      <c r="FN162" s="31">
        <v>22739.920999999998</v>
      </c>
      <c r="FO162" s="31">
        <v>13787.599</v>
      </c>
      <c r="FP162" s="31">
        <v>455.14499999999998</v>
      </c>
      <c r="FQ162" s="31">
        <v>13806.869000000001</v>
      </c>
      <c r="FR162" s="31">
        <v>1964.1279999999999</v>
      </c>
      <c r="FS162" s="31">
        <v>5098.6270000000004</v>
      </c>
      <c r="FT162" s="31">
        <v>9742.9330000000009</v>
      </c>
      <c r="FU162" s="31">
        <v>21780.955000000002</v>
      </c>
      <c r="FV162" s="31">
        <v>4251.6120000000001</v>
      </c>
      <c r="FW162" s="31">
        <v>5514.5360000000001</v>
      </c>
      <c r="FX162" s="31">
        <v>131.309</v>
      </c>
      <c r="FY162" s="32">
        <v>365897.57700000011</v>
      </c>
      <c r="GA162" s="30">
        <v>3691157.4281273154</v>
      </c>
    </row>
    <row r="163" spans="1:183">
      <c r="A163" s="33">
        <v>1971</v>
      </c>
      <c r="B163" s="31">
        <v>7500.482</v>
      </c>
      <c r="C163" s="31">
        <v>9672.5</v>
      </c>
      <c r="D163" s="31">
        <v>4963.1260000000002</v>
      </c>
      <c r="E163" s="31">
        <v>4612.1239999999998</v>
      </c>
      <c r="F163" s="31">
        <v>52432</v>
      </c>
      <c r="G163" s="31">
        <v>78354.709000000003</v>
      </c>
      <c r="H163" s="31">
        <v>54005.5</v>
      </c>
      <c r="I163" s="31">
        <v>13193.776</v>
      </c>
      <c r="J163" s="31">
        <v>3903.0390000000002</v>
      </c>
      <c r="K163" s="31">
        <v>8098</v>
      </c>
      <c r="L163" s="31">
        <v>6343.2929999999997</v>
      </c>
      <c r="M163" s="31">
        <v>55907</v>
      </c>
      <c r="N163" s="32">
        <v>298985.549</v>
      </c>
      <c r="O163" s="31">
        <v>2978.3</v>
      </c>
      <c r="P163" s="31">
        <v>8831.0360000000001</v>
      </c>
      <c r="Q163" s="31">
        <v>8990.4500000000007</v>
      </c>
      <c r="R163" s="31">
        <v>34195.055999999997</v>
      </c>
      <c r="S163" s="31">
        <v>1868.5790000000002</v>
      </c>
      <c r="T163" s="32">
        <v>355848.97000000003</v>
      </c>
      <c r="U163" s="31">
        <v>12937.2</v>
      </c>
      <c r="V163" s="31">
        <v>2875.3</v>
      </c>
      <c r="W163" s="31">
        <v>22026.400000000001</v>
      </c>
      <c r="X163" s="31">
        <v>207661</v>
      </c>
      <c r="Y163" s="32">
        <v>245499.9</v>
      </c>
      <c r="Z163" s="31">
        <v>2208.7190000000001</v>
      </c>
      <c r="AA163" s="31">
        <v>8536.3950000000004</v>
      </c>
      <c r="AB163" s="31">
        <v>14381.376</v>
      </c>
      <c r="AC163" s="31">
        <v>10364.869000000001</v>
      </c>
      <c r="AD163" s="31">
        <v>32777.81</v>
      </c>
      <c r="AE163" s="31">
        <v>20469.657999999999</v>
      </c>
      <c r="AF163" s="31">
        <v>20014.589</v>
      </c>
      <c r="AG163" s="32">
        <v>108753.416</v>
      </c>
      <c r="AH163" s="31">
        <v>3761</v>
      </c>
      <c r="AI163" s="31">
        <v>4215.8689999999997</v>
      </c>
      <c r="AJ163" s="31">
        <v>1596.0909999999999</v>
      </c>
      <c r="AK163" s="31">
        <v>1685.624</v>
      </c>
      <c r="AL163" s="31">
        <v>8756.0049999999992</v>
      </c>
      <c r="AM163" s="32">
        <v>20014.589</v>
      </c>
      <c r="AN163" s="31">
        <v>9824.7489999999998</v>
      </c>
      <c r="AO163" s="31">
        <v>4556.6270000000004</v>
      </c>
      <c r="AP163" s="32">
        <v>14381.376</v>
      </c>
      <c r="AQ163" s="31">
        <v>2581.6709999999998</v>
      </c>
      <c r="AR163" s="31">
        <v>5283.6589999999997</v>
      </c>
      <c r="AS163" s="31">
        <v>9101.3960000000006</v>
      </c>
      <c r="AT163" s="31">
        <v>1381.4590000000001</v>
      </c>
      <c r="AU163" s="31">
        <v>4741.6279999999997</v>
      </c>
      <c r="AV163" s="31">
        <v>13324.718999999999</v>
      </c>
      <c r="AW163" s="31">
        <v>3029.2190000000001</v>
      </c>
      <c r="AX163" s="31">
        <v>2381.6410000000001</v>
      </c>
      <c r="AY163" s="31">
        <v>3177.5329999999999</v>
      </c>
      <c r="AZ163" s="31">
        <v>3648.7539999999999</v>
      </c>
      <c r="BA163" s="31">
        <v>130977.408</v>
      </c>
      <c r="BB163" s="31">
        <v>3039.4430000000002</v>
      </c>
      <c r="BC163" s="31">
        <v>2246.71</v>
      </c>
      <c r="BD163" s="31">
        <v>47637.239000000001</v>
      </c>
      <c r="BE163" s="31">
        <v>12334.057000000001</v>
      </c>
      <c r="BF163" s="32">
        <v>244886.53599999999</v>
      </c>
      <c r="BG163" s="31">
        <v>24363.815999999999</v>
      </c>
      <c r="BH163" s="31">
        <v>98265</v>
      </c>
      <c r="BI163" s="31">
        <v>9540.2980000000007</v>
      </c>
      <c r="BJ163" s="31">
        <v>21992.579000000002</v>
      </c>
      <c r="BK163" s="31">
        <v>54406.900999999998</v>
      </c>
      <c r="BL163" s="31">
        <v>13568.3</v>
      </c>
      <c r="BM163" s="31">
        <v>2826.0419999999999</v>
      </c>
      <c r="BN163" s="31">
        <v>11151.692999999999</v>
      </c>
      <c r="BO163" s="32">
        <v>236114.62899999996</v>
      </c>
      <c r="BP163" s="31">
        <v>4454.6840000000002</v>
      </c>
      <c r="BQ163" s="31">
        <v>1785.636</v>
      </c>
      <c r="BR163" s="31">
        <v>8669.625</v>
      </c>
      <c r="BS163" s="31">
        <v>4546.9740000000002</v>
      </c>
      <c r="BT163" s="31">
        <v>6116.7730000000001</v>
      </c>
      <c r="BU163" s="31">
        <v>3710.335</v>
      </c>
      <c r="BV163" s="31">
        <v>5385</v>
      </c>
      <c r="BW163" s="31">
        <v>4585</v>
      </c>
      <c r="BX163" s="31">
        <v>2855.8820000000001</v>
      </c>
      <c r="BY163" s="31">
        <v>1967.0119999999999</v>
      </c>
      <c r="BZ163" s="31">
        <v>2120.1109999999999</v>
      </c>
      <c r="CA163" s="31">
        <v>1574</v>
      </c>
      <c r="CB163" s="31">
        <v>2544.518</v>
      </c>
      <c r="CC163" s="31">
        <v>2766.299</v>
      </c>
      <c r="CD163" s="31">
        <v>961.60500000000002</v>
      </c>
      <c r="CE163" s="32">
        <v>54043.454000000005</v>
      </c>
      <c r="CF163" s="31">
        <v>2511.7599999999998</v>
      </c>
      <c r="CG163" s="32">
        <v>292669.84299999999</v>
      </c>
      <c r="CH163" s="31">
        <v>841105</v>
      </c>
      <c r="CI163" s="31">
        <v>554000</v>
      </c>
      <c r="CJ163" s="31">
        <v>119766.538</v>
      </c>
      <c r="CK163" s="31">
        <v>105696.78599999999</v>
      </c>
      <c r="CL163" s="31">
        <v>39718.093999999997</v>
      </c>
      <c r="CM163" s="31">
        <v>32883</v>
      </c>
      <c r="CN163" s="31">
        <v>38201.900999999998</v>
      </c>
      <c r="CO163" s="31">
        <v>14862</v>
      </c>
      <c r="CP163" s="31">
        <v>69149.652000000002</v>
      </c>
      <c r="CQ163" s="31">
        <v>27926.302</v>
      </c>
      <c r="CR163" s="31">
        <v>4045.3</v>
      </c>
      <c r="CS163" s="31">
        <v>11171.333000000001</v>
      </c>
      <c r="CT163" s="31">
        <v>12154.668</v>
      </c>
      <c r="CU163" s="31">
        <v>67491.369000000006</v>
      </c>
      <c r="CV163" s="31">
        <v>2112.9</v>
      </c>
      <c r="CW163" s="31">
        <v>12869.416999999999</v>
      </c>
      <c r="CX163" s="32">
        <v>1953154.26</v>
      </c>
      <c r="CY163" s="31">
        <v>12749.385</v>
      </c>
      <c r="CZ163" s="31">
        <v>7388.3109999999997</v>
      </c>
      <c r="DA163" s="31">
        <v>2904.0419999999999</v>
      </c>
      <c r="DB163" s="31">
        <v>1283.4000000000001</v>
      </c>
      <c r="DC163" s="31">
        <v>14364.579</v>
      </c>
      <c r="DD163" s="31">
        <v>43614.366000000002</v>
      </c>
      <c r="DE163" s="31">
        <v>4772.366</v>
      </c>
      <c r="DF163" s="32">
        <v>87076.449000000008</v>
      </c>
      <c r="DG163" s="31">
        <v>225.375</v>
      </c>
      <c r="DH163" s="31">
        <v>29677.875</v>
      </c>
      <c r="DI163" s="31">
        <v>9732.1990000000005</v>
      </c>
      <c r="DJ163" s="31">
        <v>2996.9189999999999</v>
      </c>
      <c r="DK163" s="31">
        <v>1556.2260000000001</v>
      </c>
      <c r="DL163" s="31">
        <v>793.31399999999996</v>
      </c>
      <c r="DM163" s="31">
        <v>2529.4769999999999</v>
      </c>
      <c r="DN163" s="31">
        <v>802.59400000000005</v>
      </c>
      <c r="DO163" s="31">
        <v>124.489</v>
      </c>
      <c r="DP163" s="31">
        <v>6287.4539999999997</v>
      </c>
      <c r="DQ163" s="31">
        <v>6478.6809999999996</v>
      </c>
      <c r="DR163" s="31">
        <v>36579.964</v>
      </c>
      <c r="DS163" s="31">
        <v>288.13600000000002</v>
      </c>
      <c r="DT163" s="31">
        <v>7251.3829999999998</v>
      </c>
      <c r="DU163" s="31">
        <v>1136</v>
      </c>
      <c r="DV163" s="32">
        <v>106460.086</v>
      </c>
      <c r="DW163" s="32">
        <v>2146690.7949999999</v>
      </c>
      <c r="DX163" s="31">
        <v>14335.388000000001</v>
      </c>
      <c r="DY163" s="31">
        <v>5752.9570000000003</v>
      </c>
      <c r="DZ163" s="31">
        <v>2689.2710000000002</v>
      </c>
      <c r="EA163" s="31">
        <v>599.64700000000005</v>
      </c>
      <c r="EB163" s="31">
        <v>5366.018</v>
      </c>
      <c r="EC163" s="31">
        <v>3596.8110000000001</v>
      </c>
      <c r="ED163" s="31">
        <v>6870.2439999999997</v>
      </c>
      <c r="EE163" s="31">
        <v>273.38099999999997</v>
      </c>
      <c r="EF163" s="31">
        <v>1883.905</v>
      </c>
      <c r="EG163" s="31">
        <v>3806.002</v>
      </c>
      <c r="EH163" s="31">
        <v>243.01400000000001</v>
      </c>
      <c r="EI163" s="31">
        <v>1305.7940000000001</v>
      </c>
      <c r="EJ163" s="31">
        <v>5873.7089999999998</v>
      </c>
      <c r="EK163" s="31">
        <v>168.6</v>
      </c>
      <c r="EL163" s="31">
        <v>34183.987999999998</v>
      </c>
      <c r="EM163" s="31">
        <v>273.99900000000002</v>
      </c>
      <c r="EN163" s="31">
        <v>32307.998</v>
      </c>
      <c r="EO163" s="31">
        <v>525.92999999999995</v>
      </c>
      <c r="EP163" s="31">
        <v>500.57600000000002</v>
      </c>
      <c r="EQ163" s="31">
        <v>9065.1859999999997</v>
      </c>
      <c r="ER163" s="31">
        <v>3714.6790000000001</v>
      </c>
      <c r="ES163" s="31">
        <v>623.28200000000004</v>
      </c>
      <c r="ET163" s="31">
        <v>11633.03</v>
      </c>
      <c r="EU163" s="31">
        <v>1091.675</v>
      </c>
      <c r="EV163" s="31">
        <v>1438.78</v>
      </c>
      <c r="EW163" s="31">
        <v>2077.3809999999999</v>
      </c>
      <c r="EX163" s="31">
        <v>6920.4939999999997</v>
      </c>
      <c r="EY163" s="31">
        <v>4630.3280000000004</v>
      </c>
      <c r="EZ163" s="31">
        <v>5671.5050000000001</v>
      </c>
      <c r="FA163" s="31">
        <v>1310.672</v>
      </c>
      <c r="FB163" s="31">
        <v>841.07899999999995</v>
      </c>
      <c r="FC163" s="31">
        <v>16313.391</v>
      </c>
      <c r="FD163" s="31">
        <v>9539.0589999999993</v>
      </c>
      <c r="FE163" s="31">
        <v>792.62900000000002</v>
      </c>
      <c r="FF163" s="31">
        <v>4948.6670000000004</v>
      </c>
      <c r="FG163" s="31">
        <v>57234.218999999997</v>
      </c>
      <c r="FH163" s="31">
        <v>3880.2249999999999</v>
      </c>
      <c r="FI163" s="31">
        <v>74.86</v>
      </c>
      <c r="FJ163" s="31">
        <v>4450.1419999999998</v>
      </c>
      <c r="FK163" s="31">
        <v>55.615000000000002</v>
      </c>
      <c r="FL163" s="31">
        <v>2833.6460000000002</v>
      </c>
      <c r="FM163" s="31">
        <v>3751.9789999999998</v>
      </c>
      <c r="FN163" s="31">
        <v>23338.080000000002</v>
      </c>
      <c r="FO163" s="31">
        <v>14182.396000000001</v>
      </c>
      <c r="FP163" s="31">
        <v>467.416</v>
      </c>
      <c r="FQ163" s="31">
        <v>14236.867</v>
      </c>
      <c r="FR163" s="31">
        <v>2009.6849999999999</v>
      </c>
      <c r="FS163" s="31">
        <v>5197.5590000000002</v>
      </c>
      <c r="FT163" s="31">
        <v>10008.815000000001</v>
      </c>
      <c r="FU163" s="31">
        <v>22385.56</v>
      </c>
      <c r="FV163" s="31">
        <v>4376.3710000000001</v>
      </c>
      <c r="FW163" s="31">
        <v>5684.1869999999999</v>
      </c>
      <c r="FX163" s="31">
        <v>132.251</v>
      </c>
      <c r="FY163" s="32">
        <v>375468.94199999992</v>
      </c>
      <c r="GA163" s="30">
        <v>3769818.4019999998</v>
      </c>
    </row>
    <row r="164" spans="1:183">
      <c r="A164" s="33">
        <v>1972</v>
      </c>
      <c r="B164" s="31">
        <v>7544.201</v>
      </c>
      <c r="C164" s="31">
        <v>9709.1</v>
      </c>
      <c r="D164" s="31">
        <v>4991.5959999999995</v>
      </c>
      <c r="E164" s="31">
        <v>4639.6570000000002</v>
      </c>
      <c r="F164" s="31">
        <v>52894</v>
      </c>
      <c r="G164" s="31">
        <v>78717.088000000003</v>
      </c>
      <c r="H164" s="31">
        <v>54365.563999999998</v>
      </c>
      <c r="I164" s="31">
        <v>13329.874</v>
      </c>
      <c r="J164" s="31">
        <v>3933.0039999999999</v>
      </c>
      <c r="K164" s="31">
        <v>8122</v>
      </c>
      <c r="L164" s="31">
        <v>6401.4</v>
      </c>
      <c r="M164" s="31">
        <v>56079</v>
      </c>
      <c r="N164" s="32">
        <v>300726.484</v>
      </c>
      <c r="O164" s="31">
        <v>3024.4</v>
      </c>
      <c r="P164" s="31">
        <v>8888.6280000000006</v>
      </c>
      <c r="Q164" s="31">
        <v>8970.4500000000007</v>
      </c>
      <c r="R164" s="31">
        <v>34513.161</v>
      </c>
      <c r="S164" s="31">
        <v>1883.1620000000003</v>
      </c>
      <c r="T164" s="32">
        <v>358006.28500000009</v>
      </c>
      <c r="U164" s="31">
        <v>13177</v>
      </c>
      <c r="V164" s="31">
        <v>2929.1</v>
      </c>
      <c r="W164" s="31">
        <v>22284.5</v>
      </c>
      <c r="X164" s="31">
        <v>209896</v>
      </c>
      <c r="Y164" s="32">
        <v>248286.6</v>
      </c>
      <c r="Z164" s="31">
        <v>2263.5540000000001</v>
      </c>
      <c r="AA164" s="31">
        <v>8576.2000000000007</v>
      </c>
      <c r="AB164" s="31">
        <v>14455.591</v>
      </c>
      <c r="AC164" s="31">
        <v>10394.091</v>
      </c>
      <c r="AD164" s="31">
        <v>33039.544999999998</v>
      </c>
      <c r="AE164" s="31">
        <v>20662.648000000001</v>
      </c>
      <c r="AF164" s="31">
        <v>20197.487000000001</v>
      </c>
      <c r="AG164" s="32">
        <v>109589.11600000001</v>
      </c>
      <c r="AH164" s="31">
        <v>3819</v>
      </c>
      <c r="AI164" s="31">
        <v>4225.3100000000004</v>
      </c>
      <c r="AJ164" s="31">
        <v>1617.701</v>
      </c>
      <c r="AK164" s="31">
        <v>1694.51</v>
      </c>
      <c r="AL164" s="31">
        <v>8840.9660000000003</v>
      </c>
      <c r="AM164" s="32">
        <v>20197.487000000001</v>
      </c>
      <c r="AN164" s="31">
        <v>9862.1579999999994</v>
      </c>
      <c r="AO164" s="31">
        <v>4593.433</v>
      </c>
      <c r="AP164" s="32">
        <v>14455.591</v>
      </c>
      <c r="AQ164" s="31">
        <v>2647.0349999999999</v>
      </c>
      <c r="AR164" s="31">
        <v>5393.6809999999996</v>
      </c>
      <c r="AS164" s="31">
        <v>9169.1560000000009</v>
      </c>
      <c r="AT164" s="31">
        <v>1397.3910000000001</v>
      </c>
      <c r="AU164" s="31">
        <v>4786.4750000000004</v>
      </c>
      <c r="AV164" s="31">
        <v>13541.694</v>
      </c>
      <c r="AW164" s="31">
        <v>3094.9450000000002</v>
      </c>
      <c r="AX164" s="31">
        <v>2401.2440000000001</v>
      </c>
      <c r="AY164" s="31">
        <v>3213.2710000000002</v>
      </c>
      <c r="AZ164" s="31">
        <v>3703.0010000000002</v>
      </c>
      <c r="BA164" s="31">
        <v>131768.68100000001</v>
      </c>
      <c r="BB164" s="31">
        <v>3145.1410000000001</v>
      </c>
      <c r="BC164" s="31">
        <v>2313.1019999999999</v>
      </c>
      <c r="BD164" s="31">
        <v>48026.627</v>
      </c>
      <c r="BE164" s="31">
        <v>12741.848</v>
      </c>
      <c r="BF164" s="32">
        <v>247343.29200000004</v>
      </c>
      <c r="BG164" s="31">
        <v>24779.798999999999</v>
      </c>
      <c r="BH164" s="31">
        <v>100874</v>
      </c>
      <c r="BI164" s="31">
        <v>9717.5239999999994</v>
      </c>
      <c r="BJ164" s="31">
        <v>22542.89</v>
      </c>
      <c r="BK164" s="31">
        <v>55984.294000000002</v>
      </c>
      <c r="BL164" s="31">
        <v>13954.7</v>
      </c>
      <c r="BM164" s="31">
        <v>2829.5259999999998</v>
      </c>
      <c r="BN164" s="31">
        <v>11515.648999999999</v>
      </c>
      <c r="BO164" s="32">
        <v>242198.38200000001</v>
      </c>
      <c r="BP164" s="31">
        <v>4565.8720000000003</v>
      </c>
      <c r="BQ164" s="31">
        <v>1834.796</v>
      </c>
      <c r="BR164" s="31">
        <v>8831.348</v>
      </c>
      <c r="BS164" s="31">
        <v>4671.3289999999997</v>
      </c>
      <c r="BT164" s="31">
        <v>6298.6509999999998</v>
      </c>
      <c r="BU164" s="31">
        <v>3790.9029999999998</v>
      </c>
      <c r="BV164" s="31">
        <v>5510</v>
      </c>
      <c r="BW164" s="31">
        <v>4626</v>
      </c>
      <c r="BX164" s="31">
        <v>2965.1460000000002</v>
      </c>
      <c r="BY164" s="31">
        <v>1997.616</v>
      </c>
      <c r="BZ164" s="31">
        <v>2182.9079999999999</v>
      </c>
      <c r="CA164" s="31">
        <v>1617</v>
      </c>
      <c r="CB164" s="31">
        <v>2614.1039999999998</v>
      </c>
      <c r="CC164" s="31">
        <v>2847.1320000000001</v>
      </c>
      <c r="CD164" s="31">
        <v>975.19899999999996</v>
      </c>
      <c r="CE164" s="32">
        <v>55328.004000000001</v>
      </c>
      <c r="CF164" s="31">
        <v>2553.3830000000003</v>
      </c>
      <c r="CG164" s="32">
        <v>300079.76899999997</v>
      </c>
      <c r="CH164" s="31">
        <v>862030</v>
      </c>
      <c r="CI164" s="31">
        <v>567000</v>
      </c>
      <c r="CJ164" s="31">
        <v>122564.57371535679</v>
      </c>
      <c r="CK164" s="31">
        <v>107188.273</v>
      </c>
      <c r="CL164" s="31">
        <v>40850.141000000003</v>
      </c>
      <c r="CM164" s="31">
        <v>33505</v>
      </c>
      <c r="CN164" s="31">
        <v>39276.152999999998</v>
      </c>
      <c r="CO164" s="31">
        <v>15168</v>
      </c>
      <c r="CP164" s="31">
        <v>70676.995999999999</v>
      </c>
      <c r="CQ164" s="31">
        <v>28474.101999999999</v>
      </c>
      <c r="CR164" s="31">
        <v>4115.7</v>
      </c>
      <c r="CS164" s="31">
        <v>11441.462</v>
      </c>
      <c r="CT164" s="31">
        <v>12389.130999999999</v>
      </c>
      <c r="CU164" s="31">
        <v>69325.921000000002</v>
      </c>
      <c r="CV164" s="31">
        <v>2152.4</v>
      </c>
      <c r="CW164" s="31">
        <v>13116.398999999999</v>
      </c>
      <c r="CX164" s="32">
        <v>1999274.2517153569</v>
      </c>
      <c r="CY164" s="31">
        <v>13079.46</v>
      </c>
      <c r="CZ164" s="31">
        <v>7452.24</v>
      </c>
      <c r="DA164" s="31">
        <v>2964.4029999999998</v>
      </c>
      <c r="DB164" s="31">
        <v>1320.5</v>
      </c>
      <c r="DC164" s="31">
        <v>14781.241</v>
      </c>
      <c r="DD164" s="31">
        <v>44655.014000000003</v>
      </c>
      <c r="DE164" s="31">
        <v>4896.6950000000006</v>
      </c>
      <c r="DF164" s="32">
        <v>89149.553000000014</v>
      </c>
      <c r="DG164" s="31">
        <v>230.8</v>
      </c>
      <c r="DH164" s="31">
        <v>30522.277999999998</v>
      </c>
      <c r="DI164" s="31">
        <v>10061.505999999999</v>
      </c>
      <c r="DJ164" s="31">
        <v>3095.893</v>
      </c>
      <c r="DK164" s="31">
        <v>1613.5509999999999</v>
      </c>
      <c r="DL164" s="31">
        <v>841.93399999999997</v>
      </c>
      <c r="DM164" s="31">
        <v>2680.3960000000002</v>
      </c>
      <c r="DN164" s="31">
        <v>829.05</v>
      </c>
      <c r="DO164" s="31">
        <v>134.40799999999999</v>
      </c>
      <c r="DP164" s="31">
        <v>6472.7560000000003</v>
      </c>
      <c r="DQ164" s="31">
        <v>6701.1719999999996</v>
      </c>
      <c r="DR164" s="31">
        <v>37492.953000000001</v>
      </c>
      <c r="DS164" s="31">
        <v>336.32499999999999</v>
      </c>
      <c r="DT164" s="31">
        <v>7407.0749999999998</v>
      </c>
      <c r="DU164" s="31">
        <v>1166</v>
      </c>
      <c r="DV164" s="32">
        <v>109586.09700000001</v>
      </c>
      <c r="DW164" s="32">
        <v>2198009.9017153569</v>
      </c>
      <c r="DX164" s="31">
        <v>14760.787</v>
      </c>
      <c r="DY164" s="31">
        <v>5895.2120000000004</v>
      </c>
      <c r="DZ164" s="31">
        <v>2761.4070000000002</v>
      </c>
      <c r="EA164" s="31">
        <v>619.351</v>
      </c>
      <c r="EB164" s="31">
        <v>5433.8860000000004</v>
      </c>
      <c r="EC164" s="31">
        <v>3529.9830000000002</v>
      </c>
      <c r="ED164" s="31">
        <v>7021.0280000000002</v>
      </c>
      <c r="EE164" s="31">
        <v>275.392</v>
      </c>
      <c r="EF164" s="31">
        <v>1927.26</v>
      </c>
      <c r="EG164" s="31">
        <v>3886.643</v>
      </c>
      <c r="EH164" s="31">
        <v>250.02699999999999</v>
      </c>
      <c r="EI164" s="31">
        <v>1340.4580000000001</v>
      </c>
      <c r="EJ164" s="31">
        <v>6171.63</v>
      </c>
      <c r="EK164" s="31">
        <v>178.84800000000001</v>
      </c>
      <c r="EL164" s="31">
        <v>34807.417000000001</v>
      </c>
      <c r="EM164" s="31">
        <v>277.60300000000001</v>
      </c>
      <c r="EN164" s="31">
        <v>33030.559000000001</v>
      </c>
      <c r="EO164" s="31">
        <v>538.00900000000001</v>
      </c>
      <c r="EP164" s="31">
        <v>517.101</v>
      </c>
      <c r="EQ164" s="31">
        <v>9353.6589999999997</v>
      </c>
      <c r="ER164" s="31">
        <v>3787.7959999999998</v>
      </c>
      <c r="ES164" s="31">
        <v>625.36099999999999</v>
      </c>
      <c r="ET164" s="31">
        <v>12044.785</v>
      </c>
      <c r="EU164" s="31">
        <v>1116.779</v>
      </c>
      <c r="EV164" s="31">
        <v>1482.6279999999999</v>
      </c>
      <c r="EW164" s="31">
        <v>2183.877</v>
      </c>
      <c r="EX164" s="31">
        <v>7082.43</v>
      </c>
      <c r="EY164" s="31">
        <v>4760.6660000000002</v>
      </c>
      <c r="EZ164" s="31">
        <v>5801.2039999999997</v>
      </c>
      <c r="FA164" s="31">
        <v>1332.7860000000001</v>
      </c>
      <c r="FB164" s="31">
        <v>851.33399999999995</v>
      </c>
      <c r="FC164" s="31">
        <v>16660.669999999998</v>
      </c>
      <c r="FD164" s="31">
        <v>9809.5959999999995</v>
      </c>
      <c r="FE164" s="31">
        <v>821.78200000000004</v>
      </c>
      <c r="FF164" s="31">
        <v>5060.2619999999997</v>
      </c>
      <c r="FG164" s="31">
        <v>58941.175999999999</v>
      </c>
      <c r="FH164" s="31">
        <v>3992.1210000000001</v>
      </c>
      <c r="FI164" s="31">
        <v>76.594999999999999</v>
      </c>
      <c r="FJ164" s="31">
        <v>4588.6959999999999</v>
      </c>
      <c r="FK164" s="31">
        <v>56.814</v>
      </c>
      <c r="FL164" s="31">
        <v>2879.0129999999999</v>
      </c>
      <c r="FM164" s="31">
        <v>3840.1610000000001</v>
      </c>
      <c r="FN164" s="31">
        <v>23935.81</v>
      </c>
      <c r="FO164" s="31">
        <v>14597.019</v>
      </c>
      <c r="FP164" s="31">
        <v>480.10500000000002</v>
      </c>
      <c r="FQ164" s="31">
        <v>14706.593000000001</v>
      </c>
      <c r="FR164" s="31">
        <v>2056.3510000000001</v>
      </c>
      <c r="FS164" s="31">
        <v>5303.5069999999996</v>
      </c>
      <c r="FT164" s="31">
        <v>10224.459000000001</v>
      </c>
      <c r="FU164" s="31">
        <v>23007.669000000002</v>
      </c>
      <c r="FV164" s="31">
        <v>4506.4970000000003</v>
      </c>
      <c r="FW164" s="31">
        <v>5861.1350000000002</v>
      </c>
      <c r="FX164" s="31">
        <v>131.68700000000001</v>
      </c>
      <c r="FY164" s="32">
        <v>385183.62399999984</v>
      </c>
      <c r="GA164" s="30">
        <v>3846498.5877153566</v>
      </c>
    </row>
    <row r="165" spans="1:183">
      <c r="A165" s="33">
        <v>1973</v>
      </c>
      <c r="B165" s="31">
        <v>7586.1149999999998</v>
      </c>
      <c r="C165" s="31">
        <v>9738.4</v>
      </c>
      <c r="D165" s="31">
        <v>5021.8609999999999</v>
      </c>
      <c r="E165" s="31">
        <v>4666.0810000000001</v>
      </c>
      <c r="F165" s="31">
        <v>53333</v>
      </c>
      <c r="G165" s="31">
        <v>78950.22</v>
      </c>
      <c r="H165" s="31">
        <v>54796.843000000001</v>
      </c>
      <c r="I165" s="31">
        <v>13438.404</v>
      </c>
      <c r="J165" s="31">
        <v>3960.6129999999998</v>
      </c>
      <c r="K165" s="31">
        <v>8137</v>
      </c>
      <c r="L165" s="31">
        <v>6441.1</v>
      </c>
      <c r="M165" s="31">
        <v>56210</v>
      </c>
      <c r="N165" s="32">
        <v>302279.63699999999</v>
      </c>
      <c r="O165" s="31">
        <v>3073.2</v>
      </c>
      <c r="P165" s="31">
        <v>8929.0859999999993</v>
      </c>
      <c r="Q165" s="31">
        <v>8975.9500000000007</v>
      </c>
      <c r="R165" s="31">
        <v>34836.716</v>
      </c>
      <c r="S165" s="31">
        <v>1907.107</v>
      </c>
      <c r="T165" s="32">
        <v>360001.69600000005</v>
      </c>
      <c r="U165" s="31">
        <v>13380.4</v>
      </c>
      <c r="V165" s="31">
        <v>2992.3</v>
      </c>
      <c r="W165" s="31">
        <v>22559.5</v>
      </c>
      <c r="X165" s="31">
        <v>211909</v>
      </c>
      <c r="Y165" s="32">
        <v>250841.2</v>
      </c>
      <c r="Z165" s="31">
        <v>2295.6909999999998</v>
      </c>
      <c r="AA165" s="31">
        <v>8620.9969999999994</v>
      </c>
      <c r="AB165" s="31">
        <v>14549.272999999999</v>
      </c>
      <c r="AC165" s="31">
        <v>10425.984</v>
      </c>
      <c r="AD165" s="31">
        <v>33331.131000000001</v>
      </c>
      <c r="AE165" s="31">
        <v>20827.525000000001</v>
      </c>
      <c r="AF165" s="31">
        <v>20367.416000000001</v>
      </c>
      <c r="AG165" s="32">
        <v>110418.01699999999</v>
      </c>
      <c r="AH165" s="31">
        <v>3872</v>
      </c>
      <c r="AI165" s="31">
        <v>4234.6639999999998</v>
      </c>
      <c r="AJ165" s="31">
        <v>1639.2360000000001</v>
      </c>
      <c r="AK165" s="31">
        <v>1703.373</v>
      </c>
      <c r="AL165" s="31">
        <v>8918.143</v>
      </c>
      <c r="AM165" s="32">
        <v>20367.415999999997</v>
      </c>
      <c r="AN165" s="31">
        <v>9912.08</v>
      </c>
      <c r="AO165" s="31">
        <v>4637.1930000000002</v>
      </c>
      <c r="AP165" s="32">
        <v>14549.273000000001</v>
      </c>
      <c r="AQ165" s="31">
        <v>2712.9969999999998</v>
      </c>
      <c r="AR165" s="31">
        <v>5497.7740000000003</v>
      </c>
      <c r="AS165" s="31">
        <v>9236.4650000000001</v>
      </c>
      <c r="AT165" s="31">
        <v>1410.836</v>
      </c>
      <c r="AU165" s="31">
        <v>4825.8500000000004</v>
      </c>
      <c r="AV165" s="31">
        <v>13754.298000000001</v>
      </c>
      <c r="AW165" s="31">
        <v>3161.16</v>
      </c>
      <c r="AX165" s="31">
        <v>2421.355</v>
      </c>
      <c r="AY165" s="31">
        <v>3245.5509999999999</v>
      </c>
      <c r="AZ165" s="31">
        <v>3752.8270000000002</v>
      </c>
      <c r="BA165" s="31">
        <v>132556.17600000001</v>
      </c>
      <c r="BB165" s="31">
        <v>3242.7779999999998</v>
      </c>
      <c r="BC165" s="31">
        <v>2379.578</v>
      </c>
      <c r="BD165" s="31">
        <v>48367.002</v>
      </c>
      <c r="BE165" s="31">
        <v>13147.733</v>
      </c>
      <c r="BF165" s="32">
        <v>249712.38000000003</v>
      </c>
      <c r="BG165" s="31">
        <v>25209.829000000002</v>
      </c>
      <c r="BH165" s="31">
        <v>103513</v>
      </c>
      <c r="BI165" s="31">
        <v>9896.6350000000002</v>
      </c>
      <c r="BJ165" s="31">
        <v>23069.231</v>
      </c>
      <c r="BK165" s="31">
        <v>57557.303</v>
      </c>
      <c r="BL165" s="31">
        <v>14350.3</v>
      </c>
      <c r="BM165" s="31">
        <v>2834.1149999999998</v>
      </c>
      <c r="BN165" s="31">
        <v>11893.035</v>
      </c>
      <c r="BO165" s="32">
        <v>248323.448</v>
      </c>
      <c r="BP165" s="31">
        <v>4679.9229999999998</v>
      </c>
      <c r="BQ165" s="31">
        <v>1886.0350000000001</v>
      </c>
      <c r="BR165" s="31">
        <v>9001.3549999999996</v>
      </c>
      <c r="BS165" s="31">
        <v>4796.1480000000001</v>
      </c>
      <c r="BT165" s="31">
        <v>6485.0129999999999</v>
      </c>
      <c r="BU165" s="31">
        <v>3878.1970000000001</v>
      </c>
      <c r="BV165" s="31">
        <v>5639</v>
      </c>
      <c r="BW165" s="31">
        <v>4693</v>
      </c>
      <c r="BX165" s="31">
        <v>3077.8049999999998</v>
      </c>
      <c r="BY165" s="31">
        <v>2036.377</v>
      </c>
      <c r="BZ165" s="31">
        <v>2247.491</v>
      </c>
      <c r="CA165" s="31">
        <v>1660</v>
      </c>
      <c r="CB165" s="31">
        <v>2693</v>
      </c>
      <c r="CC165" s="31">
        <v>2863.42</v>
      </c>
      <c r="CD165" s="31">
        <v>984.78599999999994</v>
      </c>
      <c r="CE165" s="32">
        <v>56621.55</v>
      </c>
      <c r="CF165" s="31">
        <v>2591.8209999999999</v>
      </c>
      <c r="CG165" s="32">
        <v>307536.81900000002</v>
      </c>
      <c r="CH165" s="31">
        <v>881940</v>
      </c>
      <c r="CI165" s="31">
        <v>580000</v>
      </c>
      <c r="CJ165" s="31">
        <v>125431.88737362334</v>
      </c>
      <c r="CK165" s="31">
        <v>108706.79700000001</v>
      </c>
      <c r="CL165" s="31">
        <v>41998.116999999998</v>
      </c>
      <c r="CM165" s="31">
        <v>34073</v>
      </c>
      <c r="CN165" s="31">
        <v>40302.224999999999</v>
      </c>
      <c r="CO165" s="31">
        <v>15454</v>
      </c>
      <c r="CP165" s="31">
        <v>72382.694000000003</v>
      </c>
      <c r="CQ165" s="31">
        <v>29234.935000000001</v>
      </c>
      <c r="CR165" s="31">
        <v>4212.6000000000004</v>
      </c>
      <c r="CS165" s="31">
        <v>11711.866</v>
      </c>
      <c r="CT165" s="31">
        <v>12633.645</v>
      </c>
      <c r="CU165" s="31">
        <v>71121.085000000006</v>
      </c>
      <c r="CV165" s="31">
        <v>2193</v>
      </c>
      <c r="CW165" s="31">
        <v>13351.662</v>
      </c>
      <c r="CX165" s="32">
        <v>2044747.5133736236</v>
      </c>
      <c r="CY165" s="31">
        <v>13421.300999999999</v>
      </c>
      <c r="CZ165" s="31">
        <v>7535.6729999999998</v>
      </c>
      <c r="DA165" s="31">
        <v>3026.848</v>
      </c>
      <c r="DB165" s="31">
        <v>1360.1</v>
      </c>
      <c r="DC165" s="31">
        <v>15160.867</v>
      </c>
      <c r="DD165" s="31">
        <v>45736.495999999999</v>
      </c>
      <c r="DE165" s="31">
        <v>5017.1739999999991</v>
      </c>
      <c r="DF165" s="32">
        <v>91258.459000000003</v>
      </c>
      <c r="DG165" s="31">
        <v>238.977</v>
      </c>
      <c r="DH165" s="31">
        <v>31392.367999999999</v>
      </c>
      <c r="DI165" s="31">
        <v>10401.956</v>
      </c>
      <c r="DJ165" s="31">
        <v>3197.4110000000001</v>
      </c>
      <c r="DK165" s="31">
        <v>1674.258</v>
      </c>
      <c r="DL165" s="31">
        <v>893.53399999999999</v>
      </c>
      <c r="DM165" s="31">
        <v>2825.848</v>
      </c>
      <c r="DN165" s="31">
        <v>856.71400000000006</v>
      </c>
      <c r="DO165" s="31">
        <v>145.11600000000001</v>
      </c>
      <c r="DP165" s="31">
        <v>6666.9279999999999</v>
      </c>
      <c r="DQ165" s="31">
        <v>6931.3040000000001</v>
      </c>
      <c r="DR165" s="31">
        <v>38503.442000000003</v>
      </c>
      <c r="DS165" s="31">
        <v>391.33699999999999</v>
      </c>
      <c r="DT165" s="31">
        <v>7579.5010000000002</v>
      </c>
      <c r="DU165" s="31">
        <v>1196</v>
      </c>
      <c r="DV165" s="32">
        <v>112894.694</v>
      </c>
      <c r="DW165" s="32">
        <v>2248900.6663736235</v>
      </c>
      <c r="DX165" s="31">
        <v>15197.724</v>
      </c>
      <c r="DY165" s="31">
        <v>6026.3630000000003</v>
      </c>
      <c r="DZ165" s="31">
        <v>2836.3249999999998</v>
      </c>
      <c r="EA165" s="31">
        <v>643.07600000000002</v>
      </c>
      <c r="EB165" s="31">
        <v>5507.5940000000001</v>
      </c>
      <c r="EC165" s="31">
        <v>3540.0659999999998</v>
      </c>
      <c r="ED165" s="31">
        <v>7179.4989999999998</v>
      </c>
      <c r="EE165" s="31">
        <v>277.21800000000002</v>
      </c>
      <c r="EF165" s="31">
        <v>1965.058</v>
      </c>
      <c r="EG165" s="31">
        <v>3969.8029999999999</v>
      </c>
      <c r="EH165" s="31">
        <v>257.303</v>
      </c>
      <c r="EI165" s="31">
        <v>1376.4549999999999</v>
      </c>
      <c r="EJ165" s="31">
        <v>6465.22</v>
      </c>
      <c r="EK165" s="31">
        <v>188.75</v>
      </c>
      <c r="EL165" s="31">
        <v>35480.413999999997</v>
      </c>
      <c r="EM165" s="31">
        <v>271.30099999999999</v>
      </c>
      <c r="EN165" s="31">
        <v>33786.014000000003</v>
      </c>
      <c r="EO165" s="31">
        <v>560.65800000000002</v>
      </c>
      <c r="EP165" s="31">
        <v>534.17100000000005</v>
      </c>
      <c r="EQ165" s="31">
        <v>9649.4670000000006</v>
      </c>
      <c r="ER165" s="31">
        <v>3862.799</v>
      </c>
      <c r="ES165" s="31">
        <v>633.26599999999996</v>
      </c>
      <c r="ET165" s="31">
        <v>12482.054</v>
      </c>
      <c r="EU165" s="31">
        <v>1142.46</v>
      </c>
      <c r="EV165" s="31">
        <v>1528.162</v>
      </c>
      <c r="EW165" s="31">
        <v>2312.3690000000001</v>
      </c>
      <c r="EX165" s="31">
        <v>7250.4549999999999</v>
      </c>
      <c r="EY165" s="31">
        <v>4900.549</v>
      </c>
      <c r="EZ165" s="31">
        <v>5935.3230000000003</v>
      </c>
      <c r="FA165" s="31">
        <v>1355.7929999999999</v>
      </c>
      <c r="FB165" s="31">
        <v>861.23900000000003</v>
      </c>
      <c r="FC165" s="31">
        <v>16998.378000000001</v>
      </c>
      <c r="FD165" s="31">
        <v>10087.915000000001</v>
      </c>
      <c r="FE165" s="31">
        <v>851.25800000000004</v>
      </c>
      <c r="FF165" s="31">
        <v>5175.4080000000004</v>
      </c>
      <c r="FG165" s="31">
        <v>60702.377999999997</v>
      </c>
      <c r="FH165" s="31">
        <v>4109.8379999999997</v>
      </c>
      <c r="FI165" s="31">
        <v>78.221999999999994</v>
      </c>
      <c r="FJ165" s="31">
        <v>4727.1629999999996</v>
      </c>
      <c r="FK165" s="31">
        <v>57.53</v>
      </c>
      <c r="FL165" s="31">
        <v>2925.433</v>
      </c>
      <c r="FM165" s="31">
        <v>3931.6550000000002</v>
      </c>
      <c r="FN165" s="31">
        <v>24549.294000000002</v>
      </c>
      <c r="FO165" s="31">
        <v>15113.382</v>
      </c>
      <c r="FP165" s="31">
        <v>493.23200000000003</v>
      </c>
      <c r="FQ165" s="31">
        <v>15201.384</v>
      </c>
      <c r="FR165" s="31">
        <v>2104.154</v>
      </c>
      <c r="FS165" s="31">
        <v>5426.2129999999997</v>
      </c>
      <c r="FT165" s="31">
        <v>10428.151</v>
      </c>
      <c r="FU165" s="31">
        <v>23668.471000000001</v>
      </c>
      <c r="FV165" s="31">
        <v>4642.9409999999998</v>
      </c>
      <c r="FW165" s="31">
        <v>6001.9489999999996</v>
      </c>
      <c r="FX165" s="31">
        <v>131.27699999999999</v>
      </c>
      <c r="FY165" s="32">
        <v>395382.57400000014</v>
      </c>
      <c r="GA165" s="30">
        <v>3922793.3523736238</v>
      </c>
    </row>
    <row r="166" spans="1:183">
      <c r="A166" s="33">
        <v>1974</v>
      </c>
      <c r="B166" s="31">
        <v>7599.0379999999996</v>
      </c>
      <c r="C166" s="31">
        <v>9767.7999999999993</v>
      </c>
      <c r="D166" s="31">
        <v>5045.2969999999996</v>
      </c>
      <c r="E166" s="31">
        <v>4690.5739999999996</v>
      </c>
      <c r="F166" s="31">
        <v>53690</v>
      </c>
      <c r="G166" s="31">
        <v>78966.137000000002</v>
      </c>
      <c r="H166" s="31">
        <v>55226.258999999998</v>
      </c>
      <c r="I166" s="31">
        <v>13540.584000000001</v>
      </c>
      <c r="J166" s="31">
        <v>3985.2579999999998</v>
      </c>
      <c r="K166" s="31">
        <v>8161</v>
      </c>
      <c r="L166" s="31">
        <v>6460</v>
      </c>
      <c r="M166" s="31">
        <v>56224</v>
      </c>
      <c r="N166" s="32">
        <v>303355.94700000004</v>
      </c>
      <c r="O166" s="31">
        <v>3124.2</v>
      </c>
      <c r="P166" s="31">
        <v>8962.0229999999992</v>
      </c>
      <c r="Q166" s="31">
        <v>9098.2999999999993</v>
      </c>
      <c r="R166" s="31">
        <v>35184.286999999997</v>
      </c>
      <c r="S166" s="31">
        <v>1928.6610000000003</v>
      </c>
      <c r="T166" s="32">
        <v>361653.41800000006</v>
      </c>
      <c r="U166" s="31">
        <v>13599.1</v>
      </c>
      <c r="V166" s="31">
        <v>3058.4</v>
      </c>
      <c r="W166" s="31">
        <v>22874.7</v>
      </c>
      <c r="X166" s="31">
        <v>213854</v>
      </c>
      <c r="Y166" s="32">
        <v>253386.2</v>
      </c>
      <c r="Z166" s="31">
        <v>2347.924</v>
      </c>
      <c r="AA166" s="31">
        <v>8678.7450000000008</v>
      </c>
      <c r="AB166" s="31">
        <v>14657.87</v>
      </c>
      <c r="AC166" s="31">
        <v>10471.272000000001</v>
      </c>
      <c r="AD166" s="31">
        <v>33642.89</v>
      </c>
      <c r="AE166" s="31">
        <v>21028.841</v>
      </c>
      <c r="AF166" s="31">
        <v>20549.749</v>
      </c>
      <c r="AG166" s="32">
        <v>111377.291</v>
      </c>
      <c r="AH166" s="31">
        <v>3925</v>
      </c>
      <c r="AI166" s="31">
        <v>4245.8220000000001</v>
      </c>
      <c r="AJ166" s="31">
        <v>1661.6569999999999</v>
      </c>
      <c r="AK166" s="31">
        <v>1713.184</v>
      </c>
      <c r="AL166" s="31">
        <v>9004.0859999999993</v>
      </c>
      <c r="AM166" s="32">
        <v>20549.748999999996</v>
      </c>
      <c r="AN166" s="31">
        <v>9975.77</v>
      </c>
      <c r="AO166" s="31">
        <v>4682.1000000000004</v>
      </c>
      <c r="AP166" s="32">
        <v>14657.87</v>
      </c>
      <c r="AQ166" s="31">
        <v>2776.5390000000002</v>
      </c>
      <c r="AR166" s="31">
        <v>5599.4070000000002</v>
      </c>
      <c r="AS166" s="31">
        <v>9304.3109999999997</v>
      </c>
      <c r="AT166" s="31">
        <v>1422.2909999999999</v>
      </c>
      <c r="AU166" s="31">
        <v>4865.2330000000002</v>
      </c>
      <c r="AV166" s="31">
        <v>13971.543</v>
      </c>
      <c r="AW166" s="31">
        <v>3231.8850000000002</v>
      </c>
      <c r="AX166" s="31">
        <v>2442.473</v>
      </c>
      <c r="AY166" s="31">
        <v>3276.3620000000001</v>
      </c>
      <c r="AZ166" s="31">
        <v>3800.643</v>
      </c>
      <c r="BA166" s="31">
        <v>133378.674</v>
      </c>
      <c r="BB166" s="31">
        <v>3344.9850000000001</v>
      </c>
      <c r="BC166" s="31">
        <v>2450.654</v>
      </c>
      <c r="BD166" s="31">
        <v>48676.938999999998</v>
      </c>
      <c r="BE166" s="31">
        <v>13568.7</v>
      </c>
      <c r="BF166" s="32">
        <v>252110.63900000002</v>
      </c>
      <c r="BG166" s="31">
        <v>25646.370999999999</v>
      </c>
      <c r="BH166" s="31">
        <v>106182</v>
      </c>
      <c r="BI166" s="31">
        <v>10076.544</v>
      </c>
      <c r="BJ166" s="31">
        <v>23598</v>
      </c>
      <c r="BK166" s="31">
        <v>59122.839</v>
      </c>
      <c r="BL166" s="31">
        <v>14753.1</v>
      </c>
      <c r="BM166" s="31">
        <v>2838.2130000000002</v>
      </c>
      <c r="BN166" s="31">
        <v>12280.562</v>
      </c>
      <c r="BO166" s="32">
        <v>254497.62899999999</v>
      </c>
      <c r="BP166" s="31">
        <v>4796.24</v>
      </c>
      <c r="BQ166" s="31">
        <v>1937.413</v>
      </c>
      <c r="BR166" s="31">
        <v>9152.866</v>
      </c>
      <c r="BS166" s="31">
        <v>4921.7610000000004</v>
      </c>
      <c r="BT166" s="31">
        <v>6675.9859999999999</v>
      </c>
      <c r="BU166" s="31">
        <v>3971.7829999999999</v>
      </c>
      <c r="BV166" s="31">
        <v>5773</v>
      </c>
      <c r="BW166" s="31">
        <v>4759</v>
      </c>
      <c r="BX166" s="31">
        <v>2765.1590000000001</v>
      </c>
      <c r="BY166" s="31">
        <v>2071.1460000000002</v>
      </c>
      <c r="BZ166" s="31">
        <v>2319.6019999999999</v>
      </c>
      <c r="CA166" s="31">
        <v>1707</v>
      </c>
      <c r="CB166" s="31">
        <v>2774</v>
      </c>
      <c r="CC166" s="31">
        <v>2886.6</v>
      </c>
      <c r="CD166" s="31">
        <v>995.36400000000003</v>
      </c>
      <c r="CE166" s="32">
        <v>57506.92</v>
      </c>
      <c r="CF166" s="31">
        <v>2619.002</v>
      </c>
      <c r="CG166" s="32">
        <v>314623.55099999998</v>
      </c>
      <c r="CH166" s="31">
        <v>900350</v>
      </c>
      <c r="CI166" s="31">
        <v>593000</v>
      </c>
      <c r="CJ166" s="31">
        <v>128369.31580137843</v>
      </c>
      <c r="CK166" s="31">
        <v>110162.302</v>
      </c>
      <c r="CL166" s="31">
        <v>43162.097999999998</v>
      </c>
      <c r="CM166" s="31">
        <v>34692</v>
      </c>
      <c r="CN166" s="31">
        <v>41305.650999999998</v>
      </c>
      <c r="CO166" s="31">
        <v>15752</v>
      </c>
      <c r="CP166" s="31">
        <v>74584.660999999993</v>
      </c>
      <c r="CQ166" s="31">
        <v>29798.623</v>
      </c>
      <c r="CR166" s="31">
        <v>4319.6000000000004</v>
      </c>
      <c r="CS166" s="31">
        <v>11986.26</v>
      </c>
      <c r="CT166" s="31">
        <v>12889.036</v>
      </c>
      <c r="CU166" s="31">
        <v>72911.78</v>
      </c>
      <c r="CV166" s="31">
        <v>2229.8000000000002</v>
      </c>
      <c r="CW166" s="31">
        <v>13562.004000000001</v>
      </c>
      <c r="CX166" s="32">
        <v>2089075.1308013785</v>
      </c>
      <c r="CY166" s="31">
        <v>13772.075999999999</v>
      </c>
      <c r="CZ166" s="31">
        <v>7610.2359999999999</v>
      </c>
      <c r="DA166" s="31">
        <v>3092.373</v>
      </c>
      <c r="DB166" s="31">
        <v>1402.6</v>
      </c>
      <c r="DC166" s="31">
        <v>15501.464</v>
      </c>
      <c r="DD166" s="31">
        <v>46902.294999999998</v>
      </c>
      <c r="DE166" s="31">
        <v>5124.241</v>
      </c>
      <c r="DF166" s="32">
        <v>93405.284999999989</v>
      </c>
      <c r="DG166" s="31">
        <v>248.34299999999999</v>
      </c>
      <c r="DH166" s="31">
        <v>32306.077000000001</v>
      </c>
      <c r="DI166" s="31">
        <v>10753.924999999999</v>
      </c>
      <c r="DJ166" s="31">
        <v>3285.761</v>
      </c>
      <c r="DK166" s="31">
        <v>1737.5930000000001</v>
      </c>
      <c r="DL166" s="31">
        <v>948.29600000000005</v>
      </c>
      <c r="DM166" s="31">
        <v>2988.248</v>
      </c>
      <c r="DN166" s="31">
        <v>884.39499999999998</v>
      </c>
      <c r="DO166" s="31">
        <v>156.679</v>
      </c>
      <c r="DP166" s="31">
        <v>6868.0010000000002</v>
      </c>
      <c r="DQ166" s="31">
        <v>7169.3389999999999</v>
      </c>
      <c r="DR166" s="31">
        <v>39512.945</v>
      </c>
      <c r="DS166" s="31">
        <v>453.22199999999998</v>
      </c>
      <c r="DT166" s="31">
        <v>7755.0190000000002</v>
      </c>
      <c r="DU166" s="31">
        <v>1226</v>
      </c>
      <c r="DV166" s="32">
        <v>116293.84300000001</v>
      </c>
      <c r="DW166" s="32">
        <v>2298774.2588013783</v>
      </c>
      <c r="DX166" s="31">
        <v>15653.2</v>
      </c>
      <c r="DY166" s="31">
        <v>5987.4920000000002</v>
      </c>
      <c r="DZ166" s="31">
        <v>2914.4389999999999</v>
      </c>
      <c r="EA166" s="31">
        <v>671.76900000000001</v>
      </c>
      <c r="EB166" s="31">
        <v>5587.3729999999996</v>
      </c>
      <c r="EC166" s="31">
        <v>3594.9580000000001</v>
      </c>
      <c r="ED166" s="31">
        <v>7346.174</v>
      </c>
      <c r="EE166" s="31">
        <v>278.61700000000002</v>
      </c>
      <c r="EF166" s="31">
        <v>2006.1369999999999</v>
      </c>
      <c r="EG166" s="31">
        <v>4055.7020000000002</v>
      </c>
      <c r="EH166" s="31">
        <v>264.851</v>
      </c>
      <c r="EI166" s="31">
        <v>1414.4079999999999</v>
      </c>
      <c r="EJ166" s="31">
        <v>6749.0479999999998</v>
      </c>
      <c r="EK166" s="31">
        <v>198.279</v>
      </c>
      <c r="EL166" s="31">
        <v>36216.313000000002</v>
      </c>
      <c r="EM166" s="31">
        <v>249.952</v>
      </c>
      <c r="EN166" s="31">
        <v>34579.875999999997</v>
      </c>
      <c r="EO166" s="31">
        <v>597.13499999999999</v>
      </c>
      <c r="EP166" s="31">
        <v>551.80399999999997</v>
      </c>
      <c r="EQ166" s="31">
        <v>9904.8619999999992</v>
      </c>
      <c r="ER166" s="31">
        <v>3939.7739999999999</v>
      </c>
      <c r="ES166" s="31">
        <v>640.04300000000001</v>
      </c>
      <c r="ET166" s="31">
        <v>12944.287</v>
      </c>
      <c r="EU166" s="31">
        <v>1168.731</v>
      </c>
      <c r="EV166" s="31">
        <v>1575.442</v>
      </c>
      <c r="EW166" s="31">
        <v>2451.375</v>
      </c>
      <c r="EX166" s="31">
        <v>7423.5730000000003</v>
      </c>
      <c r="EY166" s="31">
        <v>5072.8729999999996</v>
      </c>
      <c r="EZ166" s="31">
        <v>6074.0320000000002</v>
      </c>
      <c r="FA166" s="31">
        <v>1379.655</v>
      </c>
      <c r="FB166" s="31">
        <v>873.29200000000003</v>
      </c>
      <c r="FC166" s="31">
        <v>17335.236000000001</v>
      </c>
      <c r="FD166" s="31">
        <v>10370.281000000001</v>
      </c>
      <c r="FE166" s="31">
        <v>882.005</v>
      </c>
      <c r="FF166" s="31">
        <v>5294.7629999999999</v>
      </c>
      <c r="FG166" s="31">
        <v>62523.705000000002</v>
      </c>
      <c r="FH166" s="31">
        <v>4226.38</v>
      </c>
      <c r="FI166" s="31">
        <v>79.667000000000002</v>
      </c>
      <c r="FJ166" s="31">
        <v>4872.2439999999997</v>
      </c>
      <c r="FK166" s="31">
        <v>58.424999999999997</v>
      </c>
      <c r="FL166" s="31">
        <v>2973.5419999999999</v>
      </c>
      <c r="FM166" s="31">
        <v>4027.4720000000002</v>
      </c>
      <c r="FN166" s="31">
        <v>25178.954000000002</v>
      </c>
      <c r="FO166" s="31">
        <v>15571.235000000001</v>
      </c>
      <c r="FP166" s="31">
        <v>506.81200000000001</v>
      </c>
      <c r="FQ166" s="31">
        <v>15681.232</v>
      </c>
      <c r="FR166" s="31">
        <v>2153.2379999999998</v>
      </c>
      <c r="FS166" s="31">
        <v>5556.4369999999999</v>
      </c>
      <c r="FT166" s="31">
        <v>10672.198</v>
      </c>
      <c r="FU166" s="31">
        <v>24333.991999999998</v>
      </c>
      <c r="FV166" s="31">
        <v>4784.6679999999997</v>
      </c>
      <c r="FW166" s="31">
        <v>6172.5349999999999</v>
      </c>
      <c r="FX166" s="31">
        <v>131.02500000000001</v>
      </c>
      <c r="FY166" s="32">
        <v>405751.5120000001</v>
      </c>
      <c r="GA166" s="30">
        <v>3997676.8698013788</v>
      </c>
    </row>
    <row r="167" spans="1:183">
      <c r="A167" s="33">
        <v>1975</v>
      </c>
      <c r="B167" s="31">
        <v>7578.9030000000002</v>
      </c>
      <c r="C167" s="31">
        <v>9794.7999999999993</v>
      </c>
      <c r="D167" s="31">
        <v>5059.8609999999999</v>
      </c>
      <c r="E167" s="31">
        <v>4711.4390000000003</v>
      </c>
      <c r="F167" s="31">
        <v>53955</v>
      </c>
      <c r="G167" s="31">
        <v>78682.324999999997</v>
      </c>
      <c r="H167" s="31">
        <v>55571.894</v>
      </c>
      <c r="I167" s="31">
        <v>13653.438</v>
      </c>
      <c r="J167" s="31">
        <v>4007.3130000000001</v>
      </c>
      <c r="K167" s="31">
        <v>8193</v>
      </c>
      <c r="L167" s="31">
        <v>6403.5</v>
      </c>
      <c r="M167" s="31">
        <v>56215</v>
      </c>
      <c r="N167" s="32">
        <v>303826.473</v>
      </c>
      <c r="O167" s="31">
        <v>3177.3</v>
      </c>
      <c r="P167" s="31">
        <v>9046.5419999999995</v>
      </c>
      <c r="Q167" s="31">
        <v>9411.09</v>
      </c>
      <c r="R167" s="31">
        <v>35563.535000000003</v>
      </c>
      <c r="S167" s="31">
        <v>1915.2689999999998</v>
      </c>
      <c r="T167" s="32">
        <v>362940.20900000003</v>
      </c>
      <c r="U167" s="31">
        <v>13771.4</v>
      </c>
      <c r="V167" s="31">
        <v>3117.8</v>
      </c>
      <c r="W167" s="31">
        <v>23209.200000000001</v>
      </c>
      <c r="X167" s="31">
        <v>215973</v>
      </c>
      <c r="Y167" s="32">
        <v>256071.4</v>
      </c>
      <c r="Z167" s="31">
        <v>2401.1080000000002</v>
      </c>
      <c r="AA167" s="31">
        <v>8720.7420000000002</v>
      </c>
      <c r="AB167" s="31">
        <v>14771.736999999999</v>
      </c>
      <c r="AC167" s="31">
        <v>10531.82</v>
      </c>
      <c r="AD167" s="31">
        <v>33969.24</v>
      </c>
      <c r="AE167" s="31">
        <v>21245.102999999999</v>
      </c>
      <c r="AF167" s="31">
        <v>20732</v>
      </c>
      <c r="AG167" s="32">
        <v>112371.75</v>
      </c>
      <c r="AH167" s="31">
        <v>3980</v>
      </c>
      <c r="AI167" s="31">
        <v>4255</v>
      </c>
      <c r="AJ167" s="31">
        <v>1684</v>
      </c>
      <c r="AK167" s="31">
        <v>1722</v>
      </c>
      <c r="AL167" s="31">
        <v>9091</v>
      </c>
      <c r="AM167" s="32">
        <v>20732</v>
      </c>
      <c r="AN167" s="31">
        <v>10042.019</v>
      </c>
      <c r="AO167" s="31">
        <v>4729.7179999999998</v>
      </c>
      <c r="AP167" s="32">
        <v>14771.737000000001</v>
      </c>
      <c r="AQ167" s="31">
        <v>2834.136</v>
      </c>
      <c r="AR167" s="31">
        <v>5696.1170000000002</v>
      </c>
      <c r="AS167" s="31">
        <v>9360.1839999999993</v>
      </c>
      <c r="AT167" s="31">
        <v>1432.2460000000001</v>
      </c>
      <c r="AU167" s="31">
        <v>4897.6559999999999</v>
      </c>
      <c r="AV167" s="31">
        <v>14157.075000000001</v>
      </c>
      <c r="AW167" s="31">
        <v>3300.6840000000002</v>
      </c>
      <c r="AX167" s="31">
        <v>2461.6060000000002</v>
      </c>
      <c r="AY167" s="31">
        <v>3305.1950000000002</v>
      </c>
      <c r="AZ167" s="31">
        <v>3846.5189999999998</v>
      </c>
      <c r="BA167" s="31">
        <v>134293.372</v>
      </c>
      <c r="BB167" s="31">
        <v>3448.8690000000001</v>
      </c>
      <c r="BC167" s="31">
        <v>2523.9059999999999</v>
      </c>
      <c r="BD167" s="31">
        <v>48973.428</v>
      </c>
      <c r="BE167" s="31">
        <v>13987.696</v>
      </c>
      <c r="BF167" s="32">
        <v>254518.68900000001</v>
      </c>
      <c r="BG167" s="31">
        <v>26081.88</v>
      </c>
      <c r="BH167" s="31">
        <v>108879</v>
      </c>
      <c r="BI167" s="31">
        <v>10251.541999999999</v>
      </c>
      <c r="BJ167" s="31">
        <v>24125</v>
      </c>
      <c r="BK167" s="31">
        <v>60678.044999999998</v>
      </c>
      <c r="BL167" s="31">
        <v>15161.199000000001</v>
      </c>
      <c r="BM167" s="31">
        <v>2844</v>
      </c>
      <c r="BN167" s="31">
        <v>12674.986999999999</v>
      </c>
      <c r="BO167" s="32">
        <v>260695.65299999999</v>
      </c>
      <c r="BP167" s="31">
        <v>4914.3159999999998</v>
      </c>
      <c r="BQ167" s="31">
        <v>1991.58</v>
      </c>
      <c r="BR167" s="31">
        <v>9290.0740000000005</v>
      </c>
      <c r="BS167" s="31">
        <v>5048.4989999999998</v>
      </c>
      <c r="BT167" s="31">
        <v>6871.6980000000003</v>
      </c>
      <c r="BU167" s="31">
        <v>4071.1790000000001</v>
      </c>
      <c r="BV167" s="31">
        <v>5910</v>
      </c>
      <c r="BW167" s="31">
        <v>4827</v>
      </c>
      <c r="BX167" s="31">
        <v>2857.54</v>
      </c>
      <c r="BY167" s="31">
        <v>2104.8789999999999</v>
      </c>
      <c r="BZ167" s="31">
        <v>2394.7860000000001</v>
      </c>
      <c r="CA167" s="31">
        <v>1749</v>
      </c>
      <c r="CB167" s="31">
        <v>2852</v>
      </c>
      <c r="CC167" s="31">
        <v>2935.1239999999998</v>
      </c>
      <c r="CD167" s="31">
        <v>1006.931</v>
      </c>
      <c r="CE167" s="32">
        <v>58824.606</v>
      </c>
      <c r="CF167" s="31">
        <v>2621.7619999999997</v>
      </c>
      <c r="CG167" s="32">
        <v>322142.02099999995</v>
      </c>
      <c r="CH167" s="31">
        <v>916395</v>
      </c>
      <c r="CI167" s="31">
        <v>607000</v>
      </c>
      <c r="CJ167" s="31">
        <v>131218.74808061699</v>
      </c>
      <c r="CK167" s="31">
        <v>111573.11599999999</v>
      </c>
      <c r="CL167" s="31">
        <v>44336.841999999997</v>
      </c>
      <c r="CM167" s="31">
        <v>35281</v>
      </c>
      <c r="CN167" s="31">
        <v>42272</v>
      </c>
      <c r="CO167" s="31">
        <v>16061</v>
      </c>
      <c r="CP167" s="31">
        <v>76152.535000000003</v>
      </c>
      <c r="CQ167" s="31">
        <v>30335.028999999999</v>
      </c>
      <c r="CR167" s="31">
        <v>4395.8</v>
      </c>
      <c r="CS167" s="31">
        <v>12267.303</v>
      </c>
      <c r="CT167" s="31">
        <v>13155.605</v>
      </c>
      <c r="CU167" s="31">
        <v>74711.540999999997</v>
      </c>
      <c r="CV167" s="31">
        <v>2262.6</v>
      </c>
      <c r="CW167" s="31">
        <v>13779.192999999999</v>
      </c>
      <c r="CX167" s="32">
        <v>2131197.3120806171</v>
      </c>
      <c r="CY167" s="31">
        <v>14132.019</v>
      </c>
      <c r="CZ167" s="31">
        <v>7491.268</v>
      </c>
      <c r="DA167" s="31">
        <v>3161.1179999999999</v>
      </c>
      <c r="DB167" s="31">
        <v>1445.6</v>
      </c>
      <c r="DC167" s="31">
        <v>15801.308000000001</v>
      </c>
      <c r="DD167" s="31">
        <v>48075.207000000002</v>
      </c>
      <c r="DE167" s="31">
        <v>5247.2849999999999</v>
      </c>
      <c r="DF167" s="32">
        <v>95353.804999999993</v>
      </c>
      <c r="DG167" s="31">
        <v>258.78899999999999</v>
      </c>
      <c r="DH167" s="31">
        <v>33265.379999999997</v>
      </c>
      <c r="DI167" s="31">
        <v>11117.804</v>
      </c>
      <c r="DJ167" s="31">
        <v>3354.2420000000002</v>
      </c>
      <c r="DK167" s="31">
        <v>1802.96</v>
      </c>
      <c r="DL167" s="31">
        <v>1006.8920000000001</v>
      </c>
      <c r="DM167" s="31">
        <v>3098.9960000000001</v>
      </c>
      <c r="DN167" s="31">
        <v>913.28499999999997</v>
      </c>
      <c r="DO167" s="31">
        <v>169.16300000000001</v>
      </c>
      <c r="DP167" s="31">
        <v>7204.82</v>
      </c>
      <c r="DQ167" s="31">
        <v>7415.5479999999998</v>
      </c>
      <c r="DR167" s="31">
        <v>40529.798000000003</v>
      </c>
      <c r="DS167" s="31">
        <v>522.57100000000003</v>
      </c>
      <c r="DT167" s="31">
        <v>7934.4970000000003</v>
      </c>
      <c r="DU167" s="31">
        <v>1255</v>
      </c>
      <c r="DV167" s="32">
        <v>119849.745</v>
      </c>
      <c r="DW167" s="32">
        <v>2346400.8620806169</v>
      </c>
      <c r="DX167" s="31">
        <v>16140.252</v>
      </c>
      <c r="DY167" s="31">
        <v>5885.4549999999999</v>
      </c>
      <c r="DZ167" s="31">
        <v>2995.605</v>
      </c>
      <c r="EA167" s="31">
        <v>704.59100000000001</v>
      </c>
      <c r="EB167" s="31">
        <v>5673.4719999999998</v>
      </c>
      <c r="EC167" s="31">
        <v>3676.308</v>
      </c>
      <c r="ED167" s="31">
        <v>7521.53</v>
      </c>
      <c r="EE167" s="31">
        <v>280.25900000000001</v>
      </c>
      <c r="EF167" s="31">
        <v>2057.7339999999999</v>
      </c>
      <c r="EG167" s="31">
        <v>4144.0609999999997</v>
      </c>
      <c r="EH167" s="31">
        <v>272.685</v>
      </c>
      <c r="EI167" s="31">
        <v>1453.65</v>
      </c>
      <c r="EJ167" s="31">
        <v>7030.9049999999997</v>
      </c>
      <c r="EK167" s="31">
        <v>207.959</v>
      </c>
      <c r="EL167" s="31">
        <v>36952.499000000003</v>
      </c>
      <c r="EM167" s="31">
        <v>213.292</v>
      </c>
      <c r="EN167" s="31">
        <v>35396.904999999999</v>
      </c>
      <c r="EO167" s="31">
        <v>647.43600000000004</v>
      </c>
      <c r="EP167" s="31">
        <v>570.02</v>
      </c>
      <c r="EQ167" s="31">
        <v>10117.861999999999</v>
      </c>
      <c r="ER167" s="31">
        <v>4018.826</v>
      </c>
      <c r="ES167" s="31">
        <v>680.91899999999998</v>
      </c>
      <c r="ET167" s="31">
        <v>13433.414000000001</v>
      </c>
      <c r="EU167" s="31">
        <v>1195.4870000000001</v>
      </c>
      <c r="EV167" s="31">
        <v>1616.2339999999999</v>
      </c>
      <c r="EW167" s="31">
        <v>2569.6060000000002</v>
      </c>
      <c r="EX167" s="31">
        <v>7603.79</v>
      </c>
      <c r="EY167" s="31">
        <v>5317.3090000000002</v>
      </c>
      <c r="EZ167" s="31">
        <v>6217.5029999999997</v>
      </c>
      <c r="FA167" s="31">
        <v>1404.403</v>
      </c>
      <c r="FB167" s="31">
        <v>885.46100000000001</v>
      </c>
      <c r="FC167" s="31">
        <v>17687.376</v>
      </c>
      <c r="FD167" s="31">
        <v>10432.603999999999</v>
      </c>
      <c r="FE167" s="31">
        <v>915.32500000000005</v>
      </c>
      <c r="FF167" s="31">
        <v>5419.0379999999996</v>
      </c>
      <c r="FG167" s="31">
        <v>64421.5</v>
      </c>
      <c r="FH167" s="31">
        <v>4356.8630000000003</v>
      </c>
      <c r="FI167" s="31">
        <v>81.606999999999999</v>
      </c>
      <c r="FJ167" s="31">
        <v>4989.1679999999997</v>
      </c>
      <c r="FK167" s="31">
        <v>59.625999999999998</v>
      </c>
      <c r="FL167" s="31">
        <v>3030.32</v>
      </c>
      <c r="FM167" s="31">
        <v>4127.7709999999997</v>
      </c>
      <c r="FN167" s="31">
        <v>25815.144</v>
      </c>
      <c r="FO167" s="31">
        <v>16056.067999999999</v>
      </c>
      <c r="FP167" s="31">
        <v>520.86400000000003</v>
      </c>
      <c r="FQ167" s="31">
        <v>16147.862999999999</v>
      </c>
      <c r="FR167" s="31">
        <v>2203.6460000000002</v>
      </c>
      <c r="FS167" s="31">
        <v>5703.9660000000003</v>
      </c>
      <c r="FT167" s="31">
        <v>10952.422</v>
      </c>
      <c r="FU167" s="31">
        <v>25032.766</v>
      </c>
      <c r="FV167" s="31">
        <v>4923.7299999999996</v>
      </c>
      <c r="FW167" s="31">
        <v>6341.7969999999996</v>
      </c>
      <c r="FX167" s="31">
        <v>120.80499999999999</v>
      </c>
      <c r="FY167" s="32">
        <v>416225.701</v>
      </c>
      <c r="GA167" s="30">
        <v>4070670.6320806174</v>
      </c>
    </row>
    <row r="168" spans="1:183">
      <c r="A168" s="33">
        <v>1976</v>
      </c>
      <c r="B168" s="31">
        <v>7565.5249999999996</v>
      </c>
      <c r="C168" s="31">
        <v>9811</v>
      </c>
      <c r="D168" s="31">
        <v>5072.5959999999995</v>
      </c>
      <c r="E168" s="31">
        <v>4725.6639999999998</v>
      </c>
      <c r="F168" s="31">
        <v>54159</v>
      </c>
      <c r="G168" s="31">
        <v>78298.956999999995</v>
      </c>
      <c r="H168" s="31">
        <v>55838.536</v>
      </c>
      <c r="I168" s="31">
        <v>13769.913</v>
      </c>
      <c r="J168" s="31">
        <v>4026.152</v>
      </c>
      <c r="K168" s="31">
        <v>8222</v>
      </c>
      <c r="L168" s="31">
        <v>6333.3130000000001</v>
      </c>
      <c r="M168" s="31">
        <v>56206</v>
      </c>
      <c r="N168" s="32">
        <v>304028.65599999996</v>
      </c>
      <c r="O168" s="31">
        <v>3227.8</v>
      </c>
      <c r="P168" s="31">
        <v>9167.19</v>
      </c>
      <c r="Q168" s="31">
        <v>9621.9699999999993</v>
      </c>
      <c r="R168" s="31">
        <v>35996.78</v>
      </c>
      <c r="S168" s="31">
        <v>1914.3820000000001</v>
      </c>
      <c r="T168" s="32">
        <v>363956.77799999993</v>
      </c>
      <c r="U168" s="31">
        <v>13915.5</v>
      </c>
      <c r="V168" s="31">
        <v>3153.55</v>
      </c>
      <c r="W168" s="31">
        <v>23517.5</v>
      </c>
      <c r="X168" s="31">
        <v>218035</v>
      </c>
      <c r="Y168" s="32">
        <v>258621.55</v>
      </c>
      <c r="Z168" s="31">
        <v>2454.8240000000001</v>
      </c>
      <c r="AA168" s="31">
        <v>8755.0370000000003</v>
      </c>
      <c r="AB168" s="31">
        <v>14883.683000000001</v>
      </c>
      <c r="AC168" s="31">
        <v>10588.728999999999</v>
      </c>
      <c r="AD168" s="31">
        <v>34299.428</v>
      </c>
      <c r="AE168" s="31">
        <v>21445.698</v>
      </c>
      <c r="AF168" s="31">
        <v>20929.536</v>
      </c>
      <c r="AG168" s="32">
        <v>113356.935</v>
      </c>
      <c r="AH168" s="31">
        <v>4033</v>
      </c>
      <c r="AI168" s="31">
        <v>4286.3109999999997</v>
      </c>
      <c r="AJ168" s="31">
        <v>1706.4449999999999</v>
      </c>
      <c r="AK168" s="31">
        <v>1734.454</v>
      </c>
      <c r="AL168" s="31">
        <v>9169.3259999999991</v>
      </c>
      <c r="AM168" s="32">
        <v>20929.536</v>
      </c>
      <c r="AN168" s="31">
        <v>10105.143</v>
      </c>
      <c r="AO168" s="31">
        <v>4778.54</v>
      </c>
      <c r="AP168" s="32">
        <v>14883.683000000001</v>
      </c>
      <c r="AQ168" s="31">
        <v>2892.7040000000002</v>
      </c>
      <c r="AR168" s="31">
        <v>5789.8180000000002</v>
      </c>
      <c r="AS168" s="31">
        <v>9405.5439999999999</v>
      </c>
      <c r="AT168" s="31">
        <v>1442.204</v>
      </c>
      <c r="AU168" s="31">
        <v>4930.0360000000001</v>
      </c>
      <c r="AV168" s="31">
        <v>14304.436</v>
      </c>
      <c r="AW168" s="31">
        <v>3366.9250000000002</v>
      </c>
      <c r="AX168" s="31">
        <v>2476.7600000000002</v>
      </c>
      <c r="AY168" s="31">
        <v>3333.5419999999999</v>
      </c>
      <c r="AZ168" s="31">
        <v>3885.8939999999998</v>
      </c>
      <c r="BA168" s="31">
        <v>135269.26300000001</v>
      </c>
      <c r="BB168" s="31">
        <v>3553.7820000000002</v>
      </c>
      <c r="BC168" s="31">
        <v>2594.288</v>
      </c>
      <c r="BD168" s="31">
        <v>49233.523999999998</v>
      </c>
      <c r="BE168" s="31">
        <v>14404.009</v>
      </c>
      <c r="BF168" s="32">
        <v>256882.72900000002</v>
      </c>
      <c r="BG168" s="31">
        <v>26531.279999999999</v>
      </c>
      <c r="BH168" s="31">
        <v>111603</v>
      </c>
      <c r="BI168" s="31">
        <v>10432.214</v>
      </c>
      <c r="BJ168" s="31">
        <v>24638</v>
      </c>
      <c r="BK168" s="31">
        <v>62219.964</v>
      </c>
      <c r="BL168" s="31">
        <v>15573.199000000001</v>
      </c>
      <c r="BM168" s="31">
        <v>2861</v>
      </c>
      <c r="BN168" s="31">
        <v>13082.017</v>
      </c>
      <c r="BO168" s="32">
        <v>266940.674</v>
      </c>
      <c r="BP168" s="31">
        <v>4955.7439999999997</v>
      </c>
      <c r="BQ168" s="31">
        <v>2048.5569999999998</v>
      </c>
      <c r="BR168" s="31">
        <v>9420.9060000000009</v>
      </c>
      <c r="BS168" s="31">
        <v>5175.585</v>
      </c>
      <c r="BT168" s="31">
        <v>7072.6869999999999</v>
      </c>
      <c r="BU168" s="31">
        <v>4174.7370000000001</v>
      </c>
      <c r="BV168" s="31">
        <v>6051</v>
      </c>
      <c r="BW168" s="31">
        <v>4897</v>
      </c>
      <c r="BX168" s="31">
        <v>2954.2260000000001</v>
      </c>
      <c r="BY168" s="31">
        <v>2133.3879999999999</v>
      </c>
      <c r="BZ168" s="31">
        <v>2473.1019999999999</v>
      </c>
      <c r="CA168" s="31">
        <v>1792</v>
      </c>
      <c r="CB168" s="31">
        <v>2922</v>
      </c>
      <c r="CC168" s="31">
        <v>3026.125</v>
      </c>
      <c r="CD168" s="31">
        <v>1021.48</v>
      </c>
      <c r="CE168" s="32">
        <v>60118.537000000004</v>
      </c>
      <c r="CF168" s="31">
        <v>2621.5679999999998</v>
      </c>
      <c r="CG168" s="32">
        <v>329680.77900000004</v>
      </c>
      <c r="CH168" s="31">
        <v>930685</v>
      </c>
      <c r="CI168" s="31">
        <v>620000</v>
      </c>
      <c r="CJ168" s="31">
        <v>134314.12714082946</v>
      </c>
      <c r="CK168" s="31">
        <v>112774.841</v>
      </c>
      <c r="CL168" s="31">
        <v>45574.35</v>
      </c>
      <c r="CM168" s="31">
        <v>35860</v>
      </c>
      <c r="CN168" s="31">
        <v>43221.021999999997</v>
      </c>
      <c r="CO168" s="31">
        <v>16435</v>
      </c>
      <c r="CP168" s="31">
        <v>77821.373999999996</v>
      </c>
      <c r="CQ168" s="31">
        <v>30871.589</v>
      </c>
      <c r="CR168" s="31">
        <v>4518</v>
      </c>
      <c r="CS168" s="31">
        <v>12553.963</v>
      </c>
      <c r="CT168" s="31">
        <v>13433.498</v>
      </c>
      <c r="CU168" s="31">
        <v>76456.120999999999</v>
      </c>
      <c r="CV168" s="31">
        <v>2293.3000000000002</v>
      </c>
      <c r="CW168" s="31">
        <v>14013.106</v>
      </c>
      <c r="CX168" s="32">
        <v>2170825.2911408292</v>
      </c>
      <c r="CY168" s="31">
        <v>14501.369000000001</v>
      </c>
      <c r="CZ168" s="31">
        <v>7227.1540000000005</v>
      </c>
      <c r="DA168" s="31">
        <v>3175.5239999999999</v>
      </c>
      <c r="DB168" s="31">
        <v>1487.15</v>
      </c>
      <c r="DC168" s="31">
        <v>16069.433000000001</v>
      </c>
      <c r="DD168" s="31">
        <v>49273.016000000003</v>
      </c>
      <c r="DE168" s="31">
        <v>5368.0179999999982</v>
      </c>
      <c r="DF168" s="32">
        <v>97101.664000000004</v>
      </c>
      <c r="DG168" s="31">
        <v>273.661</v>
      </c>
      <c r="DH168" s="31">
        <v>34259.296000000002</v>
      </c>
      <c r="DI168" s="31">
        <v>11493.995000000001</v>
      </c>
      <c r="DJ168" s="31">
        <v>3423.6350000000002</v>
      </c>
      <c r="DK168" s="31">
        <v>1869.6569999999999</v>
      </c>
      <c r="DL168" s="31">
        <v>1071.549</v>
      </c>
      <c r="DM168" s="31">
        <v>3119.5810000000001</v>
      </c>
      <c r="DN168" s="31">
        <v>956.45299999999997</v>
      </c>
      <c r="DO168" s="31">
        <v>180.95</v>
      </c>
      <c r="DP168" s="31">
        <v>7620.4350000000004</v>
      </c>
      <c r="DQ168" s="31">
        <v>7670.2139999999999</v>
      </c>
      <c r="DR168" s="31">
        <v>41471.745000000003</v>
      </c>
      <c r="DS168" s="31">
        <v>598.02300000000002</v>
      </c>
      <c r="DT168" s="31">
        <v>8170.5209999999997</v>
      </c>
      <c r="DU168" s="31">
        <v>1295</v>
      </c>
      <c r="DV168" s="32">
        <v>123474.715</v>
      </c>
      <c r="DW168" s="32">
        <v>2391401.6701408294</v>
      </c>
      <c r="DX168" s="31">
        <v>16634.617999999999</v>
      </c>
      <c r="DY168" s="31">
        <v>5943.4660000000003</v>
      </c>
      <c r="DZ168" s="31">
        <v>3080.268</v>
      </c>
      <c r="EA168" s="31">
        <v>741.27300000000002</v>
      </c>
      <c r="EB168" s="31">
        <v>5764.6059999999998</v>
      </c>
      <c r="EC168" s="31">
        <v>3749.0770000000002</v>
      </c>
      <c r="ED168" s="31">
        <v>7721.125</v>
      </c>
      <c r="EE168" s="31">
        <v>282.51600000000002</v>
      </c>
      <c r="EF168" s="31">
        <v>2111.9929999999999</v>
      </c>
      <c r="EG168" s="31">
        <v>4234.7430000000004</v>
      </c>
      <c r="EH168" s="31">
        <v>280.815</v>
      </c>
      <c r="EI168" s="31">
        <v>1494.47</v>
      </c>
      <c r="EJ168" s="31">
        <v>7334.5429999999997</v>
      </c>
      <c r="EK168" s="31">
        <v>217.21899999999999</v>
      </c>
      <c r="EL168" s="31">
        <v>37736.99</v>
      </c>
      <c r="EM168" s="31">
        <v>190.80799999999999</v>
      </c>
      <c r="EN168" s="31">
        <v>36294.034</v>
      </c>
      <c r="EO168" s="31">
        <v>687.76199999999994</v>
      </c>
      <c r="EP168" s="31">
        <v>588.83600000000001</v>
      </c>
      <c r="EQ168" s="31">
        <v>10332.93</v>
      </c>
      <c r="ER168" s="31">
        <v>4100.0050000000001</v>
      </c>
      <c r="ES168" s="31">
        <v>732.70699999999999</v>
      </c>
      <c r="ET168" s="31">
        <v>13951.436</v>
      </c>
      <c r="EU168" s="31">
        <v>1222.874</v>
      </c>
      <c r="EV168" s="31">
        <v>1658.886</v>
      </c>
      <c r="EW168" s="31">
        <v>2666.16</v>
      </c>
      <c r="EX168" s="31">
        <v>7807.4</v>
      </c>
      <c r="EY168" s="31">
        <v>5530.7709999999997</v>
      </c>
      <c r="EZ168" s="31">
        <v>6365.9260000000004</v>
      </c>
      <c r="FA168" s="31">
        <v>1430.069</v>
      </c>
      <c r="FB168" s="31">
        <v>897.81100000000004</v>
      </c>
      <c r="FC168" s="31">
        <v>18042.963</v>
      </c>
      <c r="FD168" s="31">
        <v>10769.648999999999</v>
      </c>
      <c r="FE168" s="31">
        <v>950.48800000000006</v>
      </c>
      <c r="FF168" s="31">
        <v>5547.8940000000002</v>
      </c>
      <c r="FG168" s="31">
        <v>66392.898000000001</v>
      </c>
      <c r="FH168" s="31">
        <v>4502.3519999999999</v>
      </c>
      <c r="FI168" s="31">
        <v>84.176000000000002</v>
      </c>
      <c r="FJ168" s="31">
        <v>5100.4989999999998</v>
      </c>
      <c r="FK168" s="31">
        <v>60.676000000000002</v>
      </c>
      <c r="FL168" s="31">
        <v>3088.259</v>
      </c>
      <c r="FM168" s="31">
        <v>4238.6450000000004</v>
      </c>
      <c r="FN168" s="31">
        <v>26467.896000000001</v>
      </c>
      <c r="FO168" s="31">
        <v>16570.074000000001</v>
      </c>
      <c r="FP168" s="31">
        <v>535.61800000000005</v>
      </c>
      <c r="FQ168" s="31">
        <v>16625.710999999999</v>
      </c>
      <c r="FR168" s="31">
        <v>2255.413</v>
      </c>
      <c r="FS168" s="31">
        <v>5859.2939999999999</v>
      </c>
      <c r="FT168" s="31">
        <v>11242.107</v>
      </c>
      <c r="FU168" s="31">
        <v>25741.476999999999</v>
      </c>
      <c r="FV168" s="31">
        <v>5067.0450000000001</v>
      </c>
      <c r="FW168" s="31">
        <v>6496.4179999999997</v>
      </c>
      <c r="FX168" s="31">
        <v>118.733</v>
      </c>
      <c r="FY168" s="32">
        <v>427544.42200000008</v>
      </c>
      <c r="GA168" s="30">
        <v>4141444.8631408294</v>
      </c>
    </row>
    <row r="169" spans="1:183">
      <c r="A169" s="33">
        <v>1977</v>
      </c>
      <c r="B169" s="31">
        <v>7568.43</v>
      </c>
      <c r="C169" s="31">
        <v>9821.7999999999993</v>
      </c>
      <c r="D169" s="31">
        <v>5088.4189999999999</v>
      </c>
      <c r="E169" s="31">
        <v>4738.902</v>
      </c>
      <c r="F169" s="31">
        <v>54378</v>
      </c>
      <c r="G169" s="31">
        <v>78160.773000000001</v>
      </c>
      <c r="H169" s="31">
        <v>56059.245000000003</v>
      </c>
      <c r="I169" s="31">
        <v>13852.989</v>
      </c>
      <c r="J169" s="31">
        <v>4043.2049999999999</v>
      </c>
      <c r="K169" s="31">
        <v>8252</v>
      </c>
      <c r="L169" s="31">
        <v>6316.424</v>
      </c>
      <c r="M169" s="31">
        <v>56179</v>
      </c>
      <c r="N169" s="32">
        <v>304459.18700000003</v>
      </c>
      <c r="O169" s="31">
        <v>3271.9</v>
      </c>
      <c r="P169" s="31">
        <v>9308.4789999999994</v>
      </c>
      <c r="Q169" s="31">
        <v>9662.6</v>
      </c>
      <c r="R169" s="31">
        <v>36439</v>
      </c>
      <c r="S169" s="31">
        <v>1922.0149999999999</v>
      </c>
      <c r="T169" s="32">
        <v>365063.18100000004</v>
      </c>
      <c r="U169" s="31">
        <v>14074.1</v>
      </c>
      <c r="V169" s="31">
        <v>3164.9</v>
      </c>
      <c r="W169" s="31">
        <v>23796.400000000001</v>
      </c>
      <c r="X169" s="31">
        <v>220239</v>
      </c>
      <c r="Y169" s="32">
        <v>261274.4</v>
      </c>
      <c r="Z169" s="31">
        <v>2509.0479999999998</v>
      </c>
      <c r="AA169" s="31">
        <v>8797.0220000000008</v>
      </c>
      <c r="AB169" s="31">
        <v>14989.718000000001</v>
      </c>
      <c r="AC169" s="31">
        <v>10637.171</v>
      </c>
      <c r="AD169" s="31">
        <v>34621.254000000001</v>
      </c>
      <c r="AE169" s="31">
        <v>21658.597000000002</v>
      </c>
      <c r="AF169" s="31">
        <v>21125.829000000002</v>
      </c>
      <c r="AG169" s="32">
        <v>114338.639</v>
      </c>
      <c r="AH169" s="31">
        <v>4086</v>
      </c>
      <c r="AI169" s="31">
        <v>4318.6729999999998</v>
      </c>
      <c r="AJ169" s="31">
        <v>1727.797</v>
      </c>
      <c r="AK169" s="31">
        <v>1746.9190000000001</v>
      </c>
      <c r="AL169" s="31">
        <v>9246.44</v>
      </c>
      <c r="AM169" s="32">
        <v>21125.828999999998</v>
      </c>
      <c r="AN169" s="31">
        <v>10161.915000000001</v>
      </c>
      <c r="AO169" s="31">
        <v>4827.8029999999999</v>
      </c>
      <c r="AP169" s="32">
        <v>14989.718000000001</v>
      </c>
      <c r="AQ169" s="31">
        <v>2954.9070000000002</v>
      </c>
      <c r="AR169" s="31">
        <v>5886.5780000000004</v>
      </c>
      <c r="AS169" s="31">
        <v>9457.3850000000002</v>
      </c>
      <c r="AT169" s="31">
        <v>1453.1679999999999</v>
      </c>
      <c r="AU169" s="31">
        <v>4963.4639999999999</v>
      </c>
      <c r="AV169" s="31">
        <v>14454.828</v>
      </c>
      <c r="AW169" s="31">
        <v>3432.2179999999998</v>
      </c>
      <c r="AX169" s="31">
        <v>2491.4070000000002</v>
      </c>
      <c r="AY169" s="31">
        <v>3361.4189999999999</v>
      </c>
      <c r="AZ169" s="31">
        <v>3920.2809999999999</v>
      </c>
      <c r="BA169" s="31">
        <v>136263.68599999999</v>
      </c>
      <c r="BB169" s="31">
        <v>3659.375</v>
      </c>
      <c r="BC169" s="31">
        <v>2663.7440000000001</v>
      </c>
      <c r="BD169" s="31">
        <v>49453.675000000003</v>
      </c>
      <c r="BE169" s="31">
        <v>14808.95</v>
      </c>
      <c r="BF169" s="32">
        <v>259225.08500000002</v>
      </c>
      <c r="BG169" s="31">
        <v>26983.828000000001</v>
      </c>
      <c r="BH169" s="31">
        <v>114373</v>
      </c>
      <c r="BI169" s="31">
        <v>10599.793</v>
      </c>
      <c r="BJ169" s="31">
        <v>25119</v>
      </c>
      <c r="BK169" s="31">
        <v>63759.976000000002</v>
      </c>
      <c r="BL169" s="31">
        <v>15990.099</v>
      </c>
      <c r="BM169" s="31">
        <v>2879</v>
      </c>
      <c r="BN169" s="31">
        <v>13503.563</v>
      </c>
      <c r="BO169" s="32">
        <v>273208.25900000002</v>
      </c>
      <c r="BP169" s="31">
        <v>5079.7160000000003</v>
      </c>
      <c r="BQ169" s="31">
        <v>2108.4569999999999</v>
      </c>
      <c r="BR169" s="31">
        <v>9537.9879999999994</v>
      </c>
      <c r="BS169" s="31">
        <v>5302.8</v>
      </c>
      <c r="BT169" s="31">
        <v>7278.866</v>
      </c>
      <c r="BU169" s="31">
        <v>4282.5860000000002</v>
      </c>
      <c r="BV169" s="31">
        <v>6197</v>
      </c>
      <c r="BW169" s="31">
        <v>4969</v>
      </c>
      <c r="BX169" s="31">
        <v>3055.2350000000001</v>
      </c>
      <c r="BY169" s="31">
        <v>2156.8139999999999</v>
      </c>
      <c r="BZ169" s="31">
        <v>2554.598</v>
      </c>
      <c r="CA169" s="31">
        <v>1842</v>
      </c>
      <c r="CB169" s="31">
        <v>2987</v>
      </c>
      <c r="CC169" s="31">
        <v>3080.828</v>
      </c>
      <c r="CD169" s="31">
        <v>1039.009</v>
      </c>
      <c r="CE169" s="32">
        <v>61471.896999999997</v>
      </c>
      <c r="CF169" s="31">
        <v>2633.1779999999999</v>
      </c>
      <c r="CG169" s="32">
        <v>337313.33400000003</v>
      </c>
      <c r="CH169" s="31">
        <v>943455</v>
      </c>
      <c r="CI169" s="31">
        <v>634000</v>
      </c>
      <c r="CJ169" s="31">
        <v>137487.45140269809</v>
      </c>
      <c r="CK169" s="31">
        <v>113872.473</v>
      </c>
      <c r="CL169" s="31">
        <v>46850.962</v>
      </c>
      <c r="CM169" s="31">
        <v>36436</v>
      </c>
      <c r="CN169" s="31">
        <v>44148.285000000003</v>
      </c>
      <c r="CO169" s="31">
        <v>16753</v>
      </c>
      <c r="CP169" s="31">
        <v>80313.516000000003</v>
      </c>
      <c r="CQ169" s="31">
        <v>31407.912</v>
      </c>
      <c r="CR169" s="31">
        <v>4583.7</v>
      </c>
      <c r="CS169" s="31">
        <v>12845.380999999999</v>
      </c>
      <c r="CT169" s="31">
        <v>13722.893</v>
      </c>
      <c r="CU169" s="31">
        <v>78152.686000000002</v>
      </c>
      <c r="CV169" s="31">
        <v>2325.3000000000002</v>
      </c>
      <c r="CW169" s="31">
        <v>14249.606</v>
      </c>
      <c r="CX169" s="32">
        <v>2210604.1654026983</v>
      </c>
      <c r="CY169" s="31">
        <v>14880.371999999999</v>
      </c>
      <c r="CZ169" s="31">
        <v>6991.4740000000002</v>
      </c>
      <c r="DA169" s="31">
        <v>3208.346</v>
      </c>
      <c r="DB169" s="31">
        <v>1528</v>
      </c>
      <c r="DC169" s="31">
        <v>16325.32</v>
      </c>
      <c r="DD169" s="31">
        <v>50533.506000000001</v>
      </c>
      <c r="DE169" s="31">
        <v>5497.38</v>
      </c>
      <c r="DF169" s="32">
        <v>98964.398000000016</v>
      </c>
      <c r="DG169" s="31">
        <v>297.41000000000003</v>
      </c>
      <c r="DH169" s="31">
        <v>35350.26</v>
      </c>
      <c r="DI169" s="31">
        <v>11882.915999999999</v>
      </c>
      <c r="DJ169" s="31">
        <v>3495.9180000000001</v>
      </c>
      <c r="DK169" s="31">
        <v>1937.652</v>
      </c>
      <c r="DL169" s="31">
        <v>1140.357</v>
      </c>
      <c r="DM169" s="31">
        <v>3116.9290000000001</v>
      </c>
      <c r="DN169" s="31">
        <v>1004.533</v>
      </c>
      <c r="DO169" s="31">
        <v>193.55699999999999</v>
      </c>
      <c r="DP169" s="31">
        <v>8128.5050000000001</v>
      </c>
      <c r="DQ169" s="31">
        <v>7932.5029999999997</v>
      </c>
      <c r="DR169" s="31">
        <v>42376.642</v>
      </c>
      <c r="DS169" s="31">
        <v>683.67200000000003</v>
      </c>
      <c r="DT169" s="31">
        <v>8403.99</v>
      </c>
      <c r="DU169" s="31">
        <v>1336</v>
      </c>
      <c r="DV169" s="32">
        <v>127280.84400000001</v>
      </c>
      <c r="DW169" s="32">
        <v>2436849.4074026984</v>
      </c>
      <c r="DX169" s="31">
        <v>17152.804</v>
      </c>
      <c r="DY169" s="31">
        <v>6163.7139999999999</v>
      </c>
      <c r="DZ169" s="31">
        <v>3168.2669999999998</v>
      </c>
      <c r="EA169" s="31">
        <v>781.47199999999998</v>
      </c>
      <c r="EB169" s="31">
        <v>5891.0630000000001</v>
      </c>
      <c r="EC169" s="31">
        <v>3834.415</v>
      </c>
      <c r="ED169" s="31">
        <v>7962.2160000000003</v>
      </c>
      <c r="EE169" s="31">
        <v>285.69099999999997</v>
      </c>
      <c r="EF169" s="31">
        <v>2167.5129999999999</v>
      </c>
      <c r="EG169" s="31">
        <v>4327.777</v>
      </c>
      <c r="EH169" s="31">
        <v>304.73899999999998</v>
      </c>
      <c r="EI169" s="31">
        <v>1536.8889999999999</v>
      </c>
      <c r="EJ169" s="31">
        <v>7642.3969999999999</v>
      </c>
      <c r="EK169" s="31">
        <v>228.69399999999999</v>
      </c>
      <c r="EL169" s="31">
        <v>38783.862999999998</v>
      </c>
      <c r="EM169" s="31">
        <v>192.67500000000001</v>
      </c>
      <c r="EN169" s="31">
        <v>37130.440999999999</v>
      </c>
      <c r="EO169" s="31">
        <v>706.48900000000003</v>
      </c>
      <c r="EP169" s="31">
        <v>608.274</v>
      </c>
      <c r="EQ169" s="31">
        <v>10538.035</v>
      </c>
      <c r="ER169" s="31">
        <v>4183.3590000000004</v>
      </c>
      <c r="ES169" s="31">
        <v>745.22799999999995</v>
      </c>
      <c r="ET169" s="31">
        <v>14500.404</v>
      </c>
      <c r="EU169" s="31">
        <v>1251.6690000000001</v>
      </c>
      <c r="EV169" s="31">
        <v>1703.3810000000001</v>
      </c>
      <c r="EW169" s="31">
        <v>2721.7829999999999</v>
      </c>
      <c r="EX169" s="31">
        <v>8011.6949999999997</v>
      </c>
      <c r="EY169" s="31">
        <v>5702.2280000000001</v>
      </c>
      <c r="EZ169" s="31">
        <v>6454.8230000000003</v>
      </c>
      <c r="FA169" s="31">
        <v>1455.644</v>
      </c>
      <c r="FB169" s="31">
        <v>913.02499999999998</v>
      </c>
      <c r="FC169" s="31">
        <v>18396.940999999999</v>
      </c>
      <c r="FD169" s="31">
        <v>11127.868</v>
      </c>
      <c r="FE169" s="31">
        <v>977.02599999999995</v>
      </c>
      <c r="FF169" s="31">
        <v>5682.0860000000002</v>
      </c>
      <c r="FG169" s="31">
        <v>68421.168000000005</v>
      </c>
      <c r="FH169" s="31">
        <v>4657.0720000000001</v>
      </c>
      <c r="FI169" s="31">
        <v>86.796000000000006</v>
      </c>
      <c r="FJ169" s="31">
        <v>5262.5</v>
      </c>
      <c r="FK169" s="31">
        <v>61.790999999999997</v>
      </c>
      <c r="FL169" s="31">
        <v>3147.4160000000002</v>
      </c>
      <c r="FM169" s="31">
        <v>4354.9309999999996</v>
      </c>
      <c r="FN169" s="31">
        <v>27129.932000000001</v>
      </c>
      <c r="FO169" s="31">
        <v>17104.986000000001</v>
      </c>
      <c r="FP169" s="31">
        <v>551.42499999999995</v>
      </c>
      <c r="FQ169" s="31">
        <v>17129.564999999999</v>
      </c>
      <c r="FR169" s="31">
        <v>2308.5819999999999</v>
      </c>
      <c r="FS169" s="31">
        <v>6005.0609999999997</v>
      </c>
      <c r="FT169" s="31">
        <v>11541.050999999999</v>
      </c>
      <c r="FU169" s="31">
        <v>26483.952000000001</v>
      </c>
      <c r="FV169" s="31">
        <v>5216.55</v>
      </c>
      <c r="FW169" s="31">
        <v>6642.107</v>
      </c>
      <c r="FX169" s="31">
        <v>135.13</v>
      </c>
      <c r="FY169" s="32">
        <v>439474.60299999994</v>
      </c>
      <c r="GA169" s="30">
        <v>4213538.6494026985</v>
      </c>
    </row>
    <row r="170" spans="1:183">
      <c r="A170" s="33">
        <v>1978</v>
      </c>
      <c r="B170" s="31">
        <v>7562.3050000000003</v>
      </c>
      <c r="C170" s="31">
        <v>9829.7000000000007</v>
      </c>
      <c r="D170" s="31">
        <v>5104.2470000000003</v>
      </c>
      <c r="E170" s="31">
        <v>4752.5280000000002</v>
      </c>
      <c r="F170" s="31">
        <v>54602</v>
      </c>
      <c r="G170" s="31">
        <v>78066.073999999993</v>
      </c>
      <c r="H170" s="31">
        <v>56240.142999999996</v>
      </c>
      <c r="I170" s="31">
        <v>13936.754000000001</v>
      </c>
      <c r="J170" s="31">
        <v>4058.6709999999998</v>
      </c>
      <c r="K170" s="31">
        <v>8276</v>
      </c>
      <c r="L170" s="31">
        <v>6332.5680000000002</v>
      </c>
      <c r="M170" s="31">
        <v>56167</v>
      </c>
      <c r="N170" s="32">
        <v>304927.99</v>
      </c>
      <c r="O170" s="31">
        <v>3314</v>
      </c>
      <c r="P170" s="31">
        <v>9429.9590000000007</v>
      </c>
      <c r="Q170" s="31">
        <v>9698.7800000000007</v>
      </c>
      <c r="R170" s="31">
        <v>36861.034</v>
      </c>
      <c r="S170" s="31">
        <v>1938.7030000000002</v>
      </c>
      <c r="T170" s="32">
        <v>366170.46599999996</v>
      </c>
      <c r="U170" s="31">
        <v>14248.6</v>
      </c>
      <c r="V170" s="31">
        <v>3165.8</v>
      </c>
      <c r="W170" s="31">
        <v>24036.3</v>
      </c>
      <c r="X170" s="31">
        <v>222585</v>
      </c>
      <c r="Y170" s="32">
        <v>264035.7</v>
      </c>
      <c r="Z170" s="31">
        <v>2563.3760000000002</v>
      </c>
      <c r="AA170" s="31">
        <v>8803.2810000000009</v>
      </c>
      <c r="AB170" s="31">
        <v>15088.911</v>
      </c>
      <c r="AC170" s="31">
        <v>10673.3</v>
      </c>
      <c r="AD170" s="31">
        <v>34929.072</v>
      </c>
      <c r="AE170" s="31">
        <v>21831.875</v>
      </c>
      <c r="AF170" s="31">
        <v>21309.215</v>
      </c>
      <c r="AG170" s="32">
        <v>115199.03</v>
      </c>
      <c r="AH170" s="31">
        <v>4135</v>
      </c>
      <c r="AI170" s="31">
        <v>4349.2420000000002</v>
      </c>
      <c r="AJ170" s="31">
        <v>1747.1130000000001</v>
      </c>
      <c r="AK170" s="31">
        <v>1759.395</v>
      </c>
      <c r="AL170" s="31">
        <v>9318.4650000000001</v>
      </c>
      <c r="AM170" s="32">
        <v>21309.215</v>
      </c>
      <c r="AN170" s="31">
        <v>10212.894</v>
      </c>
      <c r="AO170" s="31">
        <v>4876.0169999999998</v>
      </c>
      <c r="AP170" s="32">
        <v>15088.911</v>
      </c>
      <c r="AQ170" s="31">
        <v>3014.0419999999999</v>
      </c>
      <c r="AR170" s="31">
        <v>5986.4269999999997</v>
      </c>
      <c r="AS170" s="31">
        <v>9520.2800000000007</v>
      </c>
      <c r="AT170" s="31">
        <v>1463.5329999999999</v>
      </c>
      <c r="AU170" s="31">
        <v>4991.0450000000001</v>
      </c>
      <c r="AV170" s="31">
        <v>14623.619000000001</v>
      </c>
      <c r="AW170" s="31">
        <v>3496.165</v>
      </c>
      <c r="AX170" s="31">
        <v>2504.5079999999998</v>
      </c>
      <c r="AY170" s="31">
        <v>3386.9879999999998</v>
      </c>
      <c r="AZ170" s="31">
        <v>3947.422</v>
      </c>
      <c r="BA170" s="31">
        <v>137245.87</v>
      </c>
      <c r="BB170" s="31">
        <v>3760.973</v>
      </c>
      <c r="BC170" s="31">
        <v>2733.933</v>
      </c>
      <c r="BD170" s="31">
        <v>49642.987000000001</v>
      </c>
      <c r="BE170" s="31">
        <v>15207.112999999999</v>
      </c>
      <c r="BF170" s="32">
        <v>261524.90499999997</v>
      </c>
      <c r="BG170" s="31">
        <v>27440.272000000001</v>
      </c>
      <c r="BH170" s="31">
        <v>117207</v>
      </c>
      <c r="BI170" s="31">
        <v>10759.823</v>
      </c>
      <c r="BJ170" s="31">
        <v>25575</v>
      </c>
      <c r="BK170" s="31">
        <v>65295.99</v>
      </c>
      <c r="BL170" s="31">
        <v>16414.399000000001</v>
      </c>
      <c r="BM170" s="31">
        <v>2897</v>
      </c>
      <c r="BN170" s="31">
        <v>13930.824000000001</v>
      </c>
      <c r="BO170" s="32">
        <v>279520.30800000002</v>
      </c>
      <c r="BP170" s="31">
        <v>5204.6220000000003</v>
      </c>
      <c r="BQ170" s="31">
        <v>2192.3670000000002</v>
      </c>
      <c r="BR170" s="31">
        <v>9634.0280000000002</v>
      </c>
      <c r="BS170" s="31">
        <v>5431.308</v>
      </c>
      <c r="BT170" s="31">
        <v>7489.4319999999998</v>
      </c>
      <c r="BU170" s="31">
        <v>4396.2749999999996</v>
      </c>
      <c r="BV170" s="31">
        <v>6346</v>
      </c>
      <c r="BW170" s="31">
        <v>5044</v>
      </c>
      <c r="BX170" s="31">
        <v>3167.8690000000001</v>
      </c>
      <c r="BY170" s="31">
        <v>2179.4409999999998</v>
      </c>
      <c r="BZ170" s="31">
        <v>2609.107</v>
      </c>
      <c r="CA170" s="31">
        <v>1875</v>
      </c>
      <c r="CB170" s="31">
        <v>3054</v>
      </c>
      <c r="CC170" s="31">
        <v>3117.884</v>
      </c>
      <c r="CD170" s="31">
        <v>1055.527</v>
      </c>
      <c r="CE170" s="32">
        <v>62796.859999999993</v>
      </c>
      <c r="CF170" s="31">
        <v>2648.3810000000003</v>
      </c>
      <c r="CG170" s="32">
        <v>344965.549</v>
      </c>
      <c r="CH170" s="31">
        <v>956165</v>
      </c>
      <c r="CI170" s="31">
        <v>648000</v>
      </c>
      <c r="CJ170" s="31">
        <v>140738.77647517674</v>
      </c>
      <c r="CK170" s="31">
        <v>114912.91099999999</v>
      </c>
      <c r="CL170" s="31">
        <v>48171.78</v>
      </c>
      <c r="CM170" s="31">
        <v>37019</v>
      </c>
      <c r="CN170" s="31">
        <v>45056.957000000002</v>
      </c>
      <c r="CO170" s="31">
        <v>17090</v>
      </c>
      <c r="CP170" s="31">
        <v>82812.760999999999</v>
      </c>
      <c r="CQ170" s="31">
        <v>31863.413</v>
      </c>
      <c r="CR170" s="31">
        <v>4667.5</v>
      </c>
      <c r="CS170" s="31">
        <v>13138.53</v>
      </c>
      <c r="CT170" s="31">
        <v>14024.053</v>
      </c>
      <c r="CU170" s="31">
        <v>80051.3</v>
      </c>
      <c r="CV170" s="31">
        <v>2353.6</v>
      </c>
      <c r="CW170" s="31">
        <v>14511.088</v>
      </c>
      <c r="CX170" s="32">
        <v>2250576.6694751764</v>
      </c>
      <c r="CY170" s="31">
        <v>15269.281000000001</v>
      </c>
      <c r="CZ170" s="31">
        <v>6767.1620000000003</v>
      </c>
      <c r="DA170" s="31">
        <v>3247.7359999999999</v>
      </c>
      <c r="DB170" s="31">
        <v>1571.7</v>
      </c>
      <c r="DC170" s="31">
        <v>16579.904999999999</v>
      </c>
      <c r="DD170" s="31">
        <v>51662.728000000003</v>
      </c>
      <c r="DE170" s="31">
        <v>5634.6169999999984</v>
      </c>
      <c r="DF170" s="32">
        <v>100733.129</v>
      </c>
      <c r="DG170" s="31">
        <v>322.53500000000003</v>
      </c>
      <c r="DH170" s="31">
        <v>36510.133000000002</v>
      </c>
      <c r="DI170" s="31">
        <v>12317.137000000001</v>
      </c>
      <c r="DJ170" s="31">
        <v>3569.78</v>
      </c>
      <c r="DK170" s="31">
        <v>2006.9079999999999</v>
      </c>
      <c r="DL170" s="31">
        <v>1213.5840000000001</v>
      </c>
      <c r="DM170" s="31">
        <v>3110.6779999999999</v>
      </c>
      <c r="DN170" s="31">
        <v>1058.7439999999999</v>
      </c>
      <c r="DO170" s="31">
        <v>207.04300000000001</v>
      </c>
      <c r="DP170" s="31">
        <v>8708.8009999999995</v>
      </c>
      <c r="DQ170" s="31">
        <v>8203.4989999999998</v>
      </c>
      <c r="DR170" s="31">
        <v>43274.733</v>
      </c>
      <c r="DS170" s="31">
        <v>778.73599999999999</v>
      </c>
      <c r="DT170" s="31">
        <v>8641.0360000000001</v>
      </c>
      <c r="DU170" s="31">
        <v>1377</v>
      </c>
      <c r="DV170" s="32">
        <v>131300.34700000001</v>
      </c>
      <c r="DW170" s="32">
        <v>2482610.1454751762</v>
      </c>
      <c r="DX170" s="31">
        <v>17685.768</v>
      </c>
      <c r="DY170" s="31">
        <v>6287.18</v>
      </c>
      <c r="DZ170" s="31">
        <v>3259.76</v>
      </c>
      <c r="EA170" s="31">
        <v>822.24699999999996</v>
      </c>
      <c r="EB170" s="31">
        <v>6025.5439999999999</v>
      </c>
      <c r="EC170" s="31">
        <v>3929.9740000000002</v>
      </c>
      <c r="ED170" s="31">
        <v>8212.6919999999991</v>
      </c>
      <c r="EE170" s="31">
        <v>288.85500000000002</v>
      </c>
      <c r="EF170" s="31">
        <v>2224.645</v>
      </c>
      <c r="EG170" s="31">
        <v>4424.0450000000001</v>
      </c>
      <c r="EH170" s="31">
        <v>313.97000000000003</v>
      </c>
      <c r="EI170" s="31">
        <v>1580.962</v>
      </c>
      <c r="EJ170" s="31">
        <v>7954.3720000000003</v>
      </c>
      <c r="EK170" s="31">
        <v>247.88300000000001</v>
      </c>
      <c r="EL170" s="31">
        <v>40020.461000000003</v>
      </c>
      <c r="EM170" s="31">
        <v>194.59700000000001</v>
      </c>
      <c r="EN170" s="31">
        <v>37754.295000000006</v>
      </c>
      <c r="EO170" s="31">
        <v>726.42100000000005</v>
      </c>
      <c r="EP170" s="31">
        <v>628.35400000000004</v>
      </c>
      <c r="EQ170" s="31">
        <v>10720.781000000001</v>
      </c>
      <c r="ER170" s="31">
        <v>4268.9750000000004</v>
      </c>
      <c r="ES170" s="31">
        <v>758.11300000000006</v>
      </c>
      <c r="ET170" s="31">
        <v>15079.69</v>
      </c>
      <c r="EU170" s="31">
        <v>1281.575</v>
      </c>
      <c r="EV170" s="31">
        <v>1749.771</v>
      </c>
      <c r="EW170" s="31">
        <v>2796.7469999999998</v>
      </c>
      <c r="EX170" s="31">
        <v>8224.2849999999999</v>
      </c>
      <c r="EY170" s="31">
        <v>5880.3280000000004</v>
      </c>
      <c r="EZ170" s="31">
        <v>6550.2</v>
      </c>
      <c r="FA170" s="31">
        <v>1483.992</v>
      </c>
      <c r="FB170" s="31">
        <v>929.36699999999996</v>
      </c>
      <c r="FC170" s="31">
        <v>18758.282999999999</v>
      </c>
      <c r="FD170" s="31">
        <v>11466.483</v>
      </c>
      <c r="FE170" s="31">
        <v>997.91300000000001</v>
      </c>
      <c r="FF170" s="31">
        <v>5815.607</v>
      </c>
      <c r="FG170" s="31">
        <v>70483.445999999996</v>
      </c>
      <c r="FH170" s="31">
        <v>4818.9930000000004</v>
      </c>
      <c r="FI170" s="31">
        <v>89.367000000000004</v>
      </c>
      <c r="FJ170" s="31">
        <v>5430.8590000000004</v>
      </c>
      <c r="FK170" s="31">
        <v>62.45</v>
      </c>
      <c r="FL170" s="31">
        <v>3207.9780000000001</v>
      </c>
      <c r="FM170" s="31">
        <v>4679.5010000000002</v>
      </c>
      <c r="FN170" s="31">
        <v>27809.087</v>
      </c>
      <c r="FO170" s="31">
        <v>17712.471000000001</v>
      </c>
      <c r="FP170" s="31">
        <v>568.33299999999997</v>
      </c>
      <c r="FQ170" s="31">
        <v>17647.395</v>
      </c>
      <c r="FR170" s="31">
        <v>2363.192</v>
      </c>
      <c r="FS170" s="31">
        <v>6136.2820000000002</v>
      </c>
      <c r="FT170" s="31">
        <v>11850.352000000001</v>
      </c>
      <c r="FU170" s="31">
        <v>27316.663</v>
      </c>
      <c r="FV170" s="31">
        <v>5371.2179999999998</v>
      </c>
      <c r="FW170" s="31">
        <v>6767.223</v>
      </c>
      <c r="FX170" s="31">
        <v>152.11199999999999</v>
      </c>
      <c r="FY170" s="32">
        <v>451811.05700000009</v>
      </c>
      <c r="GA170" s="30">
        <v>4286316.8524751756</v>
      </c>
    </row>
    <row r="171" spans="1:183">
      <c r="A171" s="33">
        <v>1979</v>
      </c>
      <c r="B171" s="31">
        <v>7549.4250000000002</v>
      </c>
      <c r="C171" s="31">
        <v>9837.2000000000007</v>
      </c>
      <c r="D171" s="31">
        <v>5116.8</v>
      </c>
      <c r="E171" s="31">
        <v>4764.6899999999996</v>
      </c>
      <c r="F171" s="31">
        <v>54836</v>
      </c>
      <c r="G171" s="31">
        <v>78081.292000000001</v>
      </c>
      <c r="H171" s="31">
        <v>56367.71</v>
      </c>
      <c r="I171" s="31">
        <v>14030.002</v>
      </c>
      <c r="J171" s="31">
        <v>4072.5169999999998</v>
      </c>
      <c r="K171" s="31">
        <v>8294</v>
      </c>
      <c r="L171" s="31">
        <v>6350.84</v>
      </c>
      <c r="M171" s="31">
        <v>56228</v>
      </c>
      <c r="N171" s="32">
        <v>305528.47600000002</v>
      </c>
      <c r="O171" s="31">
        <v>3368.2</v>
      </c>
      <c r="P171" s="31">
        <v>9548.2579999999998</v>
      </c>
      <c r="Q171" s="31">
        <v>9724.56</v>
      </c>
      <c r="R171" s="31">
        <v>37200.014000000003</v>
      </c>
      <c r="S171" s="31">
        <v>1957.4770000000001</v>
      </c>
      <c r="T171" s="32">
        <v>367326.98500000004</v>
      </c>
      <c r="U171" s="31">
        <v>14421.9</v>
      </c>
      <c r="V171" s="31">
        <v>3164.55</v>
      </c>
      <c r="W171" s="31">
        <v>24276.9</v>
      </c>
      <c r="X171" s="31">
        <v>225055</v>
      </c>
      <c r="Y171" s="32">
        <v>266918.34999999998</v>
      </c>
      <c r="Z171" s="31">
        <v>2617.6790000000001</v>
      </c>
      <c r="AA171" s="31">
        <v>8811.5889999999999</v>
      </c>
      <c r="AB171" s="31">
        <v>15182.227999999999</v>
      </c>
      <c r="AC171" s="31">
        <v>10698.234</v>
      </c>
      <c r="AD171" s="31">
        <v>35256.644999999997</v>
      </c>
      <c r="AE171" s="31">
        <v>22001.387999999999</v>
      </c>
      <c r="AF171" s="31">
        <v>21490.291000000001</v>
      </c>
      <c r="AG171" s="32">
        <v>116058.054</v>
      </c>
      <c r="AH171" s="31">
        <v>4181</v>
      </c>
      <c r="AI171" s="31">
        <v>4379.9089999999997</v>
      </c>
      <c r="AJ171" s="31">
        <v>1768.203</v>
      </c>
      <c r="AK171" s="31">
        <v>1772.854</v>
      </c>
      <c r="AL171" s="31">
        <v>9388.3250000000007</v>
      </c>
      <c r="AM171" s="32">
        <v>21490.290999999997</v>
      </c>
      <c r="AN171" s="31">
        <v>10259.67</v>
      </c>
      <c r="AO171" s="31">
        <v>4922.558</v>
      </c>
      <c r="AP171" s="32">
        <v>15182.227999999999</v>
      </c>
      <c r="AQ171" s="31">
        <v>3066.7260000000001</v>
      </c>
      <c r="AR171" s="31">
        <v>6082.0870000000004</v>
      </c>
      <c r="AS171" s="31">
        <v>9581.518</v>
      </c>
      <c r="AT171" s="31">
        <v>1472.2439999999999</v>
      </c>
      <c r="AU171" s="31">
        <v>5018.6059999999998</v>
      </c>
      <c r="AV171" s="31">
        <v>14803.694</v>
      </c>
      <c r="AW171" s="31">
        <v>3559.4569999999999</v>
      </c>
      <c r="AX171" s="31">
        <v>2514.1669999999999</v>
      </c>
      <c r="AY171" s="31">
        <v>3410.8690000000001</v>
      </c>
      <c r="AZ171" s="31">
        <v>3969.989</v>
      </c>
      <c r="BA171" s="31">
        <v>138163.68</v>
      </c>
      <c r="BB171" s="31">
        <v>3862.9319999999998</v>
      </c>
      <c r="BC171" s="31">
        <v>2804.1419999999998</v>
      </c>
      <c r="BD171" s="31">
        <v>49835.012000000002</v>
      </c>
      <c r="BE171" s="31">
        <v>15605.49</v>
      </c>
      <c r="BF171" s="32">
        <v>263750.61300000001</v>
      </c>
      <c r="BG171" s="31">
        <v>27901.971000000001</v>
      </c>
      <c r="BH171" s="31">
        <v>120101</v>
      </c>
      <c r="BI171" s="31">
        <v>10922.822</v>
      </c>
      <c r="BJ171" s="31">
        <v>26072</v>
      </c>
      <c r="BK171" s="31">
        <v>66825.877999999997</v>
      </c>
      <c r="BL171" s="31">
        <v>16848.699000000001</v>
      </c>
      <c r="BM171" s="31">
        <v>2914</v>
      </c>
      <c r="BN171" s="31">
        <v>14355.117</v>
      </c>
      <c r="BO171" s="32">
        <v>285941.48700000002</v>
      </c>
      <c r="BP171" s="31">
        <v>5326.9809999999998</v>
      </c>
      <c r="BQ171" s="31">
        <v>2259.7139999999999</v>
      </c>
      <c r="BR171" s="31">
        <v>9710.15</v>
      </c>
      <c r="BS171" s="31">
        <v>5562.27</v>
      </c>
      <c r="BT171" s="31">
        <v>7703.5770000000002</v>
      </c>
      <c r="BU171" s="31">
        <v>4508.0550000000003</v>
      </c>
      <c r="BV171" s="31">
        <v>6496</v>
      </c>
      <c r="BW171" s="31">
        <v>5121</v>
      </c>
      <c r="BX171" s="31">
        <v>3278.69</v>
      </c>
      <c r="BY171" s="31">
        <v>2207.2449999999999</v>
      </c>
      <c r="BZ171" s="31">
        <v>2689.0419999999999</v>
      </c>
      <c r="CA171" s="31">
        <v>1918</v>
      </c>
      <c r="CB171" s="31">
        <v>3122</v>
      </c>
      <c r="CC171" s="31">
        <v>3168.4459999999999</v>
      </c>
      <c r="CD171" s="31">
        <v>1073.027</v>
      </c>
      <c r="CE171" s="32">
        <v>64144.197000000015</v>
      </c>
      <c r="CF171" s="31">
        <v>2658.6869999999999</v>
      </c>
      <c r="CG171" s="32">
        <v>352744.37099999998</v>
      </c>
      <c r="CH171" s="31">
        <v>969005</v>
      </c>
      <c r="CI171" s="31">
        <v>664000</v>
      </c>
      <c r="CJ171" s="31">
        <v>144073.21690778309</v>
      </c>
      <c r="CK171" s="31">
        <v>115890.431</v>
      </c>
      <c r="CL171" s="31">
        <v>49537.370999999999</v>
      </c>
      <c r="CM171" s="31">
        <v>37534</v>
      </c>
      <c r="CN171" s="31">
        <v>46003.775999999998</v>
      </c>
      <c r="CO171" s="31">
        <v>17448</v>
      </c>
      <c r="CP171" s="31">
        <v>85361.164999999994</v>
      </c>
      <c r="CQ171" s="31">
        <v>32405.341</v>
      </c>
      <c r="CR171" s="31">
        <v>4929.7</v>
      </c>
      <c r="CS171" s="31">
        <v>13443.843999999999</v>
      </c>
      <c r="CT171" s="31">
        <v>14337.300999999999</v>
      </c>
      <c r="CU171" s="31">
        <v>82374.301999999996</v>
      </c>
      <c r="CV171" s="31">
        <v>2383.5</v>
      </c>
      <c r="CW171" s="31">
        <v>14796.646000000001</v>
      </c>
      <c r="CX171" s="32">
        <v>2293523.5939077837</v>
      </c>
      <c r="CY171" s="31">
        <v>15555.611999999999</v>
      </c>
      <c r="CZ171" s="31">
        <v>6733.6379999999999</v>
      </c>
      <c r="DA171" s="31">
        <v>3268.0210000000002</v>
      </c>
      <c r="DB171" s="31">
        <v>1617.2</v>
      </c>
      <c r="DC171" s="31">
        <v>16840.29</v>
      </c>
      <c r="DD171" s="31">
        <v>52668.447</v>
      </c>
      <c r="DE171" s="31">
        <v>5779.076</v>
      </c>
      <c r="DF171" s="32">
        <v>102462.284</v>
      </c>
      <c r="DG171" s="31">
        <v>336.07</v>
      </c>
      <c r="DH171" s="31">
        <v>37838.548000000003</v>
      </c>
      <c r="DI171" s="31">
        <v>12768.376</v>
      </c>
      <c r="DJ171" s="31">
        <v>3653.48</v>
      </c>
      <c r="DK171" s="31">
        <v>2077.386</v>
      </c>
      <c r="DL171" s="31">
        <v>1291.5139999999999</v>
      </c>
      <c r="DM171" s="31">
        <v>3100.87</v>
      </c>
      <c r="DN171" s="31">
        <v>1115.5150000000001</v>
      </c>
      <c r="DO171" s="31">
        <v>221.46899999999999</v>
      </c>
      <c r="DP171" s="31">
        <v>9346.0190000000002</v>
      </c>
      <c r="DQ171" s="31">
        <v>8483.7540000000008</v>
      </c>
      <c r="DR171" s="31">
        <v>44165.463000000003</v>
      </c>
      <c r="DS171" s="31">
        <v>884.04</v>
      </c>
      <c r="DT171" s="31">
        <v>8883.3809999999994</v>
      </c>
      <c r="DU171" s="31">
        <v>1420</v>
      </c>
      <c r="DV171" s="32">
        <v>135585.88500000001</v>
      </c>
      <c r="DW171" s="32">
        <v>2531571.7629077835</v>
      </c>
      <c r="DX171" s="31">
        <v>18229.932000000001</v>
      </c>
      <c r="DY171" s="31">
        <v>6452.5460000000003</v>
      </c>
      <c r="DZ171" s="31">
        <v>3354.7979999999998</v>
      </c>
      <c r="EA171" s="31">
        <v>862.60199999999998</v>
      </c>
      <c r="EB171" s="31">
        <v>6168.2690000000002</v>
      </c>
      <c r="EC171" s="31">
        <v>4119.7889999999998</v>
      </c>
      <c r="ED171" s="31">
        <v>8461.7559999999994</v>
      </c>
      <c r="EE171" s="31">
        <v>292.27600000000001</v>
      </c>
      <c r="EF171" s="31">
        <v>2285.0529999999999</v>
      </c>
      <c r="EG171" s="31">
        <v>4524.4089999999997</v>
      </c>
      <c r="EH171" s="31">
        <v>323.55700000000002</v>
      </c>
      <c r="EI171" s="31">
        <v>1626.73</v>
      </c>
      <c r="EJ171" s="31">
        <v>8270.9750000000004</v>
      </c>
      <c r="EK171" s="31">
        <v>263.40899999999999</v>
      </c>
      <c r="EL171" s="31">
        <v>41257.718000000001</v>
      </c>
      <c r="EM171" s="31">
        <v>221.29900000000001</v>
      </c>
      <c r="EN171" s="31">
        <v>38221.072999999997</v>
      </c>
      <c r="EO171" s="31">
        <v>722.91099999999994</v>
      </c>
      <c r="EP171" s="31">
        <v>649.096</v>
      </c>
      <c r="EQ171" s="31">
        <v>10878.796</v>
      </c>
      <c r="ER171" s="31">
        <v>4356.9390000000003</v>
      </c>
      <c r="ES171" s="31">
        <v>771.37599999999998</v>
      </c>
      <c r="ET171" s="31">
        <v>15690.251</v>
      </c>
      <c r="EU171" s="31">
        <v>1312.5820000000001</v>
      </c>
      <c r="EV171" s="31">
        <v>1798.2080000000001</v>
      </c>
      <c r="EW171" s="31">
        <v>2928.5749999999998</v>
      </c>
      <c r="EX171" s="31">
        <v>8453.1309999999994</v>
      </c>
      <c r="EY171" s="31">
        <v>6065.6540000000005</v>
      </c>
      <c r="EZ171" s="31">
        <v>6651.2460000000001</v>
      </c>
      <c r="FA171" s="31">
        <v>1513.703</v>
      </c>
      <c r="FB171" s="31">
        <v>946.64</v>
      </c>
      <c r="FC171" s="31">
        <v>19125.958999999999</v>
      </c>
      <c r="FD171" s="31">
        <v>11828.029</v>
      </c>
      <c r="FE171" s="31">
        <v>1027.78</v>
      </c>
      <c r="FF171" s="31">
        <v>5952.4470000000001</v>
      </c>
      <c r="FG171" s="31">
        <v>72588.342000000004</v>
      </c>
      <c r="FH171" s="31">
        <v>4975.585</v>
      </c>
      <c r="FI171" s="31">
        <v>91.804000000000002</v>
      </c>
      <c r="FJ171" s="31">
        <v>5605.7560000000003</v>
      </c>
      <c r="FK171" s="31">
        <v>63.191000000000003</v>
      </c>
      <c r="FL171" s="31">
        <v>3270.319</v>
      </c>
      <c r="FM171" s="31">
        <v>5310.9620000000004</v>
      </c>
      <c r="FN171" s="31">
        <v>28505.815999999999</v>
      </c>
      <c r="FO171" s="31">
        <v>18386.530999999999</v>
      </c>
      <c r="FP171" s="31">
        <v>588.26800000000003</v>
      </c>
      <c r="FQ171" s="31">
        <v>18144.828000000001</v>
      </c>
      <c r="FR171" s="31">
        <v>2420.7399999999998</v>
      </c>
      <c r="FS171" s="31">
        <v>6280.4769999999999</v>
      </c>
      <c r="FT171" s="31">
        <v>12138.465</v>
      </c>
      <c r="FU171" s="31">
        <v>28203.768</v>
      </c>
      <c r="FV171" s="31">
        <v>5531.99</v>
      </c>
      <c r="FW171" s="31">
        <v>6887.1319999999996</v>
      </c>
      <c r="FX171" s="31">
        <v>170.64800000000002</v>
      </c>
      <c r="FY171" s="32">
        <v>464774.136</v>
      </c>
      <c r="GA171" s="30">
        <v>4363144.2719077831</v>
      </c>
    </row>
    <row r="172" spans="1:183">
      <c r="A172" s="33">
        <v>1980</v>
      </c>
      <c r="B172" s="31">
        <v>7549.433</v>
      </c>
      <c r="C172" s="31">
        <v>9846.7999999999993</v>
      </c>
      <c r="D172" s="31">
        <v>5123.027</v>
      </c>
      <c r="E172" s="31">
        <v>4779.5349999999999</v>
      </c>
      <c r="F172" s="31">
        <v>55110</v>
      </c>
      <c r="G172" s="31">
        <v>78297.903999999995</v>
      </c>
      <c r="H172" s="31">
        <v>56451.247000000003</v>
      </c>
      <c r="I172" s="31">
        <v>14143.901</v>
      </c>
      <c r="J172" s="31">
        <v>4085.62</v>
      </c>
      <c r="K172" s="31">
        <v>8310</v>
      </c>
      <c r="L172" s="31">
        <v>6385.2290000000003</v>
      </c>
      <c r="M172" s="31">
        <v>56314</v>
      </c>
      <c r="N172" s="32">
        <v>306396.696</v>
      </c>
      <c r="O172" s="31">
        <v>3401</v>
      </c>
      <c r="P172" s="31">
        <v>9642.5049999999992</v>
      </c>
      <c r="Q172" s="31">
        <v>9777.7999999999993</v>
      </c>
      <c r="R172" s="31">
        <v>37488.36</v>
      </c>
      <c r="S172" s="31">
        <v>1990.038</v>
      </c>
      <c r="T172" s="32">
        <v>368696.39899999998</v>
      </c>
      <c r="U172" s="31">
        <v>14615.9</v>
      </c>
      <c r="V172" s="31">
        <v>3170.15</v>
      </c>
      <c r="W172" s="31">
        <v>24593.3</v>
      </c>
      <c r="X172" s="31">
        <v>227726.46299999999</v>
      </c>
      <c r="Y172" s="32">
        <v>270105.81299999997</v>
      </c>
      <c r="Z172" s="31">
        <v>2671.4119999999998</v>
      </c>
      <c r="AA172" s="31">
        <v>8843.5280000000002</v>
      </c>
      <c r="AB172" s="31">
        <v>15254.683999999999</v>
      </c>
      <c r="AC172" s="31">
        <v>10711.121999999999</v>
      </c>
      <c r="AD172" s="31">
        <v>35578.016000000003</v>
      </c>
      <c r="AE172" s="31">
        <v>22130.036</v>
      </c>
      <c r="AF172" s="31">
        <v>21615</v>
      </c>
      <c r="AG172" s="32">
        <v>116803.79800000001</v>
      </c>
      <c r="AH172" s="31">
        <v>4092</v>
      </c>
      <c r="AI172" s="31">
        <v>4383</v>
      </c>
      <c r="AJ172" s="31">
        <v>1792</v>
      </c>
      <c r="AK172" s="31">
        <v>1833</v>
      </c>
      <c r="AL172" s="31">
        <v>9515</v>
      </c>
      <c r="AM172" s="32">
        <v>21615</v>
      </c>
      <c r="AN172" s="31">
        <v>10288.726000000001</v>
      </c>
      <c r="AO172" s="31">
        <v>4965.9579999999996</v>
      </c>
      <c r="AP172" s="32">
        <v>15254.684000000001</v>
      </c>
      <c r="AQ172" s="31">
        <v>3115.2890000000002</v>
      </c>
      <c r="AR172" s="31">
        <v>6173.3609999999999</v>
      </c>
      <c r="AS172" s="31">
        <v>9643.7060000000001</v>
      </c>
      <c r="AT172" s="31">
        <v>1482.1959999999999</v>
      </c>
      <c r="AU172" s="31">
        <v>5045.6970000000001</v>
      </c>
      <c r="AV172" s="31">
        <v>14966.718000000001</v>
      </c>
      <c r="AW172" s="31">
        <v>3622.7280000000001</v>
      </c>
      <c r="AX172" s="31">
        <v>2524.5430000000001</v>
      </c>
      <c r="AY172" s="31">
        <v>3435.2890000000002</v>
      </c>
      <c r="AZ172" s="31">
        <v>3996.2779999999998</v>
      </c>
      <c r="BA172" s="31">
        <v>139038.84899999999</v>
      </c>
      <c r="BB172" s="31">
        <v>3966</v>
      </c>
      <c r="BC172" s="31">
        <v>2875.1329999999998</v>
      </c>
      <c r="BD172" s="31">
        <v>50046.648999999998</v>
      </c>
      <c r="BE172" s="31">
        <v>15994</v>
      </c>
      <c r="BF172" s="32">
        <v>265926.43599999999</v>
      </c>
      <c r="BG172" s="31">
        <v>28369.798999999999</v>
      </c>
      <c r="BH172" s="31">
        <v>123020</v>
      </c>
      <c r="BI172" s="31">
        <v>11093.718000000001</v>
      </c>
      <c r="BJ172" s="31">
        <v>26631</v>
      </c>
      <c r="BK172" s="31">
        <v>68347.479000000007</v>
      </c>
      <c r="BL172" s="31">
        <v>17295.297999999999</v>
      </c>
      <c r="BM172" s="31">
        <v>2930</v>
      </c>
      <c r="BN172" s="31">
        <v>14767.89</v>
      </c>
      <c r="BO172" s="32">
        <v>292455.18400000001</v>
      </c>
      <c r="BP172" s="31">
        <v>5441.2979999999998</v>
      </c>
      <c r="BQ172" s="31">
        <v>2299.1239999999998</v>
      </c>
      <c r="BR172" s="31">
        <v>9652.9750000000004</v>
      </c>
      <c r="BS172" s="31">
        <v>5696.8549999999996</v>
      </c>
      <c r="BT172" s="31">
        <v>7920.4989999999998</v>
      </c>
      <c r="BU172" s="31">
        <v>4566.1989999999996</v>
      </c>
      <c r="BV172" s="31">
        <v>6650</v>
      </c>
      <c r="BW172" s="31">
        <v>5200</v>
      </c>
      <c r="BX172" s="31">
        <v>3401.94</v>
      </c>
      <c r="BY172" s="31">
        <v>2228.8029999999999</v>
      </c>
      <c r="BZ172" s="31">
        <v>2805.3209999999999</v>
      </c>
      <c r="CA172" s="31">
        <v>1960</v>
      </c>
      <c r="CB172" s="31">
        <v>3196</v>
      </c>
      <c r="CC172" s="31">
        <v>3209.6480000000001</v>
      </c>
      <c r="CD172" s="31">
        <v>1090.5129999999999</v>
      </c>
      <c r="CE172" s="32">
        <v>65319.174999999996</v>
      </c>
      <c r="CF172" s="31">
        <v>2664.0709999999999</v>
      </c>
      <c r="CG172" s="32">
        <v>360438.43</v>
      </c>
      <c r="CH172" s="31">
        <v>981235</v>
      </c>
      <c r="CI172" s="31">
        <v>679000</v>
      </c>
      <c r="CJ172" s="31">
        <v>147489.948</v>
      </c>
      <c r="CK172" s="31">
        <v>116807.30899999999</v>
      </c>
      <c r="CL172" s="31">
        <v>50940.182000000001</v>
      </c>
      <c r="CM172" s="31">
        <v>38124</v>
      </c>
      <c r="CN172" s="31">
        <v>47025.764000000003</v>
      </c>
      <c r="CO172" s="31">
        <v>17788</v>
      </c>
      <c r="CP172" s="31">
        <v>87937.332999999999</v>
      </c>
      <c r="CQ172" s="31">
        <v>33061.428</v>
      </c>
      <c r="CR172" s="31">
        <v>5063.1000000000004</v>
      </c>
      <c r="CS172" s="31">
        <v>13764.352000000001</v>
      </c>
      <c r="CT172" s="31">
        <v>14665.245000000001</v>
      </c>
      <c r="CU172" s="31">
        <v>85219.116999999998</v>
      </c>
      <c r="CV172" s="31">
        <v>2413.9</v>
      </c>
      <c r="CW172" s="31">
        <v>15055.97</v>
      </c>
      <c r="CX172" s="32">
        <v>2335590.648</v>
      </c>
      <c r="CY172" s="31">
        <v>15112.148999999999</v>
      </c>
      <c r="CZ172" s="31">
        <v>6888.0209999999997</v>
      </c>
      <c r="DA172" s="31">
        <v>3293.1590000000001</v>
      </c>
      <c r="DB172" s="31">
        <v>1662.38</v>
      </c>
      <c r="DC172" s="31">
        <v>17113.626</v>
      </c>
      <c r="DD172" s="31">
        <v>53715.201999999997</v>
      </c>
      <c r="DE172" s="31">
        <v>5930.6079999999974</v>
      </c>
      <c r="DF172" s="32">
        <v>103715.14499999999</v>
      </c>
      <c r="DG172" s="31">
        <v>347.56799999999998</v>
      </c>
      <c r="DH172" s="31">
        <v>39421.764000000003</v>
      </c>
      <c r="DI172" s="31">
        <v>13232.839</v>
      </c>
      <c r="DJ172" s="31">
        <v>3737.473</v>
      </c>
      <c r="DK172" s="31">
        <v>2162.8069999999998</v>
      </c>
      <c r="DL172" s="31">
        <v>1369.769</v>
      </c>
      <c r="DM172" s="31">
        <v>3087.4670000000001</v>
      </c>
      <c r="DN172" s="31">
        <v>1174.857</v>
      </c>
      <c r="DO172" s="31">
        <v>236.9</v>
      </c>
      <c r="DP172" s="31">
        <v>9999.1610000000001</v>
      </c>
      <c r="DQ172" s="31">
        <v>8773.5820000000003</v>
      </c>
      <c r="DR172" s="31">
        <v>45047.972999999998</v>
      </c>
      <c r="DS172" s="31">
        <v>1000.285</v>
      </c>
      <c r="DT172" s="31">
        <v>9132.5450000000001</v>
      </c>
      <c r="DU172" s="31">
        <v>1476</v>
      </c>
      <c r="DV172" s="32">
        <v>140200.99</v>
      </c>
      <c r="DW172" s="32">
        <v>2579506.7829999998</v>
      </c>
      <c r="DX172" s="31">
        <v>18806.061000000002</v>
      </c>
      <c r="DY172" s="31">
        <v>6743.08</v>
      </c>
      <c r="DZ172" s="31">
        <v>3458.0619999999999</v>
      </c>
      <c r="EA172" s="31">
        <v>900.476</v>
      </c>
      <c r="EB172" s="31">
        <v>6318.1890000000003</v>
      </c>
      <c r="EC172" s="31">
        <v>4299.5550000000003</v>
      </c>
      <c r="ED172" s="31">
        <v>8762.4860000000008</v>
      </c>
      <c r="EE172" s="31">
        <v>296.04199999999997</v>
      </c>
      <c r="EF172" s="31">
        <v>2348.5749999999998</v>
      </c>
      <c r="EG172" s="31">
        <v>4522.3909999999996</v>
      </c>
      <c r="EH172" s="31">
        <v>333.51400000000001</v>
      </c>
      <c r="EI172" s="31">
        <v>1674.288</v>
      </c>
      <c r="EJ172" s="31">
        <v>8593.2620000000006</v>
      </c>
      <c r="EK172" s="31">
        <v>279.149</v>
      </c>
      <c r="EL172" s="31">
        <v>42634.214999999997</v>
      </c>
      <c r="EM172" s="31">
        <v>256.00900000000001</v>
      </c>
      <c r="EN172" s="31">
        <v>38605.198000000004</v>
      </c>
      <c r="EO172" s="31">
        <v>713.827</v>
      </c>
      <c r="EP172" s="31">
        <v>670.52300000000002</v>
      </c>
      <c r="EQ172" s="31">
        <v>11016.641</v>
      </c>
      <c r="ER172" s="31">
        <v>4447.3689999999997</v>
      </c>
      <c r="ES172" s="31">
        <v>788.89800000000002</v>
      </c>
      <c r="ET172" s="31">
        <v>16330.543</v>
      </c>
      <c r="EU172" s="31">
        <v>1344.7190000000001</v>
      </c>
      <c r="EV172" s="31">
        <v>1848.799</v>
      </c>
      <c r="EW172" s="31">
        <v>3065.3649999999998</v>
      </c>
      <c r="EX172" s="31">
        <v>8691.2450000000008</v>
      </c>
      <c r="EY172" s="31">
        <v>6258.5119999999997</v>
      </c>
      <c r="EZ172" s="31">
        <v>6758.1530000000002</v>
      </c>
      <c r="FA172" s="31">
        <v>1544.9090000000001</v>
      </c>
      <c r="FB172" s="31">
        <v>963.70100000000002</v>
      </c>
      <c r="FC172" s="31">
        <v>19487.272000000001</v>
      </c>
      <c r="FD172" s="31">
        <v>12102.619000000001</v>
      </c>
      <c r="FE172" s="31">
        <v>1058.021</v>
      </c>
      <c r="FF172" s="31">
        <v>6093.4690000000001</v>
      </c>
      <c r="FG172" s="31">
        <v>74821.273000000001</v>
      </c>
      <c r="FH172" s="31">
        <v>5138.4780000000001</v>
      </c>
      <c r="FI172" s="31">
        <v>94.070999999999998</v>
      </c>
      <c r="FJ172" s="31">
        <v>5787.32</v>
      </c>
      <c r="FK172" s="31">
        <v>63.954000000000001</v>
      </c>
      <c r="FL172" s="31">
        <v>3334.8220000000001</v>
      </c>
      <c r="FM172" s="31">
        <v>5793.5550000000003</v>
      </c>
      <c r="FN172" s="31">
        <v>29251.588</v>
      </c>
      <c r="FO172" s="31">
        <v>19063.991999999998</v>
      </c>
      <c r="FP172" s="31">
        <v>611.447</v>
      </c>
      <c r="FQ172" s="31">
        <v>18665.062000000002</v>
      </c>
      <c r="FR172" s="31">
        <v>2481.375</v>
      </c>
      <c r="FS172" s="31">
        <v>6443.183</v>
      </c>
      <c r="FT172" s="31">
        <v>12414.718999999999</v>
      </c>
      <c r="FU172" s="31">
        <v>29012.544999999998</v>
      </c>
      <c r="FV172" s="31">
        <v>5699.777</v>
      </c>
      <c r="FW172" s="31">
        <v>7169.9679999999998</v>
      </c>
      <c r="FX172" s="31">
        <v>188.80600000000001</v>
      </c>
      <c r="FY172" s="32">
        <v>478051.07199999999</v>
      </c>
      <c r="GA172" s="30">
        <v>4439528.7309999997</v>
      </c>
    </row>
    <row r="173" spans="1:183">
      <c r="A173" s="33">
        <v>1981</v>
      </c>
      <c r="B173" s="31">
        <v>7564.6289999999999</v>
      </c>
      <c r="C173" s="31">
        <v>9852.4</v>
      </c>
      <c r="D173" s="31">
        <v>5121.5720000000001</v>
      </c>
      <c r="E173" s="31">
        <v>4799.9639999999999</v>
      </c>
      <c r="F173" s="31">
        <v>55399</v>
      </c>
      <c r="G173" s="31">
        <v>78401.83</v>
      </c>
      <c r="H173" s="31">
        <v>56502.489000000001</v>
      </c>
      <c r="I173" s="31">
        <v>14246.049000000001</v>
      </c>
      <c r="J173" s="31">
        <v>4099.7020000000002</v>
      </c>
      <c r="K173" s="31">
        <v>8320</v>
      </c>
      <c r="L173" s="31">
        <v>6425.45</v>
      </c>
      <c r="M173" s="31">
        <v>56382.597000000002</v>
      </c>
      <c r="N173" s="32">
        <v>307115.68200000003</v>
      </c>
      <c r="O173" s="31">
        <v>3443.4</v>
      </c>
      <c r="P173" s="31">
        <v>9729.35</v>
      </c>
      <c r="Q173" s="31">
        <v>9850.0789999999997</v>
      </c>
      <c r="R173" s="31">
        <v>37750.800000000003</v>
      </c>
      <c r="S173" s="31">
        <v>2008.7210000000005</v>
      </c>
      <c r="T173" s="32">
        <v>369898.03200000006</v>
      </c>
      <c r="U173" s="31">
        <v>14923.26</v>
      </c>
      <c r="V173" s="31">
        <v>3185.45</v>
      </c>
      <c r="W173" s="31">
        <v>24900</v>
      </c>
      <c r="X173" s="31">
        <v>229966.23699999999</v>
      </c>
      <c r="Y173" s="32">
        <v>272974.94699999999</v>
      </c>
      <c r="Z173" s="31">
        <v>2724.2719999999999</v>
      </c>
      <c r="AA173" s="31">
        <v>8869.4410000000007</v>
      </c>
      <c r="AB173" s="31">
        <v>15311.596</v>
      </c>
      <c r="AC173" s="31">
        <v>10711.848</v>
      </c>
      <c r="AD173" s="31">
        <v>35901.961000000003</v>
      </c>
      <c r="AE173" s="31">
        <v>22256.550999999999</v>
      </c>
      <c r="AF173" s="31">
        <v>21707.267</v>
      </c>
      <c r="AG173" s="32">
        <v>117482.93599999999</v>
      </c>
      <c r="AH173" s="31">
        <v>4135.7430000000004</v>
      </c>
      <c r="AI173" s="31">
        <v>4390.8289999999997</v>
      </c>
      <c r="AJ173" s="31">
        <v>1808.1030000000001</v>
      </c>
      <c r="AK173" s="31">
        <v>1839.2560000000001</v>
      </c>
      <c r="AL173" s="31">
        <v>9533.3359999999993</v>
      </c>
      <c r="AM173" s="32">
        <v>21707.267</v>
      </c>
      <c r="AN173" s="31">
        <v>10297.904</v>
      </c>
      <c r="AO173" s="31">
        <v>5013.692</v>
      </c>
      <c r="AP173" s="32">
        <v>15311.596000000001</v>
      </c>
      <c r="AQ173" s="31">
        <v>3166.098</v>
      </c>
      <c r="AR173" s="31">
        <v>6270.5309999999999</v>
      </c>
      <c r="AS173" s="31">
        <v>9712.7610000000004</v>
      </c>
      <c r="AT173" s="31">
        <v>1493.318</v>
      </c>
      <c r="AU173" s="31">
        <v>5073.1480000000001</v>
      </c>
      <c r="AV173" s="31">
        <v>15136.447</v>
      </c>
      <c r="AW173" s="31">
        <v>3690.194</v>
      </c>
      <c r="AX173" s="31">
        <v>2536.9760000000001</v>
      </c>
      <c r="AY173" s="31">
        <v>3462.3409999999999</v>
      </c>
      <c r="AZ173" s="31">
        <v>4026.2040000000002</v>
      </c>
      <c r="BA173" s="31">
        <v>139899.97200000001</v>
      </c>
      <c r="BB173" s="31">
        <v>4073</v>
      </c>
      <c r="BC173" s="31">
        <v>2946.6759999999999</v>
      </c>
      <c r="BD173" s="31">
        <v>50235.677000000003</v>
      </c>
      <c r="BE173" s="31">
        <v>16400</v>
      </c>
      <c r="BF173" s="32">
        <v>268123.34299999999</v>
      </c>
      <c r="BG173" s="31">
        <v>28848</v>
      </c>
      <c r="BH173" s="31">
        <v>125992</v>
      </c>
      <c r="BI173" s="31">
        <v>11282.304</v>
      </c>
      <c r="BJ173" s="31">
        <v>27215</v>
      </c>
      <c r="BK173" s="31">
        <v>69969.263000000006</v>
      </c>
      <c r="BL173" s="31">
        <v>17754.797999999999</v>
      </c>
      <c r="BM173" s="31">
        <v>2848</v>
      </c>
      <c r="BN173" s="31">
        <v>15166.254999999999</v>
      </c>
      <c r="BO173" s="32">
        <v>299075.62000000005</v>
      </c>
      <c r="BP173" s="31">
        <v>5545.2240000000002</v>
      </c>
      <c r="BQ173" s="31">
        <v>2357.2849999999999</v>
      </c>
      <c r="BR173" s="31">
        <v>9711.9750000000004</v>
      </c>
      <c r="BS173" s="31">
        <v>5831.5079999999998</v>
      </c>
      <c r="BT173" s="31">
        <v>8141.0780000000004</v>
      </c>
      <c r="BU173" s="31">
        <v>4515.0940000000001</v>
      </c>
      <c r="BV173" s="31">
        <v>6829</v>
      </c>
      <c r="BW173" s="31">
        <v>5284</v>
      </c>
      <c r="BX173" s="31">
        <v>3542.5189999999998</v>
      </c>
      <c r="BY173" s="31">
        <v>2258.3679999999999</v>
      </c>
      <c r="BZ173" s="31">
        <v>2901.3319999999999</v>
      </c>
      <c r="CA173" s="31">
        <v>1999</v>
      </c>
      <c r="CB173" s="31">
        <v>3279</v>
      </c>
      <c r="CC173" s="31">
        <v>3238.9679999999998</v>
      </c>
      <c r="CD173" s="31">
        <v>1107</v>
      </c>
      <c r="CE173" s="32">
        <v>66541.350999999995</v>
      </c>
      <c r="CF173" s="31">
        <v>2682.3110000000006</v>
      </c>
      <c r="CG173" s="32">
        <v>368299.28200000001</v>
      </c>
      <c r="CH173" s="31">
        <v>993861</v>
      </c>
      <c r="CI173" s="31">
        <v>692000</v>
      </c>
      <c r="CJ173" s="31">
        <v>150656.80688592949</v>
      </c>
      <c r="CK173" s="31">
        <v>117648.092</v>
      </c>
      <c r="CL173" s="31">
        <v>52227.597999999998</v>
      </c>
      <c r="CM173" s="31">
        <v>38723</v>
      </c>
      <c r="CN173" s="31">
        <v>47936.504000000001</v>
      </c>
      <c r="CO173" s="31">
        <v>18097</v>
      </c>
      <c r="CP173" s="31">
        <v>90517.442999999999</v>
      </c>
      <c r="CQ173" s="31">
        <v>33669.419000000002</v>
      </c>
      <c r="CR173" s="31">
        <v>5183.3999999999996</v>
      </c>
      <c r="CS173" s="31">
        <v>14096.09</v>
      </c>
      <c r="CT173" s="31">
        <v>15010.859</v>
      </c>
      <c r="CU173" s="31">
        <v>88417.078999999998</v>
      </c>
      <c r="CV173" s="31">
        <v>2535.3679999999999</v>
      </c>
      <c r="CW173" s="31">
        <v>15315.491</v>
      </c>
      <c r="CX173" s="32">
        <v>2375895.1498859292</v>
      </c>
      <c r="CY173" s="31">
        <v>13812.973</v>
      </c>
      <c r="CZ173" s="31">
        <v>7080.11</v>
      </c>
      <c r="DA173" s="31">
        <v>3336.9780000000001</v>
      </c>
      <c r="DB173" s="31">
        <v>1708.8320000000001</v>
      </c>
      <c r="DC173" s="31">
        <v>17384.008000000002</v>
      </c>
      <c r="DD173" s="31">
        <v>54902.677000000003</v>
      </c>
      <c r="DE173" s="31">
        <v>6080.25</v>
      </c>
      <c r="DF173" s="32">
        <v>104305.82800000001</v>
      </c>
      <c r="DG173" s="31">
        <v>363.42700000000002</v>
      </c>
      <c r="DH173" s="31">
        <v>41141.317999999999</v>
      </c>
      <c r="DI173" s="31">
        <v>13703.102999999999</v>
      </c>
      <c r="DJ173" s="31">
        <v>3801.3380000000002</v>
      </c>
      <c r="DK173" s="31">
        <v>2253.5790000000002</v>
      </c>
      <c r="DL173" s="31">
        <v>1432.1880000000001</v>
      </c>
      <c r="DM173" s="31">
        <v>3083.2310000000002</v>
      </c>
      <c r="DN173" s="31">
        <v>1237.9449999999999</v>
      </c>
      <c r="DO173" s="31">
        <v>249.27799999999999</v>
      </c>
      <c r="DP173" s="31">
        <v>10627.409</v>
      </c>
      <c r="DQ173" s="31">
        <v>9073.3119999999999</v>
      </c>
      <c r="DR173" s="31">
        <v>46253.233999999997</v>
      </c>
      <c r="DS173" s="31">
        <v>1069.722</v>
      </c>
      <c r="DT173" s="31">
        <v>9390.1380000000008</v>
      </c>
      <c r="DU173" s="31">
        <v>1531</v>
      </c>
      <c r="DV173" s="32">
        <v>145210.22200000004</v>
      </c>
      <c r="DW173" s="32">
        <v>2625411.199885929</v>
      </c>
      <c r="DX173" s="31">
        <v>19407.036</v>
      </c>
      <c r="DY173" s="31">
        <v>6879.5739999999996</v>
      </c>
      <c r="DZ173" s="31">
        <v>3564.85</v>
      </c>
      <c r="EA173" s="31">
        <v>934.43799999999999</v>
      </c>
      <c r="EB173" s="31">
        <v>6474.37</v>
      </c>
      <c r="EC173" s="31">
        <v>4480.3379999999997</v>
      </c>
      <c r="ED173" s="31">
        <v>9047.9150000000009</v>
      </c>
      <c r="EE173" s="31">
        <v>299.97800000000001</v>
      </c>
      <c r="EF173" s="31">
        <v>2412.5219999999999</v>
      </c>
      <c r="EG173" s="31">
        <v>4514.9399999999996</v>
      </c>
      <c r="EH173" s="31">
        <v>340.87900000000002</v>
      </c>
      <c r="EI173" s="31">
        <v>1723.7429999999999</v>
      </c>
      <c r="EJ173" s="31">
        <v>8922.4740000000002</v>
      </c>
      <c r="EK173" s="31">
        <v>293.65899999999999</v>
      </c>
      <c r="EL173" s="31">
        <v>44196.103999999999</v>
      </c>
      <c r="EM173" s="31">
        <v>271.77800000000002</v>
      </c>
      <c r="EN173" s="31">
        <v>40359.368999999999</v>
      </c>
      <c r="EO173" s="31">
        <v>730.83600000000001</v>
      </c>
      <c r="EP173" s="31">
        <v>692.65800000000002</v>
      </c>
      <c r="EQ173" s="31">
        <v>11177.978999999999</v>
      </c>
      <c r="ER173" s="31">
        <v>4540.3609999999999</v>
      </c>
      <c r="ES173" s="31">
        <v>807.05600000000004</v>
      </c>
      <c r="ET173" s="31">
        <v>16987.224999999999</v>
      </c>
      <c r="EU173" s="31">
        <v>1377.963</v>
      </c>
      <c r="EV173" s="31">
        <v>1901.617</v>
      </c>
      <c r="EW173" s="31">
        <v>3204.0709999999999</v>
      </c>
      <c r="EX173" s="31">
        <v>8938.7639999999992</v>
      </c>
      <c r="EY173" s="31">
        <v>6459.2629999999999</v>
      </c>
      <c r="EZ173" s="31">
        <v>6871.1859999999997</v>
      </c>
      <c r="FA173" s="31">
        <v>1577.646</v>
      </c>
      <c r="FB173" s="31">
        <v>979.05</v>
      </c>
      <c r="FC173" s="31">
        <v>19846.221000000001</v>
      </c>
      <c r="FD173" s="31">
        <v>12363.234</v>
      </c>
      <c r="FE173" s="31">
        <v>1074.4929999999999</v>
      </c>
      <c r="FF173" s="31">
        <v>6238.9979999999996</v>
      </c>
      <c r="FG173" s="31">
        <v>77149.584000000003</v>
      </c>
      <c r="FH173" s="31">
        <v>5306.7489999999998</v>
      </c>
      <c r="FI173" s="31">
        <v>96.442999999999998</v>
      </c>
      <c r="FJ173" s="31">
        <v>5975.6670000000004</v>
      </c>
      <c r="FK173" s="31">
        <v>64.694999999999993</v>
      </c>
      <c r="FL173" s="31">
        <v>3401.9290000000001</v>
      </c>
      <c r="FM173" s="31">
        <v>5828.8</v>
      </c>
      <c r="FN173" s="31">
        <v>30168.679</v>
      </c>
      <c r="FO173" s="31">
        <v>19701.603999999999</v>
      </c>
      <c r="FP173" s="31">
        <v>631.303</v>
      </c>
      <c r="FQ173" s="31">
        <v>19212.004000000001</v>
      </c>
      <c r="FR173" s="31">
        <v>2555.7959999999998</v>
      </c>
      <c r="FS173" s="31">
        <v>6605.7070000000003</v>
      </c>
      <c r="FT173" s="31">
        <v>12725.252</v>
      </c>
      <c r="FU173" s="31">
        <v>29808.023000000001</v>
      </c>
      <c r="FV173" s="31">
        <v>5885.6139999999996</v>
      </c>
      <c r="FW173" s="31">
        <v>7429.223</v>
      </c>
      <c r="FX173" s="31">
        <v>208.185</v>
      </c>
      <c r="FY173" s="32">
        <v>492647.84499999997</v>
      </c>
      <c r="GA173" s="30">
        <v>4514837.5848859288</v>
      </c>
    </row>
    <row r="174" spans="1:183">
      <c r="A174" s="33">
        <v>1982</v>
      </c>
      <c r="B174" s="31">
        <v>7574.6130000000003</v>
      </c>
      <c r="C174" s="31">
        <v>9856.3029999999999</v>
      </c>
      <c r="D174" s="31">
        <v>5117.8100000000004</v>
      </c>
      <c r="E174" s="31">
        <v>4826.933</v>
      </c>
      <c r="F174" s="31">
        <v>55697</v>
      </c>
      <c r="G174" s="31">
        <v>78335.266000000003</v>
      </c>
      <c r="H174" s="31">
        <v>56535.635999999999</v>
      </c>
      <c r="I174" s="31">
        <v>14310.401</v>
      </c>
      <c r="J174" s="31">
        <v>4114.7870000000003</v>
      </c>
      <c r="K174" s="31">
        <v>8325</v>
      </c>
      <c r="L174" s="31">
        <v>6468.1260000000002</v>
      </c>
      <c r="M174" s="31">
        <v>56339.703999999998</v>
      </c>
      <c r="N174" s="32">
        <v>307501.57900000003</v>
      </c>
      <c r="O174" s="31">
        <v>3480</v>
      </c>
      <c r="P174" s="31">
        <v>9786.48</v>
      </c>
      <c r="Q174" s="31">
        <v>9859.65</v>
      </c>
      <c r="R174" s="31">
        <v>37983.31</v>
      </c>
      <c r="S174" s="31">
        <v>2020.2670000000001</v>
      </c>
      <c r="T174" s="32">
        <v>370631.28600000002</v>
      </c>
      <c r="U174" s="31">
        <v>15162</v>
      </c>
      <c r="V174" s="31">
        <v>3217</v>
      </c>
      <c r="W174" s="31">
        <v>25201.9</v>
      </c>
      <c r="X174" s="31">
        <v>232187.83499999999</v>
      </c>
      <c r="Y174" s="32">
        <v>275768.73499999999</v>
      </c>
      <c r="Z174" s="31">
        <v>2780.0970000000002</v>
      </c>
      <c r="AA174" s="31">
        <v>8892.098</v>
      </c>
      <c r="AB174" s="31">
        <v>15351.746999999999</v>
      </c>
      <c r="AC174" s="31">
        <v>10705.535</v>
      </c>
      <c r="AD174" s="31">
        <v>36227.381000000001</v>
      </c>
      <c r="AE174" s="31">
        <v>22356.725999999999</v>
      </c>
      <c r="AF174" s="31">
        <v>21884.748</v>
      </c>
      <c r="AG174" s="32">
        <v>118198.33199999999</v>
      </c>
      <c r="AH174" s="31">
        <v>4172.6930000000002</v>
      </c>
      <c r="AI174" s="31">
        <v>4413.3680000000004</v>
      </c>
      <c r="AJ174" s="31">
        <v>1823.7909999999999</v>
      </c>
      <c r="AK174" s="31">
        <v>1861.252</v>
      </c>
      <c r="AL174" s="31">
        <v>9613.6440000000002</v>
      </c>
      <c r="AM174" s="32">
        <v>21884.748</v>
      </c>
      <c r="AN174" s="31">
        <v>10303.704</v>
      </c>
      <c r="AO174" s="31">
        <v>5048.0429999999997</v>
      </c>
      <c r="AP174" s="32">
        <v>15351.746999999999</v>
      </c>
      <c r="AQ174" s="31">
        <v>3218.6909999999998</v>
      </c>
      <c r="AR174" s="31">
        <v>6369.1329999999998</v>
      </c>
      <c r="AS174" s="31">
        <v>9778.7810000000009</v>
      </c>
      <c r="AT174" s="31">
        <v>1504.0429999999999</v>
      </c>
      <c r="AU174" s="31">
        <v>5101.2129999999997</v>
      </c>
      <c r="AV174" s="31">
        <v>15303.467000000001</v>
      </c>
      <c r="AW174" s="31">
        <v>3762.6460000000002</v>
      </c>
      <c r="AX174" s="31">
        <v>2552.2289999999998</v>
      </c>
      <c r="AY174" s="31">
        <v>3491.9740000000002</v>
      </c>
      <c r="AZ174" s="31">
        <v>4055.0859999999998</v>
      </c>
      <c r="BA174" s="31">
        <v>140821.82</v>
      </c>
      <c r="BB174" s="31">
        <v>4185</v>
      </c>
      <c r="BC174" s="31">
        <v>3018.4360000000001</v>
      </c>
      <c r="BD174" s="31">
        <v>50397.455000000002</v>
      </c>
      <c r="BE174" s="31">
        <v>16830</v>
      </c>
      <c r="BF174" s="32">
        <v>270389.97399999999</v>
      </c>
      <c r="BG174" s="31">
        <v>29330</v>
      </c>
      <c r="BH174" s="31">
        <v>129028</v>
      </c>
      <c r="BI174" s="31">
        <v>11487.111999999999</v>
      </c>
      <c r="BJ174" s="31">
        <v>27826</v>
      </c>
      <c r="BK174" s="31">
        <v>71640.903999999995</v>
      </c>
      <c r="BL174" s="31">
        <v>18173</v>
      </c>
      <c r="BM174" s="31">
        <v>2968</v>
      </c>
      <c r="BN174" s="31">
        <v>15620.766</v>
      </c>
      <c r="BO174" s="32">
        <v>306073.78200000001</v>
      </c>
      <c r="BP174" s="31">
        <v>5642.2240000000002</v>
      </c>
      <c r="BQ174" s="31">
        <v>2424.3670000000002</v>
      </c>
      <c r="BR174" s="31">
        <v>9789.2240000000002</v>
      </c>
      <c r="BS174" s="31">
        <v>5969</v>
      </c>
      <c r="BT174" s="31">
        <v>8365.85</v>
      </c>
      <c r="BU174" s="31">
        <v>4474.8729999999996</v>
      </c>
      <c r="BV174" s="31">
        <v>6983</v>
      </c>
      <c r="BW174" s="31">
        <v>5373</v>
      </c>
      <c r="BX174" s="31">
        <v>3669.4479999999999</v>
      </c>
      <c r="BY174" s="31">
        <v>2298.3090000000002</v>
      </c>
      <c r="BZ174" s="31">
        <v>2979.4229999999998</v>
      </c>
      <c r="CA174" s="31">
        <v>2040</v>
      </c>
      <c r="CB174" s="31">
        <v>3370</v>
      </c>
      <c r="CC174" s="31">
        <v>3279.0010000000002</v>
      </c>
      <c r="CD174" s="31">
        <v>1127</v>
      </c>
      <c r="CE174" s="32">
        <v>67784.718999999997</v>
      </c>
      <c r="CF174" s="31">
        <v>2707.9330000000004</v>
      </c>
      <c r="CG174" s="32">
        <v>376566.43400000001</v>
      </c>
      <c r="CH174" s="31">
        <v>1000281</v>
      </c>
      <c r="CI174" s="31">
        <v>708000</v>
      </c>
      <c r="CJ174" s="31">
        <v>153895.17418161361</v>
      </c>
      <c r="CK174" s="31">
        <v>118454.974</v>
      </c>
      <c r="CL174" s="31">
        <v>53557.177000000003</v>
      </c>
      <c r="CM174" s="31">
        <v>39326</v>
      </c>
      <c r="CN174" s="31">
        <v>48827.16</v>
      </c>
      <c r="CO174" s="31">
        <v>18399</v>
      </c>
      <c r="CP174" s="31">
        <v>92626.498000000007</v>
      </c>
      <c r="CQ174" s="31">
        <v>34306.453999999998</v>
      </c>
      <c r="CR174" s="31">
        <v>5264.5</v>
      </c>
      <c r="CS174" s="31">
        <v>14441.17</v>
      </c>
      <c r="CT174" s="31">
        <v>15375.066000000001</v>
      </c>
      <c r="CU174" s="31">
        <v>91465.209000000003</v>
      </c>
      <c r="CV174" s="31">
        <v>2651.8690000000001</v>
      </c>
      <c r="CW174" s="31">
        <v>15575.466</v>
      </c>
      <c r="CX174" s="32">
        <v>2412446.7171816132</v>
      </c>
      <c r="CY174" s="31">
        <v>12881.816000000001</v>
      </c>
      <c r="CZ174" s="31">
        <v>7293.8419999999996</v>
      </c>
      <c r="DA174" s="31">
        <v>3411.1559999999999</v>
      </c>
      <c r="DB174" s="31">
        <v>1756.0319999999999</v>
      </c>
      <c r="DC174" s="31">
        <v>17647.518</v>
      </c>
      <c r="DD174" s="31">
        <v>56142.180999999997</v>
      </c>
      <c r="DE174" s="31">
        <v>6234.8739999999989</v>
      </c>
      <c r="DF174" s="32">
        <v>105367.41899999999</v>
      </c>
      <c r="DG174" s="31">
        <v>377.96699999999998</v>
      </c>
      <c r="DH174" s="31">
        <v>42885.17</v>
      </c>
      <c r="DI174" s="31">
        <v>14173.317999999999</v>
      </c>
      <c r="DJ174" s="31">
        <v>3858.4209999999998</v>
      </c>
      <c r="DK174" s="31">
        <v>2347.0309999999999</v>
      </c>
      <c r="DL174" s="31">
        <v>1497.4939999999999</v>
      </c>
      <c r="DM174" s="31">
        <v>3088.741</v>
      </c>
      <c r="DN174" s="31">
        <v>1301.048</v>
      </c>
      <c r="DO174" s="31">
        <v>259.61099999999999</v>
      </c>
      <c r="DP174" s="31">
        <v>11254.672</v>
      </c>
      <c r="DQ174" s="31">
        <v>9410.4940000000006</v>
      </c>
      <c r="DR174" s="31">
        <v>47464.184000000001</v>
      </c>
      <c r="DS174" s="31">
        <v>1137.549</v>
      </c>
      <c r="DT174" s="31">
        <v>9657.6180000000004</v>
      </c>
      <c r="DU174" s="31">
        <v>1589</v>
      </c>
      <c r="DV174" s="32">
        <v>150302.318</v>
      </c>
      <c r="DW174" s="32">
        <v>2668116.4541816134</v>
      </c>
      <c r="DX174" s="31">
        <v>20033.753000000001</v>
      </c>
      <c r="DY174" s="31">
        <v>7018.5259999999998</v>
      </c>
      <c r="DZ174" s="31">
        <v>3675.13</v>
      </c>
      <c r="EA174" s="31">
        <v>970.65099999999995</v>
      </c>
      <c r="EB174" s="31">
        <v>6637.2269999999999</v>
      </c>
      <c r="EC174" s="31">
        <v>4580.41</v>
      </c>
      <c r="ED174" s="31">
        <v>9282.5529999999999</v>
      </c>
      <c r="EE174" s="31">
        <v>304.19600000000003</v>
      </c>
      <c r="EF174" s="31">
        <v>2477.2750000000001</v>
      </c>
      <c r="EG174" s="31">
        <v>4732.8760000000002</v>
      </c>
      <c r="EH174" s="31">
        <v>348.82</v>
      </c>
      <c r="EI174" s="31">
        <v>1775.1569999999999</v>
      </c>
      <c r="EJ174" s="31">
        <v>9259.8259999999991</v>
      </c>
      <c r="EK174" s="31">
        <v>305.99099999999999</v>
      </c>
      <c r="EL174" s="31">
        <v>45681.811000000002</v>
      </c>
      <c r="EM174" s="31">
        <v>285.483</v>
      </c>
      <c r="EN174" s="31">
        <v>42189.985000000001</v>
      </c>
      <c r="EO174" s="31">
        <v>754.24099999999999</v>
      </c>
      <c r="EP174" s="31">
        <v>715.52300000000002</v>
      </c>
      <c r="EQ174" s="31">
        <v>11402.289000000001</v>
      </c>
      <c r="ER174" s="31">
        <v>4636.0110000000004</v>
      </c>
      <c r="ES174" s="31">
        <v>825.76700000000005</v>
      </c>
      <c r="ET174" s="31">
        <v>17659.971000000001</v>
      </c>
      <c r="EU174" s="31">
        <v>1412.338</v>
      </c>
      <c r="EV174" s="31">
        <v>1956.7650000000001</v>
      </c>
      <c r="EW174" s="31">
        <v>3344.0740000000001</v>
      </c>
      <c r="EX174" s="31">
        <v>9195.8729999999996</v>
      </c>
      <c r="EY174" s="31">
        <v>6668.2160000000003</v>
      </c>
      <c r="EZ174" s="31">
        <v>6988.5550000000003</v>
      </c>
      <c r="FA174" s="31">
        <v>1611.8879999999999</v>
      </c>
      <c r="FB174" s="31">
        <v>992.04</v>
      </c>
      <c r="FC174" s="31">
        <v>20198.73</v>
      </c>
      <c r="FD174" s="31">
        <v>12587.333000000001</v>
      </c>
      <c r="FE174" s="31">
        <v>1099.174</v>
      </c>
      <c r="FF174" s="31">
        <v>6389.183</v>
      </c>
      <c r="FG174" s="31">
        <v>79510.976999999999</v>
      </c>
      <c r="FH174" s="31">
        <v>5480.0420000000004</v>
      </c>
      <c r="FI174" s="31">
        <v>98.563000000000002</v>
      </c>
      <c r="FJ174" s="31">
        <v>6169.7330000000002</v>
      </c>
      <c r="FK174" s="31">
        <v>65.281999999999996</v>
      </c>
      <c r="FL174" s="31">
        <v>3472.01</v>
      </c>
      <c r="FM174" s="31">
        <v>5834.4979999999996</v>
      </c>
      <c r="FN174" s="31">
        <v>31140.028999999999</v>
      </c>
      <c r="FO174" s="31">
        <v>20367.053</v>
      </c>
      <c r="FP174" s="31">
        <v>649.90099999999995</v>
      </c>
      <c r="FQ174" s="31">
        <v>19776.786</v>
      </c>
      <c r="FR174" s="31">
        <v>2644.7649999999999</v>
      </c>
      <c r="FS174" s="31">
        <v>6734.098</v>
      </c>
      <c r="FT174" s="31">
        <v>13078.93</v>
      </c>
      <c r="FU174" s="31">
        <v>30648.843000000001</v>
      </c>
      <c r="FV174" s="31">
        <v>6102.3440000000001</v>
      </c>
      <c r="FW174" s="31">
        <v>7636.5240000000003</v>
      </c>
      <c r="FX174" s="31">
        <v>228.18699999999998</v>
      </c>
      <c r="FY174" s="32">
        <v>507636.20600000006</v>
      </c>
      <c r="GA174" s="30">
        <v>4587307.4211816136</v>
      </c>
    </row>
    <row r="175" spans="1:183">
      <c r="A175" s="33">
        <v>1983</v>
      </c>
      <c r="B175" s="31">
        <v>7552.8959999999997</v>
      </c>
      <c r="C175" s="31">
        <v>9855.52</v>
      </c>
      <c r="D175" s="31">
        <v>5114.2969999999996</v>
      </c>
      <c r="E175" s="31">
        <v>4855.7870000000003</v>
      </c>
      <c r="F175" s="31">
        <v>55929</v>
      </c>
      <c r="G175" s="31">
        <v>78121.654999999999</v>
      </c>
      <c r="H175" s="31">
        <v>56630.129000000001</v>
      </c>
      <c r="I175" s="31">
        <v>14362.380999999999</v>
      </c>
      <c r="J175" s="31">
        <v>4128.4319999999998</v>
      </c>
      <c r="K175" s="31">
        <v>8329</v>
      </c>
      <c r="L175" s="31">
        <v>6501.0730000000003</v>
      </c>
      <c r="M175" s="31">
        <v>56382.623</v>
      </c>
      <c r="N175" s="32">
        <v>307762.79300000001</v>
      </c>
      <c r="O175" s="31">
        <v>3504</v>
      </c>
      <c r="P175" s="31">
        <v>9840.5259999999998</v>
      </c>
      <c r="Q175" s="31">
        <v>9872.2430000000004</v>
      </c>
      <c r="R175" s="31">
        <v>38184.165999999997</v>
      </c>
      <c r="S175" s="31">
        <v>2030.4909999999998</v>
      </c>
      <c r="T175" s="32">
        <v>371194.21899999998</v>
      </c>
      <c r="U175" s="31">
        <v>15348</v>
      </c>
      <c r="V175" s="31">
        <v>3258</v>
      </c>
      <c r="W175" s="31">
        <v>25456.3</v>
      </c>
      <c r="X175" s="31">
        <v>234307.20699999999</v>
      </c>
      <c r="Y175" s="32">
        <v>278369.50699999998</v>
      </c>
      <c r="Z175" s="31">
        <v>2837.3150000000001</v>
      </c>
      <c r="AA175" s="31">
        <v>8910.2839999999997</v>
      </c>
      <c r="AB175" s="31">
        <v>15388.263999999999</v>
      </c>
      <c r="AC175" s="31">
        <v>10689.463</v>
      </c>
      <c r="AD175" s="31">
        <v>36571.417999999998</v>
      </c>
      <c r="AE175" s="31">
        <v>22407.280999999999</v>
      </c>
      <c r="AF175" s="31">
        <v>22018.102999999999</v>
      </c>
      <c r="AG175" s="32">
        <v>118822.12800000001</v>
      </c>
      <c r="AH175" s="31">
        <v>4207.2749999999996</v>
      </c>
      <c r="AI175" s="31">
        <v>4430.9409999999998</v>
      </c>
      <c r="AJ175" s="31">
        <v>1831.444</v>
      </c>
      <c r="AK175" s="31">
        <v>1878.5550000000001</v>
      </c>
      <c r="AL175" s="31">
        <v>9669.8880000000008</v>
      </c>
      <c r="AM175" s="32">
        <v>22018.103000000003</v>
      </c>
      <c r="AN175" s="31">
        <v>10306.888000000001</v>
      </c>
      <c r="AO175" s="31">
        <v>5081.3760000000002</v>
      </c>
      <c r="AP175" s="32">
        <v>15388.264000000001</v>
      </c>
      <c r="AQ175" s="31">
        <v>3270.1529999999998</v>
      </c>
      <c r="AR175" s="31">
        <v>6470.2759999999998</v>
      </c>
      <c r="AS175" s="31">
        <v>9845.1740000000009</v>
      </c>
      <c r="AT175" s="31">
        <v>1514.671</v>
      </c>
      <c r="AU175" s="31">
        <v>5130.9250000000002</v>
      </c>
      <c r="AV175" s="31">
        <v>15466.787</v>
      </c>
      <c r="AW175" s="31">
        <v>3841.7890000000002</v>
      </c>
      <c r="AX175" s="31">
        <v>2569.826</v>
      </c>
      <c r="AY175" s="31">
        <v>3523.38</v>
      </c>
      <c r="AZ175" s="31">
        <v>4082.7109999999998</v>
      </c>
      <c r="BA175" s="31">
        <v>141861.72500000001</v>
      </c>
      <c r="BB175" s="31">
        <v>4304</v>
      </c>
      <c r="BC175" s="31">
        <v>3091.431</v>
      </c>
      <c r="BD175" s="31">
        <v>50573.065999999999</v>
      </c>
      <c r="BE175" s="31">
        <v>17171</v>
      </c>
      <c r="BF175" s="32">
        <v>272716.91399999999</v>
      </c>
      <c r="BG175" s="31">
        <v>29784</v>
      </c>
      <c r="BH175" s="31">
        <v>131960</v>
      </c>
      <c r="BI175" s="31">
        <v>11686.844999999999</v>
      </c>
      <c r="BJ175" s="31">
        <v>28455</v>
      </c>
      <c r="BK175" s="31">
        <v>73362.880999999994</v>
      </c>
      <c r="BL175" s="31">
        <v>18591</v>
      </c>
      <c r="BM175" s="31">
        <v>2989</v>
      </c>
      <c r="BN175" s="31">
        <v>16084.416999999999</v>
      </c>
      <c r="BO175" s="32">
        <v>312913.14300000004</v>
      </c>
      <c r="BP175" s="31">
        <v>5737.4340000000002</v>
      </c>
      <c r="BQ175" s="31">
        <v>2494.3530000000001</v>
      </c>
      <c r="BR175" s="31">
        <v>9881</v>
      </c>
      <c r="BS175" s="31">
        <v>6106</v>
      </c>
      <c r="BT175" s="31">
        <v>8593.4940000000006</v>
      </c>
      <c r="BU175" s="31">
        <v>4521.1530000000002</v>
      </c>
      <c r="BV175" s="31">
        <v>7189</v>
      </c>
      <c r="BW175" s="31">
        <v>5468</v>
      </c>
      <c r="BX175" s="31">
        <v>3795.5050000000001</v>
      </c>
      <c r="BY175" s="31">
        <v>2306.556</v>
      </c>
      <c r="BZ175" s="31">
        <v>3048.6</v>
      </c>
      <c r="CA175" s="31">
        <v>2081</v>
      </c>
      <c r="CB175" s="31">
        <v>3467</v>
      </c>
      <c r="CC175" s="31">
        <v>3316.0309999999999</v>
      </c>
      <c r="CD175" s="31">
        <v>1148</v>
      </c>
      <c r="CE175" s="32">
        <v>69153.125999999989</v>
      </c>
      <c r="CF175" s="31">
        <v>2730.3609999999999</v>
      </c>
      <c r="CG175" s="32">
        <v>384796.63</v>
      </c>
      <c r="CH175" s="31">
        <v>1023288</v>
      </c>
      <c r="CI175" s="31">
        <v>723000</v>
      </c>
      <c r="CJ175" s="31">
        <v>157207.77621267008</v>
      </c>
      <c r="CK175" s="31">
        <v>119269.94899999999</v>
      </c>
      <c r="CL175" s="31">
        <v>54885.411999999997</v>
      </c>
      <c r="CM175" s="31">
        <v>39910</v>
      </c>
      <c r="CN175" s="31">
        <v>49694.245000000003</v>
      </c>
      <c r="CO175" s="31">
        <v>18657</v>
      </c>
      <c r="CP175" s="31">
        <v>94788.1</v>
      </c>
      <c r="CQ175" s="31">
        <v>34980.262999999999</v>
      </c>
      <c r="CR175" s="31">
        <v>5345.1</v>
      </c>
      <c r="CS175" s="31">
        <v>14792.539000000001</v>
      </c>
      <c r="CT175" s="31">
        <v>15756.852999999999</v>
      </c>
      <c r="CU175" s="31">
        <v>94154.722999999998</v>
      </c>
      <c r="CV175" s="31">
        <v>2689.2629999999999</v>
      </c>
      <c r="CW175" s="31">
        <v>15784.464</v>
      </c>
      <c r="CX175" s="32">
        <v>2464203.6872126702</v>
      </c>
      <c r="CY175" s="31">
        <v>12934.937</v>
      </c>
      <c r="CZ175" s="31">
        <v>7520.6149999999998</v>
      </c>
      <c r="DA175" s="31">
        <v>3494.9630000000002</v>
      </c>
      <c r="DB175" s="31">
        <v>1805.0039999999999</v>
      </c>
      <c r="DC175" s="31">
        <v>17917.990000000002</v>
      </c>
      <c r="DD175" s="31">
        <v>57436.347000000002</v>
      </c>
      <c r="DE175" s="31">
        <v>6402.8269999999984</v>
      </c>
      <c r="DF175" s="32">
        <v>107512.683</v>
      </c>
      <c r="DG175" s="31">
        <v>393.02199999999999</v>
      </c>
      <c r="DH175" s="31">
        <v>44631.805999999997</v>
      </c>
      <c r="DI175" s="31">
        <v>14652.218000000001</v>
      </c>
      <c r="DJ175" s="31">
        <v>3926.893</v>
      </c>
      <c r="DK175" s="31">
        <v>2439.5039999999999</v>
      </c>
      <c r="DL175" s="31">
        <v>1565.8219999999999</v>
      </c>
      <c r="DM175" s="31">
        <v>3091.7820000000002</v>
      </c>
      <c r="DN175" s="31">
        <v>1363.1890000000001</v>
      </c>
      <c r="DO175" s="31">
        <v>292.41500000000002</v>
      </c>
      <c r="DP175" s="31">
        <v>11912.031999999999</v>
      </c>
      <c r="DQ175" s="31">
        <v>9757.3880000000008</v>
      </c>
      <c r="DR175" s="31">
        <v>48660.620999999999</v>
      </c>
      <c r="DS175" s="31">
        <v>1209.0999999999999</v>
      </c>
      <c r="DT175" s="31">
        <v>9936.2579999999998</v>
      </c>
      <c r="DU175" s="31">
        <v>1649</v>
      </c>
      <c r="DV175" s="32">
        <v>155481.04999999999</v>
      </c>
      <c r="DW175" s="32">
        <v>2727197.4202126702</v>
      </c>
      <c r="DX175" s="31">
        <v>20680.982</v>
      </c>
      <c r="DY175" s="31">
        <v>7240.5349999999999</v>
      </c>
      <c r="DZ175" s="31">
        <v>3789.0349999999999</v>
      </c>
      <c r="EA175" s="31">
        <v>1007.0170000000001</v>
      </c>
      <c r="EB175" s="31">
        <v>6807.2809999999999</v>
      </c>
      <c r="EC175" s="31">
        <v>4692.2619999999997</v>
      </c>
      <c r="ED175" s="31">
        <v>9562.7209999999995</v>
      </c>
      <c r="EE175" s="31">
        <v>308.73700000000002</v>
      </c>
      <c r="EF175" s="31">
        <v>2542.8820000000001</v>
      </c>
      <c r="EG175" s="31">
        <v>4971.1620000000003</v>
      </c>
      <c r="EH175" s="31">
        <v>357.20299999999997</v>
      </c>
      <c r="EI175" s="31">
        <v>1828.5630000000001</v>
      </c>
      <c r="EJ175" s="31">
        <v>9606.4560000000001</v>
      </c>
      <c r="EK175" s="31">
        <v>316.12299999999999</v>
      </c>
      <c r="EL175" s="31">
        <v>47093.025000000001</v>
      </c>
      <c r="EM175" s="31">
        <v>299.577</v>
      </c>
      <c r="EN175" s="31">
        <v>43459.898999999998</v>
      </c>
      <c r="EO175" s="31">
        <v>779.01800000000003</v>
      </c>
      <c r="EP175" s="31">
        <v>739.14300000000003</v>
      </c>
      <c r="EQ175" s="31">
        <v>12152.304</v>
      </c>
      <c r="ER175" s="31">
        <v>4734.3999999999996</v>
      </c>
      <c r="ES175" s="31">
        <v>845.00599999999997</v>
      </c>
      <c r="ET175" s="31">
        <v>18347.988000000001</v>
      </c>
      <c r="EU175" s="31">
        <v>1447.79</v>
      </c>
      <c r="EV175" s="31">
        <v>2014.325</v>
      </c>
      <c r="EW175" s="31">
        <v>3484.5309999999999</v>
      </c>
      <c r="EX175" s="31">
        <v>9463.0169999999998</v>
      </c>
      <c r="EY175" s="31">
        <v>6883.7560000000003</v>
      </c>
      <c r="EZ175" s="31">
        <v>7108.9780000000001</v>
      </c>
      <c r="FA175" s="31">
        <v>1647.586</v>
      </c>
      <c r="FB175" s="31">
        <v>1002.175</v>
      </c>
      <c r="FC175" s="31">
        <v>20750.246999999999</v>
      </c>
      <c r="FD175" s="31">
        <v>12772.841</v>
      </c>
      <c r="FE175" s="31">
        <v>1134.308</v>
      </c>
      <c r="FF175" s="31">
        <v>6544.13</v>
      </c>
      <c r="FG175" s="31">
        <v>81163.740999999995</v>
      </c>
      <c r="FH175" s="31">
        <v>5658.9480000000003</v>
      </c>
      <c r="FI175" s="31">
        <v>100.789</v>
      </c>
      <c r="FJ175" s="31">
        <v>6368.5190000000002</v>
      </c>
      <c r="FK175" s="31">
        <v>65.846000000000004</v>
      </c>
      <c r="FL175" s="31">
        <v>3545.3850000000002</v>
      </c>
      <c r="FM175" s="31">
        <v>6010.3450000000003</v>
      </c>
      <c r="FN175" s="31">
        <v>32143.96</v>
      </c>
      <c r="FO175" s="31">
        <v>21750.814999999999</v>
      </c>
      <c r="FP175" s="31">
        <v>672.69</v>
      </c>
      <c r="FQ175" s="31">
        <v>20368.422999999999</v>
      </c>
      <c r="FR175" s="31">
        <v>2738.5439999999999</v>
      </c>
      <c r="FS175" s="31">
        <v>6859.89</v>
      </c>
      <c r="FT175" s="31">
        <v>13470.393</v>
      </c>
      <c r="FU175" s="31">
        <v>31446.874</v>
      </c>
      <c r="FV175" s="31">
        <v>6340.2460000000001</v>
      </c>
      <c r="FW175" s="31">
        <v>7928.3440000000001</v>
      </c>
      <c r="FX175" s="31">
        <v>242.804</v>
      </c>
      <c r="FY175" s="32">
        <v>523291.55900000001</v>
      </c>
      <c r="GA175" s="30">
        <v>4676388.3772126697</v>
      </c>
    </row>
    <row r="176" spans="1:183">
      <c r="A176" s="33">
        <v>1984</v>
      </c>
      <c r="B176" s="31">
        <v>7554.1319999999996</v>
      </c>
      <c r="C176" s="31">
        <v>9855.2999999999993</v>
      </c>
      <c r="D176" s="31">
        <v>5111.6189999999997</v>
      </c>
      <c r="E176" s="31">
        <v>4881.7879999999996</v>
      </c>
      <c r="F176" s="31">
        <v>56246</v>
      </c>
      <c r="G176" s="31">
        <v>77855.422000000006</v>
      </c>
      <c r="H176" s="31">
        <v>56696.963000000003</v>
      </c>
      <c r="I176" s="31">
        <v>14420.022000000001</v>
      </c>
      <c r="J176" s="31">
        <v>4140.0950000000003</v>
      </c>
      <c r="K176" s="31">
        <v>8337</v>
      </c>
      <c r="L176" s="31">
        <v>6529.6840000000002</v>
      </c>
      <c r="M176" s="31">
        <v>56462.228000000003</v>
      </c>
      <c r="N176" s="32">
        <v>308090.25300000003</v>
      </c>
      <c r="O176" s="31">
        <v>3529</v>
      </c>
      <c r="P176" s="31">
        <v>9887.1689999999999</v>
      </c>
      <c r="Q176" s="31">
        <v>9885.3870000000006</v>
      </c>
      <c r="R176" s="31">
        <v>38362.860999999997</v>
      </c>
      <c r="S176" s="31">
        <v>2040.4579999999999</v>
      </c>
      <c r="T176" s="32">
        <v>371795.12799999997</v>
      </c>
      <c r="U176" s="31">
        <v>15510</v>
      </c>
      <c r="V176" s="31">
        <v>3298</v>
      </c>
      <c r="W176" s="31">
        <v>25701.8</v>
      </c>
      <c r="X176" s="31">
        <v>236348.29199999999</v>
      </c>
      <c r="Y176" s="32">
        <v>280858.092</v>
      </c>
      <c r="Z176" s="31">
        <v>2895.998</v>
      </c>
      <c r="AA176" s="31">
        <v>8928.2710000000006</v>
      </c>
      <c r="AB176" s="31">
        <v>15423.304</v>
      </c>
      <c r="AC176" s="31">
        <v>10668.094999999999</v>
      </c>
      <c r="AD176" s="31">
        <v>36904.133999999998</v>
      </c>
      <c r="AE176" s="31">
        <v>22453.788</v>
      </c>
      <c r="AF176" s="31">
        <v>22086.850999999999</v>
      </c>
      <c r="AG176" s="32">
        <v>119360.44099999999</v>
      </c>
      <c r="AH176" s="31">
        <v>4241.4009999999998</v>
      </c>
      <c r="AI176" s="31">
        <v>4441.8540000000003</v>
      </c>
      <c r="AJ176" s="31">
        <v>1837.2950000000001</v>
      </c>
      <c r="AK176" s="31">
        <v>1896.413</v>
      </c>
      <c r="AL176" s="31">
        <v>9669.8880000000008</v>
      </c>
      <c r="AM176" s="32">
        <v>22086.851000000002</v>
      </c>
      <c r="AN176" s="31">
        <v>10309.224</v>
      </c>
      <c r="AO176" s="31">
        <v>5114.08</v>
      </c>
      <c r="AP176" s="32">
        <v>15423.304</v>
      </c>
      <c r="AQ176" s="31">
        <v>3322.3939999999998</v>
      </c>
      <c r="AR176" s="31">
        <v>6578.9009999999998</v>
      </c>
      <c r="AS176" s="31">
        <v>9914.2620000000006</v>
      </c>
      <c r="AT176" s="31">
        <v>1526.1279999999999</v>
      </c>
      <c r="AU176" s="31">
        <v>5161.7240000000002</v>
      </c>
      <c r="AV176" s="31">
        <v>15630.279</v>
      </c>
      <c r="AW176" s="31">
        <v>3923.7809999999999</v>
      </c>
      <c r="AX176" s="31">
        <v>2587.9960000000001</v>
      </c>
      <c r="AY176" s="31">
        <v>3555.0540000000001</v>
      </c>
      <c r="AZ176" s="31">
        <v>4113.2430000000004</v>
      </c>
      <c r="BA176" s="31">
        <v>142922.26300000001</v>
      </c>
      <c r="BB176" s="31">
        <v>4431</v>
      </c>
      <c r="BC176" s="31">
        <v>3164.6109999999999</v>
      </c>
      <c r="BD176" s="31">
        <v>50769.375</v>
      </c>
      <c r="BE176" s="31">
        <v>17729</v>
      </c>
      <c r="BF176" s="32">
        <v>275330.01100000006</v>
      </c>
      <c r="BG176" s="31">
        <v>30231</v>
      </c>
      <c r="BH176" s="31">
        <v>134699</v>
      </c>
      <c r="BI176" s="31">
        <v>11879.138999999999</v>
      </c>
      <c r="BJ176" s="31">
        <v>29096</v>
      </c>
      <c r="BK176" s="31">
        <v>75080.138000000006</v>
      </c>
      <c r="BL176" s="31">
        <v>19011</v>
      </c>
      <c r="BM176" s="31">
        <v>3008</v>
      </c>
      <c r="BN176" s="31">
        <v>16544.524000000001</v>
      </c>
      <c r="BO176" s="32">
        <v>319548.80099999998</v>
      </c>
      <c r="BP176" s="31">
        <v>5834.2929999999997</v>
      </c>
      <c r="BQ176" s="31">
        <v>2567.5160000000001</v>
      </c>
      <c r="BR176" s="31">
        <v>9974</v>
      </c>
      <c r="BS176" s="31">
        <v>6242</v>
      </c>
      <c r="BT176" s="31">
        <v>8825.8289999999997</v>
      </c>
      <c r="BU176" s="31">
        <v>4587.6329999999998</v>
      </c>
      <c r="BV176" s="31">
        <v>7380</v>
      </c>
      <c r="BW176" s="31">
        <v>5570</v>
      </c>
      <c r="BX176" s="31">
        <v>3932.288</v>
      </c>
      <c r="BY176" s="31">
        <v>2313.3620000000001</v>
      </c>
      <c r="BZ176" s="31">
        <v>3122</v>
      </c>
      <c r="CA176" s="31">
        <v>2123</v>
      </c>
      <c r="CB176" s="31">
        <v>3568</v>
      </c>
      <c r="CC176" s="31">
        <v>3350.0369999999998</v>
      </c>
      <c r="CD176" s="31">
        <v>1169</v>
      </c>
      <c r="CE176" s="32">
        <v>70558.957999999999</v>
      </c>
      <c r="CF176" s="31">
        <v>2752.9989999999998</v>
      </c>
      <c r="CG176" s="32">
        <v>392860.75799999997</v>
      </c>
      <c r="CH176" s="31">
        <v>1036825</v>
      </c>
      <c r="CI176" s="31">
        <v>739000</v>
      </c>
      <c r="CJ176" s="31">
        <v>160595.38350988581</v>
      </c>
      <c r="CK176" s="31">
        <v>120034.697</v>
      </c>
      <c r="CL176" s="31">
        <v>56257.879000000001</v>
      </c>
      <c r="CM176" s="31">
        <v>40406</v>
      </c>
      <c r="CN176" s="31">
        <v>50533.777999999998</v>
      </c>
      <c r="CO176" s="31">
        <v>18918</v>
      </c>
      <c r="CP176" s="31">
        <v>96954.796000000002</v>
      </c>
      <c r="CQ176" s="31">
        <v>35670.644999999997</v>
      </c>
      <c r="CR176" s="31">
        <v>5397.9</v>
      </c>
      <c r="CS176" s="31">
        <v>15157.163</v>
      </c>
      <c r="CT176" s="31">
        <v>16155.062</v>
      </c>
      <c r="CU176" s="31">
        <v>96501.805999999997</v>
      </c>
      <c r="CV176" s="31">
        <v>2743.297</v>
      </c>
      <c r="CW176" s="31">
        <v>15976.916999999999</v>
      </c>
      <c r="CX176" s="32">
        <v>2507128.3235098855</v>
      </c>
      <c r="CY176" s="31">
        <v>13387.736999999999</v>
      </c>
      <c r="CZ176" s="31">
        <v>7676.4679999999998</v>
      </c>
      <c r="DA176" s="31">
        <v>3576.7060000000001</v>
      </c>
      <c r="DB176" s="31">
        <v>1855.693</v>
      </c>
      <c r="DC176" s="31">
        <v>18196</v>
      </c>
      <c r="DD176" s="31">
        <v>58762.04</v>
      </c>
      <c r="DE176" s="31">
        <v>6574.0459999999985</v>
      </c>
      <c r="DF176" s="32">
        <v>110028.69</v>
      </c>
      <c r="DG176" s="31">
        <v>408.28199999999998</v>
      </c>
      <c r="DH176" s="31">
        <v>46409.02</v>
      </c>
      <c r="DI176" s="31">
        <v>15160.546</v>
      </c>
      <c r="DJ176" s="31">
        <v>3997.337</v>
      </c>
      <c r="DK176" s="31">
        <v>2532.511</v>
      </c>
      <c r="DL176" s="31">
        <v>1637.3140000000001</v>
      </c>
      <c r="DM176" s="31">
        <v>3092.3609999999999</v>
      </c>
      <c r="DN176" s="31">
        <v>1423.521</v>
      </c>
      <c r="DO176" s="31">
        <v>324.46800000000002</v>
      </c>
      <c r="DP176" s="31">
        <v>12606.94</v>
      </c>
      <c r="DQ176" s="31">
        <v>10114.082</v>
      </c>
      <c r="DR176" s="31">
        <v>49839.741999999998</v>
      </c>
      <c r="DS176" s="31">
        <v>1284.385</v>
      </c>
      <c r="DT176" s="31">
        <v>10229.272000000001</v>
      </c>
      <c r="DU176" s="31">
        <v>1712</v>
      </c>
      <c r="DV176" s="32">
        <v>160771.78099999999</v>
      </c>
      <c r="DW176" s="32">
        <v>2777928.7945098854</v>
      </c>
      <c r="DX176" s="31">
        <v>21340.545999999998</v>
      </c>
      <c r="DY176" s="31">
        <v>7442.4480000000003</v>
      </c>
      <c r="DZ176" s="31">
        <v>3907.047</v>
      </c>
      <c r="EA176" s="31">
        <v>1043.396</v>
      </c>
      <c r="EB176" s="31">
        <v>6985.0389999999998</v>
      </c>
      <c r="EC176" s="31">
        <v>4802.8890000000001</v>
      </c>
      <c r="ED176" s="31">
        <v>9867.1319999999996</v>
      </c>
      <c r="EE176" s="31">
        <v>313.61</v>
      </c>
      <c r="EF176" s="31">
        <v>2628.4659999999999</v>
      </c>
      <c r="EG176" s="31">
        <v>5025.174</v>
      </c>
      <c r="EH176" s="31">
        <v>366.02600000000001</v>
      </c>
      <c r="EI176" s="31">
        <v>1883.981</v>
      </c>
      <c r="EJ176" s="31">
        <v>9963.4310000000005</v>
      </c>
      <c r="EK176" s="31">
        <v>289.43099999999998</v>
      </c>
      <c r="EL176" s="31">
        <v>48550.154999999999</v>
      </c>
      <c r="EM176" s="31">
        <v>314.637</v>
      </c>
      <c r="EN176" s="31">
        <v>44512.294999999998</v>
      </c>
      <c r="EO176" s="31">
        <v>805.26</v>
      </c>
      <c r="EP176" s="31">
        <v>763.85400000000004</v>
      </c>
      <c r="EQ176" s="31">
        <v>12832.612999999999</v>
      </c>
      <c r="ER176" s="31">
        <v>4953.5780000000004</v>
      </c>
      <c r="ES176" s="31">
        <v>864.77499999999998</v>
      </c>
      <c r="ET176" s="31">
        <v>19050.214</v>
      </c>
      <c r="EU176" s="31">
        <v>1484.3</v>
      </c>
      <c r="EV176" s="31">
        <v>2074.3449999999998</v>
      </c>
      <c r="EW176" s="31">
        <v>3624.92</v>
      </c>
      <c r="EX176" s="31">
        <v>9740.5349999999999</v>
      </c>
      <c r="EY176" s="31">
        <v>7104.46</v>
      </c>
      <c r="EZ176" s="31">
        <v>7233.0249999999996</v>
      </c>
      <c r="FA176" s="31">
        <v>1684.77</v>
      </c>
      <c r="FB176" s="31">
        <v>1012.042</v>
      </c>
      <c r="FC176" s="31">
        <v>21315.513999999999</v>
      </c>
      <c r="FD176" s="31">
        <v>12922.824000000001</v>
      </c>
      <c r="FE176" s="31">
        <v>1169.498</v>
      </c>
      <c r="FF176" s="31">
        <v>6704.0460000000003</v>
      </c>
      <c r="FG176" s="31">
        <v>82724.289999999994</v>
      </c>
      <c r="FH176" s="31">
        <v>5828.7380000000003</v>
      </c>
      <c r="FI176" s="31">
        <v>103.117</v>
      </c>
      <c r="FJ176" s="31">
        <v>6573.2479999999996</v>
      </c>
      <c r="FK176" s="31">
        <v>66.498999999999995</v>
      </c>
      <c r="FL176" s="31">
        <v>3622.28</v>
      </c>
      <c r="FM176" s="31">
        <v>6217.7380000000003</v>
      </c>
      <c r="FN176" s="31">
        <v>33181.593999999997</v>
      </c>
      <c r="FO176" s="31">
        <v>22470.848999999998</v>
      </c>
      <c r="FP176" s="31">
        <v>696.87</v>
      </c>
      <c r="FQ176" s="31">
        <v>20984.094000000001</v>
      </c>
      <c r="FR176" s="31">
        <v>2836.453</v>
      </c>
      <c r="FS176" s="31">
        <v>7184.53</v>
      </c>
      <c r="FT176" s="31">
        <v>13919.513999999999</v>
      </c>
      <c r="FU176" s="31">
        <v>32340.981</v>
      </c>
      <c r="FV176" s="31">
        <v>6567.2070000000003</v>
      </c>
      <c r="FW176" s="31">
        <v>8241.2139999999999</v>
      </c>
      <c r="FX176" s="31">
        <v>252.49599999999998</v>
      </c>
      <c r="FY176" s="32">
        <v>538387.98800000024</v>
      </c>
      <c r="GA176" s="30">
        <v>4756521.2125098854</v>
      </c>
    </row>
    <row r="177" spans="1:183">
      <c r="A177" s="33">
        <v>1985</v>
      </c>
      <c r="B177" s="31">
        <v>7559.7759999999998</v>
      </c>
      <c r="C177" s="31">
        <v>9858.2000000000007</v>
      </c>
      <c r="D177" s="31">
        <v>5113.6909999999998</v>
      </c>
      <c r="E177" s="31">
        <v>4901.7830000000004</v>
      </c>
      <c r="F177" s="31">
        <v>56490</v>
      </c>
      <c r="G177" s="31">
        <v>77684.907000000007</v>
      </c>
      <c r="H177" s="31">
        <v>56731.214999999997</v>
      </c>
      <c r="I177" s="31">
        <v>14491.38</v>
      </c>
      <c r="J177" s="31">
        <v>4152.4189999999999</v>
      </c>
      <c r="K177" s="31">
        <v>8350</v>
      </c>
      <c r="L177" s="31">
        <v>6563.77</v>
      </c>
      <c r="M177" s="31">
        <v>56620.24</v>
      </c>
      <c r="N177" s="32">
        <v>308517.38099999999</v>
      </c>
      <c r="O177" s="31">
        <v>3540</v>
      </c>
      <c r="P177" s="31">
        <v>9923.2530000000006</v>
      </c>
      <c r="Q177" s="31">
        <v>9897.1919999999991</v>
      </c>
      <c r="R177" s="31">
        <v>38534.853000000003</v>
      </c>
      <c r="S177" s="31">
        <v>2050.875</v>
      </c>
      <c r="T177" s="32">
        <v>372463.554</v>
      </c>
      <c r="U177" s="31">
        <v>15695</v>
      </c>
      <c r="V177" s="31">
        <v>3324</v>
      </c>
      <c r="W177" s="31">
        <v>25941.599999999999</v>
      </c>
      <c r="X177" s="31">
        <v>238466.283</v>
      </c>
      <c r="Y177" s="32">
        <v>283426.88299999997</v>
      </c>
      <c r="Z177" s="31">
        <v>2956.6970000000001</v>
      </c>
      <c r="AA177" s="31">
        <v>8943.5730000000003</v>
      </c>
      <c r="AB177" s="31">
        <v>15454.794</v>
      </c>
      <c r="AC177" s="31">
        <v>10648.713</v>
      </c>
      <c r="AD177" s="31">
        <v>37225.792000000001</v>
      </c>
      <c r="AE177" s="31">
        <v>22521.195</v>
      </c>
      <c r="AF177" s="31">
        <v>22216.100999999999</v>
      </c>
      <c r="AG177" s="32">
        <v>119966.86499999999</v>
      </c>
      <c r="AH177" s="31">
        <v>4275.3549999999996</v>
      </c>
      <c r="AI177" s="31">
        <v>4457.8739999999998</v>
      </c>
      <c r="AJ177" s="31">
        <v>1844.74</v>
      </c>
      <c r="AK177" s="31">
        <v>1914.22</v>
      </c>
      <c r="AL177" s="31">
        <v>9723.9120000000003</v>
      </c>
      <c r="AM177" s="32">
        <v>22216.100999999999</v>
      </c>
      <c r="AN177" s="31">
        <v>10310.162</v>
      </c>
      <c r="AO177" s="31">
        <v>5144.6319999999996</v>
      </c>
      <c r="AP177" s="32">
        <v>15454.794</v>
      </c>
      <c r="AQ177" s="31">
        <v>3373.5320000000002</v>
      </c>
      <c r="AR177" s="31">
        <v>6681.6869999999999</v>
      </c>
      <c r="AS177" s="31">
        <v>9981.7440000000006</v>
      </c>
      <c r="AT177" s="31">
        <v>1538.2239999999999</v>
      </c>
      <c r="AU177" s="31">
        <v>5192.9570000000003</v>
      </c>
      <c r="AV177" s="31">
        <v>15789.549000000001</v>
      </c>
      <c r="AW177" s="31">
        <v>4005.5520000000001</v>
      </c>
      <c r="AX177" s="31">
        <v>2606.4050000000002</v>
      </c>
      <c r="AY177" s="31">
        <v>3587.0320000000002</v>
      </c>
      <c r="AZ177" s="31">
        <v>4148.1719999999996</v>
      </c>
      <c r="BA177" s="31">
        <v>143937.997</v>
      </c>
      <c r="BB177" s="31">
        <v>4569</v>
      </c>
      <c r="BC177" s="31">
        <v>3240.4720000000002</v>
      </c>
      <c r="BD177" s="31">
        <v>50944.248</v>
      </c>
      <c r="BE177" s="31">
        <v>18215</v>
      </c>
      <c r="BF177" s="32">
        <v>277811.571</v>
      </c>
      <c r="BG177" s="31">
        <v>30672</v>
      </c>
      <c r="BH177" s="31">
        <v>137382</v>
      </c>
      <c r="BI177" s="31">
        <v>12068</v>
      </c>
      <c r="BJ177" s="31">
        <v>29748</v>
      </c>
      <c r="BK177" s="31">
        <v>76767.225000000006</v>
      </c>
      <c r="BL177" s="31">
        <v>19432</v>
      </c>
      <c r="BM177" s="31">
        <v>3012</v>
      </c>
      <c r="BN177" s="31">
        <v>16997.508999999998</v>
      </c>
      <c r="BO177" s="32">
        <v>326078.734</v>
      </c>
      <c r="BP177" s="31">
        <v>5934.9350000000004</v>
      </c>
      <c r="BQ177" s="31">
        <v>2643.808</v>
      </c>
      <c r="BR177" s="31">
        <v>10066</v>
      </c>
      <c r="BS177" s="31">
        <v>6379</v>
      </c>
      <c r="BT177" s="31">
        <v>9061.6640000000007</v>
      </c>
      <c r="BU177" s="31">
        <v>4664.3609999999999</v>
      </c>
      <c r="BV177" s="31">
        <v>7581</v>
      </c>
      <c r="BW177" s="31">
        <v>5677</v>
      </c>
      <c r="BX177" s="31">
        <v>4076.5140000000001</v>
      </c>
      <c r="BY177" s="31">
        <v>2318.652</v>
      </c>
      <c r="BZ177" s="31">
        <v>3191</v>
      </c>
      <c r="CA177" s="31">
        <v>2168</v>
      </c>
      <c r="CB177" s="31">
        <v>3673</v>
      </c>
      <c r="CC177" s="31">
        <v>3382.1060000000002</v>
      </c>
      <c r="CD177" s="31">
        <v>1189</v>
      </c>
      <c r="CE177" s="32">
        <v>72006.040000000008</v>
      </c>
      <c r="CF177" s="31">
        <v>2773.7379999999998</v>
      </c>
      <c r="CG177" s="32">
        <v>400858.51199999999</v>
      </c>
      <c r="CH177" s="31">
        <v>1051040</v>
      </c>
      <c r="CI177" s="31">
        <v>755000</v>
      </c>
      <c r="CJ177" s="31">
        <v>164060.81200000001</v>
      </c>
      <c r="CK177" s="31">
        <v>120754.33500000001</v>
      </c>
      <c r="CL177" s="31">
        <v>57705.684999999998</v>
      </c>
      <c r="CM177" s="31">
        <v>40806</v>
      </c>
      <c r="CN177" s="31">
        <v>51341.809000000001</v>
      </c>
      <c r="CO177" s="31">
        <v>19148</v>
      </c>
      <c r="CP177" s="31">
        <v>99154.171000000002</v>
      </c>
      <c r="CQ177" s="31">
        <v>36345.622000000003</v>
      </c>
      <c r="CR177" s="31">
        <v>5456.2</v>
      </c>
      <c r="CS177" s="31">
        <v>15545.308999999999</v>
      </c>
      <c r="CT177" s="31">
        <v>16569.978999999999</v>
      </c>
      <c r="CU177" s="31">
        <v>99076.266000000003</v>
      </c>
      <c r="CV177" s="31">
        <v>2749.8969999999999</v>
      </c>
      <c r="CW177" s="31">
        <v>16188.11</v>
      </c>
      <c r="CX177" s="32">
        <v>2550942.1949999994</v>
      </c>
      <c r="CY177" s="31">
        <v>13796.928</v>
      </c>
      <c r="CZ177" s="31">
        <v>7822.12</v>
      </c>
      <c r="DA177" s="31">
        <v>3657.1689999999999</v>
      </c>
      <c r="DB177" s="31">
        <v>1907.701</v>
      </c>
      <c r="DC177" s="31">
        <v>18481.419999999998</v>
      </c>
      <c r="DD177" s="31">
        <v>60093.067999999999</v>
      </c>
      <c r="DE177" s="31">
        <v>6741.9159999999993</v>
      </c>
      <c r="DF177" s="32">
        <v>112500.32199999999</v>
      </c>
      <c r="DG177" s="31">
        <v>423.95</v>
      </c>
      <c r="DH177" s="31">
        <v>48209.267</v>
      </c>
      <c r="DI177" s="31">
        <v>15693.62</v>
      </c>
      <c r="DJ177" s="31">
        <v>4068.47</v>
      </c>
      <c r="DK177" s="31">
        <v>2627.75</v>
      </c>
      <c r="DL177" s="31">
        <v>1732.8240000000001</v>
      </c>
      <c r="DM177" s="31">
        <v>3090.44</v>
      </c>
      <c r="DN177" s="31">
        <v>1481.587</v>
      </c>
      <c r="DO177" s="31">
        <v>356.03100000000001</v>
      </c>
      <c r="DP177" s="31">
        <v>13330.066999999999</v>
      </c>
      <c r="DQ177" s="31">
        <v>10480.643</v>
      </c>
      <c r="DR177" s="31">
        <v>50997.012999999999</v>
      </c>
      <c r="DS177" s="31">
        <v>1363.482</v>
      </c>
      <c r="DT177" s="31">
        <v>10539.928</v>
      </c>
      <c r="DU177" s="31">
        <v>1783</v>
      </c>
      <c r="DV177" s="32">
        <v>166178.07199999999</v>
      </c>
      <c r="DW177" s="32">
        <v>2829620.5889999992</v>
      </c>
      <c r="DX177" s="31">
        <v>22008.45</v>
      </c>
      <c r="DY177" s="31">
        <v>7584.7089999999998</v>
      </c>
      <c r="DZ177" s="31">
        <v>4030.4839999999999</v>
      </c>
      <c r="EA177" s="31">
        <v>1079.692</v>
      </c>
      <c r="EB177" s="31">
        <v>7170.9319999999998</v>
      </c>
      <c r="EC177" s="31">
        <v>4906.8620000000001</v>
      </c>
      <c r="ED177" s="31">
        <v>10191.371999999999</v>
      </c>
      <c r="EE177" s="31">
        <v>318.80200000000002</v>
      </c>
      <c r="EF177" s="31">
        <v>2713.4380000000001</v>
      </c>
      <c r="EG177" s="31">
        <v>5066.0420000000004</v>
      </c>
      <c r="EH177" s="31">
        <v>375.3</v>
      </c>
      <c r="EI177" s="31">
        <v>1941.7650000000001</v>
      </c>
      <c r="EJ177" s="31">
        <v>10331.683999999999</v>
      </c>
      <c r="EK177" s="31">
        <v>296.54399999999998</v>
      </c>
      <c r="EL177" s="31">
        <v>50052.381000000001</v>
      </c>
      <c r="EM177" s="31">
        <v>325.19400000000002</v>
      </c>
      <c r="EN177" s="31">
        <v>45168.617000000006</v>
      </c>
      <c r="EO177" s="31">
        <v>833.03599999999994</v>
      </c>
      <c r="EP177" s="31">
        <v>790.28200000000004</v>
      </c>
      <c r="EQ177" s="31">
        <v>13228.424999999999</v>
      </c>
      <c r="ER177" s="31">
        <v>5226.741</v>
      </c>
      <c r="ES177" s="31">
        <v>885.06299999999999</v>
      </c>
      <c r="ET177" s="31">
        <v>19761.488000000001</v>
      </c>
      <c r="EU177" s="31">
        <v>1521.78</v>
      </c>
      <c r="EV177" s="31">
        <v>2136.87</v>
      </c>
      <c r="EW177" s="31">
        <v>3675.422</v>
      </c>
      <c r="EX177" s="31">
        <v>10028.632</v>
      </c>
      <c r="EY177" s="31">
        <v>7330.5079999999998</v>
      </c>
      <c r="EZ177" s="31">
        <v>7361.326</v>
      </c>
      <c r="FA177" s="31">
        <v>1723.4659999999999</v>
      </c>
      <c r="FB177" s="31">
        <v>1020.544</v>
      </c>
      <c r="FC177" s="31">
        <v>21885.901000000002</v>
      </c>
      <c r="FD177" s="31">
        <v>13062.6</v>
      </c>
      <c r="FE177" s="31">
        <v>1204.172</v>
      </c>
      <c r="FF177" s="31">
        <v>6869.2089999999998</v>
      </c>
      <c r="FG177" s="31">
        <v>84889.377999999997</v>
      </c>
      <c r="FH177" s="31">
        <v>5981.8140000000003</v>
      </c>
      <c r="FI177" s="31">
        <v>105.548</v>
      </c>
      <c r="FJ177" s="31">
        <v>6785.11</v>
      </c>
      <c r="FK177" s="31">
        <v>67.174999999999997</v>
      </c>
      <c r="FL177" s="31">
        <v>3702.8119999999999</v>
      </c>
      <c r="FM177" s="31">
        <v>6458.5389999999998</v>
      </c>
      <c r="FN177" s="31">
        <v>34254.091999999997</v>
      </c>
      <c r="FO177" s="31">
        <v>23232.739000000001</v>
      </c>
      <c r="FP177" s="31">
        <v>722.45100000000002</v>
      </c>
      <c r="FQ177" s="31">
        <v>21618.434000000001</v>
      </c>
      <c r="FR177" s="31">
        <v>2938.2860000000001</v>
      </c>
      <c r="FS177" s="31">
        <v>7363.6980000000003</v>
      </c>
      <c r="FT177" s="31">
        <v>14391.743</v>
      </c>
      <c r="FU177" s="31">
        <v>33344.216</v>
      </c>
      <c r="FV177" s="31">
        <v>6784.665</v>
      </c>
      <c r="FW177" s="31">
        <v>8560.4879999999994</v>
      </c>
      <c r="FX177" s="31">
        <v>262.21899999999999</v>
      </c>
      <c r="FY177" s="32">
        <v>553571.14</v>
      </c>
      <c r="GA177" s="30">
        <v>4837719.1140000001</v>
      </c>
    </row>
    <row r="178" spans="1:183">
      <c r="A178" s="33">
        <v>1986</v>
      </c>
      <c r="B178" s="31">
        <v>7568.2420000000002</v>
      </c>
      <c r="C178" s="31">
        <v>9861.7999999999993</v>
      </c>
      <c r="D178" s="31">
        <v>5120.5339999999997</v>
      </c>
      <c r="E178" s="31">
        <v>4917.3860000000004</v>
      </c>
      <c r="F178" s="31">
        <v>56725</v>
      </c>
      <c r="G178" s="31">
        <v>77713.485000000001</v>
      </c>
      <c r="H178" s="31">
        <v>56733.832999999999</v>
      </c>
      <c r="I178" s="31">
        <v>14571.875</v>
      </c>
      <c r="J178" s="31">
        <v>4166.5959999999995</v>
      </c>
      <c r="K178" s="31">
        <v>8370</v>
      </c>
      <c r="L178" s="31">
        <v>6603.192</v>
      </c>
      <c r="M178" s="31">
        <v>56796.26</v>
      </c>
      <c r="N178" s="32">
        <v>309148.20299999998</v>
      </c>
      <c r="O178" s="31">
        <v>3540.5</v>
      </c>
      <c r="P178" s="31">
        <v>9951.3700000000008</v>
      </c>
      <c r="Q178" s="31">
        <v>9907.4110000000001</v>
      </c>
      <c r="R178" s="31">
        <v>38707.555999999997</v>
      </c>
      <c r="S178" s="31">
        <v>2064.7360000000003</v>
      </c>
      <c r="T178" s="32">
        <v>373319.77599999995</v>
      </c>
      <c r="U178" s="31">
        <v>15900</v>
      </c>
      <c r="V178" s="31">
        <v>3341</v>
      </c>
      <c r="W178" s="31">
        <v>26203.8</v>
      </c>
      <c r="X178" s="31">
        <v>240650.755</v>
      </c>
      <c r="Y178" s="32">
        <v>286095.55499999999</v>
      </c>
      <c r="Z178" s="31">
        <v>3015.4380000000001</v>
      </c>
      <c r="AA178" s="31">
        <v>8958.77</v>
      </c>
      <c r="AB178" s="31">
        <v>15480.92</v>
      </c>
      <c r="AC178" s="31">
        <v>10630.563</v>
      </c>
      <c r="AD178" s="31">
        <v>37504.275000000001</v>
      </c>
      <c r="AE178" s="31">
        <v>22599.678</v>
      </c>
      <c r="AF178" s="31">
        <v>22339.382000000001</v>
      </c>
      <c r="AG178" s="32">
        <v>120529.026</v>
      </c>
      <c r="AH178" s="31">
        <v>4307.6850000000004</v>
      </c>
      <c r="AI178" s="31">
        <v>4471.7520000000004</v>
      </c>
      <c r="AJ178" s="31">
        <v>1850.6790000000001</v>
      </c>
      <c r="AK178" s="31">
        <v>1932.1289999999999</v>
      </c>
      <c r="AL178" s="31">
        <v>9777.1370000000006</v>
      </c>
      <c r="AM178" s="32">
        <v>22339.382000000005</v>
      </c>
      <c r="AN178" s="31">
        <v>10308.835999999999</v>
      </c>
      <c r="AO178" s="31">
        <v>5172.0839999999998</v>
      </c>
      <c r="AP178" s="32">
        <v>15480.919999999998</v>
      </c>
      <c r="AQ178" s="31">
        <v>3421.9780000000001</v>
      </c>
      <c r="AR178" s="31">
        <v>6776.473</v>
      </c>
      <c r="AS178" s="31">
        <v>10044.183999999999</v>
      </c>
      <c r="AT178" s="31">
        <v>1550.0719999999999</v>
      </c>
      <c r="AU178" s="31">
        <v>5218.973</v>
      </c>
      <c r="AV178" s="31">
        <v>15946.119000000001</v>
      </c>
      <c r="AW178" s="31">
        <v>4089.4780000000001</v>
      </c>
      <c r="AX178" s="31">
        <v>2626.6950000000002</v>
      </c>
      <c r="AY178" s="31">
        <v>3619.5929999999998</v>
      </c>
      <c r="AZ178" s="31">
        <v>4183.2830000000004</v>
      </c>
      <c r="BA178" s="31">
        <v>144966.54999999999</v>
      </c>
      <c r="BB178" s="31">
        <v>4716</v>
      </c>
      <c r="BC178" s="31">
        <v>3323.6729999999998</v>
      </c>
      <c r="BD178" s="31">
        <v>51095.072</v>
      </c>
      <c r="BE178" s="31">
        <v>18718</v>
      </c>
      <c r="BF178" s="32">
        <v>280296.14299999998</v>
      </c>
      <c r="BG178" s="31">
        <v>31145</v>
      </c>
      <c r="BH178" s="31">
        <v>140196</v>
      </c>
      <c r="BI178" s="31">
        <v>12261</v>
      </c>
      <c r="BJ178" s="31">
        <v>30400</v>
      </c>
      <c r="BK178" s="31">
        <v>78442.429999999993</v>
      </c>
      <c r="BL178" s="31">
        <v>19855</v>
      </c>
      <c r="BM178" s="31">
        <v>3031</v>
      </c>
      <c r="BN178" s="31">
        <v>17450.161</v>
      </c>
      <c r="BO178" s="32">
        <v>332780.59100000001</v>
      </c>
      <c r="BP178" s="31">
        <v>6041.35</v>
      </c>
      <c r="BQ178" s="31">
        <v>2723.1109999999999</v>
      </c>
      <c r="BR178" s="31">
        <v>10144</v>
      </c>
      <c r="BS178" s="31">
        <v>6517</v>
      </c>
      <c r="BT178" s="31">
        <v>9301.0830000000005</v>
      </c>
      <c r="BU178" s="31">
        <v>4751.0169999999998</v>
      </c>
      <c r="BV178" s="31">
        <v>7820</v>
      </c>
      <c r="BW178" s="31">
        <v>5789</v>
      </c>
      <c r="BX178" s="31">
        <v>4225.991</v>
      </c>
      <c r="BY178" s="31">
        <v>2323.1819999999998</v>
      </c>
      <c r="BZ178" s="31">
        <v>3264</v>
      </c>
      <c r="CA178" s="31">
        <v>2212</v>
      </c>
      <c r="CB178" s="31">
        <v>3781</v>
      </c>
      <c r="CC178" s="31">
        <v>3413.3029999999999</v>
      </c>
      <c r="CD178" s="31">
        <v>1208</v>
      </c>
      <c r="CE178" s="32">
        <v>73514.036999999997</v>
      </c>
      <c r="CF178" s="31">
        <v>2792.0509999999999</v>
      </c>
      <c r="CG178" s="32">
        <v>409086.679</v>
      </c>
      <c r="CH178" s="31">
        <v>1066790</v>
      </c>
      <c r="CI178" s="31">
        <v>771000</v>
      </c>
      <c r="CJ178" s="31">
        <v>166997.31404797139</v>
      </c>
      <c r="CK178" s="31">
        <v>121491.913</v>
      </c>
      <c r="CL178" s="31">
        <v>59185.949000000001</v>
      </c>
      <c r="CM178" s="31">
        <v>41214</v>
      </c>
      <c r="CN178" s="31">
        <v>52129.476000000002</v>
      </c>
      <c r="CO178" s="31">
        <v>19332</v>
      </c>
      <c r="CP178" s="31">
        <v>101438.048</v>
      </c>
      <c r="CQ178" s="31">
        <v>36997.574000000001</v>
      </c>
      <c r="CR178" s="31">
        <v>5524.6</v>
      </c>
      <c r="CS178" s="31">
        <v>15941.986999999999</v>
      </c>
      <c r="CT178" s="31">
        <v>17002.212</v>
      </c>
      <c r="CU178" s="31">
        <v>102065.71</v>
      </c>
      <c r="CV178" s="31">
        <v>2750.069</v>
      </c>
      <c r="CW178" s="31">
        <v>16423.789000000001</v>
      </c>
      <c r="CX178" s="32">
        <v>2596284.6410479713</v>
      </c>
      <c r="CY178" s="31">
        <v>13856.1</v>
      </c>
      <c r="CZ178" s="31">
        <v>8079.1319999999996</v>
      </c>
      <c r="DA178" s="31">
        <v>3761.7689999999998</v>
      </c>
      <c r="DB178" s="31">
        <v>1960.796</v>
      </c>
      <c r="DC178" s="31">
        <v>18772.456999999999</v>
      </c>
      <c r="DD178" s="31">
        <v>61439.826000000001</v>
      </c>
      <c r="DE178" s="31">
        <v>6916.1369999999979</v>
      </c>
      <c r="DF178" s="32">
        <v>114786.217</v>
      </c>
      <c r="DG178" s="31">
        <v>439.55599999999998</v>
      </c>
      <c r="DH178" s="31">
        <v>50027.034</v>
      </c>
      <c r="DI178" s="31">
        <v>16247.34</v>
      </c>
      <c r="DJ178" s="31">
        <v>4139.683</v>
      </c>
      <c r="DK178" s="31">
        <v>2724.221</v>
      </c>
      <c r="DL178" s="31">
        <v>1811.489</v>
      </c>
      <c r="DM178" s="31">
        <v>3089.1329999999998</v>
      </c>
      <c r="DN178" s="31">
        <v>1537.6969999999999</v>
      </c>
      <c r="DO178" s="31">
        <v>387.26100000000002</v>
      </c>
      <c r="DP178" s="31">
        <v>13998.295</v>
      </c>
      <c r="DQ178" s="31">
        <v>10856.962</v>
      </c>
      <c r="DR178" s="31">
        <v>52127.339</v>
      </c>
      <c r="DS178" s="31">
        <v>1446.5740000000001</v>
      </c>
      <c r="DT178" s="31">
        <v>10869.58</v>
      </c>
      <c r="DU178" s="31">
        <v>1850</v>
      </c>
      <c r="DV178" s="32">
        <v>171552.16399999999</v>
      </c>
      <c r="DW178" s="32">
        <v>2882623.0220479714</v>
      </c>
      <c r="DX178" s="31">
        <v>22642.538</v>
      </c>
      <c r="DY178" s="31">
        <v>7748.6319999999996</v>
      </c>
      <c r="DZ178" s="31">
        <v>4157.8540000000003</v>
      </c>
      <c r="EA178" s="31">
        <v>1115.7560000000001</v>
      </c>
      <c r="EB178" s="31">
        <v>7371.0990000000002</v>
      </c>
      <c r="EC178" s="31">
        <v>5002.6880000000001</v>
      </c>
      <c r="ED178" s="31">
        <v>10530.147000000001</v>
      </c>
      <c r="EE178" s="31">
        <v>324.29199999999997</v>
      </c>
      <c r="EF178" s="31">
        <v>2775.1329999999998</v>
      </c>
      <c r="EG178" s="31">
        <v>5214.2</v>
      </c>
      <c r="EH178" s="31">
        <v>385.04500000000002</v>
      </c>
      <c r="EI178" s="31">
        <v>2002.1369999999999</v>
      </c>
      <c r="EJ178" s="31">
        <v>10712.062</v>
      </c>
      <c r="EK178" s="31">
        <v>303.75599999999997</v>
      </c>
      <c r="EL178" s="31">
        <v>51593.432999999997</v>
      </c>
      <c r="EM178" s="31">
        <v>333.65100000000001</v>
      </c>
      <c r="EN178" s="31">
        <v>45988.216999999997</v>
      </c>
      <c r="EO178" s="31">
        <v>859.44799999999998</v>
      </c>
      <c r="EP178" s="31">
        <v>818.46699999999998</v>
      </c>
      <c r="EQ178" s="31">
        <v>13781.213</v>
      </c>
      <c r="ER178" s="31">
        <v>5394.3339999999998</v>
      </c>
      <c r="ES178" s="31">
        <v>905.93</v>
      </c>
      <c r="ET178" s="31">
        <v>20477.115000000002</v>
      </c>
      <c r="EU178" s="31">
        <v>1560.1980000000001</v>
      </c>
      <c r="EV178" s="31">
        <v>2201.96</v>
      </c>
      <c r="EW178" s="31">
        <v>3699.538</v>
      </c>
      <c r="EX178" s="31">
        <v>10327.391</v>
      </c>
      <c r="EY178" s="31">
        <v>7608.4840000000004</v>
      </c>
      <c r="EZ178" s="31">
        <v>7494.4080000000004</v>
      </c>
      <c r="FA178" s="31">
        <v>1763.68</v>
      </c>
      <c r="FB178" s="31">
        <v>1028.2329999999999</v>
      </c>
      <c r="FC178" s="31">
        <v>22457.811000000002</v>
      </c>
      <c r="FD178" s="31">
        <v>13143.017</v>
      </c>
      <c r="FE178" s="31">
        <v>1240.345</v>
      </c>
      <c r="FF178" s="31">
        <v>7039.8130000000001</v>
      </c>
      <c r="FG178" s="31">
        <v>87092.236999999994</v>
      </c>
      <c r="FH178" s="31">
        <v>6156.9470000000001</v>
      </c>
      <c r="FI178" s="31">
        <v>108.083</v>
      </c>
      <c r="FJ178" s="31">
        <v>7004.26</v>
      </c>
      <c r="FK178" s="31">
        <v>67.837999999999994</v>
      </c>
      <c r="FL178" s="31">
        <v>3787.1010000000001</v>
      </c>
      <c r="FM178" s="31">
        <v>6714.9269999999997</v>
      </c>
      <c r="FN178" s="31">
        <v>35101.383000000002</v>
      </c>
      <c r="FO178" s="31">
        <v>23890.615000000002</v>
      </c>
      <c r="FP178" s="31">
        <v>750.70699999999999</v>
      </c>
      <c r="FQ178" s="31">
        <v>22284.171999999999</v>
      </c>
      <c r="FR178" s="31">
        <v>3044.174</v>
      </c>
      <c r="FS178" s="31">
        <v>7547.08</v>
      </c>
      <c r="FT178" s="31">
        <v>14910.724</v>
      </c>
      <c r="FU178" s="31">
        <v>34376.231</v>
      </c>
      <c r="FV178" s="31">
        <v>7029.393</v>
      </c>
      <c r="FW178" s="31">
        <v>8876.7829999999994</v>
      </c>
      <c r="FX178" s="31">
        <v>272.71500000000003</v>
      </c>
      <c r="FY178" s="32">
        <v>569017.39500000002</v>
      </c>
      <c r="GA178" s="30">
        <v>4920967.5960479705</v>
      </c>
    </row>
    <row r="179" spans="1:183">
      <c r="A179" s="33">
        <v>1987</v>
      </c>
      <c r="B179" s="31">
        <v>7578.9030000000002</v>
      </c>
      <c r="C179" s="31">
        <v>9870.2000000000007</v>
      </c>
      <c r="D179" s="31">
        <v>5127.0240000000003</v>
      </c>
      <c r="E179" s="31">
        <v>4931.7290000000003</v>
      </c>
      <c r="F179" s="31">
        <v>56989</v>
      </c>
      <c r="G179" s="31">
        <v>77718.297999999995</v>
      </c>
      <c r="H179" s="31">
        <v>56729.703000000001</v>
      </c>
      <c r="I179" s="31">
        <v>14665.278</v>
      </c>
      <c r="J179" s="31">
        <v>4186.1469999999999</v>
      </c>
      <c r="K179" s="31">
        <v>8398</v>
      </c>
      <c r="L179" s="31">
        <v>6649.942</v>
      </c>
      <c r="M179" s="31">
        <v>56981.62</v>
      </c>
      <c r="N179" s="32">
        <v>309825.84399999998</v>
      </c>
      <c r="O179" s="31">
        <v>3539.9</v>
      </c>
      <c r="P179" s="31">
        <v>9974.49</v>
      </c>
      <c r="Q179" s="31">
        <v>9915.2890000000007</v>
      </c>
      <c r="R179" s="31">
        <v>38880.701999999997</v>
      </c>
      <c r="S179" s="31">
        <v>2087.002</v>
      </c>
      <c r="T179" s="32">
        <v>374223.22699999996</v>
      </c>
      <c r="U179" s="31">
        <v>16137</v>
      </c>
      <c r="V179" s="31">
        <v>3352</v>
      </c>
      <c r="W179" s="31">
        <v>26549.7</v>
      </c>
      <c r="X179" s="31">
        <v>242803.533</v>
      </c>
      <c r="Y179" s="32">
        <v>288842.23300000001</v>
      </c>
      <c r="Z179" s="31">
        <v>3075.3209999999999</v>
      </c>
      <c r="AA179" s="31">
        <v>8971.9580000000005</v>
      </c>
      <c r="AB179" s="31">
        <v>15510.915000000001</v>
      </c>
      <c r="AC179" s="31">
        <v>10612.74</v>
      </c>
      <c r="AD179" s="31">
        <v>37740.71</v>
      </c>
      <c r="AE179" s="31">
        <v>22686.370999999999</v>
      </c>
      <c r="AF179" s="31">
        <v>22435.223999999998</v>
      </c>
      <c r="AG179" s="32">
        <v>121033.239</v>
      </c>
      <c r="AH179" s="31">
        <v>4338.9769999999999</v>
      </c>
      <c r="AI179" s="31">
        <v>4484.3100000000004</v>
      </c>
      <c r="AJ179" s="31">
        <v>1856.3779999999999</v>
      </c>
      <c r="AK179" s="31">
        <v>1945.87</v>
      </c>
      <c r="AL179" s="31">
        <v>9809.6890000000003</v>
      </c>
      <c r="AM179" s="32">
        <v>22435.224000000002</v>
      </c>
      <c r="AN179" s="31">
        <v>10311.597</v>
      </c>
      <c r="AO179" s="31">
        <v>5199.3180000000002</v>
      </c>
      <c r="AP179" s="32">
        <v>15510.915000000001</v>
      </c>
      <c r="AQ179" s="31">
        <v>3468.857</v>
      </c>
      <c r="AR179" s="31">
        <v>6873.9780000000001</v>
      </c>
      <c r="AS179" s="31">
        <v>10097.446</v>
      </c>
      <c r="AT179" s="31">
        <v>1562.2239999999999</v>
      </c>
      <c r="AU179" s="31">
        <v>5239.97</v>
      </c>
      <c r="AV179" s="31">
        <v>16109.358</v>
      </c>
      <c r="AW179" s="31">
        <v>4175.598</v>
      </c>
      <c r="AX179" s="31">
        <v>2648.9650000000001</v>
      </c>
      <c r="AY179" s="31">
        <v>3653.3389999999999</v>
      </c>
      <c r="AZ179" s="31">
        <v>4216.6819999999998</v>
      </c>
      <c r="BA179" s="31">
        <v>145958.90700000001</v>
      </c>
      <c r="BB179" s="31">
        <v>4865</v>
      </c>
      <c r="BC179" s="31">
        <v>3410.7040000000002</v>
      </c>
      <c r="BD179" s="31">
        <v>51218.101000000002</v>
      </c>
      <c r="BE179" s="31">
        <v>19219</v>
      </c>
      <c r="BF179" s="32">
        <v>282718.12900000002</v>
      </c>
      <c r="BG179" s="31">
        <v>31625</v>
      </c>
      <c r="BH179" s="31">
        <v>143027</v>
      </c>
      <c r="BI179" s="31">
        <v>12465</v>
      </c>
      <c r="BJ179" s="31">
        <v>31042</v>
      </c>
      <c r="BK179" s="31">
        <v>80122.491999999998</v>
      </c>
      <c r="BL179" s="31">
        <v>20280</v>
      </c>
      <c r="BM179" s="31">
        <v>3049</v>
      </c>
      <c r="BN179" s="31">
        <v>17910.182000000001</v>
      </c>
      <c r="BO179" s="32">
        <v>339520.674</v>
      </c>
      <c r="BP179" s="31">
        <v>6156.3689999999997</v>
      </c>
      <c r="BQ179" s="31">
        <v>2799.8110000000001</v>
      </c>
      <c r="BR179" s="31">
        <v>10217</v>
      </c>
      <c r="BS179" s="31">
        <v>6657</v>
      </c>
      <c r="BT179" s="31">
        <v>9545.1579999999994</v>
      </c>
      <c r="BU179" s="31">
        <v>4842.1940000000004</v>
      </c>
      <c r="BV179" s="31">
        <v>8160</v>
      </c>
      <c r="BW179" s="31">
        <v>5905</v>
      </c>
      <c r="BX179" s="31">
        <v>4372.2030000000004</v>
      </c>
      <c r="BY179" s="31">
        <v>2326.6060000000002</v>
      </c>
      <c r="BZ179" s="31">
        <v>3345</v>
      </c>
      <c r="CA179" s="31">
        <v>2257</v>
      </c>
      <c r="CB179" s="31">
        <v>3893</v>
      </c>
      <c r="CC179" s="31">
        <v>3444.4679999999998</v>
      </c>
      <c r="CD179" s="31">
        <v>1225</v>
      </c>
      <c r="CE179" s="32">
        <v>75145.809000000008</v>
      </c>
      <c r="CF179" s="31">
        <v>2806.8320000000003</v>
      </c>
      <c r="CG179" s="32">
        <v>417473.315</v>
      </c>
      <c r="CH179" s="31">
        <v>1084035</v>
      </c>
      <c r="CI179" s="31">
        <v>788000</v>
      </c>
      <c r="CJ179" s="31">
        <v>169990.20798971545</v>
      </c>
      <c r="CK179" s="31">
        <v>122091.325</v>
      </c>
      <c r="CL179" s="31">
        <v>60648.112000000001</v>
      </c>
      <c r="CM179" s="31">
        <v>41622</v>
      </c>
      <c r="CN179" s="31">
        <v>52910.341999999997</v>
      </c>
      <c r="CO179" s="31">
        <v>19536</v>
      </c>
      <c r="CP179" s="31">
        <v>103815.66499999999</v>
      </c>
      <c r="CQ179" s="31">
        <v>37625.379000000001</v>
      </c>
      <c r="CR179" s="31">
        <v>5584.51</v>
      </c>
      <c r="CS179" s="31">
        <v>16333.263999999999</v>
      </c>
      <c r="CT179" s="31">
        <v>17452.689999999999</v>
      </c>
      <c r="CU179" s="31">
        <v>105208.431</v>
      </c>
      <c r="CV179" s="31">
        <v>2794.5520000000001</v>
      </c>
      <c r="CW179" s="31">
        <v>16663.116000000002</v>
      </c>
      <c r="CX179" s="32">
        <v>2644310.5939897159</v>
      </c>
      <c r="CY179" s="31">
        <v>13867.957</v>
      </c>
      <c r="CZ179" s="31">
        <v>8380.0110000000004</v>
      </c>
      <c r="DA179" s="31">
        <v>3869.3130000000001</v>
      </c>
      <c r="DB179" s="31">
        <v>2015.133</v>
      </c>
      <c r="DC179" s="31">
        <v>19067.554</v>
      </c>
      <c r="DD179" s="31">
        <v>62826.491000000002</v>
      </c>
      <c r="DE179" s="31">
        <v>7092.1320000000005</v>
      </c>
      <c r="DF179" s="32">
        <v>117118.591</v>
      </c>
      <c r="DG179" s="31">
        <v>454.61200000000002</v>
      </c>
      <c r="DH179" s="31">
        <v>51607.118999999999</v>
      </c>
      <c r="DI179" s="31">
        <v>16543.188999999998</v>
      </c>
      <c r="DJ179" s="31">
        <v>4210.3770000000004</v>
      </c>
      <c r="DK179" s="31">
        <v>2820.0419999999999</v>
      </c>
      <c r="DL179" s="31">
        <v>1891.4870000000001</v>
      </c>
      <c r="DM179" s="31">
        <v>3091.6990000000001</v>
      </c>
      <c r="DN179" s="31">
        <v>1593.8820000000001</v>
      </c>
      <c r="DO179" s="31">
        <v>396.947</v>
      </c>
      <c r="DP179" s="31">
        <v>14619.745000000001</v>
      </c>
      <c r="DQ179" s="31">
        <v>11242.847</v>
      </c>
      <c r="DR179" s="31">
        <v>53242.665000000001</v>
      </c>
      <c r="DS179" s="31">
        <v>1530.444</v>
      </c>
      <c r="DT179" s="31">
        <v>11219.34</v>
      </c>
      <c r="DU179" s="31">
        <v>1919</v>
      </c>
      <c r="DV179" s="32">
        <v>176383.39499999996</v>
      </c>
      <c r="DW179" s="32">
        <v>2937812.5799897159</v>
      </c>
      <c r="DX179" s="31">
        <v>23254.955999999998</v>
      </c>
      <c r="DY179" s="31">
        <v>7878.3959999999997</v>
      </c>
      <c r="DZ179" s="31">
        <v>4287.9080000000004</v>
      </c>
      <c r="EA179" s="31">
        <v>1152.0119999999999</v>
      </c>
      <c r="EB179" s="31">
        <v>7591.8090000000002</v>
      </c>
      <c r="EC179" s="31">
        <v>5126.0230000000001</v>
      </c>
      <c r="ED179" s="31">
        <v>10867.102000000001</v>
      </c>
      <c r="EE179" s="31">
        <v>330.05700000000002</v>
      </c>
      <c r="EF179" s="31">
        <v>2841.087</v>
      </c>
      <c r="EG179" s="31">
        <v>5391.5169999999998</v>
      </c>
      <c r="EH179" s="31">
        <v>395.28199999999998</v>
      </c>
      <c r="EI179" s="31">
        <v>2064.973</v>
      </c>
      <c r="EJ179" s="31">
        <v>11105.273999999999</v>
      </c>
      <c r="EK179" s="31">
        <v>311.02499999999998</v>
      </c>
      <c r="EL179" s="31">
        <v>52793.544000000002</v>
      </c>
      <c r="EM179" s="31">
        <v>342.46899999999999</v>
      </c>
      <c r="EN179" s="31">
        <v>47226.224000000002</v>
      </c>
      <c r="EO179" s="31">
        <v>880.91600000000005</v>
      </c>
      <c r="EP179" s="31">
        <v>848.40599999999995</v>
      </c>
      <c r="EQ179" s="31">
        <v>14174.699000000001</v>
      </c>
      <c r="ER179" s="31">
        <v>5528.4080000000004</v>
      </c>
      <c r="ES179" s="31">
        <v>927.40899999999999</v>
      </c>
      <c r="ET179" s="31">
        <v>21195.78</v>
      </c>
      <c r="EU179" s="31">
        <v>1599.4090000000001</v>
      </c>
      <c r="EV179" s="31">
        <v>2269.6579999999999</v>
      </c>
      <c r="EW179" s="31">
        <v>3799.8449999999998</v>
      </c>
      <c r="EX179" s="31">
        <v>10636.882</v>
      </c>
      <c r="EY179" s="31">
        <v>8049.1750000000002</v>
      </c>
      <c r="EZ179" s="31">
        <v>7632.6790000000001</v>
      </c>
      <c r="FA179" s="31">
        <v>1805.394</v>
      </c>
      <c r="FB179" s="31">
        <v>1036.2719999999999</v>
      </c>
      <c r="FC179" s="31">
        <v>23029.46</v>
      </c>
      <c r="FD179" s="31">
        <v>12894.849</v>
      </c>
      <c r="FE179" s="31">
        <v>1278.2819999999999</v>
      </c>
      <c r="FF179" s="31">
        <v>7215.9589999999998</v>
      </c>
      <c r="FG179" s="31">
        <v>89405.017000000007</v>
      </c>
      <c r="FH179" s="31">
        <v>6366.2079999999996</v>
      </c>
      <c r="FI179" s="31">
        <v>110.72499999999999</v>
      </c>
      <c r="FJ179" s="31">
        <v>7230.7870000000003</v>
      </c>
      <c r="FK179" s="31">
        <v>68.459999999999994</v>
      </c>
      <c r="FL179" s="31">
        <v>3875.277</v>
      </c>
      <c r="FM179" s="31">
        <v>6939.0749999999998</v>
      </c>
      <c r="FN179" s="31">
        <v>35947.696000000004</v>
      </c>
      <c r="FO179" s="31">
        <v>24401.431</v>
      </c>
      <c r="FP179" s="31">
        <v>779.34799999999996</v>
      </c>
      <c r="FQ179" s="31">
        <v>23016.721000000001</v>
      </c>
      <c r="FR179" s="31">
        <v>3154.2640000000001</v>
      </c>
      <c r="FS179" s="31">
        <v>7728.0190000000002</v>
      </c>
      <c r="FT179" s="31">
        <v>15520.093000000001</v>
      </c>
      <c r="FU179" s="31">
        <v>35482.158000000003</v>
      </c>
      <c r="FV179" s="31">
        <v>7282.2979999999998</v>
      </c>
      <c r="FW179" s="31">
        <v>9216.4789999999994</v>
      </c>
      <c r="FX179" s="31">
        <v>281.66399999999999</v>
      </c>
      <c r="FY179" s="32">
        <v>584568.86</v>
      </c>
      <c r="GA179" s="30">
        <v>5006671.582989716</v>
      </c>
    </row>
    <row r="180" spans="1:183">
      <c r="A180" s="33">
        <v>1988</v>
      </c>
      <c r="B180" s="31">
        <v>7599.7910000000002</v>
      </c>
      <c r="C180" s="31">
        <v>9884</v>
      </c>
      <c r="D180" s="31">
        <v>5129.5159999999996</v>
      </c>
      <c r="E180" s="31">
        <v>4946.6329999999998</v>
      </c>
      <c r="F180" s="31">
        <v>57255</v>
      </c>
      <c r="G180" s="31">
        <v>78030.572</v>
      </c>
      <c r="H180" s="31">
        <v>56734.027000000002</v>
      </c>
      <c r="I180" s="31">
        <v>14761.339</v>
      </c>
      <c r="J180" s="31">
        <v>4208.7290000000003</v>
      </c>
      <c r="K180" s="31">
        <v>8436</v>
      </c>
      <c r="L180" s="31">
        <v>6704.1120000000001</v>
      </c>
      <c r="M180" s="31">
        <v>57159.603000000003</v>
      </c>
      <c r="N180" s="32">
        <v>310849.32199999999</v>
      </c>
      <c r="O180" s="31">
        <v>3529.6</v>
      </c>
      <c r="P180" s="31">
        <v>9982.723</v>
      </c>
      <c r="Q180" s="31">
        <v>9920.6110000000008</v>
      </c>
      <c r="R180" s="31">
        <v>39053.881000000001</v>
      </c>
      <c r="S180" s="31">
        <v>2110.7520000000004</v>
      </c>
      <c r="T180" s="32">
        <v>375446.88899999991</v>
      </c>
      <c r="U180" s="31">
        <v>16400</v>
      </c>
      <c r="V180" s="31">
        <v>3361</v>
      </c>
      <c r="W180" s="31">
        <v>26894.799999999999</v>
      </c>
      <c r="X180" s="31">
        <v>245021.41399999999</v>
      </c>
      <c r="Y180" s="32">
        <v>291677.21399999998</v>
      </c>
      <c r="Z180" s="31">
        <v>3136.8429999999998</v>
      </c>
      <c r="AA180" s="31">
        <v>8982.0249999999996</v>
      </c>
      <c r="AB180" s="31">
        <v>15537.004000000001</v>
      </c>
      <c r="AC180" s="31">
        <v>10442.5</v>
      </c>
      <c r="AD180" s="31">
        <v>37866.839999999997</v>
      </c>
      <c r="AE180" s="31">
        <v>22768.897000000001</v>
      </c>
      <c r="AF180" s="31">
        <v>22536.381000000001</v>
      </c>
      <c r="AG180" s="32">
        <v>121270.48999999999</v>
      </c>
      <c r="AH180" s="31">
        <v>4369.8940000000002</v>
      </c>
      <c r="AI180" s="31">
        <v>4493.6760000000004</v>
      </c>
      <c r="AJ180" s="31">
        <v>1858.92</v>
      </c>
      <c r="AK180" s="31">
        <v>1961.7750000000001</v>
      </c>
      <c r="AL180" s="31">
        <v>9852.116</v>
      </c>
      <c r="AM180" s="32">
        <v>22536.381000000001</v>
      </c>
      <c r="AN180" s="31">
        <v>10313.781999999999</v>
      </c>
      <c r="AO180" s="31">
        <v>5223.2219999999998</v>
      </c>
      <c r="AP180" s="32">
        <v>15537.003999999999</v>
      </c>
      <c r="AQ180" s="31">
        <v>3515.614</v>
      </c>
      <c r="AR180" s="31">
        <v>6975.7979999999998</v>
      </c>
      <c r="AS180" s="31">
        <v>10149.611999999999</v>
      </c>
      <c r="AT180" s="31">
        <v>1569.1869999999999</v>
      </c>
      <c r="AU180" s="31">
        <v>5320.2479999999996</v>
      </c>
      <c r="AV180" s="31">
        <v>16206.749</v>
      </c>
      <c r="AW180" s="31">
        <v>4243.665</v>
      </c>
      <c r="AX180" s="31">
        <v>2664.0680000000002</v>
      </c>
      <c r="AY180" s="31">
        <v>3673.95</v>
      </c>
      <c r="AZ180" s="31">
        <v>4289.6589999999997</v>
      </c>
      <c r="BA180" s="31">
        <v>146865.701</v>
      </c>
      <c r="BB180" s="31">
        <v>5006</v>
      </c>
      <c r="BC180" s="31">
        <v>3492.1860000000001</v>
      </c>
      <c r="BD180" s="31">
        <v>51422.963000000003</v>
      </c>
      <c r="BE180" s="31">
        <v>19625</v>
      </c>
      <c r="BF180" s="32">
        <v>285020.39999999997</v>
      </c>
      <c r="BG180" s="31">
        <v>32099</v>
      </c>
      <c r="BH180" s="31">
        <v>145873</v>
      </c>
      <c r="BI180" s="31">
        <v>12679</v>
      </c>
      <c r="BJ180" s="31">
        <v>31673</v>
      </c>
      <c r="BK180" s="31">
        <v>81781.816000000006</v>
      </c>
      <c r="BL180" s="31">
        <v>20710</v>
      </c>
      <c r="BM180" s="31">
        <v>3068</v>
      </c>
      <c r="BN180" s="31">
        <v>18378.534</v>
      </c>
      <c r="BO180" s="32">
        <v>346262.35</v>
      </c>
      <c r="BP180" s="31">
        <v>6283.1639999999998</v>
      </c>
      <c r="BQ180" s="31">
        <v>2875.2669999999998</v>
      </c>
      <c r="BR180" s="31">
        <v>10306</v>
      </c>
      <c r="BS180" s="31">
        <v>6799</v>
      </c>
      <c r="BT180" s="31">
        <v>9794.1219999999994</v>
      </c>
      <c r="BU180" s="31">
        <v>4930.3969999999999</v>
      </c>
      <c r="BV180" s="31">
        <v>8496</v>
      </c>
      <c r="BW180" s="31">
        <v>6028</v>
      </c>
      <c r="BX180" s="31">
        <v>4513.723</v>
      </c>
      <c r="BY180" s="31">
        <v>2330.2260000000001</v>
      </c>
      <c r="BZ180" s="31">
        <v>3435</v>
      </c>
      <c r="CA180" s="31">
        <v>2302</v>
      </c>
      <c r="CB180" s="31">
        <v>4007</v>
      </c>
      <c r="CC180" s="31">
        <v>3474.9920000000002</v>
      </c>
      <c r="CD180" s="31">
        <v>1238</v>
      </c>
      <c r="CE180" s="32">
        <v>76812.891000000003</v>
      </c>
      <c r="CF180" s="31">
        <v>2823.7889999999998</v>
      </c>
      <c r="CG180" s="32">
        <v>425899.02999999997</v>
      </c>
      <c r="CH180" s="31">
        <v>1101630</v>
      </c>
      <c r="CI180" s="31">
        <v>805000</v>
      </c>
      <c r="CJ180" s="31">
        <v>173040.69640067904</v>
      </c>
      <c r="CK180" s="31">
        <v>122613</v>
      </c>
      <c r="CL180" s="31">
        <v>62080.71</v>
      </c>
      <c r="CM180" s="31">
        <v>42031</v>
      </c>
      <c r="CN180" s="31">
        <v>53683.427000000003</v>
      </c>
      <c r="CO180" s="31">
        <v>19752</v>
      </c>
      <c r="CP180" s="31">
        <v>106283.666</v>
      </c>
      <c r="CQ180" s="31">
        <v>38196.362999999998</v>
      </c>
      <c r="CR180" s="31">
        <v>5628.4070000000002</v>
      </c>
      <c r="CS180" s="31">
        <v>16731.412</v>
      </c>
      <c r="CT180" s="31">
        <v>17922.080000000002</v>
      </c>
      <c r="CU180" s="31">
        <v>108407.78599999999</v>
      </c>
      <c r="CV180" s="31">
        <v>2869.2660000000001</v>
      </c>
      <c r="CW180" s="31">
        <v>16903.079000000002</v>
      </c>
      <c r="CX180" s="32">
        <v>2692772.8924006787</v>
      </c>
      <c r="CY180" s="31">
        <v>14076.477999999999</v>
      </c>
      <c r="CZ180" s="31">
        <v>8691.85</v>
      </c>
      <c r="DA180" s="31">
        <v>3979.884</v>
      </c>
      <c r="DB180" s="31">
        <v>2070.723</v>
      </c>
      <c r="DC180" s="31">
        <v>19371.141</v>
      </c>
      <c r="DD180" s="31">
        <v>64211.347000000002</v>
      </c>
      <c r="DE180" s="31">
        <v>7268.8749999999991</v>
      </c>
      <c r="DF180" s="32">
        <v>119670.29800000001</v>
      </c>
      <c r="DG180" s="31">
        <v>469.48399999999998</v>
      </c>
      <c r="DH180" s="31">
        <v>52997.296999999999</v>
      </c>
      <c r="DI180" s="31">
        <v>17038.083999999999</v>
      </c>
      <c r="DJ180" s="31">
        <v>4282.0429999999997</v>
      </c>
      <c r="DK180" s="31">
        <v>2916.5050000000001</v>
      </c>
      <c r="DL180" s="31">
        <v>1973.1479999999999</v>
      </c>
      <c r="DM180" s="31">
        <v>3098.3380000000002</v>
      </c>
      <c r="DN180" s="31">
        <v>1651.8219999999999</v>
      </c>
      <c r="DO180" s="31">
        <v>413.46100000000001</v>
      </c>
      <c r="DP180" s="31">
        <v>15233.130999999999</v>
      </c>
      <c r="DQ180" s="31">
        <v>11632.19</v>
      </c>
      <c r="DR180" s="31">
        <v>54355.531000000003</v>
      </c>
      <c r="DS180" s="31">
        <v>1622.7470000000001</v>
      </c>
      <c r="DT180" s="31">
        <v>11591.069</v>
      </c>
      <c r="DU180" s="31">
        <v>1991</v>
      </c>
      <c r="DV180" s="32">
        <v>181265.84999999998</v>
      </c>
      <c r="DW180" s="32">
        <v>2993709.0404006788</v>
      </c>
      <c r="DX180" s="31">
        <v>23880.766</v>
      </c>
      <c r="DY180" s="31">
        <v>8023.39</v>
      </c>
      <c r="DZ180" s="31">
        <v>4422.1139999999996</v>
      </c>
      <c r="EA180" s="31">
        <v>1188.941</v>
      </c>
      <c r="EB180" s="31">
        <v>7833.491</v>
      </c>
      <c r="EC180" s="31">
        <v>5257.3140000000003</v>
      </c>
      <c r="ED180" s="31">
        <v>11200.976000000001</v>
      </c>
      <c r="EE180" s="31">
        <v>336.065</v>
      </c>
      <c r="EF180" s="31">
        <v>2917.596</v>
      </c>
      <c r="EG180" s="31">
        <v>5556.3410000000003</v>
      </c>
      <c r="EH180" s="31">
        <v>406.029</v>
      </c>
      <c r="EI180" s="31">
        <v>2130.0610000000001</v>
      </c>
      <c r="EJ180" s="31">
        <v>11511.744000000001</v>
      </c>
      <c r="EK180" s="31">
        <v>326.58</v>
      </c>
      <c r="EL180" s="31">
        <v>54015.071000000004</v>
      </c>
      <c r="EM180" s="31">
        <v>351.649</v>
      </c>
      <c r="EN180" s="31">
        <v>48674.737000000001</v>
      </c>
      <c r="EO180" s="31">
        <v>899.74300000000005</v>
      </c>
      <c r="EP180" s="31">
        <v>880.17</v>
      </c>
      <c r="EQ180" s="31">
        <v>14576.593999999999</v>
      </c>
      <c r="ER180" s="31">
        <v>5666.8249999999998</v>
      </c>
      <c r="ES180" s="31">
        <v>949.54200000000003</v>
      </c>
      <c r="ET180" s="31">
        <v>21915.871999999999</v>
      </c>
      <c r="EU180" s="31">
        <v>1639.3879999999999</v>
      </c>
      <c r="EV180" s="31">
        <v>2339.9859999999999</v>
      </c>
      <c r="EW180" s="31">
        <v>3913.3139999999999</v>
      </c>
      <c r="EX180" s="31">
        <v>10957.343000000001</v>
      </c>
      <c r="EY180" s="31">
        <v>8579.7819999999992</v>
      </c>
      <c r="EZ180" s="31">
        <v>7777.0370000000003</v>
      </c>
      <c r="FA180" s="31">
        <v>1848.5039999999999</v>
      </c>
      <c r="FB180" s="31">
        <v>1044.942</v>
      </c>
      <c r="FC180" s="31">
        <v>23600.498</v>
      </c>
      <c r="FD180" s="31">
        <v>12523.013000000001</v>
      </c>
      <c r="FE180" s="31">
        <v>1332.8309999999999</v>
      </c>
      <c r="FF180" s="31">
        <v>7399.1289999999999</v>
      </c>
      <c r="FG180" s="31">
        <v>91760.42</v>
      </c>
      <c r="FH180" s="31">
        <v>6587.74</v>
      </c>
      <c r="FI180" s="31">
        <v>113.48099999999999</v>
      </c>
      <c r="FJ180" s="31">
        <v>7464.7610000000004</v>
      </c>
      <c r="FK180" s="31">
        <v>69.194999999999993</v>
      </c>
      <c r="FL180" s="31">
        <v>3967.4630000000002</v>
      </c>
      <c r="FM180" s="31">
        <v>6918.2879999999996</v>
      </c>
      <c r="FN180" s="31">
        <v>36794.883999999998</v>
      </c>
      <c r="FO180" s="31">
        <v>24806.474999999999</v>
      </c>
      <c r="FP180" s="31">
        <v>817.08500000000004</v>
      </c>
      <c r="FQ180" s="31">
        <v>23763.758000000002</v>
      </c>
      <c r="FR180" s="31">
        <v>3268.54</v>
      </c>
      <c r="FS180" s="31">
        <v>7898.56</v>
      </c>
      <c r="FT180" s="31">
        <v>16176.418</v>
      </c>
      <c r="FU180" s="31">
        <v>36628.158000000003</v>
      </c>
      <c r="FV180" s="31">
        <v>7517.299</v>
      </c>
      <c r="FW180" s="31">
        <v>9560.0470000000005</v>
      </c>
      <c r="FX180" s="31">
        <v>293.03800000000001</v>
      </c>
      <c r="FY180" s="32">
        <v>600282.98800000001</v>
      </c>
      <c r="GA180" s="30">
        <v>5093306.0514006782</v>
      </c>
    </row>
    <row r="181" spans="1:183">
      <c r="A181" s="33">
        <v>1989</v>
      </c>
      <c r="B181" s="31">
        <v>7627.8609999999999</v>
      </c>
      <c r="C181" s="31">
        <v>9937.6970000000001</v>
      </c>
      <c r="D181" s="31">
        <v>5132.5929999999998</v>
      </c>
      <c r="E181" s="31">
        <v>4962.4409999999998</v>
      </c>
      <c r="F181" s="31">
        <v>57821</v>
      </c>
      <c r="G181" s="31">
        <v>78644.914000000004</v>
      </c>
      <c r="H181" s="31">
        <v>56737.529000000002</v>
      </c>
      <c r="I181" s="31">
        <v>14848.906999999999</v>
      </c>
      <c r="J181" s="31">
        <v>4226.1419999999998</v>
      </c>
      <c r="K181" s="31">
        <v>8493</v>
      </c>
      <c r="L181" s="31">
        <v>6763.6530000000002</v>
      </c>
      <c r="M181" s="31">
        <v>57324.472000000002</v>
      </c>
      <c r="N181" s="32">
        <v>312520.20899999997</v>
      </c>
      <c r="O181" s="31">
        <v>3513.2</v>
      </c>
      <c r="P181" s="31">
        <v>10030.764999999999</v>
      </c>
      <c r="Q181" s="31">
        <v>9923.1470000000008</v>
      </c>
      <c r="R181" s="31">
        <v>39214.523000000001</v>
      </c>
      <c r="S181" s="31">
        <v>2131.6239999999998</v>
      </c>
      <c r="T181" s="32">
        <v>377333.46799999999</v>
      </c>
      <c r="U181" s="31">
        <v>16681</v>
      </c>
      <c r="V181" s="31">
        <v>3378</v>
      </c>
      <c r="W181" s="31">
        <v>27379.3</v>
      </c>
      <c r="X181" s="31">
        <v>247341.69699999999</v>
      </c>
      <c r="Y181" s="32">
        <v>294779.99699999997</v>
      </c>
      <c r="Z181" s="31">
        <v>3195.8</v>
      </c>
      <c r="AA181" s="31">
        <v>8990.0550000000003</v>
      </c>
      <c r="AB181" s="31">
        <v>15559.004999999999</v>
      </c>
      <c r="AC181" s="31">
        <v>10397.959000000001</v>
      </c>
      <c r="AD181" s="31">
        <v>37970.154999999999</v>
      </c>
      <c r="AE181" s="31">
        <v>22852.123</v>
      </c>
      <c r="AF181" s="31">
        <v>22634.445</v>
      </c>
      <c r="AG181" s="32">
        <v>121599.54200000002</v>
      </c>
      <c r="AH181" s="31">
        <v>4398.3220000000001</v>
      </c>
      <c r="AI181" s="31">
        <v>4501.3969999999999</v>
      </c>
      <c r="AJ181" s="31">
        <v>1863.0070000000001</v>
      </c>
      <c r="AK181" s="31">
        <v>1976.2170000000001</v>
      </c>
      <c r="AL181" s="31">
        <v>9895.5020000000004</v>
      </c>
      <c r="AM181" s="32">
        <v>22634.445</v>
      </c>
      <c r="AN181" s="31">
        <v>10314.343000000001</v>
      </c>
      <c r="AO181" s="31">
        <v>5244.6620000000003</v>
      </c>
      <c r="AP181" s="32">
        <v>15559.005000000001</v>
      </c>
      <c r="AQ181" s="31">
        <v>3325.9920000000002</v>
      </c>
      <c r="AR181" s="31">
        <v>7101.7349999999997</v>
      </c>
      <c r="AS181" s="31">
        <v>10184.084000000001</v>
      </c>
      <c r="AT181" s="31">
        <v>1570.9259999999999</v>
      </c>
      <c r="AU181" s="31">
        <v>5398.1059999999998</v>
      </c>
      <c r="AV181" s="31">
        <v>16265.063</v>
      </c>
      <c r="AW181" s="31">
        <v>4301.7020000000002</v>
      </c>
      <c r="AX181" s="31">
        <v>2667.3090000000002</v>
      </c>
      <c r="AY181" s="31">
        <v>3681.25</v>
      </c>
      <c r="AZ181" s="31">
        <v>4359.4960000000001</v>
      </c>
      <c r="BA181" s="31">
        <v>147351.69399999999</v>
      </c>
      <c r="BB181" s="31">
        <v>5148</v>
      </c>
      <c r="BC181" s="31">
        <v>3572</v>
      </c>
      <c r="BD181" s="31">
        <v>51501.478000000003</v>
      </c>
      <c r="BE181" s="31">
        <v>20033</v>
      </c>
      <c r="BF181" s="32">
        <v>286461.83499999996</v>
      </c>
      <c r="BG181" s="31">
        <v>32572</v>
      </c>
      <c r="BH181" s="31">
        <v>148659</v>
      </c>
      <c r="BI181" s="31">
        <v>12902</v>
      </c>
      <c r="BJ181" s="31">
        <v>32307</v>
      </c>
      <c r="BK181" s="31">
        <v>83366.835999999996</v>
      </c>
      <c r="BL181" s="31">
        <v>21151</v>
      </c>
      <c r="BM181" s="31">
        <v>3088</v>
      </c>
      <c r="BN181" s="31">
        <v>18850.722000000002</v>
      </c>
      <c r="BO181" s="32">
        <v>352896.55800000002</v>
      </c>
      <c r="BP181" s="31">
        <v>6423.1350000000002</v>
      </c>
      <c r="BQ181" s="31">
        <v>2951.4540000000002</v>
      </c>
      <c r="BR181" s="31">
        <v>10408</v>
      </c>
      <c r="BS181" s="31">
        <v>6942</v>
      </c>
      <c r="BT181" s="31">
        <v>10048.223</v>
      </c>
      <c r="BU181" s="31">
        <v>5015.5219999999999</v>
      </c>
      <c r="BV181" s="31">
        <v>8731</v>
      </c>
      <c r="BW181" s="31">
        <v>6157</v>
      </c>
      <c r="BX181" s="31">
        <v>4654.54</v>
      </c>
      <c r="BY181" s="31">
        <v>2337.5169999999998</v>
      </c>
      <c r="BZ181" s="31">
        <v>3532</v>
      </c>
      <c r="CA181" s="31">
        <v>2347</v>
      </c>
      <c r="CB181" s="31">
        <v>4124</v>
      </c>
      <c r="CC181" s="31">
        <v>3505.6</v>
      </c>
      <c r="CD181" s="31">
        <v>1248</v>
      </c>
      <c r="CE181" s="32">
        <v>78424.991000000009</v>
      </c>
      <c r="CF181" s="31">
        <v>2841.498</v>
      </c>
      <c r="CG181" s="32">
        <v>434163.04700000002</v>
      </c>
      <c r="CH181" s="31">
        <v>1118650</v>
      </c>
      <c r="CI181" s="31">
        <v>822000</v>
      </c>
      <c r="CJ181" s="31">
        <v>176152.01032159422</v>
      </c>
      <c r="CK181" s="31">
        <v>123107.5</v>
      </c>
      <c r="CL181" s="31">
        <v>63554.671999999999</v>
      </c>
      <c r="CM181" s="31">
        <v>42449</v>
      </c>
      <c r="CN181" s="31">
        <v>54445.688999999998</v>
      </c>
      <c r="CO181" s="31">
        <v>19943</v>
      </c>
      <c r="CP181" s="31">
        <v>108842.39599999999</v>
      </c>
      <c r="CQ181" s="31">
        <v>38721.319000000003</v>
      </c>
      <c r="CR181" s="31">
        <v>5660.7209999999995</v>
      </c>
      <c r="CS181" s="31">
        <v>17120.824000000001</v>
      </c>
      <c r="CT181" s="31">
        <v>18410.932000000001</v>
      </c>
      <c r="CU181" s="31">
        <v>111528.38099999999</v>
      </c>
      <c r="CV181" s="31">
        <v>2957.752</v>
      </c>
      <c r="CW181" s="31">
        <v>17142.293000000001</v>
      </c>
      <c r="CX181" s="32">
        <v>2740686.4893215941</v>
      </c>
      <c r="CY181" s="31">
        <v>14511.868</v>
      </c>
      <c r="CZ181" s="31">
        <v>9013.9930000000004</v>
      </c>
      <c r="DA181" s="31">
        <v>4093.5680000000002</v>
      </c>
      <c r="DB181" s="31">
        <v>2160.5970000000002</v>
      </c>
      <c r="DC181" s="31">
        <v>19687.91</v>
      </c>
      <c r="DD181" s="31">
        <v>65868.481</v>
      </c>
      <c r="DE181" s="31">
        <v>7451.951</v>
      </c>
      <c r="DF181" s="32">
        <v>122788.368</v>
      </c>
      <c r="DG181" s="31">
        <v>484.791</v>
      </c>
      <c r="DH181" s="31">
        <v>54479.33</v>
      </c>
      <c r="DI181" s="31">
        <v>17568.414000000001</v>
      </c>
      <c r="DJ181" s="31">
        <v>4355.3450000000003</v>
      </c>
      <c r="DK181" s="31">
        <v>3018.99</v>
      </c>
      <c r="DL181" s="31">
        <v>2056.779</v>
      </c>
      <c r="DM181" s="31">
        <v>3109.21</v>
      </c>
      <c r="DN181" s="31">
        <v>1711.6420000000001</v>
      </c>
      <c r="DO181" s="31">
        <v>430.15899999999999</v>
      </c>
      <c r="DP181" s="31">
        <v>15829.361000000001</v>
      </c>
      <c r="DQ181" s="31">
        <v>12018.448</v>
      </c>
      <c r="DR181" s="31">
        <v>55462.482000000004</v>
      </c>
      <c r="DS181" s="31">
        <v>1722.0630000000001</v>
      </c>
      <c r="DT181" s="31">
        <v>11986.392</v>
      </c>
      <c r="DU181" s="31">
        <v>2066</v>
      </c>
      <c r="DV181" s="32">
        <v>186299.40600000002</v>
      </c>
      <c r="DW181" s="32">
        <v>3049774.2633215943</v>
      </c>
      <c r="DX181" s="31">
        <v>24496.305</v>
      </c>
      <c r="DY181" s="31">
        <v>8153.8440000000001</v>
      </c>
      <c r="DZ181" s="31">
        <v>4561.1610000000001</v>
      </c>
      <c r="EA181" s="31">
        <v>1226.5170000000001</v>
      </c>
      <c r="EB181" s="31">
        <v>8091.5410000000002</v>
      </c>
      <c r="EC181" s="31">
        <v>5379.1239999999998</v>
      </c>
      <c r="ED181" s="31">
        <v>11540.120999999999</v>
      </c>
      <c r="EE181" s="31">
        <v>342.27</v>
      </c>
      <c r="EF181" s="31">
        <v>3000.18</v>
      </c>
      <c r="EG181" s="31">
        <v>5714.9129999999996</v>
      </c>
      <c r="EH181" s="31">
        <v>417.30700000000002</v>
      </c>
      <c r="EI181" s="31">
        <v>2197.165</v>
      </c>
      <c r="EJ181" s="31">
        <v>11930.647000000001</v>
      </c>
      <c r="EK181" s="31">
        <v>349.928</v>
      </c>
      <c r="EL181" s="31">
        <v>55251.811000000002</v>
      </c>
      <c r="EM181" s="31">
        <v>361.19200000000001</v>
      </c>
      <c r="EN181" s="31">
        <v>50128.212999999996</v>
      </c>
      <c r="EO181" s="31">
        <v>918.83500000000004</v>
      </c>
      <c r="EP181" s="31">
        <v>913.76199999999994</v>
      </c>
      <c r="EQ181" s="31">
        <v>14987.050999999999</v>
      </c>
      <c r="ER181" s="31">
        <v>5809.6890000000003</v>
      </c>
      <c r="ES181" s="31">
        <v>972.38900000000001</v>
      </c>
      <c r="ET181" s="31">
        <v>22634.772000000001</v>
      </c>
      <c r="EU181" s="31">
        <v>1680.0260000000001</v>
      </c>
      <c r="EV181" s="31">
        <v>2412.7809999999999</v>
      </c>
      <c r="EW181" s="31">
        <v>4026.8470000000002</v>
      </c>
      <c r="EX181" s="31">
        <v>11289.164000000001</v>
      </c>
      <c r="EY181" s="31">
        <v>9082.018</v>
      </c>
      <c r="EZ181" s="31">
        <v>7927.759</v>
      </c>
      <c r="FA181" s="31">
        <v>1885.828</v>
      </c>
      <c r="FB181" s="31">
        <v>1053.403</v>
      </c>
      <c r="FC181" s="31">
        <v>24169.812999999998</v>
      </c>
      <c r="FD181" s="31">
        <v>12482.096</v>
      </c>
      <c r="FE181" s="31">
        <v>1408.635</v>
      </c>
      <c r="FF181" s="31">
        <v>7607.5640000000003</v>
      </c>
      <c r="FG181" s="31">
        <v>94159.653000000006</v>
      </c>
      <c r="FH181" s="31">
        <v>6803.5619999999999</v>
      </c>
      <c r="FI181" s="31">
        <v>116.35599999999999</v>
      </c>
      <c r="FJ181" s="31">
        <v>7729.5</v>
      </c>
      <c r="FK181" s="31">
        <v>70.013999999999996</v>
      </c>
      <c r="FL181" s="31">
        <v>4063.83</v>
      </c>
      <c r="FM181" s="31">
        <v>6766.3310000000001</v>
      </c>
      <c r="FN181" s="31">
        <v>37639.330999999998</v>
      </c>
      <c r="FO181" s="31">
        <v>25339.828000000001</v>
      </c>
      <c r="FP181" s="31">
        <v>851.904</v>
      </c>
      <c r="FQ181" s="31">
        <v>24484.892</v>
      </c>
      <c r="FR181" s="31">
        <v>3385.7869999999998</v>
      </c>
      <c r="FS181" s="31">
        <v>8056.6930000000002</v>
      </c>
      <c r="FT181" s="31">
        <v>16832.383999999998</v>
      </c>
      <c r="FU181" s="31">
        <v>37804.131999999998</v>
      </c>
      <c r="FV181" s="31">
        <v>7746.0839999999998</v>
      </c>
      <c r="FW181" s="31">
        <v>9868.2000000000007</v>
      </c>
      <c r="FX181" s="31">
        <v>305.05200000000002</v>
      </c>
      <c r="FY181" s="32">
        <v>616428.20400000003</v>
      </c>
      <c r="GA181" s="30">
        <v>5180540.3563215956</v>
      </c>
    </row>
    <row r="182" spans="1:183">
      <c r="A182" s="33">
        <v>1990</v>
      </c>
      <c r="B182" s="31">
        <v>7722.9530000000004</v>
      </c>
      <c r="C182" s="31">
        <v>9969.31</v>
      </c>
      <c r="D182" s="31">
        <v>5140.9539999999997</v>
      </c>
      <c r="E182" s="31">
        <v>4986.4309999999996</v>
      </c>
      <c r="F182" s="31">
        <v>58168</v>
      </c>
      <c r="G182" s="31">
        <v>79380.394</v>
      </c>
      <c r="H182" s="31">
        <v>56742.885999999999</v>
      </c>
      <c r="I182" s="31">
        <v>14951.51</v>
      </c>
      <c r="J182" s="31">
        <v>4242.0060000000003</v>
      </c>
      <c r="K182" s="31">
        <v>8559</v>
      </c>
      <c r="L182" s="31">
        <v>6836.6260000000002</v>
      </c>
      <c r="M182" s="31">
        <v>57493.307000000001</v>
      </c>
      <c r="N182" s="32">
        <v>314193.37699999998</v>
      </c>
      <c r="O182" s="31">
        <v>3508.2</v>
      </c>
      <c r="P182" s="31">
        <v>10129.602999999999</v>
      </c>
      <c r="Q182" s="31">
        <v>9922.6890000000003</v>
      </c>
      <c r="R182" s="31">
        <v>39350.769</v>
      </c>
      <c r="S182" s="31">
        <v>2160.2070000000003</v>
      </c>
      <c r="T182" s="32">
        <v>379264.84500000003</v>
      </c>
      <c r="U182" s="31">
        <v>16956</v>
      </c>
      <c r="V182" s="31">
        <v>3414</v>
      </c>
      <c r="W182" s="31">
        <v>27790.6</v>
      </c>
      <c r="X182" s="31">
        <v>250131.894</v>
      </c>
      <c r="Y182" s="32">
        <v>298292.49400000001</v>
      </c>
      <c r="Z182" s="31">
        <v>3250.7779999999998</v>
      </c>
      <c r="AA182" s="31">
        <v>8894.0280000000002</v>
      </c>
      <c r="AB182" s="31">
        <v>15572.13</v>
      </c>
      <c r="AC182" s="31">
        <v>10371.878000000001</v>
      </c>
      <c r="AD182" s="31">
        <v>38119.408000000003</v>
      </c>
      <c r="AE182" s="31">
        <v>22865.945</v>
      </c>
      <c r="AF182" s="31">
        <v>23016</v>
      </c>
      <c r="AG182" s="32">
        <v>122090.16700000002</v>
      </c>
      <c r="AH182" s="31">
        <v>4423.6459999999997</v>
      </c>
      <c r="AI182" s="31">
        <v>4508.3469999999998</v>
      </c>
      <c r="AJ182" s="31">
        <v>1861.3610000000001</v>
      </c>
      <c r="AK182" s="31">
        <v>1991.21</v>
      </c>
      <c r="AL182" s="31">
        <v>10231</v>
      </c>
      <c r="AM182" s="32">
        <v>23015.563999999998</v>
      </c>
      <c r="AN182" s="31">
        <v>10309.513999999999</v>
      </c>
      <c r="AO182" s="31">
        <v>5262.616</v>
      </c>
      <c r="AP182" s="32">
        <v>15572.13</v>
      </c>
      <c r="AQ182" s="31">
        <v>3376.7829999999999</v>
      </c>
      <c r="AR182" s="31">
        <v>7199.8379999999997</v>
      </c>
      <c r="AS182" s="31">
        <v>10201</v>
      </c>
      <c r="AT182" s="31">
        <v>1569.3219999999999</v>
      </c>
      <c r="AU182" s="31">
        <v>5426.2070000000003</v>
      </c>
      <c r="AV182" s="31">
        <v>16398.131000000001</v>
      </c>
      <c r="AW182" s="31">
        <v>4382.4859999999999</v>
      </c>
      <c r="AX182" s="31">
        <v>2663.59</v>
      </c>
      <c r="AY182" s="31">
        <v>3694.8359999999998</v>
      </c>
      <c r="AZ182" s="31">
        <v>4394</v>
      </c>
      <c r="BA182" s="31">
        <v>147973</v>
      </c>
      <c r="BB182" s="31">
        <v>5272</v>
      </c>
      <c r="BC182" s="31">
        <v>3658</v>
      </c>
      <c r="BD182" s="31">
        <v>51622.275000000001</v>
      </c>
      <c r="BE182" s="31">
        <v>20530</v>
      </c>
      <c r="BF182" s="32">
        <v>288361.46799999999</v>
      </c>
      <c r="BG182" s="31">
        <v>33036</v>
      </c>
      <c r="BH182" s="31">
        <v>151170</v>
      </c>
      <c r="BI182" s="31">
        <v>13129</v>
      </c>
      <c r="BJ182" s="31">
        <v>32957</v>
      </c>
      <c r="BK182" s="31">
        <v>84913.652000000002</v>
      </c>
      <c r="BL182" s="31">
        <v>21600</v>
      </c>
      <c r="BM182" s="31">
        <v>3110</v>
      </c>
      <c r="BN182" s="31">
        <v>19325.222000000002</v>
      </c>
      <c r="BO182" s="32">
        <v>359240.87400000001</v>
      </c>
      <c r="BP182" s="31">
        <v>6573.9</v>
      </c>
      <c r="BQ182" s="31">
        <v>3027.1750000000002</v>
      </c>
      <c r="BR182" s="31">
        <v>10513</v>
      </c>
      <c r="BS182" s="31">
        <v>7083</v>
      </c>
      <c r="BT182" s="31">
        <v>10318.036</v>
      </c>
      <c r="BU182" s="31">
        <v>5099.884</v>
      </c>
      <c r="BV182" s="31">
        <v>8966</v>
      </c>
      <c r="BW182" s="31">
        <v>6289</v>
      </c>
      <c r="BX182" s="31">
        <v>4792.2709999999997</v>
      </c>
      <c r="BY182" s="31">
        <v>2347.922</v>
      </c>
      <c r="BZ182" s="31">
        <v>3685</v>
      </c>
      <c r="CA182" s="31">
        <v>2393</v>
      </c>
      <c r="CB182" s="31">
        <v>4244</v>
      </c>
      <c r="CC182" s="31">
        <v>3536.91</v>
      </c>
      <c r="CD182" s="31">
        <v>1255</v>
      </c>
      <c r="CE182" s="32">
        <v>80124.097999999998</v>
      </c>
      <c r="CF182" s="31">
        <v>2861.9320000000007</v>
      </c>
      <c r="CG182" s="32">
        <v>442226.90399999998</v>
      </c>
      <c r="CH182" s="31">
        <v>1135185</v>
      </c>
      <c r="CI182" s="31">
        <v>839000</v>
      </c>
      <c r="CJ182" s="31">
        <v>179323.40999999997</v>
      </c>
      <c r="CK182" s="31">
        <v>123537.399</v>
      </c>
      <c r="CL182" s="31">
        <v>65087.72</v>
      </c>
      <c r="CM182" s="31">
        <v>42869</v>
      </c>
      <c r="CN182" s="31">
        <v>55196.722000000002</v>
      </c>
      <c r="CO182" s="31">
        <v>20172</v>
      </c>
      <c r="CP182" s="31">
        <v>111436.651</v>
      </c>
      <c r="CQ182" s="31">
        <v>39242.995999999999</v>
      </c>
      <c r="CR182" s="31">
        <v>5687.9589999999998</v>
      </c>
      <c r="CS182" s="31">
        <v>17507.289000000001</v>
      </c>
      <c r="CT182" s="31">
        <v>18918.256000000001</v>
      </c>
      <c r="CU182" s="31">
        <v>114606.69</v>
      </c>
      <c r="CV182" s="31">
        <v>3047.1</v>
      </c>
      <c r="CW182" s="31">
        <v>17365.080000000002</v>
      </c>
      <c r="CX182" s="32">
        <v>2788183.2720000003</v>
      </c>
      <c r="CY182" s="31">
        <v>14669.339</v>
      </c>
      <c r="CZ182" s="31">
        <v>9344.5660000000007</v>
      </c>
      <c r="DA182" s="31">
        <v>4210.4520000000002</v>
      </c>
      <c r="DB182" s="31">
        <v>2217.5390000000002</v>
      </c>
      <c r="DC182" s="31">
        <v>20018.545999999998</v>
      </c>
      <c r="DD182" s="31">
        <v>67282.703999999998</v>
      </c>
      <c r="DE182" s="31">
        <v>7642.7920000000013</v>
      </c>
      <c r="DF182" s="32">
        <v>125385.93799999999</v>
      </c>
      <c r="DG182" s="31">
        <v>500.476</v>
      </c>
      <c r="DH182" s="31">
        <v>56668.726000000002</v>
      </c>
      <c r="DI182" s="31">
        <v>18134.702000000001</v>
      </c>
      <c r="DJ182" s="31">
        <v>4477.808</v>
      </c>
      <c r="DK182" s="31">
        <v>3262.0540000000001</v>
      </c>
      <c r="DL182" s="31">
        <v>2142.011</v>
      </c>
      <c r="DM182" s="31">
        <v>3149.674</v>
      </c>
      <c r="DN182" s="31">
        <v>1772.9739999999999</v>
      </c>
      <c r="DO182" s="31">
        <v>446.13099999999997</v>
      </c>
      <c r="DP182" s="31">
        <v>16060.761</v>
      </c>
      <c r="DQ182" s="31">
        <v>12436.046</v>
      </c>
      <c r="DR182" s="31">
        <v>56560.675999999999</v>
      </c>
      <c r="DS182" s="31">
        <v>1826.25</v>
      </c>
      <c r="DT182" s="31">
        <v>12416.08</v>
      </c>
      <c r="DU182" s="31">
        <v>2154</v>
      </c>
      <c r="DV182" s="32">
        <v>192008.36900000001</v>
      </c>
      <c r="DW182" s="32">
        <v>3105577.5790000004</v>
      </c>
      <c r="DX182" s="31">
        <v>25089.031999999999</v>
      </c>
      <c r="DY182" s="31">
        <v>8296.6059999999998</v>
      </c>
      <c r="DZ182" s="31">
        <v>4705.442</v>
      </c>
      <c r="EA182" s="31">
        <v>1264.6120000000001</v>
      </c>
      <c r="EB182" s="31">
        <v>8361.0390000000007</v>
      </c>
      <c r="EC182" s="31">
        <v>5505.1130000000003</v>
      </c>
      <c r="ED182" s="31">
        <v>11884.495000000001</v>
      </c>
      <c r="EE182" s="31">
        <v>348.61700000000002</v>
      </c>
      <c r="EF182" s="31">
        <v>3085.2220000000002</v>
      </c>
      <c r="EG182" s="31">
        <v>5841.4110000000001</v>
      </c>
      <c r="EH182" s="31">
        <v>429.13600000000002</v>
      </c>
      <c r="EI182" s="31">
        <v>2266.0010000000002</v>
      </c>
      <c r="EJ182" s="31">
        <v>12490.877</v>
      </c>
      <c r="EK182" s="31">
        <v>366.08800000000002</v>
      </c>
      <c r="EL182" s="31">
        <v>56683.22</v>
      </c>
      <c r="EM182" s="31">
        <v>371.1</v>
      </c>
      <c r="EN182" s="31">
        <v>51535.327000000005</v>
      </c>
      <c r="EO182" s="31">
        <v>938.08399999999995</v>
      </c>
      <c r="EP182" s="31">
        <v>949.255</v>
      </c>
      <c r="EQ182" s="31">
        <v>15413.8</v>
      </c>
      <c r="ER182" s="31">
        <v>6118.4520000000002</v>
      </c>
      <c r="ES182" s="31">
        <v>995.98900000000003</v>
      </c>
      <c r="ET182" s="31">
        <v>23354.477999999999</v>
      </c>
      <c r="EU182" s="31">
        <v>1721.26</v>
      </c>
      <c r="EV182" s="31">
        <v>2117.239</v>
      </c>
      <c r="EW182" s="31">
        <v>4139.8249999999998</v>
      </c>
      <c r="EX182" s="31">
        <v>11632.868</v>
      </c>
      <c r="EY182" s="31">
        <v>9536.25</v>
      </c>
      <c r="EZ182" s="31">
        <v>8084.6319999999996</v>
      </c>
      <c r="FA182" s="31">
        <v>1924.9780000000001</v>
      </c>
      <c r="FB182" s="31">
        <v>1061.598</v>
      </c>
      <c r="FC182" s="31">
        <v>24734.809000000001</v>
      </c>
      <c r="FD182" s="31">
        <v>12666.573</v>
      </c>
      <c r="FE182" s="31">
        <v>1470.569</v>
      </c>
      <c r="FF182" s="31">
        <v>7841.73</v>
      </c>
      <c r="FG182" s="31">
        <v>96603.759000000005</v>
      </c>
      <c r="FH182" s="31">
        <v>6981.76</v>
      </c>
      <c r="FI182" s="31">
        <v>119.361</v>
      </c>
      <c r="FJ182" s="31">
        <v>8000.6319999999996</v>
      </c>
      <c r="FK182" s="31">
        <v>70.8</v>
      </c>
      <c r="FL182" s="31">
        <v>4226.4250000000002</v>
      </c>
      <c r="FM182" s="31">
        <v>6692.0379999999996</v>
      </c>
      <c r="FN182" s="31">
        <v>38476.273000000001</v>
      </c>
      <c r="FO182" s="31">
        <v>26049.595000000001</v>
      </c>
      <c r="FP182" s="31">
        <v>884.61599999999999</v>
      </c>
      <c r="FQ182" s="31">
        <v>25214.284</v>
      </c>
      <c r="FR182" s="31">
        <v>3504.8130000000001</v>
      </c>
      <c r="FS182" s="31">
        <v>8211.0049999999992</v>
      </c>
      <c r="FT182" s="31">
        <v>17455.758000000002</v>
      </c>
      <c r="FU182" s="31">
        <v>39047.457999999999</v>
      </c>
      <c r="FV182" s="31">
        <v>7977.6980000000003</v>
      </c>
      <c r="FW182" s="31">
        <v>10156.044</v>
      </c>
      <c r="FX182" s="31">
        <v>317.72500000000002</v>
      </c>
      <c r="FY182" s="32">
        <v>633215.77099999995</v>
      </c>
      <c r="GA182" s="30">
        <v>5269029.2280000011</v>
      </c>
    </row>
    <row r="183" spans="1:183">
      <c r="A183" s="33">
        <v>1991</v>
      </c>
      <c r="B183" s="31">
        <v>7818.4229999999998</v>
      </c>
      <c r="C183" s="31">
        <v>10004.486999999999</v>
      </c>
      <c r="D183" s="31">
        <v>5154.3519999999999</v>
      </c>
      <c r="E183" s="31">
        <v>5013.7860000000001</v>
      </c>
      <c r="F183" s="31">
        <v>58514</v>
      </c>
      <c r="G183" s="31">
        <v>79984.244000000006</v>
      </c>
      <c r="H183" s="31">
        <v>56747.462</v>
      </c>
      <c r="I183" s="31">
        <v>15066.22</v>
      </c>
      <c r="J183" s="31">
        <v>4261.7330000000002</v>
      </c>
      <c r="K183" s="31">
        <v>8617</v>
      </c>
      <c r="L183" s="31">
        <v>6920.5619999999999</v>
      </c>
      <c r="M183" s="31">
        <v>57665.646000000001</v>
      </c>
      <c r="N183" s="32">
        <v>315767.91500000004</v>
      </c>
      <c r="O183" s="31">
        <v>3530.7710000000002</v>
      </c>
      <c r="P183" s="31">
        <v>10250.879999999999</v>
      </c>
      <c r="Q183" s="31">
        <v>9919.009</v>
      </c>
      <c r="R183" s="31">
        <v>39461.417999999998</v>
      </c>
      <c r="S183" s="31">
        <v>2187.6</v>
      </c>
      <c r="T183" s="32">
        <v>381117.59300000005</v>
      </c>
      <c r="U183" s="31">
        <v>17202</v>
      </c>
      <c r="V183" s="31">
        <v>3455</v>
      </c>
      <c r="W183" s="31">
        <v>28117.599999999999</v>
      </c>
      <c r="X183" s="31">
        <v>253492.503</v>
      </c>
      <c r="Y183" s="32">
        <v>302267.103</v>
      </c>
      <c r="Z183" s="31">
        <v>3294.2269999999999</v>
      </c>
      <c r="AA183" s="31">
        <v>8772.3680000000004</v>
      </c>
      <c r="AB183" s="31">
        <v>15586.768</v>
      </c>
      <c r="AC183" s="31">
        <v>10364.736999999999</v>
      </c>
      <c r="AD183" s="31">
        <v>38253.222000000002</v>
      </c>
      <c r="AE183" s="31">
        <v>22825.559000000001</v>
      </c>
      <c r="AF183" s="31">
        <v>23097</v>
      </c>
      <c r="AG183" s="32">
        <v>122193.88099999999</v>
      </c>
      <c r="AH183" s="31">
        <v>4449.4059999999999</v>
      </c>
      <c r="AI183" s="31">
        <v>4540.6409999999996</v>
      </c>
      <c r="AJ183" s="31">
        <v>1867.71</v>
      </c>
      <c r="AK183" s="31">
        <v>1999.48</v>
      </c>
      <c r="AL183" s="31">
        <v>10240</v>
      </c>
      <c r="AM183" s="32">
        <v>23097.236999999997</v>
      </c>
      <c r="AN183" s="31">
        <v>10305.157999999999</v>
      </c>
      <c r="AO183" s="31">
        <v>5281.61</v>
      </c>
      <c r="AP183" s="32">
        <v>15586.768</v>
      </c>
      <c r="AQ183" s="31">
        <v>3437.4789999999998</v>
      </c>
      <c r="AR183" s="31">
        <v>7359</v>
      </c>
      <c r="AS183" s="31">
        <v>10205</v>
      </c>
      <c r="AT183" s="31">
        <v>1559.547</v>
      </c>
      <c r="AU183" s="31">
        <v>5420.1559999999999</v>
      </c>
      <c r="AV183" s="31">
        <v>16504.75</v>
      </c>
      <c r="AW183" s="31">
        <v>4448.6869999999999</v>
      </c>
      <c r="AX183" s="31">
        <v>2651.308</v>
      </c>
      <c r="AY183" s="31">
        <v>3702.136</v>
      </c>
      <c r="AZ183" s="31">
        <v>4421</v>
      </c>
      <c r="BA183" s="31">
        <v>148299</v>
      </c>
      <c r="BB183" s="31">
        <v>5407</v>
      </c>
      <c r="BC183" s="31">
        <v>3745</v>
      </c>
      <c r="BD183" s="31">
        <v>51730.355000000003</v>
      </c>
      <c r="BE183" s="31">
        <v>21059</v>
      </c>
      <c r="BF183" s="32">
        <v>289949.41800000001</v>
      </c>
      <c r="BG183" s="31">
        <v>33504</v>
      </c>
      <c r="BH183" s="31">
        <v>153584</v>
      </c>
      <c r="BI183" s="31">
        <v>13354</v>
      </c>
      <c r="BJ183" s="31">
        <v>33623</v>
      </c>
      <c r="BK183" s="31">
        <v>86488.032000000007</v>
      </c>
      <c r="BL183" s="31">
        <v>22057</v>
      </c>
      <c r="BM183" s="31">
        <v>3131</v>
      </c>
      <c r="BN183" s="31">
        <v>19791</v>
      </c>
      <c r="BO183" s="32">
        <v>365532.03200000001</v>
      </c>
      <c r="BP183" s="31">
        <v>6731.4840000000004</v>
      </c>
      <c r="BQ183" s="31">
        <v>3101.029</v>
      </c>
      <c r="BR183" s="31">
        <v>10611</v>
      </c>
      <c r="BS183" s="31">
        <v>7223</v>
      </c>
      <c r="BT183" s="31">
        <v>10429</v>
      </c>
      <c r="BU183" s="31">
        <v>5185.6040000000003</v>
      </c>
      <c r="BV183" s="31">
        <v>9213</v>
      </c>
      <c r="BW183" s="31">
        <v>6404</v>
      </c>
      <c r="BX183" s="31">
        <v>4931.1170000000002</v>
      </c>
      <c r="BY183" s="31">
        <v>2358.643</v>
      </c>
      <c r="BZ183" s="31">
        <v>3873</v>
      </c>
      <c r="CA183" s="31">
        <v>2441</v>
      </c>
      <c r="CB183" s="31">
        <v>4367</v>
      </c>
      <c r="CC183" s="31">
        <v>3562.11</v>
      </c>
      <c r="CD183" s="31">
        <v>1260</v>
      </c>
      <c r="CE183" s="32">
        <v>81690.986999999994</v>
      </c>
      <c r="CF183" s="31">
        <v>2879.03</v>
      </c>
      <c r="CG183" s="32">
        <v>450102.049</v>
      </c>
      <c r="CH183" s="31">
        <v>1150780</v>
      </c>
      <c r="CI183" s="31">
        <v>853724</v>
      </c>
      <c r="CJ183" s="31">
        <v>182297.72852709098</v>
      </c>
      <c r="CK183" s="31">
        <v>123946.268</v>
      </c>
      <c r="CL183" s="31">
        <v>66572.225999999995</v>
      </c>
      <c r="CM183" s="31">
        <v>43339.909</v>
      </c>
      <c r="CN183" s="31">
        <v>55930.061999999998</v>
      </c>
      <c r="CO183" s="31">
        <v>20386</v>
      </c>
      <c r="CP183" s="31">
        <v>114009.454</v>
      </c>
      <c r="CQ183" s="31">
        <v>39742.053</v>
      </c>
      <c r="CR183" s="31">
        <v>5752</v>
      </c>
      <c r="CS183" s="31">
        <v>17910.853999999999</v>
      </c>
      <c r="CT183" s="31">
        <v>19448.325000000001</v>
      </c>
      <c r="CU183" s="31">
        <v>117684.292</v>
      </c>
      <c r="CV183" s="31">
        <v>3144.576</v>
      </c>
      <c r="CW183" s="31">
        <v>17559.047999999999</v>
      </c>
      <c r="CX183" s="32">
        <v>2832226.7955270903</v>
      </c>
      <c r="CY183" s="31">
        <v>14871.963</v>
      </c>
      <c r="CZ183" s="31">
        <v>9685.6790000000001</v>
      </c>
      <c r="DA183" s="31">
        <v>4330.6260000000002</v>
      </c>
      <c r="DB183" s="31">
        <v>2270.3820000000001</v>
      </c>
      <c r="DC183" s="31">
        <v>20361.085999999999</v>
      </c>
      <c r="DD183" s="31">
        <v>68639.527000000002</v>
      </c>
      <c r="DE183" s="31">
        <v>7827.9279999999999</v>
      </c>
      <c r="DF183" s="32">
        <v>127987.19100000001</v>
      </c>
      <c r="DG183" s="31">
        <v>515.23400000000004</v>
      </c>
      <c r="DH183" s="31">
        <v>58786.618999999999</v>
      </c>
      <c r="DI183" s="31">
        <v>17471.585999999999</v>
      </c>
      <c r="DJ183" s="31">
        <v>4649.34</v>
      </c>
      <c r="DK183" s="31">
        <v>3630.6329999999998</v>
      </c>
      <c r="DL183" s="31">
        <v>954.07100000000003</v>
      </c>
      <c r="DM183" s="31">
        <v>3195.6060000000002</v>
      </c>
      <c r="DN183" s="31">
        <v>1843.2550000000001</v>
      </c>
      <c r="DO183" s="31">
        <v>461.11700000000002</v>
      </c>
      <c r="DP183" s="31">
        <v>16305.773999999999</v>
      </c>
      <c r="DQ183" s="31">
        <v>12848.844999999999</v>
      </c>
      <c r="DR183" s="31">
        <v>57650.232000000004</v>
      </c>
      <c r="DS183" s="31">
        <v>1936.6880000000001</v>
      </c>
      <c r="DT183" s="31">
        <v>12882.42</v>
      </c>
      <c r="DU183" s="31">
        <v>2235</v>
      </c>
      <c r="DV183" s="32">
        <v>195366.42</v>
      </c>
      <c r="DW183" s="32">
        <v>3155580.4065270904</v>
      </c>
      <c r="DX183" s="31">
        <v>25687.078000000001</v>
      </c>
      <c r="DY183" s="31">
        <v>8496.81</v>
      </c>
      <c r="DZ183" s="31">
        <v>4855.0630000000001</v>
      </c>
      <c r="EA183" s="31">
        <v>1303.104</v>
      </c>
      <c r="EB183" s="31">
        <v>8642.2450000000008</v>
      </c>
      <c r="EC183" s="31">
        <v>5636.6760000000004</v>
      </c>
      <c r="ED183" s="31">
        <v>12230.299000000001</v>
      </c>
      <c r="EE183" s="31">
        <v>354.94099999999997</v>
      </c>
      <c r="EF183" s="31">
        <v>3174.9549999999999</v>
      </c>
      <c r="EG183" s="31">
        <v>6028.2209999999995</v>
      </c>
      <c r="EH183" s="31">
        <v>441.53500000000003</v>
      </c>
      <c r="EI183" s="31">
        <v>2337.4009999999998</v>
      </c>
      <c r="EJ183" s="31">
        <v>13039.523999999999</v>
      </c>
      <c r="EK183" s="31">
        <v>375.22699999999998</v>
      </c>
      <c r="EL183" s="31">
        <v>58129.093999999997</v>
      </c>
      <c r="EM183" s="31">
        <v>381.37700000000001</v>
      </c>
      <c r="EN183" s="31">
        <v>53205.163</v>
      </c>
      <c r="EO183" s="31">
        <v>960.42499999999995</v>
      </c>
      <c r="EP183" s="31">
        <v>986.51199999999994</v>
      </c>
      <c r="EQ183" s="31">
        <v>15855.992</v>
      </c>
      <c r="ER183" s="31">
        <v>6552.4740000000002</v>
      </c>
      <c r="ES183" s="31">
        <v>1020.216</v>
      </c>
      <c r="ET183" s="31">
        <v>24121.429</v>
      </c>
      <c r="EU183" s="31">
        <v>1762.1010000000001</v>
      </c>
      <c r="EV183" s="31">
        <v>1817.3579999999999</v>
      </c>
      <c r="EW183" s="31">
        <v>4252.3540000000003</v>
      </c>
      <c r="EX183" s="31">
        <v>11988.712</v>
      </c>
      <c r="EY183" s="31">
        <v>9919.7330000000002</v>
      </c>
      <c r="EZ183" s="31">
        <v>8248.0079999999998</v>
      </c>
      <c r="FA183" s="31">
        <v>1973.43</v>
      </c>
      <c r="FB183" s="31">
        <v>1071.723</v>
      </c>
      <c r="FC183" s="31">
        <v>25294.167000000001</v>
      </c>
      <c r="FD183" s="31">
        <v>12934.803</v>
      </c>
      <c r="FE183" s="31">
        <v>1511.991</v>
      </c>
      <c r="FF183" s="31">
        <v>8085.3159999999998</v>
      </c>
      <c r="FG183" s="31">
        <v>99092.498999999996</v>
      </c>
      <c r="FH183" s="31">
        <v>7121.616</v>
      </c>
      <c r="FI183" s="31">
        <v>122.503</v>
      </c>
      <c r="FJ183" s="31">
        <v>8258.6630000000005</v>
      </c>
      <c r="FK183" s="31">
        <v>71.649000000000001</v>
      </c>
      <c r="FL183" s="31">
        <v>4339.902</v>
      </c>
      <c r="FM183" s="31">
        <v>6464.4809999999998</v>
      </c>
      <c r="FN183" s="31">
        <v>39299.521000000001</v>
      </c>
      <c r="FO183" s="31">
        <v>26943.48</v>
      </c>
      <c r="FP183" s="31">
        <v>925.71699999999998</v>
      </c>
      <c r="FQ183" s="31">
        <v>25972.536</v>
      </c>
      <c r="FR183" s="31">
        <v>3625.489</v>
      </c>
      <c r="FS183" s="31">
        <v>8368.5210000000006</v>
      </c>
      <c r="FT183" s="31">
        <v>18082.136999999999</v>
      </c>
      <c r="FU183" s="31">
        <v>40366.247000000003</v>
      </c>
      <c r="FV183" s="31">
        <v>8212.4320000000007</v>
      </c>
      <c r="FW183" s="31">
        <v>10437.423000000001</v>
      </c>
      <c r="FX183" s="31">
        <v>331.00099999999998</v>
      </c>
      <c r="FY183" s="32">
        <v>650711.27399999974</v>
      </c>
      <c r="GA183" s="30">
        <v>5351921.7245270899</v>
      </c>
    </row>
    <row r="184" spans="1:183">
      <c r="A184" s="33">
        <v>1992</v>
      </c>
      <c r="B184" s="31">
        <v>7914.9690000000001</v>
      </c>
      <c r="C184" s="31">
        <v>10045.621999999999</v>
      </c>
      <c r="D184" s="31">
        <v>5171.393</v>
      </c>
      <c r="E184" s="31">
        <v>5041.0389999999998</v>
      </c>
      <c r="F184" s="31">
        <v>58859</v>
      </c>
      <c r="G184" s="31">
        <v>80597.763999999996</v>
      </c>
      <c r="H184" s="31">
        <v>56840.847000000002</v>
      </c>
      <c r="I184" s="31">
        <v>15174.244000000001</v>
      </c>
      <c r="J184" s="31">
        <v>4286.357</v>
      </c>
      <c r="K184" s="31">
        <v>8668</v>
      </c>
      <c r="L184" s="31">
        <v>6995.4470000000001</v>
      </c>
      <c r="M184" s="31">
        <v>57866.349000000002</v>
      </c>
      <c r="N184" s="32">
        <v>317461.03100000002</v>
      </c>
      <c r="O184" s="31">
        <v>3557.761</v>
      </c>
      <c r="P184" s="31">
        <v>10325.429</v>
      </c>
      <c r="Q184" s="31">
        <v>9927.68</v>
      </c>
      <c r="R184" s="31">
        <v>39549.438000000002</v>
      </c>
      <c r="S184" s="31">
        <v>2216.9539999999997</v>
      </c>
      <c r="T184" s="32">
        <v>383038.29300000006</v>
      </c>
      <c r="U184" s="31">
        <v>17419</v>
      </c>
      <c r="V184" s="31">
        <v>3494</v>
      </c>
      <c r="W184" s="31">
        <v>28545</v>
      </c>
      <c r="X184" s="31">
        <v>256894.18900000001</v>
      </c>
      <c r="Y184" s="32">
        <v>306352.18900000001</v>
      </c>
      <c r="Z184" s="31">
        <v>3326.498</v>
      </c>
      <c r="AA184" s="31">
        <v>8658.5059999999994</v>
      </c>
      <c r="AB184" s="31">
        <v>15618.59</v>
      </c>
      <c r="AC184" s="31">
        <v>10348.683999999999</v>
      </c>
      <c r="AD184" s="31">
        <v>38370.697</v>
      </c>
      <c r="AE184" s="31">
        <v>22797.026999999998</v>
      </c>
      <c r="AF184" s="31">
        <v>22905</v>
      </c>
      <c r="AG184" s="32">
        <v>122026</v>
      </c>
      <c r="AH184" s="31">
        <v>4256.0129999999999</v>
      </c>
      <c r="AI184" s="31">
        <v>4494.0129999999999</v>
      </c>
      <c r="AJ184" s="31">
        <v>1889.3579999999999</v>
      </c>
      <c r="AK184" s="31">
        <v>1999.21</v>
      </c>
      <c r="AL184" s="31">
        <v>10266</v>
      </c>
      <c r="AM184" s="32">
        <v>22904.594000000001</v>
      </c>
      <c r="AN184" s="31">
        <v>10315.701999999999</v>
      </c>
      <c r="AO184" s="31">
        <v>5302.8879999999999</v>
      </c>
      <c r="AP184" s="32">
        <v>15618.59</v>
      </c>
      <c r="AQ184" s="31">
        <v>3378.3310000000001</v>
      </c>
      <c r="AR184" s="31">
        <v>7459</v>
      </c>
      <c r="AS184" s="31">
        <v>10228</v>
      </c>
      <c r="AT184" s="31">
        <v>1528.7149999999999</v>
      </c>
      <c r="AU184" s="31">
        <v>5355.2889999999998</v>
      </c>
      <c r="AV184" s="31">
        <v>16542.062999999998</v>
      </c>
      <c r="AW184" s="31">
        <v>4495.4359999999997</v>
      </c>
      <c r="AX184" s="31">
        <v>2615.8690000000001</v>
      </c>
      <c r="AY184" s="31">
        <v>3700.2779999999998</v>
      </c>
      <c r="AZ184" s="31">
        <v>4438</v>
      </c>
      <c r="BA184" s="31">
        <v>148400</v>
      </c>
      <c r="BB184" s="31">
        <v>5500</v>
      </c>
      <c r="BC184" s="31">
        <v>3830</v>
      </c>
      <c r="BD184" s="31">
        <v>51869.108999999997</v>
      </c>
      <c r="BE184" s="31">
        <v>21610</v>
      </c>
      <c r="BF184" s="32">
        <v>290950.08999999997</v>
      </c>
      <c r="BG184" s="31">
        <v>33967</v>
      </c>
      <c r="BH184" s="31">
        <v>156032</v>
      </c>
      <c r="BI184" s="31">
        <v>13574</v>
      </c>
      <c r="BJ184" s="31">
        <v>34314</v>
      </c>
      <c r="BK184" s="31">
        <v>88111.03</v>
      </c>
      <c r="BL184" s="31">
        <v>22522</v>
      </c>
      <c r="BM184" s="31">
        <v>3153</v>
      </c>
      <c r="BN184" s="31">
        <v>20246</v>
      </c>
      <c r="BO184" s="32">
        <v>371919.03</v>
      </c>
      <c r="BP184" s="31">
        <v>6893.451</v>
      </c>
      <c r="BQ184" s="31">
        <v>3173.2159999999999</v>
      </c>
      <c r="BR184" s="31">
        <v>10692</v>
      </c>
      <c r="BS184" s="31">
        <v>7360</v>
      </c>
      <c r="BT184" s="31">
        <v>10554</v>
      </c>
      <c r="BU184" s="31">
        <v>5274.6490000000003</v>
      </c>
      <c r="BV184" s="31">
        <v>9367</v>
      </c>
      <c r="BW184" s="31">
        <v>6523</v>
      </c>
      <c r="BX184" s="31">
        <v>5077.3469999999998</v>
      </c>
      <c r="BY184" s="31">
        <v>2378.6179999999999</v>
      </c>
      <c r="BZ184" s="31">
        <v>4020</v>
      </c>
      <c r="CA184" s="31">
        <v>2489</v>
      </c>
      <c r="CB184" s="31">
        <v>4493</v>
      </c>
      <c r="CC184" s="31">
        <v>3585.1759999999999</v>
      </c>
      <c r="CD184" s="31">
        <v>1264</v>
      </c>
      <c r="CE184" s="32">
        <v>83144.457000000009</v>
      </c>
      <c r="CF184" s="31">
        <v>2900.5780000000004</v>
      </c>
      <c r="CG184" s="32">
        <v>457964.065</v>
      </c>
      <c r="CH184" s="31">
        <v>1164970</v>
      </c>
      <c r="CI184" s="31">
        <v>869090</v>
      </c>
      <c r="CJ184" s="31">
        <v>185327.23927781198</v>
      </c>
      <c r="CK184" s="31">
        <v>124329.269</v>
      </c>
      <c r="CL184" s="31">
        <v>67977.755000000005</v>
      </c>
      <c r="CM184" s="31">
        <v>43837.114999999998</v>
      </c>
      <c r="CN184" s="31">
        <v>56667.095000000001</v>
      </c>
      <c r="CO184" s="31">
        <v>20591</v>
      </c>
      <c r="CP184" s="31">
        <v>116560.64</v>
      </c>
      <c r="CQ184" s="31">
        <v>40132.993999999999</v>
      </c>
      <c r="CR184" s="31">
        <v>5829.6959999999999</v>
      </c>
      <c r="CS184" s="31">
        <v>18324.648000000001</v>
      </c>
      <c r="CT184" s="31">
        <v>20033.374</v>
      </c>
      <c r="CU184" s="31">
        <v>120098.197</v>
      </c>
      <c r="CV184" s="31">
        <v>3235.8649999999998</v>
      </c>
      <c r="CW184" s="31">
        <v>17755.61</v>
      </c>
      <c r="CX184" s="32">
        <v>2874760.4972778126</v>
      </c>
      <c r="CY184" s="31">
        <v>16317.921</v>
      </c>
      <c r="CZ184" s="31">
        <v>10122.637000000001</v>
      </c>
      <c r="DA184" s="31">
        <v>4454.183</v>
      </c>
      <c r="DB184" s="31">
        <v>2317.9540000000002</v>
      </c>
      <c r="DC184" s="31">
        <v>20711.375</v>
      </c>
      <c r="DD184" s="31">
        <v>69940.728000000003</v>
      </c>
      <c r="DE184" s="31">
        <v>7983.4700000000012</v>
      </c>
      <c r="DF184" s="32">
        <v>131848.26800000001</v>
      </c>
      <c r="DG184" s="31">
        <v>529.49099999999999</v>
      </c>
      <c r="DH184" s="31">
        <v>59999.286</v>
      </c>
      <c r="DI184" s="31">
        <v>17861.904999999999</v>
      </c>
      <c r="DJ184" s="31">
        <v>4822.4629999999997</v>
      </c>
      <c r="DK184" s="31">
        <v>3867.4090000000001</v>
      </c>
      <c r="DL184" s="31">
        <v>1418.095</v>
      </c>
      <c r="DM184" s="31">
        <v>3222.39</v>
      </c>
      <c r="DN184" s="31">
        <v>1915.2080000000001</v>
      </c>
      <c r="DO184" s="31">
        <v>475.81099999999998</v>
      </c>
      <c r="DP184" s="31">
        <v>16945.857</v>
      </c>
      <c r="DQ184" s="31">
        <v>13219.062</v>
      </c>
      <c r="DR184" s="31">
        <v>58731.173999999999</v>
      </c>
      <c r="DS184" s="31">
        <v>2056.2890000000002</v>
      </c>
      <c r="DT184" s="31">
        <v>13367.996999999999</v>
      </c>
      <c r="DU184" s="31">
        <v>2319</v>
      </c>
      <c r="DV184" s="32">
        <v>200751.43700000001</v>
      </c>
      <c r="DW184" s="32">
        <v>3207360.2022778126</v>
      </c>
      <c r="DX184" s="31">
        <v>26298.45</v>
      </c>
      <c r="DY184" s="31">
        <v>8741.8379999999997</v>
      </c>
      <c r="DZ184" s="31">
        <v>5010.143</v>
      </c>
      <c r="EA184" s="31">
        <v>1344.7260000000001</v>
      </c>
      <c r="EB184" s="31">
        <v>8934.9689999999991</v>
      </c>
      <c r="EC184" s="31">
        <v>5809.2359999999999</v>
      </c>
      <c r="ED184" s="31">
        <v>12574.746999999999</v>
      </c>
      <c r="EE184" s="31">
        <v>361.096</v>
      </c>
      <c r="EF184" s="31">
        <v>3267.335</v>
      </c>
      <c r="EG184" s="31">
        <v>6263.2719999999999</v>
      </c>
      <c r="EH184" s="31">
        <v>454.52499999999998</v>
      </c>
      <c r="EI184" s="31">
        <v>2410.3969999999999</v>
      </c>
      <c r="EJ184" s="31">
        <v>13422.141</v>
      </c>
      <c r="EK184" s="31">
        <v>384.15600000000001</v>
      </c>
      <c r="EL184" s="31">
        <v>59394.173000000003</v>
      </c>
      <c r="EM184" s="31">
        <v>392.024</v>
      </c>
      <c r="EN184" s="31">
        <v>54760.611000000004</v>
      </c>
      <c r="EO184" s="31">
        <v>986.36699999999996</v>
      </c>
      <c r="EP184" s="31">
        <v>1025.384</v>
      </c>
      <c r="EQ184" s="31">
        <v>16302.142</v>
      </c>
      <c r="ER184" s="31">
        <v>6800.5190000000002</v>
      </c>
      <c r="ES184" s="31">
        <v>1051.0029999999999</v>
      </c>
      <c r="ET184" s="31">
        <v>25018.973999999998</v>
      </c>
      <c r="EU184" s="31">
        <v>1802.222</v>
      </c>
      <c r="EV184" s="31">
        <v>1913.3440000000001</v>
      </c>
      <c r="EW184" s="31">
        <v>4364.5010000000002</v>
      </c>
      <c r="EX184" s="31">
        <v>12356.68</v>
      </c>
      <c r="EY184" s="31">
        <v>10294.08</v>
      </c>
      <c r="EZ184" s="31">
        <v>8417.7129999999997</v>
      </c>
      <c r="FA184" s="31">
        <v>2042.816</v>
      </c>
      <c r="FB184" s="31">
        <v>1084.809</v>
      </c>
      <c r="FC184" s="31">
        <v>25849.79</v>
      </c>
      <c r="FD184" s="31">
        <v>13179.999</v>
      </c>
      <c r="FE184" s="31">
        <v>1552.502</v>
      </c>
      <c r="FF184" s="31">
        <v>8339.1880000000001</v>
      </c>
      <c r="FG184" s="31">
        <v>101625.07</v>
      </c>
      <c r="FH184" s="31">
        <v>7270.6260000000002</v>
      </c>
      <c r="FI184" s="31">
        <v>125.821</v>
      </c>
      <c r="FJ184" s="31">
        <v>8516.518</v>
      </c>
      <c r="FK184" s="31">
        <v>72.501000000000005</v>
      </c>
      <c r="FL184" s="31">
        <v>4267.2690000000002</v>
      </c>
      <c r="FM184" s="31">
        <v>6116.2129999999997</v>
      </c>
      <c r="FN184" s="31">
        <v>40091.067000000003</v>
      </c>
      <c r="FO184" s="31">
        <v>27850.995999999999</v>
      </c>
      <c r="FP184" s="31">
        <v>962.34400000000005</v>
      </c>
      <c r="FQ184" s="31">
        <v>26767.473999999998</v>
      </c>
      <c r="FR184" s="31">
        <v>3747.5529999999999</v>
      </c>
      <c r="FS184" s="31">
        <v>8526.7890000000007</v>
      </c>
      <c r="FT184" s="31">
        <v>18729.453000000001</v>
      </c>
      <c r="FU184" s="31">
        <v>41645.394999999997</v>
      </c>
      <c r="FV184" s="31">
        <v>8444.6659999999993</v>
      </c>
      <c r="FW184" s="31">
        <v>10720.252</v>
      </c>
      <c r="FX184" s="31">
        <v>344.803</v>
      </c>
      <c r="FY184" s="32">
        <v>668030.6819999998</v>
      </c>
      <c r="GA184" s="30">
        <v>5435721.5212778132</v>
      </c>
    </row>
    <row r="185" spans="1:183">
      <c r="A185" s="33">
        <v>1993</v>
      </c>
      <c r="B185" s="31">
        <v>7988.5990000000002</v>
      </c>
      <c r="C185" s="31">
        <v>10085.425999999999</v>
      </c>
      <c r="D185" s="31">
        <v>5188.3860000000004</v>
      </c>
      <c r="E185" s="31">
        <v>5064.8459999999995</v>
      </c>
      <c r="F185" s="31">
        <v>59169</v>
      </c>
      <c r="G185" s="31">
        <v>81132.271999999997</v>
      </c>
      <c r="H185" s="31">
        <v>57026.745999999999</v>
      </c>
      <c r="I185" s="31">
        <v>15274.941999999999</v>
      </c>
      <c r="J185" s="31">
        <v>4311.9639999999999</v>
      </c>
      <c r="K185" s="31">
        <v>8719</v>
      </c>
      <c r="L185" s="31">
        <v>7058.2110000000002</v>
      </c>
      <c r="M185" s="31">
        <v>58026.92</v>
      </c>
      <c r="N185" s="32">
        <v>319046.31199999998</v>
      </c>
      <c r="O185" s="31">
        <v>3578.3490000000002</v>
      </c>
      <c r="P185" s="31">
        <v>10382.995000000001</v>
      </c>
      <c r="Q185" s="31">
        <v>9967.8320000000003</v>
      </c>
      <c r="R185" s="31">
        <v>39627.587</v>
      </c>
      <c r="S185" s="31">
        <v>2243.7049999999999</v>
      </c>
      <c r="T185" s="32">
        <v>384846.77999999997</v>
      </c>
      <c r="U185" s="31">
        <v>17608</v>
      </c>
      <c r="V185" s="31">
        <v>3537</v>
      </c>
      <c r="W185" s="31">
        <v>28953</v>
      </c>
      <c r="X185" s="31">
        <v>260255.35200000001</v>
      </c>
      <c r="Y185" s="32">
        <v>310353.35200000001</v>
      </c>
      <c r="Z185" s="31">
        <v>3351.6559999999999</v>
      </c>
      <c r="AA185" s="31">
        <v>8441.8719999999994</v>
      </c>
      <c r="AB185" s="31">
        <v>15650.011</v>
      </c>
      <c r="AC185" s="31">
        <v>10329.012000000001</v>
      </c>
      <c r="AD185" s="31">
        <v>38467.745999999999</v>
      </c>
      <c r="AE185" s="31">
        <v>22768.538</v>
      </c>
      <c r="AF185" s="31">
        <v>22666</v>
      </c>
      <c r="AG185" s="32">
        <v>121674.83499999999</v>
      </c>
      <c r="AH185" s="31">
        <v>3955.0160000000001</v>
      </c>
      <c r="AI185" s="31">
        <v>4486.0659999999998</v>
      </c>
      <c r="AJ185" s="31">
        <v>1917.5630000000001</v>
      </c>
      <c r="AK185" s="31">
        <v>1999.9259999999999</v>
      </c>
      <c r="AL185" s="31">
        <v>10307</v>
      </c>
      <c r="AM185" s="32">
        <v>22665.571</v>
      </c>
      <c r="AN185" s="31">
        <v>10326.433999999999</v>
      </c>
      <c r="AO185" s="31">
        <v>5323.5770000000002</v>
      </c>
      <c r="AP185" s="32">
        <v>15650.010999999999</v>
      </c>
      <c r="AQ185" s="31">
        <v>3231.57</v>
      </c>
      <c r="AR185" s="31">
        <v>7482</v>
      </c>
      <c r="AS185" s="31">
        <v>10250</v>
      </c>
      <c r="AT185" s="31">
        <v>1491.4259999999999</v>
      </c>
      <c r="AU185" s="31">
        <v>5247.6180000000004</v>
      </c>
      <c r="AV185" s="31">
        <v>16451.625</v>
      </c>
      <c r="AW185" s="31">
        <v>4490.2110000000002</v>
      </c>
      <c r="AX185" s="31">
        <v>2565.7080000000001</v>
      </c>
      <c r="AY185" s="31">
        <v>3689.0039999999999</v>
      </c>
      <c r="AZ185" s="31">
        <v>4444</v>
      </c>
      <c r="BA185" s="31">
        <v>148390</v>
      </c>
      <c r="BB185" s="31">
        <v>5547</v>
      </c>
      <c r="BC185" s="31">
        <v>3917</v>
      </c>
      <c r="BD185" s="31">
        <v>51887.112000000001</v>
      </c>
      <c r="BE185" s="31">
        <v>22128</v>
      </c>
      <c r="BF185" s="32">
        <v>291212.27400000003</v>
      </c>
      <c r="BG185" s="31">
        <v>34407</v>
      </c>
      <c r="BH185" s="31">
        <v>158512</v>
      </c>
      <c r="BI185" s="31">
        <v>13789</v>
      </c>
      <c r="BJ185" s="31">
        <v>35012</v>
      </c>
      <c r="BK185" s="31">
        <v>89749.141000000003</v>
      </c>
      <c r="BL185" s="31">
        <v>22993</v>
      </c>
      <c r="BM185" s="31">
        <v>3175</v>
      </c>
      <c r="BN185" s="31">
        <v>20691</v>
      </c>
      <c r="BO185" s="32">
        <v>378328.141</v>
      </c>
      <c r="BP185" s="31">
        <v>7054</v>
      </c>
      <c r="BQ185" s="31">
        <v>3244.2820000000002</v>
      </c>
      <c r="BR185" s="31">
        <v>10767</v>
      </c>
      <c r="BS185" s="31">
        <v>7489</v>
      </c>
      <c r="BT185" s="31">
        <v>10754</v>
      </c>
      <c r="BU185" s="31">
        <v>5369.5020000000004</v>
      </c>
      <c r="BV185" s="31">
        <v>9523</v>
      </c>
      <c r="BW185" s="31">
        <v>6662</v>
      </c>
      <c r="BX185" s="31">
        <v>5229.6180000000004</v>
      </c>
      <c r="BY185" s="31">
        <v>2407.4630000000002</v>
      </c>
      <c r="BZ185" s="31">
        <v>4142</v>
      </c>
      <c r="CA185" s="31">
        <v>2538</v>
      </c>
      <c r="CB185" s="31">
        <v>4622</v>
      </c>
      <c r="CC185" s="31">
        <v>3615.4969999999998</v>
      </c>
      <c r="CD185" s="31">
        <v>1265</v>
      </c>
      <c r="CE185" s="32">
        <v>84682.362000000008</v>
      </c>
      <c r="CF185" s="31">
        <v>2925.2610000000004</v>
      </c>
      <c r="CG185" s="32">
        <v>465935.76400000002</v>
      </c>
      <c r="CH185" s="31">
        <v>1178440</v>
      </c>
      <c r="CI185" s="31">
        <v>884943</v>
      </c>
      <c r="CJ185" s="31">
        <v>188413.0461781866</v>
      </c>
      <c r="CK185" s="31">
        <v>124668.019</v>
      </c>
      <c r="CL185" s="31">
        <v>69416.966</v>
      </c>
      <c r="CM185" s="31">
        <v>44307.038</v>
      </c>
      <c r="CN185" s="31">
        <v>57400.686000000002</v>
      </c>
      <c r="CO185" s="31">
        <v>20792</v>
      </c>
      <c r="CP185" s="31">
        <v>119096.026</v>
      </c>
      <c r="CQ185" s="31">
        <v>40568.35</v>
      </c>
      <c r="CR185" s="31">
        <v>5934.5110000000004</v>
      </c>
      <c r="CS185" s="31">
        <v>18753.862000000001</v>
      </c>
      <c r="CT185" s="31">
        <v>20641.366000000002</v>
      </c>
      <c r="CU185" s="31">
        <v>122523.65</v>
      </c>
      <c r="CV185" s="31">
        <v>3328.154</v>
      </c>
      <c r="CW185" s="31">
        <v>17997.150000000001</v>
      </c>
      <c r="CX185" s="32">
        <v>2917223.8241781872</v>
      </c>
      <c r="CY185" s="31">
        <v>18371.582999999999</v>
      </c>
      <c r="CZ185" s="31">
        <v>10606.888000000001</v>
      </c>
      <c r="DA185" s="31">
        <v>4581.2179999999998</v>
      </c>
      <c r="DB185" s="31">
        <v>2359.6880000000001</v>
      </c>
      <c r="DC185" s="31">
        <v>21072.651000000002</v>
      </c>
      <c r="DD185" s="31">
        <v>71243.960999999996</v>
      </c>
      <c r="DE185" s="31">
        <v>8137.5380000000005</v>
      </c>
      <c r="DF185" s="32">
        <v>136373.527</v>
      </c>
      <c r="DG185" s="31">
        <v>543.99800000000005</v>
      </c>
      <c r="DH185" s="31">
        <v>60150.928999999996</v>
      </c>
      <c r="DI185" s="31">
        <v>18404.698</v>
      </c>
      <c r="DJ185" s="31">
        <v>4997.7719999999999</v>
      </c>
      <c r="DK185" s="31">
        <v>3984.2379999999998</v>
      </c>
      <c r="DL185" s="31">
        <v>1483.7729999999999</v>
      </c>
      <c r="DM185" s="31">
        <v>3254.864</v>
      </c>
      <c r="DN185" s="31">
        <v>1988.7460000000001</v>
      </c>
      <c r="DO185" s="31">
        <v>491.04399999999998</v>
      </c>
      <c r="DP185" s="31">
        <v>18057.780999999999</v>
      </c>
      <c r="DQ185" s="31">
        <v>13579.013000000001</v>
      </c>
      <c r="DR185" s="31">
        <v>59800.534</v>
      </c>
      <c r="DS185" s="31">
        <v>2184.1990000000001</v>
      </c>
      <c r="DT185" s="31">
        <v>13885.755999999999</v>
      </c>
      <c r="DU185" s="31">
        <v>2406</v>
      </c>
      <c r="DV185" s="32">
        <v>205213.345</v>
      </c>
      <c r="DW185" s="32">
        <v>3258810.6961781872</v>
      </c>
      <c r="DX185" s="31">
        <v>26916.441999999999</v>
      </c>
      <c r="DY185" s="31">
        <v>8966.2579999999998</v>
      </c>
      <c r="DZ185" s="31">
        <v>5250.36</v>
      </c>
      <c r="EA185" s="31">
        <v>1389.35</v>
      </c>
      <c r="EB185" s="31">
        <v>9237.7039999999997</v>
      </c>
      <c r="EC185" s="31">
        <v>5632.915</v>
      </c>
      <c r="ED185" s="31">
        <v>12920.473</v>
      </c>
      <c r="EE185" s="31">
        <v>367.05700000000002</v>
      </c>
      <c r="EF185" s="31">
        <v>3367.951</v>
      </c>
      <c r="EG185" s="31">
        <v>6379.0990000000002</v>
      </c>
      <c r="EH185" s="31">
        <v>468.101</v>
      </c>
      <c r="EI185" s="31">
        <v>2488.9369999999999</v>
      </c>
      <c r="EJ185" s="31">
        <v>13860.566000000001</v>
      </c>
      <c r="EK185" s="31">
        <v>393.25799999999998</v>
      </c>
      <c r="EL185" s="31">
        <v>60671.508999999998</v>
      </c>
      <c r="EM185" s="31">
        <v>403.04399999999998</v>
      </c>
      <c r="EN185" s="31">
        <v>56031.384999999995</v>
      </c>
      <c r="EO185" s="31">
        <v>1013.159</v>
      </c>
      <c r="EP185" s="31">
        <v>1065.9059999999999</v>
      </c>
      <c r="EQ185" s="31">
        <v>16814.103999999999</v>
      </c>
      <c r="ER185" s="31">
        <v>6989.107</v>
      </c>
      <c r="ES185" s="31">
        <v>1084.4549999999999</v>
      </c>
      <c r="ET185" s="31">
        <v>25817.554</v>
      </c>
      <c r="EU185" s="31">
        <v>1842.1110000000001</v>
      </c>
      <c r="EV185" s="31">
        <v>1989.8140000000001</v>
      </c>
      <c r="EW185" s="31">
        <v>4475.6790000000001</v>
      </c>
      <c r="EX185" s="31">
        <v>12736.607</v>
      </c>
      <c r="EY185" s="31">
        <v>10475.43</v>
      </c>
      <c r="EZ185" s="31">
        <v>8593.64</v>
      </c>
      <c r="FA185" s="31">
        <v>2119.2420000000002</v>
      </c>
      <c r="FB185" s="31">
        <v>1098.6410000000001</v>
      </c>
      <c r="FC185" s="31">
        <v>26403.829000000002</v>
      </c>
      <c r="FD185" s="31">
        <v>13691.368</v>
      </c>
      <c r="FE185" s="31">
        <v>1595.1379999999999</v>
      </c>
      <c r="FF185" s="31">
        <v>8609.3060000000005</v>
      </c>
      <c r="FG185" s="31">
        <v>104199.678</v>
      </c>
      <c r="FH185" s="31">
        <v>7559.6040000000003</v>
      </c>
      <c r="FI185" s="31">
        <v>129.34700000000001</v>
      </c>
      <c r="FJ185" s="31">
        <v>8771.8130000000001</v>
      </c>
      <c r="FK185" s="31">
        <v>73.317999999999998</v>
      </c>
      <c r="FL185" s="31">
        <v>4220.5619999999999</v>
      </c>
      <c r="FM185" s="31">
        <v>6101.0159999999996</v>
      </c>
      <c r="FN185" s="31">
        <v>40940.610999999997</v>
      </c>
      <c r="FO185" s="31">
        <v>28581.707999999999</v>
      </c>
      <c r="FP185" s="31">
        <v>991.85900000000004</v>
      </c>
      <c r="FQ185" s="31">
        <v>27696.585999999999</v>
      </c>
      <c r="FR185" s="31">
        <v>3726.0129999999999</v>
      </c>
      <c r="FS185" s="31">
        <v>8684.1170000000002</v>
      </c>
      <c r="FT185" s="31">
        <v>19424.376</v>
      </c>
      <c r="FU185" s="31">
        <v>43026.95</v>
      </c>
      <c r="FV185" s="31">
        <v>8670.8410000000003</v>
      </c>
      <c r="FW185" s="31">
        <v>10976.373</v>
      </c>
      <c r="FX185" s="31">
        <v>359.11599999999999</v>
      </c>
      <c r="FY185" s="32">
        <v>685293.38700000022</v>
      </c>
      <c r="GA185" s="30">
        <v>5518127.0881781876</v>
      </c>
    </row>
    <row r="186" spans="1:183">
      <c r="A186" s="33">
        <v>1994</v>
      </c>
      <c r="B186" s="31">
        <v>8027.54</v>
      </c>
      <c r="C186" s="31">
        <v>10122.914000000001</v>
      </c>
      <c r="D186" s="31">
        <v>5205.6030000000001</v>
      </c>
      <c r="E186" s="31">
        <v>5086.0439999999999</v>
      </c>
      <c r="F186" s="31">
        <v>59445</v>
      </c>
      <c r="G186" s="31">
        <v>81414.164000000004</v>
      </c>
      <c r="H186" s="31">
        <v>57179.46</v>
      </c>
      <c r="I186" s="31">
        <v>15382.198</v>
      </c>
      <c r="J186" s="31">
        <v>4336.6379999999999</v>
      </c>
      <c r="K186" s="31">
        <v>8781</v>
      </c>
      <c r="L186" s="31">
        <v>7114.53</v>
      </c>
      <c r="M186" s="31">
        <v>58212.517999999996</v>
      </c>
      <c r="N186" s="32">
        <v>320307.609</v>
      </c>
      <c r="O186" s="31">
        <v>3595.5419999999999</v>
      </c>
      <c r="P186" s="31">
        <v>10429.825999999999</v>
      </c>
      <c r="Q186" s="31">
        <v>10027.688</v>
      </c>
      <c r="R186" s="31">
        <v>39690.970999999998</v>
      </c>
      <c r="S186" s="31">
        <v>2266.9589999999994</v>
      </c>
      <c r="T186" s="32">
        <v>386318.59500000003</v>
      </c>
      <c r="U186" s="31">
        <v>17781</v>
      </c>
      <c r="V186" s="31">
        <v>3586</v>
      </c>
      <c r="W186" s="31">
        <v>29331</v>
      </c>
      <c r="X186" s="31">
        <v>263435.67300000001</v>
      </c>
      <c r="Y186" s="32">
        <v>314133.67300000001</v>
      </c>
      <c r="Z186" s="31">
        <v>3378.424</v>
      </c>
      <c r="AA186" s="31">
        <v>8353.3349999999991</v>
      </c>
      <c r="AB186" s="31">
        <v>15675.429</v>
      </c>
      <c r="AC186" s="31">
        <v>10312.714</v>
      </c>
      <c r="AD186" s="31">
        <v>38548.296000000002</v>
      </c>
      <c r="AE186" s="31">
        <v>22738.68</v>
      </c>
      <c r="AF186" s="31">
        <v>22583</v>
      </c>
      <c r="AG186" s="32">
        <v>121589.878</v>
      </c>
      <c r="AH186" s="31">
        <v>3784.9830000000002</v>
      </c>
      <c r="AI186" s="31">
        <v>4511.1869999999999</v>
      </c>
      <c r="AJ186" s="31">
        <v>1935.0340000000001</v>
      </c>
      <c r="AK186" s="31">
        <v>2001.0360000000001</v>
      </c>
      <c r="AL186" s="31">
        <v>10351</v>
      </c>
      <c r="AM186" s="32">
        <v>22583.239999999998</v>
      </c>
      <c r="AN186" s="31">
        <v>10330.165000000001</v>
      </c>
      <c r="AO186" s="31">
        <v>5345.2640000000001</v>
      </c>
      <c r="AP186" s="32">
        <v>15675.429</v>
      </c>
      <c r="AQ186" s="31">
        <v>3126.0940000000001</v>
      </c>
      <c r="AR186" s="31">
        <v>7495</v>
      </c>
      <c r="AS186" s="31">
        <v>10238</v>
      </c>
      <c r="AT186" s="31">
        <v>1467.5350000000001</v>
      </c>
      <c r="AU186" s="31">
        <v>5120.8090000000002</v>
      </c>
      <c r="AV186" s="31">
        <v>16182.154</v>
      </c>
      <c r="AW186" s="31">
        <v>4486.1930000000002</v>
      </c>
      <c r="AX186" s="31">
        <v>2523.5320000000002</v>
      </c>
      <c r="AY186" s="31">
        <v>3679.636</v>
      </c>
      <c r="AZ186" s="31">
        <v>4441</v>
      </c>
      <c r="BA186" s="31">
        <v>148442</v>
      </c>
      <c r="BB186" s="31">
        <v>5604</v>
      </c>
      <c r="BC186" s="31">
        <v>4004</v>
      </c>
      <c r="BD186" s="31">
        <v>51637.610999999997</v>
      </c>
      <c r="BE186" s="31">
        <v>22604</v>
      </c>
      <c r="BF186" s="32">
        <v>291051.56400000001</v>
      </c>
      <c r="BG186" s="31">
        <v>34847</v>
      </c>
      <c r="BH186" s="31">
        <v>161017</v>
      </c>
      <c r="BI186" s="31">
        <v>14001</v>
      </c>
      <c r="BJ186" s="31">
        <v>35707</v>
      </c>
      <c r="BK186" s="31">
        <v>91337.895999999993</v>
      </c>
      <c r="BL186" s="31">
        <v>23469</v>
      </c>
      <c r="BM186" s="31">
        <v>3195</v>
      </c>
      <c r="BN186" s="31">
        <v>21126</v>
      </c>
      <c r="BO186" s="32">
        <v>384699.89600000001</v>
      </c>
      <c r="BP186" s="31">
        <v>7215</v>
      </c>
      <c r="BQ186" s="31">
        <v>3314.5880000000002</v>
      </c>
      <c r="BR186" s="31">
        <v>10813</v>
      </c>
      <c r="BS186" s="31">
        <v>7615</v>
      </c>
      <c r="BT186" s="31">
        <v>11013</v>
      </c>
      <c r="BU186" s="31">
        <v>5466.9059999999999</v>
      </c>
      <c r="BV186" s="31">
        <v>9779</v>
      </c>
      <c r="BW186" s="31">
        <v>6801</v>
      </c>
      <c r="BX186" s="31">
        <v>5386.1329999999998</v>
      </c>
      <c r="BY186" s="31">
        <v>2436.866</v>
      </c>
      <c r="BZ186" s="31">
        <v>4264</v>
      </c>
      <c r="CA186" s="31">
        <v>2588</v>
      </c>
      <c r="CB186" s="31">
        <v>4754</v>
      </c>
      <c r="CC186" s="31">
        <v>3649.2370000000001</v>
      </c>
      <c r="CD186" s="31">
        <v>1265</v>
      </c>
      <c r="CE186" s="32">
        <v>86360.73</v>
      </c>
      <c r="CF186" s="31">
        <v>2950.097999999999</v>
      </c>
      <c r="CG186" s="32">
        <v>474010.72399999999</v>
      </c>
      <c r="CH186" s="31">
        <v>1191835</v>
      </c>
      <c r="CI186" s="31">
        <v>901176</v>
      </c>
      <c r="CJ186" s="31">
        <v>191554.27800574171</v>
      </c>
      <c r="CK186" s="31">
        <v>125014.05</v>
      </c>
      <c r="CL186" s="31">
        <v>70944.551999999996</v>
      </c>
      <c r="CM186" s="31">
        <v>44718.896999999997</v>
      </c>
      <c r="CN186" s="31">
        <v>58128.737999999998</v>
      </c>
      <c r="CO186" s="31">
        <v>20984</v>
      </c>
      <c r="CP186" s="31">
        <v>121615.236</v>
      </c>
      <c r="CQ186" s="31">
        <v>41158.489000000001</v>
      </c>
      <c r="CR186" s="31">
        <v>6067.2879999999996</v>
      </c>
      <c r="CS186" s="31">
        <v>19187.063999999998</v>
      </c>
      <c r="CT186" s="31">
        <v>21246.735000000001</v>
      </c>
      <c r="CU186" s="31">
        <v>125531.448</v>
      </c>
      <c r="CV186" s="31">
        <v>3427.9789999999998</v>
      </c>
      <c r="CW186" s="31">
        <v>18247.057000000001</v>
      </c>
      <c r="CX186" s="32">
        <v>2960836.8110057409</v>
      </c>
      <c r="CY186" s="31">
        <v>19900.668000000001</v>
      </c>
      <c r="CZ186" s="31">
        <v>10962.996999999999</v>
      </c>
      <c r="DA186" s="31">
        <v>4711.8289999999997</v>
      </c>
      <c r="DB186" s="31">
        <v>2400.6480000000001</v>
      </c>
      <c r="DC186" s="31">
        <v>21328.968000000001</v>
      </c>
      <c r="DD186" s="31">
        <v>72538.926999999996</v>
      </c>
      <c r="DE186" s="31">
        <v>8298.2489999999998</v>
      </c>
      <c r="DF186" s="32">
        <v>140142.28600000002</v>
      </c>
      <c r="DG186" s="31">
        <v>558.39700000000005</v>
      </c>
      <c r="DH186" s="31">
        <v>60180.915000000001</v>
      </c>
      <c r="DI186" s="31">
        <v>18969.505000000001</v>
      </c>
      <c r="DJ186" s="31">
        <v>5174.857</v>
      </c>
      <c r="DK186" s="31">
        <v>4082.087</v>
      </c>
      <c r="DL186" s="31">
        <v>1551.4269999999999</v>
      </c>
      <c r="DM186" s="31">
        <v>3293.096</v>
      </c>
      <c r="DN186" s="31">
        <v>2058.8020000000001</v>
      </c>
      <c r="DO186" s="31">
        <v>506.26</v>
      </c>
      <c r="DP186" s="31">
        <v>19109.664000000001</v>
      </c>
      <c r="DQ186" s="31">
        <v>13938.959000000001</v>
      </c>
      <c r="DR186" s="31">
        <v>60867.087</v>
      </c>
      <c r="DS186" s="31">
        <v>2319.1819999999998</v>
      </c>
      <c r="DT186" s="31">
        <v>14394.75</v>
      </c>
      <c r="DU186" s="31">
        <v>2496</v>
      </c>
      <c r="DV186" s="32">
        <v>209500.98799999998</v>
      </c>
      <c r="DW186" s="32">
        <v>3310480.0850057406</v>
      </c>
      <c r="DX186" s="31">
        <v>27521.475999999999</v>
      </c>
      <c r="DY186" s="31">
        <v>9172.2800000000007</v>
      </c>
      <c r="DZ186" s="31">
        <v>5488.1509999999998</v>
      </c>
      <c r="EA186" s="31">
        <v>1433.6880000000001</v>
      </c>
      <c r="EB186" s="31">
        <v>9570.6470000000008</v>
      </c>
      <c r="EC186" s="31">
        <v>5681.5129999999999</v>
      </c>
      <c r="ED186" s="31">
        <v>13264.166999999999</v>
      </c>
      <c r="EE186" s="31">
        <v>372.78899999999999</v>
      </c>
      <c r="EF186" s="31">
        <v>3466.7530000000002</v>
      </c>
      <c r="EG186" s="31">
        <v>6496.6850000000004</v>
      </c>
      <c r="EH186" s="31">
        <v>482.255</v>
      </c>
      <c r="EI186" s="31">
        <v>2570.2919999999999</v>
      </c>
      <c r="EJ186" s="31">
        <v>14379.919</v>
      </c>
      <c r="EK186" s="31">
        <v>402.548</v>
      </c>
      <c r="EL186" s="31">
        <v>61979.673000000003</v>
      </c>
      <c r="EM186" s="31">
        <v>414.44299999999998</v>
      </c>
      <c r="EN186" s="31">
        <v>57413.938000000002</v>
      </c>
      <c r="EO186" s="31">
        <v>1040.8109999999999</v>
      </c>
      <c r="EP186" s="31">
        <v>1107.5630000000001</v>
      </c>
      <c r="EQ186" s="31">
        <v>17310.453000000001</v>
      </c>
      <c r="ER186" s="31">
        <v>7209.4849999999997</v>
      </c>
      <c r="ES186" s="31">
        <v>1116.5139999999999</v>
      </c>
      <c r="ET186" s="31">
        <v>26454.524000000001</v>
      </c>
      <c r="EU186" s="31">
        <v>1881.3150000000001</v>
      </c>
      <c r="EV186" s="31">
        <v>1974.3810000000001</v>
      </c>
      <c r="EW186" s="31">
        <v>4585.0169999999998</v>
      </c>
      <c r="EX186" s="31">
        <v>13128.41</v>
      </c>
      <c r="EY186" s="31">
        <v>10296.316000000001</v>
      </c>
      <c r="EZ186" s="31">
        <v>8776.2659999999996</v>
      </c>
      <c r="FA186" s="31">
        <v>2183.335</v>
      </c>
      <c r="FB186" s="31">
        <v>1111.297</v>
      </c>
      <c r="FC186" s="31">
        <v>26955.218000000001</v>
      </c>
      <c r="FD186" s="31">
        <v>14781.456</v>
      </c>
      <c r="FE186" s="31">
        <v>1638.327</v>
      </c>
      <c r="FF186" s="31">
        <v>8892.59</v>
      </c>
      <c r="FG186" s="31">
        <v>106814.038</v>
      </c>
      <c r="FH186" s="31">
        <v>6264.3059999999996</v>
      </c>
      <c r="FI186" s="31">
        <v>133.084</v>
      </c>
      <c r="FJ186" s="31">
        <v>9031.4840000000004</v>
      </c>
      <c r="FK186" s="31">
        <v>74.132999999999996</v>
      </c>
      <c r="FL186" s="31">
        <v>4317.7879999999996</v>
      </c>
      <c r="FM186" s="31">
        <v>6264.44</v>
      </c>
      <c r="FN186" s="31">
        <v>41661.555999999997</v>
      </c>
      <c r="FO186" s="31">
        <v>29349.074000000001</v>
      </c>
      <c r="FP186" s="31">
        <v>997.65200000000004</v>
      </c>
      <c r="FQ186" s="31">
        <v>28797.661</v>
      </c>
      <c r="FR186" s="31">
        <v>3750.37</v>
      </c>
      <c r="FS186" s="31">
        <v>8835.4040000000005</v>
      </c>
      <c r="FT186" s="31">
        <v>20127.59</v>
      </c>
      <c r="FU186" s="31">
        <v>44486.48</v>
      </c>
      <c r="FV186" s="31">
        <v>8891.6929999999993</v>
      </c>
      <c r="FW186" s="31">
        <v>11086.482</v>
      </c>
      <c r="FX186" s="31">
        <v>373.93799999999999</v>
      </c>
      <c r="FY186" s="32">
        <v>701811.66799999971</v>
      </c>
      <c r="GA186" s="30">
        <v>5599396.1870057406</v>
      </c>
    </row>
    <row r="187" spans="1:183">
      <c r="A187" s="33">
        <v>1995</v>
      </c>
      <c r="B187" s="31">
        <v>8047.433</v>
      </c>
      <c r="C187" s="31">
        <v>10155.459000000001</v>
      </c>
      <c r="D187" s="31">
        <v>5232.6120000000001</v>
      </c>
      <c r="E187" s="31">
        <v>5104.6540000000005</v>
      </c>
      <c r="F187" s="31">
        <v>59712</v>
      </c>
      <c r="G187" s="31">
        <v>81653.702000000005</v>
      </c>
      <c r="H187" s="31">
        <v>57274.531000000003</v>
      </c>
      <c r="I187" s="31">
        <v>15459.054</v>
      </c>
      <c r="J187" s="31">
        <v>4359.1009999999997</v>
      </c>
      <c r="K187" s="31">
        <v>8827</v>
      </c>
      <c r="L187" s="31">
        <v>7157.1059999999998</v>
      </c>
      <c r="M187" s="31">
        <v>58426.014000000003</v>
      </c>
      <c r="N187" s="32">
        <v>321408.66600000003</v>
      </c>
      <c r="O187" s="31">
        <v>3613.89</v>
      </c>
      <c r="P187" s="31">
        <v>10457.554</v>
      </c>
      <c r="Q187" s="31">
        <v>10065.543</v>
      </c>
      <c r="R187" s="31">
        <v>39749.714999999997</v>
      </c>
      <c r="S187" s="31">
        <v>2284.4929999999999</v>
      </c>
      <c r="T187" s="32">
        <v>387579.86100000003</v>
      </c>
      <c r="U187" s="31">
        <v>17976</v>
      </c>
      <c r="V187" s="31">
        <v>3642</v>
      </c>
      <c r="W187" s="31">
        <v>29691</v>
      </c>
      <c r="X187" s="31">
        <v>266557.09100000001</v>
      </c>
      <c r="Y187" s="32">
        <v>317866.09100000001</v>
      </c>
      <c r="Z187" s="31">
        <v>3400.5160000000001</v>
      </c>
      <c r="AA187" s="31">
        <v>8255.8109999999997</v>
      </c>
      <c r="AB187" s="31">
        <v>15685.424000000001</v>
      </c>
      <c r="AC187" s="31">
        <v>10295.874</v>
      </c>
      <c r="AD187" s="31">
        <v>38600.642</v>
      </c>
      <c r="AE187" s="31">
        <v>22692.83</v>
      </c>
      <c r="AF187" s="31">
        <v>22554</v>
      </c>
      <c r="AG187" s="32">
        <v>121485.09699999999</v>
      </c>
      <c r="AH187" s="31">
        <v>3708.96</v>
      </c>
      <c r="AI187" s="31">
        <v>4496.683</v>
      </c>
      <c r="AJ187" s="31">
        <v>1954.048</v>
      </c>
      <c r="AK187" s="31">
        <v>2002.827</v>
      </c>
      <c r="AL187" s="31">
        <v>10391</v>
      </c>
      <c r="AM187" s="32">
        <v>22554</v>
      </c>
      <c r="AN187" s="31">
        <v>10323.83</v>
      </c>
      <c r="AO187" s="31">
        <v>5361.5940000000001</v>
      </c>
      <c r="AP187" s="32">
        <v>15685.423999999999</v>
      </c>
      <c r="AQ187" s="31">
        <v>3068.7510000000002</v>
      </c>
      <c r="AR187" s="31">
        <v>7555</v>
      </c>
      <c r="AS187" s="31">
        <v>10205</v>
      </c>
      <c r="AT187" s="31">
        <v>1446.509</v>
      </c>
      <c r="AU187" s="31">
        <v>5012.9520000000002</v>
      </c>
      <c r="AV187" s="31">
        <v>15878.487999999999</v>
      </c>
      <c r="AW187" s="31">
        <v>4532.223</v>
      </c>
      <c r="AX187" s="31">
        <v>2488.0079999999998</v>
      </c>
      <c r="AY187" s="31">
        <v>3673.5770000000002</v>
      </c>
      <c r="AZ187" s="31">
        <v>4433</v>
      </c>
      <c r="BA187" s="31">
        <v>148490</v>
      </c>
      <c r="BB187" s="31">
        <v>5678</v>
      </c>
      <c r="BC187" s="31">
        <v>4079</v>
      </c>
      <c r="BD187" s="31">
        <v>51247.258999999998</v>
      </c>
      <c r="BE187" s="31">
        <v>23067</v>
      </c>
      <c r="BF187" s="32">
        <v>290854.76699999999</v>
      </c>
      <c r="BG187" s="31">
        <v>35274</v>
      </c>
      <c r="BH187" s="31">
        <v>163544</v>
      </c>
      <c r="BI187" s="31">
        <v>14207</v>
      </c>
      <c r="BJ187" s="31">
        <v>36402</v>
      </c>
      <c r="BK187" s="31">
        <v>92880.353000000003</v>
      </c>
      <c r="BL187" s="31">
        <v>23942</v>
      </c>
      <c r="BM187" s="31">
        <v>3219</v>
      </c>
      <c r="BN187" s="31">
        <v>21549</v>
      </c>
      <c r="BO187" s="32">
        <v>391017.353</v>
      </c>
      <c r="BP187" s="31">
        <v>7375</v>
      </c>
      <c r="BQ187" s="31">
        <v>3383.7860000000001</v>
      </c>
      <c r="BR187" s="31">
        <v>10865</v>
      </c>
      <c r="BS187" s="31">
        <v>7744</v>
      </c>
      <c r="BT187" s="31">
        <v>11266</v>
      </c>
      <c r="BU187" s="31">
        <v>5569</v>
      </c>
      <c r="BV187" s="31">
        <v>10028</v>
      </c>
      <c r="BW187" s="31">
        <v>6945</v>
      </c>
      <c r="BX187" s="31">
        <v>5546.1850000000004</v>
      </c>
      <c r="BY187" s="31">
        <v>2469.3890000000001</v>
      </c>
      <c r="BZ187" s="31">
        <v>4385</v>
      </c>
      <c r="CA187" s="31">
        <v>2638</v>
      </c>
      <c r="CB187" s="31">
        <v>4887</v>
      </c>
      <c r="CC187" s="31">
        <v>3683.1030000000001</v>
      </c>
      <c r="CD187" s="31">
        <v>1264</v>
      </c>
      <c r="CE187" s="32">
        <v>88048.463000000003</v>
      </c>
      <c r="CF187" s="31">
        <v>2975.873</v>
      </c>
      <c r="CG187" s="32">
        <v>482041.68900000001</v>
      </c>
      <c r="CH187" s="31">
        <v>1204855</v>
      </c>
      <c r="CI187" s="31">
        <v>917772</v>
      </c>
      <c r="CJ187" s="31">
        <v>194755.08900000001</v>
      </c>
      <c r="CK187" s="31">
        <v>125341.35400000001</v>
      </c>
      <c r="CL187" s="31">
        <v>72597.432000000001</v>
      </c>
      <c r="CM187" s="31">
        <v>45105.078999999998</v>
      </c>
      <c r="CN187" s="31">
        <v>58855.798000000003</v>
      </c>
      <c r="CO187" s="31">
        <v>21171</v>
      </c>
      <c r="CP187" s="31">
        <v>124130.12300000001</v>
      </c>
      <c r="CQ187" s="31">
        <v>41752.699000000001</v>
      </c>
      <c r="CR187" s="31">
        <v>6225.3469999999998</v>
      </c>
      <c r="CS187" s="31">
        <v>19618.508999999998</v>
      </c>
      <c r="CT187" s="31">
        <v>21876.669000000002</v>
      </c>
      <c r="CU187" s="31">
        <v>128733.65700000001</v>
      </c>
      <c r="CV187" s="31">
        <v>3542.866</v>
      </c>
      <c r="CW187" s="31">
        <v>18475.882000000001</v>
      </c>
      <c r="CX187" s="32">
        <v>3004808.5040000007</v>
      </c>
      <c r="CY187" s="31">
        <v>20881.48</v>
      </c>
      <c r="CZ187" s="31">
        <v>11228.171</v>
      </c>
      <c r="DA187" s="31">
        <v>4846.116</v>
      </c>
      <c r="DB187" s="31">
        <v>2447.0419999999999</v>
      </c>
      <c r="DC187" s="31">
        <v>21533.978999999999</v>
      </c>
      <c r="DD187" s="31">
        <v>73772.337</v>
      </c>
      <c r="DE187" s="31">
        <v>8469.2909999999993</v>
      </c>
      <c r="DF187" s="32">
        <v>143178.416</v>
      </c>
      <c r="DG187" s="31">
        <v>572.63900000000001</v>
      </c>
      <c r="DH187" s="31">
        <v>60780.987000000001</v>
      </c>
      <c r="DI187" s="31">
        <v>19557.246999999999</v>
      </c>
      <c r="DJ187" s="31">
        <v>5352.9009999999998</v>
      </c>
      <c r="DK187" s="31">
        <v>4201.5140000000001</v>
      </c>
      <c r="DL187" s="31">
        <v>1620.808</v>
      </c>
      <c r="DM187" s="31">
        <v>3337.114</v>
      </c>
      <c r="DN187" s="31">
        <v>2131.373</v>
      </c>
      <c r="DO187" s="31">
        <v>521.21199999999999</v>
      </c>
      <c r="DP187" s="31">
        <v>19967.942999999999</v>
      </c>
      <c r="DQ187" s="31">
        <v>14309.656999999999</v>
      </c>
      <c r="DR187" s="31">
        <v>61940.15</v>
      </c>
      <c r="DS187" s="31">
        <v>2457.98</v>
      </c>
      <c r="DT187" s="31">
        <v>14864.317999999999</v>
      </c>
      <c r="DU187" s="31">
        <v>2617</v>
      </c>
      <c r="DV187" s="32">
        <v>214232.84300000002</v>
      </c>
      <c r="DW187" s="32">
        <v>3362219.7630000007</v>
      </c>
      <c r="DX187" s="31">
        <v>28089.149000000001</v>
      </c>
      <c r="DY187" s="31">
        <v>9419.1239999999998</v>
      </c>
      <c r="DZ187" s="31">
        <v>5646.826</v>
      </c>
      <c r="EA187" s="31">
        <v>1477.5909999999999</v>
      </c>
      <c r="EB187" s="31">
        <v>9902.7790000000005</v>
      </c>
      <c r="EC187" s="31">
        <v>6077.8119999999999</v>
      </c>
      <c r="ED187" s="31">
        <v>13603.162</v>
      </c>
      <c r="EE187" s="31">
        <v>378.24</v>
      </c>
      <c r="EF187" s="31">
        <v>3544.4949999999999</v>
      </c>
      <c r="EG187" s="31">
        <v>6769.6859999999997</v>
      </c>
      <c r="EH187" s="31">
        <v>497.00799999999998</v>
      </c>
      <c r="EI187" s="31">
        <v>2649.9989999999998</v>
      </c>
      <c r="EJ187" s="31">
        <v>14845.795</v>
      </c>
      <c r="EK187" s="31">
        <v>409.36599999999999</v>
      </c>
      <c r="EL187" s="31">
        <v>63321.438000000002</v>
      </c>
      <c r="EM187" s="31">
        <v>426.23099999999999</v>
      </c>
      <c r="EN187" s="31">
        <v>59114.972999999998</v>
      </c>
      <c r="EO187" s="31">
        <v>1069.0650000000001</v>
      </c>
      <c r="EP187" s="31">
        <v>1149.787</v>
      </c>
      <c r="EQ187" s="31">
        <v>17712.492999999999</v>
      </c>
      <c r="ER187" s="31">
        <v>7445.6949999999997</v>
      </c>
      <c r="ES187" s="31">
        <v>1143.328</v>
      </c>
      <c r="ET187" s="31">
        <v>27123.905999999999</v>
      </c>
      <c r="EU187" s="31">
        <v>1919.2840000000001</v>
      </c>
      <c r="EV187" s="31">
        <v>1975.252</v>
      </c>
      <c r="EW187" s="31">
        <v>4654.2520000000004</v>
      </c>
      <c r="EX187" s="31">
        <v>13532.361000000001</v>
      </c>
      <c r="EY187" s="31">
        <v>10223.553</v>
      </c>
      <c r="EZ187" s="31">
        <v>8966.35</v>
      </c>
      <c r="FA187" s="31">
        <v>2234.79</v>
      </c>
      <c r="FB187" s="31">
        <v>1123.115</v>
      </c>
      <c r="FC187" s="31">
        <v>27502.455000000002</v>
      </c>
      <c r="FD187" s="31">
        <v>15764.753000000001</v>
      </c>
      <c r="FE187" s="31">
        <v>1681.4780000000001</v>
      </c>
      <c r="FF187" s="31">
        <v>9199.3330000000005</v>
      </c>
      <c r="FG187" s="31">
        <v>109465.08199999999</v>
      </c>
      <c r="FH187" s="31">
        <v>5460.6220000000003</v>
      </c>
      <c r="FI187" s="31">
        <v>137.04</v>
      </c>
      <c r="FJ187" s="31">
        <v>9298.9580000000005</v>
      </c>
      <c r="FK187" s="31">
        <v>74.930999999999997</v>
      </c>
      <c r="FL187" s="31">
        <v>4388.357</v>
      </c>
      <c r="FM187" s="31">
        <v>6400.7219999999998</v>
      </c>
      <c r="FN187" s="31">
        <v>42227.921000000002</v>
      </c>
      <c r="FO187" s="31">
        <v>30140.588</v>
      </c>
      <c r="FP187" s="31">
        <v>1004.849</v>
      </c>
      <c r="FQ187" s="31">
        <v>29752.901999999998</v>
      </c>
      <c r="FR187" s="31">
        <v>3965.576</v>
      </c>
      <c r="FS187" s="31">
        <v>8976.2710000000006</v>
      </c>
      <c r="FT187" s="31">
        <v>20689.516</v>
      </c>
      <c r="FU187" s="31">
        <v>46298.584999999999</v>
      </c>
      <c r="FV187" s="31">
        <v>9102.0939999999991</v>
      </c>
      <c r="FW187" s="31">
        <v>11159.492</v>
      </c>
      <c r="FX187" s="31">
        <v>389.25800000000004</v>
      </c>
      <c r="FY187" s="32">
        <v>719527.68799999985</v>
      </c>
      <c r="GA187" s="30">
        <v>5681574.9560000002</v>
      </c>
    </row>
    <row r="188" spans="1:183">
      <c r="A188" s="33">
        <v>1996</v>
      </c>
      <c r="B188" s="31">
        <v>8060.8519999999999</v>
      </c>
      <c r="C188" s="31">
        <v>10178.933999999999</v>
      </c>
      <c r="D188" s="31">
        <v>5262.0749999999998</v>
      </c>
      <c r="E188" s="31">
        <v>5120.3100000000004</v>
      </c>
      <c r="F188" s="31">
        <v>59981</v>
      </c>
      <c r="G188" s="31">
        <v>81890.667000000001</v>
      </c>
      <c r="H188" s="31">
        <v>57367.031999999999</v>
      </c>
      <c r="I188" s="31">
        <v>15527.808999999999</v>
      </c>
      <c r="J188" s="31">
        <v>4381.277</v>
      </c>
      <c r="K188" s="31">
        <v>8841</v>
      </c>
      <c r="L188" s="31">
        <v>7181.0240000000003</v>
      </c>
      <c r="M188" s="31">
        <v>58618.663</v>
      </c>
      <c r="N188" s="32">
        <v>322410.64299999998</v>
      </c>
      <c r="O188" s="31">
        <v>3636.1790000000001</v>
      </c>
      <c r="P188" s="31">
        <v>10479.42</v>
      </c>
      <c r="Q188" s="31">
        <v>10099.918</v>
      </c>
      <c r="R188" s="31">
        <v>39803.828999999998</v>
      </c>
      <c r="S188" s="31">
        <v>2302.48</v>
      </c>
      <c r="T188" s="32">
        <v>388732.46899999992</v>
      </c>
      <c r="U188" s="31">
        <v>18195</v>
      </c>
      <c r="V188" s="31">
        <v>3697</v>
      </c>
      <c r="W188" s="31">
        <v>30026</v>
      </c>
      <c r="X188" s="31">
        <v>269667.391</v>
      </c>
      <c r="Y188" s="32">
        <v>321585.391</v>
      </c>
      <c r="Z188" s="31">
        <v>3414.7330000000002</v>
      </c>
      <c r="AA188" s="31">
        <v>8161.0259999999998</v>
      </c>
      <c r="AB188" s="31">
        <v>15685.007</v>
      </c>
      <c r="AC188" s="31">
        <v>10273.591</v>
      </c>
      <c r="AD188" s="31">
        <v>38629.841999999997</v>
      </c>
      <c r="AE188" s="31">
        <v>22627.562000000002</v>
      </c>
      <c r="AF188" s="31">
        <v>22502</v>
      </c>
      <c r="AG188" s="32">
        <v>121293.761</v>
      </c>
      <c r="AH188" s="31">
        <v>3608.4949999999999</v>
      </c>
      <c r="AI188" s="31">
        <v>4464.03</v>
      </c>
      <c r="AJ188" s="31">
        <v>1971.1020000000001</v>
      </c>
      <c r="AK188" s="31">
        <v>2007.4290000000001</v>
      </c>
      <c r="AL188" s="31">
        <v>10451</v>
      </c>
      <c r="AM188" s="32">
        <v>22502.056</v>
      </c>
      <c r="AN188" s="31">
        <v>10311.816999999999</v>
      </c>
      <c r="AO188" s="31">
        <v>5373.19</v>
      </c>
      <c r="AP188" s="32">
        <v>15685.006999999998</v>
      </c>
      <c r="AQ188" s="31">
        <v>3063.395</v>
      </c>
      <c r="AR188" s="31">
        <v>7628</v>
      </c>
      <c r="AS188" s="31">
        <v>10171</v>
      </c>
      <c r="AT188" s="31">
        <v>1427.827</v>
      </c>
      <c r="AU188" s="31">
        <v>4934.5720000000001</v>
      </c>
      <c r="AV188" s="31">
        <v>15696.091</v>
      </c>
      <c r="AW188" s="31">
        <v>4598.192</v>
      </c>
      <c r="AX188" s="31">
        <v>2460.277</v>
      </c>
      <c r="AY188" s="31">
        <v>3668.3159999999998</v>
      </c>
      <c r="AZ188" s="31">
        <v>4422</v>
      </c>
      <c r="BA188" s="31">
        <v>148312</v>
      </c>
      <c r="BB188" s="31">
        <v>5764</v>
      </c>
      <c r="BC188" s="31">
        <v>4143</v>
      </c>
      <c r="BD188" s="31">
        <v>50812.52</v>
      </c>
      <c r="BE188" s="31">
        <v>23524</v>
      </c>
      <c r="BF188" s="32">
        <v>290625.19</v>
      </c>
      <c r="BG188" s="31">
        <v>35683</v>
      </c>
      <c r="BH188" s="31">
        <v>166086</v>
      </c>
      <c r="BI188" s="31">
        <v>14405</v>
      </c>
      <c r="BJ188" s="31">
        <v>37094</v>
      </c>
      <c r="BK188" s="31">
        <v>94398.578999999998</v>
      </c>
      <c r="BL188" s="31">
        <v>24402</v>
      </c>
      <c r="BM188" s="31">
        <v>3242</v>
      </c>
      <c r="BN188" s="31">
        <v>21961</v>
      </c>
      <c r="BO188" s="32">
        <v>397271.57900000003</v>
      </c>
      <c r="BP188" s="31">
        <v>7534</v>
      </c>
      <c r="BQ188" s="31">
        <v>3451.7220000000002</v>
      </c>
      <c r="BR188" s="31">
        <v>10912</v>
      </c>
      <c r="BS188" s="31">
        <v>7878</v>
      </c>
      <c r="BT188" s="31">
        <v>11526</v>
      </c>
      <c r="BU188" s="31">
        <v>5675</v>
      </c>
      <c r="BV188" s="31">
        <v>10268</v>
      </c>
      <c r="BW188" s="31">
        <v>7087</v>
      </c>
      <c r="BX188" s="31">
        <v>5707.0739999999996</v>
      </c>
      <c r="BY188" s="31">
        <v>2501.4769999999999</v>
      </c>
      <c r="BZ188" s="31">
        <v>4501</v>
      </c>
      <c r="CA188" s="31">
        <v>2690</v>
      </c>
      <c r="CB188" s="31">
        <v>5024</v>
      </c>
      <c r="CC188" s="31">
        <v>3724.6550000000002</v>
      </c>
      <c r="CD188" s="31">
        <v>1262</v>
      </c>
      <c r="CE188" s="32">
        <v>89741.928</v>
      </c>
      <c r="CF188" s="31">
        <v>2998.7260000000001</v>
      </c>
      <c r="CG188" s="32">
        <v>490012.23300000007</v>
      </c>
      <c r="CH188" s="31">
        <v>1217550</v>
      </c>
      <c r="CI188" s="31">
        <v>934692</v>
      </c>
      <c r="CJ188" s="31">
        <v>196961.79488717054</v>
      </c>
      <c r="CK188" s="31">
        <v>125645.311</v>
      </c>
      <c r="CL188" s="31">
        <v>74335.817999999999</v>
      </c>
      <c r="CM188" s="31">
        <v>45467.968999999997</v>
      </c>
      <c r="CN188" s="31">
        <v>59559.307999999997</v>
      </c>
      <c r="CO188" s="31">
        <v>21347</v>
      </c>
      <c r="CP188" s="31">
        <v>126678.38099999999</v>
      </c>
      <c r="CQ188" s="31">
        <v>42308.353999999999</v>
      </c>
      <c r="CR188" s="31">
        <v>6391.5640000000003</v>
      </c>
      <c r="CS188" s="31">
        <v>20052.565999999999</v>
      </c>
      <c r="CT188" s="31">
        <v>22502.569</v>
      </c>
      <c r="CU188" s="31">
        <v>132194.11499999999</v>
      </c>
      <c r="CV188" s="31">
        <v>3672.2840000000001</v>
      </c>
      <c r="CW188" s="31">
        <v>18679.668000000001</v>
      </c>
      <c r="CX188" s="32">
        <v>3048038.7018871712</v>
      </c>
      <c r="CY188" s="31">
        <v>21559.922999999999</v>
      </c>
      <c r="CZ188" s="31">
        <v>11480.87</v>
      </c>
      <c r="DA188" s="31">
        <v>4971.0420000000004</v>
      </c>
      <c r="DB188" s="31">
        <v>2494.8530000000001</v>
      </c>
      <c r="DC188" s="31">
        <v>21605.963</v>
      </c>
      <c r="DD188" s="31">
        <v>74941.175000000003</v>
      </c>
      <c r="DE188" s="31">
        <v>8653.7070000000003</v>
      </c>
      <c r="DF188" s="32">
        <v>145707.533</v>
      </c>
      <c r="DG188" s="31">
        <v>586.04700000000003</v>
      </c>
      <c r="DH188" s="31">
        <v>61343.02</v>
      </c>
      <c r="DI188" s="31">
        <v>20161.939999999999</v>
      </c>
      <c r="DJ188" s="31">
        <v>5514.5190000000002</v>
      </c>
      <c r="DK188" s="31">
        <v>4363.5339999999997</v>
      </c>
      <c r="DL188" s="31">
        <v>1692.893</v>
      </c>
      <c r="DM188" s="31">
        <v>3384.5279999999998</v>
      </c>
      <c r="DN188" s="31">
        <v>2206.5479999999998</v>
      </c>
      <c r="DO188" s="31">
        <v>536.01700000000005</v>
      </c>
      <c r="DP188" s="31">
        <v>20625.870999999999</v>
      </c>
      <c r="DQ188" s="31">
        <v>14690.501</v>
      </c>
      <c r="DR188" s="31">
        <v>63017.798999999999</v>
      </c>
      <c r="DS188" s="31">
        <v>2599.5790000000002</v>
      </c>
      <c r="DT188" s="31">
        <v>15336.156000000001</v>
      </c>
      <c r="DU188" s="31">
        <v>2714</v>
      </c>
      <c r="DV188" s="32">
        <v>218772.95199999999</v>
      </c>
      <c r="DW188" s="32">
        <v>3412519.1868871711</v>
      </c>
      <c r="DX188" s="31">
        <v>28604.044000000002</v>
      </c>
      <c r="DY188" s="31">
        <v>9650.607</v>
      </c>
      <c r="DZ188" s="31">
        <v>5820.2259999999997</v>
      </c>
      <c r="EA188" s="31">
        <v>1520.912</v>
      </c>
      <c r="EB188" s="31">
        <v>10220.18</v>
      </c>
      <c r="EC188" s="31">
        <v>6100.7539999999999</v>
      </c>
      <c r="ED188" s="31">
        <v>13944.736000000001</v>
      </c>
      <c r="EE188" s="31">
        <v>383.40199999999999</v>
      </c>
      <c r="EF188" s="31">
        <v>3619.335</v>
      </c>
      <c r="EG188" s="31">
        <v>7051</v>
      </c>
      <c r="EH188" s="31">
        <v>512.31500000000005</v>
      </c>
      <c r="EI188" s="31">
        <v>2731.2460000000001</v>
      </c>
      <c r="EJ188" s="31">
        <v>15281.453</v>
      </c>
      <c r="EK188" s="31">
        <v>413.62700000000001</v>
      </c>
      <c r="EL188" s="31">
        <v>64707.453000000001</v>
      </c>
      <c r="EM188" s="31">
        <v>438.42</v>
      </c>
      <c r="EN188" s="31">
        <v>60925.711000000003</v>
      </c>
      <c r="EO188" s="31">
        <v>1097.7080000000001</v>
      </c>
      <c r="EP188" s="31">
        <v>1192.548</v>
      </c>
      <c r="EQ188" s="31">
        <v>18092.294999999998</v>
      </c>
      <c r="ER188" s="31">
        <v>7701.5690000000004</v>
      </c>
      <c r="ES188" s="31">
        <v>1166.2560000000001</v>
      </c>
      <c r="ET188" s="31">
        <v>27790.287</v>
      </c>
      <c r="EU188" s="31">
        <v>1955.4069999999999</v>
      </c>
      <c r="EV188" s="31">
        <v>2025.646</v>
      </c>
      <c r="EW188" s="31">
        <v>4686.3289999999997</v>
      </c>
      <c r="EX188" s="31">
        <v>13948.484</v>
      </c>
      <c r="EY188" s="31">
        <v>10458.523999999999</v>
      </c>
      <c r="EZ188" s="31">
        <v>9165.4750000000004</v>
      </c>
      <c r="FA188" s="31">
        <v>2270.6819999999998</v>
      </c>
      <c r="FB188" s="31">
        <v>1135.3440000000001</v>
      </c>
      <c r="FC188" s="31">
        <v>28046.328000000001</v>
      </c>
      <c r="FD188" s="31">
        <v>16298.343000000001</v>
      </c>
      <c r="FE188" s="31">
        <v>1724.32</v>
      </c>
      <c r="FF188" s="31">
        <v>9524.7440000000006</v>
      </c>
      <c r="FG188" s="31">
        <v>112149.016</v>
      </c>
      <c r="FH188" s="31">
        <v>6510.9629999999997</v>
      </c>
      <c r="FI188" s="31">
        <v>141.21700000000001</v>
      </c>
      <c r="FJ188" s="31">
        <v>9572.4509999999991</v>
      </c>
      <c r="FK188" s="31">
        <v>75.713999999999999</v>
      </c>
      <c r="FL188" s="31">
        <v>4445.1360000000004</v>
      </c>
      <c r="FM188" s="31">
        <v>6574.2629999999999</v>
      </c>
      <c r="FN188" s="31">
        <v>42793.959000000003</v>
      </c>
      <c r="FO188" s="31">
        <v>30811.951000000001</v>
      </c>
      <c r="FP188" s="31">
        <v>1030.6510000000001</v>
      </c>
      <c r="FQ188" s="31">
        <v>30392.135999999999</v>
      </c>
      <c r="FR188" s="31">
        <v>4157.9319999999998</v>
      </c>
      <c r="FS188" s="31">
        <v>9108.8580000000002</v>
      </c>
      <c r="FT188" s="31">
        <v>21248.718000000001</v>
      </c>
      <c r="FU188" s="31">
        <v>47196.67</v>
      </c>
      <c r="FV188" s="31">
        <v>9306.2199999999993</v>
      </c>
      <c r="FW188" s="31">
        <v>11316.947</v>
      </c>
      <c r="FX188" s="31">
        <v>405.03099999999995</v>
      </c>
      <c r="FY188" s="32">
        <v>737443.54299999995</v>
      </c>
      <c r="GA188" s="30">
        <v>5762211.7738871714</v>
      </c>
    </row>
    <row r="189" spans="1:183">
      <c r="A189" s="33">
        <v>1997</v>
      </c>
      <c r="B189" s="31">
        <v>8069.8760000000002</v>
      </c>
      <c r="C189" s="31">
        <v>10199.787</v>
      </c>
      <c r="D189" s="31">
        <v>5283.6629999999996</v>
      </c>
      <c r="E189" s="31">
        <v>5134.4059999999999</v>
      </c>
      <c r="F189" s="31">
        <v>60254</v>
      </c>
      <c r="G189" s="31">
        <v>82011.073000000004</v>
      </c>
      <c r="H189" s="31">
        <v>57479.468999999997</v>
      </c>
      <c r="I189" s="31">
        <v>15604.464</v>
      </c>
      <c r="J189" s="31">
        <v>4405.6719999999996</v>
      </c>
      <c r="K189" s="31">
        <v>8846</v>
      </c>
      <c r="L189" s="31">
        <v>7193.7610000000004</v>
      </c>
      <c r="M189" s="31">
        <v>58808.266000000003</v>
      </c>
      <c r="N189" s="32">
        <v>323290.43699999998</v>
      </c>
      <c r="O189" s="31">
        <v>3667.2330000000002</v>
      </c>
      <c r="P189" s="31">
        <v>10502.371999999999</v>
      </c>
      <c r="Q189" s="31">
        <v>10156.415000000001</v>
      </c>
      <c r="R189" s="31">
        <v>39855.442000000003</v>
      </c>
      <c r="S189" s="31">
        <v>2321.4939999999997</v>
      </c>
      <c r="T189" s="32">
        <v>389793.39299999992</v>
      </c>
      <c r="U189" s="31">
        <v>18415</v>
      </c>
      <c r="V189" s="31">
        <v>3738</v>
      </c>
      <c r="W189" s="31">
        <v>30305.843000000001</v>
      </c>
      <c r="X189" s="31">
        <v>272911.76</v>
      </c>
      <c r="Y189" s="32">
        <v>325370.603</v>
      </c>
      <c r="Z189" s="31">
        <v>3428.038</v>
      </c>
      <c r="AA189" s="31">
        <v>8066.0569999999998</v>
      </c>
      <c r="AB189" s="31">
        <v>15683.717000000001</v>
      </c>
      <c r="AC189" s="31">
        <v>10244.683999999999</v>
      </c>
      <c r="AD189" s="31">
        <v>38654.957000000002</v>
      </c>
      <c r="AE189" s="31">
        <v>22562.457999999999</v>
      </c>
      <c r="AF189" s="31">
        <v>22521</v>
      </c>
      <c r="AG189" s="32">
        <v>121160.91100000001</v>
      </c>
      <c r="AH189" s="31">
        <v>3607</v>
      </c>
      <c r="AI189" s="31">
        <v>4444.5950000000003</v>
      </c>
      <c r="AJ189" s="31">
        <v>1984.86</v>
      </c>
      <c r="AK189" s="31">
        <v>2011.6120000000001</v>
      </c>
      <c r="AL189" s="31">
        <v>10473</v>
      </c>
      <c r="AM189" s="32">
        <v>22521.066999999999</v>
      </c>
      <c r="AN189" s="31">
        <v>10300.707</v>
      </c>
      <c r="AO189" s="31">
        <v>5383.01</v>
      </c>
      <c r="AP189" s="32">
        <v>15683.717000000001</v>
      </c>
      <c r="AQ189" s="31">
        <v>3059</v>
      </c>
      <c r="AR189" s="31">
        <v>7678</v>
      </c>
      <c r="AS189" s="31">
        <v>10129</v>
      </c>
      <c r="AT189" s="31">
        <v>1413.3510000000001</v>
      </c>
      <c r="AU189" s="31">
        <v>4883.4759999999997</v>
      </c>
      <c r="AV189" s="31">
        <v>15484.518</v>
      </c>
      <c r="AW189" s="31">
        <v>4663.4840000000004</v>
      </c>
      <c r="AX189" s="31">
        <v>2435.9670000000001</v>
      </c>
      <c r="AY189" s="31">
        <v>3664.3719999999998</v>
      </c>
      <c r="AZ189" s="31">
        <v>4416</v>
      </c>
      <c r="BA189" s="31">
        <v>148067</v>
      </c>
      <c r="BB189" s="31">
        <v>5864</v>
      </c>
      <c r="BC189" s="31">
        <v>4201</v>
      </c>
      <c r="BD189" s="31">
        <v>50369.925999999999</v>
      </c>
      <c r="BE189" s="31">
        <v>23952</v>
      </c>
      <c r="BF189" s="32">
        <v>290281.09399999998</v>
      </c>
      <c r="BG189" s="31">
        <v>36102</v>
      </c>
      <c r="BH189" s="31">
        <v>168639</v>
      </c>
      <c r="BI189" s="31">
        <v>14601</v>
      </c>
      <c r="BJ189" s="31">
        <v>37782</v>
      </c>
      <c r="BK189" s="31">
        <v>95895.145999999993</v>
      </c>
      <c r="BL189" s="31">
        <v>24847</v>
      </c>
      <c r="BM189" s="31">
        <v>3267</v>
      </c>
      <c r="BN189" s="31">
        <v>22362</v>
      </c>
      <c r="BO189" s="32">
        <v>403495.14600000001</v>
      </c>
      <c r="BP189" s="31">
        <v>7695</v>
      </c>
      <c r="BQ189" s="31">
        <v>3518.107</v>
      </c>
      <c r="BR189" s="31">
        <v>10952</v>
      </c>
      <c r="BS189" s="31">
        <v>8011</v>
      </c>
      <c r="BT189" s="31">
        <v>11792</v>
      </c>
      <c r="BU189" s="31">
        <v>5785</v>
      </c>
      <c r="BV189" s="31">
        <v>10496</v>
      </c>
      <c r="BW189" s="31">
        <v>7225</v>
      </c>
      <c r="BX189" s="31">
        <v>5867.9570000000003</v>
      </c>
      <c r="BY189" s="31">
        <v>2531.3110000000001</v>
      </c>
      <c r="BZ189" s="31">
        <v>4612</v>
      </c>
      <c r="CA189" s="31">
        <v>2744</v>
      </c>
      <c r="CB189" s="31">
        <v>5162</v>
      </c>
      <c r="CC189" s="31">
        <v>3759.43</v>
      </c>
      <c r="CD189" s="31">
        <v>1260</v>
      </c>
      <c r="CE189" s="32">
        <v>91410.804999999993</v>
      </c>
      <c r="CF189" s="31">
        <v>3022.2320000000004</v>
      </c>
      <c r="CG189" s="32">
        <v>497928.18300000002</v>
      </c>
      <c r="CH189" s="31">
        <v>1230075</v>
      </c>
      <c r="CI189" s="31">
        <v>951861</v>
      </c>
      <c r="CJ189" s="31">
        <v>199198.01230020489</v>
      </c>
      <c r="CK189" s="31">
        <v>125956.499</v>
      </c>
      <c r="CL189" s="31">
        <v>76057.058000000005</v>
      </c>
      <c r="CM189" s="31">
        <v>45807.824999999997</v>
      </c>
      <c r="CN189" s="31">
        <v>60216.677000000003</v>
      </c>
      <c r="CO189" s="31">
        <v>21571</v>
      </c>
      <c r="CP189" s="31">
        <v>129239.03999999999</v>
      </c>
      <c r="CQ189" s="31">
        <v>42831.262999999999</v>
      </c>
      <c r="CR189" s="31">
        <v>6495.9179999999997</v>
      </c>
      <c r="CS189" s="31">
        <v>20484.782999999999</v>
      </c>
      <c r="CT189" s="31">
        <v>23109.342000000001</v>
      </c>
      <c r="CU189" s="31">
        <v>135616.31</v>
      </c>
      <c r="CV189" s="31">
        <v>3802.3090000000002</v>
      </c>
      <c r="CW189" s="31">
        <v>18868.199000000001</v>
      </c>
      <c r="CX189" s="32">
        <v>3091190.2353002052</v>
      </c>
      <c r="CY189" s="31">
        <v>22227.415000000001</v>
      </c>
      <c r="CZ189" s="31">
        <v>11718.111999999999</v>
      </c>
      <c r="DA189" s="31">
        <v>5098.6120000000001</v>
      </c>
      <c r="DB189" s="31">
        <v>2539.223</v>
      </c>
      <c r="DC189" s="31">
        <v>21470.453000000001</v>
      </c>
      <c r="DD189" s="31">
        <v>76048.995999999999</v>
      </c>
      <c r="DE189" s="31">
        <v>8845.7840000000033</v>
      </c>
      <c r="DF189" s="32">
        <v>147948.595</v>
      </c>
      <c r="DG189" s="31">
        <v>598.56100000000004</v>
      </c>
      <c r="DH189" s="31">
        <v>61909.330999999998</v>
      </c>
      <c r="DI189" s="31">
        <v>20775.703000000001</v>
      </c>
      <c r="DJ189" s="31">
        <v>5660.0929999999998</v>
      </c>
      <c r="DK189" s="31">
        <v>4526.2349999999997</v>
      </c>
      <c r="DL189" s="31">
        <v>1765.345</v>
      </c>
      <c r="DM189" s="31">
        <v>3432.8270000000002</v>
      </c>
      <c r="DN189" s="31">
        <v>2284.3580000000002</v>
      </c>
      <c r="DO189" s="31">
        <v>550.86199999999997</v>
      </c>
      <c r="DP189" s="31">
        <v>21228.305</v>
      </c>
      <c r="DQ189" s="31">
        <v>15081.016</v>
      </c>
      <c r="DR189" s="31">
        <v>64097.690999999999</v>
      </c>
      <c r="DS189" s="31">
        <v>2746.3319999999999</v>
      </c>
      <c r="DT189" s="31">
        <v>15838.195</v>
      </c>
      <c r="DU189" s="31">
        <v>2814</v>
      </c>
      <c r="DV189" s="32">
        <v>223308.85399999999</v>
      </c>
      <c r="DW189" s="32">
        <v>3462447.6843002052</v>
      </c>
      <c r="DX189" s="31">
        <v>29083.563999999998</v>
      </c>
      <c r="DY189" s="31">
        <v>9855.5789999999997</v>
      </c>
      <c r="DZ189" s="31">
        <v>6006.23</v>
      </c>
      <c r="EA189" s="31">
        <v>1563.19</v>
      </c>
      <c r="EB189" s="31">
        <v>10542.566999999999</v>
      </c>
      <c r="EC189" s="31">
        <v>6121.61</v>
      </c>
      <c r="ED189" s="31">
        <v>14290.128000000001</v>
      </c>
      <c r="EE189" s="31">
        <v>388.30099999999999</v>
      </c>
      <c r="EF189" s="31">
        <v>3700.422</v>
      </c>
      <c r="EG189" s="31">
        <v>7261.7129999999997</v>
      </c>
      <c r="EH189" s="31">
        <v>528.12199999999996</v>
      </c>
      <c r="EI189" s="31">
        <v>2802.4690000000001</v>
      </c>
      <c r="EJ189" s="31">
        <v>15686.232</v>
      </c>
      <c r="EK189" s="31">
        <v>417.90800000000002</v>
      </c>
      <c r="EL189" s="31">
        <v>66139.197</v>
      </c>
      <c r="EM189" s="31">
        <v>451.02600000000001</v>
      </c>
      <c r="EN189" s="31">
        <v>62646.998999999996</v>
      </c>
      <c r="EO189" s="31">
        <v>1126.94</v>
      </c>
      <c r="EP189" s="31">
        <v>1235.7670000000001</v>
      </c>
      <c r="EQ189" s="31">
        <v>18476.748</v>
      </c>
      <c r="ER189" s="31">
        <v>7791.058</v>
      </c>
      <c r="ES189" s="31">
        <v>1194.1130000000001</v>
      </c>
      <c r="ET189" s="31">
        <v>28458.61</v>
      </c>
      <c r="EU189" s="31">
        <v>1989.0709999999999</v>
      </c>
      <c r="EV189" s="31">
        <v>2201.2689999999998</v>
      </c>
      <c r="EW189" s="31">
        <v>4759.67</v>
      </c>
      <c r="EX189" s="31">
        <v>14376.599</v>
      </c>
      <c r="EY189" s="31">
        <v>10735.425999999999</v>
      </c>
      <c r="EZ189" s="31">
        <v>9372.7739999999994</v>
      </c>
      <c r="FA189" s="31">
        <v>2315.223</v>
      </c>
      <c r="FB189" s="31">
        <v>1148.3499999999999</v>
      </c>
      <c r="FC189" s="31">
        <v>28587.611000000001</v>
      </c>
      <c r="FD189" s="31">
        <v>16759.663</v>
      </c>
      <c r="FE189" s="31">
        <v>1766.1420000000001</v>
      </c>
      <c r="FF189" s="31">
        <v>9851.3040000000001</v>
      </c>
      <c r="FG189" s="31">
        <v>114862.04300000001</v>
      </c>
      <c r="FH189" s="31">
        <v>7580.4679999999998</v>
      </c>
      <c r="FI189" s="31">
        <v>145.601</v>
      </c>
      <c r="FJ189" s="31">
        <v>9845.1270000000004</v>
      </c>
      <c r="FK189" s="31">
        <v>76.405000000000001</v>
      </c>
      <c r="FL189" s="31">
        <v>4584.8389999999999</v>
      </c>
      <c r="FM189" s="31">
        <v>6751.0829999999996</v>
      </c>
      <c r="FN189" s="31">
        <v>43353.631999999998</v>
      </c>
      <c r="FO189" s="31">
        <v>31585.172999999999</v>
      </c>
      <c r="FP189" s="31">
        <v>1054.4860000000001</v>
      </c>
      <c r="FQ189" s="31">
        <v>31092.65</v>
      </c>
      <c r="FR189" s="31">
        <v>4320.8900000000003</v>
      </c>
      <c r="FS189" s="31">
        <v>9235.2939999999999</v>
      </c>
      <c r="FT189" s="31">
        <v>21861.010999999999</v>
      </c>
      <c r="FU189" s="31">
        <v>47739.821000000004</v>
      </c>
      <c r="FV189" s="31">
        <v>9528.9779999999992</v>
      </c>
      <c r="FW189" s="31">
        <v>11469.387000000001</v>
      </c>
      <c r="FX189" s="31">
        <v>421.202</v>
      </c>
      <c r="FY189" s="32">
        <v>755139.68500000006</v>
      </c>
      <c r="GA189" s="30">
        <v>5842121.5533002056</v>
      </c>
    </row>
    <row r="190" spans="1:183">
      <c r="A190" s="33">
        <v>1998</v>
      </c>
      <c r="B190" s="31">
        <v>8078.6220000000003</v>
      </c>
      <c r="C190" s="31">
        <v>10217.030000000001</v>
      </c>
      <c r="D190" s="31">
        <v>5302.7669999999998</v>
      </c>
      <c r="E190" s="31">
        <v>5146.9830000000002</v>
      </c>
      <c r="F190" s="31">
        <v>60535</v>
      </c>
      <c r="G190" s="31">
        <v>82023.672000000006</v>
      </c>
      <c r="H190" s="31">
        <v>57550.317999999999</v>
      </c>
      <c r="I190" s="31">
        <v>15699.259</v>
      </c>
      <c r="J190" s="31">
        <v>4432.7179999999998</v>
      </c>
      <c r="K190" s="31">
        <v>8851</v>
      </c>
      <c r="L190" s="31">
        <v>7207.9949999999999</v>
      </c>
      <c r="M190" s="31">
        <v>59035.652000000002</v>
      </c>
      <c r="N190" s="32">
        <v>324081.016</v>
      </c>
      <c r="O190" s="31">
        <v>3707.5549999999998</v>
      </c>
      <c r="P190" s="31">
        <v>10520.067999999999</v>
      </c>
      <c r="Q190" s="31">
        <v>10224.828</v>
      </c>
      <c r="R190" s="31">
        <v>39906.235000000001</v>
      </c>
      <c r="S190" s="31">
        <v>2340.8590000000004</v>
      </c>
      <c r="T190" s="32">
        <v>390780.56099999993</v>
      </c>
      <c r="U190" s="31">
        <v>18621</v>
      </c>
      <c r="V190" s="31">
        <v>3764</v>
      </c>
      <c r="W190" s="31">
        <v>30552</v>
      </c>
      <c r="X190" s="31">
        <v>276115.288</v>
      </c>
      <c r="Y190" s="32">
        <v>329052.288</v>
      </c>
      <c r="Z190" s="31">
        <v>3441.2339999999999</v>
      </c>
      <c r="AA190" s="31">
        <v>7971.7740000000003</v>
      </c>
      <c r="AB190" s="31">
        <v>15681.184999999999</v>
      </c>
      <c r="AC190" s="31">
        <v>10211.127</v>
      </c>
      <c r="AD190" s="31">
        <v>38668.756000000001</v>
      </c>
      <c r="AE190" s="31">
        <v>22515.824000000001</v>
      </c>
      <c r="AF190" s="31">
        <v>22586</v>
      </c>
      <c r="AG190" s="32">
        <v>121075.9</v>
      </c>
      <c r="AH190" s="31">
        <v>3817.5749999999998</v>
      </c>
      <c r="AI190" s="31">
        <v>4420.1949999999997</v>
      </c>
      <c r="AJ190" s="31">
        <v>1995.4739999999999</v>
      </c>
      <c r="AK190" s="31">
        <v>2010.807</v>
      </c>
      <c r="AL190" s="31">
        <v>10342</v>
      </c>
      <c r="AM190" s="32">
        <v>22586.050999999999</v>
      </c>
      <c r="AN190" s="31">
        <v>10290.949000000001</v>
      </c>
      <c r="AO190" s="31">
        <v>5390.2359999999999</v>
      </c>
      <c r="AP190" s="32">
        <v>15681.185000000001</v>
      </c>
      <c r="AQ190" s="31">
        <v>3049.1469999999999</v>
      </c>
      <c r="AR190" s="31">
        <v>7726</v>
      </c>
      <c r="AS190" s="31">
        <v>10092</v>
      </c>
      <c r="AT190" s="31">
        <v>1400.972</v>
      </c>
      <c r="AU190" s="31">
        <v>4848.4949999999999</v>
      </c>
      <c r="AV190" s="31">
        <v>15247.098</v>
      </c>
      <c r="AW190" s="31">
        <v>4729.8950000000004</v>
      </c>
      <c r="AX190" s="31">
        <v>2413.1729999999998</v>
      </c>
      <c r="AY190" s="31">
        <v>3661.1680000000001</v>
      </c>
      <c r="AZ190" s="31">
        <v>4412</v>
      </c>
      <c r="BA190" s="31">
        <v>147813</v>
      </c>
      <c r="BB190" s="31">
        <v>5983</v>
      </c>
      <c r="BC190" s="31">
        <v>4262</v>
      </c>
      <c r="BD190" s="31">
        <v>49938.798000000003</v>
      </c>
      <c r="BE190" s="31">
        <v>24342</v>
      </c>
      <c r="BF190" s="32">
        <v>289918.74599999998</v>
      </c>
      <c r="BG190" s="31">
        <v>36518</v>
      </c>
      <c r="BH190" s="31">
        <v>171201</v>
      </c>
      <c r="BI190" s="31">
        <v>14792</v>
      </c>
      <c r="BJ190" s="31">
        <v>38467</v>
      </c>
      <c r="BK190" s="31">
        <v>97325.062999999995</v>
      </c>
      <c r="BL190" s="31">
        <v>25276</v>
      </c>
      <c r="BM190" s="31">
        <v>3289</v>
      </c>
      <c r="BN190" s="31">
        <v>22751</v>
      </c>
      <c r="BO190" s="32">
        <v>409619.06299999997</v>
      </c>
      <c r="BP190" s="31">
        <v>7859</v>
      </c>
      <c r="BQ190" s="31">
        <v>3583.1619999999998</v>
      </c>
      <c r="BR190" s="31">
        <v>10999</v>
      </c>
      <c r="BS190" s="31">
        <v>8143</v>
      </c>
      <c r="BT190" s="31">
        <v>12051</v>
      </c>
      <c r="BU190" s="31">
        <v>5897</v>
      </c>
      <c r="BV190" s="31">
        <v>10708</v>
      </c>
      <c r="BW190" s="31">
        <v>7364</v>
      </c>
      <c r="BX190" s="31">
        <v>6022.7060000000001</v>
      </c>
      <c r="BY190" s="31">
        <v>2560.4470000000001</v>
      </c>
      <c r="BZ190" s="31">
        <v>4720</v>
      </c>
      <c r="CA190" s="31">
        <v>2797</v>
      </c>
      <c r="CB190" s="31">
        <v>5303</v>
      </c>
      <c r="CC190" s="31">
        <v>3781.1010000000001</v>
      </c>
      <c r="CD190" s="31">
        <v>1258</v>
      </c>
      <c r="CE190" s="32">
        <v>93046.415999999997</v>
      </c>
      <c r="CF190" s="31">
        <v>3047.6709999999998</v>
      </c>
      <c r="CG190" s="32">
        <v>505713.14999999991</v>
      </c>
      <c r="CH190" s="31">
        <v>1241935</v>
      </c>
      <c r="CI190" s="31">
        <v>969153</v>
      </c>
      <c r="CJ190" s="31">
        <v>201461.1110568319</v>
      </c>
      <c r="CK190" s="31">
        <v>126246.09600000001</v>
      </c>
      <c r="CL190" s="31">
        <v>77740.547000000006</v>
      </c>
      <c r="CM190" s="31">
        <v>46151.512000000002</v>
      </c>
      <c r="CN190" s="31">
        <v>60846.042000000001</v>
      </c>
      <c r="CO190" s="31">
        <v>21769</v>
      </c>
      <c r="CP190" s="31">
        <v>131766.932</v>
      </c>
      <c r="CQ190" s="31">
        <v>43338.254000000001</v>
      </c>
      <c r="CR190" s="31">
        <v>6544.5640000000003</v>
      </c>
      <c r="CS190" s="31">
        <v>20921.378000000001</v>
      </c>
      <c r="CT190" s="31">
        <v>23700.285</v>
      </c>
      <c r="CU190" s="31">
        <v>139062.98699999999</v>
      </c>
      <c r="CV190" s="31">
        <v>3904.5279999999998</v>
      </c>
      <c r="CW190" s="31">
        <v>19055.66</v>
      </c>
      <c r="CX190" s="32">
        <v>3133596.8960568318</v>
      </c>
      <c r="CY190" s="31">
        <v>22912.813999999998</v>
      </c>
      <c r="CZ190" s="31">
        <v>11945.589</v>
      </c>
      <c r="DA190" s="31">
        <v>5228.9080000000004</v>
      </c>
      <c r="DB190" s="31">
        <v>2581.518</v>
      </c>
      <c r="DC190" s="31">
        <v>21204.866000000002</v>
      </c>
      <c r="DD190" s="31">
        <v>77092.383000000002</v>
      </c>
      <c r="DE190" s="31">
        <v>9040.8370000000032</v>
      </c>
      <c r="DF190" s="32">
        <v>150006.91500000001</v>
      </c>
      <c r="DG190" s="31">
        <v>610.76700000000005</v>
      </c>
      <c r="DH190" s="31">
        <v>62413.148999999998</v>
      </c>
      <c r="DI190" s="31">
        <v>21397.763999999999</v>
      </c>
      <c r="DJ190" s="31">
        <v>5808.7250000000004</v>
      </c>
      <c r="DK190" s="31">
        <v>4685.9459999999999</v>
      </c>
      <c r="DL190" s="31">
        <v>1835.8630000000001</v>
      </c>
      <c r="DM190" s="31">
        <v>3481.7759999999998</v>
      </c>
      <c r="DN190" s="31">
        <v>2364.89</v>
      </c>
      <c r="DO190" s="31">
        <v>570.56200000000001</v>
      </c>
      <c r="DP190" s="31">
        <v>21839.81</v>
      </c>
      <c r="DQ190" s="31">
        <v>15480.619000000001</v>
      </c>
      <c r="DR190" s="31">
        <v>65177.180999999997</v>
      </c>
      <c r="DS190" s="31">
        <v>2898.5039999999999</v>
      </c>
      <c r="DT190" s="31">
        <v>16366.21</v>
      </c>
      <c r="DU190" s="31">
        <v>2914</v>
      </c>
      <c r="DV190" s="32">
        <v>227845.76599999995</v>
      </c>
      <c r="DW190" s="32">
        <v>3511449.5770568317</v>
      </c>
      <c r="DX190" s="31">
        <v>29535.576000000001</v>
      </c>
      <c r="DY190" s="31">
        <v>10039.174000000001</v>
      </c>
      <c r="DZ190" s="31">
        <v>6202.3180000000002</v>
      </c>
      <c r="EA190" s="31">
        <v>1604.0070000000001</v>
      </c>
      <c r="EB190" s="31">
        <v>10872.709000000001</v>
      </c>
      <c r="EC190" s="31">
        <v>6271.4089999999997</v>
      </c>
      <c r="ED190" s="31">
        <v>14637.981</v>
      </c>
      <c r="EE190" s="31">
        <v>392.959</v>
      </c>
      <c r="EF190" s="31">
        <v>3783.0659999999998</v>
      </c>
      <c r="EG190" s="31">
        <v>7479.317</v>
      </c>
      <c r="EH190" s="31">
        <v>544.43499999999995</v>
      </c>
      <c r="EI190" s="31">
        <v>2879.9949999999999</v>
      </c>
      <c r="EJ190" s="31">
        <v>16045.358</v>
      </c>
      <c r="EK190" s="31">
        <v>422.202</v>
      </c>
      <c r="EL190" s="31">
        <v>67610.698999999993</v>
      </c>
      <c r="EM190" s="31">
        <v>464.06</v>
      </c>
      <c r="EN190" s="31">
        <v>64447.014000000003</v>
      </c>
      <c r="EO190" s="31">
        <v>1157.171</v>
      </c>
      <c r="EP190" s="31">
        <v>1279.4100000000001</v>
      </c>
      <c r="EQ190" s="31">
        <v>18884.919000000002</v>
      </c>
      <c r="ER190" s="31">
        <v>7906.607</v>
      </c>
      <c r="ES190" s="31">
        <v>1222.239</v>
      </c>
      <c r="ET190" s="31">
        <v>29122.893</v>
      </c>
      <c r="EU190" s="31">
        <v>2019.4259999999999</v>
      </c>
      <c r="EV190" s="31">
        <v>2455.8629999999998</v>
      </c>
      <c r="EW190" s="31">
        <v>4874.6379999999999</v>
      </c>
      <c r="EX190" s="31">
        <v>14816.581</v>
      </c>
      <c r="EY190" s="31">
        <v>11010.637000000001</v>
      </c>
      <c r="EZ190" s="31">
        <v>9588.7009999999991</v>
      </c>
      <c r="FA190" s="31">
        <v>2374.1030000000001</v>
      </c>
      <c r="FB190" s="31">
        <v>1160.6590000000001</v>
      </c>
      <c r="FC190" s="31">
        <v>29125.075000000001</v>
      </c>
      <c r="FD190" s="31">
        <v>17220.027999999998</v>
      </c>
      <c r="FE190" s="31">
        <v>1806.5319999999999</v>
      </c>
      <c r="FF190" s="31">
        <v>10195.656000000001</v>
      </c>
      <c r="FG190" s="31">
        <v>117599.565</v>
      </c>
      <c r="FH190" s="31">
        <v>7956.5519999999997</v>
      </c>
      <c r="FI190" s="31">
        <v>150.18600000000001</v>
      </c>
      <c r="FJ190" s="31">
        <v>10131.272999999999</v>
      </c>
      <c r="FK190" s="31">
        <v>77.174000000000007</v>
      </c>
      <c r="FL190" s="31">
        <v>4679.6170000000002</v>
      </c>
      <c r="FM190" s="31">
        <v>6965.2039999999997</v>
      </c>
      <c r="FN190" s="31">
        <v>43961.923999999999</v>
      </c>
      <c r="FO190" s="31">
        <v>32510.746999999999</v>
      </c>
      <c r="FP190" s="31">
        <v>1075.9000000000001</v>
      </c>
      <c r="FQ190" s="31">
        <v>31950.956999999999</v>
      </c>
      <c r="FR190" s="31">
        <v>4454.777</v>
      </c>
      <c r="FS190" s="31">
        <v>9352.7420000000002</v>
      </c>
      <c r="FT190" s="31">
        <v>22502.14</v>
      </c>
      <c r="FU190" s="31">
        <v>48759.711000000003</v>
      </c>
      <c r="FV190" s="31">
        <v>9749.5679999999993</v>
      </c>
      <c r="FW190" s="31">
        <v>11606.924000000001</v>
      </c>
      <c r="FX190" s="31">
        <v>437.75</v>
      </c>
      <c r="FY190" s="32">
        <v>773376.12800000014</v>
      </c>
      <c r="GA190" s="30">
        <v>5921366.3500568317</v>
      </c>
    </row>
    <row r="191" spans="1:183">
      <c r="A191" s="33">
        <v>1999</v>
      </c>
      <c r="B191" s="31">
        <v>8094.1559999999999</v>
      </c>
      <c r="C191" s="31">
        <v>10235.655000000001</v>
      </c>
      <c r="D191" s="31">
        <v>5320.134</v>
      </c>
      <c r="E191" s="31">
        <v>5158.0969999999998</v>
      </c>
      <c r="F191" s="31">
        <v>60824</v>
      </c>
      <c r="G191" s="31">
        <v>82074.778000000006</v>
      </c>
      <c r="H191" s="31">
        <v>57603.633999999998</v>
      </c>
      <c r="I191" s="31">
        <v>15801.947</v>
      </c>
      <c r="J191" s="31">
        <v>4463.3770000000004</v>
      </c>
      <c r="K191" s="31">
        <v>8858</v>
      </c>
      <c r="L191" s="31">
        <v>7232.8090000000002</v>
      </c>
      <c r="M191" s="31">
        <v>59293.32</v>
      </c>
      <c r="N191" s="32">
        <v>324959.90700000001</v>
      </c>
      <c r="O191" s="31">
        <v>3750.1410000000001</v>
      </c>
      <c r="P191" s="31">
        <v>10536.749</v>
      </c>
      <c r="Q191" s="31">
        <v>10283.380999999999</v>
      </c>
      <c r="R191" s="31">
        <v>39953.262999999999</v>
      </c>
      <c r="S191" s="31">
        <v>2360.3330000000001</v>
      </c>
      <c r="T191" s="32">
        <v>391843.77399999998</v>
      </c>
      <c r="U191" s="31">
        <v>18830</v>
      </c>
      <c r="V191" s="31">
        <v>3784</v>
      </c>
      <c r="W191" s="31">
        <v>30821</v>
      </c>
      <c r="X191" s="31">
        <v>279294.71299999999</v>
      </c>
      <c r="Y191" s="32">
        <v>332729.71299999999</v>
      </c>
      <c r="Z191" s="31">
        <v>3457.4929999999999</v>
      </c>
      <c r="AA191" s="31">
        <v>7893.2269999999999</v>
      </c>
      <c r="AB191" s="31">
        <v>15676.174999999999</v>
      </c>
      <c r="AC191" s="31">
        <v>10172.673000000001</v>
      </c>
      <c r="AD191" s="31">
        <v>38665.538999999997</v>
      </c>
      <c r="AE191" s="31">
        <v>22480.526999999998</v>
      </c>
      <c r="AF191" s="31">
        <v>22541</v>
      </c>
      <c r="AG191" s="32">
        <v>120886.63399999999</v>
      </c>
      <c r="AH191" s="31">
        <v>3958.6529999999998</v>
      </c>
      <c r="AI191" s="31">
        <v>4408.3829999999998</v>
      </c>
      <c r="AJ191" s="31">
        <v>2004.9849999999999</v>
      </c>
      <c r="AK191" s="31">
        <v>2009.653</v>
      </c>
      <c r="AL191" s="31">
        <v>10159</v>
      </c>
      <c r="AM191" s="32">
        <v>22540.673999999999</v>
      </c>
      <c r="AN191" s="31">
        <v>10280.436</v>
      </c>
      <c r="AO191" s="31">
        <v>5395.7389999999996</v>
      </c>
      <c r="AP191" s="32">
        <v>15676.174999999999</v>
      </c>
      <c r="AQ191" s="31">
        <v>3047.62</v>
      </c>
      <c r="AR191" s="31">
        <v>7769</v>
      </c>
      <c r="AS191" s="31">
        <v>10064</v>
      </c>
      <c r="AT191" s="31">
        <v>1389.7560000000001</v>
      </c>
      <c r="AU191" s="31">
        <v>4815.6670000000004</v>
      </c>
      <c r="AV191" s="31">
        <v>15084.623</v>
      </c>
      <c r="AW191" s="31">
        <v>4796.5739999999996</v>
      </c>
      <c r="AX191" s="31">
        <v>2393.6570000000002</v>
      </c>
      <c r="AY191" s="31">
        <v>3658.4540000000002</v>
      </c>
      <c r="AZ191" s="31">
        <v>4403</v>
      </c>
      <c r="BA191" s="31">
        <v>147352</v>
      </c>
      <c r="BB191" s="31">
        <v>6111</v>
      </c>
      <c r="BC191" s="31">
        <v>4325</v>
      </c>
      <c r="BD191" s="31">
        <v>49487.245000000003</v>
      </c>
      <c r="BE191" s="31">
        <v>24702</v>
      </c>
      <c r="BF191" s="32">
        <v>289399.59600000002</v>
      </c>
      <c r="BG191" s="31">
        <v>36923</v>
      </c>
      <c r="BH191" s="31">
        <v>173764</v>
      </c>
      <c r="BI191" s="31">
        <v>14977</v>
      </c>
      <c r="BJ191" s="31">
        <v>39145</v>
      </c>
      <c r="BK191" s="31">
        <v>98616.904999999999</v>
      </c>
      <c r="BL191" s="31">
        <v>25686</v>
      </c>
      <c r="BM191" s="31">
        <v>3308</v>
      </c>
      <c r="BN191" s="31">
        <v>23129</v>
      </c>
      <c r="BO191" s="32">
        <v>415548.90500000003</v>
      </c>
      <c r="BP191" s="31">
        <v>8026</v>
      </c>
      <c r="BQ191" s="31">
        <v>3648</v>
      </c>
      <c r="BR191" s="31">
        <v>11053</v>
      </c>
      <c r="BS191" s="31">
        <v>8277</v>
      </c>
      <c r="BT191" s="31">
        <v>12268</v>
      </c>
      <c r="BU191" s="31">
        <v>6011</v>
      </c>
      <c r="BV191" s="31">
        <v>10903</v>
      </c>
      <c r="BW191" s="31">
        <v>7499</v>
      </c>
      <c r="BX191" s="31">
        <v>6180.8710000000001</v>
      </c>
      <c r="BY191" s="31">
        <v>2588.7860000000001</v>
      </c>
      <c r="BZ191" s="31">
        <v>4827</v>
      </c>
      <c r="CA191" s="31">
        <v>2848</v>
      </c>
      <c r="CB191" s="31">
        <v>5447</v>
      </c>
      <c r="CC191" s="31">
        <v>3800.0810000000001</v>
      </c>
      <c r="CD191" s="31">
        <v>1255</v>
      </c>
      <c r="CE191" s="32">
        <v>94631.738000000012</v>
      </c>
      <c r="CF191" s="31">
        <v>3076.7359999999999</v>
      </c>
      <c r="CG191" s="32">
        <v>513257.37900000002</v>
      </c>
      <c r="CH191" s="31">
        <v>1252735</v>
      </c>
      <c r="CI191" s="31">
        <v>986477</v>
      </c>
      <c r="CJ191" s="31">
        <v>203754.46618519881</v>
      </c>
      <c r="CK191" s="31">
        <v>126494.40300000001</v>
      </c>
      <c r="CL191" s="31">
        <v>79448.134000000005</v>
      </c>
      <c r="CM191" s="31">
        <v>46485.421999999999</v>
      </c>
      <c r="CN191" s="31">
        <v>61394.684000000001</v>
      </c>
      <c r="CO191" s="31">
        <v>21941</v>
      </c>
      <c r="CP191" s="31">
        <v>134249.58100000001</v>
      </c>
      <c r="CQ191" s="31">
        <v>43828.892999999996</v>
      </c>
      <c r="CR191" s="31">
        <v>6599.3069999999998</v>
      </c>
      <c r="CS191" s="31">
        <v>21364.525000000001</v>
      </c>
      <c r="CT191" s="31">
        <v>24269.874</v>
      </c>
      <c r="CU191" s="31">
        <v>142520.12400000001</v>
      </c>
      <c r="CV191" s="31">
        <v>3967.7530000000002</v>
      </c>
      <c r="CW191" s="31">
        <v>19241.035</v>
      </c>
      <c r="CX191" s="32">
        <v>3174771.2011851985</v>
      </c>
      <c r="CY191" s="31">
        <v>23646.128000000001</v>
      </c>
      <c r="CZ191" s="31">
        <v>12170.566000000001</v>
      </c>
      <c r="DA191" s="31">
        <v>5361.9489999999996</v>
      </c>
      <c r="DB191" s="31">
        <v>2623.049</v>
      </c>
      <c r="DC191" s="31">
        <v>21102.088</v>
      </c>
      <c r="DD191" s="31">
        <v>78089.676000000007</v>
      </c>
      <c r="DE191" s="31">
        <v>9244.4040000000023</v>
      </c>
      <c r="DF191" s="32">
        <v>152237.86000000002</v>
      </c>
      <c r="DG191" s="31">
        <v>622.63400000000001</v>
      </c>
      <c r="DH191" s="31">
        <v>62834.241999999998</v>
      </c>
      <c r="DI191" s="31">
        <v>22031.348999999998</v>
      </c>
      <c r="DJ191" s="31">
        <v>5960.2939999999999</v>
      </c>
      <c r="DK191" s="31">
        <v>4842.8310000000001</v>
      </c>
      <c r="DL191" s="31">
        <v>1905.2460000000001</v>
      </c>
      <c r="DM191" s="31">
        <v>3531.1509999999998</v>
      </c>
      <c r="DN191" s="31">
        <v>2448.2260000000001</v>
      </c>
      <c r="DO191" s="31">
        <v>597.10500000000002</v>
      </c>
      <c r="DP191" s="31">
        <v>22478.802</v>
      </c>
      <c r="DQ191" s="31">
        <v>15888.916999999999</v>
      </c>
      <c r="DR191" s="31">
        <v>66253.997000000003</v>
      </c>
      <c r="DS191" s="31">
        <v>3056.08</v>
      </c>
      <c r="DT191" s="31">
        <v>16919.659</v>
      </c>
      <c r="DU191" s="31">
        <v>3026</v>
      </c>
      <c r="DV191" s="32">
        <v>232396.53299999994</v>
      </c>
      <c r="DW191" s="32">
        <v>3559405.5941851987</v>
      </c>
      <c r="DX191" s="31">
        <v>29979.815999999999</v>
      </c>
      <c r="DY191" s="31">
        <v>10215.442999999999</v>
      </c>
      <c r="DZ191" s="31">
        <v>6406.7659999999996</v>
      </c>
      <c r="EA191" s="31">
        <v>1642.943</v>
      </c>
      <c r="EB191" s="31">
        <v>11225.306</v>
      </c>
      <c r="EC191" s="31">
        <v>6458.2830000000004</v>
      </c>
      <c r="ED191" s="31">
        <v>14988.502</v>
      </c>
      <c r="EE191" s="31">
        <v>397.387</v>
      </c>
      <c r="EF191" s="31">
        <v>3863.4140000000002</v>
      </c>
      <c r="EG191" s="31">
        <v>7708.7430000000004</v>
      </c>
      <c r="EH191" s="31">
        <v>561.26099999999997</v>
      </c>
      <c r="EI191" s="31">
        <v>2972.317</v>
      </c>
      <c r="EJ191" s="31">
        <v>16456.878000000001</v>
      </c>
      <c r="EK191" s="31">
        <v>426.50700000000001</v>
      </c>
      <c r="EL191" s="31">
        <v>69080.012000000002</v>
      </c>
      <c r="EM191" s="31">
        <v>477.53800000000001</v>
      </c>
      <c r="EN191" s="31">
        <v>66358.975999999995</v>
      </c>
      <c r="EO191" s="31">
        <v>1195.6469999999999</v>
      </c>
      <c r="EP191" s="31">
        <v>1323.4670000000001</v>
      </c>
      <c r="EQ191" s="31">
        <v>19304.881000000001</v>
      </c>
      <c r="ER191" s="31">
        <v>8154.4030000000002</v>
      </c>
      <c r="ES191" s="31">
        <v>1250.4090000000001</v>
      </c>
      <c r="ET191" s="31">
        <v>29795.494999999999</v>
      </c>
      <c r="EU191" s="31">
        <v>2045.7629999999999</v>
      </c>
      <c r="EV191" s="31">
        <v>2598.6149999999998</v>
      </c>
      <c r="EW191" s="31">
        <v>4993.4139999999998</v>
      </c>
      <c r="EX191" s="31">
        <v>15271.26</v>
      </c>
      <c r="EY191" s="31">
        <v>11285.571</v>
      </c>
      <c r="EZ191" s="31">
        <v>9813.7150000000001</v>
      </c>
      <c r="FA191" s="31">
        <v>2436.9090000000001</v>
      </c>
      <c r="FB191" s="31">
        <v>1173.1289999999999</v>
      </c>
      <c r="FC191" s="31">
        <v>29657.451000000001</v>
      </c>
      <c r="FD191" s="31">
        <v>17676.731</v>
      </c>
      <c r="FE191" s="31">
        <v>1846.6990000000001</v>
      </c>
      <c r="FF191" s="31">
        <v>10563.223</v>
      </c>
      <c r="FG191" s="31">
        <v>120369.19899999999</v>
      </c>
      <c r="FH191" s="31">
        <v>8122.2389999999996</v>
      </c>
      <c r="FI191" s="31">
        <v>154.97</v>
      </c>
      <c r="FJ191" s="31">
        <v>10405.388999999999</v>
      </c>
      <c r="FK191" s="31">
        <v>78.137</v>
      </c>
      <c r="FL191" s="31">
        <v>4705.9610000000002</v>
      </c>
      <c r="FM191" s="31">
        <v>7171.0190000000002</v>
      </c>
      <c r="FN191" s="31">
        <v>44526.271999999997</v>
      </c>
      <c r="FO191" s="31">
        <v>33345.196000000004</v>
      </c>
      <c r="FP191" s="31">
        <v>1094.4290000000001</v>
      </c>
      <c r="FQ191" s="31">
        <v>32808.025999999998</v>
      </c>
      <c r="FR191" s="31">
        <v>4582.5</v>
      </c>
      <c r="FS191" s="31">
        <v>9462.5450000000001</v>
      </c>
      <c r="FT191" s="31">
        <v>23227.669000000002</v>
      </c>
      <c r="FU191" s="31">
        <v>50283.548999999999</v>
      </c>
      <c r="FV191" s="31">
        <v>9967.4470000000001</v>
      </c>
      <c r="FW191" s="31">
        <v>11733.078</v>
      </c>
      <c r="FX191" s="31">
        <v>454.66500000000002</v>
      </c>
      <c r="FY191" s="32">
        <v>792099.16399999987</v>
      </c>
      <c r="GA191" s="30">
        <v>5999621.8541851975</v>
      </c>
    </row>
    <row r="192" spans="1:183">
      <c r="A192" s="33">
        <v>2000</v>
      </c>
      <c r="B192" s="31">
        <v>8113.4129999999996</v>
      </c>
      <c r="C192" s="31">
        <v>10263.618</v>
      </c>
      <c r="D192" s="31">
        <v>5337.4160000000002</v>
      </c>
      <c r="E192" s="31">
        <v>5168.5950000000003</v>
      </c>
      <c r="F192" s="31">
        <v>61137</v>
      </c>
      <c r="G192" s="31">
        <v>82187.909</v>
      </c>
      <c r="H192" s="31">
        <v>57719.337</v>
      </c>
      <c r="I192" s="31">
        <v>15907.852999999999</v>
      </c>
      <c r="J192" s="31">
        <v>4492.3999999999996</v>
      </c>
      <c r="K192" s="31">
        <v>8872</v>
      </c>
      <c r="L192" s="31">
        <v>7266.92</v>
      </c>
      <c r="M192" s="31">
        <v>59522.468000000001</v>
      </c>
      <c r="N192" s="32">
        <v>325988.929</v>
      </c>
      <c r="O192" s="31">
        <v>3791.69</v>
      </c>
      <c r="P192" s="31">
        <v>10559.11</v>
      </c>
      <c r="Q192" s="31">
        <v>10335.597</v>
      </c>
      <c r="R192" s="31">
        <v>40016.080999999998</v>
      </c>
      <c r="S192" s="31">
        <v>2380.1590000000006</v>
      </c>
      <c r="T192" s="32">
        <v>393071.56599999999</v>
      </c>
      <c r="U192" s="31">
        <v>19053</v>
      </c>
      <c r="V192" s="31">
        <v>3802</v>
      </c>
      <c r="W192" s="31">
        <v>31100</v>
      </c>
      <c r="X192" s="31">
        <v>282158</v>
      </c>
      <c r="Y192" s="32">
        <v>336113</v>
      </c>
      <c r="Z192" s="31">
        <v>3473.835</v>
      </c>
      <c r="AA192" s="31">
        <v>7818.4949999999999</v>
      </c>
      <c r="AB192" s="31">
        <v>15670.448</v>
      </c>
      <c r="AC192" s="31">
        <v>10137.449000000001</v>
      </c>
      <c r="AD192" s="31">
        <v>38654.163999999997</v>
      </c>
      <c r="AE192" s="31">
        <v>22451.920999999998</v>
      </c>
      <c r="AF192" s="31">
        <v>22507</v>
      </c>
      <c r="AG192" s="32">
        <v>120713.31200000001</v>
      </c>
      <c r="AH192" s="31">
        <v>4035.4569999999999</v>
      </c>
      <c r="AI192" s="31">
        <v>4410.83</v>
      </c>
      <c r="AJ192" s="31">
        <v>2014.5119999999999</v>
      </c>
      <c r="AK192" s="31">
        <v>2010.557</v>
      </c>
      <c r="AL192" s="31">
        <v>10036</v>
      </c>
      <c r="AM192" s="32">
        <v>22507.356</v>
      </c>
      <c r="AN192" s="31">
        <v>10270.128000000001</v>
      </c>
      <c r="AO192" s="31">
        <v>5400.32</v>
      </c>
      <c r="AP192" s="32">
        <v>15670.448</v>
      </c>
      <c r="AQ192" s="31">
        <v>3042.556</v>
      </c>
      <c r="AR192" s="31">
        <v>7809</v>
      </c>
      <c r="AS192" s="31">
        <v>10034</v>
      </c>
      <c r="AT192" s="31">
        <v>1379.835</v>
      </c>
      <c r="AU192" s="31">
        <v>4777.2089999999998</v>
      </c>
      <c r="AV192" s="31">
        <v>15032.14</v>
      </c>
      <c r="AW192" s="31">
        <v>4851.0540000000001</v>
      </c>
      <c r="AX192" s="31">
        <v>2376.1779999999999</v>
      </c>
      <c r="AY192" s="31">
        <v>3654.3870000000002</v>
      </c>
      <c r="AZ192" s="31">
        <v>4391</v>
      </c>
      <c r="BA192" s="31">
        <v>146710</v>
      </c>
      <c r="BB192" s="31">
        <v>6230</v>
      </c>
      <c r="BC192" s="31">
        <v>4385</v>
      </c>
      <c r="BD192" s="31">
        <v>49005</v>
      </c>
      <c r="BE192" s="31">
        <v>25042</v>
      </c>
      <c r="BF192" s="32">
        <v>288719.359</v>
      </c>
      <c r="BG192" s="31">
        <v>37336</v>
      </c>
      <c r="BH192" s="31">
        <v>176320</v>
      </c>
      <c r="BI192" s="31">
        <v>15156</v>
      </c>
      <c r="BJ192" s="31">
        <v>39817</v>
      </c>
      <c r="BK192" s="31">
        <v>99926.62</v>
      </c>
      <c r="BL192" s="31">
        <v>26087</v>
      </c>
      <c r="BM192" s="31">
        <v>3328</v>
      </c>
      <c r="BN192" s="31">
        <v>23493</v>
      </c>
      <c r="BO192" s="32">
        <v>421463.62</v>
      </c>
      <c r="BP192" s="31">
        <v>8195</v>
      </c>
      <c r="BQ192" s="31">
        <v>3710.558</v>
      </c>
      <c r="BR192" s="31">
        <v>11106</v>
      </c>
      <c r="BS192" s="31">
        <v>8410</v>
      </c>
      <c r="BT192" s="31">
        <v>12446</v>
      </c>
      <c r="BU192" s="31">
        <v>6126</v>
      </c>
      <c r="BV192" s="31">
        <v>11085</v>
      </c>
      <c r="BW192" s="31">
        <v>7639</v>
      </c>
      <c r="BX192" s="31">
        <v>6347.6580000000004</v>
      </c>
      <c r="BY192" s="31">
        <v>2615.4670000000001</v>
      </c>
      <c r="BZ192" s="31">
        <v>4935</v>
      </c>
      <c r="CA192" s="31">
        <v>2900</v>
      </c>
      <c r="CB192" s="31">
        <v>5592</v>
      </c>
      <c r="CC192" s="31">
        <v>3814</v>
      </c>
      <c r="CD192" s="31">
        <v>1252</v>
      </c>
      <c r="CE192" s="32">
        <v>96173.683000000005</v>
      </c>
      <c r="CF192" s="31">
        <v>3105.6250000000005</v>
      </c>
      <c r="CG192" s="32">
        <v>520742.92800000001</v>
      </c>
      <c r="CH192" s="31">
        <v>1262645</v>
      </c>
      <c r="CI192" s="31">
        <v>1004124</v>
      </c>
      <c r="CJ192" s="31">
        <v>205132.45800000001</v>
      </c>
      <c r="CK192" s="31">
        <v>126729</v>
      </c>
      <c r="CL192" s="31">
        <v>81222.081999999995</v>
      </c>
      <c r="CM192" s="31">
        <v>46838.841999999997</v>
      </c>
      <c r="CN192" s="31">
        <v>61862.928</v>
      </c>
      <c r="CO192" s="31">
        <v>22133</v>
      </c>
      <c r="CP192" s="31">
        <v>136681.49299999999</v>
      </c>
      <c r="CQ192" s="31">
        <v>44301.205999999998</v>
      </c>
      <c r="CR192" s="31">
        <v>6658.72</v>
      </c>
      <c r="CS192" s="31">
        <v>21803.909</v>
      </c>
      <c r="CT192" s="31">
        <v>24818.162</v>
      </c>
      <c r="CU192" s="31">
        <v>146404.91399999999</v>
      </c>
      <c r="CV192" s="31">
        <v>4036.7530000000002</v>
      </c>
      <c r="CW192" s="31">
        <v>19435.868999999999</v>
      </c>
      <c r="CX192" s="32">
        <v>3214828.3359999997</v>
      </c>
      <c r="CY192" s="31">
        <v>23898.198</v>
      </c>
      <c r="CZ192" s="31">
        <v>12395.58</v>
      </c>
      <c r="DA192" s="31">
        <v>5497.7330000000002</v>
      </c>
      <c r="DB192" s="31">
        <v>2663.7570000000001</v>
      </c>
      <c r="DC192" s="31">
        <v>21263.45</v>
      </c>
      <c r="DD192" s="31">
        <v>79060.41</v>
      </c>
      <c r="DE192" s="31">
        <v>9444.848</v>
      </c>
      <c r="DF192" s="32">
        <v>154223.976</v>
      </c>
      <c r="DG192" s="31">
        <v>634.13699999999994</v>
      </c>
      <c r="DH192" s="31">
        <v>63273.254999999997</v>
      </c>
      <c r="DI192" s="31">
        <v>22675.616999999998</v>
      </c>
      <c r="DJ192" s="31">
        <v>6114.57</v>
      </c>
      <c r="DK192" s="31">
        <v>4998.5640000000003</v>
      </c>
      <c r="DL192" s="31">
        <v>1973.5719999999999</v>
      </c>
      <c r="DM192" s="31">
        <v>3580.7280000000001</v>
      </c>
      <c r="DN192" s="31">
        <v>2534.4340000000002</v>
      </c>
      <c r="DO192" s="31">
        <v>626.96400000000006</v>
      </c>
      <c r="DP192" s="31">
        <v>23146.685000000001</v>
      </c>
      <c r="DQ192" s="31">
        <v>16305.659</v>
      </c>
      <c r="DR192" s="31">
        <v>67329.298999999999</v>
      </c>
      <c r="DS192" s="31">
        <v>3219.297</v>
      </c>
      <c r="DT192" s="31">
        <v>17495.14</v>
      </c>
      <c r="DU192" s="31">
        <v>3149</v>
      </c>
      <c r="DV192" s="32">
        <v>237056.92099999997</v>
      </c>
      <c r="DW192" s="32">
        <v>3606109.2329999995</v>
      </c>
      <c r="DX192" s="31">
        <v>30429.226999999999</v>
      </c>
      <c r="DY192" s="31">
        <v>10377.267</v>
      </c>
      <c r="DZ192" s="31">
        <v>6619.12</v>
      </c>
      <c r="EA192" s="31">
        <v>1679.68</v>
      </c>
      <c r="EB192" s="31">
        <v>11587.75</v>
      </c>
      <c r="EC192" s="31">
        <v>6621.1260000000002</v>
      </c>
      <c r="ED192" s="31">
        <v>15343.036</v>
      </c>
      <c r="EE192" s="31">
        <v>401.553</v>
      </c>
      <c r="EF192" s="31">
        <v>3940.259</v>
      </c>
      <c r="EG192" s="31">
        <v>7942.6750000000002</v>
      </c>
      <c r="EH192" s="31">
        <v>578.62599999999998</v>
      </c>
      <c r="EI192" s="31">
        <v>3103.9409999999998</v>
      </c>
      <c r="EJ192" s="31">
        <v>16884.578000000001</v>
      </c>
      <c r="EK192" s="31">
        <v>430.822</v>
      </c>
      <c r="EL192" s="31">
        <v>70512.305999999997</v>
      </c>
      <c r="EM192" s="31">
        <v>491.483</v>
      </c>
      <c r="EN192" s="31">
        <v>68362.274999999994</v>
      </c>
      <c r="EO192" s="31">
        <v>1236.4290000000001</v>
      </c>
      <c r="EP192" s="31">
        <v>1367.884</v>
      </c>
      <c r="EQ192" s="31">
        <v>19736.036</v>
      </c>
      <c r="ER192" s="31">
        <v>8350.4130000000005</v>
      </c>
      <c r="ES192" s="31">
        <v>1278.8589999999999</v>
      </c>
      <c r="ET192" s="31">
        <v>30507.978999999999</v>
      </c>
      <c r="EU192" s="31">
        <v>2067.6689999999999</v>
      </c>
      <c r="EV192" s="31">
        <v>2694.875</v>
      </c>
      <c r="EW192" s="31">
        <v>5115.45</v>
      </c>
      <c r="EX192" s="31">
        <v>15741.941999999999</v>
      </c>
      <c r="EY192" s="31">
        <v>11559.538</v>
      </c>
      <c r="EZ192" s="31">
        <v>10048.561</v>
      </c>
      <c r="FA192" s="31">
        <v>2500.8670000000002</v>
      </c>
      <c r="FB192" s="31">
        <v>1185.932</v>
      </c>
      <c r="FC192" s="31">
        <v>30184.083999999999</v>
      </c>
      <c r="FD192" s="31">
        <v>18124.563999999998</v>
      </c>
      <c r="FE192" s="31">
        <v>1893.442</v>
      </c>
      <c r="FF192" s="31">
        <v>10951.428</v>
      </c>
      <c r="FG192" s="31">
        <v>123178.818</v>
      </c>
      <c r="FH192" s="31">
        <v>8278.2090000000007</v>
      </c>
      <c r="FI192" s="31">
        <v>159.94800000000001</v>
      </c>
      <c r="FJ192" s="31">
        <v>10678.383</v>
      </c>
      <c r="FK192" s="31">
        <v>79.158000000000001</v>
      </c>
      <c r="FL192" s="31">
        <v>4815.6130000000003</v>
      </c>
      <c r="FM192" s="31">
        <v>7385.7219999999998</v>
      </c>
      <c r="FN192" s="31">
        <v>45064.097999999998</v>
      </c>
      <c r="FO192" s="31">
        <v>34193.830999999998</v>
      </c>
      <c r="FP192" s="31">
        <v>1109.75</v>
      </c>
      <c r="FQ192" s="31">
        <v>33712.118000000002</v>
      </c>
      <c r="FR192" s="31">
        <v>4711.6549999999997</v>
      </c>
      <c r="FS192" s="31">
        <v>9567.5529999999999</v>
      </c>
      <c r="FT192" s="31">
        <v>23955.822</v>
      </c>
      <c r="FU192" s="31">
        <v>51848.550999999999</v>
      </c>
      <c r="FV192" s="31">
        <v>10205.262000000001</v>
      </c>
      <c r="FW192" s="31">
        <v>11820.025</v>
      </c>
      <c r="FX192" s="31">
        <v>471.93299999999999</v>
      </c>
      <c r="FY192" s="32">
        <v>811088.125</v>
      </c>
      <c r="GA192" s="30">
        <v>6076557.5229999991</v>
      </c>
    </row>
    <row r="193" spans="1:183">
      <c r="A193" s="33">
        <v>2001</v>
      </c>
      <c r="B193" s="31">
        <v>8131.69</v>
      </c>
      <c r="C193" s="31">
        <v>10291.679</v>
      </c>
      <c r="D193" s="31">
        <v>5355.826</v>
      </c>
      <c r="E193" s="31">
        <v>5180.3090000000002</v>
      </c>
      <c r="F193" s="31">
        <v>61479</v>
      </c>
      <c r="G193" s="31">
        <v>82280.551000000007</v>
      </c>
      <c r="H193" s="31">
        <v>57844.923999999999</v>
      </c>
      <c r="I193" s="31">
        <v>16017.445</v>
      </c>
      <c r="J193" s="31">
        <v>4515.1949999999997</v>
      </c>
      <c r="K193" s="31">
        <v>8940</v>
      </c>
      <c r="L193" s="31">
        <v>7311.2370000000001</v>
      </c>
      <c r="M193" s="31">
        <v>59723.243000000002</v>
      </c>
      <c r="N193" s="32">
        <v>327071.09900000005</v>
      </c>
      <c r="O193" s="31">
        <v>3835.0250000000001</v>
      </c>
      <c r="P193" s="31">
        <v>10581.514999999999</v>
      </c>
      <c r="Q193" s="31">
        <v>10386.753000000001</v>
      </c>
      <c r="R193" s="31">
        <v>40087.103999999999</v>
      </c>
      <c r="S193" s="31">
        <v>2399.6790000000001</v>
      </c>
      <c r="T193" s="32">
        <v>394361.1750000001</v>
      </c>
      <c r="U193" s="31">
        <v>19294</v>
      </c>
      <c r="V193" s="31">
        <v>3838</v>
      </c>
      <c r="W193" s="31">
        <v>31377</v>
      </c>
      <c r="X193" s="31">
        <v>284915</v>
      </c>
      <c r="Y193" s="32">
        <v>339424</v>
      </c>
      <c r="Z193" s="31">
        <v>3490.3040000000001</v>
      </c>
      <c r="AA193" s="31">
        <v>7738.4160000000002</v>
      </c>
      <c r="AB193" s="31">
        <v>15666.989</v>
      </c>
      <c r="AC193" s="31">
        <v>10109.467000000001</v>
      </c>
      <c r="AD193" s="31">
        <v>38643.641000000003</v>
      </c>
      <c r="AE193" s="31">
        <v>22428.044000000002</v>
      </c>
      <c r="AF193" s="31">
        <v>22580</v>
      </c>
      <c r="AG193" s="32">
        <v>120656.861</v>
      </c>
      <c r="AH193" s="31">
        <v>4111.2929999999997</v>
      </c>
      <c r="AI193" s="31">
        <v>4439.1099999999997</v>
      </c>
      <c r="AJ193" s="31">
        <v>2023.912</v>
      </c>
      <c r="AK193" s="31">
        <v>2011.1790000000001</v>
      </c>
      <c r="AL193" s="31">
        <v>9995</v>
      </c>
      <c r="AM193" s="32">
        <v>22580.493999999999</v>
      </c>
      <c r="AN193" s="31">
        <v>10262.308000000001</v>
      </c>
      <c r="AO193" s="31">
        <v>5404.6809999999996</v>
      </c>
      <c r="AP193" s="32">
        <v>15666.989000000001</v>
      </c>
      <c r="AQ193" s="31">
        <v>3027.59</v>
      </c>
      <c r="AR193" s="31">
        <v>7847</v>
      </c>
      <c r="AS193" s="31">
        <v>10000</v>
      </c>
      <c r="AT193" s="31">
        <v>1369.9829999999999</v>
      </c>
      <c r="AU193" s="31">
        <v>4746.1639999999998</v>
      </c>
      <c r="AV193" s="31">
        <v>15052.25</v>
      </c>
      <c r="AW193" s="31">
        <v>4901.3289999999997</v>
      </c>
      <c r="AX193" s="31">
        <v>2358.232</v>
      </c>
      <c r="AY193" s="31">
        <v>3645.7469999999998</v>
      </c>
      <c r="AZ193" s="31">
        <v>4378</v>
      </c>
      <c r="BA193" s="31">
        <v>145990</v>
      </c>
      <c r="BB193" s="31">
        <v>6339</v>
      </c>
      <c r="BC193" s="31">
        <v>4445</v>
      </c>
      <c r="BD193" s="31">
        <v>48508</v>
      </c>
      <c r="BE193" s="31">
        <v>25372</v>
      </c>
      <c r="BF193" s="32">
        <v>287980.29499999998</v>
      </c>
      <c r="BG193" s="31">
        <v>37694</v>
      </c>
      <c r="BH193" s="31">
        <v>178870</v>
      </c>
      <c r="BI193" s="31">
        <v>15332</v>
      </c>
      <c r="BJ193" s="31">
        <v>40484</v>
      </c>
      <c r="BK193" s="31">
        <v>101246.961</v>
      </c>
      <c r="BL193" s="31">
        <v>26485</v>
      </c>
      <c r="BM193" s="31">
        <v>3348</v>
      </c>
      <c r="BN193" s="31">
        <v>23844</v>
      </c>
      <c r="BO193" s="32">
        <v>427303.96100000001</v>
      </c>
      <c r="BP193" s="31">
        <v>8367</v>
      </c>
      <c r="BQ193" s="31">
        <v>3774</v>
      </c>
      <c r="BR193" s="31">
        <v>11156</v>
      </c>
      <c r="BS193" s="31">
        <v>8545</v>
      </c>
      <c r="BT193" s="31">
        <v>12629</v>
      </c>
      <c r="BU193" s="31">
        <v>6242</v>
      </c>
      <c r="BV193" s="31">
        <v>11284</v>
      </c>
      <c r="BW193" s="31">
        <v>7782</v>
      </c>
      <c r="BX193" s="31">
        <v>6513.0479999999998</v>
      </c>
      <c r="BY193" s="31">
        <v>2640.2890000000002</v>
      </c>
      <c r="BZ193" s="31">
        <v>5043</v>
      </c>
      <c r="CA193" s="31">
        <v>2952</v>
      </c>
      <c r="CB193" s="31">
        <v>5740</v>
      </c>
      <c r="CC193" s="31">
        <v>3838</v>
      </c>
      <c r="CD193" s="31">
        <v>1249</v>
      </c>
      <c r="CE193" s="32">
        <v>97754.337</v>
      </c>
      <c r="CF193" s="31">
        <v>3133.1540000000005</v>
      </c>
      <c r="CG193" s="32">
        <v>528191.45199999993</v>
      </c>
      <c r="CH193" s="31">
        <v>1271850</v>
      </c>
      <c r="CI193" s="31">
        <v>1021967</v>
      </c>
      <c r="CJ193" s="31">
        <v>207800.88918812928</v>
      </c>
      <c r="CK193" s="31">
        <v>126972</v>
      </c>
      <c r="CL193" s="31">
        <v>83095.278999999995</v>
      </c>
      <c r="CM193" s="31">
        <v>47177.811000000002</v>
      </c>
      <c r="CN193" s="31">
        <v>62334.375</v>
      </c>
      <c r="CO193" s="31">
        <v>22335.805</v>
      </c>
      <c r="CP193" s="31">
        <v>139067.47500000001</v>
      </c>
      <c r="CQ193" s="31">
        <v>44753.046000000002</v>
      </c>
      <c r="CR193" s="31">
        <v>6713.3760000000002</v>
      </c>
      <c r="CS193" s="31">
        <v>22240.157999999999</v>
      </c>
      <c r="CT193" s="31">
        <v>25335.614000000001</v>
      </c>
      <c r="CU193" s="31">
        <v>150399.56599999999</v>
      </c>
      <c r="CV193" s="31">
        <v>4120.2280000000001</v>
      </c>
      <c r="CW193" s="31">
        <v>19646.267</v>
      </c>
      <c r="CX193" s="32">
        <v>3255808.8891881304</v>
      </c>
      <c r="CY193" s="31">
        <v>23997.412</v>
      </c>
      <c r="CZ193" s="31">
        <v>12621.512000000001</v>
      </c>
      <c r="DA193" s="31">
        <v>5636.2730000000001</v>
      </c>
      <c r="DB193" s="31">
        <v>2704.47</v>
      </c>
      <c r="DC193" s="31">
        <v>21494.731</v>
      </c>
      <c r="DD193" s="31">
        <v>79999.452999999994</v>
      </c>
      <c r="DE193" s="31">
        <v>9644.3170000000009</v>
      </c>
      <c r="DF193" s="32">
        <v>156098.16800000001</v>
      </c>
      <c r="DG193" s="31">
        <v>645.36099999999999</v>
      </c>
      <c r="DH193" s="31">
        <v>63750.355000000003</v>
      </c>
      <c r="DI193" s="31">
        <v>23331.985000000001</v>
      </c>
      <c r="DJ193" s="31">
        <v>6251.3419999999996</v>
      </c>
      <c r="DK193" s="31">
        <v>5153.3779999999997</v>
      </c>
      <c r="DL193" s="31">
        <v>2041.961</v>
      </c>
      <c r="DM193" s="31">
        <v>3630.5990000000002</v>
      </c>
      <c r="DN193" s="31">
        <v>2623.346</v>
      </c>
      <c r="DO193" s="31">
        <v>658.84900000000005</v>
      </c>
      <c r="DP193" s="31">
        <v>23824.936000000002</v>
      </c>
      <c r="DQ193" s="31">
        <v>16728.808000000001</v>
      </c>
      <c r="DR193" s="31">
        <v>68404.900999999998</v>
      </c>
      <c r="DS193" s="31">
        <v>3387.3270000000002</v>
      </c>
      <c r="DT193" s="31">
        <v>18094.478999999999</v>
      </c>
      <c r="DU193" s="31">
        <v>3261</v>
      </c>
      <c r="DV193" s="32">
        <v>241788.62699999998</v>
      </c>
      <c r="DW193" s="32">
        <v>3653695.6841881303</v>
      </c>
      <c r="DX193" s="31">
        <v>30874.307000000001</v>
      </c>
      <c r="DY193" s="31">
        <v>10538.387000000001</v>
      </c>
      <c r="DZ193" s="31">
        <v>6839.0060000000003</v>
      </c>
      <c r="EA193" s="31">
        <v>1714.009</v>
      </c>
      <c r="EB193" s="31">
        <v>12039.361999999999</v>
      </c>
      <c r="EC193" s="31">
        <v>6810.3069999999998</v>
      </c>
      <c r="ED193" s="31">
        <v>15706.855</v>
      </c>
      <c r="EE193" s="31">
        <v>405.46300000000002</v>
      </c>
      <c r="EF193" s="31">
        <v>3998.1930000000002</v>
      </c>
      <c r="EG193" s="31">
        <v>8179.4080000000004</v>
      </c>
      <c r="EH193" s="31">
        <v>596.45699999999999</v>
      </c>
      <c r="EI193" s="31">
        <v>3239.9859999999999</v>
      </c>
      <c r="EJ193" s="31">
        <v>17310.968000000001</v>
      </c>
      <c r="EK193" s="31">
        <v>437.77800000000002</v>
      </c>
      <c r="EL193" s="31">
        <v>71928.891000000003</v>
      </c>
      <c r="EM193" s="31">
        <v>505.91899999999998</v>
      </c>
      <c r="EN193" s="31">
        <v>70460.570999999996</v>
      </c>
      <c r="EO193" s="31">
        <v>1269.154</v>
      </c>
      <c r="EP193" s="31">
        <v>1412.663</v>
      </c>
      <c r="EQ193" s="31">
        <v>20176.859</v>
      </c>
      <c r="ER193" s="31">
        <v>8416.9240000000009</v>
      </c>
      <c r="ES193" s="31">
        <v>1306.4549999999999</v>
      </c>
      <c r="ET193" s="31">
        <v>31298.701000000001</v>
      </c>
      <c r="EU193" s="31">
        <v>2085.0909999999999</v>
      </c>
      <c r="EV193" s="31">
        <v>2759.3470000000002</v>
      </c>
      <c r="EW193" s="31">
        <v>5240.5990000000002</v>
      </c>
      <c r="EX193" s="31">
        <v>16226.824000000001</v>
      </c>
      <c r="EY193" s="31">
        <v>11833.124</v>
      </c>
      <c r="EZ193" s="31">
        <v>10294.195</v>
      </c>
      <c r="FA193" s="31">
        <v>2565.7910000000002</v>
      </c>
      <c r="FB193" s="31">
        <v>1197.8779999999999</v>
      </c>
      <c r="FC193" s="31">
        <v>30708.095000000001</v>
      </c>
      <c r="FD193" s="31">
        <v>18559.164000000001</v>
      </c>
      <c r="FE193" s="31">
        <v>1935.098</v>
      </c>
      <c r="FF193" s="31">
        <v>11362.154</v>
      </c>
      <c r="FG193" s="31">
        <v>126014.33100000001</v>
      </c>
      <c r="FH193" s="31">
        <v>8467.241</v>
      </c>
      <c r="FI193" s="31">
        <v>165.12299999999999</v>
      </c>
      <c r="FJ193" s="31">
        <v>10980.2</v>
      </c>
      <c r="FK193" s="31">
        <v>80.173000000000002</v>
      </c>
      <c r="FL193" s="31">
        <v>5087.0709999999999</v>
      </c>
      <c r="FM193" s="31">
        <v>7626.7669999999998</v>
      </c>
      <c r="FN193" s="31">
        <v>45576.214999999997</v>
      </c>
      <c r="FO193" s="31">
        <v>35063.396999999997</v>
      </c>
      <c r="FP193" s="31">
        <v>1121.6990000000001</v>
      </c>
      <c r="FQ193" s="31">
        <v>34567.245999999999</v>
      </c>
      <c r="FR193" s="31">
        <v>4843.1850000000004</v>
      </c>
      <c r="FS193" s="31">
        <v>9671.1689999999999</v>
      </c>
      <c r="FT193" s="31">
        <v>24690.002</v>
      </c>
      <c r="FU193" s="31">
        <v>53496.567999999999</v>
      </c>
      <c r="FV193" s="31">
        <v>10439.789000000001</v>
      </c>
      <c r="FW193" s="31">
        <v>11867.855</v>
      </c>
      <c r="FX193" s="31">
        <v>489.48800000000006</v>
      </c>
      <c r="FY193" s="32">
        <v>830481.50199999998</v>
      </c>
      <c r="GA193" s="30">
        <v>6154790.9691881295</v>
      </c>
    </row>
    <row r="194" spans="1:183">
      <c r="A194" s="33">
        <v>2002</v>
      </c>
      <c r="B194" s="31">
        <v>8148.3119999999999</v>
      </c>
      <c r="C194" s="31">
        <v>10311.969999999999</v>
      </c>
      <c r="D194" s="31">
        <v>5374.6930000000002</v>
      </c>
      <c r="E194" s="31">
        <v>5193.0389999999998</v>
      </c>
      <c r="F194" s="31">
        <v>61829</v>
      </c>
      <c r="G194" s="31">
        <v>82350.671000000002</v>
      </c>
      <c r="H194" s="31">
        <v>57926.999000000003</v>
      </c>
      <c r="I194" s="31">
        <v>16122.83</v>
      </c>
      <c r="J194" s="31">
        <v>4535.5910000000003</v>
      </c>
      <c r="K194" s="31">
        <v>8954</v>
      </c>
      <c r="L194" s="31">
        <v>7361.7569999999996</v>
      </c>
      <c r="M194" s="31">
        <v>59912.430999999997</v>
      </c>
      <c r="N194" s="32">
        <v>328021.29299999995</v>
      </c>
      <c r="O194" s="31">
        <v>3879.1550000000002</v>
      </c>
      <c r="P194" s="31">
        <v>10603.862999999999</v>
      </c>
      <c r="Q194" s="31">
        <v>10433.867</v>
      </c>
      <c r="R194" s="31">
        <v>40152.517</v>
      </c>
      <c r="S194" s="31">
        <v>2418.6120000000001</v>
      </c>
      <c r="T194" s="32">
        <v>395509.30700000003</v>
      </c>
      <c r="U194" s="31">
        <v>19345</v>
      </c>
      <c r="V194" s="31">
        <v>3898</v>
      </c>
      <c r="W194" s="31">
        <v>31641</v>
      </c>
      <c r="X194" s="31">
        <v>287501</v>
      </c>
      <c r="Y194" s="32">
        <v>342385</v>
      </c>
      <c r="Z194" s="31">
        <v>3508.5120000000002</v>
      </c>
      <c r="AA194" s="31">
        <v>7661.799</v>
      </c>
      <c r="AB194" s="31">
        <v>15666.347</v>
      </c>
      <c r="AC194" s="31">
        <v>10083.313</v>
      </c>
      <c r="AD194" s="31">
        <v>38625.976000000002</v>
      </c>
      <c r="AE194" s="31">
        <v>22404.337</v>
      </c>
      <c r="AF194" s="31">
        <v>22689</v>
      </c>
      <c r="AG194" s="32">
        <v>120639.284</v>
      </c>
      <c r="AH194" s="31">
        <v>4165.4160000000002</v>
      </c>
      <c r="AI194" s="31">
        <v>4481.0200000000004</v>
      </c>
      <c r="AJ194" s="31">
        <v>2030.4449999999999</v>
      </c>
      <c r="AK194" s="31">
        <v>2011.4970000000001</v>
      </c>
      <c r="AL194" s="31">
        <v>10001</v>
      </c>
      <c r="AM194" s="32">
        <v>22689.378000000001</v>
      </c>
      <c r="AN194" s="31">
        <v>10256.295</v>
      </c>
      <c r="AO194" s="31">
        <v>5410.0519999999997</v>
      </c>
      <c r="AP194" s="32">
        <v>15666.347</v>
      </c>
      <c r="AQ194" s="31">
        <v>3013.8180000000002</v>
      </c>
      <c r="AR194" s="31">
        <v>7884</v>
      </c>
      <c r="AS194" s="31">
        <v>9955</v>
      </c>
      <c r="AT194" s="31">
        <v>1360.1220000000001</v>
      </c>
      <c r="AU194" s="31">
        <v>4728.357</v>
      </c>
      <c r="AV194" s="31">
        <v>15077.224</v>
      </c>
      <c r="AW194" s="31">
        <v>4959.1639999999998</v>
      </c>
      <c r="AX194" s="31">
        <v>2340.2049999999999</v>
      </c>
      <c r="AY194" s="31">
        <v>3633.232</v>
      </c>
      <c r="AZ194" s="31">
        <v>4367</v>
      </c>
      <c r="BA194" s="31">
        <v>145163</v>
      </c>
      <c r="BB194" s="31">
        <v>6452</v>
      </c>
      <c r="BC194" s="31">
        <v>4503</v>
      </c>
      <c r="BD194" s="31">
        <v>48057</v>
      </c>
      <c r="BE194" s="31">
        <v>25696</v>
      </c>
      <c r="BF194" s="32">
        <v>287189.12199999997</v>
      </c>
      <c r="BG194" s="31">
        <v>37999</v>
      </c>
      <c r="BH194" s="31">
        <v>181418</v>
      </c>
      <c r="BI194" s="31">
        <v>15504</v>
      </c>
      <c r="BJ194" s="31">
        <v>41145</v>
      </c>
      <c r="BK194" s="31">
        <v>102479.927</v>
      </c>
      <c r="BL194" s="31">
        <v>26882</v>
      </c>
      <c r="BM194" s="31">
        <v>3368</v>
      </c>
      <c r="BN194" s="31">
        <v>24192</v>
      </c>
      <c r="BO194" s="32">
        <v>432987.92700000003</v>
      </c>
      <c r="BP194" s="31">
        <v>8542</v>
      </c>
      <c r="BQ194" s="31">
        <v>3836</v>
      </c>
      <c r="BR194" s="31">
        <v>11203</v>
      </c>
      <c r="BS194" s="31">
        <v>8680</v>
      </c>
      <c r="BT194" s="31">
        <v>12827</v>
      </c>
      <c r="BU194" s="31">
        <v>6358</v>
      </c>
      <c r="BV194" s="31">
        <v>11507</v>
      </c>
      <c r="BW194" s="31">
        <v>7925</v>
      </c>
      <c r="BX194" s="31">
        <v>6677.3280000000004</v>
      </c>
      <c r="BY194" s="31">
        <v>2664.6590000000001</v>
      </c>
      <c r="BZ194" s="31">
        <v>5150</v>
      </c>
      <c r="CA194" s="31">
        <v>3003</v>
      </c>
      <c r="CB194" s="31">
        <v>5890</v>
      </c>
      <c r="CC194" s="31">
        <v>3858</v>
      </c>
      <c r="CD194" s="31">
        <v>1246</v>
      </c>
      <c r="CE194" s="32">
        <v>99366.986999999994</v>
      </c>
      <c r="CF194" s="31">
        <v>3160.6640000000007</v>
      </c>
      <c r="CG194" s="32">
        <v>535515.57799999998</v>
      </c>
      <c r="CH194" s="31">
        <v>1280400</v>
      </c>
      <c r="CI194" s="31">
        <v>1039691</v>
      </c>
      <c r="CJ194" s="31">
        <v>210508.10014002502</v>
      </c>
      <c r="CK194" s="31">
        <v>127187</v>
      </c>
      <c r="CL194" s="31">
        <v>84936.406000000003</v>
      </c>
      <c r="CM194" s="31">
        <v>47437.275999999998</v>
      </c>
      <c r="CN194" s="31">
        <v>62806.748</v>
      </c>
      <c r="CO194" s="31">
        <v>22450.626</v>
      </c>
      <c r="CP194" s="31">
        <v>141414.81200000001</v>
      </c>
      <c r="CQ194" s="31">
        <v>45198.023000000001</v>
      </c>
      <c r="CR194" s="31">
        <v>6762.4759999999997</v>
      </c>
      <c r="CS194" s="31">
        <v>22674.013999999999</v>
      </c>
      <c r="CT194" s="31">
        <v>25815.05</v>
      </c>
      <c r="CU194" s="31">
        <v>153470.77900000001</v>
      </c>
      <c r="CV194" s="31">
        <v>4197.7759999999998</v>
      </c>
      <c r="CW194" s="31">
        <v>19870.065999999999</v>
      </c>
      <c r="CX194" s="32">
        <v>3294820.152140025</v>
      </c>
      <c r="CY194" s="31">
        <v>25268.404999999999</v>
      </c>
      <c r="CZ194" s="31">
        <v>12848.004000000001</v>
      </c>
      <c r="DA194" s="31">
        <v>5777.5640000000003</v>
      </c>
      <c r="DB194" s="31">
        <v>2744.5529999999999</v>
      </c>
      <c r="DC194" s="31">
        <v>21712.135999999999</v>
      </c>
      <c r="DD194" s="31">
        <v>80908.146999999997</v>
      </c>
      <c r="DE194" s="31">
        <v>9845.7870000000039</v>
      </c>
      <c r="DF194" s="32">
        <v>159104.59600000002</v>
      </c>
      <c r="DG194" s="31">
        <v>656.39700000000005</v>
      </c>
      <c r="DH194" s="31">
        <v>63941.906000000003</v>
      </c>
      <c r="DI194" s="31">
        <v>24001.815999999999</v>
      </c>
      <c r="DJ194" s="31">
        <v>6369.54</v>
      </c>
      <c r="DK194" s="31">
        <v>5307.47</v>
      </c>
      <c r="DL194" s="31">
        <v>2111.5610000000001</v>
      </c>
      <c r="DM194" s="31">
        <v>3680.7860000000001</v>
      </c>
      <c r="DN194" s="31">
        <v>2714.732</v>
      </c>
      <c r="DO194" s="31">
        <v>691.73199999999997</v>
      </c>
      <c r="DP194" s="31">
        <v>24492.136999999999</v>
      </c>
      <c r="DQ194" s="31">
        <v>17155.813999999998</v>
      </c>
      <c r="DR194" s="31">
        <v>69479.043999999994</v>
      </c>
      <c r="DS194" s="31">
        <v>3558.098</v>
      </c>
      <c r="DT194" s="31">
        <v>18718.208999999999</v>
      </c>
      <c r="DU194" s="31">
        <v>3377</v>
      </c>
      <c r="DV194" s="32">
        <v>246256.242</v>
      </c>
      <c r="DW194" s="32">
        <v>3700180.990140025</v>
      </c>
      <c r="DX194" s="31">
        <v>31312.478999999999</v>
      </c>
      <c r="DY194" s="31">
        <v>10760.51</v>
      </c>
      <c r="DZ194" s="31">
        <v>7064.4870000000001</v>
      </c>
      <c r="EA194" s="31">
        <v>1746.1769999999999</v>
      </c>
      <c r="EB194" s="31">
        <v>12584.957</v>
      </c>
      <c r="EC194" s="31">
        <v>7021.0780000000004</v>
      </c>
      <c r="ED194" s="31">
        <v>16094.434999999999</v>
      </c>
      <c r="EE194" s="31">
        <v>409.14499999999998</v>
      </c>
      <c r="EF194" s="31">
        <v>4053.4659999999999</v>
      </c>
      <c r="EG194" s="31">
        <v>8436.1929999999993</v>
      </c>
      <c r="EH194" s="31">
        <v>614.66999999999996</v>
      </c>
      <c r="EI194" s="31">
        <v>3330.4209999999998</v>
      </c>
      <c r="EJ194" s="31">
        <v>17687.648000000001</v>
      </c>
      <c r="EK194" s="31">
        <v>447.416</v>
      </c>
      <c r="EL194" s="31">
        <v>73347.164000000004</v>
      </c>
      <c r="EM194" s="31">
        <v>520.76400000000001</v>
      </c>
      <c r="EN194" s="31">
        <v>72692.697</v>
      </c>
      <c r="EO194" s="31">
        <v>1300.423</v>
      </c>
      <c r="EP194" s="31">
        <v>1457.7660000000001</v>
      </c>
      <c r="EQ194" s="31">
        <v>20639.112000000001</v>
      </c>
      <c r="ER194" s="31">
        <v>8520.3040000000001</v>
      </c>
      <c r="ES194" s="31">
        <v>1333.12</v>
      </c>
      <c r="ET194" s="31">
        <v>32155.315999999999</v>
      </c>
      <c r="EU194" s="31">
        <v>2098.1999999999998</v>
      </c>
      <c r="EV194" s="31">
        <v>2816.12</v>
      </c>
      <c r="EW194" s="31">
        <v>5368.585</v>
      </c>
      <c r="EX194" s="31">
        <v>16725.884999999998</v>
      </c>
      <c r="EY194" s="31">
        <v>12109.15</v>
      </c>
      <c r="EZ194" s="31">
        <v>10549.895</v>
      </c>
      <c r="FA194" s="31">
        <v>2631.8449999999998</v>
      </c>
      <c r="FB194" s="31">
        <v>1209.5899999999999</v>
      </c>
      <c r="FC194" s="31">
        <v>31231.742999999999</v>
      </c>
      <c r="FD194" s="31">
        <v>18979.166000000001</v>
      </c>
      <c r="FE194" s="31">
        <v>1960.672</v>
      </c>
      <c r="FF194" s="31">
        <v>11792.075999999999</v>
      </c>
      <c r="FG194" s="31">
        <v>128864.323</v>
      </c>
      <c r="FH194" s="31">
        <v>8686.1550000000007</v>
      </c>
      <c r="FI194" s="31">
        <v>170.48599999999999</v>
      </c>
      <c r="FJ194" s="31">
        <v>11289.996999999999</v>
      </c>
      <c r="FK194" s="31">
        <v>81.125</v>
      </c>
      <c r="FL194" s="31">
        <v>5365.473</v>
      </c>
      <c r="FM194" s="31">
        <v>7896.78</v>
      </c>
      <c r="FN194" s="31">
        <v>46076.953000000001</v>
      </c>
      <c r="FO194" s="31">
        <v>35909.122000000003</v>
      </c>
      <c r="FP194" s="31">
        <v>1130.269</v>
      </c>
      <c r="FQ194" s="31">
        <v>35383.103000000003</v>
      </c>
      <c r="FR194" s="31">
        <v>4977.3779999999997</v>
      </c>
      <c r="FS194" s="31">
        <v>9774.4750000000004</v>
      </c>
      <c r="FT194" s="31">
        <v>25469.579000000002</v>
      </c>
      <c r="FU194" s="31">
        <v>55200.413</v>
      </c>
      <c r="FV194" s="31">
        <v>10633.076999999999</v>
      </c>
      <c r="FW194" s="31">
        <v>11866.017</v>
      </c>
      <c r="FX194" s="31">
        <v>507.26400000000001</v>
      </c>
      <c r="FY194" s="32">
        <v>850284.66400000011</v>
      </c>
      <c r="GA194" s="30">
        <v>6231703.9451400246</v>
      </c>
    </row>
    <row r="195" spans="1:183">
      <c r="A195" s="33">
        <v>2003</v>
      </c>
      <c r="B195" s="31">
        <v>8162.6559999999999</v>
      </c>
      <c r="C195" s="31">
        <v>10330.824000000001</v>
      </c>
      <c r="D195" s="31">
        <v>5394.1379999999999</v>
      </c>
      <c r="E195" s="31">
        <v>5204.4049999999997</v>
      </c>
      <c r="F195" s="31">
        <v>62171</v>
      </c>
      <c r="G195" s="31">
        <v>82398.326000000001</v>
      </c>
      <c r="H195" s="31">
        <v>57998.353000000003</v>
      </c>
      <c r="I195" s="31">
        <v>16223.248</v>
      </c>
      <c r="J195" s="31">
        <v>4555.3999999999996</v>
      </c>
      <c r="K195" s="31">
        <v>8970</v>
      </c>
      <c r="L195" s="31">
        <v>7408.3190000000004</v>
      </c>
      <c r="M195" s="31">
        <v>60094.648000000001</v>
      </c>
      <c r="N195" s="32">
        <v>328911.31699999998</v>
      </c>
      <c r="O195" s="31">
        <v>3924.0230000000001</v>
      </c>
      <c r="P195" s="31">
        <v>10625.945</v>
      </c>
      <c r="Q195" s="31">
        <v>10479.955</v>
      </c>
      <c r="R195" s="31">
        <v>40217.413</v>
      </c>
      <c r="S195" s="31">
        <v>2439.1110000000003</v>
      </c>
      <c r="T195" s="32">
        <v>396597.76399999997</v>
      </c>
      <c r="U195" s="31">
        <v>19767</v>
      </c>
      <c r="V195" s="31">
        <v>3960</v>
      </c>
      <c r="W195" s="31">
        <v>31889</v>
      </c>
      <c r="X195" s="31">
        <v>289986</v>
      </c>
      <c r="Y195" s="32">
        <v>345602</v>
      </c>
      <c r="Z195" s="31">
        <v>3526.6419999999998</v>
      </c>
      <c r="AA195" s="31">
        <v>7588.3990000000003</v>
      </c>
      <c r="AB195" s="31">
        <v>15667.493</v>
      </c>
      <c r="AC195" s="31">
        <v>10057.745000000001</v>
      </c>
      <c r="AD195" s="31">
        <v>38602.853000000003</v>
      </c>
      <c r="AE195" s="31">
        <v>22380.273000000001</v>
      </c>
      <c r="AF195" s="31">
        <v>22784</v>
      </c>
      <c r="AG195" s="32">
        <v>120607.40500000001</v>
      </c>
      <c r="AH195" s="31">
        <v>4243.1809999999996</v>
      </c>
      <c r="AI195" s="31">
        <v>4497.7790000000005</v>
      </c>
      <c r="AJ195" s="31">
        <v>2035.145</v>
      </c>
      <c r="AK195" s="31">
        <v>2011</v>
      </c>
      <c r="AL195" s="31">
        <v>9997</v>
      </c>
      <c r="AM195" s="32">
        <v>22784.105</v>
      </c>
      <c r="AN195" s="31">
        <v>10251.087</v>
      </c>
      <c r="AO195" s="31">
        <v>5416.4059999999999</v>
      </c>
      <c r="AP195" s="32">
        <v>15667.492999999999</v>
      </c>
      <c r="AQ195" s="31">
        <v>3001.712</v>
      </c>
      <c r="AR195" s="31">
        <v>7924</v>
      </c>
      <c r="AS195" s="31">
        <v>9905</v>
      </c>
      <c r="AT195" s="31">
        <v>1350.722</v>
      </c>
      <c r="AU195" s="31">
        <v>4710.9210000000003</v>
      </c>
      <c r="AV195" s="31">
        <v>15107.581</v>
      </c>
      <c r="AW195" s="31">
        <v>5019.1499999999996</v>
      </c>
      <c r="AX195" s="31">
        <v>2322.9430000000002</v>
      </c>
      <c r="AY195" s="31">
        <v>3620.0940000000001</v>
      </c>
      <c r="AZ195" s="31">
        <v>4356</v>
      </c>
      <c r="BA195" s="31">
        <v>144308</v>
      </c>
      <c r="BB195" s="31">
        <v>6568</v>
      </c>
      <c r="BC195" s="31">
        <v>4556</v>
      </c>
      <c r="BD195" s="31">
        <v>47667</v>
      </c>
      <c r="BE195" s="31">
        <v>25992</v>
      </c>
      <c r="BF195" s="32">
        <v>286409.12300000002</v>
      </c>
      <c r="BG195" s="31">
        <v>38336</v>
      </c>
      <c r="BH195" s="31">
        <v>183960</v>
      </c>
      <c r="BI195" s="31">
        <v>15672</v>
      </c>
      <c r="BJ195" s="31">
        <v>41802</v>
      </c>
      <c r="BK195" s="31">
        <v>103718.06200000001</v>
      </c>
      <c r="BL195" s="31">
        <v>27275</v>
      </c>
      <c r="BM195" s="31">
        <v>3387</v>
      </c>
      <c r="BN195" s="31">
        <v>24545</v>
      </c>
      <c r="BO195" s="32">
        <v>438695.06200000003</v>
      </c>
      <c r="BP195" s="31">
        <v>8719</v>
      </c>
      <c r="BQ195" s="31">
        <v>3899</v>
      </c>
      <c r="BR195" s="31">
        <v>11247</v>
      </c>
      <c r="BS195" s="31">
        <v>8815</v>
      </c>
      <c r="BT195" s="31">
        <v>13074.082</v>
      </c>
      <c r="BU195" s="31">
        <v>6476</v>
      </c>
      <c r="BV195" s="31">
        <v>11725</v>
      </c>
      <c r="BW195" s="31">
        <v>8077</v>
      </c>
      <c r="BX195" s="31">
        <v>6843.018</v>
      </c>
      <c r="BY195" s="31">
        <v>2688.7060000000001</v>
      </c>
      <c r="BZ195" s="31">
        <v>5257</v>
      </c>
      <c r="CA195" s="31">
        <v>3054</v>
      </c>
      <c r="CB195" s="31">
        <v>6041</v>
      </c>
      <c r="CC195" s="31">
        <v>3877</v>
      </c>
      <c r="CD195" s="31">
        <v>1242</v>
      </c>
      <c r="CE195" s="32">
        <v>101034.806</v>
      </c>
      <c r="CF195" s="31">
        <v>3187.0340000000006</v>
      </c>
      <c r="CG195" s="32">
        <v>542916.902</v>
      </c>
      <c r="CH195" s="31">
        <v>1288400</v>
      </c>
      <c r="CI195" s="31">
        <v>1057504</v>
      </c>
      <c r="CJ195" s="31">
        <v>213254.7230571874</v>
      </c>
      <c r="CK195" s="31">
        <v>127358</v>
      </c>
      <c r="CL195" s="31">
        <v>86751.692999999999</v>
      </c>
      <c r="CM195" s="31">
        <v>47656.631000000001</v>
      </c>
      <c r="CN195" s="31">
        <v>63271.021000000001</v>
      </c>
      <c r="CO195" s="31">
        <v>22543.469000000001</v>
      </c>
      <c r="CP195" s="31">
        <v>143702.89600000001</v>
      </c>
      <c r="CQ195" s="31">
        <v>45628.896999999997</v>
      </c>
      <c r="CR195" s="31">
        <v>6809.7380000000003</v>
      </c>
      <c r="CS195" s="31">
        <v>23105.096000000001</v>
      </c>
      <c r="CT195" s="31">
        <v>26275.378000000001</v>
      </c>
      <c r="CU195" s="31">
        <v>156196.48800000001</v>
      </c>
      <c r="CV195" s="31">
        <v>4276.7879999999996</v>
      </c>
      <c r="CW195" s="31">
        <v>20097.485000000001</v>
      </c>
      <c r="CX195" s="32">
        <v>3332832.3030571872</v>
      </c>
      <c r="CY195" s="31">
        <v>27060.359</v>
      </c>
      <c r="CZ195" s="31">
        <v>13074.337</v>
      </c>
      <c r="DA195" s="31">
        <v>5921.5450000000001</v>
      </c>
      <c r="DB195" s="31">
        <v>2784.0839999999998</v>
      </c>
      <c r="DC195" s="31">
        <v>21898.28</v>
      </c>
      <c r="DD195" s="31">
        <v>81790.803</v>
      </c>
      <c r="DE195" s="31">
        <v>10049.737999999999</v>
      </c>
      <c r="DF195" s="32">
        <v>162579.14600000001</v>
      </c>
      <c r="DG195" s="31">
        <v>667.23800000000006</v>
      </c>
      <c r="DH195" s="31">
        <v>63988.372000000003</v>
      </c>
      <c r="DI195" s="31">
        <v>24683.312999999998</v>
      </c>
      <c r="DJ195" s="31">
        <v>6491.9189999999999</v>
      </c>
      <c r="DK195" s="31">
        <v>5460.2650000000003</v>
      </c>
      <c r="DL195" s="31">
        <v>2183.1610000000001</v>
      </c>
      <c r="DM195" s="31">
        <v>3730.9259999999999</v>
      </c>
      <c r="DN195" s="31">
        <v>2808.529</v>
      </c>
      <c r="DO195" s="31">
        <v>725.11800000000005</v>
      </c>
      <c r="DP195" s="31">
        <v>25145.83</v>
      </c>
      <c r="DQ195" s="31">
        <v>17585.54</v>
      </c>
      <c r="DR195" s="31">
        <v>70548.634999999995</v>
      </c>
      <c r="DS195" s="31">
        <v>3731.7</v>
      </c>
      <c r="DT195" s="31">
        <v>19367.311000000002</v>
      </c>
      <c r="DU195" s="31">
        <v>3497</v>
      </c>
      <c r="DV195" s="32">
        <v>250614.85699999996</v>
      </c>
      <c r="DW195" s="32">
        <v>3746026.3060571873</v>
      </c>
      <c r="DX195" s="31">
        <v>31740.897000000001</v>
      </c>
      <c r="DY195" s="31">
        <v>11057.09</v>
      </c>
      <c r="DZ195" s="31">
        <v>7293.71</v>
      </c>
      <c r="EA195" s="31">
        <v>1777.0920000000001</v>
      </c>
      <c r="EB195" s="31">
        <v>13065.394</v>
      </c>
      <c r="EC195" s="31">
        <v>7251.8270000000002</v>
      </c>
      <c r="ED195" s="31">
        <v>16489.008000000002</v>
      </c>
      <c r="EE195" s="31">
        <v>412.60199999999998</v>
      </c>
      <c r="EF195" s="31">
        <v>4117.87</v>
      </c>
      <c r="EG195" s="31">
        <v>8745.74</v>
      </c>
      <c r="EH195" s="31">
        <v>633.27200000000005</v>
      </c>
      <c r="EI195" s="31">
        <v>3414.2530000000002</v>
      </c>
      <c r="EJ195" s="31">
        <v>18068.004000000001</v>
      </c>
      <c r="EK195" s="31">
        <v>457.13</v>
      </c>
      <c r="EL195" s="31">
        <v>74760.58</v>
      </c>
      <c r="EM195" s="31">
        <v>535.92700000000002</v>
      </c>
      <c r="EN195" s="31">
        <v>75066.088999999993</v>
      </c>
      <c r="EO195" s="31">
        <v>1332.623</v>
      </c>
      <c r="EP195" s="31">
        <v>1503.1790000000001</v>
      </c>
      <c r="EQ195" s="31">
        <v>21111.483</v>
      </c>
      <c r="ER195" s="31">
        <v>8755.5380000000005</v>
      </c>
      <c r="ES195" s="31">
        <v>1359.9169999999999</v>
      </c>
      <c r="ET195" s="31">
        <v>33041.785000000003</v>
      </c>
      <c r="EU195" s="31">
        <v>2107.433</v>
      </c>
      <c r="EV195" s="31">
        <v>2811.5239999999999</v>
      </c>
      <c r="EW195" s="31">
        <v>5499.0739999999996</v>
      </c>
      <c r="EX195" s="31">
        <v>17239.524000000001</v>
      </c>
      <c r="EY195" s="31">
        <v>12389.487999999999</v>
      </c>
      <c r="EZ195" s="31">
        <v>10814.982</v>
      </c>
      <c r="FA195" s="31">
        <v>2699.2420000000002</v>
      </c>
      <c r="FB195" s="31">
        <v>1221.0039999999999</v>
      </c>
      <c r="FC195" s="31">
        <v>31754.404999999999</v>
      </c>
      <c r="FD195" s="31">
        <v>19383.077000000001</v>
      </c>
      <c r="FE195" s="31">
        <v>1983.43</v>
      </c>
      <c r="FF195" s="31">
        <v>12239.313</v>
      </c>
      <c r="FG195" s="31">
        <v>131727.51500000001</v>
      </c>
      <c r="FH195" s="31">
        <v>8897.1489999999994</v>
      </c>
      <c r="FI195" s="31">
        <v>176.023</v>
      </c>
      <c r="FJ195" s="31">
        <v>11609.992</v>
      </c>
      <c r="FK195" s="31">
        <v>82.049000000000007</v>
      </c>
      <c r="FL195" s="31">
        <v>5570.7569999999996</v>
      </c>
      <c r="FM195" s="31">
        <v>8174.2439999999997</v>
      </c>
      <c r="FN195" s="31">
        <v>46566.625999999997</v>
      </c>
      <c r="FO195" s="31">
        <v>36592.663999999997</v>
      </c>
      <c r="FP195" s="31">
        <v>1135.6569999999999</v>
      </c>
      <c r="FQ195" s="31">
        <v>36198.785000000003</v>
      </c>
      <c r="FR195" s="31">
        <v>5114.5240000000003</v>
      </c>
      <c r="FS195" s="31">
        <v>9877.1790000000001</v>
      </c>
      <c r="FT195" s="31">
        <v>26321.962</v>
      </c>
      <c r="FU195" s="31">
        <v>56885.544000000002</v>
      </c>
      <c r="FV195" s="31">
        <v>10799.937</v>
      </c>
      <c r="FW195" s="31">
        <v>11815.518</v>
      </c>
      <c r="FX195" s="31">
        <v>525.24599999999998</v>
      </c>
      <c r="FY195" s="32">
        <v>870204.87700000033</v>
      </c>
      <c r="GA195" s="30">
        <v>6308364.3770571873</v>
      </c>
    </row>
    <row r="196" spans="1:183">
      <c r="A196" s="33">
        <v>2004</v>
      </c>
      <c r="B196" s="31">
        <v>8174.7619999999997</v>
      </c>
      <c r="C196" s="31">
        <v>10348.276</v>
      </c>
      <c r="D196" s="31">
        <v>5413.3919999999998</v>
      </c>
      <c r="E196" s="31">
        <v>5214.5119999999997</v>
      </c>
      <c r="F196" s="31">
        <v>62534</v>
      </c>
      <c r="G196" s="31">
        <v>82424.608999999997</v>
      </c>
      <c r="H196" s="31">
        <v>58057.476999999999</v>
      </c>
      <c r="I196" s="31">
        <v>16318.199000000001</v>
      </c>
      <c r="J196" s="31">
        <v>4574.5600000000004</v>
      </c>
      <c r="K196" s="31">
        <v>8986</v>
      </c>
      <c r="L196" s="31">
        <v>7450.8670000000002</v>
      </c>
      <c r="M196" s="31">
        <v>60270.707999999999</v>
      </c>
      <c r="N196" s="32">
        <v>329767.36199999996</v>
      </c>
      <c r="O196" s="31">
        <v>3969.558</v>
      </c>
      <c r="P196" s="31">
        <v>10647.529</v>
      </c>
      <c r="Q196" s="31">
        <v>10524.145</v>
      </c>
      <c r="R196" s="31">
        <v>40280.78</v>
      </c>
      <c r="S196" s="31">
        <v>2460.6700000000005</v>
      </c>
      <c r="T196" s="32">
        <v>397650.04399999994</v>
      </c>
      <c r="U196" s="31">
        <v>19995</v>
      </c>
      <c r="V196" s="31">
        <v>4008</v>
      </c>
      <c r="W196" s="31">
        <v>32135</v>
      </c>
      <c r="X196" s="31">
        <v>292806</v>
      </c>
      <c r="Y196" s="32">
        <v>348944</v>
      </c>
      <c r="Z196" s="31">
        <v>3544.808</v>
      </c>
      <c r="AA196" s="31">
        <v>7517.973</v>
      </c>
      <c r="AB196" s="31">
        <v>15669.745000000001</v>
      </c>
      <c r="AC196" s="31">
        <v>10032.375</v>
      </c>
      <c r="AD196" s="31">
        <v>38580.445</v>
      </c>
      <c r="AE196" s="31">
        <v>22355.550999999999</v>
      </c>
      <c r="AF196" s="31">
        <v>22881</v>
      </c>
      <c r="AG196" s="32">
        <v>120581.897</v>
      </c>
      <c r="AH196" s="31">
        <v>4345.5910000000003</v>
      </c>
      <c r="AI196" s="31">
        <v>4496.8689999999997</v>
      </c>
      <c r="AJ196" s="31">
        <v>2040.085</v>
      </c>
      <c r="AK196" s="31">
        <v>2011.473</v>
      </c>
      <c r="AL196" s="31">
        <v>9987</v>
      </c>
      <c r="AM196" s="32">
        <v>22881.017999999996</v>
      </c>
      <c r="AN196" s="31">
        <v>10246.178</v>
      </c>
      <c r="AO196" s="31">
        <v>5423.567</v>
      </c>
      <c r="AP196" s="32">
        <v>15669.744999999999</v>
      </c>
      <c r="AQ196" s="31">
        <v>2991.36</v>
      </c>
      <c r="AR196" s="31">
        <v>7968</v>
      </c>
      <c r="AS196" s="31">
        <v>9856</v>
      </c>
      <c r="AT196" s="31">
        <v>1341.664</v>
      </c>
      <c r="AU196" s="31">
        <v>4693.8919999999998</v>
      </c>
      <c r="AV196" s="31">
        <v>15143.704</v>
      </c>
      <c r="AW196" s="31">
        <v>5081.4290000000001</v>
      </c>
      <c r="AX196" s="31">
        <v>2306.306</v>
      </c>
      <c r="AY196" s="31">
        <v>3607.8989999999999</v>
      </c>
      <c r="AZ196" s="31">
        <v>4347</v>
      </c>
      <c r="BA196" s="31">
        <v>143507</v>
      </c>
      <c r="BB196" s="31">
        <v>6688</v>
      </c>
      <c r="BC196" s="31">
        <v>4608</v>
      </c>
      <c r="BD196" s="31">
        <v>47305</v>
      </c>
      <c r="BE196" s="31">
        <v>26268</v>
      </c>
      <c r="BF196" s="32">
        <v>285713.25399999996</v>
      </c>
      <c r="BG196" s="31">
        <v>38742</v>
      </c>
      <c r="BH196" s="31">
        <v>186489</v>
      </c>
      <c r="BI196" s="31">
        <v>15836</v>
      </c>
      <c r="BJ196" s="31">
        <v>42454</v>
      </c>
      <c r="BK196" s="31">
        <v>104959.594</v>
      </c>
      <c r="BL196" s="31">
        <v>27665</v>
      </c>
      <c r="BM196" s="31">
        <v>3406</v>
      </c>
      <c r="BN196" s="31">
        <v>24905</v>
      </c>
      <c r="BO196" s="32">
        <v>444456.59399999998</v>
      </c>
      <c r="BP196" s="31">
        <v>8896</v>
      </c>
      <c r="BQ196" s="31">
        <v>3959</v>
      </c>
      <c r="BR196" s="31">
        <v>11288</v>
      </c>
      <c r="BS196" s="31">
        <v>8951</v>
      </c>
      <c r="BT196" s="31">
        <v>13368</v>
      </c>
      <c r="BU196" s="31">
        <v>6594</v>
      </c>
      <c r="BV196" s="31">
        <v>11940</v>
      </c>
      <c r="BW196" s="31">
        <v>8235</v>
      </c>
      <c r="BX196" s="31">
        <v>7007.482</v>
      </c>
      <c r="BY196" s="31">
        <v>2713</v>
      </c>
      <c r="BZ196" s="31">
        <v>4363</v>
      </c>
      <c r="CA196" s="31">
        <v>3104</v>
      </c>
      <c r="CB196" s="31">
        <v>6195</v>
      </c>
      <c r="CC196" s="31">
        <v>3894</v>
      </c>
      <c r="CD196" s="31">
        <v>1239</v>
      </c>
      <c r="CE196" s="32">
        <v>101746.482</v>
      </c>
      <c r="CF196" s="31">
        <v>3213.8969999999995</v>
      </c>
      <c r="CG196" s="32">
        <v>549416.973</v>
      </c>
      <c r="CH196" s="31">
        <v>1296075</v>
      </c>
      <c r="CI196" s="31">
        <v>1065070.6070000001</v>
      </c>
      <c r="CJ196" s="31">
        <v>216041.40157749548</v>
      </c>
      <c r="CK196" s="31">
        <v>127480</v>
      </c>
      <c r="CL196" s="31">
        <v>88621.785999999993</v>
      </c>
      <c r="CM196" s="31">
        <v>47853.847000000002</v>
      </c>
      <c r="CN196" s="31">
        <v>63731.436999999998</v>
      </c>
      <c r="CO196" s="31">
        <v>22622.388999999999</v>
      </c>
      <c r="CP196" s="31">
        <v>145905.18700000001</v>
      </c>
      <c r="CQ196" s="31">
        <v>46117.911</v>
      </c>
      <c r="CR196" s="31">
        <v>6855.125</v>
      </c>
      <c r="CS196" s="31">
        <v>23535.082999999999</v>
      </c>
      <c r="CT196" s="31">
        <v>26708.315999999999</v>
      </c>
      <c r="CU196" s="31">
        <v>159266.367</v>
      </c>
      <c r="CV196" s="31">
        <v>4353.893</v>
      </c>
      <c r="CW196" s="31">
        <v>20303.267</v>
      </c>
      <c r="CX196" s="32">
        <v>3360541.6165774954</v>
      </c>
      <c r="CY196" s="31">
        <v>28513.677</v>
      </c>
      <c r="CZ196" s="31">
        <v>13300.312</v>
      </c>
      <c r="DA196" s="31">
        <v>6068.1170000000002</v>
      </c>
      <c r="DB196" s="31">
        <v>2824.567</v>
      </c>
      <c r="DC196" s="31">
        <v>22054.478999999999</v>
      </c>
      <c r="DD196" s="31">
        <v>82662.8</v>
      </c>
      <c r="DE196" s="31">
        <v>10261.584000000001</v>
      </c>
      <c r="DF196" s="32">
        <v>165685.53599999999</v>
      </c>
      <c r="DG196" s="31">
        <v>677.88599999999997</v>
      </c>
      <c r="DH196" s="31">
        <v>64326.188000000002</v>
      </c>
      <c r="DI196" s="31">
        <v>25374.690999999999</v>
      </c>
      <c r="DJ196" s="31">
        <v>6617.7280000000001</v>
      </c>
      <c r="DK196" s="31">
        <v>5611.2020000000002</v>
      </c>
      <c r="DL196" s="31">
        <v>2257.549</v>
      </c>
      <c r="DM196" s="31">
        <v>3780.6770000000001</v>
      </c>
      <c r="DN196" s="31">
        <v>2904.7080000000001</v>
      </c>
      <c r="DO196" s="31">
        <v>758.82299999999998</v>
      </c>
      <c r="DP196" s="31">
        <v>25783.87</v>
      </c>
      <c r="DQ196" s="31">
        <v>18016.874</v>
      </c>
      <c r="DR196" s="31">
        <v>71613.543000000005</v>
      </c>
      <c r="DS196" s="31">
        <v>3907.9490000000001</v>
      </c>
      <c r="DT196" s="31">
        <v>20042.684000000001</v>
      </c>
      <c r="DU196" s="31">
        <v>3622</v>
      </c>
      <c r="DV196" s="32">
        <v>255296.37200000003</v>
      </c>
      <c r="DW196" s="32">
        <v>3781523.5245774956</v>
      </c>
      <c r="DX196" s="31">
        <v>32157.666000000001</v>
      </c>
      <c r="DY196" s="31">
        <v>11391.126</v>
      </c>
      <c r="DZ196" s="31">
        <v>7526.8310000000001</v>
      </c>
      <c r="EA196" s="31">
        <v>1807.8320000000001</v>
      </c>
      <c r="EB196" s="31">
        <v>13478.093000000001</v>
      </c>
      <c r="EC196" s="31">
        <v>7516.2120000000004</v>
      </c>
      <c r="ED196" s="31">
        <v>16872.75</v>
      </c>
      <c r="EE196" s="31">
        <v>415.834</v>
      </c>
      <c r="EF196" s="31">
        <v>4177.92</v>
      </c>
      <c r="EG196" s="31">
        <v>9097.6550000000007</v>
      </c>
      <c r="EH196" s="31">
        <v>652.26</v>
      </c>
      <c r="EI196" s="31">
        <v>3503.7420000000002</v>
      </c>
      <c r="EJ196" s="31">
        <v>18504.38</v>
      </c>
      <c r="EK196" s="31">
        <v>466.9</v>
      </c>
      <c r="EL196" s="31">
        <v>76166.369000000006</v>
      </c>
      <c r="EM196" s="31">
        <v>551.41499999999996</v>
      </c>
      <c r="EN196" s="31">
        <v>77544.543000000005</v>
      </c>
      <c r="EO196" s="31">
        <v>1364.412</v>
      </c>
      <c r="EP196" s="31">
        <v>1548.9559999999999</v>
      </c>
      <c r="EQ196" s="31">
        <v>21572.019</v>
      </c>
      <c r="ER196" s="31">
        <v>8971.9789999999994</v>
      </c>
      <c r="ES196" s="31">
        <v>1386.9259999999999</v>
      </c>
      <c r="ET196" s="31">
        <v>33967.087</v>
      </c>
      <c r="EU196" s="31">
        <v>2113.6460000000002</v>
      </c>
      <c r="EV196" s="31">
        <v>2809.1089999999999</v>
      </c>
      <c r="EW196" s="31">
        <v>5631.585</v>
      </c>
      <c r="EX196" s="31">
        <v>17768.148000000001</v>
      </c>
      <c r="EY196" s="31">
        <v>12677.21</v>
      </c>
      <c r="EZ196" s="31">
        <v>11091.009</v>
      </c>
      <c r="FA196" s="31">
        <v>2767.9540000000002</v>
      </c>
      <c r="FB196" s="31">
        <v>1232.059</v>
      </c>
      <c r="FC196" s="31">
        <v>32275.34</v>
      </c>
      <c r="FD196" s="31">
        <v>19772.838</v>
      </c>
      <c r="FE196" s="31">
        <v>2006.646</v>
      </c>
      <c r="FF196" s="31">
        <v>12704.656999999999</v>
      </c>
      <c r="FG196" s="31">
        <v>134604.514</v>
      </c>
      <c r="FH196" s="31">
        <v>9127.8960000000006</v>
      </c>
      <c r="FI196" s="31">
        <v>181.733</v>
      </c>
      <c r="FJ196" s="31">
        <v>11941.373</v>
      </c>
      <c r="FK196" s="31">
        <v>82.97</v>
      </c>
      <c r="FL196" s="31">
        <v>5738.9110000000001</v>
      </c>
      <c r="FM196" s="31">
        <v>8459.4670000000006</v>
      </c>
      <c r="FN196" s="31">
        <v>47032.866000000002</v>
      </c>
      <c r="FO196" s="31">
        <v>37096.866000000002</v>
      </c>
      <c r="FP196" s="31">
        <v>1138.171</v>
      </c>
      <c r="FQ196" s="31">
        <v>36989.97</v>
      </c>
      <c r="FR196" s="31">
        <v>5255.32</v>
      </c>
      <c r="FS196" s="31">
        <v>9978.9259999999995</v>
      </c>
      <c r="FT196" s="31">
        <v>27233.661</v>
      </c>
      <c r="FU196" s="31">
        <v>58629.98</v>
      </c>
      <c r="FV196" s="31">
        <v>10962.026</v>
      </c>
      <c r="FW196" s="31">
        <v>11735.046</v>
      </c>
      <c r="FX196" s="31">
        <v>543.41999999999996</v>
      </c>
      <c r="FY196" s="32">
        <v>890226.22399999981</v>
      </c>
      <c r="GA196" s="30">
        <v>6374055.9165774947</v>
      </c>
    </row>
    <row r="197" spans="1:183">
      <c r="A197" s="33">
        <v>2005</v>
      </c>
      <c r="B197" s="31">
        <v>8184.6909999999998</v>
      </c>
      <c r="C197" s="31">
        <v>10364.388000000001</v>
      </c>
      <c r="D197" s="31">
        <v>5432.335</v>
      </c>
      <c r="E197" s="31">
        <v>5223.442</v>
      </c>
      <c r="F197" s="31">
        <v>62912</v>
      </c>
      <c r="G197" s="31">
        <v>82431.39</v>
      </c>
      <c r="H197" s="31">
        <v>58103.033000000003</v>
      </c>
      <c r="I197" s="31">
        <v>16407.491000000002</v>
      </c>
      <c r="J197" s="31">
        <v>4593.0410000000002</v>
      </c>
      <c r="K197" s="31">
        <v>9002</v>
      </c>
      <c r="L197" s="31">
        <v>7489.37</v>
      </c>
      <c r="M197" s="31">
        <v>60441.457000000002</v>
      </c>
      <c r="N197" s="32">
        <v>330584.63799999998</v>
      </c>
      <c r="O197" s="31">
        <v>4015.6759999999999</v>
      </c>
      <c r="P197" s="31">
        <v>10668.353999999999</v>
      </c>
      <c r="Q197" s="31">
        <v>10566.212</v>
      </c>
      <c r="R197" s="31">
        <v>40341.462</v>
      </c>
      <c r="S197" s="31">
        <v>2479.9349999999999</v>
      </c>
      <c r="T197" s="32">
        <v>398656.27699999994</v>
      </c>
      <c r="U197" s="31">
        <v>20232</v>
      </c>
      <c r="V197" s="31">
        <v>4048</v>
      </c>
      <c r="W197" s="31">
        <v>32386</v>
      </c>
      <c r="X197" s="31">
        <v>295583</v>
      </c>
      <c r="Y197" s="32">
        <v>352249</v>
      </c>
      <c r="Z197" s="31">
        <v>3563.1120000000001</v>
      </c>
      <c r="AA197" s="31">
        <v>7450.3490000000002</v>
      </c>
      <c r="AB197" s="31">
        <v>15672.501</v>
      </c>
      <c r="AC197" s="31">
        <v>10006.834999999999</v>
      </c>
      <c r="AD197" s="31">
        <v>38557.983999999997</v>
      </c>
      <c r="AE197" s="31">
        <v>22329.976999999999</v>
      </c>
      <c r="AF197" s="31">
        <v>22951</v>
      </c>
      <c r="AG197" s="32">
        <v>120531.75799999999</v>
      </c>
      <c r="AH197" s="31">
        <v>4430.4939999999997</v>
      </c>
      <c r="AI197" s="31">
        <v>4495.9040000000005</v>
      </c>
      <c r="AJ197" s="31">
        <v>2045.2619999999999</v>
      </c>
      <c r="AK197" s="31">
        <v>2011.07</v>
      </c>
      <c r="AL197" s="31">
        <v>9968</v>
      </c>
      <c r="AM197" s="32">
        <v>22950.730000000003</v>
      </c>
      <c r="AN197" s="31">
        <v>10241.138000000001</v>
      </c>
      <c r="AO197" s="31">
        <v>5431.3630000000003</v>
      </c>
      <c r="AP197" s="32">
        <v>15672.501</v>
      </c>
      <c r="AQ197" s="31">
        <v>2982.904</v>
      </c>
      <c r="AR197" s="31">
        <v>8016</v>
      </c>
      <c r="AS197" s="31">
        <v>9809</v>
      </c>
      <c r="AT197" s="31">
        <v>1332.893</v>
      </c>
      <c r="AU197" s="31">
        <v>4677.4009999999998</v>
      </c>
      <c r="AV197" s="31">
        <v>15185.843999999999</v>
      </c>
      <c r="AW197" s="31">
        <v>5146.2809999999999</v>
      </c>
      <c r="AX197" s="31">
        <v>2290.2370000000001</v>
      </c>
      <c r="AY197" s="31">
        <v>3596.6170000000002</v>
      </c>
      <c r="AZ197" s="31">
        <v>4340</v>
      </c>
      <c r="BA197" s="31">
        <v>142776</v>
      </c>
      <c r="BB197" s="31">
        <v>6815</v>
      </c>
      <c r="BC197" s="31">
        <v>4664</v>
      </c>
      <c r="BD197" s="31">
        <v>46959</v>
      </c>
      <c r="BE197" s="31">
        <v>26540</v>
      </c>
      <c r="BF197" s="32">
        <v>285131.17700000003</v>
      </c>
      <c r="BG197" s="31">
        <v>39181</v>
      </c>
      <c r="BH197" s="31">
        <v>188993</v>
      </c>
      <c r="BI197" s="31">
        <v>15995</v>
      </c>
      <c r="BJ197" s="31">
        <v>43100</v>
      </c>
      <c r="BK197" s="31">
        <v>106202.90300000001</v>
      </c>
      <c r="BL197" s="31">
        <v>28051</v>
      </c>
      <c r="BM197" s="31">
        <v>3425</v>
      </c>
      <c r="BN197" s="31">
        <v>25269</v>
      </c>
      <c r="BO197" s="32">
        <v>450216.90299999999</v>
      </c>
      <c r="BP197" s="31">
        <v>9072</v>
      </c>
      <c r="BQ197" s="31">
        <v>4019</v>
      </c>
      <c r="BR197" s="31">
        <v>11326</v>
      </c>
      <c r="BS197" s="31">
        <v>9088</v>
      </c>
      <c r="BT197" s="31">
        <v>13662</v>
      </c>
      <c r="BU197" s="31">
        <v>6712</v>
      </c>
      <c r="BV197" s="31">
        <v>12183</v>
      </c>
      <c r="BW197" s="31">
        <v>8395</v>
      </c>
      <c r="BX197" s="31">
        <v>7167.902</v>
      </c>
      <c r="BY197" s="31">
        <v>2737</v>
      </c>
      <c r="BZ197" s="31">
        <v>5469</v>
      </c>
      <c r="CA197" s="31">
        <v>3155</v>
      </c>
      <c r="CB197" s="31">
        <v>6351</v>
      </c>
      <c r="CC197" s="31">
        <v>3911.299</v>
      </c>
      <c r="CD197" s="31">
        <v>1237</v>
      </c>
      <c r="CE197" s="32">
        <v>104485.201</v>
      </c>
      <c r="CF197" s="31">
        <v>3239.2669999999998</v>
      </c>
      <c r="CG197" s="32">
        <v>557941.37100000004</v>
      </c>
      <c r="CH197" s="31">
        <v>1303720</v>
      </c>
      <c r="CI197" s="31">
        <v>1093563</v>
      </c>
      <c r="CJ197" s="31">
        <v>218868.79100000003</v>
      </c>
      <c r="CK197" s="31">
        <v>127537</v>
      </c>
      <c r="CL197" s="31">
        <v>90435.785000000003</v>
      </c>
      <c r="CM197" s="31">
        <v>48005.156999999999</v>
      </c>
      <c r="CN197" s="31">
        <v>64185.502</v>
      </c>
      <c r="CO197" s="31">
        <v>22701.079000000002</v>
      </c>
      <c r="CP197" s="31">
        <v>148020.69399999999</v>
      </c>
      <c r="CQ197" s="31">
        <v>46595.675000000003</v>
      </c>
      <c r="CR197" s="31">
        <v>6898.6859999999997</v>
      </c>
      <c r="CS197" s="31">
        <v>23966.096000000001</v>
      </c>
      <c r="CT197" s="31">
        <v>27093.868999999999</v>
      </c>
      <c r="CU197" s="31">
        <v>162490.38500000001</v>
      </c>
      <c r="CV197" s="31">
        <v>4425.72</v>
      </c>
      <c r="CW197" s="31">
        <v>20504.263999999999</v>
      </c>
      <c r="CX197" s="32">
        <v>3409011.7030000007</v>
      </c>
      <c r="CY197" s="31">
        <v>29928.987000000001</v>
      </c>
      <c r="CZ197" s="31">
        <v>13526.825000000001</v>
      </c>
      <c r="DA197" s="31">
        <v>6217.1409999999996</v>
      </c>
      <c r="DB197" s="31">
        <v>2865.9940000000001</v>
      </c>
      <c r="DC197" s="31">
        <v>22198.567999999999</v>
      </c>
      <c r="DD197" s="31">
        <v>83535.576000000001</v>
      </c>
      <c r="DE197" s="31">
        <v>10482.811999999996</v>
      </c>
      <c r="DF197" s="32">
        <v>168755.90300000002</v>
      </c>
      <c r="DG197" s="31">
        <v>688.34500000000003</v>
      </c>
      <c r="DH197" s="31">
        <v>64737.226000000002</v>
      </c>
      <c r="DI197" s="31">
        <v>26074.905999999999</v>
      </c>
      <c r="DJ197" s="31">
        <v>6742.915</v>
      </c>
      <c r="DK197" s="31">
        <v>5759.732</v>
      </c>
      <c r="DL197" s="31">
        <v>2335.6480000000001</v>
      </c>
      <c r="DM197" s="31">
        <v>3829.7220000000002</v>
      </c>
      <c r="DN197" s="31">
        <v>3003.2649999999999</v>
      </c>
      <c r="DO197" s="31">
        <v>785.66700000000003</v>
      </c>
      <c r="DP197" s="31">
        <v>26404.464</v>
      </c>
      <c r="DQ197" s="31">
        <v>18448.752</v>
      </c>
      <c r="DR197" s="31">
        <v>72673.81</v>
      </c>
      <c r="DS197" s="31">
        <v>4086.6019999999999</v>
      </c>
      <c r="DT197" s="31">
        <v>20745.098000000002</v>
      </c>
      <c r="DU197" s="31">
        <v>3762</v>
      </c>
      <c r="DV197" s="32">
        <v>260078.152</v>
      </c>
      <c r="DW197" s="32">
        <v>3837845.7580000008</v>
      </c>
      <c r="DX197" s="31">
        <v>32560.735000000001</v>
      </c>
      <c r="DY197" s="31">
        <v>11706.954</v>
      </c>
      <c r="DZ197" s="31">
        <v>7777.7089999999998</v>
      </c>
      <c r="EA197" s="31">
        <v>1840.116</v>
      </c>
      <c r="EB197" s="31">
        <v>13903.886</v>
      </c>
      <c r="EC197" s="31">
        <v>7795.4260000000004</v>
      </c>
      <c r="ED197" s="31">
        <v>17261.467000000001</v>
      </c>
      <c r="EE197" s="31">
        <v>418.83699999999999</v>
      </c>
      <c r="EF197" s="31">
        <v>4244.2539999999999</v>
      </c>
      <c r="EG197" s="31">
        <v>9400.6579999999994</v>
      </c>
      <c r="EH197" s="31">
        <v>671.63800000000003</v>
      </c>
      <c r="EI197" s="31">
        <v>3604.002</v>
      </c>
      <c r="EJ197" s="31">
        <v>18920.502</v>
      </c>
      <c r="EK197" s="31">
        <v>476.70299999999997</v>
      </c>
      <c r="EL197" s="31">
        <v>77561.884000000005</v>
      </c>
      <c r="EM197" s="31">
        <v>567.23199999999997</v>
      </c>
      <c r="EN197" s="31">
        <v>80049.85500000001</v>
      </c>
      <c r="EO197" s="31">
        <v>1395.69</v>
      </c>
      <c r="EP197" s="31">
        <v>1595.086</v>
      </c>
      <c r="EQ197" s="31">
        <v>22025.68</v>
      </c>
      <c r="ER197" s="31">
        <v>9153.73</v>
      </c>
      <c r="ES197" s="31">
        <v>1414.1590000000001</v>
      </c>
      <c r="ET197" s="31">
        <v>34911.779000000002</v>
      </c>
      <c r="EU197" s="31">
        <v>2118.0909999999999</v>
      </c>
      <c r="EV197" s="31">
        <v>2902.1790000000001</v>
      </c>
      <c r="EW197" s="31">
        <v>5765.5630000000001</v>
      </c>
      <c r="EX197" s="31">
        <v>18312.163</v>
      </c>
      <c r="EY197" s="31">
        <v>12974.924000000001</v>
      </c>
      <c r="EZ197" s="31">
        <v>11379.386</v>
      </c>
      <c r="FA197" s="31">
        <v>2837.9369999999999</v>
      </c>
      <c r="FB197" s="31">
        <v>1242.8209999999999</v>
      </c>
      <c r="FC197" s="31">
        <v>32793.012000000002</v>
      </c>
      <c r="FD197" s="31">
        <v>20154.009999999998</v>
      </c>
      <c r="FE197" s="31">
        <v>2028.356</v>
      </c>
      <c r="FF197" s="31">
        <v>13188.874</v>
      </c>
      <c r="FG197" s="31">
        <v>137495.05499999999</v>
      </c>
      <c r="FH197" s="31">
        <v>9378.2260000000006</v>
      </c>
      <c r="FI197" s="31">
        <v>187.60400000000001</v>
      </c>
      <c r="FJ197" s="31">
        <v>12280.227000000001</v>
      </c>
      <c r="FK197" s="31">
        <v>83.885999999999996</v>
      </c>
      <c r="FL197" s="31">
        <v>5874.4809999999998</v>
      </c>
      <c r="FM197" s="31">
        <v>8752.4490000000005</v>
      </c>
      <c r="FN197" s="31">
        <v>47483.447</v>
      </c>
      <c r="FO197" s="31">
        <v>37762.841999999997</v>
      </c>
      <c r="FP197" s="31">
        <v>1138.2270000000001</v>
      </c>
      <c r="FQ197" s="31">
        <v>37770.57</v>
      </c>
      <c r="FR197" s="31">
        <v>5399.991</v>
      </c>
      <c r="FS197" s="31">
        <v>10079.379999999999</v>
      </c>
      <c r="FT197" s="31">
        <v>28199.39</v>
      </c>
      <c r="FU197" s="31">
        <v>60473.51</v>
      </c>
      <c r="FV197" s="31">
        <v>11115.380999999999</v>
      </c>
      <c r="FW197" s="31">
        <v>11639.47</v>
      </c>
      <c r="FX197" s="31">
        <v>561.78</v>
      </c>
      <c r="FY197" s="32">
        <v>910631.21400000015</v>
      </c>
      <c r="GA197" s="30">
        <v>6462986.5550000016</v>
      </c>
    </row>
    <row r="198" spans="1:183">
      <c r="A198" s="33">
        <v>2006</v>
      </c>
      <c r="B198" s="31">
        <v>8192.8799999999992</v>
      </c>
      <c r="C198" s="31">
        <v>10379.066999999999</v>
      </c>
      <c r="D198" s="31">
        <v>5450.6610000000001</v>
      </c>
      <c r="E198" s="31">
        <v>5231.3720000000003</v>
      </c>
      <c r="F198" s="31">
        <v>63293</v>
      </c>
      <c r="G198" s="31">
        <v>82422.298999999999</v>
      </c>
      <c r="H198" s="31">
        <v>58133.508999999998</v>
      </c>
      <c r="I198" s="31">
        <v>16491.460999999999</v>
      </c>
      <c r="J198" s="31">
        <v>4610.82</v>
      </c>
      <c r="K198" s="31">
        <v>9017</v>
      </c>
      <c r="L198" s="31">
        <v>7523.9340000000002</v>
      </c>
      <c r="M198" s="31">
        <v>60609.152999999998</v>
      </c>
      <c r="N198" s="32">
        <v>331355.15600000002</v>
      </c>
      <c r="O198" s="31">
        <v>4062.2350000000001</v>
      </c>
      <c r="P198" s="31">
        <v>10688.058000000001</v>
      </c>
      <c r="Q198" s="31">
        <v>10605.87</v>
      </c>
      <c r="R198" s="31">
        <v>40397.841999999997</v>
      </c>
      <c r="S198" s="31">
        <v>2498.0000000000005</v>
      </c>
      <c r="T198" s="32">
        <v>399607.16100000002</v>
      </c>
      <c r="U198" s="31">
        <v>20489</v>
      </c>
      <c r="V198" s="31">
        <v>4090</v>
      </c>
      <c r="W198" s="31">
        <v>32657</v>
      </c>
      <c r="X198" s="31">
        <v>298442</v>
      </c>
      <c r="Y198" s="32">
        <v>355678</v>
      </c>
      <c r="Z198" s="31">
        <v>3581.6550000000002</v>
      </c>
      <c r="AA198" s="31">
        <v>7385.3670000000002</v>
      </c>
      <c r="AB198" s="31">
        <v>15674.903</v>
      </c>
      <c r="AC198" s="31">
        <v>9981.3340000000007</v>
      </c>
      <c r="AD198" s="31">
        <v>38536.868999999999</v>
      </c>
      <c r="AE198" s="31">
        <v>22303.552</v>
      </c>
      <c r="AF198" s="31">
        <v>23000</v>
      </c>
      <c r="AG198" s="32">
        <v>120463.67999999999</v>
      </c>
      <c r="AH198" s="31">
        <v>4498.9759999999997</v>
      </c>
      <c r="AI198" s="31">
        <v>4494.7489999999998</v>
      </c>
      <c r="AJ198" s="31">
        <v>2050.5540000000001</v>
      </c>
      <c r="AK198" s="31">
        <v>2010.347</v>
      </c>
      <c r="AL198" s="31">
        <v>9945</v>
      </c>
      <c r="AM198" s="32">
        <v>22999.625999999997</v>
      </c>
      <c r="AN198" s="31">
        <v>10235.455</v>
      </c>
      <c r="AO198" s="31">
        <v>5439.4480000000003</v>
      </c>
      <c r="AP198" s="32">
        <v>15674.903</v>
      </c>
      <c r="AQ198" s="31">
        <v>2976.3719999999998</v>
      </c>
      <c r="AR198" s="31">
        <v>8066</v>
      </c>
      <c r="AS198" s="31">
        <v>9766</v>
      </c>
      <c r="AT198" s="31">
        <v>1324.3330000000001</v>
      </c>
      <c r="AU198" s="31">
        <v>4661.473</v>
      </c>
      <c r="AV198" s="31">
        <v>15233.244000000001</v>
      </c>
      <c r="AW198" s="31">
        <v>5213.8980000000001</v>
      </c>
      <c r="AX198" s="31">
        <v>2274.7350000000001</v>
      </c>
      <c r="AY198" s="31">
        <v>3585.9059999999999</v>
      </c>
      <c r="AZ198" s="31">
        <v>4334</v>
      </c>
      <c r="BA198" s="31">
        <v>142069</v>
      </c>
      <c r="BB198" s="31">
        <v>6944</v>
      </c>
      <c r="BC198" s="31">
        <v>4720</v>
      </c>
      <c r="BD198" s="31">
        <v>46620</v>
      </c>
      <c r="BE198" s="31">
        <v>26810</v>
      </c>
      <c r="BF198" s="32">
        <v>284598.96100000001</v>
      </c>
      <c r="BG198" s="31">
        <v>39614</v>
      </c>
      <c r="BH198" s="31">
        <v>191469</v>
      </c>
      <c r="BI198" s="31">
        <v>16151</v>
      </c>
      <c r="BJ198" s="31">
        <v>43742</v>
      </c>
      <c r="BK198" s="31">
        <v>107449.52499999999</v>
      </c>
      <c r="BL198" s="31">
        <v>28433</v>
      </c>
      <c r="BM198" s="31">
        <v>3443</v>
      </c>
      <c r="BN198" s="31">
        <v>25641</v>
      </c>
      <c r="BO198" s="32">
        <v>455942.52500000002</v>
      </c>
      <c r="BP198" s="31">
        <v>9250</v>
      </c>
      <c r="BQ198" s="31">
        <v>4078</v>
      </c>
      <c r="BR198" s="31">
        <v>11362</v>
      </c>
      <c r="BS198" s="31">
        <v>9226</v>
      </c>
      <c r="BT198" s="31">
        <v>13917</v>
      </c>
      <c r="BU198" s="31">
        <v>6830</v>
      </c>
      <c r="BV198" s="31">
        <v>12455</v>
      </c>
      <c r="BW198" s="31">
        <v>8553</v>
      </c>
      <c r="BX198" s="31">
        <v>7326.4960000000001</v>
      </c>
      <c r="BY198" s="31">
        <v>2759</v>
      </c>
      <c r="BZ198" s="31">
        <v>5575</v>
      </c>
      <c r="CA198" s="31">
        <v>3206</v>
      </c>
      <c r="CB198" s="31">
        <v>6509</v>
      </c>
      <c r="CC198" s="31">
        <v>3927.1880000000001</v>
      </c>
      <c r="CD198" s="31">
        <v>1235</v>
      </c>
      <c r="CE198" s="32">
        <v>106208.68399999999</v>
      </c>
      <c r="CF198" s="31">
        <v>3264.7639999999997</v>
      </c>
      <c r="CG198" s="32">
        <v>565415.973</v>
      </c>
      <c r="CH198" s="31">
        <v>1311020</v>
      </c>
      <c r="CI198" s="31">
        <v>1111714</v>
      </c>
      <c r="CJ198" s="31">
        <v>221737.55851440848</v>
      </c>
      <c r="CK198" s="31">
        <v>127515</v>
      </c>
      <c r="CL198" s="31">
        <v>92266.941000000006</v>
      </c>
      <c r="CM198" s="31">
        <v>48123.561000000002</v>
      </c>
      <c r="CN198" s="31">
        <v>64631.595000000001</v>
      </c>
      <c r="CO198" s="31">
        <v>22781.866999999998</v>
      </c>
      <c r="CP198" s="31">
        <v>150045.62899999999</v>
      </c>
      <c r="CQ198" s="31">
        <v>46986.207000000002</v>
      </c>
      <c r="CR198" s="31">
        <v>6940.4319999999998</v>
      </c>
      <c r="CS198" s="31">
        <v>24399.223999999998</v>
      </c>
      <c r="CT198" s="31">
        <v>27458.953000000001</v>
      </c>
      <c r="CU198" s="31">
        <v>165873.92800000001</v>
      </c>
      <c r="CV198" s="31">
        <v>4492.1499999999996</v>
      </c>
      <c r="CW198" s="31">
        <v>20717.932000000001</v>
      </c>
      <c r="CX198" s="32">
        <v>3446704.977514409</v>
      </c>
      <c r="CY198" s="31">
        <v>31056.996999999999</v>
      </c>
      <c r="CZ198" s="31">
        <v>13757.662</v>
      </c>
      <c r="DA198" s="31">
        <v>6368.4809999999998</v>
      </c>
      <c r="DB198" s="31">
        <v>2908.4029999999998</v>
      </c>
      <c r="DC198" s="31">
        <v>22331.558000000001</v>
      </c>
      <c r="DD198" s="31">
        <v>84402.966</v>
      </c>
      <c r="DE198" s="31">
        <v>10712.852000000001</v>
      </c>
      <c r="DF198" s="32">
        <v>171538.91899999999</v>
      </c>
      <c r="DG198" s="31">
        <v>698.58500000000004</v>
      </c>
      <c r="DH198" s="31">
        <v>65025.373</v>
      </c>
      <c r="DI198" s="31">
        <v>26783.383000000002</v>
      </c>
      <c r="DJ198" s="31">
        <v>6866.8760000000002</v>
      </c>
      <c r="DK198" s="31">
        <v>5906.76</v>
      </c>
      <c r="DL198" s="31">
        <v>2418.393</v>
      </c>
      <c r="DM198" s="31">
        <v>3878.01</v>
      </c>
      <c r="DN198" s="31">
        <v>3104.0639999999999</v>
      </c>
      <c r="DO198" s="31">
        <v>802.57600000000002</v>
      </c>
      <c r="DP198" s="31">
        <v>27005.774000000001</v>
      </c>
      <c r="DQ198" s="31">
        <v>18881.361000000001</v>
      </c>
      <c r="DR198" s="31">
        <v>73726.123999999996</v>
      </c>
      <c r="DS198" s="31">
        <v>4265.9139999999998</v>
      </c>
      <c r="DT198" s="31">
        <v>21474.476999999999</v>
      </c>
      <c r="DU198" s="31">
        <v>3882</v>
      </c>
      <c r="DV198" s="32">
        <v>264719.67</v>
      </c>
      <c r="DW198" s="32">
        <v>3882963.5665144091</v>
      </c>
      <c r="DX198" s="31">
        <v>32959.250999999997</v>
      </c>
      <c r="DY198" s="31">
        <v>11992.807000000001</v>
      </c>
      <c r="DZ198" s="31">
        <v>8031.7079999999996</v>
      </c>
      <c r="EA198" s="31">
        <v>1875.778</v>
      </c>
      <c r="EB198" s="31">
        <v>14343.529</v>
      </c>
      <c r="EC198" s="31">
        <v>8090.0680000000002</v>
      </c>
      <c r="ED198" s="31">
        <v>17657.856</v>
      </c>
      <c r="EE198" s="31">
        <v>421.67099999999999</v>
      </c>
      <c r="EF198" s="31">
        <v>4310.7079999999996</v>
      </c>
      <c r="EG198" s="31">
        <v>9648.9549999999999</v>
      </c>
      <c r="EH198" s="31">
        <v>691.37</v>
      </c>
      <c r="EI198" s="31">
        <v>3704.056</v>
      </c>
      <c r="EJ198" s="31">
        <v>19326.798999999999</v>
      </c>
      <c r="EK198" s="31">
        <v>486.53</v>
      </c>
      <c r="EL198" s="31">
        <v>78950.320000000007</v>
      </c>
      <c r="EM198" s="31">
        <v>583.35500000000002</v>
      </c>
      <c r="EN198" s="31">
        <v>82625.733000000007</v>
      </c>
      <c r="EO198" s="31">
        <v>1426.3920000000001</v>
      </c>
      <c r="EP198" s="31">
        <v>1641.5640000000001</v>
      </c>
      <c r="EQ198" s="31">
        <v>22478.657999999999</v>
      </c>
      <c r="ER198" s="31">
        <v>9345.7289999999994</v>
      </c>
      <c r="ES198" s="31">
        <v>1442.7470000000001</v>
      </c>
      <c r="ET198" s="31">
        <v>35890.644999999997</v>
      </c>
      <c r="EU198" s="31">
        <v>2121.8870000000002</v>
      </c>
      <c r="EV198" s="31">
        <v>3043.9789999999998</v>
      </c>
      <c r="EW198" s="31">
        <v>5900.7539999999999</v>
      </c>
      <c r="EX198" s="31">
        <v>18872.164000000001</v>
      </c>
      <c r="EY198" s="31">
        <v>13283.754999999999</v>
      </c>
      <c r="EZ198" s="31">
        <v>11680.646000000001</v>
      </c>
      <c r="FA198" s="31">
        <v>2909.1010000000001</v>
      </c>
      <c r="FB198" s="31">
        <v>1253.425</v>
      </c>
      <c r="FC198" s="31">
        <v>33309.330999999998</v>
      </c>
      <c r="FD198" s="31">
        <v>20530.023000000001</v>
      </c>
      <c r="FE198" s="31">
        <v>2049.1489999999999</v>
      </c>
      <c r="FF198" s="31">
        <v>13692.951999999999</v>
      </c>
      <c r="FG198" s="31">
        <v>140397.76800000001</v>
      </c>
      <c r="FH198" s="31">
        <v>9638.17</v>
      </c>
      <c r="FI198" s="31">
        <v>193.63399999999999</v>
      </c>
      <c r="FJ198" s="31">
        <v>12627.393</v>
      </c>
      <c r="FK198" s="31">
        <v>84.798000000000002</v>
      </c>
      <c r="FL198" s="31">
        <v>6012.665</v>
      </c>
      <c r="FM198" s="31">
        <v>9030.18</v>
      </c>
      <c r="FN198" s="31">
        <v>47925.669000000002</v>
      </c>
      <c r="FO198" s="31">
        <v>38574.264000000003</v>
      </c>
      <c r="FP198" s="31">
        <v>1136.3340000000001</v>
      </c>
      <c r="FQ198" s="31">
        <v>38568.534</v>
      </c>
      <c r="FR198" s="31">
        <v>5548.7020000000002</v>
      </c>
      <c r="FS198" s="31">
        <v>10179.726000000001</v>
      </c>
      <c r="FT198" s="31">
        <v>29206.503000000001</v>
      </c>
      <c r="FU198" s="31">
        <v>62375.904999999999</v>
      </c>
      <c r="FV198" s="31">
        <v>11288.253000000001</v>
      </c>
      <c r="FW198" s="31">
        <v>11544.325999999999</v>
      </c>
      <c r="FX198" s="31">
        <v>580.30200000000002</v>
      </c>
      <c r="FY198" s="32">
        <v>931486.52100000018</v>
      </c>
      <c r="GA198" s="30">
        <v>6540213.8625144102</v>
      </c>
    </row>
    <row r="199" spans="1:183">
      <c r="A199" s="33">
        <v>2007</v>
      </c>
      <c r="B199" s="31">
        <v>8199.7829999999994</v>
      </c>
      <c r="C199" s="31">
        <v>10392.226000000001</v>
      </c>
      <c r="D199" s="31">
        <v>5468.12</v>
      </c>
      <c r="E199" s="31">
        <v>5238.46</v>
      </c>
      <c r="F199" s="31">
        <v>63682</v>
      </c>
      <c r="G199" s="31">
        <v>82400.995999999999</v>
      </c>
      <c r="H199" s="31">
        <v>58147.733</v>
      </c>
      <c r="I199" s="31">
        <v>16570.613000000001</v>
      </c>
      <c r="J199" s="31">
        <v>4627.9260000000004</v>
      </c>
      <c r="K199" s="31">
        <v>9031</v>
      </c>
      <c r="L199" s="31">
        <v>7554.6610000000001</v>
      </c>
      <c r="M199" s="31">
        <v>60776.237999999998</v>
      </c>
      <c r="N199" s="32">
        <v>332089.75600000005</v>
      </c>
      <c r="O199" s="31">
        <v>4109.0860000000002</v>
      </c>
      <c r="P199" s="31">
        <v>10706.29</v>
      </c>
      <c r="Q199" s="31">
        <v>10642.835999999999</v>
      </c>
      <c r="R199" s="31">
        <v>40448.190999999999</v>
      </c>
      <c r="S199" s="31">
        <v>2516.299</v>
      </c>
      <c r="T199" s="32">
        <v>400512.45800000004</v>
      </c>
      <c r="U199" s="31">
        <v>20750</v>
      </c>
      <c r="V199" s="31">
        <v>4132</v>
      </c>
      <c r="W199" s="31">
        <v>32386</v>
      </c>
      <c r="X199" s="31">
        <v>301280</v>
      </c>
      <c r="Y199" s="32">
        <v>358548</v>
      </c>
      <c r="Z199" s="31">
        <v>3600.5230000000001</v>
      </c>
      <c r="AA199" s="31">
        <v>7322.8580000000002</v>
      </c>
      <c r="AB199" s="31">
        <v>15676.245999999999</v>
      </c>
      <c r="AC199" s="31">
        <v>9956.1080000000002</v>
      </c>
      <c r="AD199" s="31">
        <v>38518.241000000002</v>
      </c>
      <c r="AE199" s="31">
        <v>22276.056</v>
      </c>
      <c r="AF199" s="31">
        <v>23028</v>
      </c>
      <c r="AG199" s="32">
        <v>120378.03199999999</v>
      </c>
      <c r="AH199" s="31">
        <v>4552.1980000000003</v>
      </c>
      <c r="AI199" s="31">
        <v>4493.3119999999999</v>
      </c>
      <c r="AJ199" s="31">
        <v>2055.915</v>
      </c>
      <c r="AK199" s="31">
        <v>2009.2449999999999</v>
      </c>
      <c r="AL199" s="31">
        <v>9917</v>
      </c>
      <c r="AM199" s="32">
        <v>23027.67</v>
      </c>
      <c r="AN199" s="31">
        <v>10228.744000000001</v>
      </c>
      <c r="AO199" s="31">
        <v>5447.5020000000004</v>
      </c>
      <c r="AP199" s="32">
        <v>15676.246000000001</v>
      </c>
      <c r="AQ199" s="31">
        <v>2971.65</v>
      </c>
      <c r="AR199" s="31">
        <v>8120</v>
      </c>
      <c r="AS199" s="31">
        <v>9725</v>
      </c>
      <c r="AT199" s="31">
        <v>1315.912</v>
      </c>
      <c r="AU199" s="31">
        <v>4646.0029999999997</v>
      </c>
      <c r="AV199" s="31">
        <v>15284.929</v>
      </c>
      <c r="AW199" s="31">
        <v>5284.1490000000003</v>
      </c>
      <c r="AX199" s="31">
        <v>2259.81</v>
      </c>
      <c r="AY199" s="31">
        <v>3575.4389999999999</v>
      </c>
      <c r="AZ199" s="31">
        <v>4329</v>
      </c>
      <c r="BA199" s="31">
        <v>141378</v>
      </c>
      <c r="BB199" s="31">
        <v>7077</v>
      </c>
      <c r="BC199" s="31">
        <v>4774</v>
      </c>
      <c r="BD199" s="31">
        <v>46300</v>
      </c>
      <c r="BE199" s="31">
        <v>27079</v>
      </c>
      <c r="BF199" s="32">
        <v>284119.89199999999</v>
      </c>
      <c r="BG199" s="31">
        <v>40049</v>
      </c>
      <c r="BH199" s="31">
        <v>193919</v>
      </c>
      <c r="BI199" s="31">
        <v>16304</v>
      </c>
      <c r="BJ199" s="31">
        <v>44380</v>
      </c>
      <c r="BK199" s="31">
        <v>108700.891</v>
      </c>
      <c r="BL199" s="31">
        <v>28809</v>
      </c>
      <c r="BM199" s="31">
        <v>3461</v>
      </c>
      <c r="BN199" s="31">
        <v>26024</v>
      </c>
      <c r="BO199" s="32">
        <v>461646.891</v>
      </c>
      <c r="BP199" s="31">
        <v>9426</v>
      </c>
      <c r="BQ199" s="31">
        <v>4137</v>
      </c>
      <c r="BR199" s="31">
        <v>11394</v>
      </c>
      <c r="BS199" s="31">
        <v>9366</v>
      </c>
      <c r="BT199" s="31">
        <v>14135</v>
      </c>
      <c r="BU199" s="31">
        <v>6948</v>
      </c>
      <c r="BV199" s="31">
        <v>12728</v>
      </c>
      <c r="BW199" s="31">
        <v>8711</v>
      </c>
      <c r="BX199" s="31">
        <v>7483.7629999999999</v>
      </c>
      <c r="BY199" s="31">
        <v>2782</v>
      </c>
      <c r="BZ199" s="31">
        <v>5680</v>
      </c>
      <c r="CA199" s="31">
        <v>3258</v>
      </c>
      <c r="CB199" s="31">
        <v>6669</v>
      </c>
      <c r="CC199" s="31">
        <v>3942.491</v>
      </c>
      <c r="CD199" s="31">
        <v>1233</v>
      </c>
      <c r="CE199" s="32">
        <v>107893.254</v>
      </c>
      <c r="CF199" s="31">
        <v>3289.8189999999995</v>
      </c>
      <c r="CG199" s="32">
        <v>572829.96400000004</v>
      </c>
      <c r="CH199" s="31">
        <v>1317885</v>
      </c>
      <c r="CI199" s="31">
        <v>1129866</v>
      </c>
      <c r="CJ199" s="31">
        <v>224648.38343536365</v>
      </c>
      <c r="CK199" s="31">
        <v>127433</v>
      </c>
      <c r="CL199" s="31">
        <v>94157.464999999997</v>
      </c>
      <c r="CM199" s="31">
        <v>48250.148000000001</v>
      </c>
      <c r="CN199" s="31">
        <v>65068.148999999998</v>
      </c>
      <c r="CO199" s="31">
        <v>22858.871999999999</v>
      </c>
      <c r="CP199" s="31">
        <v>152033.861</v>
      </c>
      <c r="CQ199" s="31">
        <v>47373.957999999999</v>
      </c>
      <c r="CR199" s="31">
        <v>6980.4120000000003</v>
      </c>
      <c r="CS199" s="31">
        <v>24835.242999999999</v>
      </c>
      <c r="CT199" s="31">
        <v>27827.891</v>
      </c>
      <c r="CU199" s="31">
        <v>169340.538</v>
      </c>
      <c r="CV199" s="31">
        <v>4553.009</v>
      </c>
      <c r="CW199" s="31">
        <v>20926.314999999999</v>
      </c>
      <c r="CX199" s="32">
        <v>3484038.2444353639</v>
      </c>
      <c r="CY199" s="31">
        <v>31889.922999999999</v>
      </c>
      <c r="CZ199" s="31">
        <v>13995.904</v>
      </c>
      <c r="DA199" s="31">
        <v>6521.9979999999996</v>
      </c>
      <c r="DB199" s="31">
        <v>2951.7860000000001</v>
      </c>
      <c r="DC199" s="31">
        <v>22454.218000000001</v>
      </c>
      <c r="DD199" s="31">
        <v>85262.356</v>
      </c>
      <c r="DE199" s="31">
        <v>10948.643999999998</v>
      </c>
      <c r="DF199" s="32">
        <v>174024.829</v>
      </c>
      <c r="DG199" s="31">
        <v>708.57299999999998</v>
      </c>
      <c r="DH199" s="31">
        <v>65397.521000000001</v>
      </c>
      <c r="DI199" s="31">
        <v>27499.637999999999</v>
      </c>
      <c r="DJ199" s="31">
        <v>6990.0619999999999</v>
      </c>
      <c r="DK199" s="31">
        <v>6053.1930000000002</v>
      </c>
      <c r="DL199" s="31">
        <v>2505.5590000000002</v>
      </c>
      <c r="DM199" s="31">
        <v>3925.502</v>
      </c>
      <c r="DN199" s="31">
        <v>3206.9059999999999</v>
      </c>
      <c r="DO199" s="31">
        <v>814.89700000000005</v>
      </c>
      <c r="DP199" s="31">
        <v>27586.532999999999</v>
      </c>
      <c r="DQ199" s="31">
        <v>19314.746999999999</v>
      </c>
      <c r="DR199" s="31">
        <v>74767.835999999996</v>
      </c>
      <c r="DS199" s="31">
        <v>4444.0110000000004</v>
      </c>
      <c r="DT199" s="31">
        <v>22230.530999999999</v>
      </c>
      <c r="DU199" s="31">
        <v>4005</v>
      </c>
      <c r="DV199" s="32">
        <v>269450.50900000002</v>
      </c>
      <c r="DW199" s="32">
        <v>3927513.5824353639</v>
      </c>
      <c r="DX199" s="31">
        <v>33362.741999999998</v>
      </c>
      <c r="DY199" s="31">
        <v>12263.596</v>
      </c>
      <c r="DZ199" s="31">
        <v>8278.1579999999994</v>
      </c>
      <c r="EA199" s="31">
        <v>1913.422</v>
      </c>
      <c r="EB199" s="31">
        <v>14797.172</v>
      </c>
      <c r="EC199" s="31">
        <v>8390.5049999999992</v>
      </c>
      <c r="ED199" s="31">
        <v>18060.382000000001</v>
      </c>
      <c r="EE199" s="31">
        <v>424.39499999999998</v>
      </c>
      <c r="EF199" s="31">
        <v>4377.3860000000004</v>
      </c>
      <c r="EG199" s="31">
        <v>9885.6610000000001</v>
      </c>
      <c r="EH199" s="31">
        <v>711.41700000000003</v>
      </c>
      <c r="EI199" s="31">
        <v>3802.3319999999999</v>
      </c>
      <c r="EJ199" s="31">
        <v>19746.949000000001</v>
      </c>
      <c r="EK199" s="31">
        <v>496.37400000000002</v>
      </c>
      <c r="EL199" s="31">
        <v>80335.035999999993</v>
      </c>
      <c r="EM199" s="31">
        <v>599.76300000000003</v>
      </c>
      <c r="EN199" s="31">
        <v>85293.47600000001</v>
      </c>
      <c r="EO199" s="31">
        <v>1456.451</v>
      </c>
      <c r="EP199" s="31">
        <v>1688.3589999999999</v>
      </c>
      <c r="EQ199" s="31">
        <v>22931.298999999999</v>
      </c>
      <c r="ER199" s="31">
        <v>9569.2160000000003</v>
      </c>
      <c r="ES199" s="31">
        <v>1472.78</v>
      </c>
      <c r="ET199" s="31">
        <v>36913.720999999998</v>
      </c>
      <c r="EU199" s="31">
        <v>2125.2620000000002</v>
      </c>
      <c r="EV199" s="31">
        <v>3195.931</v>
      </c>
      <c r="EW199" s="31">
        <v>6036.9139999999998</v>
      </c>
      <c r="EX199" s="31">
        <v>19448.814999999999</v>
      </c>
      <c r="EY199" s="31">
        <v>13603.181</v>
      </c>
      <c r="EZ199" s="31">
        <v>11995.402</v>
      </c>
      <c r="FA199" s="31">
        <v>2981.4520000000002</v>
      </c>
      <c r="FB199" s="31">
        <v>1263.8989999999999</v>
      </c>
      <c r="FC199" s="31">
        <v>33826.296000000002</v>
      </c>
      <c r="FD199" s="31">
        <v>20905.584999999999</v>
      </c>
      <c r="FE199" s="31">
        <v>2069.0279999999998</v>
      </c>
      <c r="FF199" s="31">
        <v>14214.714</v>
      </c>
      <c r="FG199" s="31">
        <v>143312.101</v>
      </c>
      <c r="FH199" s="31">
        <v>9907.509</v>
      </c>
      <c r="FI199" s="31">
        <v>199.827</v>
      </c>
      <c r="FJ199" s="31">
        <v>12981.931</v>
      </c>
      <c r="FK199" s="31">
        <v>85.701999999999998</v>
      </c>
      <c r="FL199" s="31">
        <v>6152.3590000000004</v>
      </c>
      <c r="FM199" s="31">
        <v>9291.6090000000004</v>
      </c>
      <c r="FN199" s="31">
        <v>48367.131000000001</v>
      </c>
      <c r="FO199" s="31">
        <v>39379.358</v>
      </c>
      <c r="FP199" s="31">
        <v>1133.066</v>
      </c>
      <c r="FQ199" s="31">
        <v>39384.222999999998</v>
      </c>
      <c r="FR199" s="31">
        <v>5701.5789999999997</v>
      </c>
      <c r="FS199" s="31">
        <v>10281.209999999999</v>
      </c>
      <c r="FT199" s="31">
        <v>30262.61</v>
      </c>
      <c r="FU199" s="31">
        <v>64390.2</v>
      </c>
      <c r="FV199" s="31">
        <v>11477.447</v>
      </c>
      <c r="FW199" s="31">
        <v>11443.187</v>
      </c>
      <c r="FX199" s="31">
        <v>598.96299999999997</v>
      </c>
      <c r="FY199" s="32">
        <v>952787.0830000001</v>
      </c>
      <c r="GA199" s="30">
        <v>6616689.0114353634</v>
      </c>
    </row>
    <row r="200" spans="1:183">
      <c r="A200" s="33">
        <v>2008</v>
      </c>
      <c r="B200" s="31">
        <v>8205.5329999999994</v>
      </c>
      <c r="C200" s="31">
        <v>10403.950999999999</v>
      </c>
      <c r="D200" s="31">
        <v>5484.723</v>
      </c>
      <c r="E200" s="31">
        <v>5244.7489999999998</v>
      </c>
      <c r="F200" s="31">
        <v>64058</v>
      </c>
      <c r="G200" s="31">
        <v>82369.547999999995</v>
      </c>
      <c r="H200" s="31">
        <v>58145.321000000004</v>
      </c>
      <c r="I200" s="31">
        <v>16645.312999999998</v>
      </c>
      <c r="J200" s="31">
        <v>4644.4570000000003</v>
      </c>
      <c r="K200" s="31">
        <v>9045</v>
      </c>
      <c r="L200" s="31">
        <v>7581.52</v>
      </c>
      <c r="M200" s="31">
        <v>60943.911999999997</v>
      </c>
      <c r="N200" s="32">
        <v>332772.027</v>
      </c>
      <c r="O200" s="31">
        <v>4156.1189999999997</v>
      </c>
      <c r="P200" s="31">
        <v>10722.816000000001</v>
      </c>
      <c r="Q200" s="31">
        <v>10676.91</v>
      </c>
      <c r="R200" s="31">
        <v>40491.050999999999</v>
      </c>
      <c r="S200" s="31">
        <v>2533.9569999999999</v>
      </c>
      <c r="T200" s="32">
        <v>401352.87999999995</v>
      </c>
      <c r="U200" s="31">
        <v>21007</v>
      </c>
      <c r="V200" s="31">
        <v>4173</v>
      </c>
      <c r="W200" s="31">
        <v>33213</v>
      </c>
      <c r="X200" s="31">
        <v>304228</v>
      </c>
      <c r="Y200" s="32">
        <v>362621</v>
      </c>
      <c r="Z200" s="31">
        <v>3619</v>
      </c>
      <c r="AA200" s="31">
        <v>7262.6750000000002</v>
      </c>
      <c r="AB200" s="31">
        <v>15676.317999999999</v>
      </c>
      <c r="AC200" s="31">
        <v>9930.9150000000009</v>
      </c>
      <c r="AD200" s="31">
        <v>38500.696000000004</v>
      </c>
      <c r="AE200" s="31">
        <v>22246.862000000001</v>
      </c>
      <c r="AF200" s="31">
        <v>23038</v>
      </c>
      <c r="AG200" s="32">
        <v>120274.46599999999</v>
      </c>
      <c r="AH200" s="31">
        <v>4590.3100000000004</v>
      </c>
      <c r="AI200" s="31">
        <v>4491.5429999999997</v>
      </c>
      <c r="AJ200" s="31">
        <v>2061.3150000000001</v>
      </c>
      <c r="AK200" s="31">
        <v>2007.711</v>
      </c>
      <c r="AL200" s="31">
        <v>9887</v>
      </c>
      <c r="AM200" s="32">
        <v>23037.879000000001</v>
      </c>
      <c r="AN200" s="31">
        <v>10220.911</v>
      </c>
      <c r="AO200" s="31">
        <v>5455.4070000000002</v>
      </c>
      <c r="AP200" s="32">
        <v>15676.317999999999</v>
      </c>
      <c r="AQ200" s="31">
        <v>2968.5859999999998</v>
      </c>
      <c r="AR200" s="31">
        <v>8178</v>
      </c>
      <c r="AS200" s="31">
        <v>9686</v>
      </c>
      <c r="AT200" s="31">
        <v>1307.605</v>
      </c>
      <c r="AU200" s="31">
        <v>4630.8410000000003</v>
      </c>
      <c r="AV200" s="31">
        <v>15340.532999999999</v>
      </c>
      <c r="AW200" s="31">
        <v>5356.8689999999997</v>
      </c>
      <c r="AX200" s="31">
        <v>2245.4229999999998</v>
      </c>
      <c r="AY200" s="31">
        <v>3565.2049999999999</v>
      </c>
      <c r="AZ200" s="31">
        <v>4324</v>
      </c>
      <c r="BA200" s="31">
        <v>140702</v>
      </c>
      <c r="BB200" s="31">
        <v>7212</v>
      </c>
      <c r="BC200" s="31">
        <v>4829</v>
      </c>
      <c r="BD200" s="31">
        <v>45994</v>
      </c>
      <c r="BE200" s="31">
        <v>27345</v>
      </c>
      <c r="BF200" s="32">
        <v>283685.06200000003</v>
      </c>
      <c r="BG200" s="31">
        <v>40482</v>
      </c>
      <c r="BH200" s="31">
        <v>196343</v>
      </c>
      <c r="BI200" s="31">
        <v>16454</v>
      </c>
      <c r="BJ200" s="31">
        <v>45014</v>
      </c>
      <c r="BK200" s="31">
        <v>109955.4</v>
      </c>
      <c r="BL200" s="31">
        <v>29181</v>
      </c>
      <c r="BM200" s="31">
        <v>3478</v>
      </c>
      <c r="BN200" s="31">
        <v>26415</v>
      </c>
      <c r="BO200" s="32">
        <v>467322.4</v>
      </c>
      <c r="BP200" s="31">
        <v>9601</v>
      </c>
      <c r="BQ200" s="31">
        <v>4196</v>
      </c>
      <c r="BR200" s="31">
        <v>11424</v>
      </c>
      <c r="BS200" s="31">
        <v>9507</v>
      </c>
      <c r="BT200" s="31">
        <v>14354</v>
      </c>
      <c r="BU200" s="31">
        <v>7066</v>
      </c>
      <c r="BV200" s="31">
        <v>13002</v>
      </c>
      <c r="BW200" s="31">
        <v>8871</v>
      </c>
      <c r="BX200" s="31">
        <v>7639.3270000000002</v>
      </c>
      <c r="BY200" s="31">
        <v>2804</v>
      </c>
      <c r="BZ200" s="31">
        <v>5786</v>
      </c>
      <c r="CA200" s="31">
        <v>3310</v>
      </c>
      <c r="CB200" s="31">
        <v>6831</v>
      </c>
      <c r="CC200" s="31">
        <v>3957.1689999999999</v>
      </c>
      <c r="CD200" s="31">
        <v>1231</v>
      </c>
      <c r="CE200" s="32">
        <v>109579.496</v>
      </c>
      <c r="CF200" s="31">
        <v>3315.3520000000003</v>
      </c>
      <c r="CG200" s="32">
        <v>580217.24800000002</v>
      </c>
      <c r="CH200" s="31">
        <v>1324786</v>
      </c>
      <c r="CI200" s="31">
        <v>1147996</v>
      </c>
      <c r="CJ200" s="31">
        <v>227601.95744162076</v>
      </c>
      <c r="CK200" s="31">
        <v>127288</v>
      </c>
      <c r="CL200" s="31">
        <v>96061.683000000005</v>
      </c>
      <c r="CM200" s="31">
        <v>48379.392</v>
      </c>
      <c r="CN200" s="31">
        <v>65493.298000000003</v>
      </c>
      <c r="CO200" s="31">
        <v>22920.946</v>
      </c>
      <c r="CP200" s="31">
        <v>154037.902</v>
      </c>
      <c r="CQ200" s="31">
        <v>47758.180999999997</v>
      </c>
      <c r="CR200" s="31">
        <v>7018.6360000000004</v>
      </c>
      <c r="CS200" s="31">
        <v>25274.133000000002</v>
      </c>
      <c r="CT200" s="31">
        <v>28196.959999999999</v>
      </c>
      <c r="CU200" s="31">
        <v>172800.05100000001</v>
      </c>
      <c r="CV200" s="31">
        <v>4608.1670000000004</v>
      </c>
      <c r="CW200" s="31">
        <v>21128.773000000001</v>
      </c>
      <c r="CX200" s="32">
        <v>3521350.07944162</v>
      </c>
      <c r="CY200" s="31">
        <v>32738.376</v>
      </c>
      <c r="CZ200" s="31">
        <v>14241.64</v>
      </c>
      <c r="DA200" s="31">
        <v>6677.5339999999997</v>
      </c>
      <c r="DB200" s="31">
        <v>2996.0810000000001</v>
      </c>
      <c r="DC200" s="31">
        <v>22565.347000000002</v>
      </c>
      <c r="DD200" s="31">
        <v>86116.558999999994</v>
      </c>
      <c r="DE200" s="31">
        <v>11182.289999999999</v>
      </c>
      <c r="DF200" s="32">
        <v>176517.82700000002</v>
      </c>
      <c r="DG200" s="31">
        <v>718.30600000000004</v>
      </c>
      <c r="DH200" s="31">
        <v>65875.222999999998</v>
      </c>
      <c r="DI200" s="31">
        <v>28221.181</v>
      </c>
      <c r="DJ200" s="31">
        <v>7112.3590000000004</v>
      </c>
      <c r="DK200" s="31">
        <v>6198.6769999999997</v>
      </c>
      <c r="DL200" s="31">
        <v>2596.799</v>
      </c>
      <c r="DM200" s="31">
        <v>3971.9409999999998</v>
      </c>
      <c r="DN200" s="31">
        <v>3311.64</v>
      </c>
      <c r="DO200" s="31">
        <v>824.78899999999999</v>
      </c>
      <c r="DP200" s="31">
        <v>28146.656999999999</v>
      </c>
      <c r="DQ200" s="31">
        <v>19747.585999999999</v>
      </c>
      <c r="DR200" s="31">
        <v>75793.835999999996</v>
      </c>
      <c r="DS200" s="31">
        <v>4621.3990000000003</v>
      </c>
      <c r="DT200" s="31">
        <v>23013.376</v>
      </c>
      <c r="DU200" s="31">
        <v>4132</v>
      </c>
      <c r="DV200" s="32">
        <v>274285.76900000003</v>
      </c>
      <c r="DW200" s="32">
        <v>3972153.6754416199</v>
      </c>
      <c r="DX200" s="31">
        <v>33769.669000000002</v>
      </c>
      <c r="DY200" s="31">
        <v>12531.357</v>
      </c>
      <c r="DZ200" s="31">
        <v>8532.5470000000005</v>
      </c>
      <c r="EA200" s="31">
        <v>1952.048</v>
      </c>
      <c r="EB200" s="31">
        <v>15264.735000000001</v>
      </c>
      <c r="EC200" s="31">
        <v>8691.0049999999992</v>
      </c>
      <c r="ED200" s="31">
        <v>18467.691999999999</v>
      </c>
      <c r="EE200" s="31">
        <v>426.99799999999999</v>
      </c>
      <c r="EF200" s="31">
        <v>4444.33</v>
      </c>
      <c r="EG200" s="31">
        <v>10111.337</v>
      </c>
      <c r="EH200" s="31">
        <v>731.77499999999998</v>
      </c>
      <c r="EI200" s="31">
        <v>3905.01</v>
      </c>
      <c r="EJ200" s="31">
        <v>20179.601999999999</v>
      </c>
      <c r="EK200" s="31">
        <v>506.221</v>
      </c>
      <c r="EL200" s="31">
        <v>81713.517000000007</v>
      </c>
      <c r="EM200" s="31">
        <v>616.45899999999995</v>
      </c>
      <c r="EN200" s="31">
        <v>88046.864000000001</v>
      </c>
      <c r="EO200" s="31">
        <v>1485.8320000000001</v>
      </c>
      <c r="EP200" s="31">
        <v>1735.4639999999999</v>
      </c>
      <c r="EQ200" s="31">
        <v>23382.848000000002</v>
      </c>
      <c r="ER200" s="31">
        <v>9806.509</v>
      </c>
      <c r="ES200" s="31">
        <v>1503.182</v>
      </c>
      <c r="ET200" s="31">
        <v>37953.838000000003</v>
      </c>
      <c r="EU200" s="31">
        <v>2128.1799999999998</v>
      </c>
      <c r="EV200" s="31">
        <v>3334.587</v>
      </c>
      <c r="EW200" s="31">
        <v>6173.5789999999997</v>
      </c>
      <c r="EX200" s="31">
        <v>20042.550999999999</v>
      </c>
      <c r="EY200" s="31">
        <v>13931.831</v>
      </c>
      <c r="EZ200" s="31">
        <v>12324.029</v>
      </c>
      <c r="FA200" s="31">
        <v>3054.933</v>
      </c>
      <c r="FB200" s="31">
        <v>1274.1890000000001</v>
      </c>
      <c r="FC200" s="31">
        <v>34343.218999999997</v>
      </c>
      <c r="FD200" s="31">
        <v>21284.701000000001</v>
      </c>
      <c r="FE200" s="31">
        <v>2088.6689999999999</v>
      </c>
      <c r="FF200" s="31">
        <v>14752.08</v>
      </c>
      <c r="FG200" s="31">
        <v>146255.30600000001</v>
      </c>
      <c r="FH200" s="31">
        <v>10186.063</v>
      </c>
      <c r="FI200" s="31">
        <v>206.178</v>
      </c>
      <c r="FJ200" s="31">
        <v>13343.424000000001</v>
      </c>
      <c r="FK200" s="31">
        <v>86.594999999999999</v>
      </c>
      <c r="FL200" s="31">
        <v>6294.7740000000003</v>
      </c>
      <c r="FM200" s="31">
        <v>9558.6659999999993</v>
      </c>
      <c r="FN200" s="31">
        <v>48782.754999999997</v>
      </c>
      <c r="FO200" s="31">
        <v>40218.455000000002</v>
      </c>
      <c r="FP200" s="31">
        <v>1128.8140000000001</v>
      </c>
      <c r="FQ200" s="31">
        <v>40213.161999999997</v>
      </c>
      <c r="FR200" s="31">
        <v>5858.6729999999998</v>
      </c>
      <c r="FS200" s="31">
        <v>10383.576999999999</v>
      </c>
      <c r="FT200" s="31">
        <v>31367.972000000002</v>
      </c>
      <c r="FU200" s="31">
        <v>66514.505999999994</v>
      </c>
      <c r="FV200" s="31">
        <v>11669.534</v>
      </c>
      <c r="FW200" s="31">
        <v>11350.111000000001</v>
      </c>
      <c r="FX200" s="31">
        <v>617.73800000000006</v>
      </c>
      <c r="FY200" s="32">
        <v>974527.68999999983</v>
      </c>
      <c r="GA200" s="34">
        <v>6694832.0214416189</v>
      </c>
    </row>
    <row r="201" spans="1:183">
      <c r="A201" s="33">
        <v>2009</v>
      </c>
      <c r="B201" s="31">
        <v>8210</v>
      </c>
      <c r="C201" s="31">
        <v>10414</v>
      </c>
      <c r="D201" s="31">
        <v>5501</v>
      </c>
      <c r="E201" s="31">
        <v>5250</v>
      </c>
      <c r="F201" s="31">
        <v>64420</v>
      </c>
      <c r="G201" s="31">
        <v>82330</v>
      </c>
      <c r="H201" s="31">
        <v>58126</v>
      </c>
      <c r="I201" s="31">
        <v>16716</v>
      </c>
      <c r="J201" s="31">
        <v>4661</v>
      </c>
      <c r="K201" s="31">
        <v>9060</v>
      </c>
      <c r="L201" s="31">
        <v>7604</v>
      </c>
      <c r="M201" s="31">
        <v>61113</v>
      </c>
      <c r="N201" s="32">
        <v>333405</v>
      </c>
      <c r="O201" s="31">
        <v>4203</v>
      </c>
      <c r="P201" s="31">
        <v>10737</v>
      </c>
      <c r="Q201" s="31">
        <v>10708</v>
      </c>
      <c r="R201" s="31">
        <v>40525</v>
      </c>
      <c r="S201" s="31">
        <v>2840</v>
      </c>
      <c r="T201" s="32">
        <v>402418</v>
      </c>
      <c r="U201" s="31">
        <v>21263</v>
      </c>
      <c r="V201" s="31">
        <v>4213</v>
      </c>
      <c r="W201" s="31">
        <v>33487</v>
      </c>
      <c r="X201" s="31">
        <v>307212</v>
      </c>
      <c r="Y201" s="32">
        <v>366175</v>
      </c>
      <c r="Z201" s="31">
        <v>3639</v>
      </c>
      <c r="AA201" s="31">
        <v>7205</v>
      </c>
      <c r="AB201" s="31">
        <v>15675</v>
      </c>
      <c r="AC201" s="31">
        <v>9906</v>
      </c>
      <c r="AD201" s="31">
        <v>38483</v>
      </c>
      <c r="AE201" s="31">
        <v>22215</v>
      </c>
      <c r="AF201" s="31">
        <v>23031</v>
      </c>
      <c r="AG201" s="32">
        <v>120154</v>
      </c>
      <c r="AH201" s="31">
        <v>4613</v>
      </c>
      <c r="AI201" s="31">
        <v>4489</v>
      </c>
      <c r="AJ201" s="31">
        <v>2067</v>
      </c>
      <c r="AK201" s="31">
        <v>2006</v>
      </c>
      <c r="AL201" s="31">
        <v>9856</v>
      </c>
      <c r="AM201" s="32">
        <v>23031</v>
      </c>
      <c r="AN201" s="31">
        <v>10212</v>
      </c>
      <c r="AO201" s="31">
        <v>5463</v>
      </c>
      <c r="AP201" s="32">
        <v>15675</v>
      </c>
      <c r="AQ201" s="31">
        <v>2967</v>
      </c>
      <c r="AR201" s="31">
        <v>8239</v>
      </c>
      <c r="AS201" s="31">
        <v>9649</v>
      </c>
      <c r="AT201" s="31">
        <v>1299</v>
      </c>
      <c r="AU201" s="31">
        <v>4616</v>
      </c>
      <c r="AV201" s="31">
        <v>15399</v>
      </c>
      <c r="AW201" s="31">
        <v>5432</v>
      </c>
      <c r="AX201" s="31">
        <v>2232</v>
      </c>
      <c r="AY201" s="31">
        <v>3555</v>
      </c>
      <c r="AZ201" s="31">
        <v>4321</v>
      </c>
      <c r="BA201" s="31">
        <v>140041</v>
      </c>
      <c r="BB201" s="31">
        <v>7349</v>
      </c>
      <c r="BC201" s="31">
        <v>4885</v>
      </c>
      <c r="BD201" s="31">
        <v>45700</v>
      </c>
      <c r="BE201" s="31">
        <v>27606</v>
      </c>
      <c r="BF201" s="32">
        <v>283290</v>
      </c>
      <c r="BG201" s="31">
        <v>40914</v>
      </c>
      <c r="BH201" s="31">
        <v>198739</v>
      </c>
      <c r="BI201" s="31">
        <v>16602</v>
      </c>
      <c r="BJ201" s="31">
        <v>43677</v>
      </c>
      <c r="BK201" s="31">
        <v>111212</v>
      </c>
      <c r="BL201" s="31">
        <v>29547</v>
      </c>
      <c r="BM201" s="31">
        <v>3494</v>
      </c>
      <c r="BN201" s="31">
        <v>26815</v>
      </c>
      <c r="BO201" s="32">
        <v>471000</v>
      </c>
      <c r="BP201" s="31">
        <v>9775</v>
      </c>
      <c r="BQ201" s="31">
        <v>4455</v>
      </c>
      <c r="BR201" s="31">
        <v>11452</v>
      </c>
      <c r="BS201" s="31">
        <v>9650</v>
      </c>
      <c r="BT201" s="31">
        <v>14573</v>
      </c>
      <c r="BU201" s="31">
        <v>6031</v>
      </c>
      <c r="BV201" s="31">
        <v>13277</v>
      </c>
      <c r="BW201" s="31">
        <v>9036</v>
      </c>
      <c r="BX201" s="31">
        <v>7834</v>
      </c>
      <c r="BY201" s="31">
        <v>2826</v>
      </c>
      <c r="BZ201" s="31">
        <v>5891</v>
      </c>
      <c r="CA201" s="31">
        <v>3360</v>
      </c>
      <c r="CB201" s="31">
        <v>6291</v>
      </c>
      <c r="CC201" s="31">
        <v>3966</v>
      </c>
      <c r="CD201" s="31">
        <v>1230</v>
      </c>
      <c r="CE201" s="32">
        <v>109647</v>
      </c>
      <c r="CF201" s="31">
        <v>3344</v>
      </c>
      <c r="CG201" s="32">
        <v>583991</v>
      </c>
      <c r="CH201" s="31">
        <v>1331400</v>
      </c>
      <c r="CI201" s="31">
        <v>1156898</v>
      </c>
      <c r="CJ201" s="31">
        <v>230599</v>
      </c>
      <c r="CK201" s="31">
        <v>127079</v>
      </c>
      <c r="CL201" s="31">
        <v>97977</v>
      </c>
      <c r="CM201" s="31">
        <v>48509</v>
      </c>
      <c r="CN201" s="31">
        <v>65998</v>
      </c>
      <c r="CO201" s="31">
        <v>22974</v>
      </c>
      <c r="CP201" s="31">
        <v>156051</v>
      </c>
      <c r="CQ201" s="31">
        <v>52826</v>
      </c>
      <c r="CR201" s="31">
        <v>7055</v>
      </c>
      <c r="CS201" s="31">
        <v>25716</v>
      </c>
      <c r="CT201" s="31">
        <v>28563</v>
      </c>
      <c r="CU201" s="31">
        <v>174579</v>
      </c>
      <c r="CV201" s="31">
        <v>4658</v>
      </c>
      <c r="CW201" s="31">
        <v>21325</v>
      </c>
      <c r="CX201" s="32">
        <v>3552207</v>
      </c>
      <c r="CY201" s="31">
        <v>38396</v>
      </c>
      <c r="CZ201" s="31">
        <v>14494</v>
      </c>
      <c r="DA201" s="31">
        <v>6834</v>
      </c>
      <c r="DB201" s="31">
        <v>3041</v>
      </c>
      <c r="DC201" s="31">
        <v>22665</v>
      </c>
      <c r="DD201" s="31">
        <v>88577</v>
      </c>
      <c r="DE201" s="31">
        <v>12330</v>
      </c>
      <c r="DF201" s="32">
        <v>186337</v>
      </c>
      <c r="DG201" s="31">
        <v>729</v>
      </c>
      <c r="DH201" s="31">
        <v>66429</v>
      </c>
      <c r="DI201" s="31">
        <v>28946</v>
      </c>
      <c r="DJ201" s="31">
        <v>7234</v>
      </c>
      <c r="DK201" s="31">
        <v>6269</v>
      </c>
      <c r="DL201" s="31">
        <v>2693</v>
      </c>
      <c r="DM201" s="31">
        <v>4099</v>
      </c>
      <c r="DN201" s="31">
        <v>2910</v>
      </c>
      <c r="DO201" s="31">
        <v>833</v>
      </c>
      <c r="DP201" s="31">
        <v>28687</v>
      </c>
      <c r="DQ201" s="31">
        <v>21763</v>
      </c>
      <c r="DR201" s="31">
        <v>76806</v>
      </c>
      <c r="DS201" s="31">
        <v>4798</v>
      </c>
      <c r="DT201" s="31">
        <v>22858</v>
      </c>
      <c r="DU201" s="31">
        <v>4013</v>
      </c>
      <c r="DV201" s="32">
        <v>279067</v>
      </c>
      <c r="DW201" s="32">
        <v>4017611</v>
      </c>
      <c r="DX201" s="31">
        <v>34178</v>
      </c>
      <c r="DY201" s="31">
        <v>12799</v>
      </c>
      <c r="DZ201" s="31">
        <v>8792</v>
      </c>
      <c r="EA201" s="31">
        <v>1991</v>
      </c>
      <c r="EB201" s="31">
        <v>15746</v>
      </c>
      <c r="EC201" s="31">
        <v>9511</v>
      </c>
      <c r="ED201" s="31">
        <v>18879</v>
      </c>
      <c r="EE201" s="31">
        <v>501</v>
      </c>
      <c r="EF201" s="31">
        <v>4742</v>
      </c>
      <c r="EG201" s="31">
        <v>10329</v>
      </c>
      <c r="EH201" s="31">
        <v>752</v>
      </c>
      <c r="EI201" s="31">
        <v>4013</v>
      </c>
      <c r="EJ201" s="31">
        <v>20617</v>
      </c>
      <c r="EK201" s="31">
        <v>725</v>
      </c>
      <c r="EL201" s="31">
        <v>78867</v>
      </c>
      <c r="EM201" s="31">
        <v>633</v>
      </c>
      <c r="EN201" s="31">
        <v>90884</v>
      </c>
      <c r="EO201" s="31">
        <v>1515</v>
      </c>
      <c r="EP201" s="31">
        <v>1778</v>
      </c>
      <c r="EQ201" s="31">
        <v>23888</v>
      </c>
      <c r="ER201" s="31">
        <v>10058</v>
      </c>
      <c r="ES201" s="31">
        <v>1534</v>
      </c>
      <c r="ET201" s="31">
        <v>39003</v>
      </c>
      <c r="EU201" s="31">
        <v>1916</v>
      </c>
      <c r="EV201" s="31">
        <v>3583</v>
      </c>
      <c r="EW201" s="31">
        <v>6324</v>
      </c>
      <c r="EX201" s="31">
        <v>20654</v>
      </c>
      <c r="EY201" s="31">
        <v>15029</v>
      </c>
      <c r="EZ201" s="31">
        <v>13443</v>
      </c>
      <c r="FA201" s="31">
        <v>3129</v>
      </c>
      <c r="FB201" s="31">
        <v>1284</v>
      </c>
      <c r="FC201" s="31">
        <v>31285</v>
      </c>
      <c r="FD201" s="31">
        <v>21669</v>
      </c>
      <c r="FE201" s="31">
        <v>2109</v>
      </c>
      <c r="FF201" s="31">
        <v>15306</v>
      </c>
      <c r="FG201" s="31">
        <v>149229</v>
      </c>
      <c r="FH201" s="31">
        <v>10746</v>
      </c>
      <c r="FI201" s="31">
        <v>172</v>
      </c>
      <c r="FJ201" s="31">
        <v>13712</v>
      </c>
      <c r="FK201" s="31">
        <v>87</v>
      </c>
      <c r="FL201" s="31">
        <v>5132</v>
      </c>
      <c r="FM201" s="31">
        <v>9832</v>
      </c>
      <c r="FN201" s="31">
        <v>49052</v>
      </c>
      <c r="FO201" s="31">
        <v>41088</v>
      </c>
      <c r="FP201" s="31">
        <v>1337</v>
      </c>
      <c r="FQ201" s="31">
        <v>41049</v>
      </c>
      <c r="FR201" s="31">
        <v>6032</v>
      </c>
      <c r="FS201" s="31">
        <v>10486</v>
      </c>
      <c r="FT201" s="31">
        <v>32370</v>
      </c>
      <c r="FU201" s="31">
        <v>68693</v>
      </c>
      <c r="FV201" s="31">
        <v>11863</v>
      </c>
      <c r="FW201" s="31">
        <v>11393</v>
      </c>
      <c r="FX201" s="31">
        <v>708</v>
      </c>
      <c r="FY201" s="31">
        <v>990447</v>
      </c>
      <c r="GA201" s="30">
        <v>6764086</v>
      </c>
    </row>
    <row r="202" spans="1:183">
      <c r="A202" s="33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2"/>
      <c r="O202" s="31"/>
      <c r="P202" s="31"/>
      <c r="Q202" s="31"/>
      <c r="R202" s="31"/>
      <c r="S202" s="31"/>
      <c r="T202" s="32"/>
      <c r="U202" s="31"/>
      <c r="V202" s="31"/>
      <c r="W202" s="31"/>
      <c r="X202" s="31"/>
      <c r="Y202" s="32"/>
      <c r="Z202" s="31"/>
      <c r="AA202" s="31"/>
      <c r="AB202" s="31"/>
      <c r="AC202" s="31"/>
      <c r="AD202" s="31"/>
      <c r="AE202" s="31"/>
      <c r="AF202" s="31"/>
      <c r="AG202" s="32"/>
      <c r="AH202" s="31"/>
      <c r="AI202" s="31"/>
      <c r="AJ202" s="31"/>
      <c r="AK202" s="31"/>
      <c r="AL202" s="31"/>
      <c r="AM202" s="32"/>
      <c r="AN202" s="31"/>
      <c r="AO202" s="31"/>
      <c r="AP202" s="32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2"/>
      <c r="BG202" s="31"/>
      <c r="BH202" s="31"/>
      <c r="BI202" s="31"/>
      <c r="BJ202" s="31"/>
      <c r="BK202" s="31"/>
      <c r="BL202" s="31"/>
      <c r="BM202" s="31"/>
      <c r="BN202" s="31"/>
      <c r="BO202" s="32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2"/>
      <c r="CF202" s="31"/>
      <c r="CG202" s="32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2"/>
      <c r="CY202" s="31"/>
      <c r="CZ202" s="31"/>
      <c r="DA202" s="31"/>
      <c r="DB202" s="31"/>
      <c r="DC202" s="31"/>
      <c r="DD202" s="31"/>
      <c r="DE202" s="31"/>
      <c r="DF202" s="32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2"/>
      <c r="DW202" s="32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2"/>
      <c r="GA202" s="30"/>
    </row>
    <row r="203" spans="1:183">
      <c r="A203" s="33">
        <v>2030</v>
      </c>
      <c r="B203" s="31">
        <v>8120</v>
      </c>
      <c r="C203" s="31">
        <v>10409</v>
      </c>
      <c r="D203" s="31">
        <v>5730.4880000000003</v>
      </c>
      <c r="E203" s="31">
        <v>5201.4449999999997</v>
      </c>
      <c r="F203" s="31">
        <v>69249</v>
      </c>
      <c r="G203" s="31">
        <v>79572.5</v>
      </c>
      <c r="H203" s="31">
        <v>55359.83</v>
      </c>
      <c r="I203" s="31">
        <v>17672.63</v>
      </c>
      <c r="J203" s="31">
        <v>4977.7049999999999</v>
      </c>
      <c r="K203" s="31">
        <v>9324.384</v>
      </c>
      <c r="L203" s="31">
        <v>7756.04</v>
      </c>
      <c r="M203" s="31">
        <v>64304</v>
      </c>
      <c r="N203" s="32">
        <v>337677.022</v>
      </c>
      <c r="O203" s="31">
        <v>4988.732</v>
      </c>
      <c r="P203" s="31">
        <v>10583.029</v>
      </c>
      <c r="Q203" s="31">
        <v>10731.138999999999</v>
      </c>
      <c r="R203" s="31">
        <v>38961.192000000003</v>
      </c>
      <c r="S203" s="31">
        <v>2810.5879999999997</v>
      </c>
      <c r="T203" s="32">
        <v>405751.70199999999</v>
      </c>
      <c r="U203" s="31">
        <v>26056</v>
      </c>
      <c r="V203" s="31">
        <v>4913</v>
      </c>
      <c r="W203" s="31">
        <v>38565</v>
      </c>
      <c r="X203" s="31">
        <v>373504</v>
      </c>
      <c r="Y203" s="32">
        <v>443038</v>
      </c>
      <c r="Z203" s="31">
        <v>3987.665</v>
      </c>
      <c r="AA203" s="31">
        <v>5940.8220000000001</v>
      </c>
      <c r="AB203" s="31">
        <v>15022.245000000001</v>
      </c>
      <c r="AC203" s="31">
        <v>9250.4599999999991</v>
      </c>
      <c r="AD203" s="31">
        <v>36530.618999999999</v>
      </c>
      <c r="AE203" s="31">
        <v>20827.076000000001</v>
      </c>
      <c r="AF203" s="31">
        <v>21996</v>
      </c>
      <c r="AG203" s="32">
        <v>113554.887</v>
      </c>
      <c r="AH203" s="31">
        <v>4359</v>
      </c>
      <c r="AI203" s="31">
        <v>4300.9650000000001</v>
      </c>
      <c r="AJ203" s="31">
        <v>2113.86</v>
      </c>
      <c r="AK203" s="31">
        <v>1855.374</v>
      </c>
      <c r="AL203" s="31">
        <v>9367</v>
      </c>
      <c r="AM203" s="32">
        <v>21996.199000000001</v>
      </c>
      <c r="AN203" s="31">
        <v>9628.8960000000006</v>
      </c>
      <c r="AO203" s="31">
        <v>5393.3490000000002</v>
      </c>
      <c r="AP203" s="32">
        <v>15022.245000000001</v>
      </c>
      <c r="AQ203" s="31">
        <v>3050.556</v>
      </c>
      <c r="AR203" s="31">
        <v>9567</v>
      </c>
      <c r="AS203" s="31">
        <v>8798</v>
      </c>
      <c r="AT203" s="31">
        <v>1091.807</v>
      </c>
      <c r="AU203" s="31">
        <v>4231.259</v>
      </c>
      <c r="AV203" s="31">
        <v>15979.334000000001</v>
      </c>
      <c r="AW203" s="31">
        <v>7014.2910000000002</v>
      </c>
      <c r="AX203" s="31">
        <v>1902.925</v>
      </c>
      <c r="AY203" s="31">
        <v>3257.2139999999999</v>
      </c>
      <c r="AZ203" s="31">
        <v>4118</v>
      </c>
      <c r="BA203" s="31">
        <v>124094</v>
      </c>
      <c r="BB203" s="31">
        <v>10103</v>
      </c>
      <c r="BC203" s="31">
        <v>6027</v>
      </c>
      <c r="BD203" s="31">
        <v>39492</v>
      </c>
      <c r="BE203" s="31">
        <v>32855</v>
      </c>
      <c r="BF203" s="32">
        <v>271581.386</v>
      </c>
      <c r="BG203" s="31">
        <v>48795</v>
      </c>
      <c r="BH203" s="31">
        <v>240173</v>
      </c>
      <c r="BI203" s="31">
        <v>18984</v>
      </c>
      <c r="BJ203" s="31">
        <v>57897</v>
      </c>
      <c r="BK203" s="31">
        <v>135172.155</v>
      </c>
      <c r="BL203" s="31">
        <v>35923</v>
      </c>
      <c r="BM203" s="31">
        <v>3769</v>
      </c>
      <c r="BN203" s="31">
        <v>34958</v>
      </c>
      <c r="BO203" s="32">
        <v>575671.15500000003</v>
      </c>
      <c r="BP203" s="31">
        <v>13262</v>
      </c>
      <c r="BQ203" s="31">
        <v>5288</v>
      </c>
      <c r="BR203" s="31">
        <v>11576</v>
      </c>
      <c r="BS203" s="31">
        <v>12567</v>
      </c>
      <c r="BT203" s="31">
        <v>18743</v>
      </c>
      <c r="BU203" s="31">
        <v>9758</v>
      </c>
      <c r="BV203" s="31">
        <v>18798</v>
      </c>
      <c r="BW203" s="31">
        <v>12877</v>
      </c>
      <c r="BX203" s="31">
        <v>10611.205</v>
      </c>
      <c r="BY203" s="31">
        <v>3246</v>
      </c>
      <c r="BZ203" s="31">
        <v>7985</v>
      </c>
      <c r="CA203" s="31">
        <v>4323</v>
      </c>
      <c r="CB203" s="31">
        <v>10822</v>
      </c>
      <c r="CC203" s="31">
        <v>4066</v>
      </c>
      <c r="CD203" s="31">
        <v>1152</v>
      </c>
      <c r="CE203" s="32">
        <v>145074.20500000002</v>
      </c>
      <c r="CF203" s="31">
        <v>3719.4799999999996</v>
      </c>
      <c r="CG203" s="32">
        <v>724464.84000000008</v>
      </c>
      <c r="CH203" s="31">
        <v>1461528</v>
      </c>
      <c r="CI203" s="31">
        <v>1532464</v>
      </c>
      <c r="CJ203" s="31">
        <v>288678.451</v>
      </c>
      <c r="CK203" s="31">
        <v>113520</v>
      </c>
      <c r="CL203" s="31">
        <v>138332.519</v>
      </c>
      <c r="CM203" s="31">
        <v>49002.913</v>
      </c>
      <c r="CN203" s="31">
        <v>71143.361999999994</v>
      </c>
      <c r="CO203" s="31">
        <v>22978.474999999999</v>
      </c>
      <c r="CP203" s="31">
        <v>204141.66399999999</v>
      </c>
      <c r="CQ203" s="31">
        <v>53905.142</v>
      </c>
      <c r="CR203" s="31">
        <v>7294.05</v>
      </c>
      <c r="CS203" s="31">
        <v>35343.803999999996</v>
      </c>
      <c r="CT203" s="31">
        <v>38885.786</v>
      </c>
      <c r="CU203" s="31">
        <v>244144.34700000001</v>
      </c>
      <c r="CV203" s="31">
        <v>5129.6840000000002</v>
      </c>
      <c r="CW203" s="31">
        <v>24191.916000000001</v>
      </c>
      <c r="CX203" s="32">
        <v>4290684.1129999999</v>
      </c>
      <c r="CY203" s="31">
        <v>56322.743999999999</v>
      </c>
      <c r="CZ203" s="31">
        <v>20182.594000000001</v>
      </c>
      <c r="DA203" s="31">
        <v>10252.227999999999</v>
      </c>
      <c r="DB203" s="31">
        <v>3889.5529999999999</v>
      </c>
      <c r="DC203" s="31">
        <v>23623.37</v>
      </c>
      <c r="DD203" s="31">
        <v>102801.749</v>
      </c>
      <c r="DE203" s="31">
        <v>15381.132999999996</v>
      </c>
      <c r="DF203" s="32">
        <v>232453.37100000001</v>
      </c>
      <c r="DG203" s="31">
        <v>900.08199999999999</v>
      </c>
      <c r="DH203" s="31">
        <v>78516.005000000005</v>
      </c>
      <c r="DI203" s="31">
        <v>43872.627</v>
      </c>
      <c r="DJ203" s="31">
        <v>9458.8410000000003</v>
      </c>
      <c r="DK203" s="31">
        <v>9373.1290000000008</v>
      </c>
      <c r="DL203" s="31">
        <v>4603.9430000000002</v>
      </c>
      <c r="DM203" s="31">
        <v>4706.1289999999999</v>
      </c>
      <c r="DN203" s="31">
        <v>5932.28</v>
      </c>
      <c r="DO203" s="31">
        <v>971.44100000000003</v>
      </c>
      <c r="DP203" s="31">
        <v>38165.760999999999</v>
      </c>
      <c r="DQ203" s="31">
        <v>28349.416000000001</v>
      </c>
      <c r="DR203" s="31">
        <v>93742.926999999996</v>
      </c>
      <c r="DS203" s="31">
        <v>7483.6710000000003</v>
      </c>
      <c r="DT203" s="31">
        <v>45533.743000000002</v>
      </c>
      <c r="DU203" s="31">
        <v>22182.077000000001</v>
      </c>
      <c r="DV203" s="32">
        <v>393792.07199999999</v>
      </c>
      <c r="DW203" s="32">
        <v>4916929.5559999999</v>
      </c>
      <c r="DX203" s="31">
        <v>41640.607000000004</v>
      </c>
      <c r="DY203" s="31">
        <v>18959.939999999999</v>
      </c>
      <c r="DZ203" s="31">
        <v>15248.065000000001</v>
      </c>
      <c r="EA203" s="31">
        <v>2519.3470000000002</v>
      </c>
      <c r="EB203" s="31">
        <v>29153.063999999998</v>
      </c>
      <c r="EC203" s="31">
        <v>15636.62</v>
      </c>
      <c r="ED203" s="31">
        <v>27531.02</v>
      </c>
      <c r="EE203" s="31">
        <v>451.76299999999998</v>
      </c>
      <c r="EF203" s="31">
        <v>5744.3310000000001</v>
      </c>
      <c r="EG203" s="31">
        <v>15114.184999999999</v>
      </c>
      <c r="EH203" s="31">
        <v>1264.345</v>
      </c>
      <c r="EI203" s="31">
        <v>6883.607</v>
      </c>
      <c r="EJ203" s="31">
        <v>29723.572</v>
      </c>
      <c r="EK203" s="31">
        <v>737.51400000000001</v>
      </c>
      <c r="EL203" s="31">
        <v>109331</v>
      </c>
      <c r="EM203" s="31">
        <v>1036.912</v>
      </c>
      <c r="EN203" s="31">
        <v>171200.30299999999</v>
      </c>
      <c r="EO203" s="31">
        <v>2266.0439999999999</v>
      </c>
      <c r="EP203" s="31">
        <v>2912.0549999999998</v>
      </c>
      <c r="EQ203" s="31">
        <v>32398.352999999999</v>
      </c>
      <c r="ER203" s="31">
        <v>17225.812999999998</v>
      </c>
      <c r="ES203" s="31">
        <v>2230.73</v>
      </c>
      <c r="ET203" s="31">
        <v>54149.733</v>
      </c>
      <c r="EU203" s="31">
        <v>2085.27</v>
      </c>
      <c r="EV203" s="31">
        <v>5205.5829999999996</v>
      </c>
      <c r="EW203" s="31">
        <v>8879.85</v>
      </c>
      <c r="EX203" s="31">
        <v>36797.205000000002</v>
      </c>
      <c r="EY203" s="31">
        <v>22182.077000000001</v>
      </c>
      <c r="EZ203" s="31">
        <v>23693.258000000002</v>
      </c>
      <c r="FA203" s="31">
        <v>4850.7939999999999</v>
      </c>
      <c r="FB203" s="31">
        <v>1436.809</v>
      </c>
      <c r="FC203" s="31">
        <v>44759.481</v>
      </c>
      <c r="FD203" s="31">
        <v>31340.391</v>
      </c>
      <c r="FE203" s="31">
        <v>2280.6880000000001</v>
      </c>
      <c r="FF203" s="31">
        <v>31945.795999999998</v>
      </c>
      <c r="FG203" s="31">
        <v>211775.51699999999</v>
      </c>
      <c r="FH203" s="31">
        <v>17488.420999999998</v>
      </c>
      <c r="FI203" s="31">
        <v>367.017</v>
      </c>
      <c r="FJ203" s="31">
        <v>22467.758000000002</v>
      </c>
      <c r="FK203" s="31">
        <v>100.905</v>
      </c>
      <c r="FL203" s="31">
        <v>10105.683000000001</v>
      </c>
      <c r="FM203" s="31">
        <v>17193.476999999999</v>
      </c>
      <c r="FN203" s="31">
        <v>48854.012000000002</v>
      </c>
      <c r="FO203" s="31">
        <v>63060.358</v>
      </c>
      <c r="FP203" s="31">
        <v>952.654</v>
      </c>
      <c r="FQ203" s="31">
        <v>56529.885000000002</v>
      </c>
      <c r="FR203" s="31">
        <v>10025.096</v>
      </c>
      <c r="FS203" s="31">
        <v>12216.02</v>
      </c>
      <c r="FT203" s="31">
        <v>67286.176000000007</v>
      </c>
      <c r="FU203" s="31">
        <v>124621.772</v>
      </c>
      <c r="FV203" s="31">
        <v>15646.985000000001</v>
      </c>
      <c r="FW203" s="31">
        <v>18819.523000000001</v>
      </c>
      <c r="FX203" s="31">
        <v>1102.152</v>
      </c>
      <c r="FY203" s="31">
        <v>1517429.5359999998</v>
      </c>
      <c r="GA203" s="30">
        <v>8392749.9069999997</v>
      </c>
    </row>
  </sheetData>
  <pageMargins left="0.74803149606299213" right="0.74803149606299213" top="0.35433070866141736" bottom="0.39370078740157483" header="0.35433070866141736" footer="0.51181102362204722"/>
  <pageSetup scale="70" orientation="portrait" r:id="rId1"/>
  <headerFooter alignWithMargins="0"/>
  <rowBreaks count="2" manualBreakCount="2">
    <brk id="66" max="16383" man="1"/>
    <brk id="137" max="183" man="1"/>
  </rowBreaks>
  <colBreaks count="14" manualBreakCount="14">
    <brk id="13" max="1048575" man="1"/>
    <brk id="25" max="1048575" man="1"/>
    <brk id="47" max="1048575" man="1"/>
    <brk id="58" max="1048575" man="1"/>
    <brk id="67" max="1048575" man="1"/>
    <brk id="76" max="1048575" man="1"/>
    <brk id="85" max="1048575" man="1"/>
    <brk id="95" max="1048575" man="1"/>
    <brk id="105" max="1048575" man="1"/>
    <brk id="116" max="1048575" man="1"/>
    <brk id="127" max="1048575" man="1"/>
    <brk id="139" max="1048575" man="1"/>
    <brk id="152" max="1048575" man="1"/>
    <brk id="175" max="1048575" man="1"/>
  </colBreak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67FC9-EC86-460A-A972-0CF968FAEC9B}">
  <sheetPr codeName="Sheet15"/>
  <dimension ref="A1:GA200"/>
  <sheetViews>
    <sheetView showGridLines="0" zoomScale="85" zoomScaleNormal="85" zoomScaleSheetLayoutView="85" workbookViewId="0">
      <pane xSplit="1" ySplit="1" topLeftCell="FL2" activePane="bottomRight" state="frozen"/>
      <selection pane="topRight" activeCell="B4" sqref="B4"/>
      <selection pane="bottomLeft" activeCell="B4" sqref="B4"/>
      <selection pane="bottomRight" activeCell="FM40" sqref="FM40"/>
    </sheetView>
  </sheetViews>
  <sheetFormatPr defaultColWidth="11.59765625" defaultRowHeight="13.15"/>
  <cols>
    <col min="1" max="1" width="12.73046875" style="28" customWidth="1"/>
    <col min="2" max="2" width="10.3984375" style="28" customWidth="1"/>
    <col min="3" max="3" width="11.73046875" style="28" customWidth="1"/>
    <col min="4" max="4" width="12.3984375" style="28" customWidth="1"/>
    <col min="5" max="5" width="10.86328125" style="28" customWidth="1"/>
    <col min="6" max="6" width="10.3984375" style="28" bestFit="1" customWidth="1"/>
    <col min="7" max="7" width="12.3984375" style="28" customWidth="1"/>
    <col min="8" max="8" width="10.3984375" style="28" bestFit="1" customWidth="1"/>
    <col min="9" max="9" width="15.59765625" style="28" customWidth="1"/>
    <col min="10" max="10" width="11" style="28" customWidth="1"/>
    <col min="11" max="11" width="11.59765625" style="28" customWidth="1"/>
    <col min="12" max="12" width="15" style="28" customWidth="1"/>
    <col min="13" max="13" width="10.3984375" style="28" bestFit="1" customWidth="1"/>
    <col min="14" max="14" width="16" style="28" customWidth="1"/>
    <col min="15" max="15" width="10.1328125" style="28" customWidth="1"/>
    <col min="16" max="16" width="10.3984375" style="28" customWidth="1"/>
    <col min="17" max="17" width="11.86328125" style="28" customWidth="1"/>
    <col min="18" max="18" width="9" style="28" customWidth="1"/>
    <col min="19" max="19" width="16.3984375" style="28" customWidth="1"/>
    <col min="20" max="20" width="16.59765625" style="28" customWidth="1"/>
    <col min="21" max="21" width="12" style="28" customWidth="1"/>
    <col min="22" max="22" width="13.86328125" style="28" customWidth="1"/>
    <col min="23" max="23" width="10.59765625" style="28" customWidth="1"/>
    <col min="24" max="24" width="10.3984375" style="28" bestFit="1" customWidth="1"/>
    <col min="25" max="25" width="16.1328125" style="28" customWidth="1"/>
    <col min="26" max="26" width="10.86328125" style="28" customWidth="1"/>
    <col min="27" max="27" width="11.86328125" style="28" customWidth="1"/>
    <col min="28" max="28" width="19.3984375" style="28" customWidth="1"/>
    <col min="29" max="29" width="12" style="28" customWidth="1"/>
    <col min="30" max="30" width="10.3984375" style="28" customWidth="1"/>
    <col min="31" max="31" width="12.265625" style="28" customWidth="1"/>
    <col min="32" max="33" width="14.265625" style="28" customWidth="1"/>
    <col min="34" max="34" width="10.3984375" style="28" customWidth="1"/>
    <col min="35" max="35" width="10.59765625" style="28" customWidth="1"/>
    <col min="36" max="36" width="14.1328125" style="28" customWidth="1"/>
    <col min="37" max="37" width="12" style="28" customWidth="1"/>
    <col min="38" max="38" width="30.1328125" style="28" customWidth="1"/>
    <col min="39" max="39" width="16.86328125" style="28" customWidth="1"/>
    <col min="40" max="40" width="14.265625" style="28" customWidth="1"/>
    <col min="41" max="41" width="11.86328125" style="28" customWidth="1"/>
    <col min="42" max="42" width="21.86328125" style="28" customWidth="1"/>
    <col min="43" max="43" width="11.73046875" style="28" customWidth="1"/>
    <col min="44" max="44" width="14" style="28" customWidth="1"/>
    <col min="45" max="46" width="11" style="28" customWidth="1"/>
    <col min="47" max="47" width="11.1328125" style="28" customWidth="1"/>
    <col min="48" max="49" width="14.86328125" style="28" customWidth="1"/>
    <col min="50" max="50" width="9.3984375" style="28" customWidth="1"/>
    <col min="51" max="51" width="12.73046875" style="28" customWidth="1"/>
    <col min="52" max="52" width="11.86328125" style="28" customWidth="1"/>
    <col min="53" max="53" width="9.86328125" style="28" customWidth="1"/>
    <col min="54" max="54" width="12.86328125" style="28" customWidth="1"/>
    <col min="55" max="55" width="17.86328125" style="28" customWidth="1"/>
    <col min="56" max="56" width="11" style="28" customWidth="1"/>
    <col min="57" max="57" width="14.73046875" style="28" customWidth="1"/>
    <col min="58" max="58" width="11.86328125" style="28" customWidth="1"/>
    <col min="59" max="59" width="13" style="28" customWidth="1"/>
    <col min="60" max="60" width="9" style="28" customWidth="1"/>
    <col min="61" max="61" width="8.3984375" style="28" customWidth="1"/>
    <col min="62" max="62" width="12.86328125" style="28" customWidth="1"/>
    <col min="63" max="63" width="10.3984375" style="28" customWidth="1"/>
    <col min="64" max="64" width="8" style="28" customWidth="1"/>
    <col min="65" max="65" width="11.59765625" style="28" customWidth="1"/>
    <col min="66" max="66" width="13.265625" style="28" customWidth="1"/>
    <col min="67" max="67" width="15.3984375" style="28" bestFit="1" customWidth="1"/>
    <col min="68" max="68" width="10.1328125" style="28" customWidth="1"/>
    <col min="69" max="69" width="13.86328125" style="28" customWidth="1"/>
    <col min="70" max="70" width="8.1328125" style="28" customWidth="1"/>
    <col min="71" max="71" width="18.73046875" style="28" customWidth="1"/>
    <col min="72" max="72" width="11.86328125" style="28" customWidth="1"/>
    <col min="73" max="73" width="14.1328125" style="28" customWidth="1"/>
    <col min="74" max="74" width="13.3984375" style="28" customWidth="1"/>
    <col min="75" max="75" width="7.265625" style="28" customWidth="1"/>
    <col min="76" max="76" width="12.86328125" style="28" customWidth="1"/>
    <col min="77" max="77" width="11.73046875" style="28" customWidth="1"/>
    <col min="78" max="78" width="13" style="28" customWidth="1"/>
    <col min="79" max="79" width="11" style="28" customWidth="1"/>
    <col min="80" max="80" width="12.3984375" style="28" customWidth="1"/>
    <col min="81" max="81" width="15" style="28" customWidth="1"/>
    <col min="82" max="82" width="15.59765625" style="28" customWidth="1"/>
    <col min="83" max="83" width="16.1328125" style="28" customWidth="1"/>
    <col min="84" max="84" width="16" style="29" customWidth="1"/>
    <col min="85" max="85" width="13.265625" style="28" bestFit="1" customWidth="1"/>
    <col min="86" max="87" width="10.3984375" style="28" bestFit="1" customWidth="1"/>
    <col min="88" max="88" width="30.59765625" style="28" customWidth="1"/>
    <col min="89" max="89" width="10.3984375" style="28" bestFit="1" customWidth="1"/>
    <col min="90" max="90" width="14" style="28" customWidth="1"/>
    <col min="91" max="91" width="11.86328125" style="28" customWidth="1"/>
    <col min="92" max="92" width="12" style="28" customWidth="1"/>
    <col min="93" max="93" width="10" style="28" customWidth="1"/>
    <col min="94" max="94" width="14.86328125" style="28" customWidth="1"/>
    <col min="95" max="95" width="10" style="28" customWidth="1"/>
    <col min="96" max="96" width="14.265625" style="28" customWidth="1"/>
    <col min="97" max="97" width="12" style="28" customWidth="1"/>
    <col min="98" max="98" width="9" style="28" customWidth="1"/>
    <col min="99" max="99" width="11.59765625" style="28" customWidth="1"/>
    <col min="100" max="100" width="13.86328125" style="28" customWidth="1"/>
    <col min="101" max="101" width="12.265625" style="28" customWidth="1"/>
    <col min="102" max="102" width="13.3984375" style="28" bestFit="1" customWidth="1"/>
    <col min="103" max="103" width="14.86328125" style="28" customWidth="1"/>
    <col min="104" max="104" width="13.59765625" style="28" customWidth="1"/>
    <col min="105" max="105" width="7.86328125" style="28" customWidth="1"/>
    <col min="106" max="106" width="12.59765625" style="28" customWidth="1"/>
    <col min="107" max="107" width="15.59765625" style="28" customWidth="1"/>
    <col min="108" max="108" width="11" style="28" customWidth="1"/>
    <col min="109" max="109" width="16.86328125" style="28" customWidth="1"/>
    <col min="110" max="110" width="13.265625" style="28" bestFit="1" customWidth="1"/>
    <col min="111" max="111" width="11.1328125" style="28" customWidth="1"/>
    <col min="112" max="113" width="8" style="28" bestFit="1" customWidth="1"/>
    <col min="114" max="114" width="8.86328125" style="28" customWidth="1"/>
    <col min="115" max="115" width="10.3984375" style="28" customWidth="1"/>
    <col min="116" max="116" width="10.265625" style="28" customWidth="1"/>
    <col min="117" max="117" width="12.265625" style="28" customWidth="1"/>
    <col min="118" max="118" width="8.86328125" style="28" customWidth="1"/>
    <col min="119" max="119" width="8.1328125" style="28" customWidth="1"/>
    <col min="120" max="120" width="16" style="28" customWidth="1"/>
    <col min="121" max="121" width="8.3984375" style="28" customWidth="1"/>
    <col min="122" max="122" width="10.265625" style="28" customWidth="1"/>
    <col min="123" max="123" width="7.265625" style="28" customWidth="1"/>
    <col min="124" max="124" width="10.1328125" style="28" customWidth="1"/>
    <col min="125" max="125" width="19.265625" style="28" customWidth="1"/>
    <col min="126" max="126" width="13.265625" style="28" bestFit="1" customWidth="1"/>
    <col min="127" max="127" width="13.3984375" style="28" bestFit="1" customWidth="1"/>
    <col min="128" max="128" width="10.265625" style="28" customWidth="1"/>
    <col min="129" max="129" width="9.86328125" style="28" customWidth="1"/>
    <col min="130" max="130" width="9.265625" style="28" customWidth="1"/>
    <col min="131" max="131" width="12.86328125" style="28" customWidth="1"/>
    <col min="132" max="132" width="16.1328125" style="28" customWidth="1"/>
    <col min="133" max="133" width="11" style="28" customWidth="1"/>
    <col min="134" max="134" width="13.86328125" style="28" customWidth="1"/>
    <col min="135" max="135" width="15" style="28" customWidth="1"/>
    <col min="136" max="136" width="17.86328125" style="28" customWidth="1"/>
    <col min="137" max="137" width="8.86328125" style="28" customWidth="1"/>
    <col min="138" max="138" width="18.73046875" style="28" customWidth="1"/>
    <col min="139" max="139" width="22.1328125" style="28" customWidth="1"/>
    <col min="140" max="140" width="15.3984375" style="28" customWidth="1"/>
    <col min="141" max="141" width="10.59765625" style="28" customWidth="1"/>
    <col min="142" max="142" width="9.265625" style="28" customWidth="1"/>
    <col min="143" max="143" width="21.1328125" style="28" customWidth="1"/>
    <col min="144" max="144" width="20.86328125" style="28" customWidth="1"/>
    <col min="145" max="145" width="9.59765625" style="28" customWidth="1"/>
    <col min="146" max="146" width="11" style="28" customWidth="1"/>
    <col min="147" max="147" width="9.3984375" style="28" customWidth="1"/>
    <col min="148" max="148" width="10.3984375" style="28" customWidth="1"/>
    <col min="149" max="149" width="17.86328125" style="28" customWidth="1"/>
    <col min="150" max="150" width="9.265625" style="28" customWidth="1"/>
    <col min="151" max="151" width="11" style="28" customWidth="1"/>
    <col min="152" max="152" width="9.73046875" style="28" customWidth="1"/>
    <col min="153" max="153" width="8.86328125" style="28" customWidth="1"/>
    <col min="154" max="154" width="15" style="28" customWidth="1"/>
    <col min="155" max="155" width="9.73046875" style="28" customWidth="1"/>
    <col min="156" max="156" width="7.3984375" style="28" bestFit="1" customWidth="1"/>
    <col min="157" max="157" width="13.86328125" style="28" customWidth="1"/>
    <col min="158" max="158" width="12.59765625" style="28" customWidth="1"/>
    <col min="159" max="159" width="12" style="28" customWidth="1"/>
    <col min="160" max="160" width="15.73046875" style="28" customWidth="1"/>
    <col min="161" max="161" width="11.59765625" style="28" customWidth="1"/>
    <col min="162" max="162" width="8.1328125" style="28" customWidth="1"/>
    <col min="163" max="163" width="9.86328125" style="28" customWidth="1"/>
    <col min="164" max="164" width="11" style="28" customWidth="1"/>
    <col min="165" max="165" width="15.59765625" style="28" customWidth="1"/>
    <col min="166" max="166" width="11.59765625" style="28" customWidth="1"/>
    <col min="167" max="167" width="13.86328125" style="28" customWidth="1"/>
    <col min="168" max="168" width="15.59765625" style="28" customWidth="1"/>
    <col min="169" max="169" width="11.265625" style="28" customWidth="1"/>
    <col min="170" max="170" width="15.73046875" style="28" customWidth="1"/>
    <col min="171" max="171" width="12.265625" style="28" bestFit="1" customWidth="1"/>
    <col min="172" max="172" width="13.1328125" style="28" customWidth="1"/>
    <col min="173" max="173" width="12.59765625" style="28" customWidth="1"/>
    <col min="174" max="174" width="10.3984375" style="28" bestFit="1" customWidth="1"/>
    <col min="175" max="175" width="10.73046875" style="28" customWidth="1"/>
    <col min="176" max="176" width="11.1328125" style="28" customWidth="1"/>
    <col min="177" max="177" width="26.3984375" style="28" customWidth="1"/>
    <col min="178" max="178" width="10.59765625" style="28" customWidth="1"/>
    <col min="179" max="179" width="13" style="28" customWidth="1"/>
    <col min="180" max="180" width="14.59765625" style="28" customWidth="1"/>
    <col min="181" max="181" width="14.73046875" style="28" customWidth="1"/>
    <col min="182" max="182" width="11.86328125" style="28" customWidth="1"/>
    <col min="183" max="183" width="17.1328125" style="28" customWidth="1"/>
    <col min="184" max="256" width="8.86328125" style="28" customWidth="1"/>
    <col min="257" max="16384" width="11.59765625" style="28"/>
  </cols>
  <sheetData>
    <row r="1" spans="1:183" s="52" customFormat="1" ht="47.1" customHeight="1">
      <c r="A1" s="48" t="s">
        <v>9</v>
      </c>
      <c r="B1" s="42" t="s">
        <v>164</v>
      </c>
      <c r="C1" s="42" t="s">
        <v>165</v>
      </c>
      <c r="D1" s="42" t="s">
        <v>166</v>
      </c>
      <c r="E1" s="42" t="s">
        <v>167</v>
      </c>
      <c r="F1" s="42" t="s">
        <v>168</v>
      </c>
      <c r="G1" s="42" t="s">
        <v>169</v>
      </c>
      <c r="H1" s="42" t="s">
        <v>170</v>
      </c>
      <c r="I1" s="42" t="s">
        <v>171</v>
      </c>
      <c r="J1" s="42" t="s">
        <v>172</v>
      </c>
      <c r="K1" s="42" t="s">
        <v>173</v>
      </c>
      <c r="L1" s="42" t="s">
        <v>174</v>
      </c>
      <c r="M1" s="42" t="s">
        <v>175</v>
      </c>
      <c r="N1" s="46" t="s">
        <v>176</v>
      </c>
      <c r="O1" s="42" t="s">
        <v>177</v>
      </c>
      <c r="P1" s="42" t="s">
        <v>178</v>
      </c>
      <c r="Q1" s="42" t="s">
        <v>179</v>
      </c>
      <c r="R1" s="42" t="s">
        <v>180</v>
      </c>
      <c r="S1" s="47" t="s">
        <v>181</v>
      </c>
      <c r="T1" s="46" t="s">
        <v>182</v>
      </c>
      <c r="U1" s="42" t="s">
        <v>183</v>
      </c>
      <c r="V1" s="42" t="s">
        <v>184</v>
      </c>
      <c r="W1" s="42" t="s">
        <v>121</v>
      </c>
      <c r="X1" s="42" t="s">
        <v>122</v>
      </c>
      <c r="Y1" s="45" t="s">
        <v>185</v>
      </c>
      <c r="Z1" s="42" t="s">
        <v>186</v>
      </c>
      <c r="AA1" s="42" t="s">
        <v>187</v>
      </c>
      <c r="AB1" s="42" t="s">
        <v>188</v>
      </c>
      <c r="AC1" s="42" t="s">
        <v>189</v>
      </c>
      <c r="AD1" s="42" t="s">
        <v>190</v>
      </c>
      <c r="AE1" s="42" t="s">
        <v>191</v>
      </c>
      <c r="AF1" s="42" t="s">
        <v>192</v>
      </c>
      <c r="AG1" s="45" t="s">
        <v>193</v>
      </c>
      <c r="AH1" s="42" t="s">
        <v>194</v>
      </c>
      <c r="AI1" s="42" t="s">
        <v>195</v>
      </c>
      <c r="AJ1" s="42" t="s">
        <v>196</v>
      </c>
      <c r="AK1" s="42" t="s">
        <v>197</v>
      </c>
      <c r="AL1" s="42" t="s">
        <v>198</v>
      </c>
      <c r="AM1" s="45" t="s">
        <v>199</v>
      </c>
      <c r="AN1" s="42" t="s">
        <v>200</v>
      </c>
      <c r="AO1" s="42" t="s">
        <v>201</v>
      </c>
      <c r="AP1" s="45" t="s">
        <v>202</v>
      </c>
      <c r="AQ1" s="42" t="s">
        <v>203</v>
      </c>
      <c r="AR1" s="42" t="s">
        <v>204</v>
      </c>
      <c r="AS1" s="42" t="s">
        <v>205</v>
      </c>
      <c r="AT1" s="42" t="s">
        <v>206</v>
      </c>
      <c r="AU1" s="42" t="s">
        <v>207</v>
      </c>
      <c r="AV1" s="42" t="s">
        <v>208</v>
      </c>
      <c r="AW1" s="42" t="s">
        <v>209</v>
      </c>
      <c r="AX1" s="42" t="s">
        <v>210</v>
      </c>
      <c r="AY1" s="42" t="s">
        <v>211</v>
      </c>
      <c r="AZ1" s="42" t="s">
        <v>212</v>
      </c>
      <c r="BA1" s="42" t="s">
        <v>213</v>
      </c>
      <c r="BB1" s="42" t="s">
        <v>214</v>
      </c>
      <c r="BC1" s="42" t="s">
        <v>215</v>
      </c>
      <c r="BD1" s="42" t="s">
        <v>216</v>
      </c>
      <c r="BE1" s="42" t="s">
        <v>217</v>
      </c>
      <c r="BF1" s="45" t="s">
        <v>218</v>
      </c>
      <c r="BG1" s="42" t="s">
        <v>219</v>
      </c>
      <c r="BH1" s="42" t="s">
        <v>220</v>
      </c>
      <c r="BI1" s="42" t="s">
        <v>221</v>
      </c>
      <c r="BJ1" s="42" t="s">
        <v>222</v>
      </c>
      <c r="BK1" s="42" t="s">
        <v>223</v>
      </c>
      <c r="BL1" s="42" t="s">
        <v>224</v>
      </c>
      <c r="BM1" s="42" t="s">
        <v>225</v>
      </c>
      <c r="BN1" s="42" t="s">
        <v>226</v>
      </c>
      <c r="BO1" s="45" t="s">
        <v>227</v>
      </c>
      <c r="BP1" s="42" t="s">
        <v>228</v>
      </c>
      <c r="BQ1" s="42" t="s">
        <v>229</v>
      </c>
      <c r="BR1" s="42" t="s">
        <v>230</v>
      </c>
      <c r="BS1" s="42" t="s">
        <v>231</v>
      </c>
      <c r="BT1" s="42" t="s">
        <v>232</v>
      </c>
      <c r="BU1" s="42" t="s">
        <v>233</v>
      </c>
      <c r="BV1" s="42" t="s">
        <v>234</v>
      </c>
      <c r="BW1" s="42" t="s">
        <v>235</v>
      </c>
      <c r="BX1" s="42" t="s">
        <v>236</v>
      </c>
      <c r="BY1" s="42" t="s">
        <v>237</v>
      </c>
      <c r="BZ1" s="42" t="s">
        <v>238</v>
      </c>
      <c r="CA1" s="42" t="s">
        <v>239</v>
      </c>
      <c r="CB1" s="42" t="s">
        <v>240</v>
      </c>
      <c r="CC1" s="42" t="s">
        <v>241</v>
      </c>
      <c r="CD1" s="42" t="s">
        <v>242</v>
      </c>
      <c r="CE1" s="45" t="s">
        <v>243</v>
      </c>
      <c r="CF1" s="45" t="s">
        <v>244</v>
      </c>
      <c r="CG1" s="45" t="s">
        <v>245</v>
      </c>
      <c r="CH1" s="42" t="s">
        <v>246</v>
      </c>
      <c r="CI1" s="42" t="s">
        <v>247</v>
      </c>
      <c r="CJ1" s="42" t="s">
        <v>248</v>
      </c>
      <c r="CK1" s="42" t="s">
        <v>249</v>
      </c>
      <c r="CL1" s="42" t="s">
        <v>250</v>
      </c>
      <c r="CM1" s="42" t="s">
        <v>251</v>
      </c>
      <c r="CN1" s="42" t="s">
        <v>252</v>
      </c>
      <c r="CO1" s="42" t="s">
        <v>253</v>
      </c>
      <c r="CP1" s="42" t="s">
        <v>254</v>
      </c>
      <c r="CQ1" s="42" t="s">
        <v>255</v>
      </c>
      <c r="CR1" s="42" t="s">
        <v>256</v>
      </c>
      <c r="CS1" s="42" t="s">
        <v>257</v>
      </c>
      <c r="CT1" s="42" t="s">
        <v>258</v>
      </c>
      <c r="CU1" s="42" t="s">
        <v>259</v>
      </c>
      <c r="CV1" s="42" t="s">
        <v>260</v>
      </c>
      <c r="CW1" s="42" t="s">
        <v>261</v>
      </c>
      <c r="CX1" s="45" t="s">
        <v>262</v>
      </c>
      <c r="CY1" s="42" t="s">
        <v>263</v>
      </c>
      <c r="CZ1" s="42" t="s">
        <v>264</v>
      </c>
      <c r="DA1" s="42" t="s">
        <v>265</v>
      </c>
      <c r="DB1" s="42" t="s">
        <v>266</v>
      </c>
      <c r="DC1" s="42" t="s">
        <v>267</v>
      </c>
      <c r="DD1" s="42" t="s">
        <v>268</v>
      </c>
      <c r="DE1" s="42" t="s">
        <v>269</v>
      </c>
      <c r="DF1" s="45" t="s">
        <v>270</v>
      </c>
      <c r="DG1" s="42" t="s">
        <v>271</v>
      </c>
      <c r="DH1" s="42" t="s">
        <v>272</v>
      </c>
      <c r="DI1" s="42" t="s">
        <v>273</v>
      </c>
      <c r="DJ1" s="42" t="s">
        <v>274</v>
      </c>
      <c r="DK1" s="42" t="s">
        <v>275</v>
      </c>
      <c r="DL1" s="42" t="s">
        <v>276</v>
      </c>
      <c r="DM1" s="42" t="s">
        <v>277</v>
      </c>
      <c r="DN1" s="42" t="s">
        <v>278</v>
      </c>
      <c r="DO1" s="42" t="s">
        <v>279</v>
      </c>
      <c r="DP1" s="42" t="s">
        <v>280</v>
      </c>
      <c r="DQ1" s="42" t="s">
        <v>281</v>
      </c>
      <c r="DR1" s="42" t="s">
        <v>282</v>
      </c>
      <c r="DS1" s="42" t="s">
        <v>283</v>
      </c>
      <c r="DT1" s="42" t="s">
        <v>284</v>
      </c>
      <c r="DU1" s="42" t="s">
        <v>285</v>
      </c>
      <c r="DV1" s="45" t="s">
        <v>286</v>
      </c>
      <c r="DW1" s="45" t="s">
        <v>287</v>
      </c>
      <c r="DX1" s="42" t="s">
        <v>288</v>
      </c>
      <c r="DY1" s="42" t="s">
        <v>289</v>
      </c>
      <c r="DZ1" s="42" t="s">
        <v>290</v>
      </c>
      <c r="EA1" s="42" t="s">
        <v>291</v>
      </c>
      <c r="EB1" s="42" t="s">
        <v>292</v>
      </c>
      <c r="EC1" s="42" t="s">
        <v>293</v>
      </c>
      <c r="ED1" s="42" t="s">
        <v>294</v>
      </c>
      <c r="EE1" s="42" t="s">
        <v>295</v>
      </c>
      <c r="EF1" s="42" t="s">
        <v>296</v>
      </c>
      <c r="EG1" s="42" t="s">
        <v>297</v>
      </c>
      <c r="EH1" s="42" t="s">
        <v>298</v>
      </c>
      <c r="EI1" s="42" t="s">
        <v>299</v>
      </c>
      <c r="EJ1" s="42" t="s">
        <v>300</v>
      </c>
      <c r="EK1" s="42" t="s">
        <v>301</v>
      </c>
      <c r="EL1" s="42" t="s">
        <v>302</v>
      </c>
      <c r="EM1" s="42" t="s">
        <v>303</v>
      </c>
      <c r="EN1" s="42" t="s">
        <v>304</v>
      </c>
      <c r="EO1" s="42" t="s">
        <v>305</v>
      </c>
      <c r="EP1" s="42" t="s">
        <v>306</v>
      </c>
      <c r="EQ1" s="42" t="s">
        <v>307</v>
      </c>
      <c r="ER1" s="42" t="s">
        <v>308</v>
      </c>
      <c r="ES1" s="42" t="s">
        <v>309</v>
      </c>
      <c r="ET1" s="42" t="s">
        <v>310</v>
      </c>
      <c r="EU1" s="42" t="s">
        <v>311</v>
      </c>
      <c r="EV1" s="42" t="s">
        <v>312</v>
      </c>
      <c r="EW1" s="42" t="s">
        <v>313</v>
      </c>
      <c r="EX1" s="42" t="s">
        <v>314</v>
      </c>
      <c r="EY1" s="42" t="s">
        <v>315</v>
      </c>
      <c r="EZ1" s="42" t="s">
        <v>316</v>
      </c>
      <c r="FA1" s="42" t="s">
        <v>317</v>
      </c>
      <c r="FB1" s="42" t="s">
        <v>318</v>
      </c>
      <c r="FC1" s="42" t="s">
        <v>319</v>
      </c>
      <c r="FD1" s="42" t="s">
        <v>320</v>
      </c>
      <c r="FE1" s="42" t="s">
        <v>321</v>
      </c>
      <c r="FF1" s="42" t="s">
        <v>322</v>
      </c>
      <c r="FG1" s="42" t="s">
        <v>323</v>
      </c>
      <c r="FH1" s="42" t="s">
        <v>324</v>
      </c>
      <c r="FI1" s="42" t="s">
        <v>325</v>
      </c>
      <c r="FJ1" s="42" t="s">
        <v>326</v>
      </c>
      <c r="FK1" s="42" t="s">
        <v>327</v>
      </c>
      <c r="FL1" s="42" t="s">
        <v>328</v>
      </c>
      <c r="FM1" s="42" t="s">
        <v>329</v>
      </c>
      <c r="FN1" s="42" t="s">
        <v>330</v>
      </c>
      <c r="FO1" s="42" t="s">
        <v>331</v>
      </c>
      <c r="FP1" s="42" t="s">
        <v>332</v>
      </c>
      <c r="FQ1" s="42" t="s">
        <v>333</v>
      </c>
      <c r="FR1" s="42" t="s">
        <v>334</v>
      </c>
      <c r="FS1" s="42" t="s">
        <v>335</v>
      </c>
      <c r="FT1" s="42" t="s">
        <v>336</v>
      </c>
      <c r="FU1" s="42" t="s">
        <v>337</v>
      </c>
      <c r="FV1" s="42" t="s">
        <v>338</v>
      </c>
      <c r="FW1" s="42" t="s">
        <v>339</v>
      </c>
      <c r="FX1" s="42" t="s">
        <v>340</v>
      </c>
      <c r="FY1" s="45" t="s">
        <v>341</v>
      </c>
      <c r="FZ1" s="54" t="s">
        <v>344</v>
      </c>
      <c r="GA1" s="53" t="s">
        <v>343</v>
      </c>
    </row>
    <row r="2" spans="1:183">
      <c r="A2" s="50">
        <v>1</v>
      </c>
      <c r="B2" s="39">
        <v>425</v>
      </c>
      <c r="C2" s="39">
        <v>450</v>
      </c>
      <c r="D2" s="39">
        <v>400</v>
      </c>
      <c r="E2" s="39">
        <v>400</v>
      </c>
      <c r="F2" s="39">
        <v>473.2</v>
      </c>
      <c r="G2" s="39">
        <v>408.33333333333331</v>
      </c>
      <c r="H2" s="39">
        <v>809.375</v>
      </c>
      <c r="I2" s="39">
        <v>425</v>
      </c>
      <c r="J2" s="39">
        <v>400</v>
      </c>
      <c r="K2" s="39">
        <v>400</v>
      </c>
      <c r="L2" s="39">
        <v>425</v>
      </c>
      <c r="M2" s="39">
        <v>400</v>
      </c>
      <c r="N2" s="32">
        <v>599.24731182795699</v>
      </c>
      <c r="O2" s="40" t="s">
        <v>345</v>
      </c>
      <c r="P2" s="39">
        <v>550</v>
      </c>
      <c r="Q2" s="39">
        <v>450</v>
      </c>
      <c r="R2" s="39">
        <v>497.86666666666667</v>
      </c>
      <c r="S2" s="39">
        <v>466.66666666666669</v>
      </c>
      <c r="T2" s="35">
        <v>576.16766467065872</v>
      </c>
      <c r="U2" s="39">
        <v>400</v>
      </c>
      <c r="V2" s="39">
        <v>0</v>
      </c>
      <c r="W2" s="39">
        <v>400</v>
      </c>
      <c r="X2" s="39">
        <v>400</v>
      </c>
      <c r="Y2" s="32">
        <v>400</v>
      </c>
      <c r="Z2" s="39" t="s">
        <v>345</v>
      </c>
      <c r="AA2" s="39" t="s">
        <v>345</v>
      </c>
      <c r="AB2" s="39" t="s">
        <v>345</v>
      </c>
      <c r="AC2" s="39" t="s">
        <v>345</v>
      </c>
      <c r="AD2" s="39" t="s">
        <v>345</v>
      </c>
      <c r="AE2" s="39" t="s">
        <v>345</v>
      </c>
      <c r="AF2" s="39" t="s">
        <v>345</v>
      </c>
      <c r="AG2" s="35">
        <v>411.78947368421052</v>
      </c>
      <c r="AH2" s="39" t="s">
        <v>345</v>
      </c>
      <c r="AI2" s="39" t="s">
        <v>345</v>
      </c>
      <c r="AJ2" s="39" t="s">
        <v>345</v>
      </c>
      <c r="AK2" s="39" t="s">
        <v>345</v>
      </c>
      <c r="AL2" s="39" t="s">
        <v>345</v>
      </c>
      <c r="AM2" s="35"/>
      <c r="AN2" s="39"/>
      <c r="AO2" s="39"/>
      <c r="AP2" s="35"/>
      <c r="AQ2" s="39" t="s">
        <v>345</v>
      </c>
      <c r="AR2" s="39" t="s">
        <v>345</v>
      </c>
      <c r="AS2" s="39" t="s">
        <v>345</v>
      </c>
      <c r="AT2" s="39" t="s">
        <v>345</v>
      </c>
      <c r="AU2" s="39" t="s">
        <v>345</v>
      </c>
      <c r="AV2" s="39" t="s">
        <v>345</v>
      </c>
      <c r="AW2" s="39" t="s">
        <v>345</v>
      </c>
      <c r="AX2" s="39" t="s">
        <v>345</v>
      </c>
      <c r="AY2" s="39" t="s">
        <v>345</v>
      </c>
      <c r="AZ2" s="39" t="s">
        <v>345</v>
      </c>
      <c r="BA2" s="39" t="s">
        <v>345</v>
      </c>
      <c r="BB2" s="39" t="s">
        <v>345</v>
      </c>
      <c r="BC2" s="39" t="s">
        <v>345</v>
      </c>
      <c r="BD2" s="39" t="s">
        <v>345</v>
      </c>
      <c r="BE2" s="39" t="s">
        <v>345</v>
      </c>
      <c r="BF2" s="35">
        <v>400</v>
      </c>
      <c r="BG2" s="39" t="s">
        <v>345</v>
      </c>
      <c r="BH2" s="39" t="s">
        <v>345</v>
      </c>
      <c r="BI2" s="39" t="s">
        <v>345</v>
      </c>
      <c r="BJ2" s="39" t="s">
        <v>345</v>
      </c>
      <c r="BK2" s="39">
        <v>400</v>
      </c>
      <c r="BL2" s="39" t="s">
        <v>345</v>
      </c>
      <c r="BM2" s="39" t="s">
        <v>345</v>
      </c>
      <c r="BN2" s="39" t="s">
        <v>345</v>
      </c>
      <c r="BO2" s="35" t="s">
        <v>345</v>
      </c>
      <c r="BP2" s="39" t="s">
        <v>345</v>
      </c>
      <c r="BQ2" s="39" t="s">
        <v>345</v>
      </c>
      <c r="BR2" s="39" t="s">
        <v>345</v>
      </c>
      <c r="BS2" s="39" t="s">
        <v>345</v>
      </c>
      <c r="BT2" s="39" t="s">
        <v>345</v>
      </c>
      <c r="BU2" s="39" t="s">
        <v>345</v>
      </c>
      <c r="BV2" s="39" t="s">
        <v>345</v>
      </c>
      <c r="BW2" s="39" t="s">
        <v>345</v>
      </c>
      <c r="BX2" s="39" t="s">
        <v>345</v>
      </c>
      <c r="BY2" s="39" t="s">
        <v>345</v>
      </c>
      <c r="BZ2" s="39" t="s">
        <v>345</v>
      </c>
      <c r="CA2" s="39" t="s">
        <v>345</v>
      </c>
      <c r="CB2" s="39" t="s">
        <v>345</v>
      </c>
      <c r="CC2" s="39" t="s">
        <v>345</v>
      </c>
      <c r="CD2" s="39" t="s">
        <v>345</v>
      </c>
      <c r="CE2" s="35" t="s">
        <v>345</v>
      </c>
      <c r="CF2" s="39" t="s">
        <v>345</v>
      </c>
      <c r="CG2" s="35">
        <v>400</v>
      </c>
      <c r="CH2" s="39">
        <v>450</v>
      </c>
      <c r="CI2" s="39">
        <v>450</v>
      </c>
      <c r="CJ2" s="39" t="s">
        <v>345</v>
      </c>
      <c r="CK2" s="39">
        <v>400</v>
      </c>
      <c r="CL2" s="39" t="s">
        <v>345</v>
      </c>
      <c r="CM2" s="39" t="s">
        <v>345</v>
      </c>
      <c r="CN2" s="39" t="s">
        <v>345</v>
      </c>
      <c r="CO2" s="39" t="s">
        <v>345</v>
      </c>
      <c r="CP2" s="39" t="s">
        <v>345</v>
      </c>
      <c r="CQ2" s="39" t="s">
        <v>345</v>
      </c>
      <c r="CR2" s="39" t="s">
        <v>345</v>
      </c>
      <c r="CS2" s="39" t="s">
        <v>345</v>
      </c>
      <c r="CT2" s="39" t="s">
        <v>345</v>
      </c>
      <c r="CU2" s="39" t="s">
        <v>345</v>
      </c>
      <c r="CV2" s="39" t="s">
        <v>345</v>
      </c>
      <c r="CW2" s="39" t="s">
        <v>345</v>
      </c>
      <c r="CX2" s="35" t="s">
        <v>345</v>
      </c>
      <c r="CY2" s="39" t="s">
        <v>345</v>
      </c>
      <c r="CZ2" s="39" t="s">
        <v>345</v>
      </c>
      <c r="DA2" s="39" t="s">
        <v>345</v>
      </c>
      <c r="DB2" s="39" t="s">
        <v>345</v>
      </c>
      <c r="DC2" s="39" t="s">
        <v>345</v>
      </c>
      <c r="DD2" s="39" t="s">
        <v>345</v>
      </c>
      <c r="DE2" s="39" t="s">
        <v>345</v>
      </c>
      <c r="DF2" s="35" t="s">
        <v>345</v>
      </c>
      <c r="DG2" s="39" t="s">
        <v>345</v>
      </c>
      <c r="DH2" s="39">
        <v>500</v>
      </c>
      <c r="DI2" s="39">
        <v>500</v>
      </c>
      <c r="DJ2" s="39" t="s">
        <v>345</v>
      </c>
      <c r="DK2" s="39" t="s">
        <v>345</v>
      </c>
      <c r="DL2" s="39" t="s">
        <v>345</v>
      </c>
      <c r="DM2" s="39" t="s">
        <v>345</v>
      </c>
      <c r="DN2" s="39" t="s">
        <v>345</v>
      </c>
      <c r="DO2" s="39" t="s">
        <v>345</v>
      </c>
      <c r="DP2" s="39" t="s">
        <v>345</v>
      </c>
      <c r="DQ2" s="39" t="s">
        <v>345</v>
      </c>
      <c r="DR2" s="39">
        <v>550</v>
      </c>
      <c r="DS2" s="39" t="s">
        <v>345</v>
      </c>
      <c r="DT2" s="39" t="s">
        <v>345</v>
      </c>
      <c r="DU2" s="39" t="s">
        <v>345</v>
      </c>
      <c r="DV2" s="35">
        <v>521.64948453608247</v>
      </c>
      <c r="DW2" s="35">
        <v>455.67102137767222</v>
      </c>
      <c r="DX2" s="39">
        <v>450</v>
      </c>
      <c r="DY2" s="39" t="s">
        <v>345</v>
      </c>
      <c r="DZ2" s="39" t="s">
        <v>345</v>
      </c>
      <c r="EA2" s="39" t="s">
        <v>345</v>
      </c>
      <c r="EB2" s="39" t="s">
        <v>345</v>
      </c>
      <c r="EC2" s="39" t="s">
        <v>345</v>
      </c>
      <c r="ED2" s="39" t="s">
        <v>345</v>
      </c>
      <c r="EE2" s="39" t="s">
        <v>345</v>
      </c>
      <c r="EF2" s="39" t="s">
        <v>345</v>
      </c>
      <c r="EG2" s="39" t="s">
        <v>345</v>
      </c>
      <c r="EH2" s="39" t="s">
        <v>345</v>
      </c>
      <c r="EI2" s="39" t="s">
        <v>345</v>
      </c>
      <c r="EJ2" s="39" t="s">
        <v>345</v>
      </c>
      <c r="EK2" s="39" t="s">
        <v>345</v>
      </c>
      <c r="EL2" s="39">
        <v>600</v>
      </c>
      <c r="EM2" s="39" t="s">
        <v>345</v>
      </c>
      <c r="EN2" s="39" t="s">
        <v>345</v>
      </c>
      <c r="EO2" s="39" t="s">
        <v>345</v>
      </c>
      <c r="EP2" s="39" t="s">
        <v>345</v>
      </c>
      <c r="EQ2" s="39" t="s">
        <v>345</v>
      </c>
      <c r="ER2" s="39" t="s">
        <v>345</v>
      </c>
      <c r="ES2" s="39" t="s">
        <v>345</v>
      </c>
      <c r="ET2" s="39" t="s">
        <v>345</v>
      </c>
      <c r="EU2" s="39" t="s">
        <v>345</v>
      </c>
      <c r="EV2" s="39" t="s">
        <v>345</v>
      </c>
      <c r="EW2" s="39">
        <v>550</v>
      </c>
      <c r="EX2" s="39" t="s">
        <v>345</v>
      </c>
      <c r="EY2" s="39" t="s">
        <v>345</v>
      </c>
      <c r="EZ2" s="39" t="s">
        <v>345</v>
      </c>
      <c r="FA2" s="39" t="s">
        <v>345</v>
      </c>
      <c r="FB2" s="39" t="s">
        <v>345</v>
      </c>
      <c r="FC2" s="39">
        <v>450</v>
      </c>
      <c r="FD2" s="39" t="s">
        <v>345</v>
      </c>
      <c r="FE2" s="39" t="s">
        <v>345</v>
      </c>
      <c r="FF2" s="39" t="s">
        <v>345</v>
      </c>
      <c r="FG2" s="39" t="s">
        <v>345</v>
      </c>
      <c r="FH2" s="39" t="s">
        <v>345</v>
      </c>
      <c r="FI2" s="39" t="s">
        <v>345</v>
      </c>
      <c r="FJ2" s="39" t="s">
        <v>345</v>
      </c>
      <c r="FK2" s="39" t="s">
        <v>345</v>
      </c>
      <c r="FL2" s="39" t="s">
        <v>345</v>
      </c>
      <c r="FM2" s="39" t="s">
        <v>345</v>
      </c>
      <c r="FN2" s="39" t="s">
        <v>345</v>
      </c>
      <c r="FO2" s="39" t="s">
        <v>345</v>
      </c>
      <c r="FP2" s="39" t="s">
        <v>345</v>
      </c>
      <c r="FQ2" s="39" t="s">
        <v>345</v>
      </c>
      <c r="FR2" s="39" t="s">
        <v>345</v>
      </c>
      <c r="FS2" s="39">
        <v>550</v>
      </c>
      <c r="FT2" s="39" t="s">
        <v>345</v>
      </c>
      <c r="FU2" s="39" t="s">
        <v>345</v>
      </c>
      <c r="FV2" s="39" t="s">
        <v>345</v>
      </c>
      <c r="FW2" s="39" t="s">
        <v>345</v>
      </c>
      <c r="FX2" s="39" t="s">
        <v>345</v>
      </c>
      <c r="FY2" s="35">
        <v>472.35294117647061</v>
      </c>
      <c r="FZ2" s="31" t="s">
        <v>345</v>
      </c>
      <c r="GA2" s="49">
        <v>466.75228057745107</v>
      </c>
    </row>
    <row r="3" spans="1:183">
      <c r="A3" s="50"/>
      <c r="B3" s="39" t="s">
        <v>345</v>
      </c>
      <c r="C3" s="39" t="s">
        <v>345</v>
      </c>
      <c r="D3" s="39" t="s">
        <v>345</v>
      </c>
      <c r="E3" s="39" t="s">
        <v>345</v>
      </c>
      <c r="F3" s="39" t="s">
        <v>345</v>
      </c>
      <c r="G3" s="39" t="s">
        <v>345</v>
      </c>
      <c r="H3" s="39" t="s">
        <v>345</v>
      </c>
      <c r="I3" s="39" t="s">
        <v>345</v>
      </c>
      <c r="J3" s="39" t="s">
        <v>345</v>
      </c>
      <c r="K3" s="39" t="s">
        <v>345</v>
      </c>
      <c r="L3" s="39" t="s">
        <v>345</v>
      </c>
      <c r="M3" s="39" t="s">
        <v>345</v>
      </c>
      <c r="N3" s="35" t="s">
        <v>345</v>
      </c>
      <c r="O3" s="40" t="s">
        <v>345</v>
      </c>
      <c r="P3" s="39" t="s">
        <v>345</v>
      </c>
      <c r="Q3" s="39" t="s">
        <v>345</v>
      </c>
      <c r="R3" s="39" t="s">
        <v>345</v>
      </c>
      <c r="S3" s="39" t="s">
        <v>345</v>
      </c>
      <c r="T3" s="35" t="s">
        <v>345</v>
      </c>
      <c r="U3" s="39" t="s">
        <v>345</v>
      </c>
      <c r="V3" s="39" t="s">
        <v>345</v>
      </c>
      <c r="W3" s="39" t="s">
        <v>345</v>
      </c>
      <c r="X3" s="39" t="s">
        <v>345</v>
      </c>
      <c r="Y3" s="35" t="s">
        <v>345</v>
      </c>
      <c r="Z3" s="39" t="s">
        <v>345</v>
      </c>
      <c r="AA3" s="39" t="s">
        <v>345</v>
      </c>
      <c r="AB3" s="39" t="s">
        <v>345</v>
      </c>
      <c r="AC3" s="39" t="s">
        <v>345</v>
      </c>
      <c r="AD3" s="39" t="s">
        <v>345</v>
      </c>
      <c r="AE3" s="39" t="s">
        <v>345</v>
      </c>
      <c r="AF3" s="39" t="s">
        <v>345</v>
      </c>
      <c r="AG3" s="35" t="s">
        <v>345</v>
      </c>
      <c r="AH3" s="39" t="s">
        <v>345</v>
      </c>
      <c r="AI3" s="39" t="s">
        <v>345</v>
      </c>
      <c r="AJ3" s="39" t="s">
        <v>345</v>
      </c>
      <c r="AK3" s="39" t="s">
        <v>345</v>
      </c>
      <c r="AL3" s="39" t="s">
        <v>345</v>
      </c>
      <c r="AM3" s="35"/>
      <c r="AN3" s="39"/>
      <c r="AO3" s="39"/>
      <c r="AP3" s="35"/>
      <c r="AQ3" s="39" t="s">
        <v>345</v>
      </c>
      <c r="AR3" s="39" t="s">
        <v>345</v>
      </c>
      <c r="AS3" s="39" t="s">
        <v>345</v>
      </c>
      <c r="AT3" s="39" t="s">
        <v>345</v>
      </c>
      <c r="AU3" s="39" t="s">
        <v>345</v>
      </c>
      <c r="AV3" s="39" t="s">
        <v>345</v>
      </c>
      <c r="AW3" s="39" t="s">
        <v>345</v>
      </c>
      <c r="AX3" s="39" t="s">
        <v>345</v>
      </c>
      <c r="AY3" s="39" t="s">
        <v>345</v>
      </c>
      <c r="AZ3" s="39" t="s">
        <v>345</v>
      </c>
      <c r="BA3" s="39" t="s">
        <v>345</v>
      </c>
      <c r="BB3" s="39" t="s">
        <v>345</v>
      </c>
      <c r="BC3" s="39" t="s">
        <v>345</v>
      </c>
      <c r="BD3" s="39" t="s">
        <v>345</v>
      </c>
      <c r="BE3" s="39" t="s">
        <v>345</v>
      </c>
      <c r="BF3" s="35" t="s">
        <v>345</v>
      </c>
      <c r="BG3" s="39" t="s">
        <v>345</v>
      </c>
      <c r="BH3" s="39" t="s">
        <v>345</v>
      </c>
      <c r="BI3" s="39" t="s">
        <v>345</v>
      </c>
      <c r="BJ3" s="39" t="s">
        <v>345</v>
      </c>
      <c r="BK3" s="39" t="s">
        <v>345</v>
      </c>
      <c r="BL3" s="39" t="s">
        <v>345</v>
      </c>
      <c r="BM3" s="39" t="s">
        <v>345</v>
      </c>
      <c r="BN3" s="39" t="s">
        <v>345</v>
      </c>
      <c r="BO3" s="35" t="s">
        <v>345</v>
      </c>
      <c r="BP3" s="39" t="s">
        <v>345</v>
      </c>
      <c r="BQ3" s="39" t="s">
        <v>345</v>
      </c>
      <c r="BR3" s="39" t="s">
        <v>345</v>
      </c>
      <c r="BS3" s="39" t="s">
        <v>345</v>
      </c>
      <c r="BT3" s="39" t="s">
        <v>345</v>
      </c>
      <c r="BU3" s="39" t="s">
        <v>345</v>
      </c>
      <c r="BV3" s="39" t="s">
        <v>345</v>
      </c>
      <c r="BW3" s="39" t="s">
        <v>345</v>
      </c>
      <c r="BX3" s="39" t="s">
        <v>345</v>
      </c>
      <c r="BY3" s="39" t="s">
        <v>345</v>
      </c>
      <c r="BZ3" s="39" t="s">
        <v>345</v>
      </c>
      <c r="CA3" s="39" t="s">
        <v>345</v>
      </c>
      <c r="CB3" s="39" t="s">
        <v>345</v>
      </c>
      <c r="CC3" s="39" t="s">
        <v>345</v>
      </c>
      <c r="CD3" s="39" t="s">
        <v>345</v>
      </c>
      <c r="CE3" s="35" t="s">
        <v>345</v>
      </c>
      <c r="CF3" s="39" t="s">
        <v>345</v>
      </c>
      <c r="CG3" s="35" t="s">
        <v>345</v>
      </c>
      <c r="CH3" s="39" t="s">
        <v>345</v>
      </c>
      <c r="CI3" s="39" t="s">
        <v>345</v>
      </c>
      <c r="CJ3" s="39" t="s">
        <v>345</v>
      </c>
      <c r="CK3" s="39" t="s">
        <v>345</v>
      </c>
      <c r="CL3" s="39" t="s">
        <v>345</v>
      </c>
      <c r="CM3" s="39" t="s">
        <v>345</v>
      </c>
      <c r="CN3" s="39" t="s">
        <v>345</v>
      </c>
      <c r="CO3" s="39" t="s">
        <v>345</v>
      </c>
      <c r="CP3" s="39" t="s">
        <v>345</v>
      </c>
      <c r="CQ3" s="39" t="s">
        <v>345</v>
      </c>
      <c r="CR3" s="39" t="s">
        <v>345</v>
      </c>
      <c r="CS3" s="39" t="s">
        <v>345</v>
      </c>
      <c r="CT3" s="39" t="s">
        <v>345</v>
      </c>
      <c r="CU3" s="39" t="s">
        <v>345</v>
      </c>
      <c r="CV3" s="39" t="s">
        <v>345</v>
      </c>
      <c r="CW3" s="39" t="s">
        <v>345</v>
      </c>
      <c r="CX3" s="35" t="s">
        <v>345</v>
      </c>
      <c r="CY3" s="39" t="s">
        <v>345</v>
      </c>
      <c r="CZ3" s="39" t="s">
        <v>345</v>
      </c>
      <c r="DA3" s="39" t="s">
        <v>345</v>
      </c>
      <c r="DB3" s="39" t="s">
        <v>345</v>
      </c>
      <c r="DC3" s="39" t="s">
        <v>345</v>
      </c>
      <c r="DD3" s="39" t="s">
        <v>345</v>
      </c>
      <c r="DE3" s="39" t="s">
        <v>345</v>
      </c>
      <c r="DF3" s="35" t="s">
        <v>345</v>
      </c>
      <c r="DG3" s="39" t="s">
        <v>345</v>
      </c>
      <c r="DH3" s="39" t="s">
        <v>345</v>
      </c>
      <c r="DI3" s="39" t="s">
        <v>345</v>
      </c>
      <c r="DJ3" s="39" t="s">
        <v>345</v>
      </c>
      <c r="DK3" s="39" t="s">
        <v>345</v>
      </c>
      <c r="DL3" s="39" t="s">
        <v>345</v>
      </c>
      <c r="DM3" s="39" t="s">
        <v>345</v>
      </c>
      <c r="DN3" s="39" t="s">
        <v>345</v>
      </c>
      <c r="DO3" s="39" t="s">
        <v>345</v>
      </c>
      <c r="DP3" s="39" t="s">
        <v>345</v>
      </c>
      <c r="DQ3" s="39" t="s">
        <v>345</v>
      </c>
      <c r="DR3" s="39" t="s">
        <v>345</v>
      </c>
      <c r="DS3" s="39" t="s">
        <v>345</v>
      </c>
      <c r="DT3" s="39" t="s">
        <v>345</v>
      </c>
      <c r="DU3" s="39" t="s">
        <v>345</v>
      </c>
      <c r="DV3" s="35" t="s">
        <v>345</v>
      </c>
      <c r="DW3" s="35" t="s">
        <v>345</v>
      </c>
      <c r="DX3" s="39" t="s">
        <v>345</v>
      </c>
      <c r="DY3" s="39" t="s">
        <v>345</v>
      </c>
      <c r="DZ3" s="39" t="s">
        <v>345</v>
      </c>
      <c r="EA3" s="39" t="s">
        <v>345</v>
      </c>
      <c r="EB3" s="39" t="s">
        <v>345</v>
      </c>
      <c r="EC3" s="39" t="s">
        <v>345</v>
      </c>
      <c r="ED3" s="39" t="s">
        <v>345</v>
      </c>
      <c r="EE3" s="39" t="s">
        <v>345</v>
      </c>
      <c r="EF3" s="39" t="s">
        <v>345</v>
      </c>
      <c r="EG3" s="39" t="s">
        <v>345</v>
      </c>
      <c r="EH3" s="39" t="s">
        <v>345</v>
      </c>
      <c r="EI3" s="39" t="s">
        <v>345</v>
      </c>
      <c r="EJ3" s="39" t="s">
        <v>345</v>
      </c>
      <c r="EK3" s="39" t="s">
        <v>345</v>
      </c>
      <c r="EL3" s="39" t="s">
        <v>345</v>
      </c>
      <c r="EM3" s="39" t="s">
        <v>345</v>
      </c>
      <c r="EN3" s="39" t="s">
        <v>345</v>
      </c>
      <c r="EO3" s="39" t="s">
        <v>345</v>
      </c>
      <c r="EP3" s="39" t="s">
        <v>345</v>
      </c>
      <c r="EQ3" s="39" t="s">
        <v>345</v>
      </c>
      <c r="ER3" s="39" t="s">
        <v>345</v>
      </c>
      <c r="ES3" s="39" t="s">
        <v>345</v>
      </c>
      <c r="ET3" s="39" t="s">
        <v>345</v>
      </c>
      <c r="EU3" s="39" t="s">
        <v>345</v>
      </c>
      <c r="EV3" s="39" t="s">
        <v>345</v>
      </c>
      <c r="EW3" s="39" t="s">
        <v>345</v>
      </c>
      <c r="EX3" s="39" t="s">
        <v>345</v>
      </c>
      <c r="EY3" s="39" t="s">
        <v>345</v>
      </c>
      <c r="EZ3" s="39" t="s">
        <v>345</v>
      </c>
      <c r="FA3" s="39" t="s">
        <v>345</v>
      </c>
      <c r="FB3" s="39" t="s">
        <v>345</v>
      </c>
      <c r="FC3" s="39" t="s">
        <v>345</v>
      </c>
      <c r="FD3" s="39" t="s">
        <v>345</v>
      </c>
      <c r="FE3" s="39" t="s">
        <v>345</v>
      </c>
      <c r="FF3" s="39" t="s">
        <v>345</v>
      </c>
      <c r="FG3" s="39" t="s">
        <v>345</v>
      </c>
      <c r="FH3" s="39" t="s">
        <v>345</v>
      </c>
      <c r="FI3" s="39" t="s">
        <v>345</v>
      </c>
      <c r="FJ3" s="39" t="s">
        <v>345</v>
      </c>
      <c r="FK3" s="39" t="s">
        <v>345</v>
      </c>
      <c r="FL3" s="39" t="s">
        <v>345</v>
      </c>
      <c r="FM3" s="39" t="s">
        <v>345</v>
      </c>
      <c r="FN3" s="39" t="s">
        <v>345</v>
      </c>
      <c r="FO3" s="39" t="s">
        <v>345</v>
      </c>
      <c r="FP3" s="39" t="s">
        <v>345</v>
      </c>
      <c r="FQ3" s="39" t="s">
        <v>345</v>
      </c>
      <c r="FR3" s="39" t="s">
        <v>345</v>
      </c>
      <c r="FS3" s="39" t="s">
        <v>345</v>
      </c>
      <c r="FT3" s="39" t="s">
        <v>345</v>
      </c>
      <c r="FU3" s="39" t="s">
        <v>345</v>
      </c>
      <c r="FV3" s="39" t="s">
        <v>345</v>
      </c>
      <c r="FW3" s="39" t="s">
        <v>345</v>
      </c>
      <c r="FX3" s="39" t="s">
        <v>345</v>
      </c>
      <c r="FY3" s="35" t="s">
        <v>345</v>
      </c>
      <c r="FZ3" s="31" t="s">
        <v>345</v>
      </c>
      <c r="GA3" s="32" t="s">
        <v>345</v>
      </c>
    </row>
    <row r="4" spans="1:183">
      <c r="A4" s="51">
        <v>1000</v>
      </c>
      <c r="B4" s="39">
        <v>425</v>
      </c>
      <c r="C4" s="39">
        <v>425</v>
      </c>
      <c r="D4" s="39">
        <v>400</v>
      </c>
      <c r="E4" s="39">
        <v>400</v>
      </c>
      <c r="F4" s="39">
        <v>425.07692307692309</v>
      </c>
      <c r="G4" s="39">
        <v>410</v>
      </c>
      <c r="H4" s="39">
        <v>450</v>
      </c>
      <c r="I4" s="39">
        <v>425</v>
      </c>
      <c r="J4" s="39">
        <v>400</v>
      </c>
      <c r="K4" s="39">
        <v>400</v>
      </c>
      <c r="L4" s="39">
        <v>410</v>
      </c>
      <c r="M4" s="39">
        <v>400</v>
      </c>
      <c r="N4" s="32">
        <v>424.67005076142135</v>
      </c>
      <c r="O4" s="40" t="s">
        <v>345</v>
      </c>
      <c r="P4" s="39">
        <v>400</v>
      </c>
      <c r="Q4" s="39">
        <v>425</v>
      </c>
      <c r="R4" s="39">
        <v>450</v>
      </c>
      <c r="S4" s="39">
        <v>400</v>
      </c>
      <c r="T4" s="35">
        <v>427.42566510172139</v>
      </c>
      <c r="U4" s="39">
        <v>400</v>
      </c>
      <c r="V4" s="39">
        <v>400</v>
      </c>
      <c r="W4" s="39">
        <v>400</v>
      </c>
      <c r="X4" s="39">
        <v>400</v>
      </c>
      <c r="Y4" s="32">
        <v>400</v>
      </c>
      <c r="Z4" s="39" t="s">
        <v>345</v>
      </c>
      <c r="AA4" s="39" t="s">
        <v>345</v>
      </c>
      <c r="AB4" s="39" t="s">
        <v>345</v>
      </c>
      <c r="AC4" s="39" t="s">
        <v>345</v>
      </c>
      <c r="AD4" s="39" t="s">
        <v>345</v>
      </c>
      <c r="AE4" s="39" t="s">
        <v>345</v>
      </c>
      <c r="AF4" s="39" t="s">
        <v>345</v>
      </c>
      <c r="AG4" s="35">
        <v>400</v>
      </c>
      <c r="AH4" s="39" t="s">
        <v>345</v>
      </c>
      <c r="AI4" s="39" t="s">
        <v>345</v>
      </c>
      <c r="AJ4" s="39" t="s">
        <v>345</v>
      </c>
      <c r="AK4" s="39" t="s">
        <v>345</v>
      </c>
      <c r="AL4" s="39" t="s">
        <v>345</v>
      </c>
      <c r="AM4" s="35"/>
      <c r="AN4" s="39"/>
      <c r="AO4" s="39"/>
      <c r="AP4" s="35"/>
      <c r="AQ4" s="39" t="s">
        <v>345</v>
      </c>
      <c r="AR4" s="39" t="s">
        <v>345</v>
      </c>
      <c r="AS4" s="39" t="s">
        <v>345</v>
      </c>
      <c r="AT4" s="39" t="s">
        <v>345</v>
      </c>
      <c r="AU4" s="39" t="s">
        <v>345</v>
      </c>
      <c r="AV4" s="39" t="s">
        <v>345</v>
      </c>
      <c r="AW4" s="39" t="s">
        <v>345</v>
      </c>
      <c r="AX4" s="39" t="s">
        <v>345</v>
      </c>
      <c r="AY4" s="39" t="s">
        <v>345</v>
      </c>
      <c r="AZ4" s="39" t="s">
        <v>345</v>
      </c>
      <c r="BA4" s="39" t="s">
        <v>345</v>
      </c>
      <c r="BB4" s="39" t="s">
        <v>345</v>
      </c>
      <c r="BC4" s="39" t="s">
        <v>345</v>
      </c>
      <c r="BD4" s="39" t="s">
        <v>345</v>
      </c>
      <c r="BE4" s="39" t="s">
        <v>345</v>
      </c>
      <c r="BF4" s="35">
        <v>400</v>
      </c>
      <c r="BG4" s="39" t="s">
        <v>345</v>
      </c>
      <c r="BH4" s="39" t="s">
        <v>345</v>
      </c>
      <c r="BI4" s="39" t="s">
        <v>345</v>
      </c>
      <c r="BJ4" s="39" t="s">
        <v>345</v>
      </c>
      <c r="BK4" s="39">
        <v>400</v>
      </c>
      <c r="BL4" s="39" t="s">
        <v>345</v>
      </c>
      <c r="BM4" s="39" t="s">
        <v>345</v>
      </c>
      <c r="BN4" s="39" t="s">
        <v>345</v>
      </c>
      <c r="BO4" s="35" t="s">
        <v>345</v>
      </c>
      <c r="BP4" s="39" t="s">
        <v>345</v>
      </c>
      <c r="BQ4" s="39" t="s">
        <v>345</v>
      </c>
      <c r="BR4" s="39" t="s">
        <v>345</v>
      </c>
      <c r="BS4" s="39" t="s">
        <v>345</v>
      </c>
      <c r="BT4" s="39" t="s">
        <v>345</v>
      </c>
      <c r="BU4" s="39" t="s">
        <v>345</v>
      </c>
      <c r="BV4" s="39" t="s">
        <v>345</v>
      </c>
      <c r="BW4" s="39" t="s">
        <v>345</v>
      </c>
      <c r="BX4" s="39" t="s">
        <v>345</v>
      </c>
      <c r="BY4" s="39" t="s">
        <v>345</v>
      </c>
      <c r="BZ4" s="39" t="s">
        <v>345</v>
      </c>
      <c r="CA4" s="39" t="s">
        <v>345</v>
      </c>
      <c r="CB4" s="39" t="s">
        <v>345</v>
      </c>
      <c r="CC4" s="39" t="s">
        <v>345</v>
      </c>
      <c r="CD4" s="39" t="s">
        <v>345</v>
      </c>
      <c r="CE4" s="35" t="s">
        <v>345</v>
      </c>
      <c r="CF4" s="39" t="s">
        <v>345</v>
      </c>
      <c r="CG4" s="35">
        <v>400</v>
      </c>
      <c r="CH4" s="39">
        <v>466</v>
      </c>
      <c r="CI4" s="39">
        <v>450</v>
      </c>
      <c r="CJ4" s="39" t="s">
        <v>345</v>
      </c>
      <c r="CK4" s="39">
        <v>425.06666666666666</v>
      </c>
      <c r="CL4" s="39" t="s">
        <v>345</v>
      </c>
      <c r="CM4" s="39" t="s">
        <v>345</v>
      </c>
      <c r="CN4" s="39" t="s">
        <v>345</v>
      </c>
      <c r="CO4" s="39" t="s">
        <v>345</v>
      </c>
      <c r="CP4" s="39" t="s">
        <v>345</v>
      </c>
      <c r="CQ4" s="39" t="s">
        <v>345</v>
      </c>
      <c r="CR4" s="39" t="s">
        <v>345</v>
      </c>
      <c r="CS4" s="39" t="s">
        <v>345</v>
      </c>
      <c r="CT4" s="39" t="s">
        <v>345</v>
      </c>
      <c r="CU4" s="39" t="s">
        <v>345</v>
      </c>
      <c r="CV4" s="39" t="s">
        <v>345</v>
      </c>
      <c r="CW4" s="39" t="s">
        <v>345</v>
      </c>
      <c r="CX4" s="35" t="s">
        <v>345</v>
      </c>
      <c r="CY4" s="39" t="s">
        <v>345</v>
      </c>
      <c r="CZ4" s="39" t="s">
        <v>345</v>
      </c>
      <c r="DA4" s="39" t="s">
        <v>345</v>
      </c>
      <c r="DB4" s="39" t="s">
        <v>345</v>
      </c>
      <c r="DC4" s="39" t="s">
        <v>345</v>
      </c>
      <c r="DD4" s="39" t="s">
        <v>345</v>
      </c>
      <c r="DE4" s="39" t="s">
        <v>345</v>
      </c>
      <c r="DF4" s="35" t="s">
        <v>345</v>
      </c>
      <c r="DG4" s="39" t="s">
        <v>345</v>
      </c>
      <c r="DH4" s="39">
        <v>650</v>
      </c>
      <c r="DI4" s="39">
        <v>650</v>
      </c>
      <c r="DJ4" s="39" t="s">
        <v>345</v>
      </c>
      <c r="DK4" s="39" t="s">
        <v>345</v>
      </c>
      <c r="DL4" s="39" t="s">
        <v>345</v>
      </c>
      <c r="DM4" s="39" t="s">
        <v>345</v>
      </c>
      <c r="DN4" s="39" t="s">
        <v>345</v>
      </c>
      <c r="DO4" s="39" t="s">
        <v>345</v>
      </c>
      <c r="DP4" s="39" t="s">
        <v>345</v>
      </c>
      <c r="DQ4" s="39" t="s">
        <v>345</v>
      </c>
      <c r="DR4" s="39">
        <v>600</v>
      </c>
      <c r="DS4" s="39" t="s">
        <v>345</v>
      </c>
      <c r="DT4" s="39" t="s">
        <v>345</v>
      </c>
      <c r="DU4" s="39" t="s">
        <v>345</v>
      </c>
      <c r="DV4" s="35">
        <v>620.75</v>
      </c>
      <c r="DW4" s="35">
        <v>469.96166484118288</v>
      </c>
      <c r="DX4" s="39" t="s">
        <v>345</v>
      </c>
      <c r="DY4" s="39" t="s">
        <v>345</v>
      </c>
      <c r="DZ4" s="39" t="s">
        <v>345</v>
      </c>
      <c r="EA4" s="39" t="s">
        <v>345</v>
      </c>
      <c r="EB4" s="39" t="s">
        <v>345</v>
      </c>
      <c r="EC4" s="39" t="s">
        <v>345</v>
      </c>
      <c r="ED4" s="39" t="s">
        <v>345</v>
      </c>
      <c r="EE4" s="39" t="s">
        <v>345</v>
      </c>
      <c r="EF4" s="39" t="s">
        <v>345</v>
      </c>
      <c r="EG4" s="39" t="s">
        <v>345</v>
      </c>
      <c r="EH4" s="39" t="s">
        <v>345</v>
      </c>
      <c r="EI4" s="39" t="s">
        <v>345</v>
      </c>
      <c r="EJ4" s="39" t="s">
        <v>345</v>
      </c>
      <c r="EK4" s="39" t="s">
        <v>345</v>
      </c>
      <c r="EL4" s="39">
        <v>500</v>
      </c>
      <c r="EM4" s="39" t="s">
        <v>345</v>
      </c>
      <c r="EN4" s="39" t="s">
        <v>345</v>
      </c>
      <c r="EO4" s="39" t="s">
        <v>345</v>
      </c>
      <c r="EP4" s="39" t="s">
        <v>345</v>
      </c>
      <c r="EQ4" s="39" t="s">
        <v>345</v>
      </c>
      <c r="ER4" s="39" t="s">
        <v>345</v>
      </c>
      <c r="ES4" s="39" t="s">
        <v>345</v>
      </c>
      <c r="ET4" s="39" t="s">
        <v>345</v>
      </c>
      <c r="EU4" s="39" t="s">
        <v>345</v>
      </c>
      <c r="EV4" s="39" t="s">
        <v>345</v>
      </c>
      <c r="EW4" s="39" t="s">
        <v>345</v>
      </c>
      <c r="EX4" s="39" t="s">
        <v>345</v>
      </c>
      <c r="EY4" s="39" t="s">
        <v>345</v>
      </c>
      <c r="EZ4" s="39" t="s">
        <v>345</v>
      </c>
      <c r="FA4" s="39" t="s">
        <v>345</v>
      </c>
      <c r="FB4" s="39" t="s">
        <v>345</v>
      </c>
      <c r="FC4" s="39">
        <v>430</v>
      </c>
      <c r="FD4" s="39" t="s">
        <v>345</v>
      </c>
      <c r="FE4" s="39" t="s">
        <v>345</v>
      </c>
      <c r="FF4" s="39" t="s">
        <v>345</v>
      </c>
      <c r="FG4" s="39" t="s">
        <v>345</v>
      </c>
      <c r="FH4" s="39" t="s">
        <v>345</v>
      </c>
      <c r="FI4" s="39" t="s">
        <v>345</v>
      </c>
      <c r="FJ4" s="39" t="s">
        <v>345</v>
      </c>
      <c r="FK4" s="39" t="s">
        <v>345</v>
      </c>
      <c r="FL4" s="39" t="s">
        <v>345</v>
      </c>
      <c r="FM4" s="39" t="s">
        <v>345</v>
      </c>
      <c r="FN4" s="39" t="s">
        <v>345</v>
      </c>
      <c r="FO4" s="39" t="s">
        <v>345</v>
      </c>
      <c r="FP4" s="39" t="s">
        <v>345</v>
      </c>
      <c r="FQ4" s="39" t="s">
        <v>345</v>
      </c>
      <c r="FR4" s="39" t="s">
        <v>345</v>
      </c>
      <c r="FS4" s="39" t="s">
        <v>345</v>
      </c>
      <c r="FT4" s="39" t="s">
        <v>345</v>
      </c>
      <c r="FU4" s="39" t="s">
        <v>345</v>
      </c>
      <c r="FV4" s="39" t="s">
        <v>345</v>
      </c>
      <c r="FW4" s="39" t="s">
        <v>345</v>
      </c>
      <c r="FX4" s="39" t="s">
        <v>345</v>
      </c>
      <c r="FY4" s="35">
        <v>424.76780185758514</v>
      </c>
      <c r="FZ4" s="39" t="s">
        <v>345</v>
      </c>
      <c r="GA4" s="49">
        <v>453.40216212172226</v>
      </c>
    </row>
    <row r="5" spans="1:183">
      <c r="A5" s="50"/>
      <c r="B5" s="39" t="s">
        <v>345</v>
      </c>
      <c r="C5" s="39" t="s">
        <v>345</v>
      </c>
      <c r="D5" s="39" t="s">
        <v>345</v>
      </c>
      <c r="E5" s="39" t="s">
        <v>345</v>
      </c>
      <c r="F5" s="39" t="s">
        <v>345</v>
      </c>
      <c r="G5" s="39" t="s">
        <v>345</v>
      </c>
      <c r="H5" s="39" t="s">
        <v>345</v>
      </c>
      <c r="I5" s="39" t="s">
        <v>345</v>
      </c>
      <c r="J5" s="39" t="s">
        <v>345</v>
      </c>
      <c r="K5" s="39" t="s">
        <v>345</v>
      </c>
      <c r="L5" s="39" t="s">
        <v>345</v>
      </c>
      <c r="M5" s="39" t="s">
        <v>345</v>
      </c>
      <c r="N5" s="35" t="s">
        <v>345</v>
      </c>
      <c r="O5" s="40" t="s">
        <v>345</v>
      </c>
      <c r="P5" s="39" t="s">
        <v>345</v>
      </c>
      <c r="Q5" s="39" t="s">
        <v>345</v>
      </c>
      <c r="R5" s="39" t="s">
        <v>345</v>
      </c>
      <c r="S5" s="39" t="s">
        <v>345</v>
      </c>
      <c r="T5" s="35" t="s">
        <v>345</v>
      </c>
      <c r="U5" s="39" t="s">
        <v>345</v>
      </c>
      <c r="V5" s="39" t="s">
        <v>345</v>
      </c>
      <c r="W5" s="39" t="s">
        <v>345</v>
      </c>
      <c r="X5" s="39" t="s">
        <v>345</v>
      </c>
      <c r="Y5" s="35" t="s">
        <v>345</v>
      </c>
      <c r="Z5" s="39" t="s">
        <v>345</v>
      </c>
      <c r="AA5" s="39" t="s">
        <v>345</v>
      </c>
      <c r="AB5" s="39" t="s">
        <v>345</v>
      </c>
      <c r="AC5" s="39" t="s">
        <v>345</v>
      </c>
      <c r="AD5" s="39" t="s">
        <v>345</v>
      </c>
      <c r="AE5" s="39" t="s">
        <v>345</v>
      </c>
      <c r="AF5" s="39" t="s">
        <v>345</v>
      </c>
      <c r="AG5" s="35" t="s">
        <v>345</v>
      </c>
      <c r="AH5" s="39" t="s">
        <v>345</v>
      </c>
      <c r="AI5" s="39" t="s">
        <v>345</v>
      </c>
      <c r="AJ5" s="39" t="s">
        <v>345</v>
      </c>
      <c r="AK5" s="39" t="s">
        <v>345</v>
      </c>
      <c r="AL5" s="39" t="s">
        <v>345</v>
      </c>
      <c r="AM5" s="35"/>
      <c r="AN5" s="39"/>
      <c r="AO5" s="39"/>
      <c r="AP5" s="35"/>
      <c r="AQ5" s="39" t="s">
        <v>345</v>
      </c>
      <c r="AR5" s="39" t="s">
        <v>345</v>
      </c>
      <c r="AS5" s="39" t="s">
        <v>345</v>
      </c>
      <c r="AT5" s="39" t="s">
        <v>345</v>
      </c>
      <c r="AU5" s="39" t="s">
        <v>345</v>
      </c>
      <c r="AV5" s="39" t="s">
        <v>345</v>
      </c>
      <c r="AW5" s="39" t="s">
        <v>345</v>
      </c>
      <c r="AX5" s="39" t="s">
        <v>345</v>
      </c>
      <c r="AY5" s="39" t="s">
        <v>345</v>
      </c>
      <c r="AZ5" s="39" t="s">
        <v>345</v>
      </c>
      <c r="BA5" s="39" t="s">
        <v>345</v>
      </c>
      <c r="BB5" s="39" t="s">
        <v>345</v>
      </c>
      <c r="BC5" s="39" t="s">
        <v>345</v>
      </c>
      <c r="BD5" s="39" t="s">
        <v>345</v>
      </c>
      <c r="BE5" s="39" t="s">
        <v>345</v>
      </c>
      <c r="BF5" s="35" t="s">
        <v>345</v>
      </c>
      <c r="BG5" s="39" t="s">
        <v>345</v>
      </c>
      <c r="BH5" s="39" t="s">
        <v>345</v>
      </c>
      <c r="BI5" s="39" t="s">
        <v>345</v>
      </c>
      <c r="BJ5" s="39" t="s">
        <v>345</v>
      </c>
      <c r="BK5" s="39" t="s">
        <v>345</v>
      </c>
      <c r="BL5" s="39" t="s">
        <v>345</v>
      </c>
      <c r="BM5" s="39" t="s">
        <v>345</v>
      </c>
      <c r="BN5" s="39" t="s">
        <v>345</v>
      </c>
      <c r="BO5" s="35" t="s">
        <v>345</v>
      </c>
      <c r="BP5" s="39" t="s">
        <v>345</v>
      </c>
      <c r="BQ5" s="39" t="s">
        <v>345</v>
      </c>
      <c r="BR5" s="39" t="s">
        <v>345</v>
      </c>
      <c r="BS5" s="39" t="s">
        <v>345</v>
      </c>
      <c r="BT5" s="39" t="s">
        <v>345</v>
      </c>
      <c r="BU5" s="39" t="s">
        <v>345</v>
      </c>
      <c r="BV5" s="39" t="s">
        <v>345</v>
      </c>
      <c r="BW5" s="39" t="s">
        <v>345</v>
      </c>
      <c r="BX5" s="39" t="s">
        <v>345</v>
      </c>
      <c r="BY5" s="39" t="s">
        <v>345</v>
      </c>
      <c r="BZ5" s="39" t="s">
        <v>345</v>
      </c>
      <c r="CA5" s="39" t="s">
        <v>345</v>
      </c>
      <c r="CB5" s="39" t="s">
        <v>345</v>
      </c>
      <c r="CC5" s="39" t="s">
        <v>345</v>
      </c>
      <c r="CD5" s="39" t="s">
        <v>345</v>
      </c>
      <c r="CE5" s="35" t="s">
        <v>345</v>
      </c>
      <c r="CF5" s="39" t="s">
        <v>345</v>
      </c>
      <c r="CG5" s="35" t="s">
        <v>345</v>
      </c>
      <c r="CH5" s="39" t="s">
        <v>345</v>
      </c>
      <c r="CI5" s="39" t="s">
        <v>345</v>
      </c>
      <c r="CJ5" s="39" t="s">
        <v>345</v>
      </c>
      <c r="CK5" s="39" t="s">
        <v>345</v>
      </c>
      <c r="CL5" s="39" t="s">
        <v>345</v>
      </c>
      <c r="CM5" s="39" t="s">
        <v>345</v>
      </c>
      <c r="CN5" s="39" t="s">
        <v>345</v>
      </c>
      <c r="CO5" s="39" t="s">
        <v>345</v>
      </c>
      <c r="CP5" s="39" t="s">
        <v>345</v>
      </c>
      <c r="CQ5" s="39" t="s">
        <v>345</v>
      </c>
      <c r="CR5" s="39" t="s">
        <v>345</v>
      </c>
      <c r="CS5" s="39" t="s">
        <v>345</v>
      </c>
      <c r="CT5" s="39" t="s">
        <v>345</v>
      </c>
      <c r="CU5" s="39" t="s">
        <v>345</v>
      </c>
      <c r="CV5" s="39" t="s">
        <v>345</v>
      </c>
      <c r="CW5" s="39" t="s">
        <v>345</v>
      </c>
      <c r="CX5" s="35" t="s">
        <v>345</v>
      </c>
      <c r="CY5" s="39" t="s">
        <v>345</v>
      </c>
      <c r="CZ5" s="39" t="s">
        <v>345</v>
      </c>
      <c r="DA5" s="39" t="s">
        <v>345</v>
      </c>
      <c r="DB5" s="39" t="s">
        <v>345</v>
      </c>
      <c r="DC5" s="39" t="s">
        <v>345</v>
      </c>
      <c r="DD5" s="39" t="s">
        <v>345</v>
      </c>
      <c r="DE5" s="39" t="s">
        <v>345</v>
      </c>
      <c r="DF5" s="35" t="s">
        <v>345</v>
      </c>
      <c r="DG5" s="39" t="s">
        <v>345</v>
      </c>
      <c r="DH5" s="39" t="s">
        <v>345</v>
      </c>
      <c r="DI5" s="39" t="s">
        <v>345</v>
      </c>
      <c r="DJ5" s="39" t="s">
        <v>345</v>
      </c>
      <c r="DK5" s="39" t="s">
        <v>345</v>
      </c>
      <c r="DL5" s="39" t="s">
        <v>345</v>
      </c>
      <c r="DM5" s="39" t="s">
        <v>345</v>
      </c>
      <c r="DN5" s="39" t="s">
        <v>345</v>
      </c>
      <c r="DO5" s="39" t="s">
        <v>345</v>
      </c>
      <c r="DP5" s="39" t="s">
        <v>345</v>
      </c>
      <c r="DQ5" s="39" t="s">
        <v>345</v>
      </c>
      <c r="DR5" s="39" t="s">
        <v>345</v>
      </c>
      <c r="DS5" s="39" t="s">
        <v>345</v>
      </c>
      <c r="DT5" s="39" t="s">
        <v>345</v>
      </c>
      <c r="DU5" s="39" t="s">
        <v>345</v>
      </c>
      <c r="DV5" s="35" t="s">
        <v>345</v>
      </c>
      <c r="DW5" s="35" t="s">
        <v>345</v>
      </c>
      <c r="DX5" s="39" t="s">
        <v>345</v>
      </c>
      <c r="DY5" s="39" t="s">
        <v>345</v>
      </c>
      <c r="DZ5" s="39" t="s">
        <v>345</v>
      </c>
      <c r="EA5" s="39" t="s">
        <v>345</v>
      </c>
      <c r="EB5" s="39" t="s">
        <v>345</v>
      </c>
      <c r="EC5" s="39" t="s">
        <v>345</v>
      </c>
      <c r="ED5" s="39" t="s">
        <v>345</v>
      </c>
      <c r="EE5" s="39" t="s">
        <v>345</v>
      </c>
      <c r="EF5" s="39" t="s">
        <v>345</v>
      </c>
      <c r="EG5" s="39" t="s">
        <v>345</v>
      </c>
      <c r="EH5" s="39" t="s">
        <v>345</v>
      </c>
      <c r="EI5" s="39" t="s">
        <v>345</v>
      </c>
      <c r="EJ5" s="39" t="s">
        <v>345</v>
      </c>
      <c r="EK5" s="39" t="s">
        <v>345</v>
      </c>
      <c r="EL5" s="39" t="s">
        <v>345</v>
      </c>
      <c r="EM5" s="39" t="s">
        <v>345</v>
      </c>
      <c r="EN5" s="39" t="s">
        <v>345</v>
      </c>
      <c r="EO5" s="39" t="s">
        <v>345</v>
      </c>
      <c r="EP5" s="39" t="s">
        <v>345</v>
      </c>
      <c r="EQ5" s="39" t="s">
        <v>345</v>
      </c>
      <c r="ER5" s="39" t="s">
        <v>345</v>
      </c>
      <c r="ES5" s="39" t="s">
        <v>345</v>
      </c>
      <c r="ET5" s="39" t="s">
        <v>345</v>
      </c>
      <c r="EU5" s="39" t="s">
        <v>345</v>
      </c>
      <c r="EV5" s="39" t="s">
        <v>345</v>
      </c>
      <c r="EW5" s="39" t="s">
        <v>345</v>
      </c>
      <c r="EX5" s="39" t="s">
        <v>345</v>
      </c>
      <c r="EY5" s="39" t="s">
        <v>345</v>
      </c>
      <c r="EZ5" s="39" t="s">
        <v>345</v>
      </c>
      <c r="FA5" s="39" t="s">
        <v>345</v>
      </c>
      <c r="FB5" s="39" t="s">
        <v>345</v>
      </c>
      <c r="FC5" s="39" t="s">
        <v>345</v>
      </c>
      <c r="FD5" s="39" t="s">
        <v>345</v>
      </c>
      <c r="FE5" s="39" t="s">
        <v>345</v>
      </c>
      <c r="FF5" s="39" t="s">
        <v>345</v>
      </c>
      <c r="FG5" s="39" t="s">
        <v>345</v>
      </c>
      <c r="FH5" s="39" t="s">
        <v>345</v>
      </c>
      <c r="FI5" s="39" t="s">
        <v>345</v>
      </c>
      <c r="FJ5" s="39" t="s">
        <v>345</v>
      </c>
      <c r="FK5" s="39" t="s">
        <v>345</v>
      </c>
      <c r="FL5" s="39" t="s">
        <v>345</v>
      </c>
      <c r="FM5" s="39" t="s">
        <v>345</v>
      </c>
      <c r="FN5" s="39" t="s">
        <v>345</v>
      </c>
      <c r="FO5" s="39" t="s">
        <v>345</v>
      </c>
      <c r="FP5" s="39" t="s">
        <v>345</v>
      </c>
      <c r="FQ5" s="39" t="s">
        <v>345</v>
      </c>
      <c r="FR5" s="39" t="s">
        <v>345</v>
      </c>
      <c r="FS5" s="39" t="s">
        <v>345</v>
      </c>
      <c r="FT5" s="39" t="s">
        <v>345</v>
      </c>
      <c r="FU5" s="39" t="s">
        <v>345</v>
      </c>
      <c r="FV5" s="39" t="s">
        <v>345</v>
      </c>
      <c r="FW5" s="39" t="s">
        <v>345</v>
      </c>
      <c r="FX5" s="39" t="s">
        <v>345</v>
      </c>
      <c r="FY5" s="35" t="s">
        <v>345</v>
      </c>
      <c r="FZ5" s="31" t="s">
        <v>345</v>
      </c>
      <c r="GA5" s="49" t="s">
        <v>345</v>
      </c>
    </row>
    <row r="6" spans="1:183">
      <c r="A6" s="50">
        <v>1500</v>
      </c>
      <c r="B6" s="31">
        <v>707</v>
      </c>
      <c r="C6" s="31">
        <v>875</v>
      </c>
      <c r="D6" s="31">
        <v>738.33333333333326</v>
      </c>
      <c r="E6" s="31">
        <v>453.33333333333331</v>
      </c>
      <c r="F6" s="31">
        <v>727.4666666666667</v>
      </c>
      <c r="G6" s="31">
        <v>688</v>
      </c>
      <c r="H6" s="31">
        <v>1100</v>
      </c>
      <c r="I6" s="31">
        <v>761.05263157894728</v>
      </c>
      <c r="J6" s="31">
        <v>610</v>
      </c>
      <c r="K6" s="31">
        <v>650.90909090909088</v>
      </c>
      <c r="L6" s="31">
        <v>632.30769230769238</v>
      </c>
      <c r="M6" s="31">
        <v>714.10451547437845</v>
      </c>
      <c r="N6" s="32">
        <v>797.3522576361222</v>
      </c>
      <c r="O6" s="36">
        <v>526.25</v>
      </c>
      <c r="P6" s="31">
        <v>433</v>
      </c>
      <c r="Q6" s="31">
        <v>606</v>
      </c>
      <c r="R6" s="31">
        <v>661.02941176470586</v>
      </c>
      <c r="S6" s="31">
        <v>721.01449275362313</v>
      </c>
      <c r="T6" s="35">
        <v>771.09380456799613</v>
      </c>
      <c r="U6" s="31">
        <v>400</v>
      </c>
      <c r="V6" s="31">
        <v>400</v>
      </c>
      <c r="W6" s="31">
        <v>400</v>
      </c>
      <c r="X6" s="31">
        <v>400</v>
      </c>
      <c r="Y6" s="32">
        <v>400</v>
      </c>
      <c r="Z6" s="31" t="s">
        <v>345</v>
      </c>
      <c r="AA6" s="31" t="s">
        <v>345</v>
      </c>
      <c r="AB6" s="31" t="s">
        <v>345</v>
      </c>
      <c r="AC6" s="31" t="s">
        <v>345</v>
      </c>
      <c r="AD6" s="31" t="s">
        <v>345</v>
      </c>
      <c r="AE6" s="31" t="s">
        <v>345</v>
      </c>
      <c r="AF6" s="31" t="s">
        <v>345</v>
      </c>
      <c r="AG6" s="35">
        <v>496</v>
      </c>
      <c r="AH6" s="31" t="s">
        <v>345</v>
      </c>
      <c r="AI6" s="31" t="s">
        <v>345</v>
      </c>
      <c r="AJ6" s="31" t="s">
        <v>345</v>
      </c>
      <c r="AK6" s="31" t="s">
        <v>345</v>
      </c>
      <c r="AL6" s="31" t="s">
        <v>345</v>
      </c>
      <c r="AM6" s="32"/>
      <c r="AN6" s="31"/>
      <c r="AO6" s="31"/>
      <c r="AP6" s="32"/>
      <c r="AQ6" s="31" t="s">
        <v>345</v>
      </c>
      <c r="AR6" s="31" t="s">
        <v>345</v>
      </c>
      <c r="AS6" s="31" t="s">
        <v>345</v>
      </c>
      <c r="AT6" s="31" t="s">
        <v>345</v>
      </c>
      <c r="AU6" s="31" t="s">
        <v>345</v>
      </c>
      <c r="AV6" s="31" t="s">
        <v>345</v>
      </c>
      <c r="AW6" s="31" t="s">
        <v>345</v>
      </c>
      <c r="AX6" s="31" t="s">
        <v>345</v>
      </c>
      <c r="AY6" s="31" t="s">
        <v>345</v>
      </c>
      <c r="AZ6" s="31" t="s">
        <v>345</v>
      </c>
      <c r="BA6" s="31" t="s">
        <v>345</v>
      </c>
      <c r="BB6" s="31" t="s">
        <v>345</v>
      </c>
      <c r="BC6" s="31" t="s">
        <v>345</v>
      </c>
      <c r="BD6" s="31" t="s">
        <v>345</v>
      </c>
      <c r="BE6" s="31" t="s">
        <v>345</v>
      </c>
      <c r="BF6" s="32">
        <v>498.99705014749264</v>
      </c>
      <c r="BG6" s="31" t="s">
        <v>345</v>
      </c>
      <c r="BH6" s="31">
        <v>400</v>
      </c>
      <c r="BI6" s="31" t="s">
        <v>345</v>
      </c>
      <c r="BJ6" s="31" t="s">
        <v>345</v>
      </c>
      <c r="BK6" s="31">
        <v>425.06666666666666</v>
      </c>
      <c r="BL6" s="31" t="s">
        <v>345</v>
      </c>
      <c r="BM6" s="31" t="s">
        <v>345</v>
      </c>
      <c r="BN6" s="31" t="s">
        <v>345</v>
      </c>
      <c r="BO6" s="29" t="s">
        <v>345</v>
      </c>
      <c r="BP6" s="31" t="s">
        <v>345</v>
      </c>
      <c r="BQ6" s="31" t="s">
        <v>345</v>
      </c>
      <c r="BR6" s="31" t="s">
        <v>345</v>
      </c>
      <c r="BS6" s="31" t="s">
        <v>345</v>
      </c>
      <c r="BT6" s="31" t="s">
        <v>345</v>
      </c>
      <c r="BU6" s="31" t="s">
        <v>345</v>
      </c>
      <c r="BV6" s="31" t="s">
        <v>345</v>
      </c>
      <c r="BW6" s="31" t="s">
        <v>345</v>
      </c>
      <c r="BX6" s="31" t="s">
        <v>345</v>
      </c>
      <c r="BY6" s="31" t="s">
        <v>345</v>
      </c>
      <c r="BZ6" s="31" t="s">
        <v>345</v>
      </c>
      <c r="CA6" s="31" t="s">
        <v>345</v>
      </c>
      <c r="CB6" s="31" t="s">
        <v>345</v>
      </c>
      <c r="CC6" s="31" t="s">
        <v>345</v>
      </c>
      <c r="CD6" s="31" t="s">
        <v>345</v>
      </c>
      <c r="CE6" s="32" t="s">
        <v>345</v>
      </c>
      <c r="CF6" s="31" t="s">
        <v>345</v>
      </c>
      <c r="CG6" s="32">
        <v>416.45714285714286</v>
      </c>
      <c r="CH6" s="31">
        <v>600</v>
      </c>
      <c r="CI6" s="31">
        <v>550</v>
      </c>
      <c r="CJ6" s="31">
        <v>565.04672897196258</v>
      </c>
      <c r="CK6" s="31">
        <v>500</v>
      </c>
      <c r="CL6" s="31" t="s">
        <v>345</v>
      </c>
      <c r="CM6" s="31" t="s">
        <v>345</v>
      </c>
      <c r="CN6" s="31" t="s">
        <v>345</v>
      </c>
      <c r="CO6" s="31" t="s">
        <v>345</v>
      </c>
      <c r="CP6" s="31" t="s">
        <v>345</v>
      </c>
      <c r="CQ6" s="31" t="s">
        <v>345</v>
      </c>
      <c r="CR6" s="31" t="s">
        <v>345</v>
      </c>
      <c r="CS6" s="31" t="s">
        <v>345</v>
      </c>
      <c r="CT6" s="31" t="s">
        <v>345</v>
      </c>
      <c r="CU6" s="31" t="s">
        <v>345</v>
      </c>
      <c r="CV6" s="31" t="s">
        <v>345</v>
      </c>
      <c r="CW6" s="31" t="s">
        <v>345</v>
      </c>
      <c r="CX6" s="32" t="s">
        <v>345</v>
      </c>
      <c r="CY6" s="31" t="s">
        <v>345</v>
      </c>
      <c r="CZ6" s="31" t="s">
        <v>345</v>
      </c>
      <c r="DA6" s="31" t="s">
        <v>345</v>
      </c>
      <c r="DB6" s="31" t="s">
        <v>345</v>
      </c>
      <c r="DC6" s="31" t="s">
        <v>345</v>
      </c>
      <c r="DD6" s="31" t="s">
        <v>345</v>
      </c>
      <c r="DE6" s="31" t="s">
        <v>345</v>
      </c>
      <c r="DF6" s="32" t="s">
        <v>345</v>
      </c>
      <c r="DG6" s="31" t="s">
        <v>345</v>
      </c>
      <c r="DH6" s="31">
        <v>600</v>
      </c>
      <c r="DI6" s="31">
        <v>550</v>
      </c>
      <c r="DJ6" s="31" t="s">
        <v>345</v>
      </c>
      <c r="DK6" s="31" t="s">
        <v>345</v>
      </c>
      <c r="DL6" s="31" t="s">
        <v>345</v>
      </c>
      <c r="DM6" s="31" t="s">
        <v>345</v>
      </c>
      <c r="DN6" s="31" t="s">
        <v>345</v>
      </c>
      <c r="DO6" s="31" t="s">
        <v>345</v>
      </c>
      <c r="DP6" s="31" t="s">
        <v>345</v>
      </c>
      <c r="DQ6" s="31" t="s">
        <v>345</v>
      </c>
      <c r="DR6" s="31">
        <v>600</v>
      </c>
      <c r="DS6" s="31" t="s">
        <v>345</v>
      </c>
      <c r="DT6" s="31" t="s">
        <v>345</v>
      </c>
      <c r="DU6" s="31" t="s">
        <v>345</v>
      </c>
      <c r="DV6" s="32">
        <v>589.60674157303367</v>
      </c>
      <c r="DW6" s="32">
        <v>568.41789992952783</v>
      </c>
      <c r="DX6" s="31" t="s">
        <v>345</v>
      </c>
      <c r="DY6" s="31" t="s">
        <v>345</v>
      </c>
      <c r="DZ6" s="31" t="s">
        <v>345</v>
      </c>
      <c r="EA6" s="31" t="s">
        <v>345</v>
      </c>
      <c r="EB6" s="31" t="s">
        <v>345</v>
      </c>
      <c r="EC6" s="31" t="s">
        <v>345</v>
      </c>
      <c r="ED6" s="31" t="s">
        <v>345</v>
      </c>
      <c r="EE6" s="31" t="s">
        <v>345</v>
      </c>
      <c r="EF6" s="31" t="s">
        <v>345</v>
      </c>
      <c r="EG6" s="31" t="s">
        <v>345</v>
      </c>
      <c r="EH6" s="31" t="s">
        <v>345</v>
      </c>
      <c r="EI6" s="31" t="s">
        <v>345</v>
      </c>
      <c r="EJ6" s="31" t="s">
        <v>345</v>
      </c>
      <c r="EK6" s="31" t="s">
        <v>345</v>
      </c>
      <c r="EL6" s="31">
        <v>475</v>
      </c>
      <c r="EM6" s="31" t="s">
        <v>345</v>
      </c>
      <c r="EN6" s="31" t="s">
        <v>345</v>
      </c>
      <c r="EO6" s="31" t="s">
        <v>345</v>
      </c>
      <c r="EP6" s="31" t="s">
        <v>345</v>
      </c>
      <c r="EQ6" s="31" t="s">
        <v>345</v>
      </c>
      <c r="ER6" s="31" t="s">
        <v>345</v>
      </c>
      <c r="ES6" s="31" t="s">
        <v>345</v>
      </c>
      <c r="ET6" s="31" t="s">
        <v>345</v>
      </c>
      <c r="EU6" s="31" t="s">
        <v>345</v>
      </c>
      <c r="EV6" s="31" t="s">
        <v>345</v>
      </c>
      <c r="EW6" s="31" t="s">
        <v>345</v>
      </c>
      <c r="EX6" s="31" t="s">
        <v>345</v>
      </c>
      <c r="EY6" s="31" t="s">
        <v>345</v>
      </c>
      <c r="EZ6" s="31" t="s">
        <v>345</v>
      </c>
      <c r="FA6" s="31" t="s">
        <v>345</v>
      </c>
      <c r="FB6" s="31" t="s">
        <v>345</v>
      </c>
      <c r="FC6" s="31">
        <v>430</v>
      </c>
      <c r="FD6" s="31" t="s">
        <v>345</v>
      </c>
      <c r="FE6" s="31" t="s">
        <v>345</v>
      </c>
      <c r="FF6" s="31" t="s">
        <v>345</v>
      </c>
      <c r="FG6" s="31" t="s">
        <v>345</v>
      </c>
      <c r="FH6" s="31" t="s">
        <v>345</v>
      </c>
      <c r="FI6" s="31" t="s">
        <v>345</v>
      </c>
      <c r="FJ6" s="31" t="s">
        <v>345</v>
      </c>
      <c r="FK6" s="31" t="s">
        <v>345</v>
      </c>
      <c r="FL6" s="31" t="s">
        <v>345</v>
      </c>
      <c r="FM6" s="31" t="s">
        <v>345</v>
      </c>
      <c r="FN6" s="31" t="s">
        <v>345</v>
      </c>
      <c r="FO6" s="31" t="s">
        <v>345</v>
      </c>
      <c r="FP6" s="31" t="s">
        <v>345</v>
      </c>
      <c r="FQ6" s="31" t="s">
        <v>345</v>
      </c>
      <c r="FR6" s="31" t="s">
        <v>345</v>
      </c>
      <c r="FS6" s="31" t="s">
        <v>345</v>
      </c>
      <c r="FT6" s="31" t="s">
        <v>345</v>
      </c>
      <c r="FU6" s="31" t="s">
        <v>345</v>
      </c>
      <c r="FV6" s="31" t="s">
        <v>345</v>
      </c>
      <c r="FW6" s="31" t="s">
        <v>345</v>
      </c>
      <c r="FX6" s="31" t="s">
        <v>345</v>
      </c>
      <c r="FY6" s="32">
        <v>413.70950439819779</v>
      </c>
      <c r="FZ6" s="31" t="s">
        <v>345</v>
      </c>
      <c r="GA6" s="49">
        <v>566.38946417655814</v>
      </c>
    </row>
    <row r="7" spans="1:183">
      <c r="A7" s="50"/>
      <c r="B7" s="31" t="s">
        <v>345</v>
      </c>
      <c r="C7" s="31" t="s">
        <v>345</v>
      </c>
      <c r="D7" s="31" t="s">
        <v>345</v>
      </c>
      <c r="E7" s="31" t="s">
        <v>345</v>
      </c>
      <c r="F7" s="31" t="s">
        <v>345</v>
      </c>
      <c r="G7" s="31" t="s">
        <v>345</v>
      </c>
      <c r="H7" s="31" t="s">
        <v>345</v>
      </c>
      <c r="I7" s="31" t="s">
        <v>345</v>
      </c>
      <c r="J7" s="31" t="s">
        <v>345</v>
      </c>
      <c r="K7" s="31" t="s">
        <v>345</v>
      </c>
      <c r="L7" s="31" t="s">
        <v>345</v>
      </c>
      <c r="M7" s="31" t="s">
        <v>345</v>
      </c>
      <c r="N7" s="32" t="s">
        <v>345</v>
      </c>
      <c r="O7" s="36" t="s">
        <v>345</v>
      </c>
      <c r="P7" s="31" t="s">
        <v>345</v>
      </c>
      <c r="Q7" s="31" t="s">
        <v>345</v>
      </c>
      <c r="R7" s="31" t="s">
        <v>345</v>
      </c>
      <c r="S7" s="31" t="s">
        <v>345</v>
      </c>
      <c r="T7" s="32"/>
      <c r="U7" s="31" t="s">
        <v>345</v>
      </c>
      <c r="V7" s="31" t="s">
        <v>345</v>
      </c>
      <c r="W7" s="31" t="s">
        <v>345</v>
      </c>
      <c r="X7" s="31" t="s">
        <v>345</v>
      </c>
      <c r="Y7" s="32" t="s">
        <v>345</v>
      </c>
      <c r="Z7" s="31" t="s">
        <v>345</v>
      </c>
      <c r="AA7" s="31" t="s">
        <v>345</v>
      </c>
      <c r="AB7" s="31" t="s">
        <v>345</v>
      </c>
      <c r="AC7" s="31" t="s">
        <v>345</v>
      </c>
      <c r="AD7" s="31" t="s">
        <v>345</v>
      </c>
      <c r="AE7" s="31" t="s">
        <v>345</v>
      </c>
      <c r="AF7" s="31" t="s">
        <v>345</v>
      </c>
      <c r="AG7" s="29" t="s">
        <v>345</v>
      </c>
      <c r="AH7" s="31" t="s">
        <v>345</v>
      </c>
      <c r="AI7" s="31" t="s">
        <v>345</v>
      </c>
      <c r="AJ7" s="31" t="s">
        <v>345</v>
      </c>
      <c r="AK7" s="31" t="s">
        <v>345</v>
      </c>
      <c r="AL7" s="31" t="s">
        <v>345</v>
      </c>
      <c r="AM7" s="32"/>
      <c r="AN7" s="31"/>
      <c r="AO7" s="31"/>
      <c r="AP7" s="32"/>
      <c r="AQ7" s="31" t="s">
        <v>345</v>
      </c>
      <c r="AR7" s="31" t="s">
        <v>345</v>
      </c>
      <c r="AS7" s="31" t="s">
        <v>345</v>
      </c>
      <c r="AT7" s="31" t="s">
        <v>345</v>
      </c>
      <c r="AU7" s="31" t="s">
        <v>345</v>
      </c>
      <c r="AV7" s="31" t="s">
        <v>345</v>
      </c>
      <c r="AW7" s="31" t="s">
        <v>345</v>
      </c>
      <c r="AX7" s="31" t="s">
        <v>345</v>
      </c>
      <c r="AY7" s="31" t="s">
        <v>345</v>
      </c>
      <c r="AZ7" s="31" t="s">
        <v>345</v>
      </c>
      <c r="BA7" s="31" t="s">
        <v>345</v>
      </c>
      <c r="BB7" s="31" t="s">
        <v>345</v>
      </c>
      <c r="BC7" s="31" t="s">
        <v>345</v>
      </c>
      <c r="BD7" s="31" t="s">
        <v>345</v>
      </c>
      <c r="BE7" s="31" t="s">
        <v>345</v>
      </c>
      <c r="BF7" s="32" t="s">
        <v>345</v>
      </c>
      <c r="BG7" s="31" t="s">
        <v>345</v>
      </c>
      <c r="BH7" s="31" t="s">
        <v>345</v>
      </c>
      <c r="BI7" s="31" t="s">
        <v>345</v>
      </c>
      <c r="BJ7" s="31" t="s">
        <v>345</v>
      </c>
      <c r="BK7" s="28" t="s">
        <v>345</v>
      </c>
      <c r="BL7" s="31" t="s">
        <v>345</v>
      </c>
      <c r="BM7" s="31" t="s">
        <v>345</v>
      </c>
      <c r="BN7" s="31" t="s">
        <v>345</v>
      </c>
      <c r="BO7" s="29" t="s">
        <v>345</v>
      </c>
      <c r="BP7" s="31" t="s">
        <v>345</v>
      </c>
      <c r="BQ7" s="31" t="s">
        <v>345</v>
      </c>
      <c r="BR7" s="31" t="s">
        <v>345</v>
      </c>
      <c r="BS7" s="31" t="s">
        <v>345</v>
      </c>
      <c r="BT7" s="31" t="s">
        <v>345</v>
      </c>
      <c r="BU7" s="31" t="s">
        <v>345</v>
      </c>
      <c r="BV7" s="31" t="s">
        <v>345</v>
      </c>
      <c r="BW7" s="31" t="s">
        <v>345</v>
      </c>
      <c r="BX7" s="31" t="s">
        <v>345</v>
      </c>
      <c r="BY7" s="31" t="s">
        <v>345</v>
      </c>
      <c r="BZ7" s="31" t="s">
        <v>345</v>
      </c>
      <c r="CA7" s="31" t="s">
        <v>345</v>
      </c>
      <c r="CB7" s="31" t="s">
        <v>345</v>
      </c>
      <c r="CC7" s="31" t="s">
        <v>345</v>
      </c>
      <c r="CD7" s="31" t="s">
        <v>345</v>
      </c>
      <c r="CE7" s="32" t="s">
        <v>345</v>
      </c>
      <c r="CF7" s="31" t="s">
        <v>345</v>
      </c>
      <c r="CG7" s="29" t="s">
        <v>345</v>
      </c>
      <c r="CH7" s="28" t="s">
        <v>345</v>
      </c>
      <c r="CI7" s="28" t="s">
        <v>345</v>
      </c>
      <c r="CJ7" s="31" t="s">
        <v>345</v>
      </c>
      <c r="CK7" s="28" t="s">
        <v>345</v>
      </c>
      <c r="CL7" s="31" t="s">
        <v>345</v>
      </c>
      <c r="CM7" s="31" t="s">
        <v>345</v>
      </c>
      <c r="CN7" s="31" t="s">
        <v>345</v>
      </c>
      <c r="CO7" s="31" t="s">
        <v>345</v>
      </c>
      <c r="CP7" s="31" t="s">
        <v>345</v>
      </c>
      <c r="CQ7" s="31" t="s">
        <v>345</v>
      </c>
      <c r="CR7" s="31" t="s">
        <v>345</v>
      </c>
      <c r="CS7" s="31" t="s">
        <v>345</v>
      </c>
      <c r="CT7" s="31" t="s">
        <v>345</v>
      </c>
      <c r="CU7" s="31" t="s">
        <v>345</v>
      </c>
      <c r="CV7" s="31" t="s">
        <v>345</v>
      </c>
      <c r="CW7" s="31" t="s">
        <v>345</v>
      </c>
      <c r="CX7" s="32" t="s">
        <v>345</v>
      </c>
      <c r="CY7" s="31" t="s">
        <v>345</v>
      </c>
      <c r="CZ7" s="31" t="s">
        <v>345</v>
      </c>
      <c r="DA7" s="31" t="s">
        <v>345</v>
      </c>
      <c r="DB7" s="31" t="s">
        <v>345</v>
      </c>
      <c r="DC7" s="31" t="s">
        <v>345</v>
      </c>
      <c r="DD7" s="31" t="s">
        <v>345</v>
      </c>
      <c r="DE7" s="31" t="s">
        <v>345</v>
      </c>
      <c r="DF7" s="32" t="s">
        <v>345</v>
      </c>
      <c r="DG7" s="31" t="s">
        <v>345</v>
      </c>
      <c r="DH7" s="31" t="s">
        <v>345</v>
      </c>
      <c r="DI7" s="31" t="s">
        <v>345</v>
      </c>
      <c r="DJ7" s="31" t="s">
        <v>345</v>
      </c>
      <c r="DK7" s="31" t="s">
        <v>345</v>
      </c>
      <c r="DL7" s="31" t="s">
        <v>345</v>
      </c>
      <c r="DM7" s="31" t="s">
        <v>345</v>
      </c>
      <c r="DN7" s="31" t="s">
        <v>345</v>
      </c>
      <c r="DO7" s="31" t="s">
        <v>345</v>
      </c>
      <c r="DP7" s="31" t="s">
        <v>345</v>
      </c>
      <c r="DQ7" s="31" t="s">
        <v>345</v>
      </c>
      <c r="DR7" s="31" t="s">
        <v>345</v>
      </c>
      <c r="DS7" s="31" t="s">
        <v>345</v>
      </c>
      <c r="DT7" s="31" t="s">
        <v>345</v>
      </c>
      <c r="DU7" s="31" t="s">
        <v>345</v>
      </c>
      <c r="DV7" s="29" t="s">
        <v>345</v>
      </c>
      <c r="DW7" s="29" t="s">
        <v>345</v>
      </c>
      <c r="DX7" s="31" t="s">
        <v>345</v>
      </c>
      <c r="DY7" s="31" t="s">
        <v>345</v>
      </c>
      <c r="DZ7" s="31" t="s">
        <v>345</v>
      </c>
      <c r="EA7" s="31" t="s">
        <v>345</v>
      </c>
      <c r="EB7" s="31" t="s">
        <v>345</v>
      </c>
      <c r="EC7" s="31" t="s">
        <v>345</v>
      </c>
      <c r="ED7" s="31" t="s">
        <v>345</v>
      </c>
      <c r="EE7" s="31" t="s">
        <v>345</v>
      </c>
      <c r="EF7" s="31" t="s">
        <v>345</v>
      </c>
      <c r="EG7" s="31" t="s">
        <v>345</v>
      </c>
      <c r="EH7" s="31" t="s">
        <v>345</v>
      </c>
      <c r="EI7" s="31" t="s">
        <v>345</v>
      </c>
      <c r="EJ7" s="31" t="s">
        <v>345</v>
      </c>
      <c r="EK7" s="31" t="s">
        <v>345</v>
      </c>
      <c r="EL7" s="31" t="s">
        <v>345</v>
      </c>
      <c r="EM7" s="31" t="s">
        <v>345</v>
      </c>
      <c r="EN7" s="31" t="s">
        <v>345</v>
      </c>
      <c r="EO7" s="31" t="s">
        <v>345</v>
      </c>
      <c r="EP7" s="31" t="s">
        <v>345</v>
      </c>
      <c r="EQ7" s="31" t="s">
        <v>345</v>
      </c>
      <c r="ER7" s="31" t="s">
        <v>345</v>
      </c>
      <c r="ES7" s="31" t="s">
        <v>345</v>
      </c>
      <c r="ET7" s="31" t="s">
        <v>345</v>
      </c>
      <c r="EU7" s="31" t="s">
        <v>345</v>
      </c>
      <c r="EV7" s="31" t="s">
        <v>345</v>
      </c>
      <c r="EW7" s="31" t="s">
        <v>345</v>
      </c>
      <c r="EX7" s="31" t="s">
        <v>345</v>
      </c>
      <c r="EY7" s="31" t="s">
        <v>345</v>
      </c>
      <c r="EZ7" s="31" t="s">
        <v>345</v>
      </c>
      <c r="FA7" s="31" t="s">
        <v>345</v>
      </c>
      <c r="FB7" s="31" t="s">
        <v>345</v>
      </c>
      <c r="FC7" s="31" t="s">
        <v>345</v>
      </c>
      <c r="FD7" s="31" t="s">
        <v>345</v>
      </c>
      <c r="FE7" s="31" t="s">
        <v>345</v>
      </c>
      <c r="FF7" s="31" t="s">
        <v>345</v>
      </c>
      <c r="FG7" s="31" t="s">
        <v>345</v>
      </c>
      <c r="FH7" s="31" t="s">
        <v>345</v>
      </c>
      <c r="FI7" s="31" t="s">
        <v>345</v>
      </c>
      <c r="FJ7" s="31" t="s">
        <v>345</v>
      </c>
      <c r="FK7" s="31" t="s">
        <v>345</v>
      </c>
      <c r="FL7" s="31" t="s">
        <v>345</v>
      </c>
      <c r="FM7" s="31" t="s">
        <v>345</v>
      </c>
      <c r="FN7" s="31" t="s">
        <v>345</v>
      </c>
      <c r="FO7" s="31" t="s">
        <v>345</v>
      </c>
      <c r="FP7" s="31" t="s">
        <v>345</v>
      </c>
      <c r="FQ7" s="31" t="s">
        <v>345</v>
      </c>
      <c r="FR7" s="31" t="s">
        <v>345</v>
      </c>
      <c r="FS7" s="31" t="s">
        <v>345</v>
      </c>
      <c r="FT7" s="31" t="s">
        <v>345</v>
      </c>
      <c r="FU7" s="31" t="s">
        <v>345</v>
      </c>
      <c r="FV7" s="31" t="s">
        <v>345</v>
      </c>
      <c r="FW7" s="31" t="s">
        <v>345</v>
      </c>
      <c r="FX7" s="31" t="s">
        <v>345</v>
      </c>
      <c r="FY7" s="32" t="s">
        <v>345</v>
      </c>
      <c r="FZ7" s="31" t="s">
        <v>345</v>
      </c>
      <c r="GA7" s="49" t="s">
        <v>345</v>
      </c>
    </row>
    <row r="8" spans="1:183">
      <c r="A8" s="50">
        <v>1600</v>
      </c>
      <c r="B8" s="31">
        <v>837.2</v>
      </c>
      <c r="C8" s="31">
        <v>975.625</v>
      </c>
      <c r="D8" s="31">
        <v>875.38461538461547</v>
      </c>
      <c r="E8" s="31">
        <v>537.5</v>
      </c>
      <c r="F8" s="31">
        <v>841.02702702702697</v>
      </c>
      <c r="G8" s="31">
        <v>791</v>
      </c>
      <c r="H8" s="31">
        <v>1100</v>
      </c>
      <c r="I8" s="31">
        <v>1381.3333333333333</v>
      </c>
      <c r="J8" s="31">
        <v>665</v>
      </c>
      <c r="K8" s="31">
        <v>700</v>
      </c>
      <c r="L8" s="31">
        <v>750</v>
      </c>
      <c r="M8" s="31">
        <v>973.58184764991893</v>
      </c>
      <c r="N8" s="32">
        <v>905.88047299456696</v>
      </c>
      <c r="O8" s="36">
        <v>615</v>
      </c>
      <c r="P8" s="31">
        <v>483.33333333333331</v>
      </c>
      <c r="Q8" s="31">
        <v>740</v>
      </c>
      <c r="R8" s="31">
        <v>853.03398058252424</v>
      </c>
      <c r="S8" s="31">
        <v>698.32402234636868</v>
      </c>
      <c r="T8" s="35">
        <v>887.90696413565013</v>
      </c>
      <c r="U8" s="31">
        <v>400</v>
      </c>
      <c r="V8" s="31">
        <v>400</v>
      </c>
      <c r="W8" s="31">
        <v>400</v>
      </c>
      <c r="X8" s="31">
        <v>400</v>
      </c>
      <c r="Y8" s="32">
        <v>400</v>
      </c>
      <c r="Z8" s="31" t="s">
        <v>345</v>
      </c>
      <c r="AA8" s="31" t="s">
        <v>345</v>
      </c>
      <c r="AB8" s="31" t="s">
        <v>345</v>
      </c>
      <c r="AC8" s="31" t="s">
        <v>345</v>
      </c>
      <c r="AD8" s="31" t="s">
        <v>345</v>
      </c>
      <c r="AE8" s="31" t="s">
        <v>345</v>
      </c>
      <c r="AF8" s="31" t="s">
        <v>345</v>
      </c>
      <c r="AG8" s="35">
        <v>548.02359882005908</v>
      </c>
      <c r="AH8" s="31" t="s">
        <v>345</v>
      </c>
      <c r="AI8" s="31" t="s">
        <v>345</v>
      </c>
      <c r="AJ8" s="31" t="s">
        <v>345</v>
      </c>
      <c r="AK8" s="31" t="s">
        <v>345</v>
      </c>
      <c r="AL8" s="31" t="s">
        <v>345</v>
      </c>
      <c r="AM8" s="32"/>
      <c r="AN8" s="31"/>
      <c r="AO8" s="31"/>
      <c r="AP8" s="32"/>
      <c r="AQ8" s="31" t="s">
        <v>345</v>
      </c>
      <c r="AR8" s="31" t="s">
        <v>345</v>
      </c>
      <c r="AS8" s="31" t="s">
        <v>345</v>
      </c>
      <c r="AT8" s="31" t="s">
        <v>345</v>
      </c>
      <c r="AU8" s="31" t="s">
        <v>345</v>
      </c>
      <c r="AV8" s="31" t="s">
        <v>345</v>
      </c>
      <c r="AW8" s="31" t="s">
        <v>345</v>
      </c>
      <c r="AX8" s="31" t="s">
        <v>345</v>
      </c>
      <c r="AY8" s="31" t="s">
        <v>345</v>
      </c>
      <c r="AZ8" s="31" t="s">
        <v>345</v>
      </c>
      <c r="BA8" s="31" t="s">
        <v>345</v>
      </c>
      <c r="BB8" s="31" t="s">
        <v>345</v>
      </c>
      <c r="BC8" s="31" t="s">
        <v>345</v>
      </c>
      <c r="BD8" s="31" t="s">
        <v>345</v>
      </c>
      <c r="BE8" s="31" t="s">
        <v>345</v>
      </c>
      <c r="BF8" s="32">
        <v>551.98067632850245</v>
      </c>
      <c r="BG8" s="31" t="s">
        <v>345</v>
      </c>
      <c r="BH8" s="31">
        <v>427.5</v>
      </c>
      <c r="BI8" s="31" t="s">
        <v>345</v>
      </c>
      <c r="BJ8" s="31" t="s">
        <v>345</v>
      </c>
      <c r="BK8" s="31">
        <v>453.6</v>
      </c>
      <c r="BL8" s="31" t="s">
        <v>345</v>
      </c>
      <c r="BM8" s="31" t="s">
        <v>345</v>
      </c>
      <c r="BN8" s="31" t="s">
        <v>345</v>
      </c>
      <c r="BO8" s="29" t="s">
        <v>345</v>
      </c>
      <c r="BP8" s="31" t="s">
        <v>345</v>
      </c>
      <c r="BQ8" s="31" t="s">
        <v>345</v>
      </c>
      <c r="BR8" s="31" t="s">
        <v>345</v>
      </c>
      <c r="BS8" s="31" t="s">
        <v>345</v>
      </c>
      <c r="BT8" s="31" t="s">
        <v>345</v>
      </c>
      <c r="BU8" s="31" t="s">
        <v>345</v>
      </c>
      <c r="BV8" s="31" t="s">
        <v>345</v>
      </c>
      <c r="BW8" s="31" t="s">
        <v>345</v>
      </c>
      <c r="BX8" s="31" t="s">
        <v>345</v>
      </c>
      <c r="BY8" s="31" t="s">
        <v>345</v>
      </c>
      <c r="BZ8" s="31" t="s">
        <v>345</v>
      </c>
      <c r="CA8" s="31" t="s">
        <v>345</v>
      </c>
      <c r="CB8" s="31" t="s">
        <v>345</v>
      </c>
      <c r="CC8" s="31" t="s">
        <v>345</v>
      </c>
      <c r="CD8" s="31" t="s">
        <v>345</v>
      </c>
      <c r="CE8" s="32" t="s">
        <v>345</v>
      </c>
      <c r="CF8" s="31" t="s">
        <v>345</v>
      </c>
      <c r="CG8" s="32">
        <v>437.55813953488371</v>
      </c>
      <c r="CH8" s="31">
        <v>600</v>
      </c>
      <c r="CI8" s="31">
        <v>550</v>
      </c>
      <c r="CJ8" s="31" t="s">
        <v>345</v>
      </c>
      <c r="CK8" s="31">
        <v>520</v>
      </c>
      <c r="CL8" s="31" t="s">
        <v>345</v>
      </c>
      <c r="CM8" s="31" t="s">
        <v>345</v>
      </c>
      <c r="CN8" s="31" t="s">
        <v>345</v>
      </c>
      <c r="CO8" s="31" t="s">
        <v>345</v>
      </c>
      <c r="CP8" s="31" t="s">
        <v>345</v>
      </c>
      <c r="CQ8" s="31" t="s">
        <v>345</v>
      </c>
      <c r="CR8" s="31" t="s">
        <v>345</v>
      </c>
      <c r="CS8" s="31" t="s">
        <v>345</v>
      </c>
      <c r="CT8" s="31" t="s">
        <v>345</v>
      </c>
      <c r="CU8" s="31" t="s">
        <v>345</v>
      </c>
      <c r="CV8" s="31" t="s">
        <v>345</v>
      </c>
      <c r="CW8" s="31" t="s">
        <v>345</v>
      </c>
      <c r="CX8" s="32" t="s">
        <v>345</v>
      </c>
      <c r="CY8" s="31" t="s">
        <v>345</v>
      </c>
      <c r="CZ8" s="31" t="s">
        <v>345</v>
      </c>
      <c r="DA8" s="31" t="s">
        <v>345</v>
      </c>
      <c r="DB8" s="31" t="s">
        <v>345</v>
      </c>
      <c r="DC8" s="31" t="s">
        <v>345</v>
      </c>
      <c r="DD8" s="31" t="s">
        <v>345</v>
      </c>
      <c r="DE8" s="31" t="s">
        <v>345</v>
      </c>
      <c r="DF8" s="32" t="s">
        <v>345</v>
      </c>
      <c r="DG8" s="31" t="s">
        <v>345</v>
      </c>
      <c r="DH8" s="31" t="s">
        <v>345</v>
      </c>
      <c r="DI8" s="28" t="s">
        <v>345</v>
      </c>
      <c r="DJ8" s="31" t="s">
        <v>345</v>
      </c>
      <c r="DK8" s="31" t="s">
        <v>345</v>
      </c>
      <c r="DL8" s="31" t="s">
        <v>345</v>
      </c>
      <c r="DM8" s="31" t="s">
        <v>345</v>
      </c>
      <c r="DN8" s="31" t="s">
        <v>345</v>
      </c>
      <c r="DO8" s="31" t="s">
        <v>345</v>
      </c>
      <c r="DP8" s="31" t="s">
        <v>345</v>
      </c>
      <c r="DQ8" s="31" t="s">
        <v>345</v>
      </c>
      <c r="DR8" s="31">
        <v>600</v>
      </c>
      <c r="DS8" s="31" t="s">
        <v>345</v>
      </c>
      <c r="DT8" s="31" t="s">
        <v>345</v>
      </c>
      <c r="DU8" s="31" t="s">
        <v>345</v>
      </c>
      <c r="DV8" s="32">
        <v>590.51401869158883</v>
      </c>
      <c r="DW8" s="32">
        <v>573.55085865257593</v>
      </c>
      <c r="DX8" s="31" t="s">
        <v>345</v>
      </c>
      <c r="DY8" s="31" t="s">
        <v>345</v>
      </c>
      <c r="DZ8" s="31" t="s">
        <v>345</v>
      </c>
      <c r="EA8" s="31" t="s">
        <v>345</v>
      </c>
      <c r="EB8" s="31" t="s">
        <v>345</v>
      </c>
      <c r="EC8" s="31" t="s">
        <v>345</v>
      </c>
      <c r="ED8" s="31" t="s">
        <v>345</v>
      </c>
      <c r="EE8" s="31" t="s">
        <v>345</v>
      </c>
      <c r="EF8" s="31" t="s">
        <v>345</v>
      </c>
      <c r="EG8" s="31" t="s">
        <v>345</v>
      </c>
      <c r="EH8" s="31" t="s">
        <v>345</v>
      </c>
      <c r="EI8" s="31" t="s">
        <v>345</v>
      </c>
      <c r="EJ8" s="31" t="s">
        <v>345</v>
      </c>
      <c r="EK8" s="31" t="s">
        <v>345</v>
      </c>
      <c r="EL8" s="31">
        <v>475</v>
      </c>
      <c r="EM8" s="31" t="s">
        <v>345</v>
      </c>
      <c r="EN8" s="31" t="s">
        <v>345</v>
      </c>
      <c r="EO8" s="31" t="s">
        <v>345</v>
      </c>
      <c r="EP8" s="31" t="s">
        <v>345</v>
      </c>
      <c r="EQ8" s="31" t="s">
        <v>345</v>
      </c>
      <c r="ER8" s="31" t="s">
        <v>345</v>
      </c>
      <c r="ES8" s="31" t="s">
        <v>345</v>
      </c>
      <c r="ET8" s="31" t="s">
        <v>345</v>
      </c>
      <c r="EU8" s="31" t="s">
        <v>345</v>
      </c>
      <c r="EV8" s="31" t="s">
        <v>345</v>
      </c>
      <c r="EW8" s="31" t="s">
        <v>345</v>
      </c>
      <c r="EX8" s="31" t="s">
        <v>345</v>
      </c>
      <c r="EY8" s="31" t="s">
        <v>345</v>
      </c>
      <c r="EZ8" s="31" t="s">
        <v>345</v>
      </c>
      <c r="FA8" s="31" t="s">
        <v>345</v>
      </c>
      <c r="FB8" s="31" t="s">
        <v>345</v>
      </c>
      <c r="FC8" s="31">
        <v>430.22222222222223</v>
      </c>
      <c r="FD8" s="31" t="s">
        <v>345</v>
      </c>
      <c r="FE8" s="31" t="s">
        <v>345</v>
      </c>
      <c r="FF8" s="31" t="s">
        <v>345</v>
      </c>
      <c r="FG8" s="31" t="s">
        <v>345</v>
      </c>
      <c r="FH8" s="31" t="s">
        <v>345</v>
      </c>
      <c r="FI8" s="31" t="s">
        <v>345</v>
      </c>
      <c r="FJ8" s="31" t="s">
        <v>345</v>
      </c>
      <c r="FK8" s="31" t="s">
        <v>345</v>
      </c>
      <c r="FL8" s="31" t="s">
        <v>345</v>
      </c>
      <c r="FM8" s="31" t="s">
        <v>345</v>
      </c>
      <c r="FN8" s="31" t="s">
        <v>345</v>
      </c>
      <c r="FO8" s="31" t="s">
        <v>345</v>
      </c>
      <c r="FP8" s="31" t="s">
        <v>345</v>
      </c>
      <c r="FQ8" s="31" t="s">
        <v>345</v>
      </c>
      <c r="FR8" s="31" t="s">
        <v>345</v>
      </c>
      <c r="FS8" s="31" t="s">
        <v>345</v>
      </c>
      <c r="FT8" s="31" t="s">
        <v>345</v>
      </c>
      <c r="FU8" s="31" t="s">
        <v>345</v>
      </c>
      <c r="FV8" s="31" t="s">
        <v>345</v>
      </c>
      <c r="FW8" s="31" t="s">
        <v>345</v>
      </c>
      <c r="FX8" s="31" t="s">
        <v>345</v>
      </c>
      <c r="FY8" s="32">
        <v>422.07158351409981</v>
      </c>
      <c r="FZ8" s="31" t="s">
        <v>345</v>
      </c>
      <c r="GA8" s="49">
        <v>595.78385609585939</v>
      </c>
    </row>
    <row r="9" spans="1:183">
      <c r="A9" s="50"/>
      <c r="B9" s="31" t="s">
        <v>345</v>
      </c>
      <c r="C9" s="31" t="s">
        <v>345</v>
      </c>
      <c r="D9" s="31" t="s">
        <v>345</v>
      </c>
      <c r="E9" s="31" t="s">
        <v>345</v>
      </c>
      <c r="F9" s="31" t="s">
        <v>345</v>
      </c>
      <c r="G9" s="31" t="s">
        <v>345</v>
      </c>
      <c r="H9" s="31" t="s">
        <v>345</v>
      </c>
      <c r="I9" s="31" t="s">
        <v>345</v>
      </c>
      <c r="J9" s="31" t="s">
        <v>345</v>
      </c>
      <c r="K9" s="31" t="s">
        <v>345</v>
      </c>
      <c r="L9" s="31" t="s">
        <v>345</v>
      </c>
      <c r="M9" s="31" t="s">
        <v>345</v>
      </c>
      <c r="N9" s="32" t="s">
        <v>345</v>
      </c>
      <c r="O9" s="36" t="s">
        <v>345</v>
      </c>
      <c r="P9" s="31" t="s">
        <v>345</v>
      </c>
      <c r="Q9" s="31" t="s">
        <v>345</v>
      </c>
      <c r="R9" s="31" t="s">
        <v>345</v>
      </c>
      <c r="S9" s="31" t="s">
        <v>345</v>
      </c>
      <c r="T9" s="32"/>
      <c r="U9" s="31" t="s">
        <v>345</v>
      </c>
      <c r="V9" s="31" t="s">
        <v>345</v>
      </c>
      <c r="W9" s="31" t="s">
        <v>345</v>
      </c>
      <c r="X9" s="31" t="s">
        <v>345</v>
      </c>
      <c r="Y9" s="32" t="s">
        <v>345</v>
      </c>
      <c r="Z9" s="31" t="s">
        <v>345</v>
      </c>
      <c r="AA9" s="31" t="s">
        <v>345</v>
      </c>
      <c r="AB9" s="31" t="s">
        <v>345</v>
      </c>
      <c r="AC9" s="31" t="s">
        <v>345</v>
      </c>
      <c r="AD9" s="31" t="s">
        <v>345</v>
      </c>
      <c r="AE9" s="31" t="s">
        <v>345</v>
      </c>
      <c r="AF9" s="31" t="s">
        <v>345</v>
      </c>
      <c r="AG9" s="32" t="s">
        <v>345</v>
      </c>
      <c r="AH9" s="31" t="s">
        <v>345</v>
      </c>
      <c r="AI9" s="31" t="s">
        <v>345</v>
      </c>
      <c r="AJ9" s="31" t="s">
        <v>345</v>
      </c>
      <c r="AK9" s="31" t="s">
        <v>345</v>
      </c>
      <c r="AL9" s="31" t="s">
        <v>345</v>
      </c>
      <c r="AM9" s="32"/>
      <c r="AN9" s="31"/>
      <c r="AO9" s="31"/>
      <c r="AP9" s="32"/>
      <c r="AQ9" s="31" t="s">
        <v>345</v>
      </c>
      <c r="AR9" s="31" t="s">
        <v>345</v>
      </c>
      <c r="AS9" s="31" t="s">
        <v>345</v>
      </c>
      <c r="AT9" s="31" t="s">
        <v>345</v>
      </c>
      <c r="AU9" s="31" t="s">
        <v>345</v>
      </c>
      <c r="AV9" s="31" t="s">
        <v>345</v>
      </c>
      <c r="AW9" s="31" t="s">
        <v>345</v>
      </c>
      <c r="AX9" s="31" t="s">
        <v>345</v>
      </c>
      <c r="AY9" s="31" t="s">
        <v>345</v>
      </c>
      <c r="AZ9" s="31" t="s">
        <v>345</v>
      </c>
      <c r="BA9" s="31" t="s">
        <v>345</v>
      </c>
      <c r="BB9" s="31" t="s">
        <v>345</v>
      </c>
      <c r="BC9" s="31" t="s">
        <v>345</v>
      </c>
      <c r="BD9" s="31" t="s">
        <v>345</v>
      </c>
      <c r="BE9" s="31" t="s">
        <v>345</v>
      </c>
      <c r="BF9" s="32" t="s">
        <v>345</v>
      </c>
      <c r="BG9" s="31" t="s">
        <v>345</v>
      </c>
      <c r="BH9" s="31" t="s">
        <v>345</v>
      </c>
      <c r="BI9" s="31" t="s">
        <v>345</v>
      </c>
      <c r="BJ9" s="31" t="s">
        <v>345</v>
      </c>
      <c r="BK9" s="31" t="s">
        <v>345</v>
      </c>
      <c r="BL9" s="31" t="s">
        <v>345</v>
      </c>
      <c r="BM9" s="31" t="s">
        <v>345</v>
      </c>
      <c r="BN9" s="31" t="s">
        <v>345</v>
      </c>
      <c r="BO9" s="29" t="s">
        <v>345</v>
      </c>
      <c r="BP9" s="31" t="s">
        <v>345</v>
      </c>
      <c r="BQ9" s="31" t="s">
        <v>345</v>
      </c>
      <c r="BR9" s="31" t="s">
        <v>345</v>
      </c>
      <c r="BS9" s="31" t="s">
        <v>345</v>
      </c>
      <c r="BT9" s="31" t="s">
        <v>345</v>
      </c>
      <c r="BU9" s="31" t="s">
        <v>345</v>
      </c>
      <c r="BV9" s="31" t="s">
        <v>345</v>
      </c>
      <c r="BW9" s="31" t="s">
        <v>345</v>
      </c>
      <c r="BX9" s="31" t="s">
        <v>345</v>
      </c>
      <c r="BY9" s="31" t="s">
        <v>345</v>
      </c>
      <c r="BZ9" s="31" t="s">
        <v>345</v>
      </c>
      <c r="CA9" s="31" t="s">
        <v>345</v>
      </c>
      <c r="CB9" s="31" t="s">
        <v>345</v>
      </c>
      <c r="CC9" s="31" t="s">
        <v>345</v>
      </c>
      <c r="CD9" s="31" t="s">
        <v>345</v>
      </c>
      <c r="CE9" s="32" t="s">
        <v>345</v>
      </c>
      <c r="CF9" s="31" t="s">
        <v>345</v>
      </c>
      <c r="CG9" s="29" t="s">
        <v>345</v>
      </c>
      <c r="CH9" s="31" t="s">
        <v>345</v>
      </c>
      <c r="CI9" s="31" t="s">
        <v>345</v>
      </c>
      <c r="CJ9" s="31" t="s">
        <v>345</v>
      </c>
      <c r="CK9" s="31" t="s">
        <v>345</v>
      </c>
      <c r="CL9" s="31" t="s">
        <v>345</v>
      </c>
      <c r="CM9" s="31" t="s">
        <v>345</v>
      </c>
      <c r="CN9" s="31" t="s">
        <v>345</v>
      </c>
      <c r="CO9" s="31" t="s">
        <v>345</v>
      </c>
      <c r="CP9" s="31" t="s">
        <v>345</v>
      </c>
      <c r="CQ9" s="31" t="s">
        <v>345</v>
      </c>
      <c r="CR9" s="31" t="s">
        <v>345</v>
      </c>
      <c r="CS9" s="31" t="s">
        <v>345</v>
      </c>
      <c r="CT9" s="31" t="s">
        <v>345</v>
      </c>
      <c r="CU9" s="31" t="s">
        <v>345</v>
      </c>
      <c r="CV9" s="31" t="s">
        <v>345</v>
      </c>
      <c r="CW9" s="31" t="s">
        <v>345</v>
      </c>
      <c r="CX9" s="32" t="s">
        <v>345</v>
      </c>
      <c r="CY9" s="31" t="s">
        <v>345</v>
      </c>
      <c r="CZ9" s="31" t="s">
        <v>345</v>
      </c>
      <c r="DA9" s="31" t="s">
        <v>345</v>
      </c>
      <c r="DB9" s="31" t="s">
        <v>345</v>
      </c>
      <c r="DC9" s="31" t="s">
        <v>345</v>
      </c>
      <c r="DD9" s="31" t="s">
        <v>345</v>
      </c>
      <c r="DE9" s="31" t="s">
        <v>345</v>
      </c>
      <c r="DF9" s="32" t="s">
        <v>345</v>
      </c>
      <c r="DG9" s="31" t="s">
        <v>345</v>
      </c>
      <c r="DH9" s="31" t="s">
        <v>345</v>
      </c>
      <c r="DI9" s="31" t="s">
        <v>345</v>
      </c>
      <c r="DJ9" s="31" t="s">
        <v>345</v>
      </c>
      <c r="DK9" s="31" t="s">
        <v>345</v>
      </c>
      <c r="DL9" s="31" t="s">
        <v>345</v>
      </c>
      <c r="DM9" s="31" t="s">
        <v>345</v>
      </c>
      <c r="DN9" s="31" t="s">
        <v>345</v>
      </c>
      <c r="DO9" s="31" t="s">
        <v>345</v>
      </c>
      <c r="DP9" s="31" t="s">
        <v>345</v>
      </c>
      <c r="DQ9" s="31" t="s">
        <v>345</v>
      </c>
      <c r="DR9" s="31" t="s">
        <v>345</v>
      </c>
      <c r="DS9" s="31" t="s">
        <v>345</v>
      </c>
      <c r="DT9" s="31" t="s">
        <v>345</v>
      </c>
      <c r="DU9" s="31" t="s">
        <v>345</v>
      </c>
      <c r="DV9" s="32" t="s">
        <v>345</v>
      </c>
      <c r="DW9" s="29" t="s">
        <v>345</v>
      </c>
      <c r="DX9" s="31" t="s">
        <v>345</v>
      </c>
      <c r="DY9" s="31" t="s">
        <v>345</v>
      </c>
      <c r="DZ9" s="31" t="s">
        <v>345</v>
      </c>
      <c r="EA9" s="31" t="s">
        <v>345</v>
      </c>
      <c r="EB9" s="31" t="s">
        <v>345</v>
      </c>
      <c r="EC9" s="31" t="s">
        <v>345</v>
      </c>
      <c r="ED9" s="31" t="s">
        <v>345</v>
      </c>
      <c r="EE9" s="31" t="s">
        <v>345</v>
      </c>
      <c r="EF9" s="31" t="s">
        <v>345</v>
      </c>
      <c r="EG9" s="31" t="s">
        <v>345</v>
      </c>
      <c r="EH9" s="31" t="s">
        <v>345</v>
      </c>
      <c r="EI9" s="31" t="s">
        <v>345</v>
      </c>
      <c r="EJ9" s="31" t="s">
        <v>345</v>
      </c>
      <c r="EK9" s="31" t="s">
        <v>345</v>
      </c>
      <c r="EL9" s="31" t="s">
        <v>345</v>
      </c>
      <c r="EM9" s="31" t="s">
        <v>345</v>
      </c>
      <c r="EN9" s="31" t="s">
        <v>345</v>
      </c>
      <c r="EO9" s="31" t="s">
        <v>345</v>
      </c>
      <c r="EP9" s="31" t="s">
        <v>345</v>
      </c>
      <c r="EQ9" s="31" t="s">
        <v>345</v>
      </c>
      <c r="ER9" s="31" t="s">
        <v>345</v>
      </c>
      <c r="ES9" s="31" t="s">
        <v>345</v>
      </c>
      <c r="ET9" s="31" t="s">
        <v>345</v>
      </c>
      <c r="EU9" s="31" t="s">
        <v>345</v>
      </c>
      <c r="EV9" s="31" t="s">
        <v>345</v>
      </c>
      <c r="EW9" s="31" t="s">
        <v>345</v>
      </c>
      <c r="EX9" s="31" t="s">
        <v>345</v>
      </c>
      <c r="EY9" s="31" t="s">
        <v>345</v>
      </c>
      <c r="EZ9" s="31" t="s">
        <v>345</v>
      </c>
      <c r="FA9" s="31" t="s">
        <v>345</v>
      </c>
      <c r="FB9" s="31" t="s">
        <v>345</v>
      </c>
      <c r="FC9" s="31" t="s">
        <v>345</v>
      </c>
      <c r="FD9" s="31" t="s">
        <v>345</v>
      </c>
      <c r="FE9" s="31" t="s">
        <v>345</v>
      </c>
      <c r="FF9" s="31" t="s">
        <v>345</v>
      </c>
      <c r="FG9" s="31" t="s">
        <v>345</v>
      </c>
      <c r="FH9" s="31" t="s">
        <v>345</v>
      </c>
      <c r="FI9" s="31" t="s">
        <v>345</v>
      </c>
      <c r="FJ9" s="31" t="s">
        <v>345</v>
      </c>
      <c r="FK9" s="31" t="s">
        <v>345</v>
      </c>
      <c r="FL9" s="31" t="s">
        <v>345</v>
      </c>
      <c r="FM9" s="31" t="s">
        <v>345</v>
      </c>
      <c r="FN9" s="31" t="s">
        <v>345</v>
      </c>
      <c r="FO9" s="31" t="s">
        <v>345</v>
      </c>
      <c r="FP9" s="31" t="s">
        <v>345</v>
      </c>
      <c r="FQ9" s="31" t="s">
        <v>345</v>
      </c>
      <c r="FR9" s="31" t="s">
        <v>345</v>
      </c>
      <c r="FS9" s="31" t="s">
        <v>345</v>
      </c>
      <c r="FT9" s="31" t="s">
        <v>345</v>
      </c>
      <c r="FU9" s="31" t="s">
        <v>345</v>
      </c>
      <c r="FV9" s="31" t="s">
        <v>345</v>
      </c>
      <c r="FW9" s="31" t="s">
        <v>345</v>
      </c>
      <c r="FX9" s="31" t="s">
        <v>345</v>
      </c>
      <c r="FY9" s="32" t="s">
        <v>345</v>
      </c>
      <c r="FZ9" s="31" t="s">
        <v>345</v>
      </c>
      <c r="GA9" s="49" t="s">
        <v>345</v>
      </c>
    </row>
    <row r="10" spans="1:183">
      <c r="A10" s="50">
        <v>1700</v>
      </c>
      <c r="B10" s="31">
        <v>993.19999999999993</v>
      </c>
      <c r="C10" s="31">
        <v>1144</v>
      </c>
      <c r="D10" s="31">
        <v>1038.5714285714284</v>
      </c>
      <c r="E10" s="31">
        <v>637.5</v>
      </c>
      <c r="F10" s="31">
        <v>910.01816403521025</v>
      </c>
      <c r="G10" s="31">
        <v>910</v>
      </c>
      <c r="H10" s="31">
        <v>1100</v>
      </c>
      <c r="I10" s="31">
        <v>2130</v>
      </c>
      <c r="J10" s="31">
        <v>722</v>
      </c>
      <c r="K10" s="31">
        <v>750</v>
      </c>
      <c r="L10" s="31">
        <v>890</v>
      </c>
      <c r="M10" s="31">
        <v>1250.3210741389375</v>
      </c>
      <c r="N10" s="32">
        <v>1027.7050991336705</v>
      </c>
      <c r="O10" s="36">
        <v>715.32467532467535</v>
      </c>
      <c r="P10" s="31">
        <v>530</v>
      </c>
      <c r="Q10" s="31">
        <v>819</v>
      </c>
      <c r="R10" s="31">
        <v>853.02166476624848</v>
      </c>
      <c r="S10" s="31">
        <v>789.34010152284259</v>
      </c>
      <c r="T10" s="35">
        <v>993.45691136754238</v>
      </c>
      <c r="U10" s="31">
        <v>400</v>
      </c>
      <c r="V10" s="31">
        <v>400</v>
      </c>
      <c r="W10" s="31">
        <v>430</v>
      </c>
      <c r="X10" s="31">
        <v>527</v>
      </c>
      <c r="Y10" s="32">
        <v>476</v>
      </c>
      <c r="Z10" s="31" t="s">
        <v>345</v>
      </c>
      <c r="AA10" s="31" t="s">
        <v>345</v>
      </c>
      <c r="AB10" s="31" t="s">
        <v>345</v>
      </c>
      <c r="AC10" s="31" t="s">
        <v>345</v>
      </c>
      <c r="AD10" s="31" t="s">
        <v>345</v>
      </c>
      <c r="AE10" s="31" t="s">
        <v>345</v>
      </c>
      <c r="AF10" s="31" t="s">
        <v>345</v>
      </c>
      <c r="AG10" s="35">
        <v>606.01063829787233</v>
      </c>
      <c r="AH10" s="31" t="s">
        <v>345</v>
      </c>
      <c r="AI10" s="31" t="s">
        <v>345</v>
      </c>
      <c r="AJ10" s="31" t="s">
        <v>345</v>
      </c>
      <c r="AK10" s="31" t="s">
        <v>345</v>
      </c>
      <c r="AL10" s="31" t="s">
        <v>345</v>
      </c>
      <c r="AM10" s="32"/>
      <c r="AN10" s="31"/>
      <c r="AO10" s="31"/>
      <c r="AP10" s="32"/>
      <c r="AQ10" s="31" t="s">
        <v>345</v>
      </c>
      <c r="AR10" s="31" t="s">
        <v>345</v>
      </c>
      <c r="AS10" s="31" t="s">
        <v>345</v>
      </c>
      <c r="AT10" s="31" t="s">
        <v>345</v>
      </c>
      <c r="AU10" s="31" t="s">
        <v>345</v>
      </c>
      <c r="AV10" s="31" t="s">
        <v>345</v>
      </c>
      <c r="AW10" s="31" t="s">
        <v>345</v>
      </c>
      <c r="AX10" s="31" t="s">
        <v>345</v>
      </c>
      <c r="AY10" s="31" t="s">
        <v>345</v>
      </c>
      <c r="AZ10" s="31" t="s">
        <v>345</v>
      </c>
      <c r="BA10" s="31" t="s">
        <v>345</v>
      </c>
      <c r="BB10" s="31" t="s">
        <v>345</v>
      </c>
      <c r="BC10" s="31" t="s">
        <v>345</v>
      </c>
      <c r="BD10" s="31" t="s">
        <v>345</v>
      </c>
      <c r="BE10" s="31" t="s">
        <v>345</v>
      </c>
      <c r="BF10" s="32">
        <v>610.01883239171377</v>
      </c>
      <c r="BG10" s="31" t="s">
        <v>345</v>
      </c>
      <c r="BH10" s="31">
        <v>459.2</v>
      </c>
      <c r="BI10" s="31" t="s">
        <v>345</v>
      </c>
      <c r="BJ10" s="31" t="s">
        <v>345</v>
      </c>
      <c r="BK10" s="31">
        <v>568.44444444444446</v>
      </c>
      <c r="BL10" s="31" t="s">
        <v>345</v>
      </c>
      <c r="BM10" s="31" t="s">
        <v>345</v>
      </c>
      <c r="BN10" s="31" t="s">
        <v>345</v>
      </c>
      <c r="BO10" s="29" t="s">
        <v>345</v>
      </c>
      <c r="BP10" s="31" t="s">
        <v>345</v>
      </c>
      <c r="BQ10" s="31" t="s">
        <v>345</v>
      </c>
      <c r="BR10" s="31" t="s">
        <v>345</v>
      </c>
      <c r="BS10" s="31" t="s">
        <v>345</v>
      </c>
      <c r="BT10" s="31" t="s">
        <v>345</v>
      </c>
      <c r="BU10" s="31" t="s">
        <v>345</v>
      </c>
      <c r="BV10" s="31" t="s">
        <v>345</v>
      </c>
      <c r="BW10" s="31" t="s">
        <v>345</v>
      </c>
      <c r="BX10" s="31" t="s">
        <v>345</v>
      </c>
      <c r="BY10" s="31" t="s">
        <v>345</v>
      </c>
      <c r="BZ10" s="31" t="s">
        <v>345</v>
      </c>
      <c r="CA10" s="31" t="s">
        <v>345</v>
      </c>
      <c r="CB10" s="31" t="s">
        <v>345</v>
      </c>
      <c r="CC10" s="31" t="s">
        <v>345</v>
      </c>
      <c r="CD10" s="31" t="s">
        <v>345</v>
      </c>
      <c r="CE10" s="32" t="s">
        <v>345</v>
      </c>
      <c r="CF10" s="31" t="s">
        <v>345</v>
      </c>
      <c r="CG10" s="32">
        <v>526.63900414937757</v>
      </c>
      <c r="CH10" s="31">
        <v>600</v>
      </c>
      <c r="CI10" s="31">
        <v>550</v>
      </c>
      <c r="CJ10" s="31">
        <v>580</v>
      </c>
      <c r="CK10" s="31">
        <v>570</v>
      </c>
      <c r="CL10" s="31" t="s">
        <v>345</v>
      </c>
      <c r="CM10" s="31" t="s">
        <v>345</v>
      </c>
      <c r="CN10" s="31" t="s">
        <v>345</v>
      </c>
      <c r="CO10" s="31" t="s">
        <v>345</v>
      </c>
      <c r="CP10" s="31" t="s">
        <v>345</v>
      </c>
      <c r="CQ10" s="31" t="s">
        <v>345</v>
      </c>
      <c r="CR10" s="31" t="s">
        <v>345</v>
      </c>
      <c r="CS10" s="31" t="s">
        <v>345</v>
      </c>
      <c r="CT10" s="31" t="s">
        <v>345</v>
      </c>
      <c r="CU10" s="31" t="s">
        <v>345</v>
      </c>
      <c r="CV10" s="31" t="s">
        <v>345</v>
      </c>
      <c r="CW10" s="31" t="s">
        <v>345</v>
      </c>
      <c r="CX10" s="32" t="s">
        <v>345</v>
      </c>
      <c r="CY10" s="31" t="s">
        <v>345</v>
      </c>
      <c r="CZ10" s="31" t="s">
        <v>345</v>
      </c>
      <c r="DA10" s="31" t="s">
        <v>345</v>
      </c>
      <c r="DB10" s="31" t="s">
        <v>345</v>
      </c>
      <c r="DC10" s="31" t="s">
        <v>345</v>
      </c>
      <c r="DD10" s="31" t="s">
        <v>345</v>
      </c>
      <c r="DE10" s="31" t="s">
        <v>345</v>
      </c>
      <c r="DF10" s="32" t="s">
        <v>345</v>
      </c>
      <c r="DG10" s="31" t="s">
        <v>345</v>
      </c>
      <c r="DH10" s="31">
        <v>600</v>
      </c>
      <c r="DI10" s="31">
        <v>550</v>
      </c>
      <c r="DJ10" s="31" t="s">
        <v>345</v>
      </c>
      <c r="DK10" s="31" t="s">
        <v>345</v>
      </c>
      <c r="DL10" s="31" t="s">
        <v>345</v>
      </c>
      <c r="DM10" s="31" t="s">
        <v>345</v>
      </c>
      <c r="DN10" s="31" t="s">
        <v>345</v>
      </c>
      <c r="DO10" s="31" t="s">
        <v>345</v>
      </c>
      <c r="DP10" s="31" t="s">
        <v>345</v>
      </c>
      <c r="DQ10" s="31" t="s">
        <v>345</v>
      </c>
      <c r="DR10" s="31">
        <v>600</v>
      </c>
      <c r="DS10" s="31" t="s">
        <v>345</v>
      </c>
      <c r="DT10" s="31" t="s">
        <v>345</v>
      </c>
      <c r="DU10" s="31" t="s">
        <v>345</v>
      </c>
      <c r="DV10" s="32">
        <v>590.91346153846155</v>
      </c>
      <c r="DW10" s="32">
        <v>571.60527625684426</v>
      </c>
      <c r="DX10" s="31" t="s">
        <v>345</v>
      </c>
      <c r="DY10" s="31" t="s">
        <v>345</v>
      </c>
      <c r="DZ10" s="31" t="s">
        <v>345</v>
      </c>
      <c r="EA10" s="31" t="s">
        <v>345</v>
      </c>
      <c r="EB10" s="31" t="s">
        <v>345</v>
      </c>
      <c r="EC10" s="31" t="s">
        <v>345</v>
      </c>
      <c r="ED10" s="31" t="s">
        <v>345</v>
      </c>
      <c r="EE10" s="31" t="s">
        <v>345</v>
      </c>
      <c r="EF10" s="31" t="s">
        <v>345</v>
      </c>
      <c r="EG10" s="31" t="s">
        <v>345</v>
      </c>
      <c r="EH10" s="31" t="s">
        <v>345</v>
      </c>
      <c r="EI10" s="31" t="s">
        <v>345</v>
      </c>
      <c r="EJ10" s="31" t="s">
        <v>345</v>
      </c>
      <c r="EK10" s="31" t="s">
        <v>345</v>
      </c>
      <c r="EL10" s="31">
        <v>475.11111111111109</v>
      </c>
      <c r="EM10" s="31" t="s">
        <v>345</v>
      </c>
      <c r="EN10" s="31" t="s">
        <v>345</v>
      </c>
      <c r="EO10" s="31" t="s">
        <v>345</v>
      </c>
      <c r="EP10" s="31" t="s">
        <v>345</v>
      </c>
      <c r="EQ10" s="31" t="s">
        <v>345</v>
      </c>
      <c r="ER10" s="31" t="s">
        <v>345</v>
      </c>
      <c r="ES10" s="31" t="s">
        <v>345</v>
      </c>
      <c r="ET10" s="31" t="s">
        <v>345</v>
      </c>
      <c r="EU10" s="31" t="s">
        <v>345</v>
      </c>
      <c r="EV10" s="31" t="s">
        <v>345</v>
      </c>
      <c r="EW10" s="31" t="s">
        <v>345</v>
      </c>
      <c r="EX10" s="31" t="s">
        <v>345</v>
      </c>
      <c r="EY10" s="31" t="s">
        <v>345</v>
      </c>
      <c r="EZ10" s="31" t="s">
        <v>345</v>
      </c>
      <c r="FA10" s="31" t="s">
        <v>345</v>
      </c>
      <c r="FB10" s="31" t="s">
        <v>345</v>
      </c>
      <c r="FC10" s="31">
        <v>430.28571428571428</v>
      </c>
      <c r="FD10" s="31" t="s">
        <v>345</v>
      </c>
      <c r="FE10" s="31" t="s">
        <v>345</v>
      </c>
      <c r="FF10" s="31" t="s">
        <v>345</v>
      </c>
      <c r="FG10" s="31" t="s">
        <v>345</v>
      </c>
      <c r="FH10" s="31" t="s">
        <v>345</v>
      </c>
      <c r="FI10" s="31" t="s">
        <v>345</v>
      </c>
      <c r="FJ10" s="31" t="s">
        <v>345</v>
      </c>
      <c r="FK10" s="31" t="s">
        <v>345</v>
      </c>
      <c r="FL10" s="31" t="s">
        <v>345</v>
      </c>
      <c r="FM10" s="31" t="s">
        <v>345</v>
      </c>
      <c r="FN10" s="31" t="s">
        <v>345</v>
      </c>
      <c r="FO10" s="31" t="s">
        <v>345</v>
      </c>
      <c r="FP10" s="31" t="s">
        <v>345</v>
      </c>
      <c r="FQ10" s="31" t="s">
        <v>345</v>
      </c>
      <c r="FR10" s="31" t="s">
        <v>345</v>
      </c>
      <c r="FS10" s="31" t="s">
        <v>345</v>
      </c>
      <c r="FT10" s="31" t="s">
        <v>345</v>
      </c>
      <c r="FU10" s="31" t="s">
        <v>345</v>
      </c>
      <c r="FV10" s="31" t="s">
        <v>345</v>
      </c>
      <c r="FW10" s="31" t="s">
        <v>345</v>
      </c>
      <c r="FX10" s="31" t="s">
        <v>345</v>
      </c>
      <c r="FY10" s="32">
        <v>420.62868369351668</v>
      </c>
      <c r="FZ10" s="31" t="s">
        <v>345</v>
      </c>
      <c r="GA10" s="49">
        <v>614.85360155097851</v>
      </c>
    </row>
    <row r="11" spans="1:183">
      <c r="A11" s="50"/>
      <c r="B11" s="31" t="s">
        <v>345</v>
      </c>
      <c r="C11" s="31" t="s">
        <v>345</v>
      </c>
      <c r="D11" s="31" t="s">
        <v>345</v>
      </c>
      <c r="E11" s="31" t="s">
        <v>345</v>
      </c>
      <c r="F11" s="31" t="s">
        <v>345</v>
      </c>
      <c r="G11" s="31" t="s">
        <v>345</v>
      </c>
      <c r="H11" s="31" t="s">
        <v>345</v>
      </c>
      <c r="I11" s="31" t="s">
        <v>345</v>
      </c>
      <c r="J11" s="31" t="s">
        <v>345</v>
      </c>
      <c r="K11" s="31" t="s">
        <v>345</v>
      </c>
      <c r="L11" s="31" t="s">
        <v>345</v>
      </c>
      <c r="M11" s="31" t="s">
        <v>345</v>
      </c>
      <c r="N11" s="32" t="s">
        <v>345</v>
      </c>
      <c r="O11" s="36" t="s">
        <v>345</v>
      </c>
      <c r="P11" s="31" t="s">
        <v>345</v>
      </c>
      <c r="Q11" s="31" t="s">
        <v>345</v>
      </c>
      <c r="R11" s="31" t="s">
        <v>345</v>
      </c>
      <c r="S11" s="31" t="s">
        <v>345</v>
      </c>
      <c r="T11" s="32"/>
      <c r="U11" s="31" t="s">
        <v>345</v>
      </c>
      <c r="V11" s="31" t="s">
        <v>345</v>
      </c>
      <c r="W11" s="31" t="s">
        <v>345</v>
      </c>
      <c r="X11" s="31" t="s">
        <v>345</v>
      </c>
      <c r="Y11" s="32" t="s">
        <v>345</v>
      </c>
      <c r="Z11" s="31" t="s">
        <v>345</v>
      </c>
      <c r="AA11" s="31" t="s">
        <v>345</v>
      </c>
      <c r="AB11" s="31" t="s">
        <v>345</v>
      </c>
      <c r="AC11" s="31" t="s">
        <v>345</v>
      </c>
      <c r="AD11" s="31" t="s">
        <v>345</v>
      </c>
      <c r="AE11" s="31" t="s">
        <v>345</v>
      </c>
      <c r="AF11" s="31" t="s">
        <v>345</v>
      </c>
      <c r="AG11" s="32" t="s">
        <v>345</v>
      </c>
      <c r="AH11" s="31" t="s">
        <v>345</v>
      </c>
      <c r="AI11" s="31" t="s">
        <v>345</v>
      </c>
      <c r="AJ11" s="31" t="s">
        <v>345</v>
      </c>
      <c r="AK11" s="31" t="s">
        <v>345</v>
      </c>
      <c r="AL11" s="31" t="s">
        <v>345</v>
      </c>
      <c r="AM11" s="32"/>
      <c r="AN11" s="31"/>
      <c r="AO11" s="31"/>
      <c r="AP11" s="32"/>
      <c r="AQ11" s="31" t="s">
        <v>345</v>
      </c>
      <c r="AR11" s="31" t="s">
        <v>345</v>
      </c>
      <c r="AS11" s="31" t="s">
        <v>345</v>
      </c>
      <c r="AT11" s="31" t="s">
        <v>345</v>
      </c>
      <c r="AU11" s="31" t="s">
        <v>345</v>
      </c>
      <c r="AV11" s="31" t="s">
        <v>345</v>
      </c>
      <c r="AW11" s="31" t="s">
        <v>345</v>
      </c>
      <c r="AX11" s="31" t="s">
        <v>345</v>
      </c>
      <c r="AY11" s="31" t="s">
        <v>345</v>
      </c>
      <c r="AZ11" s="31" t="s">
        <v>345</v>
      </c>
      <c r="BA11" s="31" t="s">
        <v>345</v>
      </c>
      <c r="BB11" s="31" t="s">
        <v>345</v>
      </c>
      <c r="BC11" s="31" t="s">
        <v>345</v>
      </c>
      <c r="BD11" s="31" t="s">
        <v>345</v>
      </c>
      <c r="BE11" s="31" t="s">
        <v>345</v>
      </c>
      <c r="BF11" s="32" t="s">
        <v>345</v>
      </c>
      <c r="BG11" s="31" t="s">
        <v>345</v>
      </c>
      <c r="BH11" s="31" t="s">
        <v>345</v>
      </c>
      <c r="BI11" s="31" t="s">
        <v>345</v>
      </c>
      <c r="BJ11" s="31" t="s">
        <v>345</v>
      </c>
      <c r="BK11" s="31" t="s">
        <v>345</v>
      </c>
      <c r="BL11" s="31" t="s">
        <v>345</v>
      </c>
      <c r="BM11" s="31" t="s">
        <v>345</v>
      </c>
      <c r="BN11" s="31" t="s">
        <v>345</v>
      </c>
      <c r="BO11" s="32" t="s">
        <v>345</v>
      </c>
      <c r="BP11" s="31" t="s">
        <v>345</v>
      </c>
      <c r="BQ11" s="31" t="s">
        <v>345</v>
      </c>
      <c r="BR11" s="31" t="s">
        <v>345</v>
      </c>
      <c r="BS11" s="31" t="s">
        <v>345</v>
      </c>
      <c r="BT11" s="31" t="s">
        <v>345</v>
      </c>
      <c r="BU11" s="31" t="s">
        <v>345</v>
      </c>
      <c r="BV11" s="31" t="s">
        <v>345</v>
      </c>
      <c r="BW11" s="31" t="s">
        <v>345</v>
      </c>
      <c r="BX11" s="31" t="s">
        <v>345</v>
      </c>
      <c r="BY11" s="31" t="s">
        <v>345</v>
      </c>
      <c r="BZ11" s="31" t="s">
        <v>345</v>
      </c>
      <c r="CA11" s="31" t="s">
        <v>345</v>
      </c>
      <c r="CB11" s="31" t="s">
        <v>345</v>
      </c>
      <c r="CC11" s="31" t="s">
        <v>345</v>
      </c>
      <c r="CD11" s="31" t="s">
        <v>345</v>
      </c>
      <c r="CE11" s="32" t="s">
        <v>345</v>
      </c>
      <c r="CF11" s="31" t="s">
        <v>345</v>
      </c>
      <c r="CG11" s="32" t="s">
        <v>345</v>
      </c>
      <c r="CH11" s="31" t="s">
        <v>345</v>
      </c>
      <c r="CI11" s="31" t="s">
        <v>345</v>
      </c>
      <c r="CJ11" s="31" t="s">
        <v>345</v>
      </c>
      <c r="CK11" s="31" t="s">
        <v>345</v>
      </c>
      <c r="CL11" s="31" t="s">
        <v>345</v>
      </c>
      <c r="CM11" s="31" t="s">
        <v>345</v>
      </c>
      <c r="CN11" s="31" t="s">
        <v>345</v>
      </c>
      <c r="CO11" s="31" t="s">
        <v>345</v>
      </c>
      <c r="CP11" s="31" t="s">
        <v>345</v>
      </c>
      <c r="CQ11" s="31" t="s">
        <v>345</v>
      </c>
      <c r="CR11" s="31" t="s">
        <v>345</v>
      </c>
      <c r="CS11" s="31" t="s">
        <v>345</v>
      </c>
      <c r="CT11" s="31" t="s">
        <v>345</v>
      </c>
      <c r="CU11" s="31" t="s">
        <v>345</v>
      </c>
      <c r="CV11" s="31" t="s">
        <v>345</v>
      </c>
      <c r="CW11" s="31" t="s">
        <v>345</v>
      </c>
      <c r="CX11" s="32" t="s">
        <v>345</v>
      </c>
      <c r="CY11" s="31" t="s">
        <v>345</v>
      </c>
      <c r="CZ11" s="31" t="s">
        <v>345</v>
      </c>
      <c r="DA11" s="31" t="s">
        <v>345</v>
      </c>
      <c r="DB11" s="31" t="s">
        <v>345</v>
      </c>
      <c r="DC11" s="31" t="s">
        <v>345</v>
      </c>
      <c r="DD11" s="31" t="s">
        <v>345</v>
      </c>
      <c r="DE11" s="31" t="s">
        <v>345</v>
      </c>
      <c r="DF11" s="32" t="s">
        <v>345</v>
      </c>
      <c r="DG11" s="31" t="s">
        <v>345</v>
      </c>
      <c r="DH11" s="31" t="s">
        <v>345</v>
      </c>
      <c r="DI11" s="31" t="s">
        <v>345</v>
      </c>
      <c r="DJ11" s="31" t="s">
        <v>345</v>
      </c>
      <c r="DK11" s="31" t="s">
        <v>345</v>
      </c>
      <c r="DL11" s="31" t="s">
        <v>345</v>
      </c>
      <c r="DM11" s="31" t="s">
        <v>345</v>
      </c>
      <c r="DN11" s="31" t="s">
        <v>345</v>
      </c>
      <c r="DO11" s="31" t="s">
        <v>345</v>
      </c>
      <c r="DP11" s="31" t="s">
        <v>345</v>
      </c>
      <c r="DQ11" s="31" t="s">
        <v>345</v>
      </c>
      <c r="DR11" s="31" t="s">
        <v>345</v>
      </c>
      <c r="DS11" s="31" t="s">
        <v>345</v>
      </c>
      <c r="DT11" s="31" t="s">
        <v>345</v>
      </c>
      <c r="DU11" s="31" t="s">
        <v>345</v>
      </c>
      <c r="DV11" s="29" t="s">
        <v>345</v>
      </c>
      <c r="DW11" s="29" t="s">
        <v>345</v>
      </c>
      <c r="DX11" s="31" t="s">
        <v>345</v>
      </c>
      <c r="DY11" s="31" t="s">
        <v>345</v>
      </c>
      <c r="DZ11" s="31" t="s">
        <v>345</v>
      </c>
      <c r="EA11" s="31" t="s">
        <v>345</v>
      </c>
      <c r="EB11" s="31" t="s">
        <v>345</v>
      </c>
      <c r="EC11" s="31" t="s">
        <v>345</v>
      </c>
      <c r="ED11" s="31" t="s">
        <v>345</v>
      </c>
      <c r="EE11" s="31" t="s">
        <v>345</v>
      </c>
      <c r="EF11" s="31" t="s">
        <v>345</v>
      </c>
      <c r="EG11" s="31" t="s">
        <v>345</v>
      </c>
      <c r="EH11" s="31" t="s">
        <v>345</v>
      </c>
      <c r="EI11" s="31" t="s">
        <v>345</v>
      </c>
      <c r="EJ11" s="31" t="s">
        <v>345</v>
      </c>
      <c r="EK11" s="31" t="s">
        <v>345</v>
      </c>
      <c r="EL11" s="31" t="s">
        <v>345</v>
      </c>
      <c r="EM11" s="31" t="s">
        <v>345</v>
      </c>
      <c r="EN11" s="31" t="s">
        <v>345</v>
      </c>
      <c r="EO11" s="31" t="s">
        <v>345</v>
      </c>
      <c r="EP11" s="31" t="s">
        <v>345</v>
      </c>
      <c r="EQ11" s="31" t="s">
        <v>345</v>
      </c>
      <c r="ER11" s="31" t="s">
        <v>345</v>
      </c>
      <c r="ES11" s="31" t="s">
        <v>345</v>
      </c>
      <c r="ET11" s="31" t="s">
        <v>345</v>
      </c>
      <c r="EU11" s="31" t="s">
        <v>345</v>
      </c>
      <c r="EV11" s="31" t="s">
        <v>345</v>
      </c>
      <c r="EW11" s="31" t="s">
        <v>345</v>
      </c>
      <c r="EX11" s="31" t="s">
        <v>345</v>
      </c>
      <c r="EY11" s="31" t="s">
        <v>345</v>
      </c>
      <c r="EZ11" s="31" t="s">
        <v>345</v>
      </c>
      <c r="FA11" s="31" t="s">
        <v>345</v>
      </c>
      <c r="FB11" s="31" t="s">
        <v>345</v>
      </c>
      <c r="FC11" s="31" t="s">
        <v>345</v>
      </c>
      <c r="FD11" s="31" t="s">
        <v>345</v>
      </c>
      <c r="FE11" s="31" t="s">
        <v>345</v>
      </c>
      <c r="FF11" s="31" t="s">
        <v>345</v>
      </c>
      <c r="FG11" s="31" t="s">
        <v>345</v>
      </c>
      <c r="FH11" s="31" t="s">
        <v>345</v>
      </c>
      <c r="FI11" s="31" t="s">
        <v>345</v>
      </c>
      <c r="FJ11" s="31" t="s">
        <v>345</v>
      </c>
      <c r="FK11" s="31" t="s">
        <v>345</v>
      </c>
      <c r="FL11" s="31" t="s">
        <v>345</v>
      </c>
      <c r="FM11" s="31" t="s">
        <v>345</v>
      </c>
      <c r="FN11" s="31" t="s">
        <v>345</v>
      </c>
      <c r="FO11" s="31" t="s">
        <v>345</v>
      </c>
      <c r="FP11" s="31" t="s">
        <v>345</v>
      </c>
      <c r="FQ11" s="31" t="s">
        <v>345</v>
      </c>
      <c r="FR11" s="31" t="s">
        <v>345</v>
      </c>
      <c r="FS11" s="31" t="s">
        <v>345</v>
      </c>
      <c r="FT11" s="31" t="s">
        <v>345</v>
      </c>
      <c r="FU11" s="31" t="s">
        <v>345</v>
      </c>
      <c r="FV11" s="31" t="s">
        <v>345</v>
      </c>
      <c r="FW11" s="31" t="s">
        <v>345</v>
      </c>
      <c r="FX11" s="31" t="s">
        <v>345</v>
      </c>
      <c r="FY11" s="32" t="s">
        <v>345</v>
      </c>
      <c r="FZ11" s="31" t="s">
        <v>345</v>
      </c>
      <c r="GA11" s="49" t="s">
        <v>345</v>
      </c>
    </row>
    <row r="12" spans="1:183">
      <c r="A12" s="50">
        <v>1820</v>
      </c>
      <c r="B12" s="31">
        <v>1218.1656277827249</v>
      </c>
      <c r="C12" s="31">
        <v>1318.8701223063483</v>
      </c>
      <c r="D12" s="31">
        <v>1273.5930735930735</v>
      </c>
      <c r="E12" s="31">
        <v>781.00940975192464</v>
      </c>
      <c r="F12" s="31">
        <v>1134.9759999999999</v>
      </c>
      <c r="G12" s="31">
        <v>1076.8520377434249</v>
      </c>
      <c r="H12" s="31">
        <v>1116.921094369548</v>
      </c>
      <c r="I12" s="31">
        <v>1837.9768538362623</v>
      </c>
      <c r="J12" s="31">
        <v>801.03092783505156</v>
      </c>
      <c r="K12" s="31">
        <v>818.88845705402252</v>
      </c>
      <c r="L12" s="31">
        <v>1090.1309164149043</v>
      </c>
      <c r="M12" s="31">
        <v>1705.9183577381232</v>
      </c>
      <c r="N12" s="32">
        <v>1234.3683167625416</v>
      </c>
      <c r="O12" s="36">
        <v>877.48204478242496</v>
      </c>
      <c r="P12" s="31">
        <v>641.00346020761242</v>
      </c>
      <c r="Q12" s="31">
        <v>922.9602669093116</v>
      </c>
      <c r="R12" s="31">
        <v>1007.8669179709907</v>
      </c>
      <c r="S12" s="31">
        <v>955.85996955859969</v>
      </c>
      <c r="T12" s="35">
        <v>1194.1846829238957</v>
      </c>
      <c r="U12" s="31">
        <v>517.96407185628743</v>
      </c>
      <c r="V12" s="31">
        <v>400</v>
      </c>
      <c r="W12" s="31">
        <v>904.41176470588232</v>
      </c>
      <c r="X12" s="31">
        <v>1257.2503557984439</v>
      </c>
      <c r="Y12" s="32">
        <v>1201.9934766632418</v>
      </c>
      <c r="Z12" s="31" t="s">
        <v>345</v>
      </c>
      <c r="AA12" s="31" t="s">
        <v>345</v>
      </c>
      <c r="AB12" s="31">
        <v>849.02703408645687</v>
      </c>
      <c r="AC12" s="31" t="s">
        <v>345</v>
      </c>
      <c r="AD12" s="31" t="s">
        <v>345</v>
      </c>
      <c r="AE12" s="31" t="s">
        <v>345</v>
      </c>
      <c r="AF12" s="31" t="s">
        <v>345</v>
      </c>
      <c r="AG12" s="35">
        <v>683.16098417313538</v>
      </c>
      <c r="AH12" s="31" t="s">
        <v>345</v>
      </c>
      <c r="AI12" s="31" t="s">
        <v>345</v>
      </c>
      <c r="AJ12" s="31" t="s">
        <v>345</v>
      </c>
      <c r="AK12" s="31" t="s">
        <v>345</v>
      </c>
      <c r="AL12" s="31" t="s">
        <v>345</v>
      </c>
      <c r="AM12" s="32"/>
      <c r="AN12" s="31"/>
      <c r="AO12" s="31"/>
      <c r="AP12" s="32"/>
      <c r="AQ12" s="31" t="s">
        <v>345</v>
      </c>
      <c r="AR12" s="31" t="s">
        <v>345</v>
      </c>
      <c r="AS12" s="31" t="s">
        <v>345</v>
      </c>
      <c r="AT12" s="31" t="s">
        <v>345</v>
      </c>
      <c r="AU12" s="31" t="s">
        <v>345</v>
      </c>
      <c r="AV12" s="31" t="s">
        <v>345</v>
      </c>
      <c r="AW12" s="31" t="s">
        <v>345</v>
      </c>
      <c r="AX12" s="31" t="s">
        <v>345</v>
      </c>
      <c r="AY12" s="31" t="s">
        <v>345</v>
      </c>
      <c r="AZ12" s="31" t="s">
        <v>345</v>
      </c>
      <c r="BA12" s="31" t="s">
        <v>345</v>
      </c>
      <c r="BB12" s="31" t="s">
        <v>345</v>
      </c>
      <c r="BC12" s="31" t="s">
        <v>345</v>
      </c>
      <c r="BD12" s="31" t="s">
        <v>345</v>
      </c>
      <c r="BE12" s="31" t="s">
        <v>345</v>
      </c>
      <c r="BF12" s="32">
        <v>687.99415685200404</v>
      </c>
      <c r="BG12" s="31" t="s">
        <v>345</v>
      </c>
      <c r="BH12" s="31">
        <v>646.10605724428672</v>
      </c>
      <c r="BI12" s="31">
        <v>693.73474894131414</v>
      </c>
      <c r="BJ12" s="31" t="s">
        <v>345</v>
      </c>
      <c r="BK12" s="31">
        <v>759.07089722180058</v>
      </c>
      <c r="BL12" s="31" t="s">
        <v>345</v>
      </c>
      <c r="BM12" s="31" t="s">
        <v>345</v>
      </c>
      <c r="BN12" s="31">
        <v>459.61002785515319</v>
      </c>
      <c r="BO12" s="32">
        <v>711.79877833361479</v>
      </c>
      <c r="BP12" s="31" t="s">
        <v>345</v>
      </c>
      <c r="BQ12" s="31" t="s">
        <v>345</v>
      </c>
      <c r="BR12" s="31" t="s">
        <v>345</v>
      </c>
      <c r="BS12" s="31" t="s">
        <v>345</v>
      </c>
      <c r="BT12" s="31" t="s">
        <v>345</v>
      </c>
      <c r="BU12" s="31" t="s">
        <v>345</v>
      </c>
      <c r="BV12" s="31" t="s">
        <v>345</v>
      </c>
      <c r="BW12" s="31" t="s">
        <v>345</v>
      </c>
      <c r="BX12" s="31" t="s">
        <v>345</v>
      </c>
      <c r="BY12" s="31">
        <v>700.74812967581045</v>
      </c>
      <c r="BZ12" s="31" t="s">
        <v>345</v>
      </c>
      <c r="CA12" s="31" t="s">
        <v>345</v>
      </c>
      <c r="CB12" s="31" t="s">
        <v>345</v>
      </c>
      <c r="CC12" s="31" t="s">
        <v>345</v>
      </c>
      <c r="CD12" s="31" t="s">
        <v>345</v>
      </c>
      <c r="CE12" s="32">
        <v>635.7927786499215</v>
      </c>
      <c r="CF12" s="31">
        <v>636.25</v>
      </c>
      <c r="CG12" s="32">
        <v>691.06067786934329</v>
      </c>
      <c r="CH12" s="31">
        <v>600</v>
      </c>
      <c r="CI12" s="31">
        <v>533.09565994290654</v>
      </c>
      <c r="CJ12" s="31">
        <v>611.92614492106873</v>
      </c>
      <c r="CK12" s="31">
        <v>669</v>
      </c>
      <c r="CL12" s="31">
        <v>584.09926470588232</v>
      </c>
      <c r="CM12" s="31">
        <v>600</v>
      </c>
      <c r="CN12" s="31">
        <v>569.98928188638797</v>
      </c>
      <c r="CO12" s="31">
        <v>550</v>
      </c>
      <c r="CP12" s="31" t="s">
        <v>345</v>
      </c>
      <c r="CQ12" s="31">
        <v>503.99315459212778</v>
      </c>
      <c r="CR12" s="31">
        <v>615</v>
      </c>
      <c r="CS12" s="31">
        <v>602.78745644599303</v>
      </c>
      <c r="CT12" s="31">
        <v>397.06261272867818</v>
      </c>
      <c r="CU12" s="31" t="s">
        <v>345</v>
      </c>
      <c r="CV12" s="31">
        <v>83.333333333333329</v>
      </c>
      <c r="CW12" s="31">
        <v>549.87633965375107</v>
      </c>
      <c r="CX12" s="32">
        <v>580.32696637367815</v>
      </c>
      <c r="CY12" s="31" t="s">
        <v>345</v>
      </c>
      <c r="CZ12" s="31" t="s">
        <v>345</v>
      </c>
      <c r="DA12" s="31" t="s">
        <v>345</v>
      </c>
      <c r="DB12" s="31" t="s">
        <v>345</v>
      </c>
      <c r="DC12" s="31">
        <v>600</v>
      </c>
      <c r="DD12" s="31">
        <v>527.09509998473516</v>
      </c>
      <c r="DE12" s="31">
        <v>556.17352614015567</v>
      </c>
      <c r="DF12" s="32">
        <v>556.10087192606909</v>
      </c>
      <c r="DG12" s="31" t="s">
        <v>345</v>
      </c>
      <c r="DH12" s="31">
        <v>587.95731707317077</v>
      </c>
      <c r="DI12" s="31">
        <v>588.28911253430931</v>
      </c>
      <c r="DJ12" s="31" t="s">
        <v>345</v>
      </c>
      <c r="DK12" s="31">
        <v>589.86175115207368</v>
      </c>
      <c r="DL12" s="31" t="s">
        <v>345</v>
      </c>
      <c r="DM12" s="31">
        <v>656.62650602409633</v>
      </c>
      <c r="DN12" s="31" t="s">
        <v>345</v>
      </c>
      <c r="DO12" s="31" t="s">
        <v>345</v>
      </c>
      <c r="DP12" s="31" t="s">
        <v>345</v>
      </c>
      <c r="DQ12" s="31">
        <v>658.18997756170529</v>
      </c>
      <c r="DR12" s="31">
        <v>643.04149295215404</v>
      </c>
      <c r="DS12" s="31" t="s">
        <v>345</v>
      </c>
      <c r="DT12" s="31" t="s">
        <v>345</v>
      </c>
      <c r="DU12" s="31">
        <v>614.45783132530119</v>
      </c>
      <c r="DV12" s="32">
        <v>607.22949059529958</v>
      </c>
      <c r="DW12" s="32">
        <v>580.62611528369735</v>
      </c>
      <c r="DX12" s="31">
        <v>430.27147638527333</v>
      </c>
      <c r="DY12" s="31" t="s">
        <v>345</v>
      </c>
      <c r="DZ12" s="31" t="s">
        <v>345</v>
      </c>
      <c r="EA12" s="31" t="s">
        <v>345</v>
      </c>
      <c r="EB12" s="31" t="s">
        <v>345</v>
      </c>
      <c r="EC12" s="31" t="s">
        <v>345</v>
      </c>
      <c r="ED12" s="31" t="s">
        <v>345</v>
      </c>
      <c r="EE12" s="31" t="s">
        <v>345</v>
      </c>
      <c r="EF12" s="31" t="s">
        <v>345</v>
      </c>
      <c r="EG12" s="31" t="s">
        <v>345</v>
      </c>
      <c r="EH12" s="31" t="s">
        <v>345</v>
      </c>
      <c r="EI12" s="31" t="s">
        <v>345</v>
      </c>
      <c r="EJ12" s="31" t="s">
        <v>345</v>
      </c>
      <c r="EK12" s="31" t="s">
        <v>345</v>
      </c>
      <c r="EL12" s="31">
        <v>474.964234620887</v>
      </c>
      <c r="EM12" s="31" t="s">
        <v>345</v>
      </c>
      <c r="EN12" s="31" t="s">
        <v>345</v>
      </c>
      <c r="EO12" s="31" t="s">
        <v>345</v>
      </c>
      <c r="EP12" s="31" t="s">
        <v>345</v>
      </c>
      <c r="EQ12" s="31" t="s">
        <v>345</v>
      </c>
      <c r="ER12" s="31" t="s">
        <v>345</v>
      </c>
      <c r="ES12" s="31" t="s">
        <v>345</v>
      </c>
      <c r="ET12" s="31" t="s">
        <v>345</v>
      </c>
      <c r="EU12" s="31" t="s">
        <v>345</v>
      </c>
      <c r="EV12" s="31" t="s">
        <v>345</v>
      </c>
      <c r="EW12" s="31" t="s">
        <v>345</v>
      </c>
      <c r="EX12" s="31" t="s">
        <v>345</v>
      </c>
      <c r="EY12" s="31" t="s">
        <v>345</v>
      </c>
      <c r="EZ12" s="31" t="s">
        <v>345</v>
      </c>
      <c r="FA12" s="31" t="s">
        <v>345</v>
      </c>
      <c r="FB12" s="31" t="s">
        <v>345</v>
      </c>
      <c r="FC12" s="31">
        <v>429.8995909259948</v>
      </c>
      <c r="FD12" s="31" t="s">
        <v>345</v>
      </c>
      <c r="FE12" s="31" t="s">
        <v>345</v>
      </c>
      <c r="FF12" s="31" t="s">
        <v>345</v>
      </c>
      <c r="FG12" s="31" t="s">
        <v>345</v>
      </c>
      <c r="FH12" s="31" t="s">
        <v>345</v>
      </c>
      <c r="FI12" s="31" t="s">
        <v>345</v>
      </c>
      <c r="FJ12" s="31" t="s">
        <v>345</v>
      </c>
      <c r="FK12" s="31" t="s">
        <v>345</v>
      </c>
      <c r="FL12" s="31" t="s">
        <v>345</v>
      </c>
      <c r="FM12" s="31" t="s">
        <v>345</v>
      </c>
      <c r="FN12" s="31">
        <v>414.83870967741939</v>
      </c>
      <c r="FO12" s="31" t="s">
        <v>345</v>
      </c>
      <c r="FP12" s="31" t="s">
        <v>345</v>
      </c>
      <c r="FQ12" s="31" t="s">
        <v>345</v>
      </c>
      <c r="FR12" s="31" t="s">
        <v>345</v>
      </c>
      <c r="FS12" s="31">
        <v>429.71428571428572</v>
      </c>
      <c r="FT12" s="31" t="s">
        <v>345</v>
      </c>
      <c r="FU12" s="31" t="s">
        <v>345</v>
      </c>
      <c r="FV12" s="31" t="s">
        <v>345</v>
      </c>
      <c r="FW12" s="31" t="s">
        <v>345</v>
      </c>
      <c r="FX12" s="31" t="s">
        <v>345</v>
      </c>
      <c r="FY12" s="32">
        <v>419.75591357292956</v>
      </c>
      <c r="FZ12" s="31" t="s">
        <v>345</v>
      </c>
      <c r="GA12" s="49">
        <v>665.73533049757725</v>
      </c>
    </row>
    <row r="13" spans="1:183">
      <c r="A13" s="50">
        <v>1821</v>
      </c>
      <c r="B13" s="31" t="s">
        <v>345</v>
      </c>
      <c r="C13" s="31" t="s">
        <v>345</v>
      </c>
      <c r="D13" s="31">
        <v>1320.4798628963154</v>
      </c>
      <c r="E13" s="31" t="s">
        <v>345</v>
      </c>
      <c r="F13" s="31">
        <v>1224.5390972663699</v>
      </c>
      <c r="G13" s="31" t="s">
        <v>345</v>
      </c>
      <c r="H13" s="31" t="s">
        <v>345</v>
      </c>
      <c r="I13" s="31">
        <v>1884.9894291754756</v>
      </c>
      <c r="J13" s="31" t="s">
        <v>345</v>
      </c>
      <c r="K13" s="31">
        <v>854.11855273287142</v>
      </c>
      <c r="L13" s="31" t="s">
        <v>345</v>
      </c>
      <c r="M13" s="31" t="s">
        <v>345</v>
      </c>
      <c r="N13" s="32" t="s">
        <v>345</v>
      </c>
      <c r="O13" s="36" t="s">
        <v>345</v>
      </c>
      <c r="P13" s="31" t="s">
        <v>345</v>
      </c>
      <c r="Q13" s="31" t="s">
        <v>345</v>
      </c>
      <c r="R13" s="31" t="s">
        <v>345</v>
      </c>
      <c r="S13" s="31" t="s">
        <v>345</v>
      </c>
      <c r="T13" s="35" t="s">
        <v>345</v>
      </c>
      <c r="U13" s="31">
        <v>522.65861027190329</v>
      </c>
      <c r="V13" s="31" t="s">
        <v>345</v>
      </c>
      <c r="W13" s="31" t="s">
        <v>345</v>
      </c>
      <c r="X13" s="31" t="s">
        <v>345</v>
      </c>
      <c r="Y13" s="32" t="s">
        <v>345</v>
      </c>
      <c r="Z13" s="31" t="s">
        <v>345</v>
      </c>
      <c r="AA13" s="31" t="s">
        <v>345</v>
      </c>
      <c r="AB13" s="31" t="s">
        <v>345</v>
      </c>
      <c r="AC13" s="31" t="s">
        <v>345</v>
      </c>
      <c r="AD13" s="31" t="s">
        <v>345</v>
      </c>
      <c r="AE13" s="31" t="s">
        <v>345</v>
      </c>
      <c r="AF13" s="31" t="s">
        <v>345</v>
      </c>
      <c r="AG13" s="32" t="s">
        <v>345</v>
      </c>
      <c r="AH13" s="31" t="s">
        <v>345</v>
      </c>
      <c r="AI13" s="31" t="s">
        <v>345</v>
      </c>
      <c r="AJ13" s="31" t="s">
        <v>345</v>
      </c>
      <c r="AK13" s="31" t="s">
        <v>345</v>
      </c>
      <c r="AL13" s="31" t="s">
        <v>345</v>
      </c>
      <c r="AM13" s="32"/>
      <c r="AN13" s="31"/>
      <c r="AO13" s="31"/>
      <c r="AP13" s="32"/>
      <c r="AQ13" s="31" t="s">
        <v>345</v>
      </c>
      <c r="AR13" s="31" t="s">
        <v>345</v>
      </c>
      <c r="AS13" s="31" t="s">
        <v>345</v>
      </c>
      <c r="AT13" s="31" t="s">
        <v>345</v>
      </c>
      <c r="AU13" s="31" t="s">
        <v>345</v>
      </c>
      <c r="AV13" s="31" t="s">
        <v>345</v>
      </c>
      <c r="AW13" s="31" t="s">
        <v>345</v>
      </c>
      <c r="AX13" s="31" t="s">
        <v>345</v>
      </c>
      <c r="AY13" s="31" t="s">
        <v>345</v>
      </c>
      <c r="AZ13" s="31" t="s">
        <v>345</v>
      </c>
      <c r="BA13" s="31" t="s">
        <v>345</v>
      </c>
      <c r="BB13" s="31" t="s">
        <v>345</v>
      </c>
      <c r="BC13" s="31" t="s">
        <v>345</v>
      </c>
      <c r="BD13" s="31" t="s">
        <v>345</v>
      </c>
      <c r="BE13" s="31" t="s">
        <v>345</v>
      </c>
      <c r="BF13" s="32" t="s">
        <v>345</v>
      </c>
      <c r="BG13" s="31" t="s">
        <v>345</v>
      </c>
      <c r="BH13" s="31" t="s">
        <v>345</v>
      </c>
      <c r="BI13" s="31">
        <v>663.25923864201593</v>
      </c>
      <c r="BJ13" s="31" t="s">
        <v>345</v>
      </c>
      <c r="BK13" s="31" t="s">
        <v>345</v>
      </c>
      <c r="BL13" s="31" t="s">
        <v>345</v>
      </c>
      <c r="BM13" s="31" t="s">
        <v>345</v>
      </c>
      <c r="BN13" s="31" t="s">
        <v>345</v>
      </c>
      <c r="BO13" s="32" t="s">
        <v>345</v>
      </c>
      <c r="BP13" s="31" t="s">
        <v>345</v>
      </c>
      <c r="BQ13" s="31" t="s">
        <v>345</v>
      </c>
      <c r="BR13" s="31" t="s">
        <v>345</v>
      </c>
      <c r="BS13" s="31" t="s">
        <v>345</v>
      </c>
      <c r="BT13" s="31" t="s">
        <v>345</v>
      </c>
      <c r="BU13" s="31" t="s">
        <v>345</v>
      </c>
      <c r="BV13" s="31" t="s">
        <v>345</v>
      </c>
      <c r="BW13" s="31" t="s">
        <v>345</v>
      </c>
      <c r="BX13" s="31" t="s">
        <v>345</v>
      </c>
      <c r="BY13" s="31" t="s">
        <v>345</v>
      </c>
      <c r="BZ13" s="31" t="s">
        <v>345</v>
      </c>
      <c r="CA13" s="31" t="s">
        <v>345</v>
      </c>
      <c r="CB13" s="31" t="s">
        <v>345</v>
      </c>
      <c r="CC13" s="31" t="s">
        <v>345</v>
      </c>
      <c r="CD13" s="31" t="s">
        <v>345</v>
      </c>
      <c r="CE13" s="32" t="s">
        <v>345</v>
      </c>
      <c r="CF13" s="31" t="s">
        <v>345</v>
      </c>
      <c r="CG13" s="32" t="s">
        <v>345</v>
      </c>
      <c r="CH13" s="31" t="s">
        <v>345</v>
      </c>
      <c r="CI13" s="31" t="s">
        <v>345</v>
      </c>
      <c r="CJ13" s="31" t="s">
        <v>345</v>
      </c>
      <c r="CK13" s="31" t="s">
        <v>345</v>
      </c>
      <c r="CL13" s="31" t="s">
        <v>345</v>
      </c>
      <c r="CM13" s="31" t="s">
        <v>345</v>
      </c>
      <c r="CN13" s="31" t="s">
        <v>345</v>
      </c>
      <c r="CO13" s="31" t="s">
        <v>345</v>
      </c>
      <c r="CP13" s="31" t="s">
        <v>345</v>
      </c>
      <c r="CQ13" s="31" t="s">
        <v>345</v>
      </c>
      <c r="CR13" s="31" t="s">
        <v>345</v>
      </c>
      <c r="CS13" s="31" t="s">
        <v>345</v>
      </c>
      <c r="CT13" s="31" t="s">
        <v>345</v>
      </c>
      <c r="CU13" s="31" t="s">
        <v>345</v>
      </c>
      <c r="CV13" s="31" t="s">
        <v>345</v>
      </c>
      <c r="CW13" s="31" t="s">
        <v>345</v>
      </c>
      <c r="CX13" s="32" t="s">
        <v>345</v>
      </c>
      <c r="CY13" s="31" t="s">
        <v>345</v>
      </c>
      <c r="CZ13" s="31" t="s">
        <v>345</v>
      </c>
      <c r="DA13" s="31" t="s">
        <v>345</v>
      </c>
      <c r="DB13" s="31" t="s">
        <v>345</v>
      </c>
      <c r="DC13" s="31" t="s">
        <v>345</v>
      </c>
      <c r="DD13" s="31" t="s">
        <v>345</v>
      </c>
      <c r="DE13" s="31" t="s">
        <v>345</v>
      </c>
      <c r="DF13" s="32" t="s">
        <v>345</v>
      </c>
      <c r="DG13" s="31" t="s">
        <v>345</v>
      </c>
      <c r="DH13" s="31" t="s">
        <v>345</v>
      </c>
      <c r="DI13" s="31" t="s">
        <v>345</v>
      </c>
      <c r="DJ13" s="31" t="s">
        <v>345</v>
      </c>
      <c r="DK13" s="31" t="s">
        <v>345</v>
      </c>
      <c r="DL13" s="31" t="s">
        <v>345</v>
      </c>
      <c r="DM13" s="31" t="s">
        <v>345</v>
      </c>
      <c r="DN13" s="31" t="s">
        <v>345</v>
      </c>
      <c r="DO13" s="31" t="s">
        <v>345</v>
      </c>
      <c r="DP13" s="31" t="s">
        <v>345</v>
      </c>
      <c r="DQ13" s="31" t="s">
        <v>345</v>
      </c>
      <c r="DR13" s="31" t="s">
        <v>345</v>
      </c>
      <c r="DS13" s="31" t="s">
        <v>345</v>
      </c>
      <c r="DT13" s="31" t="s">
        <v>345</v>
      </c>
      <c r="DU13" s="31" t="s">
        <v>345</v>
      </c>
      <c r="DV13" s="29" t="s">
        <v>345</v>
      </c>
      <c r="DW13" s="32" t="s">
        <v>345</v>
      </c>
      <c r="DX13" s="31" t="s">
        <v>345</v>
      </c>
      <c r="DY13" s="31" t="s">
        <v>345</v>
      </c>
      <c r="DZ13" s="31" t="s">
        <v>345</v>
      </c>
      <c r="EA13" s="31" t="s">
        <v>345</v>
      </c>
      <c r="EB13" s="31" t="s">
        <v>345</v>
      </c>
      <c r="EC13" s="31" t="s">
        <v>345</v>
      </c>
      <c r="ED13" s="31" t="s">
        <v>345</v>
      </c>
      <c r="EE13" s="31" t="s">
        <v>345</v>
      </c>
      <c r="EF13" s="31" t="s">
        <v>345</v>
      </c>
      <c r="EG13" s="31" t="s">
        <v>345</v>
      </c>
      <c r="EH13" s="31" t="s">
        <v>345</v>
      </c>
      <c r="EI13" s="31" t="s">
        <v>345</v>
      </c>
      <c r="EJ13" s="31" t="s">
        <v>345</v>
      </c>
      <c r="EK13" s="31" t="s">
        <v>345</v>
      </c>
      <c r="EL13" s="31" t="s">
        <v>345</v>
      </c>
      <c r="EM13" s="31" t="s">
        <v>345</v>
      </c>
      <c r="EN13" s="31" t="s">
        <v>345</v>
      </c>
      <c r="EO13" s="31" t="s">
        <v>345</v>
      </c>
      <c r="EP13" s="31" t="s">
        <v>345</v>
      </c>
      <c r="EQ13" s="31" t="s">
        <v>345</v>
      </c>
      <c r="ER13" s="31" t="s">
        <v>345</v>
      </c>
      <c r="ES13" s="31" t="s">
        <v>345</v>
      </c>
      <c r="ET13" s="31" t="s">
        <v>345</v>
      </c>
      <c r="EU13" s="31" t="s">
        <v>345</v>
      </c>
      <c r="EV13" s="31" t="s">
        <v>345</v>
      </c>
      <c r="EW13" s="31" t="s">
        <v>345</v>
      </c>
      <c r="EX13" s="31" t="s">
        <v>345</v>
      </c>
      <c r="EY13" s="31" t="s">
        <v>345</v>
      </c>
      <c r="EZ13" s="31" t="s">
        <v>345</v>
      </c>
      <c r="FA13" s="31" t="s">
        <v>345</v>
      </c>
      <c r="FB13" s="31" t="s">
        <v>345</v>
      </c>
      <c r="FC13" s="31" t="s">
        <v>345</v>
      </c>
      <c r="FD13" s="31" t="s">
        <v>345</v>
      </c>
      <c r="FE13" s="31" t="s">
        <v>345</v>
      </c>
      <c r="FF13" s="31" t="s">
        <v>345</v>
      </c>
      <c r="FG13" s="31" t="s">
        <v>345</v>
      </c>
      <c r="FH13" s="31" t="s">
        <v>345</v>
      </c>
      <c r="FI13" s="31" t="s">
        <v>345</v>
      </c>
      <c r="FJ13" s="31" t="s">
        <v>345</v>
      </c>
      <c r="FK13" s="31" t="s">
        <v>345</v>
      </c>
      <c r="FL13" s="31" t="s">
        <v>345</v>
      </c>
      <c r="FM13" s="31" t="s">
        <v>345</v>
      </c>
      <c r="FN13" s="31" t="s">
        <v>345</v>
      </c>
      <c r="FO13" s="31" t="s">
        <v>345</v>
      </c>
      <c r="FP13" s="31" t="s">
        <v>345</v>
      </c>
      <c r="FQ13" s="31" t="s">
        <v>345</v>
      </c>
      <c r="FR13" s="31" t="s">
        <v>345</v>
      </c>
      <c r="FS13" s="31" t="s">
        <v>345</v>
      </c>
      <c r="FT13" s="31" t="s">
        <v>345</v>
      </c>
      <c r="FU13" s="31" t="s">
        <v>345</v>
      </c>
      <c r="FV13" s="31" t="s">
        <v>345</v>
      </c>
      <c r="FW13" s="31" t="s">
        <v>345</v>
      </c>
      <c r="FX13" s="31" t="s">
        <v>345</v>
      </c>
      <c r="FY13" s="32" t="s">
        <v>345</v>
      </c>
      <c r="FZ13" s="31" t="s">
        <v>345</v>
      </c>
      <c r="GA13" s="49" t="s">
        <v>345</v>
      </c>
    </row>
    <row r="14" spans="1:183">
      <c r="A14" s="50">
        <v>1822</v>
      </c>
      <c r="B14" s="31" t="s">
        <v>345</v>
      </c>
      <c r="C14" s="31" t="s">
        <v>345</v>
      </c>
      <c r="D14" s="31">
        <v>1326.5479219677693</v>
      </c>
      <c r="E14" s="31" t="s">
        <v>345</v>
      </c>
      <c r="F14" s="31">
        <v>1176.1716900741676</v>
      </c>
      <c r="G14" s="31" t="s">
        <v>345</v>
      </c>
      <c r="H14" s="31" t="s">
        <v>345</v>
      </c>
      <c r="I14" s="31">
        <v>1874.1666666666667</v>
      </c>
      <c r="J14" s="31" t="s">
        <v>345</v>
      </c>
      <c r="K14" s="31">
        <v>874.0966146823888</v>
      </c>
      <c r="L14" s="31" t="s">
        <v>345</v>
      </c>
      <c r="M14" s="31" t="s">
        <v>345</v>
      </c>
      <c r="N14" s="32" t="s">
        <v>345</v>
      </c>
      <c r="O14" s="36" t="s">
        <v>345</v>
      </c>
      <c r="P14" s="31" t="s">
        <v>345</v>
      </c>
      <c r="Q14" s="31" t="s">
        <v>345</v>
      </c>
      <c r="R14" s="31" t="s">
        <v>345</v>
      </c>
      <c r="S14" s="31" t="s">
        <v>345</v>
      </c>
      <c r="T14" s="35" t="s">
        <v>345</v>
      </c>
      <c r="U14" s="31">
        <v>537.99392097264445</v>
      </c>
      <c r="V14" s="31" t="s">
        <v>345</v>
      </c>
      <c r="W14" s="31" t="s">
        <v>345</v>
      </c>
      <c r="X14" s="31" t="s">
        <v>345</v>
      </c>
      <c r="Y14" s="32" t="s">
        <v>345</v>
      </c>
      <c r="Z14" s="31" t="s">
        <v>345</v>
      </c>
      <c r="AA14" s="31" t="s">
        <v>345</v>
      </c>
      <c r="AB14" s="31" t="s">
        <v>345</v>
      </c>
      <c r="AC14" s="31" t="s">
        <v>345</v>
      </c>
      <c r="AD14" s="31" t="s">
        <v>345</v>
      </c>
      <c r="AE14" s="31" t="s">
        <v>345</v>
      </c>
      <c r="AF14" s="31" t="s">
        <v>345</v>
      </c>
      <c r="AG14" s="32" t="s">
        <v>345</v>
      </c>
      <c r="AH14" s="31" t="s">
        <v>345</v>
      </c>
      <c r="AI14" s="31" t="s">
        <v>345</v>
      </c>
      <c r="AJ14" s="31" t="s">
        <v>345</v>
      </c>
      <c r="AK14" s="31" t="s">
        <v>345</v>
      </c>
      <c r="AL14" s="31" t="s">
        <v>345</v>
      </c>
      <c r="AM14" s="32"/>
      <c r="AN14" s="31"/>
      <c r="AO14" s="31"/>
      <c r="AP14" s="32"/>
      <c r="AQ14" s="31" t="s">
        <v>345</v>
      </c>
      <c r="AR14" s="31" t="s">
        <v>345</v>
      </c>
      <c r="AS14" s="31" t="s">
        <v>345</v>
      </c>
      <c r="AT14" s="31" t="s">
        <v>345</v>
      </c>
      <c r="AU14" s="31" t="s">
        <v>345</v>
      </c>
      <c r="AV14" s="31" t="s">
        <v>345</v>
      </c>
      <c r="AW14" s="31" t="s">
        <v>345</v>
      </c>
      <c r="AX14" s="31" t="s">
        <v>345</v>
      </c>
      <c r="AY14" s="31" t="s">
        <v>345</v>
      </c>
      <c r="AZ14" s="31" t="s">
        <v>345</v>
      </c>
      <c r="BA14" s="31" t="s">
        <v>345</v>
      </c>
      <c r="BB14" s="31" t="s">
        <v>345</v>
      </c>
      <c r="BC14" s="31" t="s">
        <v>345</v>
      </c>
      <c r="BD14" s="31" t="s">
        <v>345</v>
      </c>
      <c r="BE14" s="31" t="s">
        <v>345</v>
      </c>
      <c r="BF14" s="32" t="s">
        <v>345</v>
      </c>
      <c r="BG14" s="31" t="s">
        <v>345</v>
      </c>
      <c r="BH14" s="31" t="s">
        <v>345</v>
      </c>
      <c r="BI14" s="31">
        <v>666.83730988422815</v>
      </c>
      <c r="BJ14" s="31" t="s">
        <v>345</v>
      </c>
      <c r="BK14" s="31" t="s">
        <v>345</v>
      </c>
      <c r="BL14" s="31" t="s">
        <v>345</v>
      </c>
      <c r="BM14" s="31" t="s">
        <v>345</v>
      </c>
      <c r="BN14" s="31" t="s">
        <v>345</v>
      </c>
      <c r="BO14" s="32" t="s">
        <v>345</v>
      </c>
      <c r="BP14" s="31" t="s">
        <v>345</v>
      </c>
      <c r="BQ14" s="31" t="s">
        <v>345</v>
      </c>
      <c r="BR14" s="31" t="s">
        <v>345</v>
      </c>
      <c r="BS14" s="31" t="s">
        <v>345</v>
      </c>
      <c r="BT14" s="31" t="s">
        <v>345</v>
      </c>
      <c r="BU14" s="31" t="s">
        <v>345</v>
      </c>
      <c r="BV14" s="31" t="s">
        <v>345</v>
      </c>
      <c r="BW14" s="31" t="s">
        <v>345</v>
      </c>
      <c r="BX14" s="31" t="s">
        <v>345</v>
      </c>
      <c r="BY14" s="31" t="s">
        <v>345</v>
      </c>
      <c r="BZ14" s="31" t="s">
        <v>345</v>
      </c>
      <c r="CA14" s="31" t="s">
        <v>345</v>
      </c>
      <c r="CB14" s="31" t="s">
        <v>345</v>
      </c>
      <c r="CC14" s="31" t="s">
        <v>345</v>
      </c>
      <c r="CD14" s="31" t="s">
        <v>345</v>
      </c>
      <c r="CE14" s="32" t="s">
        <v>345</v>
      </c>
      <c r="CF14" s="31" t="s">
        <v>345</v>
      </c>
      <c r="CG14" s="32" t="s">
        <v>345</v>
      </c>
      <c r="CH14" s="31" t="s">
        <v>345</v>
      </c>
      <c r="CI14" s="31" t="s">
        <v>345</v>
      </c>
      <c r="CJ14" s="31" t="s">
        <v>345</v>
      </c>
      <c r="CK14" s="31" t="s">
        <v>345</v>
      </c>
      <c r="CL14" s="31" t="s">
        <v>345</v>
      </c>
      <c r="CM14" s="31" t="s">
        <v>345</v>
      </c>
      <c r="CN14" s="31" t="s">
        <v>345</v>
      </c>
      <c r="CO14" s="31" t="s">
        <v>345</v>
      </c>
      <c r="CP14" s="31" t="s">
        <v>345</v>
      </c>
      <c r="CQ14" s="31" t="s">
        <v>345</v>
      </c>
      <c r="CR14" s="31" t="s">
        <v>345</v>
      </c>
      <c r="CS14" s="31" t="s">
        <v>345</v>
      </c>
      <c r="CT14" s="31" t="s">
        <v>345</v>
      </c>
      <c r="CU14" s="31" t="s">
        <v>345</v>
      </c>
      <c r="CV14" s="31" t="s">
        <v>345</v>
      </c>
      <c r="CW14" s="31" t="s">
        <v>345</v>
      </c>
      <c r="CX14" s="32" t="s">
        <v>345</v>
      </c>
      <c r="CY14" s="31" t="s">
        <v>345</v>
      </c>
      <c r="CZ14" s="31" t="s">
        <v>345</v>
      </c>
      <c r="DA14" s="31" t="s">
        <v>345</v>
      </c>
      <c r="DB14" s="31" t="s">
        <v>345</v>
      </c>
      <c r="DC14" s="31" t="s">
        <v>345</v>
      </c>
      <c r="DD14" s="31" t="s">
        <v>345</v>
      </c>
      <c r="DE14" s="31" t="s">
        <v>345</v>
      </c>
      <c r="DF14" s="32" t="s">
        <v>345</v>
      </c>
      <c r="DG14" s="31" t="s">
        <v>345</v>
      </c>
      <c r="DH14" s="31" t="s">
        <v>345</v>
      </c>
      <c r="DI14" s="31" t="s">
        <v>345</v>
      </c>
      <c r="DJ14" s="31" t="s">
        <v>345</v>
      </c>
      <c r="DK14" s="31" t="s">
        <v>345</v>
      </c>
      <c r="DL14" s="31" t="s">
        <v>345</v>
      </c>
      <c r="DM14" s="31" t="s">
        <v>345</v>
      </c>
      <c r="DN14" s="31" t="s">
        <v>345</v>
      </c>
      <c r="DO14" s="31" t="s">
        <v>345</v>
      </c>
      <c r="DP14" s="31" t="s">
        <v>345</v>
      </c>
      <c r="DQ14" s="31" t="s">
        <v>345</v>
      </c>
      <c r="DR14" s="31" t="s">
        <v>345</v>
      </c>
      <c r="DS14" s="31" t="s">
        <v>345</v>
      </c>
      <c r="DT14" s="31" t="s">
        <v>345</v>
      </c>
      <c r="DU14" s="31" t="s">
        <v>345</v>
      </c>
      <c r="DV14" s="29" t="s">
        <v>345</v>
      </c>
      <c r="DW14" s="32" t="s">
        <v>345</v>
      </c>
      <c r="DX14" s="31" t="s">
        <v>345</v>
      </c>
      <c r="DY14" s="31" t="s">
        <v>345</v>
      </c>
      <c r="DZ14" s="31" t="s">
        <v>345</v>
      </c>
      <c r="EA14" s="31" t="s">
        <v>345</v>
      </c>
      <c r="EB14" s="31" t="s">
        <v>345</v>
      </c>
      <c r="EC14" s="31" t="s">
        <v>345</v>
      </c>
      <c r="ED14" s="31" t="s">
        <v>345</v>
      </c>
      <c r="EE14" s="31" t="s">
        <v>345</v>
      </c>
      <c r="EF14" s="31" t="s">
        <v>345</v>
      </c>
      <c r="EG14" s="31" t="s">
        <v>345</v>
      </c>
      <c r="EH14" s="31" t="s">
        <v>345</v>
      </c>
      <c r="EI14" s="31" t="s">
        <v>345</v>
      </c>
      <c r="EJ14" s="31" t="s">
        <v>345</v>
      </c>
      <c r="EK14" s="31" t="s">
        <v>345</v>
      </c>
      <c r="EL14" s="31" t="s">
        <v>345</v>
      </c>
      <c r="EM14" s="31" t="s">
        <v>345</v>
      </c>
      <c r="EN14" s="31" t="s">
        <v>345</v>
      </c>
      <c r="EO14" s="31" t="s">
        <v>345</v>
      </c>
      <c r="EP14" s="31" t="s">
        <v>345</v>
      </c>
      <c r="EQ14" s="31" t="s">
        <v>345</v>
      </c>
      <c r="ER14" s="31" t="s">
        <v>345</v>
      </c>
      <c r="ES14" s="31" t="s">
        <v>345</v>
      </c>
      <c r="ET14" s="31" t="s">
        <v>345</v>
      </c>
      <c r="EU14" s="31" t="s">
        <v>345</v>
      </c>
      <c r="EV14" s="31" t="s">
        <v>345</v>
      </c>
      <c r="EW14" s="31" t="s">
        <v>345</v>
      </c>
      <c r="EX14" s="31" t="s">
        <v>345</v>
      </c>
      <c r="EY14" s="31" t="s">
        <v>345</v>
      </c>
      <c r="EZ14" s="31" t="s">
        <v>345</v>
      </c>
      <c r="FA14" s="31" t="s">
        <v>345</v>
      </c>
      <c r="FB14" s="31" t="s">
        <v>345</v>
      </c>
      <c r="FC14" s="31" t="s">
        <v>345</v>
      </c>
      <c r="FD14" s="31" t="s">
        <v>345</v>
      </c>
      <c r="FE14" s="31" t="s">
        <v>345</v>
      </c>
      <c r="FF14" s="31" t="s">
        <v>345</v>
      </c>
      <c r="FG14" s="31" t="s">
        <v>345</v>
      </c>
      <c r="FH14" s="31" t="s">
        <v>345</v>
      </c>
      <c r="FI14" s="31" t="s">
        <v>345</v>
      </c>
      <c r="FJ14" s="31" t="s">
        <v>345</v>
      </c>
      <c r="FK14" s="31" t="s">
        <v>345</v>
      </c>
      <c r="FL14" s="31" t="s">
        <v>345</v>
      </c>
      <c r="FM14" s="31" t="s">
        <v>345</v>
      </c>
      <c r="FN14" s="31" t="s">
        <v>345</v>
      </c>
      <c r="FO14" s="31" t="s">
        <v>345</v>
      </c>
      <c r="FP14" s="31" t="s">
        <v>345</v>
      </c>
      <c r="FQ14" s="31" t="s">
        <v>345</v>
      </c>
      <c r="FR14" s="31" t="s">
        <v>345</v>
      </c>
      <c r="FS14" s="31" t="s">
        <v>345</v>
      </c>
      <c r="FT14" s="31" t="s">
        <v>345</v>
      </c>
      <c r="FU14" s="31" t="s">
        <v>345</v>
      </c>
      <c r="FV14" s="31" t="s">
        <v>345</v>
      </c>
      <c r="FW14" s="31" t="s">
        <v>345</v>
      </c>
      <c r="FX14" s="31" t="s">
        <v>345</v>
      </c>
      <c r="FY14" s="32" t="s">
        <v>345</v>
      </c>
      <c r="FZ14" s="31" t="s">
        <v>345</v>
      </c>
      <c r="GA14" s="49" t="s">
        <v>345</v>
      </c>
    </row>
    <row r="15" spans="1:183">
      <c r="A15" s="50">
        <v>1823</v>
      </c>
      <c r="B15" s="31" t="s">
        <v>345</v>
      </c>
      <c r="C15" s="31" t="s">
        <v>345</v>
      </c>
      <c r="D15" s="31">
        <v>1307.6923076923076</v>
      </c>
      <c r="E15" s="31" t="s">
        <v>345</v>
      </c>
      <c r="F15" s="31">
        <v>1213.1640808650682</v>
      </c>
      <c r="G15" s="31" t="s">
        <v>345</v>
      </c>
      <c r="H15" s="31" t="s">
        <v>345</v>
      </c>
      <c r="I15" s="31">
        <v>1931.006160164271</v>
      </c>
      <c r="J15" s="31" t="s">
        <v>345</v>
      </c>
      <c r="K15" s="31">
        <v>872.93853073463265</v>
      </c>
      <c r="L15" s="31" t="s">
        <v>345</v>
      </c>
      <c r="M15" s="31" t="s">
        <v>345</v>
      </c>
      <c r="N15" s="32" t="s">
        <v>345</v>
      </c>
      <c r="O15" s="36" t="s">
        <v>345</v>
      </c>
      <c r="P15" s="31" t="s">
        <v>345</v>
      </c>
      <c r="Q15" s="31" t="s">
        <v>345</v>
      </c>
      <c r="R15" s="31" t="s">
        <v>345</v>
      </c>
      <c r="S15" s="31" t="s">
        <v>345</v>
      </c>
      <c r="T15" s="35" t="s">
        <v>345</v>
      </c>
      <c r="U15" s="31">
        <v>556.23100303951367</v>
      </c>
      <c r="V15" s="31" t="s">
        <v>345</v>
      </c>
      <c r="W15" s="31" t="s">
        <v>345</v>
      </c>
      <c r="X15" s="31" t="s">
        <v>345</v>
      </c>
      <c r="Y15" s="32" t="s">
        <v>345</v>
      </c>
      <c r="Z15" s="31" t="s">
        <v>345</v>
      </c>
      <c r="AA15" s="31" t="s">
        <v>345</v>
      </c>
      <c r="AB15" s="31" t="s">
        <v>345</v>
      </c>
      <c r="AC15" s="31" t="s">
        <v>345</v>
      </c>
      <c r="AD15" s="31" t="s">
        <v>345</v>
      </c>
      <c r="AE15" s="31" t="s">
        <v>345</v>
      </c>
      <c r="AF15" s="31" t="s">
        <v>345</v>
      </c>
      <c r="AG15" s="32" t="s">
        <v>345</v>
      </c>
      <c r="AH15" s="31" t="s">
        <v>345</v>
      </c>
      <c r="AI15" s="31" t="s">
        <v>345</v>
      </c>
      <c r="AJ15" s="31" t="s">
        <v>345</v>
      </c>
      <c r="AK15" s="31" t="s">
        <v>345</v>
      </c>
      <c r="AL15" s="31" t="s">
        <v>345</v>
      </c>
      <c r="AM15" s="32"/>
      <c r="AN15" s="31"/>
      <c r="AO15" s="31"/>
      <c r="AP15" s="32"/>
      <c r="AQ15" s="31" t="s">
        <v>345</v>
      </c>
      <c r="AR15" s="31" t="s">
        <v>345</v>
      </c>
      <c r="AS15" s="31" t="s">
        <v>345</v>
      </c>
      <c r="AT15" s="31" t="s">
        <v>345</v>
      </c>
      <c r="AU15" s="31" t="s">
        <v>345</v>
      </c>
      <c r="AV15" s="31" t="s">
        <v>345</v>
      </c>
      <c r="AW15" s="31" t="s">
        <v>345</v>
      </c>
      <c r="AX15" s="31" t="s">
        <v>345</v>
      </c>
      <c r="AY15" s="31" t="s">
        <v>345</v>
      </c>
      <c r="AZ15" s="31" t="s">
        <v>345</v>
      </c>
      <c r="BA15" s="31" t="s">
        <v>345</v>
      </c>
      <c r="BB15" s="31" t="s">
        <v>345</v>
      </c>
      <c r="BC15" s="31" t="s">
        <v>345</v>
      </c>
      <c r="BD15" s="31" t="s">
        <v>345</v>
      </c>
      <c r="BE15" s="31" t="s">
        <v>345</v>
      </c>
      <c r="BF15" s="32" t="s">
        <v>345</v>
      </c>
      <c r="BG15" s="31" t="s">
        <v>345</v>
      </c>
      <c r="BH15" s="31" t="s">
        <v>345</v>
      </c>
      <c r="BI15" s="31">
        <v>664.15039801146031</v>
      </c>
      <c r="BJ15" s="31" t="s">
        <v>345</v>
      </c>
      <c r="BK15" s="31" t="s">
        <v>345</v>
      </c>
      <c r="BL15" s="31" t="s">
        <v>345</v>
      </c>
      <c r="BM15" s="31" t="s">
        <v>345</v>
      </c>
      <c r="BN15" s="31" t="s">
        <v>345</v>
      </c>
      <c r="BO15" s="32" t="s">
        <v>345</v>
      </c>
      <c r="BP15" s="31" t="s">
        <v>345</v>
      </c>
      <c r="BQ15" s="31" t="s">
        <v>345</v>
      </c>
      <c r="BR15" s="31" t="s">
        <v>345</v>
      </c>
      <c r="BS15" s="31" t="s">
        <v>345</v>
      </c>
      <c r="BT15" s="31" t="s">
        <v>345</v>
      </c>
      <c r="BU15" s="31" t="s">
        <v>345</v>
      </c>
      <c r="BV15" s="31" t="s">
        <v>345</v>
      </c>
      <c r="BW15" s="31" t="s">
        <v>345</v>
      </c>
      <c r="BX15" s="31" t="s">
        <v>345</v>
      </c>
      <c r="BY15" s="31" t="s">
        <v>345</v>
      </c>
      <c r="BZ15" s="31" t="s">
        <v>345</v>
      </c>
      <c r="CA15" s="31" t="s">
        <v>345</v>
      </c>
      <c r="CB15" s="31" t="s">
        <v>345</v>
      </c>
      <c r="CC15" s="31" t="s">
        <v>345</v>
      </c>
      <c r="CD15" s="31" t="s">
        <v>345</v>
      </c>
      <c r="CE15" s="32" t="s">
        <v>345</v>
      </c>
      <c r="CF15" s="31" t="s">
        <v>345</v>
      </c>
      <c r="CG15" s="32" t="s">
        <v>345</v>
      </c>
      <c r="CH15" s="31" t="s">
        <v>345</v>
      </c>
      <c r="CI15" s="31" t="s">
        <v>345</v>
      </c>
      <c r="CJ15" s="31" t="s">
        <v>345</v>
      </c>
      <c r="CK15" s="31" t="s">
        <v>345</v>
      </c>
      <c r="CL15" s="31" t="s">
        <v>345</v>
      </c>
      <c r="CM15" s="31" t="s">
        <v>345</v>
      </c>
      <c r="CN15" s="31" t="s">
        <v>345</v>
      </c>
      <c r="CO15" s="31" t="s">
        <v>345</v>
      </c>
      <c r="CP15" s="31" t="s">
        <v>345</v>
      </c>
      <c r="CQ15" s="31" t="s">
        <v>345</v>
      </c>
      <c r="CR15" s="31" t="s">
        <v>345</v>
      </c>
      <c r="CS15" s="31" t="s">
        <v>345</v>
      </c>
      <c r="CT15" s="31" t="s">
        <v>345</v>
      </c>
      <c r="CU15" s="31" t="s">
        <v>345</v>
      </c>
      <c r="CV15" s="31" t="s">
        <v>345</v>
      </c>
      <c r="CW15" s="31" t="s">
        <v>345</v>
      </c>
      <c r="CX15" s="32" t="s">
        <v>345</v>
      </c>
      <c r="CY15" s="31" t="s">
        <v>345</v>
      </c>
      <c r="CZ15" s="31" t="s">
        <v>345</v>
      </c>
      <c r="DA15" s="31" t="s">
        <v>345</v>
      </c>
      <c r="DB15" s="31" t="s">
        <v>345</v>
      </c>
      <c r="DC15" s="31" t="s">
        <v>345</v>
      </c>
      <c r="DD15" s="31" t="s">
        <v>345</v>
      </c>
      <c r="DE15" s="31" t="s">
        <v>345</v>
      </c>
      <c r="DF15" s="32" t="s">
        <v>345</v>
      </c>
      <c r="DG15" s="31" t="s">
        <v>345</v>
      </c>
      <c r="DH15" s="31" t="s">
        <v>345</v>
      </c>
      <c r="DI15" s="31" t="s">
        <v>345</v>
      </c>
      <c r="DJ15" s="31" t="s">
        <v>345</v>
      </c>
      <c r="DK15" s="31" t="s">
        <v>345</v>
      </c>
      <c r="DL15" s="31" t="s">
        <v>345</v>
      </c>
      <c r="DM15" s="31" t="s">
        <v>345</v>
      </c>
      <c r="DN15" s="31" t="s">
        <v>345</v>
      </c>
      <c r="DO15" s="31" t="s">
        <v>345</v>
      </c>
      <c r="DP15" s="31" t="s">
        <v>345</v>
      </c>
      <c r="DQ15" s="31" t="s">
        <v>345</v>
      </c>
      <c r="DR15" s="31" t="s">
        <v>345</v>
      </c>
      <c r="DS15" s="31" t="s">
        <v>345</v>
      </c>
      <c r="DT15" s="31" t="s">
        <v>345</v>
      </c>
      <c r="DU15" s="31" t="s">
        <v>345</v>
      </c>
      <c r="DV15" s="29" t="s">
        <v>345</v>
      </c>
      <c r="DW15" s="32" t="s">
        <v>345</v>
      </c>
      <c r="DX15" s="31" t="s">
        <v>345</v>
      </c>
      <c r="DY15" s="31" t="s">
        <v>345</v>
      </c>
      <c r="DZ15" s="31" t="s">
        <v>345</v>
      </c>
      <c r="EA15" s="31" t="s">
        <v>345</v>
      </c>
      <c r="EB15" s="31" t="s">
        <v>345</v>
      </c>
      <c r="EC15" s="31" t="s">
        <v>345</v>
      </c>
      <c r="ED15" s="31" t="s">
        <v>345</v>
      </c>
      <c r="EE15" s="31" t="s">
        <v>345</v>
      </c>
      <c r="EF15" s="31" t="s">
        <v>345</v>
      </c>
      <c r="EG15" s="31" t="s">
        <v>345</v>
      </c>
      <c r="EH15" s="31" t="s">
        <v>345</v>
      </c>
      <c r="EI15" s="31" t="s">
        <v>345</v>
      </c>
      <c r="EJ15" s="31" t="s">
        <v>345</v>
      </c>
      <c r="EK15" s="31" t="s">
        <v>345</v>
      </c>
      <c r="EL15" s="31" t="s">
        <v>345</v>
      </c>
      <c r="EM15" s="31" t="s">
        <v>345</v>
      </c>
      <c r="EN15" s="31" t="s">
        <v>345</v>
      </c>
      <c r="EO15" s="31" t="s">
        <v>345</v>
      </c>
      <c r="EP15" s="31" t="s">
        <v>345</v>
      </c>
      <c r="EQ15" s="31" t="s">
        <v>345</v>
      </c>
      <c r="ER15" s="31" t="s">
        <v>345</v>
      </c>
      <c r="ES15" s="31" t="s">
        <v>345</v>
      </c>
      <c r="ET15" s="31" t="s">
        <v>345</v>
      </c>
      <c r="EU15" s="31" t="s">
        <v>345</v>
      </c>
      <c r="EV15" s="31" t="s">
        <v>345</v>
      </c>
      <c r="EW15" s="31" t="s">
        <v>345</v>
      </c>
      <c r="EX15" s="31" t="s">
        <v>345</v>
      </c>
      <c r="EY15" s="31" t="s">
        <v>345</v>
      </c>
      <c r="EZ15" s="31" t="s">
        <v>345</v>
      </c>
      <c r="FA15" s="31" t="s">
        <v>345</v>
      </c>
      <c r="FB15" s="31" t="s">
        <v>345</v>
      </c>
      <c r="FC15" s="31" t="s">
        <v>345</v>
      </c>
      <c r="FD15" s="31" t="s">
        <v>345</v>
      </c>
      <c r="FE15" s="31" t="s">
        <v>345</v>
      </c>
      <c r="FF15" s="31" t="s">
        <v>345</v>
      </c>
      <c r="FG15" s="31" t="s">
        <v>345</v>
      </c>
      <c r="FH15" s="31" t="s">
        <v>345</v>
      </c>
      <c r="FI15" s="31" t="s">
        <v>345</v>
      </c>
      <c r="FJ15" s="31" t="s">
        <v>345</v>
      </c>
      <c r="FK15" s="31" t="s">
        <v>345</v>
      </c>
      <c r="FL15" s="31" t="s">
        <v>345</v>
      </c>
      <c r="FM15" s="31" t="s">
        <v>345</v>
      </c>
      <c r="FN15" s="31" t="s">
        <v>345</v>
      </c>
      <c r="FO15" s="31" t="s">
        <v>345</v>
      </c>
      <c r="FP15" s="31" t="s">
        <v>345</v>
      </c>
      <c r="FQ15" s="31" t="s">
        <v>345</v>
      </c>
      <c r="FR15" s="31" t="s">
        <v>345</v>
      </c>
      <c r="FS15" s="31" t="s">
        <v>345</v>
      </c>
      <c r="FT15" s="31" t="s">
        <v>345</v>
      </c>
      <c r="FU15" s="31" t="s">
        <v>345</v>
      </c>
      <c r="FV15" s="31" t="s">
        <v>345</v>
      </c>
      <c r="FW15" s="31" t="s">
        <v>345</v>
      </c>
      <c r="FX15" s="31" t="s">
        <v>345</v>
      </c>
      <c r="FY15" s="32" t="s">
        <v>345</v>
      </c>
      <c r="FZ15" s="31" t="s">
        <v>345</v>
      </c>
      <c r="GA15" s="49" t="s">
        <v>345</v>
      </c>
    </row>
    <row r="16" spans="1:183">
      <c r="A16" s="50">
        <v>1824</v>
      </c>
      <c r="B16" s="31" t="s">
        <v>345</v>
      </c>
      <c r="C16" s="31" t="s">
        <v>345</v>
      </c>
      <c r="D16" s="31">
        <v>1328.1121187139324</v>
      </c>
      <c r="E16" s="31" t="s">
        <v>345</v>
      </c>
      <c r="F16" s="31">
        <v>1245.8368350608521</v>
      </c>
      <c r="G16" s="31" t="s">
        <v>345</v>
      </c>
      <c r="H16" s="31" t="s">
        <v>345</v>
      </c>
      <c r="I16" s="31">
        <v>1968.8763136620857</v>
      </c>
      <c r="J16" s="31" t="s">
        <v>345</v>
      </c>
      <c r="K16" s="31">
        <v>898.81831610044321</v>
      </c>
      <c r="L16" s="31" t="s">
        <v>345</v>
      </c>
      <c r="M16" s="31" t="s">
        <v>345</v>
      </c>
      <c r="N16" s="32" t="s">
        <v>345</v>
      </c>
      <c r="O16" s="36" t="s">
        <v>345</v>
      </c>
      <c r="P16" s="31" t="s">
        <v>345</v>
      </c>
      <c r="Q16" s="31" t="s">
        <v>345</v>
      </c>
      <c r="R16" s="31" t="s">
        <v>345</v>
      </c>
      <c r="S16" s="31" t="s">
        <v>345</v>
      </c>
      <c r="T16" s="35" t="s">
        <v>345</v>
      </c>
      <c r="U16" s="31">
        <v>587.34939759036138</v>
      </c>
      <c r="V16" s="31" t="s">
        <v>345</v>
      </c>
      <c r="W16" s="31" t="s">
        <v>345</v>
      </c>
      <c r="X16" s="31" t="s">
        <v>345</v>
      </c>
      <c r="Y16" s="32" t="s">
        <v>345</v>
      </c>
      <c r="Z16" s="31" t="s">
        <v>345</v>
      </c>
      <c r="AA16" s="31" t="s">
        <v>345</v>
      </c>
      <c r="AB16" s="31" t="s">
        <v>345</v>
      </c>
      <c r="AC16" s="31" t="s">
        <v>345</v>
      </c>
      <c r="AD16" s="31" t="s">
        <v>345</v>
      </c>
      <c r="AE16" s="31" t="s">
        <v>345</v>
      </c>
      <c r="AF16" s="31" t="s">
        <v>345</v>
      </c>
      <c r="AG16" s="32" t="s">
        <v>345</v>
      </c>
      <c r="AH16" s="31" t="s">
        <v>345</v>
      </c>
      <c r="AI16" s="31" t="s">
        <v>345</v>
      </c>
      <c r="AJ16" s="31" t="s">
        <v>345</v>
      </c>
      <c r="AK16" s="31" t="s">
        <v>345</v>
      </c>
      <c r="AL16" s="31" t="s">
        <v>345</v>
      </c>
      <c r="AM16" s="32"/>
      <c r="AN16" s="31"/>
      <c r="AO16" s="31"/>
      <c r="AP16" s="32"/>
      <c r="AQ16" s="31" t="s">
        <v>345</v>
      </c>
      <c r="AR16" s="31" t="s">
        <v>345</v>
      </c>
      <c r="AS16" s="31" t="s">
        <v>345</v>
      </c>
      <c r="AT16" s="31" t="s">
        <v>345</v>
      </c>
      <c r="AU16" s="31" t="s">
        <v>345</v>
      </c>
      <c r="AV16" s="31" t="s">
        <v>345</v>
      </c>
      <c r="AW16" s="31" t="s">
        <v>345</v>
      </c>
      <c r="AX16" s="31" t="s">
        <v>345</v>
      </c>
      <c r="AY16" s="31" t="s">
        <v>345</v>
      </c>
      <c r="AZ16" s="31" t="s">
        <v>345</v>
      </c>
      <c r="BA16" s="31" t="s">
        <v>345</v>
      </c>
      <c r="BB16" s="31" t="s">
        <v>345</v>
      </c>
      <c r="BC16" s="31" t="s">
        <v>345</v>
      </c>
      <c r="BD16" s="31" t="s">
        <v>345</v>
      </c>
      <c r="BE16" s="31" t="s">
        <v>345</v>
      </c>
      <c r="BF16" s="32" t="s">
        <v>345</v>
      </c>
      <c r="BG16" s="31" t="s">
        <v>345</v>
      </c>
      <c r="BH16" s="31" t="s">
        <v>345</v>
      </c>
      <c r="BI16" s="31">
        <v>648.03423228350766</v>
      </c>
      <c r="BJ16" s="31" t="s">
        <v>345</v>
      </c>
      <c r="BK16" s="31" t="s">
        <v>345</v>
      </c>
      <c r="BL16" s="31" t="s">
        <v>345</v>
      </c>
      <c r="BM16" s="31" t="s">
        <v>345</v>
      </c>
      <c r="BN16" s="31" t="s">
        <v>345</v>
      </c>
      <c r="BO16" s="32" t="s">
        <v>345</v>
      </c>
      <c r="BP16" s="31" t="s">
        <v>345</v>
      </c>
      <c r="BQ16" s="31" t="s">
        <v>345</v>
      </c>
      <c r="BR16" s="31" t="s">
        <v>345</v>
      </c>
      <c r="BS16" s="31" t="s">
        <v>345</v>
      </c>
      <c r="BT16" s="31" t="s">
        <v>345</v>
      </c>
      <c r="BU16" s="31" t="s">
        <v>345</v>
      </c>
      <c r="BV16" s="31" t="s">
        <v>345</v>
      </c>
      <c r="BW16" s="31" t="s">
        <v>345</v>
      </c>
      <c r="BX16" s="31" t="s">
        <v>345</v>
      </c>
      <c r="BY16" s="31" t="s">
        <v>345</v>
      </c>
      <c r="BZ16" s="31" t="s">
        <v>345</v>
      </c>
      <c r="CA16" s="31" t="s">
        <v>345</v>
      </c>
      <c r="CB16" s="31" t="s">
        <v>345</v>
      </c>
      <c r="CC16" s="31" t="s">
        <v>345</v>
      </c>
      <c r="CD16" s="31" t="s">
        <v>345</v>
      </c>
      <c r="CE16" s="32" t="s">
        <v>345</v>
      </c>
      <c r="CF16" s="31" t="s">
        <v>345</v>
      </c>
      <c r="CG16" s="32" t="s">
        <v>345</v>
      </c>
      <c r="CH16" s="31" t="s">
        <v>345</v>
      </c>
      <c r="CI16" s="31" t="s">
        <v>345</v>
      </c>
      <c r="CJ16" s="31" t="s">
        <v>345</v>
      </c>
      <c r="CK16" s="31" t="s">
        <v>345</v>
      </c>
      <c r="CL16" s="31" t="s">
        <v>345</v>
      </c>
      <c r="CM16" s="31" t="s">
        <v>345</v>
      </c>
      <c r="CN16" s="31" t="s">
        <v>345</v>
      </c>
      <c r="CO16" s="31" t="s">
        <v>345</v>
      </c>
      <c r="CP16" s="31" t="s">
        <v>345</v>
      </c>
      <c r="CQ16" s="31" t="s">
        <v>345</v>
      </c>
      <c r="CR16" s="31" t="s">
        <v>345</v>
      </c>
      <c r="CS16" s="31" t="s">
        <v>345</v>
      </c>
      <c r="CT16" s="31" t="s">
        <v>345</v>
      </c>
      <c r="CU16" s="31" t="s">
        <v>345</v>
      </c>
      <c r="CV16" s="31" t="s">
        <v>345</v>
      </c>
      <c r="CW16" s="31" t="s">
        <v>345</v>
      </c>
      <c r="CX16" s="32" t="s">
        <v>345</v>
      </c>
      <c r="CY16" s="31" t="s">
        <v>345</v>
      </c>
      <c r="CZ16" s="31" t="s">
        <v>345</v>
      </c>
      <c r="DA16" s="31" t="s">
        <v>345</v>
      </c>
      <c r="DB16" s="31" t="s">
        <v>345</v>
      </c>
      <c r="DC16" s="31" t="s">
        <v>345</v>
      </c>
      <c r="DD16" s="31" t="s">
        <v>345</v>
      </c>
      <c r="DE16" s="31" t="s">
        <v>345</v>
      </c>
      <c r="DF16" s="32" t="s">
        <v>345</v>
      </c>
      <c r="DG16" s="31" t="s">
        <v>345</v>
      </c>
      <c r="DH16" s="31" t="s">
        <v>345</v>
      </c>
      <c r="DI16" s="31" t="s">
        <v>345</v>
      </c>
      <c r="DJ16" s="31" t="s">
        <v>345</v>
      </c>
      <c r="DK16" s="31" t="s">
        <v>345</v>
      </c>
      <c r="DL16" s="31" t="s">
        <v>345</v>
      </c>
      <c r="DM16" s="31" t="s">
        <v>345</v>
      </c>
      <c r="DN16" s="31" t="s">
        <v>345</v>
      </c>
      <c r="DO16" s="31" t="s">
        <v>345</v>
      </c>
      <c r="DP16" s="31" t="s">
        <v>345</v>
      </c>
      <c r="DQ16" s="31" t="s">
        <v>345</v>
      </c>
      <c r="DR16" s="31" t="s">
        <v>345</v>
      </c>
      <c r="DS16" s="31" t="s">
        <v>345</v>
      </c>
      <c r="DT16" s="31" t="s">
        <v>345</v>
      </c>
      <c r="DU16" s="31" t="s">
        <v>345</v>
      </c>
      <c r="DV16" s="29" t="s">
        <v>345</v>
      </c>
      <c r="DW16" s="32" t="s">
        <v>345</v>
      </c>
      <c r="DX16" s="31" t="s">
        <v>345</v>
      </c>
      <c r="DY16" s="31" t="s">
        <v>345</v>
      </c>
      <c r="DZ16" s="31" t="s">
        <v>345</v>
      </c>
      <c r="EA16" s="31" t="s">
        <v>345</v>
      </c>
      <c r="EB16" s="31" t="s">
        <v>345</v>
      </c>
      <c r="EC16" s="31" t="s">
        <v>345</v>
      </c>
      <c r="ED16" s="31" t="s">
        <v>345</v>
      </c>
      <c r="EE16" s="31" t="s">
        <v>345</v>
      </c>
      <c r="EF16" s="31" t="s">
        <v>345</v>
      </c>
      <c r="EG16" s="31" t="s">
        <v>345</v>
      </c>
      <c r="EH16" s="31" t="s">
        <v>345</v>
      </c>
      <c r="EI16" s="31" t="s">
        <v>345</v>
      </c>
      <c r="EJ16" s="31" t="s">
        <v>345</v>
      </c>
      <c r="EK16" s="31" t="s">
        <v>345</v>
      </c>
      <c r="EL16" s="31" t="s">
        <v>345</v>
      </c>
      <c r="EM16" s="31" t="s">
        <v>345</v>
      </c>
      <c r="EN16" s="31" t="s">
        <v>345</v>
      </c>
      <c r="EO16" s="31" t="s">
        <v>345</v>
      </c>
      <c r="EP16" s="31" t="s">
        <v>345</v>
      </c>
      <c r="EQ16" s="31" t="s">
        <v>345</v>
      </c>
      <c r="ER16" s="31" t="s">
        <v>345</v>
      </c>
      <c r="ES16" s="31" t="s">
        <v>345</v>
      </c>
      <c r="ET16" s="31" t="s">
        <v>345</v>
      </c>
      <c r="EU16" s="31" t="s">
        <v>345</v>
      </c>
      <c r="EV16" s="31" t="s">
        <v>345</v>
      </c>
      <c r="EW16" s="31" t="s">
        <v>345</v>
      </c>
      <c r="EX16" s="31" t="s">
        <v>345</v>
      </c>
      <c r="EY16" s="31" t="s">
        <v>345</v>
      </c>
      <c r="EZ16" s="31" t="s">
        <v>345</v>
      </c>
      <c r="FA16" s="31" t="s">
        <v>345</v>
      </c>
      <c r="FB16" s="31" t="s">
        <v>345</v>
      </c>
      <c r="FC16" s="31" t="s">
        <v>345</v>
      </c>
      <c r="FD16" s="31" t="s">
        <v>345</v>
      </c>
      <c r="FE16" s="31" t="s">
        <v>345</v>
      </c>
      <c r="FF16" s="31" t="s">
        <v>345</v>
      </c>
      <c r="FG16" s="31" t="s">
        <v>345</v>
      </c>
      <c r="FH16" s="31" t="s">
        <v>345</v>
      </c>
      <c r="FI16" s="31" t="s">
        <v>345</v>
      </c>
      <c r="FJ16" s="31" t="s">
        <v>345</v>
      </c>
      <c r="FK16" s="31" t="s">
        <v>345</v>
      </c>
      <c r="FL16" s="31" t="s">
        <v>345</v>
      </c>
      <c r="FM16" s="31" t="s">
        <v>345</v>
      </c>
      <c r="FN16" s="31" t="s">
        <v>345</v>
      </c>
      <c r="FO16" s="31" t="s">
        <v>345</v>
      </c>
      <c r="FP16" s="31" t="s">
        <v>345</v>
      </c>
      <c r="FQ16" s="31" t="s">
        <v>345</v>
      </c>
      <c r="FR16" s="31" t="s">
        <v>345</v>
      </c>
      <c r="FS16" s="31" t="s">
        <v>345</v>
      </c>
      <c r="FT16" s="31" t="s">
        <v>345</v>
      </c>
      <c r="FU16" s="31" t="s">
        <v>345</v>
      </c>
      <c r="FV16" s="31" t="s">
        <v>345</v>
      </c>
      <c r="FW16" s="31" t="s">
        <v>345</v>
      </c>
      <c r="FX16" s="31" t="s">
        <v>345</v>
      </c>
      <c r="FY16" s="32" t="s">
        <v>345</v>
      </c>
      <c r="FZ16" s="31" t="s">
        <v>345</v>
      </c>
      <c r="GA16" s="49" t="s">
        <v>345</v>
      </c>
    </row>
    <row r="17" spans="1:183">
      <c r="A17" s="50">
        <v>1825</v>
      </c>
      <c r="B17" s="31" t="s">
        <v>345</v>
      </c>
      <c r="C17" s="31" t="s">
        <v>345</v>
      </c>
      <c r="D17" s="31">
        <v>1321.6612377850163</v>
      </c>
      <c r="E17" s="31" t="s">
        <v>345</v>
      </c>
      <c r="F17" s="31">
        <v>1190.9119010819165</v>
      </c>
      <c r="G17" s="31" t="s">
        <v>345</v>
      </c>
      <c r="H17" s="31" t="s">
        <v>345</v>
      </c>
      <c r="I17" s="31">
        <v>1937.5497215592682</v>
      </c>
      <c r="J17" s="31" t="s">
        <v>345</v>
      </c>
      <c r="K17" s="31">
        <v>891.96071298654056</v>
      </c>
      <c r="L17" s="31" t="s">
        <v>345</v>
      </c>
      <c r="M17" s="31" t="s">
        <v>345</v>
      </c>
      <c r="N17" s="32" t="s">
        <v>345</v>
      </c>
      <c r="O17" s="36" t="s">
        <v>345</v>
      </c>
      <c r="P17" s="31" t="s">
        <v>345</v>
      </c>
      <c r="Q17" s="31" t="s">
        <v>345</v>
      </c>
      <c r="R17" s="31" t="s">
        <v>345</v>
      </c>
      <c r="S17" s="31" t="s">
        <v>345</v>
      </c>
      <c r="T17" s="35" t="s">
        <v>345</v>
      </c>
      <c r="U17" s="31">
        <v>615.61561561561564</v>
      </c>
      <c r="V17" s="31" t="s">
        <v>345</v>
      </c>
      <c r="W17" s="31" t="s">
        <v>345</v>
      </c>
      <c r="X17" s="31" t="s">
        <v>345</v>
      </c>
      <c r="Y17" s="32" t="s">
        <v>345</v>
      </c>
      <c r="Z17" s="31" t="s">
        <v>345</v>
      </c>
      <c r="AA17" s="31" t="s">
        <v>345</v>
      </c>
      <c r="AB17" s="31" t="s">
        <v>345</v>
      </c>
      <c r="AC17" s="31" t="s">
        <v>345</v>
      </c>
      <c r="AD17" s="31" t="s">
        <v>345</v>
      </c>
      <c r="AE17" s="31" t="s">
        <v>345</v>
      </c>
      <c r="AF17" s="31" t="s">
        <v>345</v>
      </c>
      <c r="AG17" s="32" t="s">
        <v>345</v>
      </c>
      <c r="AH17" s="31" t="s">
        <v>345</v>
      </c>
      <c r="AI17" s="31" t="s">
        <v>345</v>
      </c>
      <c r="AJ17" s="31" t="s">
        <v>345</v>
      </c>
      <c r="AK17" s="31" t="s">
        <v>345</v>
      </c>
      <c r="AL17" s="31" t="s">
        <v>345</v>
      </c>
      <c r="AM17" s="32"/>
      <c r="AN17" s="31"/>
      <c r="AO17" s="31"/>
      <c r="AP17" s="32"/>
      <c r="AQ17" s="31" t="s">
        <v>345</v>
      </c>
      <c r="AR17" s="31" t="s">
        <v>345</v>
      </c>
      <c r="AS17" s="31" t="s">
        <v>345</v>
      </c>
      <c r="AT17" s="31" t="s">
        <v>345</v>
      </c>
      <c r="AU17" s="31" t="s">
        <v>345</v>
      </c>
      <c r="AV17" s="31" t="s">
        <v>345</v>
      </c>
      <c r="AW17" s="31" t="s">
        <v>345</v>
      </c>
      <c r="AX17" s="31" t="s">
        <v>345</v>
      </c>
      <c r="AY17" s="31" t="s">
        <v>345</v>
      </c>
      <c r="AZ17" s="31" t="s">
        <v>345</v>
      </c>
      <c r="BA17" s="31" t="s">
        <v>345</v>
      </c>
      <c r="BB17" s="31" t="s">
        <v>345</v>
      </c>
      <c r="BC17" s="31" t="s">
        <v>345</v>
      </c>
      <c r="BD17" s="31" t="s">
        <v>345</v>
      </c>
      <c r="BE17" s="31" t="s">
        <v>345</v>
      </c>
      <c r="BF17" s="32" t="s">
        <v>345</v>
      </c>
      <c r="BG17" s="31" t="s">
        <v>345</v>
      </c>
      <c r="BH17" s="31" t="s">
        <v>345</v>
      </c>
      <c r="BI17" s="31">
        <v>667.28494268678003</v>
      </c>
      <c r="BJ17" s="31" t="s">
        <v>345</v>
      </c>
      <c r="BK17" s="31" t="s">
        <v>345</v>
      </c>
      <c r="BL17" s="31" t="s">
        <v>345</v>
      </c>
      <c r="BM17" s="31" t="s">
        <v>345</v>
      </c>
      <c r="BN17" s="31" t="s">
        <v>345</v>
      </c>
      <c r="BO17" s="32" t="s">
        <v>345</v>
      </c>
      <c r="BP17" s="31" t="s">
        <v>345</v>
      </c>
      <c r="BQ17" s="31" t="s">
        <v>345</v>
      </c>
      <c r="BR17" s="31" t="s">
        <v>345</v>
      </c>
      <c r="BS17" s="31" t="s">
        <v>345</v>
      </c>
      <c r="BT17" s="31" t="s">
        <v>345</v>
      </c>
      <c r="BU17" s="31" t="s">
        <v>345</v>
      </c>
      <c r="BV17" s="31" t="s">
        <v>345</v>
      </c>
      <c r="BW17" s="31" t="s">
        <v>345</v>
      </c>
      <c r="BX17" s="31" t="s">
        <v>345</v>
      </c>
      <c r="BY17" s="31" t="s">
        <v>345</v>
      </c>
      <c r="BZ17" s="31" t="s">
        <v>345</v>
      </c>
      <c r="CA17" s="31" t="s">
        <v>345</v>
      </c>
      <c r="CB17" s="31" t="s">
        <v>345</v>
      </c>
      <c r="CC17" s="31" t="s">
        <v>345</v>
      </c>
      <c r="CD17" s="31" t="s">
        <v>345</v>
      </c>
      <c r="CE17" s="32" t="s">
        <v>345</v>
      </c>
      <c r="CF17" s="31" t="s">
        <v>345</v>
      </c>
      <c r="CG17" s="32" t="s">
        <v>345</v>
      </c>
      <c r="CH17" s="31" t="s">
        <v>345</v>
      </c>
      <c r="CI17" s="31" t="s">
        <v>345</v>
      </c>
      <c r="CJ17" s="31" t="s">
        <v>345</v>
      </c>
      <c r="CK17" s="31" t="s">
        <v>345</v>
      </c>
      <c r="CL17" s="31" t="s">
        <v>345</v>
      </c>
      <c r="CM17" s="31" t="s">
        <v>345</v>
      </c>
      <c r="CN17" s="31" t="s">
        <v>345</v>
      </c>
      <c r="CO17" s="31" t="s">
        <v>345</v>
      </c>
      <c r="CP17" s="31" t="s">
        <v>345</v>
      </c>
      <c r="CQ17" s="31" t="s">
        <v>345</v>
      </c>
      <c r="CR17" s="31" t="s">
        <v>345</v>
      </c>
      <c r="CS17" s="31" t="s">
        <v>345</v>
      </c>
      <c r="CT17" s="31" t="s">
        <v>345</v>
      </c>
      <c r="CU17" s="31" t="s">
        <v>345</v>
      </c>
      <c r="CV17" s="31" t="s">
        <v>345</v>
      </c>
      <c r="CW17" s="31" t="s">
        <v>345</v>
      </c>
      <c r="CX17" s="32" t="s">
        <v>345</v>
      </c>
      <c r="CY17" s="31" t="s">
        <v>345</v>
      </c>
      <c r="CZ17" s="31" t="s">
        <v>345</v>
      </c>
      <c r="DA17" s="31" t="s">
        <v>345</v>
      </c>
      <c r="DB17" s="31" t="s">
        <v>345</v>
      </c>
      <c r="DC17" s="31" t="s">
        <v>345</v>
      </c>
      <c r="DD17" s="31" t="s">
        <v>345</v>
      </c>
      <c r="DE17" s="31" t="s">
        <v>345</v>
      </c>
      <c r="DF17" s="32" t="s">
        <v>345</v>
      </c>
      <c r="DG17" s="31" t="s">
        <v>345</v>
      </c>
      <c r="DH17" s="31" t="s">
        <v>345</v>
      </c>
      <c r="DI17" s="31" t="s">
        <v>345</v>
      </c>
      <c r="DJ17" s="31" t="s">
        <v>345</v>
      </c>
      <c r="DK17" s="31" t="s">
        <v>345</v>
      </c>
      <c r="DL17" s="31" t="s">
        <v>345</v>
      </c>
      <c r="DM17" s="31" t="s">
        <v>345</v>
      </c>
      <c r="DN17" s="31" t="s">
        <v>345</v>
      </c>
      <c r="DO17" s="31" t="s">
        <v>345</v>
      </c>
      <c r="DP17" s="31" t="s">
        <v>345</v>
      </c>
      <c r="DQ17" s="31" t="s">
        <v>345</v>
      </c>
      <c r="DR17" s="31" t="s">
        <v>345</v>
      </c>
      <c r="DS17" s="31" t="s">
        <v>345</v>
      </c>
      <c r="DT17" s="31" t="s">
        <v>345</v>
      </c>
      <c r="DU17" s="31" t="s">
        <v>345</v>
      </c>
      <c r="DV17" s="29" t="s">
        <v>345</v>
      </c>
      <c r="DW17" s="32" t="s">
        <v>345</v>
      </c>
      <c r="DX17" s="31" t="s">
        <v>345</v>
      </c>
      <c r="DY17" s="31" t="s">
        <v>345</v>
      </c>
      <c r="DZ17" s="31" t="s">
        <v>345</v>
      </c>
      <c r="EA17" s="31" t="s">
        <v>345</v>
      </c>
      <c r="EB17" s="31" t="s">
        <v>345</v>
      </c>
      <c r="EC17" s="31" t="s">
        <v>345</v>
      </c>
      <c r="ED17" s="31" t="s">
        <v>345</v>
      </c>
      <c r="EE17" s="31" t="s">
        <v>345</v>
      </c>
      <c r="EF17" s="31" t="s">
        <v>345</v>
      </c>
      <c r="EG17" s="31" t="s">
        <v>345</v>
      </c>
      <c r="EH17" s="31" t="s">
        <v>345</v>
      </c>
      <c r="EI17" s="31" t="s">
        <v>345</v>
      </c>
      <c r="EJ17" s="31" t="s">
        <v>345</v>
      </c>
      <c r="EK17" s="31" t="s">
        <v>345</v>
      </c>
      <c r="EL17" s="31" t="s">
        <v>345</v>
      </c>
      <c r="EM17" s="31" t="s">
        <v>345</v>
      </c>
      <c r="EN17" s="31" t="s">
        <v>345</v>
      </c>
      <c r="EO17" s="31" t="s">
        <v>345</v>
      </c>
      <c r="EP17" s="31" t="s">
        <v>345</v>
      </c>
      <c r="EQ17" s="31" t="s">
        <v>345</v>
      </c>
      <c r="ER17" s="31" t="s">
        <v>345</v>
      </c>
      <c r="ES17" s="31" t="s">
        <v>345</v>
      </c>
      <c r="ET17" s="31" t="s">
        <v>345</v>
      </c>
      <c r="EU17" s="31" t="s">
        <v>345</v>
      </c>
      <c r="EV17" s="31" t="s">
        <v>345</v>
      </c>
      <c r="EW17" s="31" t="s">
        <v>345</v>
      </c>
      <c r="EX17" s="31" t="s">
        <v>345</v>
      </c>
      <c r="EY17" s="31" t="s">
        <v>345</v>
      </c>
      <c r="EZ17" s="31" t="s">
        <v>345</v>
      </c>
      <c r="FA17" s="31" t="s">
        <v>345</v>
      </c>
      <c r="FB17" s="31" t="s">
        <v>345</v>
      </c>
      <c r="FC17" s="31" t="s">
        <v>345</v>
      </c>
      <c r="FD17" s="31" t="s">
        <v>345</v>
      </c>
      <c r="FE17" s="31" t="s">
        <v>345</v>
      </c>
      <c r="FF17" s="31" t="s">
        <v>345</v>
      </c>
      <c r="FG17" s="31" t="s">
        <v>345</v>
      </c>
      <c r="FH17" s="31" t="s">
        <v>345</v>
      </c>
      <c r="FI17" s="31" t="s">
        <v>345</v>
      </c>
      <c r="FJ17" s="31" t="s">
        <v>345</v>
      </c>
      <c r="FK17" s="31" t="s">
        <v>345</v>
      </c>
      <c r="FL17" s="31" t="s">
        <v>345</v>
      </c>
      <c r="FM17" s="31" t="s">
        <v>345</v>
      </c>
      <c r="FN17" s="31" t="s">
        <v>345</v>
      </c>
      <c r="FO17" s="31" t="s">
        <v>345</v>
      </c>
      <c r="FP17" s="31" t="s">
        <v>345</v>
      </c>
      <c r="FQ17" s="31" t="s">
        <v>345</v>
      </c>
      <c r="FR17" s="31" t="s">
        <v>345</v>
      </c>
      <c r="FS17" s="31" t="s">
        <v>345</v>
      </c>
      <c r="FT17" s="31" t="s">
        <v>345</v>
      </c>
      <c r="FU17" s="31" t="s">
        <v>345</v>
      </c>
      <c r="FV17" s="31" t="s">
        <v>345</v>
      </c>
      <c r="FW17" s="31" t="s">
        <v>345</v>
      </c>
      <c r="FX17" s="31" t="s">
        <v>345</v>
      </c>
      <c r="FY17" s="32" t="s">
        <v>345</v>
      </c>
      <c r="FZ17" s="31" t="s">
        <v>345</v>
      </c>
      <c r="GA17" s="49" t="s">
        <v>345</v>
      </c>
    </row>
    <row r="18" spans="1:183">
      <c r="A18" s="50">
        <v>1826</v>
      </c>
      <c r="B18" s="31" t="s">
        <v>345</v>
      </c>
      <c r="C18" s="31" t="s">
        <v>345</v>
      </c>
      <c r="D18" s="31">
        <v>1324.2156074014481</v>
      </c>
      <c r="E18" s="31" t="s">
        <v>345</v>
      </c>
      <c r="F18" s="31">
        <v>1222.6627328047207</v>
      </c>
      <c r="G18" s="31" t="s">
        <v>345</v>
      </c>
      <c r="H18" s="31" t="s">
        <v>345</v>
      </c>
      <c r="I18" s="31">
        <v>1927.6445143531262</v>
      </c>
      <c r="J18" s="31" t="s">
        <v>345</v>
      </c>
      <c r="K18" s="31">
        <v>893.11334289813487</v>
      </c>
      <c r="L18" s="31" t="s">
        <v>345</v>
      </c>
      <c r="M18" s="31" t="s">
        <v>345</v>
      </c>
      <c r="N18" s="32" t="s">
        <v>345</v>
      </c>
      <c r="O18" s="36" t="s">
        <v>345</v>
      </c>
      <c r="P18" s="31" t="s">
        <v>345</v>
      </c>
      <c r="Q18" s="31" t="s">
        <v>345</v>
      </c>
      <c r="R18" s="31" t="s">
        <v>345</v>
      </c>
      <c r="S18" s="31" t="s">
        <v>345</v>
      </c>
      <c r="T18" s="35" t="s">
        <v>345</v>
      </c>
      <c r="U18" s="31">
        <v>627.27272727272737</v>
      </c>
      <c r="V18" s="31" t="s">
        <v>345</v>
      </c>
      <c r="W18" s="31" t="s">
        <v>345</v>
      </c>
      <c r="X18" s="31" t="s">
        <v>345</v>
      </c>
      <c r="Y18" s="32" t="s">
        <v>345</v>
      </c>
      <c r="Z18" s="31" t="s">
        <v>345</v>
      </c>
      <c r="AA18" s="31" t="s">
        <v>345</v>
      </c>
      <c r="AB18" s="31" t="s">
        <v>345</v>
      </c>
      <c r="AC18" s="31" t="s">
        <v>345</v>
      </c>
      <c r="AD18" s="31" t="s">
        <v>345</v>
      </c>
      <c r="AE18" s="31" t="s">
        <v>345</v>
      </c>
      <c r="AF18" s="31" t="s">
        <v>345</v>
      </c>
      <c r="AG18" s="32" t="s">
        <v>345</v>
      </c>
      <c r="AH18" s="31" t="s">
        <v>345</v>
      </c>
      <c r="AI18" s="31" t="s">
        <v>345</v>
      </c>
      <c r="AJ18" s="31" t="s">
        <v>345</v>
      </c>
      <c r="AK18" s="31" t="s">
        <v>345</v>
      </c>
      <c r="AL18" s="31" t="s">
        <v>345</v>
      </c>
      <c r="AM18" s="32"/>
      <c r="AN18" s="31"/>
      <c r="AO18" s="31"/>
      <c r="AP18" s="32"/>
      <c r="AQ18" s="31" t="s">
        <v>345</v>
      </c>
      <c r="AR18" s="31" t="s">
        <v>345</v>
      </c>
      <c r="AS18" s="31" t="s">
        <v>345</v>
      </c>
      <c r="AT18" s="31" t="s">
        <v>345</v>
      </c>
      <c r="AU18" s="31" t="s">
        <v>345</v>
      </c>
      <c r="AV18" s="31" t="s">
        <v>345</v>
      </c>
      <c r="AW18" s="31" t="s">
        <v>345</v>
      </c>
      <c r="AX18" s="31" t="s">
        <v>345</v>
      </c>
      <c r="AY18" s="31" t="s">
        <v>345</v>
      </c>
      <c r="AZ18" s="31" t="s">
        <v>345</v>
      </c>
      <c r="BA18" s="31" t="s">
        <v>345</v>
      </c>
      <c r="BB18" s="31" t="s">
        <v>345</v>
      </c>
      <c r="BC18" s="31" t="s">
        <v>345</v>
      </c>
      <c r="BD18" s="31" t="s">
        <v>345</v>
      </c>
      <c r="BE18" s="31" t="s">
        <v>345</v>
      </c>
      <c r="BF18" s="32" t="s">
        <v>345</v>
      </c>
      <c r="BG18" s="31" t="s">
        <v>345</v>
      </c>
      <c r="BH18" s="31" t="s">
        <v>345</v>
      </c>
      <c r="BI18" s="31">
        <v>672.29378282647497</v>
      </c>
      <c r="BJ18" s="31" t="s">
        <v>345</v>
      </c>
      <c r="BK18" s="31" t="s">
        <v>345</v>
      </c>
      <c r="BL18" s="31" t="s">
        <v>345</v>
      </c>
      <c r="BM18" s="31" t="s">
        <v>345</v>
      </c>
      <c r="BN18" s="31" t="s">
        <v>345</v>
      </c>
      <c r="BO18" s="32" t="s">
        <v>345</v>
      </c>
      <c r="BP18" s="31" t="s">
        <v>345</v>
      </c>
      <c r="BQ18" s="31" t="s">
        <v>345</v>
      </c>
      <c r="BR18" s="31" t="s">
        <v>345</v>
      </c>
      <c r="BS18" s="31" t="s">
        <v>345</v>
      </c>
      <c r="BT18" s="31" t="s">
        <v>345</v>
      </c>
      <c r="BU18" s="31" t="s">
        <v>345</v>
      </c>
      <c r="BV18" s="31" t="s">
        <v>345</v>
      </c>
      <c r="BW18" s="31" t="s">
        <v>345</v>
      </c>
      <c r="BX18" s="31" t="s">
        <v>345</v>
      </c>
      <c r="BY18" s="31" t="s">
        <v>345</v>
      </c>
      <c r="BZ18" s="31" t="s">
        <v>345</v>
      </c>
      <c r="CA18" s="31" t="s">
        <v>345</v>
      </c>
      <c r="CB18" s="31" t="s">
        <v>345</v>
      </c>
      <c r="CC18" s="31" t="s">
        <v>345</v>
      </c>
      <c r="CD18" s="31" t="s">
        <v>345</v>
      </c>
      <c r="CE18" s="32" t="s">
        <v>345</v>
      </c>
      <c r="CF18" s="31" t="s">
        <v>345</v>
      </c>
      <c r="CG18" s="32" t="s">
        <v>345</v>
      </c>
      <c r="CH18" s="31" t="s">
        <v>345</v>
      </c>
      <c r="CI18" s="31" t="s">
        <v>345</v>
      </c>
      <c r="CJ18" s="31" t="s">
        <v>345</v>
      </c>
      <c r="CK18" s="31" t="s">
        <v>345</v>
      </c>
      <c r="CL18" s="31" t="s">
        <v>345</v>
      </c>
      <c r="CM18" s="31" t="s">
        <v>345</v>
      </c>
      <c r="CN18" s="31" t="s">
        <v>345</v>
      </c>
      <c r="CO18" s="31" t="s">
        <v>345</v>
      </c>
      <c r="CP18" s="31" t="s">
        <v>345</v>
      </c>
      <c r="CQ18" s="31" t="s">
        <v>345</v>
      </c>
      <c r="CR18" s="31" t="s">
        <v>345</v>
      </c>
      <c r="CS18" s="31" t="s">
        <v>345</v>
      </c>
      <c r="CT18" s="31" t="s">
        <v>345</v>
      </c>
      <c r="CU18" s="31" t="s">
        <v>345</v>
      </c>
      <c r="CV18" s="31" t="s">
        <v>345</v>
      </c>
      <c r="CW18" s="31" t="s">
        <v>345</v>
      </c>
      <c r="CX18" s="32" t="s">
        <v>345</v>
      </c>
      <c r="CY18" s="31" t="s">
        <v>345</v>
      </c>
      <c r="CZ18" s="31" t="s">
        <v>345</v>
      </c>
      <c r="DA18" s="31" t="s">
        <v>345</v>
      </c>
      <c r="DB18" s="31" t="s">
        <v>345</v>
      </c>
      <c r="DC18" s="31" t="s">
        <v>345</v>
      </c>
      <c r="DD18" s="31" t="s">
        <v>345</v>
      </c>
      <c r="DE18" s="31" t="s">
        <v>345</v>
      </c>
      <c r="DF18" s="32" t="s">
        <v>345</v>
      </c>
      <c r="DG18" s="31" t="s">
        <v>345</v>
      </c>
      <c r="DH18" s="31" t="s">
        <v>345</v>
      </c>
      <c r="DI18" s="31" t="s">
        <v>345</v>
      </c>
      <c r="DJ18" s="31" t="s">
        <v>345</v>
      </c>
      <c r="DK18" s="31" t="s">
        <v>345</v>
      </c>
      <c r="DL18" s="31" t="s">
        <v>345</v>
      </c>
      <c r="DM18" s="31" t="s">
        <v>345</v>
      </c>
      <c r="DN18" s="31" t="s">
        <v>345</v>
      </c>
      <c r="DO18" s="31" t="s">
        <v>345</v>
      </c>
      <c r="DP18" s="31" t="s">
        <v>345</v>
      </c>
      <c r="DQ18" s="31" t="s">
        <v>345</v>
      </c>
      <c r="DR18" s="31" t="s">
        <v>345</v>
      </c>
      <c r="DS18" s="31" t="s">
        <v>345</v>
      </c>
      <c r="DT18" s="31" t="s">
        <v>345</v>
      </c>
      <c r="DU18" s="31" t="s">
        <v>345</v>
      </c>
      <c r="DV18" s="29" t="s">
        <v>345</v>
      </c>
      <c r="DW18" s="32" t="s">
        <v>345</v>
      </c>
      <c r="DX18" s="31" t="s">
        <v>345</v>
      </c>
      <c r="DY18" s="31" t="s">
        <v>345</v>
      </c>
      <c r="DZ18" s="31" t="s">
        <v>345</v>
      </c>
      <c r="EA18" s="31" t="s">
        <v>345</v>
      </c>
      <c r="EB18" s="31" t="s">
        <v>345</v>
      </c>
      <c r="EC18" s="31" t="s">
        <v>345</v>
      </c>
      <c r="ED18" s="31" t="s">
        <v>345</v>
      </c>
      <c r="EE18" s="31" t="s">
        <v>345</v>
      </c>
      <c r="EF18" s="31" t="s">
        <v>345</v>
      </c>
      <c r="EG18" s="31" t="s">
        <v>345</v>
      </c>
      <c r="EH18" s="31" t="s">
        <v>345</v>
      </c>
      <c r="EI18" s="31" t="s">
        <v>345</v>
      </c>
      <c r="EJ18" s="31" t="s">
        <v>345</v>
      </c>
      <c r="EK18" s="31" t="s">
        <v>345</v>
      </c>
      <c r="EL18" s="31" t="s">
        <v>345</v>
      </c>
      <c r="EM18" s="31" t="s">
        <v>345</v>
      </c>
      <c r="EN18" s="31" t="s">
        <v>345</v>
      </c>
      <c r="EO18" s="31" t="s">
        <v>345</v>
      </c>
      <c r="EP18" s="31" t="s">
        <v>345</v>
      </c>
      <c r="EQ18" s="31" t="s">
        <v>345</v>
      </c>
      <c r="ER18" s="31" t="s">
        <v>345</v>
      </c>
      <c r="ES18" s="31" t="s">
        <v>345</v>
      </c>
      <c r="ET18" s="31" t="s">
        <v>345</v>
      </c>
      <c r="EU18" s="31" t="s">
        <v>345</v>
      </c>
      <c r="EV18" s="31" t="s">
        <v>345</v>
      </c>
      <c r="EW18" s="31" t="s">
        <v>345</v>
      </c>
      <c r="EX18" s="31" t="s">
        <v>345</v>
      </c>
      <c r="EY18" s="31" t="s">
        <v>345</v>
      </c>
      <c r="EZ18" s="31" t="s">
        <v>345</v>
      </c>
      <c r="FA18" s="31" t="s">
        <v>345</v>
      </c>
      <c r="FB18" s="31" t="s">
        <v>345</v>
      </c>
      <c r="FC18" s="31" t="s">
        <v>345</v>
      </c>
      <c r="FD18" s="31" t="s">
        <v>345</v>
      </c>
      <c r="FE18" s="31" t="s">
        <v>345</v>
      </c>
      <c r="FF18" s="31" t="s">
        <v>345</v>
      </c>
      <c r="FG18" s="31" t="s">
        <v>345</v>
      </c>
      <c r="FH18" s="31" t="s">
        <v>345</v>
      </c>
      <c r="FI18" s="31" t="s">
        <v>345</v>
      </c>
      <c r="FJ18" s="31" t="s">
        <v>345</v>
      </c>
      <c r="FK18" s="31" t="s">
        <v>345</v>
      </c>
      <c r="FL18" s="31" t="s">
        <v>345</v>
      </c>
      <c r="FM18" s="31" t="s">
        <v>345</v>
      </c>
      <c r="FN18" s="31" t="s">
        <v>345</v>
      </c>
      <c r="FO18" s="31" t="s">
        <v>345</v>
      </c>
      <c r="FP18" s="31" t="s">
        <v>345</v>
      </c>
      <c r="FQ18" s="31" t="s">
        <v>345</v>
      </c>
      <c r="FR18" s="31" t="s">
        <v>345</v>
      </c>
      <c r="FS18" s="31" t="s">
        <v>345</v>
      </c>
      <c r="FT18" s="31" t="s">
        <v>345</v>
      </c>
      <c r="FU18" s="31" t="s">
        <v>345</v>
      </c>
      <c r="FV18" s="31" t="s">
        <v>345</v>
      </c>
      <c r="FW18" s="31" t="s">
        <v>345</v>
      </c>
      <c r="FX18" s="31" t="s">
        <v>345</v>
      </c>
      <c r="FY18" s="32" t="s">
        <v>345</v>
      </c>
      <c r="FZ18" s="31" t="s">
        <v>345</v>
      </c>
      <c r="GA18" s="49" t="s">
        <v>345</v>
      </c>
    </row>
    <row r="19" spans="1:183">
      <c r="A19" s="50">
        <v>1827</v>
      </c>
      <c r="B19" s="31" t="s">
        <v>345</v>
      </c>
      <c r="C19" s="31" t="s">
        <v>345</v>
      </c>
      <c r="D19" s="31">
        <v>1349.0039840637451</v>
      </c>
      <c r="E19" s="31" t="s">
        <v>345</v>
      </c>
      <c r="F19" s="31">
        <v>1197.1460873285055</v>
      </c>
      <c r="G19" s="31" t="s">
        <v>345</v>
      </c>
      <c r="H19" s="31" t="s">
        <v>345</v>
      </c>
      <c r="I19" s="31">
        <v>2001.171417415072</v>
      </c>
      <c r="J19" s="31" t="s">
        <v>345</v>
      </c>
      <c r="K19" s="31">
        <v>830.96590909090901</v>
      </c>
      <c r="L19" s="31" t="s">
        <v>345</v>
      </c>
      <c r="M19" s="31" t="s">
        <v>345</v>
      </c>
      <c r="N19" s="32" t="s">
        <v>345</v>
      </c>
      <c r="O19" s="36" t="s">
        <v>345</v>
      </c>
      <c r="P19" s="31" t="s">
        <v>345</v>
      </c>
      <c r="Q19" s="31" t="s">
        <v>345</v>
      </c>
      <c r="R19" s="31" t="s">
        <v>345</v>
      </c>
      <c r="S19" s="31" t="s">
        <v>345</v>
      </c>
      <c r="T19" s="35" t="s">
        <v>345</v>
      </c>
      <c r="U19" s="31">
        <v>646.34146341463418</v>
      </c>
      <c r="V19" s="31" t="s">
        <v>345</v>
      </c>
      <c r="W19" s="31" t="s">
        <v>345</v>
      </c>
      <c r="X19" s="31" t="s">
        <v>345</v>
      </c>
      <c r="Y19" s="32" t="s">
        <v>345</v>
      </c>
      <c r="Z19" s="31" t="s">
        <v>345</v>
      </c>
      <c r="AA19" s="31" t="s">
        <v>345</v>
      </c>
      <c r="AB19" s="31" t="s">
        <v>345</v>
      </c>
      <c r="AC19" s="31" t="s">
        <v>345</v>
      </c>
      <c r="AD19" s="31" t="s">
        <v>345</v>
      </c>
      <c r="AE19" s="31" t="s">
        <v>345</v>
      </c>
      <c r="AF19" s="31" t="s">
        <v>345</v>
      </c>
      <c r="AG19" s="32" t="s">
        <v>345</v>
      </c>
      <c r="AH19" s="31" t="s">
        <v>345</v>
      </c>
      <c r="AI19" s="31" t="s">
        <v>345</v>
      </c>
      <c r="AJ19" s="31" t="s">
        <v>345</v>
      </c>
      <c r="AK19" s="31" t="s">
        <v>345</v>
      </c>
      <c r="AL19" s="31" t="s">
        <v>345</v>
      </c>
      <c r="AM19" s="32"/>
      <c r="AN19" s="31"/>
      <c r="AO19" s="31"/>
      <c r="AP19" s="32"/>
      <c r="AQ19" s="31" t="s">
        <v>345</v>
      </c>
      <c r="AR19" s="31" t="s">
        <v>345</v>
      </c>
      <c r="AS19" s="31" t="s">
        <v>345</v>
      </c>
      <c r="AT19" s="31" t="s">
        <v>345</v>
      </c>
      <c r="AU19" s="31" t="s">
        <v>345</v>
      </c>
      <c r="AV19" s="31" t="s">
        <v>345</v>
      </c>
      <c r="AW19" s="31" t="s">
        <v>345</v>
      </c>
      <c r="AX19" s="31" t="s">
        <v>345</v>
      </c>
      <c r="AY19" s="31" t="s">
        <v>345</v>
      </c>
      <c r="AZ19" s="31" t="s">
        <v>345</v>
      </c>
      <c r="BA19" s="31" t="s">
        <v>345</v>
      </c>
      <c r="BB19" s="31" t="s">
        <v>345</v>
      </c>
      <c r="BC19" s="31" t="s">
        <v>345</v>
      </c>
      <c r="BD19" s="31" t="s">
        <v>345</v>
      </c>
      <c r="BE19" s="31" t="s">
        <v>345</v>
      </c>
      <c r="BF19" s="32" t="s">
        <v>345</v>
      </c>
      <c r="BG19" s="31" t="s">
        <v>345</v>
      </c>
      <c r="BH19" s="31" t="s">
        <v>345</v>
      </c>
      <c r="BI19" s="31">
        <v>675.19989904528836</v>
      </c>
      <c r="BJ19" s="31" t="s">
        <v>345</v>
      </c>
      <c r="BK19" s="31" t="s">
        <v>345</v>
      </c>
      <c r="BL19" s="31" t="s">
        <v>345</v>
      </c>
      <c r="BM19" s="31" t="s">
        <v>345</v>
      </c>
      <c r="BN19" s="31" t="s">
        <v>345</v>
      </c>
      <c r="BO19" s="32" t="s">
        <v>345</v>
      </c>
      <c r="BP19" s="31" t="s">
        <v>345</v>
      </c>
      <c r="BQ19" s="31" t="s">
        <v>345</v>
      </c>
      <c r="BR19" s="31" t="s">
        <v>345</v>
      </c>
      <c r="BS19" s="31" t="s">
        <v>345</v>
      </c>
      <c r="BT19" s="31" t="s">
        <v>345</v>
      </c>
      <c r="BU19" s="31" t="s">
        <v>345</v>
      </c>
      <c r="BV19" s="31" t="s">
        <v>345</v>
      </c>
      <c r="BW19" s="31" t="s">
        <v>345</v>
      </c>
      <c r="BX19" s="31" t="s">
        <v>345</v>
      </c>
      <c r="BY19" s="31" t="s">
        <v>345</v>
      </c>
      <c r="BZ19" s="31" t="s">
        <v>345</v>
      </c>
      <c r="CA19" s="31" t="s">
        <v>345</v>
      </c>
      <c r="CB19" s="31" t="s">
        <v>345</v>
      </c>
      <c r="CC19" s="31" t="s">
        <v>345</v>
      </c>
      <c r="CD19" s="31" t="s">
        <v>345</v>
      </c>
      <c r="CE19" s="32" t="s">
        <v>345</v>
      </c>
      <c r="CF19" s="31" t="s">
        <v>345</v>
      </c>
      <c r="CG19" s="32" t="s">
        <v>345</v>
      </c>
      <c r="CH19" s="31" t="s">
        <v>345</v>
      </c>
      <c r="CI19" s="31" t="s">
        <v>345</v>
      </c>
      <c r="CJ19" s="31" t="s">
        <v>345</v>
      </c>
      <c r="CK19" s="31" t="s">
        <v>345</v>
      </c>
      <c r="CL19" s="31" t="s">
        <v>345</v>
      </c>
      <c r="CM19" s="31" t="s">
        <v>345</v>
      </c>
      <c r="CN19" s="31" t="s">
        <v>345</v>
      </c>
      <c r="CO19" s="31" t="s">
        <v>345</v>
      </c>
      <c r="CP19" s="31" t="s">
        <v>345</v>
      </c>
      <c r="CQ19" s="31" t="s">
        <v>345</v>
      </c>
      <c r="CR19" s="31" t="s">
        <v>345</v>
      </c>
      <c r="CS19" s="31" t="s">
        <v>345</v>
      </c>
      <c r="CT19" s="31" t="s">
        <v>345</v>
      </c>
      <c r="CU19" s="31" t="s">
        <v>345</v>
      </c>
      <c r="CV19" s="31" t="s">
        <v>345</v>
      </c>
      <c r="CW19" s="31" t="s">
        <v>345</v>
      </c>
      <c r="CX19" s="32" t="s">
        <v>345</v>
      </c>
      <c r="CY19" s="31" t="s">
        <v>345</v>
      </c>
      <c r="CZ19" s="31" t="s">
        <v>345</v>
      </c>
      <c r="DA19" s="31" t="s">
        <v>345</v>
      </c>
      <c r="DB19" s="31" t="s">
        <v>345</v>
      </c>
      <c r="DC19" s="31" t="s">
        <v>345</v>
      </c>
      <c r="DD19" s="31" t="s">
        <v>345</v>
      </c>
      <c r="DE19" s="31" t="s">
        <v>345</v>
      </c>
      <c r="DF19" s="32" t="s">
        <v>345</v>
      </c>
      <c r="DG19" s="31" t="s">
        <v>345</v>
      </c>
      <c r="DH19" s="31" t="s">
        <v>345</v>
      </c>
      <c r="DI19" s="31" t="s">
        <v>345</v>
      </c>
      <c r="DJ19" s="31" t="s">
        <v>345</v>
      </c>
      <c r="DK19" s="31" t="s">
        <v>345</v>
      </c>
      <c r="DL19" s="31" t="s">
        <v>345</v>
      </c>
      <c r="DM19" s="31" t="s">
        <v>345</v>
      </c>
      <c r="DN19" s="31" t="s">
        <v>345</v>
      </c>
      <c r="DO19" s="31" t="s">
        <v>345</v>
      </c>
      <c r="DP19" s="31" t="s">
        <v>345</v>
      </c>
      <c r="DQ19" s="31" t="s">
        <v>345</v>
      </c>
      <c r="DR19" s="31" t="s">
        <v>345</v>
      </c>
      <c r="DS19" s="31" t="s">
        <v>345</v>
      </c>
      <c r="DT19" s="31" t="s">
        <v>345</v>
      </c>
      <c r="DU19" s="31" t="s">
        <v>345</v>
      </c>
      <c r="DV19" s="29" t="s">
        <v>345</v>
      </c>
      <c r="DW19" s="32" t="s">
        <v>345</v>
      </c>
      <c r="DX19" s="31" t="s">
        <v>345</v>
      </c>
      <c r="DY19" s="31" t="s">
        <v>345</v>
      </c>
      <c r="DZ19" s="31" t="s">
        <v>345</v>
      </c>
      <c r="EA19" s="31" t="s">
        <v>345</v>
      </c>
      <c r="EB19" s="31" t="s">
        <v>345</v>
      </c>
      <c r="EC19" s="31" t="s">
        <v>345</v>
      </c>
      <c r="ED19" s="31" t="s">
        <v>345</v>
      </c>
      <c r="EE19" s="31" t="s">
        <v>345</v>
      </c>
      <c r="EF19" s="31" t="s">
        <v>345</v>
      </c>
      <c r="EG19" s="31" t="s">
        <v>345</v>
      </c>
      <c r="EH19" s="31" t="s">
        <v>345</v>
      </c>
      <c r="EI19" s="31" t="s">
        <v>345</v>
      </c>
      <c r="EJ19" s="31" t="s">
        <v>345</v>
      </c>
      <c r="EK19" s="31" t="s">
        <v>345</v>
      </c>
      <c r="EL19" s="31" t="s">
        <v>345</v>
      </c>
      <c r="EM19" s="31" t="s">
        <v>345</v>
      </c>
      <c r="EN19" s="31" t="s">
        <v>345</v>
      </c>
      <c r="EO19" s="31" t="s">
        <v>345</v>
      </c>
      <c r="EP19" s="31" t="s">
        <v>345</v>
      </c>
      <c r="EQ19" s="31" t="s">
        <v>345</v>
      </c>
      <c r="ER19" s="31" t="s">
        <v>345</v>
      </c>
      <c r="ES19" s="31" t="s">
        <v>345</v>
      </c>
      <c r="ET19" s="31" t="s">
        <v>345</v>
      </c>
      <c r="EU19" s="31" t="s">
        <v>345</v>
      </c>
      <c r="EV19" s="31" t="s">
        <v>345</v>
      </c>
      <c r="EW19" s="31" t="s">
        <v>345</v>
      </c>
      <c r="EX19" s="31" t="s">
        <v>345</v>
      </c>
      <c r="EY19" s="31" t="s">
        <v>345</v>
      </c>
      <c r="EZ19" s="31" t="s">
        <v>345</v>
      </c>
      <c r="FA19" s="31" t="s">
        <v>345</v>
      </c>
      <c r="FB19" s="31" t="s">
        <v>345</v>
      </c>
      <c r="FC19" s="31" t="s">
        <v>345</v>
      </c>
      <c r="FD19" s="31" t="s">
        <v>345</v>
      </c>
      <c r="FE19" s="31" t="s">
        <v>345</v>
      </c>
      <c r="FF19" s="31" t="s">
        <v>345</v>
      </c>
      <c r="FG19" s="31" t="s">
        <v>345</v>
      </c>
      <c r="FH19" s="31" t="s">
        <v>345</v>
      </c>
      <c r="FI19" s="31" t="s">
        <v>345</v>
      </c>
      <c r="FJ19" s="31" t="s">
        <v>345</v>
      </c>
      <c r="FK19" s="31" t="s">
        <v>345</v>
      </c>
      <c r="FL19" s="31" t="s">
        <v>345</v>
      </c>
      <c r="FM19" s="31" t="s">
        <v>345</v>
      </c>
      <c r="FN19" s="31" t="s">
        <v>345</v>
      </c>
      <c r="FO19" s="31" t="s">
        <v>345</v>
      </c>
      <c r="FP19" s="31" t="s">
        <v>345</v>
      </c>
      <c r="FQ19" s="31" t="s">
        <v>345</v>
      </c>
      <c r="FR19" s="31" t="s">
        <v>345</v>
      </c>
      <c r="FS19" s="31" t="s">
        <v>345</v>
      </c>
      <c r="FT19" s="31" t="s">
        <v>345</v>
      </c>
      <c r="FU19" s="31" t="s">
        <v>345</v>
      </c>
      <c r="FV19" s="31" t="s">
        <v>345</v>
      </c>
      <c r="FW19" s="31" t="s">
        <v>345</v>
      </c>
      <c r="FX19" s="31" t="s">
        <v>345</v>
      </c>
      <c r="FY19" s="32" t="s">
        <v>345</v>
      </c>
      <c r="FZ19" s="31" t="s">
        <v>345</v>
      </c>
      <c r="GA19" s="49" t="s">
        <v>345</v>
      </c>
    </row>
    <row r="20" spans="1:183">
      <c r="A20" s="50">
        <v>1828</v>
      </c>
      <c r="B20" s="31" t="s">
        <v>345</v>
      </c>
      <c r="C20" s="31" t="s">
        <v>345</v>
      </c>
      <c r="D20" s="31">
        <v>1356.5217391304348</v>
      </c>
      <c r="E20" s="31" t="s">
        <v>345</v>
      </c>
      <c r="F20" s="31">
        <v>1189.5980800194427</v>
      </c>
      <c r="G20" s="31" t="s">
        <v>345</v>
      </c>
      <c r="H20" s="31" t="s">
        <v>345</v>
      </c>
      <c r="I20" s="31">
        <v>2078.52998065764</v>
      </c>
      <c r="J20" s="31" t="s">
        <v>345</v>
      </c>
      <c r="K20" s="31">
        <v>880.15509340853021</v>
      </c>
      <c r="L20" s="31" t="s">
        <v>345</v>
      </c>
      <c r="M20" s="31" t="s">
        <v>345</v>
      </c>
      <c r="N20" s="32" t="s">
        <v>345</v>
      </c>
      <c r="O20" s="36" t="s">
        <v>345</v>
      </c>
      <c r="P20" s="31" t="s">
        <v>345</v>
      </c>
      <c r="Q20" s="31" t="s">
        <v>345</v>
      </c>
      <c r="R20" s="31" t="s">
        <v>345</v>
      </c>
      <c r="S20" s="31" t="s">
        <v>345</v>
      </c>
      <c r="T20" s="35" t="s">
        <v>345</v>
      </c>
      <c r="U20" s="31">
        <v>662.57668711656436</v>
      </c>
      <c r="V20" s="31" t="s">
        <v>345</v>
      </c>
      <c r="W20" s="31" t="s">
        <v>345</v>
      </c>
      <c r="X20" s="31" t="s">
        <v>345</v>
      </c>
      <c r="Y20" s="32" t="s">
        <v>345</v>
      </c>
      <c r="Z20" s="31" t="s">
        <v>345</v>
      </c>
      <c r="AA20" s="31" t="s">
        <v>345</v>
      </c>
      <c r="AB20" s="31" t="s">
        <v>345</v>
      </c>
      <c r="AC20" s="31" t="s">
        <v>345</v>
      </c>
      <c r="AD20" s="31" t="s">
        <v>345</v>
      </c>
      <c r="AE20" s="31" t="s">
        <v>345</v>
      </c>
      <c r="AF20" s="31" t="s">
        <v>345</v>
      </c>
      <c r="AG20" s="32" t="s">
        <v>345</v>
      </c>
      <c r="AH20" s="31" t="s">
        <v>345</v>
      </c>
      <c r="AI20" s="31" t="s">
        <v>345</v>
      </c>
      <c r="AJ20" s="31" t="s">
        <v>345</v>
      </c>
      <c r="AK20" s="31" t="s">
        <v>345</v>
      </c>
      <c r="AL20" s="31" t="s">
        <v>345</v>
      </c>
      <c r="AM20" s="32"/>
      <c r="AN20" s="31"/>
      <c r="AO20" s="31"/>
      <c r="AP20" s="32"/>
      <c r="AQ20" s="31" t="s">
        <v>345</v>
      </c>
      <c r="AR20" s="31" t="s">
        <v>345</v>
      </c>
      <c r="AS20" s="31" t="s">
        <v>345</v>
      </c>
      <c r="AT20" s="31" t="s">
        <v>345</v>
      </c>
      <c r="AU20" s="31" t="s">
        <v>345</v>
      </c>
      <c r="AV20" s="31" t="s">
        <v>345</v>
      </c>
      <c r="AW20" s="31" t="s">
        <v>345</v>
      </c>
      <c r="AX20" s="31" t="s">
        <v>345</v>
      </c>
      <c r="AY20" s="31" t="s">
        <v>345</v>
      </c>
      <c r="AZ20" s="31" t="s">
        <v>345</v>
      </c>
      <c r="BA20" s="31" t="s">
        <v>345</v>
      </c>
      <c r="BB20" s="31" t="s">
        <v>345</v>
      </c>
      <c r="BC20" s="31" t="s">
        <v>345</v>
      </c>
      <c r="BD20" s="31" t="s">
        <v>345</v>
      </c>
      <c r="BE20" s="31" t="s">
        <v>345</v>
      </c>
      <c r="BF20" s="32" t="s">
        <v>345</v>
      </c>
      <c r="BG20" s="31" t="s">
        <v>345</v>
      </c>
      <c r="BH20" s="31" t="s">
        <v>345</v>
      </c>
      <c r="BI20" s="31">
        <v>670.21735031914318</v>
      </c>
      <c r="BJ20" s="31" t="s">
        <v>345</v>
      </c>
      <c r="BK20" s="31" t="s">
        <v>345</v>
      </c>
      <c r="BL20" s="31" t="s">
        <v>345</v>
      </c>
      <c r="BM20" s="31" t="s">
        <v>345</v>
      </c>
      <c r="BN20" s="31" t="s">
        <v>345</v>
      </c>
      <c r="BO20" s="32" t="s">
        <v>345</v>
      </c>
      <c r="BP20" s="31" t="s">
        <v>345</v>
      </c>
      <c r="BQ20" s="31" t="s">
        <v>345</v>
      </c>
      <c r="BR20" s="31" t="s">
        <v>345</v>
      </c>
      <c r="BS20" s="31" t="s">
        <v>345</v>
      </c>
      <c r="BT20" s="31" t="s">
        <v>345</v>
      </c>
      <c r="BU20" s="31" t="s">
        <v>345</v>
      </c>
      <c r="BV20" s="31" t="s">
        <v>345</v>
      </c>
      <c r="BW20" s="31" t="s">
        <v>345</v>
      </c>
      <c r="BX20" s="31" t="s">
        <v>345</v>
      </c>
      <c r="BY20" s="31" t="s">
        <v>345</v>
      </c>
      <c r="BZ20" s="31" t="s">
        <v>345</v>
      </c>
      <c r="CA20" s="31" t="s">
        <v>345</v>
      </c>
      <c r="CB20" s="31" t="s">
        <v>345</v>
      </c>
      <c r="CC20" s="31" t="s">
        <v>345</v>
      </c>
      <c r="CD20" s="31" t="s">
        <v>345</v>
      </c>
      <c r="CE20" s="32" t="s">
        <v>345</v>
      </c>
      <c r="CF20" s="31" t="s">
        <v>345</v>
      </c>
      <c r="CG20" s="32" t="s">
        <v>345</v>
      </c>
      <c r="CH20" s="31" t="s">
        <v>345</v>
      </c>
      <c r="CI20" s="31" t="s">
        <v>345</v>
      </c>
      <c r="CJ20" s="31" t="s">
        <v>345</v>
      </c>
      <c r="CK20" s="31" t="s">
        <v>345</v>
      </c>
      <c r="CL20" s="31" t="s">
        <v>345</v>
      </c>
      <c r="CM20" s="31" t="s">
        <v>345</v>
      </c>
      <c r="CN20" s="31" t="s">
        <v>345</v>
      </c>
      <c r="CO20" s="31" t="s">
        <v>345</v>
      </c>
      <c r="CP20" s="31" t="s">
        <v>345</v>
      </c>
      <c r="CQ20" s="31" t="s">
        <v>345</v>
      </c>
      <c r="CR20" s="31" t="s">
        <v>345</v>
      </c>
      <c r="CS20" s="31" t="s">
        <v>345</v>
      </c>
      <c r="CT20" s="31" t="s">
        <v>345</v>
      </c>
      <c r="CU20" s="31" t="s">
        <v>345</v>
      </c>
      <c r="CV20" s="31" t="s">
        <v>345</v>
      </c>
      <c r="CW20" s="31" t="s">
        <v>345</v>
      </c>
      <c r="CX20" s="32" t="s">
        <v>345</v>
      </c>
      <c r="CY20" s="31" t="s">
        <v>345</v>
      </c>
      <c r="CZ20" s="31" t="s">
        <v>345</v>
      </c>
      <c r="DA20" s="31" t="s">
        <v>345</v>
      </c>
      <c r="DB20" s="31" t="s">
        <v>345</v>
      </c>
      <c r="DC20" s="31" t="s">
        <v>345</v>
      </c>
      <c r="DD20" s="31" t="s">
        <v>345</v>
      </c>
      <c r="DE20" s="31" t="s">
        <v>345</v>
      </c>
      <c r="DF20" s="32" t="s">
        <v>345</v>
      </c>
      <c r="DG20" s="31" t="s">
        <v>345</v>
      </c>
      <c r="DH20" s="31" t="s">
        <v>345</v>
      </c>
      <c r="DI20" s="31" t="s">
        <v>345</v>
      </c>
      <c r="DJ20" s="31" t="s">
        <v>345</v>
      </c>
      <c r="DK20" s="31" t="s">
        <v>345</v>
      </c>
      <c r="DL20" s="31" t="s">
        <v>345</v>
      </c>
      <c r="DM20" s="31" t="s">
        <v>345</v>
      </c>
      <c r="DN20" s="31" t="s">
        <v>345</v>
      </c>
      <c r="DO20" s="31" t="s">
        <v>345</v>
      </c>
      <c r="DP20" s="31" t="s">
        <v>345</v>
      </c>
      <c r="DQ20" s="31" t="s">
        <v>345</v>
      </c>
      <c r="DR20" s="31" t="s">
        <v>345</v>
      </c>
      <c r="DS20" s="31" t="s">
        <v>345</v>
      </c>
      <c r="DT20" s="31" t="s">
        <v>345</v>
      </c>
      <c r="DU20" s="31" t="s">
        <v>345</v>
      </c>
      <c r="DV20" s="29" t="s">
        <v>345</v>
      </c>
      <c r="DW20" s="32" t="s">
        <v>345</v>
      </c>
      <c r="DX20" s="31" t="s">
        <v>345</v>
      </c>
      <c r="DY20" s="31" t="s">
        <v>345</v>
      </c>
      <c r="DZ20" s="31" t="s">
        <v>345</v>
      </c>
      <c r="EA20" s="31" t="s">
        <v>345</v>
      </c>
      <c r="EB20" s="31" t="s">
        <v>345</v>
      </c>
      <c r="EC20" s="31" t="s">
        <v>345</v>
      </c>
      <c r="ED20" s="31" t="s">
        <v>345</v>
      </c>
      <c r="EE20" s="31" t="s">
        <v>345</v>
      </c>
      <c r="EF20" s="31" t="s">
        <v>345</v>
      </c>
      <c r="EG20" s="31" t="s">
        <v>345</v>
      </c>
      <c r="EH20" s="31" t="s">
        <v>345</v>
      </c>
      <c r="EI20" s="31" t="s">
        <v>345</v>
      </c>
      <c r="EJ20" s="31" t="s">
        <v>345</v>
      </c>
      <c r="EK20" s="31" t="s">
        <v>345</v>
      </c>
      <c r="EL20" s="31" t="s">
        <v>345</v>
      </c>
      <c r="EM20" s="31" t="s">
        <v>345</v>
      </c>
      <c r="EN20" s="31" t="s">
        <v>345</v>
      </c>
      <c r="EO20" s="31" t="s">
        <v>345</v>
      </c>
      <c r="EP20" s="31" t="s">
        <v>345</v>
      </c>
      <c r="EQ20" s="31" t="s">
        <v>345</v>
      </c>
      <c r="ER20" s="31" t="s">
        <v>345</v>
      </c>
      <c r="ES20" s="31" t="s">
        <v>345</v>
      </c>
      <c r="ET20" s="31" t="s">
        <v>345</v>
      </c>
      <c r="EU20" s="31" t="s">
        <v>345</v>
      </c>
      <c r="EV20" s="31" t="s">
        <v>345</v>
      </c>
      <c r="EW20" s="31" t="s">
        <v>345</v>
      </c>
      <c r="EX20" s="31" t="s">
        <v>345</v>
      </c>
      <c r="EY20" s="31" t="s">
        <v>345</v>
      </c>
      <c r="EZ20" s="31" t="s">
        <v>345</v>
      </c>
      <c r="FA20" s="31" t="s">
        <v>345</v>
      </c>
      <c r="FB20" s="31" t="s">
        <v>345</v>
      </c>
      <c r="FC20" s="31" t="s">
        <v>345</v>
      </c>
      <c r="FD20" s="31" t="s">
        <v>345</v>
      </c>
      <c r="FE20" s="31" t="s">
        <v>345</v>
      </c>
      <c r="FF20" s="31" t="s">
        <v>345</v>
      </c>
      <c r="FG20" s="31" t="s">
        <v>345</v>
      </c>
      <c r="FH20" s="31" t="s">
        <v>345</v>
      </c>
      <c r="FI20" s="31" t="s">
        <v>345</v>
      </c>
      <c r="FJ20" s="31" t="s">
        <v>345</v>
      </c>
      <c r="FK20" s="31" t="s">
        <v>345</v>
      </c>
      <c r="FL20" s="31" t="s">
        <v>345</v>
      </c>
      <c r="FM20" s="31" t="s">
        <v>345</v>
      </c>
      <c r="FN20" s="31" t="s">
        <v>345</v>
      </c>
      <c r="FO20" s="31" t="s">
        <v>345</v>
      </c>
      <c r="FP20" s="31" t="s">
        <v>345</v>
      </c>
      <c r="FQ20" s="31" t="s">
        <v>345</v>
      </c>
      <c r="FR20" s="31" t="s">
        <v>345</v>
      </c>
      <c r="FS20" s="31" t="s">
        <v>345</v>
      </c>
      <c r="FT20" s="31" t="s">
        <v>345</v>
      </c>
      <c r="FU20" s="31" t="s">
        <v>345</v>
      </c>
      <c r="FV20" s="31" t="s">
        <v>345</v>
      </c>
      <c r="FW20" s="31" t="s">
        <v>345</v>
      </c>
      <c r="FX20" s="31" t="s">
        <v>345</v>
      </c>
      <c r="FY20" s="32" t="s">
        <v>345</v>
      </c>
      <c r="FZ20" s="31" t="s">
        <v>345</v>
      </c>
      <c r="GA20" s="49" t="s">
        <v>345</v>
      </c>
    </row>
    <row r="21" spans="1:183">
      <c r="A21" s="50">
        <v>1829</v>
      </c>
      <c r="B21" s="31" t="s">
        <v>345</v>
      </c>
      <c r="C21" s="31" t="s">
        <v>345</v>
      </c>
      <c r="D21" s="31">
        <v>1323.6220472440946</v>
      </c>
      <c r="E21" s="31" t="s">
        <v>345</v>
      </c>
      <c r="F21" s="31">
        <v>1220.7019451492088</v>
      </c>
      <c r="G21" s="31" t="s">
        <v>345</v>
      </c>
      <c r="H21" s="31" t="s">
        <v>345</v>
      </c>
      <c r="I21" s="31">
        <v>2104.2145593869732</v>
      </c>
      <c r="J21" s="31" t="s">
        <v>345</v>
      </c>
      <c r="K21" s="31">
        <v>895.97197898423815</v>
      </c>
      <c r="L21" s="31" t="s">
        <v>345</v>
      </c>
      <c r="M21" s="31" t="s">
        <v>345</v>
      </c>
      <c r="N21" s="32" t="s">
        <v>345</v>
      </c>
      <c r="O21" s="36" t="s">
        <v>345</v>
      </c>
      <c r="P21" s="31" t="s">
        <v>345</v>
      </c>
      <c r="Q21" s="31" t="s">
        <v>345</v>
      </c>
      <c r="R21" s="31" t="s">
        <v>345</v>
      </c>
      <c r="S21" s="31" t="s">
        <v>345</v>
      </c>
      <c r="T21" s="35" t="s">
        <v>345</v>
      </c>
      <c r="U21" s="31">
        <v>699.38650306748457</v>
      </c>
      <c r="V21" s="31" t="s">
        <v>345</v>
      </c>
      <c r="W21" s="31" t="s">
        <v>345</v>
      </c>
      <c r="X21" s="31" t="s">
        <v>345</v>
      </c>
      <c r="Y21" s="32" t="s">
        <v>345</v>
      </c>
      <c r="Z21" s="31" t="s">
        <v>345</v>
      </c>
      <c r="AA21" s="31" t="s">
        <v>345</v>
      </c>
      <c r="AB21" s="31" t="s">
        <v>345</v>
      </c>
      <c r="AC21" s="31" t="s">
        <v>345</v>
      </c>
      <c r="AD21" s="31" t="s">
        <v>345</v>
      </c>
      <c r="AE21" s="31" t="s">
        <v>345</v>
      </c>
      <c r="AF21" s="31" t="s">
        <v>345</v>
      </c>
      <c r="AG21" s="32" t="s">
        <v>345</v>
      </c>
      <c r="AH21" s="31" t="s">
        <v>345</v>
      </c>
      <c r="AI21" s="31" t="s">
        <v>345</v>
      </c>
      <c r="AJ21" s="31" t="s">
        <v>345</v>
      </c>
      <c r="AK21" s="31" t="s">
        <v>345</v>
      </c>
      <c r="AL21" s="31" t="s">
        <v>345</v>
      </c>
      <c r="AM21" s="32"/>
      <c r="AN21" s="31"/>
      <c r="AO21" s="31"/>
      <c r="AP21" s="32"/>
      <c r="AQ21" s="31" t="s">
        <v>345</v>
      </c>
      <c r="AR21" s="31" t="s">
        <v>345</v>
      </c>
      <c r="AS21" s="31" t="s">
        <v>345</v>
      </c>
      <c r="AT21" s="31" t="s">
        <v>345</v>
      </c>
      <c r="AU21" s="31" t="s">
        <v>345</v>
      </c>
      <c r="AV21" s="31" t="s">
        <v>345</v>
      </c>
      <c r="AW21" s="31" t="s">
        <v>345</v>
      </c>
      <c r="AX21" s="31" t="s">
        <v>345</v>
      </c>
      <c r="AY21" s="31" t="s">
        <v>345</v>
      </c>
      <c r="AZ21" s="31" t="s">
        <v>345</v>
      </c>
      <c r="BA21" s="31" t="s">
        <v>345</v>
      </c>
      <c r="BB21" s="31" t="s">
        <v>345</v>
      </c>
      <c r="BC21" s="31" t="s">
        <v>345</v>
      </c>
      <c r="BD21" s="31" t="s">
        <v>345</v>
      </c>
      <c r="BE21" s="31" t="s">
        <v>345</v>
      </c>
      <c r="BF21" s="32" t="s">
        <v>345</v>
      </c>
      <c r="BG21" s="31" t="s">
        <v>345</v>
      </c>
      <c r="BH21" s="31" t="s">
        <v>345</v>
      </c>
      <c r="BI21" s="31">
        <v>674.13094718991522</v>
      </c>
      <c r="BJ21" s="31" t="s">
        <v>345</v>
      </c>
      <c r="BK21" s="31" t="s">
        <v>345</v>
      </c>
      <c r="BL21" s="31" t="s">
        <v>345</v>
      </c>
      <c r="BM21" s="31" t="s">
        <v>345</v>
      </c>
      <c r="BN21" s="31" t="s">
        <v>345</v>
      </c>
      <c r="BO21" s="32" t="s">
        <v>345</v>
      </c>
      <c r="BP21" s="31" t="s">
        <v>345</v>
      </c>
      <c r="BQ21" s="31" t="s">
        <v>345</v>
      </c>
      <c r="BR21" s="31" t="s">
        <v>345</v>
      </c>
      <c r="BS21" s="31" t="s">
        <v>345</v>
      </c>
      <c r="BT21" s="31" t="s">
        <v>345</v>
      </c>
      <c r="BU21" s="31" t="s">
        <v>345</v>
      </c>
      <c r="BV21" s="31" t="s">
        <v>345</v>
      </c>
      <c r="BW21" s="31" t="s">
        <v>345</v>
      </c>
      <c r="BX21" s="31" t="s">
        <v>345</v>
      </c>
      <c r="BY21" s="31" t="s">
        <v>345</v>
      </c>
      <c r="BZ21" s="31" t="s">
        <v>345</v>
      </c>
      <c r="CA21" s="31" t="s">
        <v>345</v>
      </c>
      <c r="CB21" s="31" t="s">
        <v>345</v>
      </c>
      <c r="CC21" s="31" t="s">
        <v>345</v>
      </c>
      <c r="CD21" s="31" t="s">
        <v>345</v>
      </c>
      <c r="CE21" s="32" t="s">
        <v>345</v>
      </c>
      <c r="CF21" s="31" t="s">
        <v>345</v>
      </c>
      <c r="CG21" s="32" t="s">
        <v>345</v>
      </c>
      <c r="CH21" s="31" t="s">
        <v>345</v>
      </c>
      <c r="CI21" s="31" t="s">
        <v>345</v>
      </c>
      <c r="CJ21" s="31" t="s">
        <v>345</v>
      </c>
      <c r="CK21" s="31" t="s">
        <v>345</v>
      </c>
      <c r="CL21" s="31" t="s">
        <v>345</v>
      </c>
      <c r="CM21" s="31" t="s">
        <v>345</v>
      </c>
      <c r="CN21" s="31" t="s">
        <v>345</v>
      </c>
      <c r="CO21" s="31" t="s">
        <v>345</v>
      </c>
      <c r="CP21" s="31" t="s">
        <v>345</v>
      </c>
      <c r="CQ21" s="31" t="s">
        <v>345</v>
      </c>
      <c r="CR21" s="31" t="s">
        <v>345</v>
      </c>
      <c r="CS21" s="31" t="s">
        <v>345</v>
      </c>
      <c r="CT21" s="31" t="s">
        <v>345</v>
      </c>
      <c r="CU21" s="31" t="s">
        <v>345</v>
      </c>
      <c r="CV21" s="31" t="s">
        <v>345</v>
      </c>
      <c r="CW21" s="31" t="s">
        <v>345</v>
      </c>
      <c r="CX21" s="32" t="s">
        <v>345</v>
      </c>
      <c r="CY21" s="31" t="s">
        <v>345</v>
      </c>
      <c r="CZ21" s="31" t="s">
        <v>345</v>
      </c>
      <c r="DA21" s="31" t="s">
        <v>345</v>
      </c>
      <c r="DB21" s="31" t="s">
        <v>345</v>
      </c>
      <c r="DC21" s="31" t="s">
        <v>345</v>
      </c>
      <c r="DD21" s="31" t="s">
        <v>345</v>
      </c>
      <c r="DE21" s="31" t="s">
        <v>345</v>
      </c>
      <c r="DF21" s="32" t="s">
        <v>345</v>
      </c>
      <c r="DG21" s="31" t="s">
        <v>345</v>
      </c>
      <c r="DH21" s="31" t="s">
        <v>345</v>
      </c>
      <c r="DI21" s="31" t="s">
        <v>345</v>
      </c>
      <c r="DJ21" s="31" t="s">
        <v>345</v>
      </c>
      <c r="DK21" s="31" t="s">
        <v>345</v>
      </c>
      <c r="DL21" s="31" t="s">
        <v>345</v>
      </c>
      <c r="DM21" s="31" t="s">
        <v>345</v>
      </c>
      <c r="DN21" s="31" t="s">
        <v>345</v>
      </c>
      <c r="DO21" s="31" t="s">
        <v>345</v>
      </c>
      <c r="DP21" s="31" t="s">
        <v>345</v>
      </c>
      <c r="DQ21" s="31" t="s">
        <v>345</v>
      </c>
      <c r="DR21" s="31" t="s">
        <v>345</v>
      </c>
      <c r="DS21" s="31" t="s">
        <v>345</v>
      </c>
      <c r="DT21" s="31" t="s">
        <v>345</v>
      </c>
      <c r="DU21" s="31" t="s">
        <v>345</v>
      </c>
      <c r="DV21" s="29" t="s">
        <v>345</v>
      </c>
      <c r="DW21" s="32" t="s">
        <v>345</v>
      </c>
      <c r="DX21" s="31" t="s">
        <v>345</v>
      </c>
      <c r="DY21" s="31" t="s">
        <v>345</v>
      </c>
      <c r="DZ21" s="31" t="s">
        <v>345</v>
      </c>
      <c r="EA21" s="31" t="s">
        <v>345</v>
      </c>
      <c r="EB21" s="31" t="s">
        <v>345</v>
      </c>
      <c r="EC21" s="31" t="s">
        <v>345</v>
      </c>
      <c r="ED21" s="31" t="s">
        <v>345</v>
      </c>
      <c r="EE21" s="31" t="s">
        <v>345</v>
      </c>
      <c r="EF21" s="31" t="s">
        <v>345</v>
      </c>
      <c r="EG21" s="31" t="s">
        <v>345</v>
      </c>
      <c r="EH21" s="31" t="s">
        <v>345</v>
      </c>
      <c r="EI21" s="31" t="s">
        <v>345</v>
      </c>
      <c r="EJ21" s="31" t="s">
        <v>345</v>
      </c>
      <c r="EK21" s="31" t="s">
        <v>345</v>
      </c>
      <c r="EL21" s="31" t="s">
        <v>345</v>
      </c>
      <c r="EM21" s="31" t="s">
        <v>345</v>
      </c>
      <c r="EN21" s="31" t="s">
        <v>345</v>
      </c>
      <c r="EO21" s="31" t="s">
        <v>345</v>
      </c>
      <c r="EP21" s="31" t="s">
        <v>345</v>
      </c>
      <c r="EQ21" s="31" t="s">
        <v>345</v>
      </c>
      <c r="ER21" s="31" t="s">
        <v>345</v>
      </c>
      <c r="ES21" s="31" t="s">
        <v>345</v>
      </c>
      <c r="ET21" s="31" t="s">
        <v>345</v>
      </c>
      <c r="EU21" s="31" t="s">
        <v>345</v>
      </c>
      <c r="EV21" s="31" t="s">
        <v>345</v>
      </c>
      <c r="EW21" s="31" t="s">
        <v>345</v>
      </c>
      <c r="EX21" s="31" t="s">
        <v>345</v>
      </c>
      <c r="EY21" s="31" t="s">
        <v>345</v>
      </c>
      <c r="EZ21" s="31" t="s">
        <v>345</v>
      </c>
      <c r="FA21" s="31" t="s">
        <v>345</v>
      </c>
      <c r="FB21" s="31" t="s">
        <v>345</v>
      </c>
      <c r="FC21" s="31" t="s">
        <v>345</v>
      </c>
      <c r="FD21" s="31" t="s">
        <v>345</v>
      </c>
      <c r="FE21" s="31" t="s">
        <v>345</v>
      </c>
      <c r="FF21" s="31" t="s">
        <v>345</v>
      </c>
      <c r="FG21" s="31" t="s">
        <v>345</v>
      </c>
      <c r="FH21" s="31" t="s">
        <v>345</v>
      </c>
      <c r="FI21" s="31" t="s">
        <v>345</v>
      </c>
      <c r="FJ21" s="31" t="s">
        <v>345</v>
      </c>
      <c r="FK21" s="31" t="s">
        <v>345</v>
      </c>
      <c r="FL21" s="31" t="s">
        <v>345</v>
      </c>
      <c r="FM21" s="31" t="s">
        <v>345</v>
      </c>
      <c r="FN21" s="31" t="s">
        <v>345</v>
      </c>
      <c r="FO21" s="31" t="s">
        <v>345</v>
      </c>
      <c r="FP21" s="31" t="s">
        <v>345</v>
      </c>
      <c r="FQ21" s="31" t="s">
        <v>345</v>
      </c>
      <c r="FR21" s="31" t="s">
        <v>345</v>
      </c>
      <c r="FS21" s="31" t="s">
        <v>345</v>
      </c>
      <c r="FT21" s="31" t="s">
        <v>345</v>
      </c>
      <c r="FU21" s="31" t="s">
        <v>345</v>
      </c>
      <c r="FV21" s="31" t="s">
        <v>345</v>
      </c>
      <c r="FW21" s="31" t="s">
        <v>345</v>
      </c>
      <c r="FX21" s="31" t="s">
        <v>345</v>
      </c>
      <c r="FY21" s="32" t="s">
        <v>345</v>
      </c>
      <c r="FZ21" s="31" t="s">
        <v>345</v>
      </c>
      <c r="GA21" s="49" t="s">
        <v>345</v>
      </c>
    </row>
    <row r="22" spans="1:183">
      <c r="A22" s="50">
        <v>1830</v>
      </c>
      <c r="B22" s="31">
        <v>1398.5302430751838</v>
      </c>
      <c r="C22" s="31">
        <v>1354.1333333333334</v>
      </c>
      <c r="D22" s="31">
        <v>1329.9293008641007</v>
      </c>
      <c r="E22" s="31" t="s">
        <v>345</v>
      </c>
      <c r="F22" s="31">
        <v>1190.8408408408409</v>
      </c>
      <c r="G22" s="31">
        <v>1328.2224995542877</v>
      </c>
      <c r="H22" s="31" t="s">
        <v>345</v>
      </c>
      <c r="I22" s="31">
        <v>2012.9130269654386</v>
      </c>
      <c r="J22" s="31">
        <v>834.57642131894875</v>
      </c>
      <c r="K22" s="31">
        <v>869.95827538247556</v>
      </c>
      <c r="L22" s="31" t="s">
        <v>345</v>
      </c>
      <c r="M22" s="31">
        <v>1749.3682422635568</v>
      </c>
      <c r="N22" s="32" t="s">
        <v>345</v>
      </c>
      <c r="O22" s="36" t="s">
        <v>345</v>
      </c>
      <c r="P22" s="31" t="s">
        <v>345</v>
      </c>
      <c r="Q22" s="31" t="s">
        <v>345</v>
      </c>
      <c r="R22" s="31" t="s">
        <v>345</v>
      </c>
      <c r="S22" s="31" t="s">
        <v>345</v>
      </c>
      <c r="T22" s="35" t="s">
        <v>345</v>
      </c>
      <c r="U22" s="31">
        <v>848.4848484848485</v>
      </c>
      <c r="V22" s="31">
        <v>400</v>
      </c>
      <c r="W22" s="31">
        <v>1000</v>
      </c>
      <c r="X22" s="31">
        <v>1376.0247783853524</v>
      </c>
      <c r="Y22" s="32">
        <v>1328.0937469757278</v>
      </c>
      <c r="Z22" s="31" t="s">
        <v>345</v>
      </c>
      <c r="AA22" s="31" t="s">
        <v>345</v>
      </c>
      <c r="AB22" s="31" t="s">
        <v>345</v>
      </c>
      <c r="AC22" s="31" t="s">
        <v>345</v>
      </c>
      <c r="AD22" s="31" t="s">
        <v>345</v>
      </c>
      <c r="AE22" s="31" t="s">
        <v>345</v>
      </c>
      <c r="AF22" s="31" t="s">
        <v>345</v>
      </c>
      <c r="AG22" s="32" t="s">
        <v>345</v>
      </c>
      <c r="AH22" s="31" t="s">
        <v>345</v>
      </c>
      <c r="AI22" s="31" t="s">
        <v>345</v>
      </c>
      <c r="AJ22" s="31" t="s">
        <v>345</v>
      </c>
      <c r="AK22" s="31" t="s">
        <v>345</v>
      </c>
      <c r="AL22" s="31" t="s">
        <v>345</v>
      </c>
      <c r="AM22" s="32"/>
      <c r="AN22" s="31"/>
      <c r="AO22" s="31"/>
      <c r="AP22" s="32"/>
      <c r="AQ22" s="31" t="s">
        <v>345</v>
      </c>
      <c r="AR22" s="31" t="s">
        <v>345</v>
      </c>
      <c r="AS22" s="31" t="s">
        <v>345</v>
      </c>
      <c r="AT22" s="31" t="s">
        <v>345</v>
      </c>
      <c r="AU22" s="31" t="s">
        <v>345</v>
      </c>
      <c r="AV22" s="31" t="s">
        <v>345</v>
      </c>
      <c r="AW22" s="31" t="s">
        <v>345</v>
      </c>
      <c r="AX22" s="31" t="s">
        <v>345</v>
      </c>
      <c r="AY22" s="31" t="s">
        <v>345</v>
      </c>
      <c r="AZ22" s="31" t="s">
        <v>345</v>
      </c>
      <c r="BA22" s="31" t="s">
        <v>345</v>
      </c>
      <c r="BB22" s="31" t="s">
        <v>345</v>
      </c>
      <c r="BC22" s="31" t="s">
        <v>345</v>
      </c>
      <c r="BD22" s="31" t="s">
        <v>345</v>
      </c>
      <c r="BE22" s="31" t="s">
        <v>345</v>
      </c>
      <c r="BF22" s="32" t="s">
        <v>345</v>
      </c>
      <c r="BG22" s="31" t="s">
        <v>345</v>
      </c>
      <c r="BH22" s="31" t="s">
        <v>345</v>
      </c>
      <c r="BI22" s="31">
        <v>663.73592157728922</v>
      </c>
      <c r="BJ22" s="31" t="s">
        <v>345</v>
      </c>
      <c r="BK22" s="31" t="s">
        <v>345</v>
      </c>
      <c r="BL22" s="31" t="s">
        <v>345</v>
      </c>
      <c r="BM22" s="31" t="s">
        <v>345</v>
      </c>
      <c r="BN22" s="31" t="s">
        <v>345</v>
      </c>
      <c r="BO22" s="32" t="s">
        <v>345</v>
      </c>
      <c r="BP22" s="31" t="s">
        <v>345</v>
      </c>
      <c r="BQ22" s="31" t="s">
        <v>345</v>
      </c>
      <c r="BR22" s="31" t="s">
        <v>345</v>
      </c>
      <c r="BS22" s="31" t="s">
        <v>345</v>
      </c>
      <c r="BT22" s="31" t="s">
        <v>345</v>
      </c>
      <c r="BU22" s="31" t="s">
        <v>345</v>
      </c>
      <c r="BV22" s="31" t="s">
        <v>345</v>
      </c>
      <c r="BW22" s="31" t="s">
        <v>345</v>
      </c>
      <c r="BX22" s="31" t="s">
        <v>345</v>
      </c>
      <c r="BY22" s="31" t="s">
        <v>345</v>
      </c>
      <c r="BZ22" s="31" t="s">
        <v>345</v>
      </c>
      <c r="CA22" s="31" t="s">
        <v>345</v>
      </c>
      <c r="CB22" s="31" t="s">
        <v>345</v>
      </c>
      <c r="CC22" s="31" t="s">
        <v>345</v>
      </c>
      <c r="CD22" s="31" t="s">
        <v>345</v>
      </c>
      <c r="CE22" s="32" t="s">
        <v>345</v>
      </c>
      <c r="CF22" s="31" t="s">
        <v>345</v>
      </c>
      <c r="CG22" s="32" t="s">
        <v>345</v>
      </c>
      <c r="CH22" s="31" t="s">
        <v>345</v>
      </c>
      <c r="CI22" s="31" t="s">
        <v>345</v>
      </c>
      <c r="CJ22" s="31" t="s">
        <v>345</v>
      </c>
      <c r="CK22" s="31" t="s">
        <v>345</v>
      </c>
      <c r="CL22" s="31" t="s">
        <v>345</v>
      </c>
      <c r="CM22" s="31" t="s">
        <v>345</v>
      </c>
      <c r="CN22" s="31" t="s">
        <v>345</v>
      </c>
      <c r="CO22" s="31" t="s">
        <v>345</v>
      </c>
      <c r="CP22" s="31" t="s">
        <v>345</v>
      </c>
      <c r="CQ22" s="31" t="s">
        <v>345</v>
      </c>
      <c r="CR22" s="31" t="s">
        <v>345</v>
      </c>
      <c r="CS22" s="31" t="s">
        <v>345</v>
      </c>
      <c r="CT22" s="31" t="s">
        <v>345</v>
      </c>
      <c r="CU22" s="31" t="s">
        <v>345</v>
      </c>
      <c r="CV22" s="31" t="s">
        <v>345</v>
      </c>
      <c r="CW22" s="31" t="s">
        <v>345</v>
      </c>
      <c r="CX22" s="32" t="s">
        <v>345</v>
      </c>
      <c r="CY22" s="31" t="s">
        <v>345</v>
      </c>
      <c r="CZ22" s="31" t="s">
        <v>345</v>
      </c>
      <c r="DA22" s="31" t="s">
        <v>345</v>
      </c>
      <c r="DB22" s="31" t="s">
        <v>345</v>
      </c>
      <c r="DC22" s="31" t="s">
        <v>345</v>
      </c>
      <c r="DD22" s="31" t="s">
        <v>345</v>
      </c>
      <c r="DE22" s="31" t="s">
        <v>345</v>
      </c>
      <c r="DF22" s="32" t="s">
        <v>345</v>
      </c>
      <c r="DG22" s="31" t="s">
        <v>345</v>
      </c>
      <c r="DH22" s="31" t="s">
        <v>345</v>
      </c>
      <c r="DI22" s="31" t="s">
        <v>345</v>
      </c>
      <c r="DJ22" s="31" t="s">
        <v>345</v>
      </c>
      <c r="DK22" s="31" t="s">
        <v>345</v>
      </c>
      <c r="DL22" s="31" t="s">
        <v>345</v>
      </c>
      <c r="DM22" s="31" t="s">
        <v>345</v>
      </c>
      <c r="DN22" s="31" t="s">
        <v>345</v>
      </c>
      <c r="DO22" s="31" t="s">
        <v>345</v>
      </c>
      <c r="DP22" s="31" t="s">
        <v>345</v>
      </c>
      <c r="DQ22" s="31" t="s">
        <v>345</v>
      </c>
      <c r="DR22" s="31" t="s">
        <v>345</v>
      </c>
      <c r="DS22" s="31" t="s">
        <v>345</v>
      </c>
      <c r="DT22" s="31" t="s">
        <v>345</v>
      </c>
      <c r="DU22" s="31" t="s">
        <v>345</v>
      </c>
      <c r="DV22" s="29" t="s">
        <v>345</v>
      </c>
      <c r="DW22" s="32" t="s">
        <v>345</v>
      </c>
      <c r="DX22" s="31" t="s">
        <v>345</v>
      </c>
      <c r="DY22" s="31" t="s">
        <v>345</v>
      </c>
      <c r="DZ22" s="31" t="s">
        <v>345</v>
      </c>
      <c r="EA22" s="31" t="s">
        <v>345</v>
      </c>
      <c r="EB22" s="31" t="s">
        <v>345</v>
      </c>
      <c r="EC22" s="31" t="s">
        <v>345</v>
      </c>
      <c r="ED22" s="31" t="s">
        <v>345</v>
      </c>
      <c r="EE22" s="31" t="s">
        <v>345</v>
      </c>
      <c r="EF22" s="31" t="s">
        <v>345</v>
      </c>
      <c r="EG22" s="31" t="s">
        <v>345</v>
      </c>
      <c r="EH22" s="31" t="s">
        <v>345</v>
      </c>
      <c r="EI22" s="31" t="s">
        <v>345</v>
      </c>
      <c r="EJ22" s="31" t="s">
        <v>345</v>
      </c>
      <c r="EK22" s="31" t="s">
        <v>345</v>
      </c>
      <c r="EL22" s="31" t="s">
        <v>345</v>
      </c>
      <c r="EM22" s="31" t="s">
        <v>345</v>
      </c>
      <c r="EN22" s="31" t="s">
        <v>345</v>
      </c>
      <c r="EO22" s="31" t="s">
        <v>345</v>
      </c>
      <c r="EP22" s="31" t="s">
        <v>345</v>
      </c>
      <c r="EQ22" s="31" t="s">
        <v>345</v>
      </c>
      <c r="ER22" s="31" t="s">
        <v>345</v>
      </c>
      <c r="ES22" s="31" t="s">
        <v>345</v>
      </c>
      <c r="ET22" s="31" t="s">
        <v>345</v>
      </c>
      <c r="EU22" s="31" t="s">
        <v>345</v>
      </c>
      <c r="EV22" s="31" t="s">
        <v>345</v>
      </c>
      <c r="EW22" s="31" t="s">
        <v>345</v>
      </c>
      <c r="EX22" s="31" t="s">
        <v>345</v>
      </c>
      <c r="EY22" s="31" t="s">
        <v>345</v>
      </c>
      <c r="EZ22" s="31" t="s">
        <v>345</v>
      </c>
      <c r="FA22" s="31" t="s">
        <v>345</v>
      </c>
      <c r="FB22" s="31" t="s">
        <v>345</v>
      </c>
      <c r="FC22" s="31" t="s">
        <v>345</v>
      </c>
      <c r="FD22" s="31" t="s">
        <v>345</v>
      </c>
      <c r="FE22" s="31" t="s">
        <v>345</v>
      </c>
      <c r="FF22" s="31" t="s">
        <v>345</v>
      </c>
      <c r="FG22" s="31" t="s">
        <v>345</v>
      </c>
      <c r="FH22" s="31" t="s">
        <v>345</v>
      </c>
      <c r="FI22" s="31" t="s">
        <v>345</v>
      </c>
      <c r="FJ22" s="31" t="s">
        <v>345</v>
      </c>
      <c r="FK22" s="31" t="s">
        <v>345</v>
      </c>
      <c r="FL22" s="31" t="s">
        <v>345</v>
      </c>
      <c r="FM22" s="31" t="s">
        <v>345</v>
      </c>
      <c r="FN22" s="31" t="s">
        <v>345</v>
      </c>
      <c r="FO22" s="31" t="s">
        <v>345</v>
      </c>
      <c r="FP22" s="31" t="s">
        <v>345</v>
      </c>
      <c r="FQ22" s="31" t="s">
        <v>345</v>
      </c>
      <c r="FR22" s="31" t="s">
        <v>345</v>
      </c>
      <c r="FS22" s="31" t="s">
        <v>345</v>
      </c>
      <c r="FT22" s="31" t="s">
        <v>345</v>
      </c>
      <c r="FU22" s="31" t="s">
        <v>345</v>
      </c>
      <c r="FV22" s="31" t="s">
        <v>345</v>
      </c>
      <c r="FW22" s="31" t="s">
        <v>345</v>
      </c>
      <c r="FX22" s="31" t="s">
        <v>345</v>
      </c>
      <c r="FY22" s="32" t="s">
        <v>345</v>
      </c>
      <c r="FZ22" s="31" t="s">
        <v>345</v>
      </c>
      <c r="GA22" s="49" t="s">
        <v>345</v>
      </c>
    </row>
    <row r="23" spans="1:183">
      <c r="A23" s="50">
        <v>1831</v>
      </c>
      <c r="B23" s="31" t="s">
        <v>345</v>
      </c>
      <c r="C23" s="31" t="s">
        <v>345</v>
      </c>
      <c r="D23" s="31">
        <v>1318.4313725490194</v>
      </c>
      <c r="E23" s="31" t="s">
        <v>345</v>
      </c>
      <c r="F23" s="31">
        <v>1207.5121863692095</v>
      </c>
      <c r="G23" s="31" t="s">
        <v>345</v>
      </c>
      <c r="H23" s="31" t="s">
        <v>345</v>
      </c>
      <c r="I23" s="31">
        <v>1996.9845457972106</v>
      </c>
      <c r="J23" s="31">
        <v>767.47368436931038</v>
      </c>
      <c r="K23" s="31">
        <v>868.04835924006909</v>
      </c>
      <c r="L23" s="31" t="s">
        <v>345</v>
      </c>
      <c r="M23" s="31">
        <v>1811.0342569475708</v>
      </c>
      <c r="N23" s="32" t="s">
        <v>345</v>
      </c>
      <c r="O23" s="36" t="s">
        <v>345</v>
      </c>
      <c r="P23" s="31" t="s">
        <v>345</v>
      </c>
      <c r="Q23" s="31" t="s">
        <v>345</v>
      </c>
      <c r="R23" s="31" t="s">
        <v>345</v>
      </c>
      <c r="S23" s="31" t="s">
        <v>345</v>
      </c>
      <c r="T23" s="35" t="s">
        <v>345</v>
      </c>
      <c r="U23" s="31">
        <v>876.87687687687685</v>
      </c>
      <c r="V23" s="31" t="s">
        <v>345</v>
      </c>
      <c r="W23" s="31" t="s">
        <v>345</v>
      </c>
      <c r="X23" s="31" t="s">
        <v>345</v>
      </c>
      <c r="Y23" s="32" t="s">
        <v>345</v>
      </c>
      <c r="Z23" s="31" t="s">
        <v>345</v>
      </c>
      <c r="AA23" s="31" t="s">
        <v>345</v>
      </c>
      <c r="AB23" s="31" t="s">
        <v>345</v>
      </c>
      <c r="AC23" s="31" t="s">
        <v>345</v>
      </c>
      <c r="AD23" s="31" t="s">
        <v>345</v>
      </c>
      <c r="AE23" s="31" t="s">
        <v>345</v>
      </c>
      <c r="AF23" s="31" t="s">
        <v>345</v>
      </c>
      <c r="AG23" s="32" t="s">
        <v>345</v>
      </c>
      <c r="AH23" s="31" t="s">
        <v>345</v>
      </c>
      <c r="AI23" s="31" t="s">
        <v>345</v>
      </c>
      <c r="AJ23" s="31" t="s">
        <v>345</v>
      </c>
      <c r="AK23" s="31" t="s">
        <v>345</v>
      </c>
      <c r="AL23" s="31" t="s">
        <v>345</v>
      </c>
      <c r="AM23" s="32"/>
      <c r="AN23" s="31"/>
      <c r="AO23" s="31"/>
      <c r="AP23" s="32"/>
      <c r="AQ23" s="31" t="s">
        <v>345</v>
      </c>
      <c r="AR23" s="31" t="s">
        <v>345</v>
      </c>
      <c r="AS23" s="31" t="s">
        <v>345</v>
      </c>
      <c r="AT23" s="31" t="s">
        <v>345</v>
      </c>
      <c r="AU23" s="31" t="s">
        <v>345</v>
      </c>
      <c r="AV23" s="31" t="s">
        <v>345</v>
      </c>
      <c r="AW23" s="31" t="s">
        <v>345</v>
      </c>
      <c r="AX23" s="31" t="s">
        <v>345</v>
      </c>
      <c r="AY23" s="31" t="s">
        <v>345</v>
      </c>
      <c r="AZ23" s="31" t="s">
        <v>345</v>
      </c>
      <c r="BA23" s="31" t="s">
        <v>345</v>
      </c>
      <c r="BB23" s="31" t="s">
        <v>345</v>
      </c>
      <c r="BC23" s="31" t="s">
        <v>345</v>
      </c>
      <c r="BD23" s="31" t="s">
        <v>345</v>
      </c>
      <c r="BE23" s="31" t="s">
        <v>345</v>
      </c>
      <c r="BF23" s="32" t="s">
        <v>345</v>
      </c>
      <c r="BG23" s="31" t="s">
        <v>345</v>
      </c>
      <c r="BH23" s="31" t="s">
        <v>345</v>
      </c>
      <c r="BI23" s="31">
        <v>662.80832646457895</v>
      </c>
      <c r="BJ23" s="31" t="s">
        <v>345</v>
      </c>
      <c r="BK23" s="31" t="s">
        <v>345</v>
      </c>
      <c r="BL23" s="31" t="s">
        <v>345</v>
      </c>
      <c r="BM23" s="31" t="s">
        <v>345</v>
      </c>
      <c r="BN23" s="31" t="s">
        <v>345</v>
      </c>
      <c r="BO23" s="32" t="s">
        <v>345</v>
      </c>
      <c r="BP23" s="31" t="s">
        <v>345</v>
      </c>
      <c r="BQ23" s="31" t="s">
        <v>345</v>
      </c>
      <c r="BR23" s="31" t="s">
        <v>345</v>
      </c>
      <c r="BS23" s="31" t="s">
        <v>345</v>
      </c>
      <c r="BT23" s="31" t="s">
        <v>345</v>
      </c>
      <c r="BU23" s="31" t="s">
        <v>345</v>
      </c>
      <c r="BV23" s="31" t="s">
        <v>345</v>
      </c>
      <c r="BW23" s="31" t="s">
        <v>345</v>
      </c>
      <c r="BX23" s="31" t="s">
        <v>345</v>
      </c>
      <c r="BY23" s="31" t="s">
        <v>345</v>
      </c>
      <c r="BZ23" s="31" t="s">
        <v>345</v>
      </c>
      <c r="CA23" s="31" t="s">
        <v>345</v>
      </c>
      <c r="CB23" s="31" t="s">
        <v>345</v>
      </c>
      <c r="CC23" s="31" t="s">
        <v>345</v>
      </c>
      <c r="CD23" s="31" t="s">
        <v>345</v>
      </c>
      <c r="CE23" s="32" t="s">
        <v>345</v>
      </c>
      <c r="CF23" s="31" t="s">
        <v>345</v>
      </c>
      <c r="CG23" s="32" t="s">
        <v>345</v>
      </c>
      <c r="CH23" s="31" t="s">
        <v>345</v>
      </c>
      <c r="CI23" s="31" t="s">
        <v>345</v>
      </c>
      <c r="CJ23" s="31" t="s">
        <v>345</v>
      </c>
      <c r="CK23" s="31" t="s">
        <v>345</v>
      </c>
      <c r="CL23" s="31" t="s">
        <v>345</v>
      </c>
      <c r="CM23" s="31" t="s">
        <v>345</v>
      </c>
      <c r="CN23" s="31" t="s">
        <v>345</v>
      </c>
      <c r="CO23" s="31" t="s">
        <v>345</v>
      </c>
      <c r="CP23" s="31" t="s">
        <v>345</v>
      </c>
      <c r="CQ23" s="31" t="s">
        <v>345</v>
      </c>
      <c r="CR23" s="31" t="s">
        <v>345</v>
      </c>
      <c r="CS23" s="31" t="s">
        <v>345</v>
      </c>
      <c r="CT23" s="31" t="s">
        <v>345</v>
      </c>
      <c r="CU23" s="31" t="s">
        <v>345</v>
      </c>
      <c r="CV23" s="31" t="s">
        <v>345</v>
      </c>
      <c r="CW23" s="31" t="s">
        <v>345</v>
      </c>
      <c r="CX23" s="32" t="s">
        <v>345</v>
      </c>
      <c r="CY23" s="31" t="s">
        <v>345</v>
      </c>
      <c r="CZ23" s="31" t="s">
        <v>345</v>
      </c>
      <c r="DA23" s="31" t="s">
        <v>345</v>
      </c>
      <c r="DB23" s="31" t="s">
        <v>345</v>
      </c>
      <c r="DC23" s="31" t="s">
        <v>345</v>
      </c>
      <c r="DD23" s="31" t="s">
        <v>345</v>
      </c>
      <c r="DE23" s="31" t="s">
        <v>345</v>
      </c>
      <c r="DF23" s="32" t="s">
        <v>345</v>
      </c>
      <c r="DG23" s="31" t="s">
        <v>345</v>
      </c>
      <c r="DH23" s="31" t="s">
        <v>345</v>
      </c>
      <c r="DI23" s="31" t="s">
        <v>345</v>
      </c>
      <c r="DJ23" s="31" t="s">
        <v>345</v>
      </c>
      <c r="DK23" s="31" t="s">
        <v>345</v>
      </c>
      <c r="DL23" s="31" t="s">
        <v>345</v>
      </c>
      <c r="DM23" s="31" t="s">
        <v>345</v>
      </c>
      <c r="DN23" s="31" t="s">
        <v>345</v>
      </c>
      <c r="DO23" s="31" t="s">
        <v>345</v>
      </c>
      <c r="DP23" s="31" t="s">
        <v>345</v>
      </c>
      <c r="DQ23" s="31" t="s">
        <v>345</v>
      </c>
      <c r="DR23" s="31" t="s">
        <v>345</v>
      </c>
      <c r="DS23" s="31" t="s">
        <v>345</v>
      </c>
      <c r="DT23" s="31" t="s">
        <v>345</v>
      </c>
      <c r="DU23" s="31" t="s">
        <v>345</v>
      </c>
      <c r="DV23" s="29" t="s">
        <v>345</v>
      </c>
      <c r="DW23" s="32" t="s">
        <v>345</v>
      </c>
      <c r="DX23" s="31" t="s">
        <v>345</v>
      </c>
      <c r="DY23" s="31" t="s">
        <v>345</v>
      </c>
      <c r="DZ23" s="31" t="s">
        <v>345</v>
      </c>
      <c r="EA23" s="31" t="s">
        <v>345</v>
      </c>
      <c r="EB23" s="31" t="s">
        <v>345</v>
      </c>
      <c r="EC23" s="31" t="s">
        <v>345</v>
      </c>
      <c r="ED23" s="31" t="s">
        <v>345</v>
      </c>
      <c r="EE23" s="31" t="s">
        <v>345</v>
      </c>
      <c r="EF23" s="31" t="s">
        <v>345</v>
      </c>
      <c r="EG23" s="31" t="s">
        <v>345</v>
      </c>
      <c r="EH23" s="31" t="s">
        <v>345</v>
      </c>
      <c r="EI23" s="31" t="s">
        <v>345</v>
      </c>
      <c r="EJ23" s="31" t="s">
        <v>345</v>
      </c>
      <c r="EK23" s="31" t="s">
        <v>345</v>
      </c>
      <c r="EL23" s="31" t="s">
        <v>345</v>
      </c>
      <c r="EM23" s="31" t="s">
        <v>345</v>
      </c>
      <c r="EN23" s="31" t="s">
        <v>345</v>
      </c>
      <c r="EO23" s="31" t="s">
        <v>345</v>
      </c>
      <c r="EP23" s="31" t="s">
        <v>345</v>
      </c>
      <c r="EQ23" s="31" t="s">
        <v>345</v>
      </c>
      <c r="ER23" s="31" t="s">
        <v>345</v>
      </c>
      <c r="ES23" s="31" t="s">
        <v>345</v>
      </c>
      <c r="ET23" s="31" t="s">
        <v>345</v>
      </c>
      <c r="EU23" s="31" t="s">
        <v>345</v>
      </c>
      <c r="EV23" s="31" t="s">
        <v>345</v>
      </c>
      <c r="EW23" s="31" t="s">
        <v>345</v>
      </c>
      <c r="EX23" s="31" t="s">
        <v>345</v>
      </c>
      <c r="EY23" s="31" t="s">
        <v>345</v>
      </c>
      <c r="EZ23" s="31" t="s">
        <v>345</v>
      </c>
      <c r="FA23" s="31" t="s">
        <v>345</v>
      </c>
      <c r="FB23" s="31" t="s">
        <v>345</v>
      </c>
      <c r="FC23" s="31" t="s">
        <v>345</v>
      </c>
      <c r="FD23" s="31" t="s">
        <v>345</v>
      </c>
      <c r="FE23" s="31" t="s">
        <v>345</v>
      </c>
      <c r="FF23" s="31" t="s">
        <v>345</v>
      </c>
      <c r="FG23" s="31" t="s">
        <v>345</v>
      </c>
      <c r="FH23" s="31" t="s">
        <v>345</v>
      </c>
      <c r="FI23" s="31" t="s">
        <v>345</v>
      </c>
      <c r="FJ23" s="31" t="s">
        <v>345</v>
      </c>
      <c r="FK23" s="31" t="s">
        <v>345</v>
      </c>
      <c r="FL23" s="31" t="s">
        <v>345</v>
      </c>
      <c r="FM23" s="31" t="s">
        <v>345</v>
      </c>
      <c r="FN23" s="31" t="s">
        <v>345</v>
      </c>
      <c r="FO23" s="31" t="s">
        <v>345</v>
      </c>
      <c r="FP23" s="31" t="s">
        <v>345</v>
      </c>
      <c r="FQ23" s="31" t="s">
        <v>345</v>
      </c>
      <c r="FR23" s="31" t="s">
        <v>345</v>
      </c>
      <c r="FS23" s="31" t="s">
        <v>345</v>
      </c>
      <c r="FT23" s="31" t="s">
        <v>345</v>
      </c>
      <c r="FU23" s="31" t="s">
        <v>345</v>
      </c>
      <c r="FV23" s="31" t="s">
        <v>345</v>
      </c>
      <c r="FW23" s="31" t="s">
        <v>345</v>
      </c>
      <c r="FX23" s="31" t="s">
        <v>345</v>
      </c>
      <c r="FY23" s="32" t="s">
        <v>345</v>
      </c>
      <c r="FZ23" s="31" t="s">
        <v>345</v>
      </c>
      <c r="GA23" s="49" t="s">
        <v>345</v>
      </c>
    </row>
    <row r="24" spans="1:183">
      <c r="A24" s="50">
        <v>1832</v>
      </c>
      <c r="B24" s="31" t="s">
        <v>345</v>
      </c>
      <c r="C24" s="31" t="s">
        <v>345</v>
      </c>
      <c r="D24" s="31">
        <v>1354.2319749216301</v>
      </c>
      <c r="E24" s="31" t="s">
        <v>345</v>
      </c>
      <c r="F24" s="31">
        <v>1312.2804928864814</v>
      </c>
      <c r="G24" s="31" t="s">
        <v>345</v>
      </c>
      <c r="H24" s="31" t="s">
        <v>345</v>
      </c>
      <c r="I24" s="31">
        <v>2115.5722326454033</v>
      </c>
      <c r="J24" s="31">
        <v>777.76784226617667</v>
      </c>
      <c r="K24" s="31">
        <v>845.12362637362639</v>
      </c>
      <c r="L24" s="31" t="s">
        <v>345</v>
      </c>
      <c r="M24" s="31">
        <v>1774.4287797763734</v>
      </c>
      <c r="N24" s="32" t="s">
        <v>345</v>
      </c>
      <c r="O24" s="36" t="s">
        <v>345</v>
      </c>
      <c r="P24" s="31" t="s">
        <v>345</v>
      </c>
      <c r="Q24" s="31" t="s">
        <v>345</v>
      </c>
      <c r="R24" s="31" t="s">
        <v>345</v>
      </c>
      <c r="S24" s="31" t="s">
        <v>345</v>
      </c>
      <c r="T24" s="35" t="s">
        <v>345</v>
      </c>
      <c r="U24" s="31">
        <v>896.44970414201191</v>
      </c>
      <c r="V24" s="31" t="s">
        <v>345</v>
      </c>
      <c r="W24" s="31" t="s">
        <v>345</v>
      </c>
      <c r="X24" s="31" t="s">
        <v>345</v>
      </c>
      <c r="Y24" s="32" t="s">
        <v>345</v>
      </c>
      <c r="Z24" s="31" t="s">
        <v>345</v>
      </c>
      <c r="AA24" s="31" t="s">
        <v>345</v>
      </c>
      <c r="AB24" s="31" t="s">
        <v>345</v>
      </c>
      <c r="AC24" s="31" t="s">
        <v>345</v>
      </c>
      <c r="AD24" s="31" t="s">
        <v>345</v>
      </c>
      <c r="AE24" s="31" t="s">
        <v>345</v>
      </c>
      <c r="AF24" s="31" t="s">
        <v>345</v>
      </c>
      <c r="AG24" s="32" t="s">
        <v>345</v>
      </c>
      <c r="AH24" s="31" t="s">
        <v>345</v>
      </c>
      <c r="AI24" s="31" t="s">
        <v>345</v>
      </c>
      <c r="AJ24" s="31" t="s">
        <v>345</v>
      </c>
      <c r="AK24" s="31" t="s">
        <v>345</v>
      </c>
      <c r="AL24" s="31" t="s">
        <v>345</v>
      </c>
      <c r="AM24" s="32"/>
      <c r="AN24" s="31"/>
      <c r="AO24" s="31"/>
      <c r="AP24" s="32"/>
      <c r="AQ24" s="31" t="s">
        <v>345</v>
      </c>
      <c r="AR24" s="31" t="s">
        <v>345</v>
      </c>
      <c r="AS24" s="31" t="s">
        <v>345</v>
      </c>
      <c r="AT24" s="31" t="s">
        <v>345</v>
      </c>
      <c r="AU24" s="31" t="s">
        <v>345</v>
      </c>
      <c r="AV24" s="31" t="s">
        <v>345</v>
      </c>
      <c r="AW24" s="31" t="s">
        <v>345</v>
      </c>
      <c r="AX24" s="31" t="s">
        <v>345</v>
      </c>
      <c r="AY24" s="31" t="s">
        <v>345</v>
      </c>
      <c r="AZ24" s="31" t="s">
        <v>345</v>
      </c>
      <c r="BA24" s="31" t="s">
        <v>345</v>
      </c>
      <c r="BB24" s="31" t="s">
        <v>345</v>
      </c>
      <c r="BC24" s="31" t="s">
        <v>345</v>
      </c>
      <c r="BD24" s="31" t="s">
        <v>345</v>
      </c>
      <c r="BE24" s="31" t="s">
        <v>345</v>
      </c>
      <c r="BF24" s="32" t="s">
        <v>345</v>
      </c>
      <c r="BG24" s="31" t="s">
        <v>345</v>
      </c>
      <c r="BH24" s="31" t="s">
        <v>345</v>
      </c>
      <c r="BI24" s="31">
        <v>671.42845279947767</v>
      </c>
      <c r="BJ24" s="31" t="s">
        <v>345</v>
      </c>
      <c r="BK24" s="31" t="s">
        <v>345</v>
      </c>
      <c r="BL24" s="31" t="s">
        <v>345</v>
      </c>
      <c r="BM24" s="31" t="s">
        <v>345</v>
      </c>
      <c r="BN24" s="31" t="s">
        <v>345</v>
      </c>
      <c r="BO24" s="32" t="s">
        <v>345</v>
      </c>
      <c r="BP24" s="31" t="s">
        <v>345</v>
      </c>
      <c r="BQ24" s="31" t="s">
        <v>345</v>
      </c>
      <c r="BR24" s="31" t="s">
        <v>345</v>
      </c>
      <c r="BS24" s="31" t="s">
        <v>345</v>
      </c>
      <c r="BT24" s="31" t="s">
        <v>345</v>
      </c>
      <c r="BU24" s="31" t="s">
        <v>345</v>
      </c>
      <c r="BV24" s="31" t="s">
        <v>345</v>
      </c>
      <c r="BW24" s="31" t="s">
        <v>345</v>
      </c>
      <c r="BX24" s="31" t="s">
        <v>345</v>
      </c>
      <c r="BY24" s="31" t="s">
        <v>345</v>
      </c>
      <c r="BZ24" s="31" t="s">
        <v>345</v>
      </c>
      <c r="CA24" s="31" t="s">
        <v>345</v>
      </c>
      <c r="CB24" s="31" t="s">
        <v>345</v>
      </c>
      <c r="CC24" s="31" t="s">
        <v>345</v>
      </c>
      <c r="CD24" s="31" t="s">
        <v>345</v>
      </c>
      <c r="CE24" s="32" t="s">
        <v>345</v>
      </c>
      <c r="CF24" s="31" t="s">
        <v>345</v>
      </c>
      <c r="CG24" s="32" t="s">
        <v>345</v>
      </c>
      <c r="CH24" s="31" t="s">
        <v>345</v>
      </c>
      <c r="CI24" s="31" t="s">
        <v>345</v>
      </c>
      <c r="CJ24" s="31" t="s">
        <v>345</v>
      </c>
      <c r="CK24" s="31" t="s">
        <v>345</v>
      </c>
      <c r="CL24" s="31" t="s">
        <v>345</v>
      </c>
      <c r="CM24" s="31" t="s">
        <v>345</v>
      </c>
      <c r="CN24" s="31" t="s">
        <v>345</v>
      </c>
      <c r="CO24" s="31" t="s">
        <v>345</v>
      </c>
      <c r="CP24" s="31" t="s">
        <v>345</v>
      </c>
      <c r="CQ24" s="31" t="s">
        <v>345</v>
      </c>
      <c r="CR24" s="31" t="s">
        <v>345</v>
      </c>
      <c r="CS24" s="31" t="s">
        <v>345</v>
      </c>
      <c r="CT24" s="31" t="s">
        <v>345</v>
      </c>
      <c r="CU24" s="31" t="s">
        <v>345</v>
      </c>
      <c r="CV24" s="31" t="s">
        <v>345</v>
      </c>
      <c r="CW24" s="31" t="s">
        <v>345</v>
      </c>
      <c r="CX24" s="32" t="s">
        <v>345</v>
      </c>
      <c r="CY24" s="31" t="s">
        <v>345</v>
      </c>
      <c r="CZ24" s="31" t="s">
        <v>345</v>
      </c>
      <c r="DA24" s="31" t="s">
        <v>345</v>
      </c>
      <c r="DB24" s="31" t="s">
        <v>345</v>
      </c>
      <c r="DC24" s="31" t="s">
        <v>345</v>
      </c>
      <c r="DD24" s="31" t="s">
        <v>345</v>
      </c>
      <c r="DE24" s="31" t="s">
        <v>345</v>
      </c>
      <c r="DF24" s="32" t="s">
        <v>345</v>
      </c>
      <c r="DG24" s="31" t="s">
        <v>345</v>
      </c>
      <c r="DH24" s="31" t="s">
        <v>345</v>
      </c>
      <c r="DI24" s="31" t="s">
        <v>345</v>
      </c>
      <c r="DJ24" s="31" t="s">
        <v>345</v>
      </c>
      <c r="DK24" s="31" t="s">
        <v>345</v>
      </c>
      <c r="DL24" s="31" t="s">
        <v>345</v>
      </c>
      <c r="DM24" s="31" t="s">
        <v>345</v>
      </c>
      <c r="DN24" s="31" t="s">
        <v>345</v>
      </c>
      <c r="DO24" s="31" t="s">
        <v>345</v>
      </c>
      <c r="DP24" s="31" t="s">
        <v>345</v>
      </c>
      <c r="DQ24" s="31" t="s">
        <v>345</v>
      </c>
      <c r="DR24" s="31" t="s">
        <v>345</v>
      </c>
      <c r="DS24" s="31" t="s">
        <v>345</v>
      </c>
      <c r="DT24" s="31" t="s">
        <v>345</v>
      </c>
      <c r="DU24" s="31" t="s">
        <v>345</v>
      </c>
      <c r="DV24" s="29" t="s">
        <v>345</v>
      </c>
      <c r="DW24" s="32" t="s">
        <v>345</v>
      </c>
      <c r="DX24" s="31" t="s">
        <v>345</v>
      </c>
      <c r="DY24" s="31" t="s">
        <v>345</v>
      </c>
      <c r="DZ24" s="31" t="s">
        <v>345</v>
      </c>
      <c r="EA24" s="31" t="s">
        <v>345</v>
      </c>
      <c r="EB24" s="31" t="s">
        <v>345</v>
      </c>
      <c r="EC24" s="31" t="s">
        <v>345</v>
      </c>
      <c r="ED24" s="31" t="s">
        <v>345</v>
      </c>
      <c r="EE24" s="31" t="s">
        <v>345</v>
      </c>
      <c r="EF24" s="31" t="s">
        <v>345</v>
      </c>
      <c r="EG24" s="31" t="s">
        <v>345</v>
      </c>
      <c r="EH24" s="31" t="s">
        <v>345</v>
      </c>
      <c r="EI24" s="31" t="s">
        <v>345</v>
      </c>
      <c r="EJ24" s="31" t="s">
        <v>345</v>
      </c>
      <c r="EK24" s="31" t="s">
        <v>345</v>
      </c>
      <c r="EL24" s="31" t="s">
        <v>345</v>
      </c>
      <c r="EM24" s="31" t="s">
        <v>345</v>
      </c>
      <c r="EN24" s="31" t="s">
        <v>345</v>
      </c>
      <c r="EO24" s="31" t="s">
        <v>345</v>
      </c>
      <c r="EP24" s="31" t="s">
        <v>345</v>
      </c>
      <c r="EQ24" s="31" t="s">
        <v>345</v>
      </c>
      <c r="ER24" s="31" t="s">
        <v>345</v>
      </c>
      <c r="ES24" s="31" t="s">
        <v>345</v>
      </c>
      <c r="ET24" s="31" t="s">
        <v>345</v>
      </c>
      <c r="EU24" s="31" t="s">
        <v>345</v>
      </c>
      <c r="EV24" s="31" t="s">
        <v>345</v>
      </c>
      <c r="EW24" s="31" t="s">
        <v>345</v>
      </c>
      <c r="EX24" s="31" t="s">
        <v>345</v>
      </c>
      <c r="EY24" s="31" t="s">
        <v>345</v>
      </c>
      <c r="EZ24" s="31" t="s">
        <v>345</v>
      </c>
      <c r="FA24" s="31" t="s">
        <v>345</v>
      </c>
      <c r="FB24" s="31" t="s">
        <v>345</v>
      </c>
      <c r="FC24" s="31" t="s">
        <v>345</v>
      </c>
      <c r="FD24" s="31" t="s">
        <v>345</v>
      </c>
      <c r="FE24" s="31" t="s">
        <v>345</v>
      </c>
      <c r="FF24" s="31" t="s">
        <v>345</v>
      </c>
      <c r="FG24" s="31" t="s">
        <v>345</v>
      </c>
      <c r="FH24" s="31" t="s">
        <v>345</v>
      </c>
      <c r="FI24" s="31" t="s">
        <v>345</v>
      </c>
      <c r="FJ24" s="31" t="s">
        <v>345</v>
      </c>
      <c r="FK24" s="31" t="s">
        <v>345</v>
      </c>
      <c r="FL24" s="31" t="s">
        <v>345</v>
      </c>
      <c r="FM24" s="31" t="s">
        <v>345</v>
      </c>
      <c r="FN24" s="31" t="s">
        <v>345</v>
      </c>
      <c r="FO24" s="31" t="s">
        <v>345</v>
      </c>
      <c r="FP24" s="31" t="s">
        <v>345</v>
      </c>
      <c r="FQ24" s="31" t="s">
        <v>345</v>
      </c>
      <c r="FR24" s="31" t="s">
        <v>345</v>
      </c>
      <c r="FS24" s="31" t="s">
        <v>345</v>
      </c>
      <c r="FT24" s="31" t="s">
        <v>345</v>
      </c>
      <c r="FU24" s="31" t="s">
        <v>345</v>
      </c>
      <c r="FV24" s="31" t="s">
        <v>345</v>
      </c>
      <c r="FW24" s="31" t="s">
        <v>345</v>
      </c>
      <c r="FX24" s="31" t="s">
        <v>345</v>
      </c>
      <c r="FY24" s="32" t="s">
        <v>345</v>
      </c>
      <c r="FZ24" s="31" t="s">
        <v>345</v>
      </c>
      <c r="GA24" s="49" t="s">
        <v>345</v>
      </c>
    </row>
    <row r="25" spans="1:183">
      <c r="A25" s="50">
        <v>1833</v>
      </c>
      <c r="B25" s="31" t="s">
        <v>345</v>
      </c>
      <c r="C25" s="31" t="s">
        <v>345</v>
      </c>
      <c r="D25" s="31">
        <v>1336.4485981308412</v>
      </c>
      <c r="E25" s="31" t="s">
        <v>345</v>
      </c>
      <c r="F25" s="31">
        <v>1287.6208553294978</v>
      </c>
      <c r="G25" s="31" t="s">
        <v>345</v>
      </c>
      <c r="H25" s="31" t="s">
        <v>345</v>
      </c>
      <c r="I25" s="31">
        <v>2140.1416325009318</v>
      </c>
      <c r="J25" s="31">
        <v>862.86347033283903</v>
      </c>
      <c r="K25" s="31">
        <v>887.11322679360762</v>
      </c>
      <c r="L25" s="31" t="s">
        <v>345</v>
      </c>
      <c r="M25" s="31">
        <v>1774.4315675502264</v>
      </c>
      <c r="N25" s="32" t="s">
        <v>345</v>
      </c>
      <c r="O25" s="36" t="s">
        <v>345</v>
      </c>
      <c r="P25" s="31" t="s">
        <v>345</v>
      </c>
      <c r="Q25" s="31" t="s">
        <v>345</v>
      </c>
      <c r="R25" s="31" t="s">
        <v>345</v>
      </c>
      <c r="S25" s="31" t="s">
        <v>345</v>
      </c>
      <c r="T25" s="35" t="s">
        <v>345</v>
      </c>
      <c r="U25" s="31">
        <v>899.71346704871053</v>
      </c>
      <c r="V25" s="31" t="s">
        <v>345</v>
      </c>
      <c r="W25" s="31" t="s">
        <v>345</v>
      </c>
      <c r="X25" s="31" t="s">
        <v>345</v>
      </c>
      <c r="Y25" s="32" t="s">
        <v>345</v>
      </c>
      <c r="Z25" s="31" t="s">
        <v>345</v>
      </c>
      <c r="AA25" s="31" t="s">
        <v>345</v>
      </c>
      <c r="AB25" s="31" t="s">
        <v>345</v>
      </c>
      <c r="AC25" s="31" t="s">
        <v>345</v>
      </c>
      <c r="AD25" s="31" t="s">
        <v>345</v>
      </c>
      <c r="AE25" s="31" t="s">
        <v>345</v>
      </c>
      <c r="AF25" s="31" t="s">
        <v>345</v>
      </c>
      <c r="AG25" s="32" t="s">
        <v>345</v>
      </c>
      <c r="AH25" s="31" t="s">
        <v>345</v>
      </c>
      <c r="AI25" s="31" t="s">
        <v>345</v>
      </c>
      <c r="AJ25" s="31" t="s">
        <v>345</v>
      </c>
      <c r="AK25" s="31" t="s">
        <v>345</v>
      </c>
      <c r="AL25" s="31" t="s">
        <v>345</v>
      </c>
      <c r="AM25" s="32"/>
      <c r="AN25" s="31"/>
      <c r="AO25" s="31"/>
      <c r="AP25" s="32"/>
      <c r="AQ25" s="31" t="s">
        <v>345</v>
      </c>
      <c r="AR25" s="31" t="s">
        <v>345</v>
      </c>
      <c r="AS25" s="31" t="s">
        <v>345</v>
      </c>
      <c r="AT25" s="31" t="s">
        <v>345</v>
      </c>
      <c r="AU25" s="31" t="s">
        <v>345</v>
      </c>
      <c r="AV25" s="31" t="s">
        <v>345</v>
      </c>
      <c r="AW25" s="31" t="s">
        <v>345</v>
      </c>
      <c r="AX25" s="31" t="s">
        <v>345</v>
      </c>
      <c r="AY25" s="31" t="s">
        <v>345</v>
      </c>
      <c r="AZ25" s="31" t="s">
        <v>345</v>
      </c>
      <c r="BA25" s="31" t="s">
        <v>345</v>
      </c>
      <c r="BB25" s="31" t="s">
        <v>345</v>
      </c>
      <c r="BC25" s="31" t="s">
        <v>345</v>
      </c>
      <c r="BD25" s="31" t="s">
        <v>345</v>
      </c>
      <c r="BE25" s="31" t="s">
        <v>345</v>
      </c>
      <c r="BF25" s="32" t="s">
        <v>345</v>
      </c>
      <c r="BG25" s="31" t="s">
        <v>345</v>
      </c>
      <c r="BH25" s="31" t="s">
        <v>345</v>
      </c>
      <c r="BI25" s="31">
        <v>668.78299176788846</v>
      </c>
      <c r="BJ25" s="31" t="s">
        <v>345</v>
      </c>
      <c r="BK25" s="31" t="s">
        <v>345</v>
      </c>
      <c r="BL25" s="31" t="s">
        <v>345</v>
      </c>
      <c r="BM25" s="31" t="s">
        <v>345</v>
      </c>
      <c r="BN25" s="31" t="s">
        <v>345</v>
      </c>
      <c r="BO25" s="32" t="s">
        <v>345</v>
      </c>
      <c r="BP25" s="31" t="s">
        <v>345</v>
      </c>
      <c r="BQ25" s="31" t="s">
        <v>345</v>
      </c>
      <c r="BR25" s="31" t="s">
        <v>345</v>
      </c>
      <c r="BS25" s="31" t="s">
        <v>345</v>
      </c>
      <c r="BT25" s="31" t="s">
        <v>345</v>
      </c>
      <c r="BU25" s="31" t="s">
        <v>345</v>
      </c>
      <c r="BV25" s="31" t="s">
        <v>345</v>
      </c>
      <c r="BW25" s="31" t="s">
        <v>345</v>
      </c>
      <c r="BX25" s="31" t="s">
        <v>345</v>
      </c>
      <c r="BY25" s="31" t="s">
        <v>345</v>
      </c>
      <c r="BZ25" s="31" t="s">
        <v>345</v>
      </c>
      <c r="CA25" s="31" t="s">
        <v>345</v>
      </c>
      <c r="CB25" s="31" t="s">
        <v>345</v>
      </c>
      <c r="CC25" s="31" t="s">
        <v>345</v>
      </c>
      <c r="CD25" s="31" t="s">
        <v>345</v>
      </c>
      <c r="CE25" s="32" t="s">
        <v>345</v>
      </c>
      <c r="CF25" s="31" t="s">
        <v>345</v>
      </c>
      <c r="CG25" s="32" t="s">
        <v>345</v>
      </c>
      <c r="CH25" s="31" t="s">
        <v>345</v>
      </c>
      <c r="CI25" s="31" t="s">
        <v>345</v>
      </c>
      <c r="CJ25" s="31" t="s">
        <v>345</v>
      </c>
      <c r="CK25" s="31" t="s">
        <v>345</v>
      </c>
      <c r="CL25" s="31" t="s">
        <v>345</v>
      </c>
      <c r="CM25" s="31" t="s">
        <v>345</v>
      </c>
      <c r="CN25" s="31" t="s">
        <v>345</v>
      </c>
      <c r="CO25" s="31" t="s">
        <v>345</v>
      </c>
      <c r="CP25" s="31" t="s">
        <v>345</v>
      </c>
      <c r="CQ25" s="31" t="s">
        <v>345</v>
      </c>
      <c r="CR25" s="31" t="s">
        <v>345</v>
      </c>
      <c r="CS25" s="31" t="s">
        <v>345</v>
      </c>
      <c r="CT25" s="31" t="s">
        <v>345</v>
      </c>
      <c r="CU25" s="31" t="s">
        <v>345</v>
      </c>
      <c r="CV25" s="31" t="s">
        <v>345</v>
      </c>
      <c r="CW25" s="31" t="s">
        <v>345</v>
      </c>
      <c r="CX25" s="32" t="s">
        <v>345</v>
      </c>
      <c r="CY25" s="31" t="s">
        <v>345</v>
      </c>
      <c r="CZ25" s="31" t="s">
        <v>345</v>
      </c>
      <c r="DA25" s="31" t="s">
        <v>345</v>
      </c>
      <c r="DB25" s="31" t="s">
        <v>345</v>
      </c>
      <c r="DC25" s="31" t="s">
        <v>345</v>
      </c>
      <c r="DD25" s="31" t="s">
        <v>345</v>
      </c>
      <c r="DE25" s="31" t="s">
        <v>345</v>
      </c>
      <c r="DF25" s="32" t="s">
        <v>345</v>
      </c>
      <c r="DG25" s="31" t="s">
        <v>345</v>
      </c>
      <c r="DH25" s="31" t="s">
        <v>345</v>
      </c>
      <c r="DI25" s="31" t="s">
        <v>345</v>
      </c>
      <c r="DJ25" s="31" t="s">
        <v>345</v>
      </c>
      <c r="DK25" s="31" t="s">
        <v>345</v>
      </c>
      <c r="DL25" s="31" t="s">
        <v>345</v>
      </c>
      <c r="DM25" s="31" t="s">
        <v>345</v>
      </c>
      <c r="DN25" s="31" t="s">
        <v>345</v>
      </c>
      <c r="DO25" s="31" t="s">
        <v>345</v>
      </c>
      <c r="DP25" s="31" t="s">
        <v>345</v>
      </c>
      <c r="DQ25" s="31" t="s">
        <v>345</v>
      </c>
      <c r="DR25" s="31" t="s">
        <v>345</v>
      </c>
      <c r="DS25" s="31" t="s">
        <v>345</v>
      </c>
      <c r="DT25" s="31" t="s">
        <v>345</v>
      </c>
      <c r="DU25" s="31" t="s">
        <v>345</v>
      </c>
      <c r="DV25" s="29" t="s">
        <v>345</v>
      </c>
      <c r="DW25" s="32" t="s">
        <v>345</v>
      </c>
      <c r="DX25" s="31" t="s">
        <v>345</v>
      </c>
      <c r="DY25" s="31" t="s">
        <v>345</v>
      </c>
      <c r="DZ25" s="31" t="s">
        <v>345</v>
      </c>
      <c r="EA25" s="31" t="s">
        <v>345</v>
      </c>
      <c r="EB25" s="31" t="s">
        <v>345</v>
      </c>
      <c r="EC25" s="31" t="s">
        <v>345</v>
      </c>
      <c r="ED25" s="31" t="s">
        <v>345</v>
      </c>
      <c r="EE25" s="31" t="s">
        <v>345</v>
      </c>
      <c r="EF25" s="31" t="s">
        <v>345</v>
      </c>
      <c r="EG25" s="31" t="s">
        <v>345</v>
      </c>
      <c r="EH25" s="31" t="s">
        <v>345</v>
      </c>
      <c r="EI25" s="31" t="s">
        <v>345</v>
      </c>
      <c r="EJ25" s="31" t="s">
        <v>345</v>
      </c>
      <c r="EK25" s="31" t="s">
        <v>345</v>
      </c>
      <c r="EL25" s="31" t="s">
        <v>345</v>
      </c>
      <c r="EM25" s="31" t="s">
        <v>345</v>
      </c>
      <c r="EN25" s="31" t="s">
        <v>345</v>
      </c>
      <c r="EO25" s="31" t="s">
        <v>345</v>
      </c>
      <c r="EP25" s="31" t="s">
        <v>345</v>
      </c>
      <c r="EQ25" s="31" t="s">
        <v>345</v>
      </c>
      <c r="ER25" s="31" t="s">
        <v>345</v>
      </c>
      <c r="ES25" s="31" t="s">
        <v>345</v>
      </c>
      <c r="ET25" s="31" t="s">
        <v>345</v>
      </c>
      <c r="EU25" s="31" t="s">
        <v>345</v>
      </c>
      <c r="EV25" s="31" t="s">
        <v>345</v>
      </c>
      <c r="EW25" s="31" t="s">
        <v>345</v>
      </c>
      <c r="EX25" s="31" t="s">
        <v>345</v>
      </c>
      <c r="EY25" s="31" t="s">
        <v>345</v>
      </c>
      <c r="EZ25" s="31" t="s">
        <v>345</v>
      </c>
      <c r="FA25" s="31" t="s">
        <v>345</v>
      </c>
      <c r="FB25" s="31" t="s">
        <v>345</v>
      </c>
      <c r="FC25" s="31" t="s">
        <v>345</v>
      </c>
      <c r="FD25" s="31" t="s">
        <v>345</v>
      </c>
      <c r="FE25" s="31" t="s">
        <v>345</v>
      </c>
      <c r="FF25" s="31" t="s">
        <v>345</v>
      </c>
      <c r="FG25" s="31" t="s">
        <v>345</v>
      </c>
      <c r="FH25" s="31" t="s">
        <v>345</v>
      </c>
      <c r="FI25" s="31" t="s">
        <v>345</v>
      </c>
      <c r="FJ25" s="31" t="s">
        <v>345</v>
      </c>
      <c r="FK25" s="31" t="s">
        <v>345</v>
      </c>
      <c r="FL25" s="31" t="s">
        <v>345</v>
      </c>
      <c r="FM25" s="31" t="s">
        <v>345</v>
      </c>
      <c r="FN25" s="31" t="s">
        <v>345</v>
      </c>
      <c r="FO25" s="31" t="s">
        <v>345</v>
      </c>
      <c r="FP25" s="31" t="s">
        <v>345</v>
      </c>
      <c r="FQ25" s="31" t="s">
        <v>345</v>
      </c>
      <c r="FR25" s="31" t="s">
        <v>345</v>
      </c>
      <c r="FS25" s="31" t="s">
        <v>345</v>
      </c>
      <c r="FT25" s="31" t="s">
        <v>345</v>
      </c>
      <c r="FU25" s="31" t="s">
        <v>345</v>
      </c>
      <c r="FV25" s="31" t="s">
        <v>345</v>
      </c>
      <c r="FW25" s="31" t="s">
        <v>345</v>
      </c>
      <c r="FX25" s="31" t="s">
        <v>345</v>
      </c>
      <c r="FY25" s="32" t="s">
        <v>345</v>
      </c>
      <c r="FZ25" s="31" t="s">
        <v>345</v>
      </c>
      <c r="GA25" s="49" t="s">
        <v>345</v>
      </c>
    </row>
    <row r="26" spans="1:183">
      <c r="A26" s="50">
        <v>1834</v>
      </c>
      <c r="B26" s="31" t="s">
        <v>345</v>
      </c>
      <c r="C26" s="31" t="s">
        <v>345</v>
      </c>
      <c r="D26" s="31">
        <v>1396.9111969111968</v>
      </c>
      <c r="E26" s="31" t="s">
        <v>345</v>
      </c>
      <c r="F26" s="31">
        <v>1289.5537375586994</v>
      </c>
      <c r="G26" s="31" t="s">
        <v>345</v>
      </c>
      <c r="H26" s="31" t="s">
        <v>345</v>
      </c>
      <c r="I26" s="31">
        <v>2124.1226449944588</v>
      </c>
      <c r="J26" s="31">
        <v>901.17000769949959</v>
      </c>
      <c r="K26" s="31">
        <v>903.06294177044765</v>
      </c>
      <c r="L26" s="31" t="s">
        <v>345</v>
      </c>
      <c r="M26" s="31">
        <v>1827.65737874097</v>
      </c>
      <c r="N26" s="32" t="s">
        <v>345</v>
      </c>
      <c r="O26" s="36" t="s">
        <v>345</v>
      </c>
      <c r="P26" s="31" t="s">
        <v>345</v>
      </c>
      <c r="Q26" s="31" t="s">
        <v>345</v>
      </c>
      <c r="R26" s="31" t="s">
        <v>345</v>
      </c>
      <c r="S26" s="31" t="s">
        <v>345</v>
      </c>
      <c r="T26" s="35" t="s">
        <v>345</v>
      </c>
      <c r="U26" s="31">
        <v>946.32768361581918</v>
      </c>
      <c r="V26" s="31" t="s">
        <v>345</v>
      </c>
      <c r="W26" s="31" t="s">
        <v>345</v>
      </c>
      <c r="X26" s="31" t="s">
        <v>345</v>
      </c>
      <c r="Y26" s="32" t="s">
        <v>345</v>
      </c>
      <c r="Z26" s="31" t="s">
        <v>345</v>
      </c>
      <c r="AA26" s="31" t="s">
        <v>345</v>
      </c>
      <c r="AB26" s="31" t="s">
        <v>345</v>
      </c>
      <c r="AC26" s="31" t="s">
        <v>345</v>
      </c>
      <c r="AD26" s="31" t="s">
        <v>345</v>
      </c>
      <c r="AE26" s="31" t="s">
        <v>345</v>
      </c>
      <c r="AF26" s="31" t="s">
        <v>345</v>
      </c>
      <c r="AG26" s="32" t="s">
        <v>345</v>
      </c>
      <c r="AH26" s="31" t="s">
        <v>345</v>
      </c>
      <c r="AI26" s="31" t="s">
        <v>345</v>
      </c>
      <c r="AJ26" s="31" t="s">
        <v>345</v>
      </c>
      <c r="AK26" s="31" t="s">
        <v>345</v>
      </c>
      <c r="AL26" s="31" t="s">
        <v>345</v>
      </c>
      <c r="AM26" s="32"/>
      <c r="AN26" s="31"/>
      <c r="AO26" s="31"/>
      <c r="AP26" s="32"/>
      <c r="AQ26" s="31" t="s">
        <v>345</v>
      </c>
      <c r="AR26" s="31" t="s">
        <v>345</v>
      </c>
      <c r="AS26" s="31" t="s">
        <v>345</v>
      </c>
      <c r="AT26" s="31" t="s">
        <v>345</v>
      </c>
      <c r="AU26" s="31" t="s">
        <v>345</v>
      </c>
      <c r="AV26" s="31" t="s">
        <v>345</v>
      </c>
      <c r="AW26" s="31" t="s">
        <v>345</v>
      </c>
      <c r="AX26" s="31" t="s">
        <v>345</v>
      </c>
      <c r="AY26" s="31" t="s">
        <v>345</v>
      </c>
      <c r="AZ26" s="31" t="s">
        <v>345</v>
      </c>
      <c r="BA26" s="31" t="s">
        <v>345</v>
      </c>
      <c r="BB26" s="31" t="s">
        <v>345</v>
      </c>
      <c r="BC26" s="31" t="s">
        <v>345</v>
      </c>
      <c r="BD26" s="31" t="s">
        <v>345</v>
      </c>
      <c r="BE26" s="31" t="s">
        <v>345</v>
      </c>
      <c r="BF26" s="32" t="s">
        <v>345</v>
      </c>
      <c r="BG26" s="31" t="s">
        <v>345</v>
      </c>
      <c r="BH26" s="31" t="s">
        <v>345</v>
      </c>
      <c r="BI26" s="31">
        <v>683.08582364767608</v>
      </c>
      <c r="BJ26" s="31" t="s">
        <v>345</v>
      </c>
      <c r="BK26" s="31" t="s">
        <v>345</v>
      </c>
      <c r="BL26" s="31" t="s">
        <v>345</v>
      </c>
      <c r="BM26" s="31" t="s">
        <v>345</v>
      </c>
      <c r="BN26" s="31" t="s">
        <v>345</v>
      </c>
      <c r="BO26" s="32" t="s">
        <v>345</v>
      </c>
      <c r="BP26" s="31" t="s">
        <v>345</v>
      </c>
      <c r="BQ26" s="31" t="s">
        <v>345</v>
      </c>
      <c r="BR26" s="31" t="s">
        <v>345</v>
      </c>
      <c r="BS26" s="31" t="s">
        <v>345</v>
      </c>
      <c r="BT26" s="31" t="s">
        <v>345</v>
      </c>
      <c r="BU26" s="31" t="s">
        <v>345</v>
      </c>
      <c r="BV26" s="31" t="s">
        <v>345</v>
      </c>
      <c r="BW26" s="31" t="s">
        <v>345</v>
      </c>
      <c r="BX26" s="31" t="s">
        <v>345</v>
      </c>
      <c r="BY26" s="31" t="s">
        <v>345</v>
      </c>
      <c r="BZ26" s="31" t="s">
        <v>345</v>
      </c>
      <c r="CA26" s="31" t="s">
        <v>345</v>
      </c>
      <c r="CB26" s="31" t="s">
        <v>345</v>
      </c>
      <c r="CC26" s="31" t="s">
        <v>345</v>
      </c>
      <c r="CD26" s="31" t="s">
        <v>345</v>
      </c>
      <c r="CE26" s="32" t="s">
        <v>345</v>
      </c>
      <c r="CF26" s="31" t="s">
        <v>345</v>
      </c>
      <c r="CG26" s="32" t="s">
        <v>345</v>
      </c>
      <c r="CH26" s="31" t="s">
        <v>345</v>
      </c>
      <c r="CI26" s="31" t="s">
        <v>345</v>
      </c>
      <c r="CJ26" s="31" t="s">
        <v>345</v>
      </c>
      <c r="CK26" s="31" t="s">
        <v>345</v>
      </c>
      <c r="CL26" s="31" t="s">
        <v>345</v>
      </c>
      <c r="CM26" s="31" t="s">
        <v>345</v>
      </c>
      <c r="CN26" s="31" t="s">
        <v>345</v>
      </c>
      <c r="CO26" s="31" t="s">
        <v>345</v>
      </c>
      <c r="CP26" s="31" t="s">
        <v>345</v>
      </c>
      <c r="CQ26" s="31" t="s">
        <v>345</v>
      </c>
      <c r="CR26" s="31" t="s">
        <v>345</v>
      </c>
      <c r="CS26" s="31" t="s">
        <v>345</v>
      </c>
      <c r="CT26" s="31" t="s">
        <v>345</v>
      </c>
      <c r="CU26" s="31" t="s">
        <v>345</v>
      </c>
      <c r="CV26" s="31" t="s">
        <v>345</v>
      </c>
      <c r="CW26" s="31" t="s">
        <v>345</v>
      </c>
      <c r="CX26" s="32" t="s">
        <v>345</v>
      </c>
      <c r="CY26" s="31" t="s">
        <v>345</v>
      </c>
      <c r="CZ26" s="31" t="s">
        <v>345</v>
      </c>
      <c r="DA26" s="31" t="s">
        <v>345</v>
      </c>
      <c r="DB26" s="31" t="s">
        <v>345</v>
      </c>
      <c r="DC26" s="31" t="s">
        <v>345</v>
      </c>
      <c r="DD26" s="31" t="s">
        <v>345</v>
      </c>
      <c r="DE26" s="31" t="s">
        <v>345</v>
      </c>
      <c r="DF26" s="32" t="s">
        <v>345</v>
      </c>
      <c r="DG26" s="31" t="s">
        <v>345</v>
      </c>
      <c r="DH26" s="31" t="s">
        <v>345</v>
      </c>
      <c r="DI26" s="31" t="s">
        <v>345</v>
      </c>
      <c r="DJ26" s="31" t="s">
        <v>345</v>
      </c>
      <c r="DK26" s="31" t="s">
        <v>345</v>
      </c>
      <c r="DL26" s="31" t="s">
        <v>345</v>
      </c>
      <c r="DM26" s="31" t="s">
        <v>345</v>
      </c>
      <c r="DN26" s="31" t="s">
        <v>345</v>
      </c>
      <c r="DO26" s="31" t="s">
        <v>345</v>
      </c>
      <c r="DP26" s="31" t="s">
        <v>345</v>
      </c>
      <c r="DQ26" s="31" t="s">
        <v>345</v>
      </c>
      <c r="DR26" s="31" t="s">
        <v>345</v>
      </c>
      <c r="DS26" s="31" t="s">
        <v>345</v>
      </c>
      <c r="DT26" s="31" t="s">
        <v>345</v>
      </c>
      <c r="DU26" s="31" t="s">
        <v>345</v>
      </c>
      <c r="DV26" s="29" t="s">
        <v>345</v>
      </c>
      <c r="DW26" s="32" t="s">
        <v>345</v>
      </c>
      <c r="DX26" s="31" t="s">
        <v>345</v>
      </c>
      <c r="DY26" s="31" t="s">
        <v>345</v>
      </c>
      <c r="DZ26" s="31" t="s">
        <v>345</v>
      </c>
      <c r="EA26" s="31" t="s">
        <v>345</v>
      </c>
      <c r="EB26" s="31" t="s">
        <v>345</v>
      </c>
      <c r="EC26" s="31" t="s">
        <v>345</v>
      </c>
      <c r="ED26" s="31" t="s">
        <v>345</v>
      </c>
      <c r="EE26" s="31" t="s">
        <v>345</v>
      </c>
      <c r="EF26" s="31" t="s">
        <v>345</v>
      </c>
      <c r="EG26" s="31" t="s">
        <v>345</v>
      </c>
      <c r="EH26" s="31" t="s">
        <v>345</v>
      </c>
      <c r="EI26" s="31" t="s">
        <v>345</v>
      </c>
      <c r="EJ26" s="31" t="s">
        <v>345</v>
      </c>
      <c r="EK26" s="31" t="s">
        <v>345</v>
      </c>
      <c r="EL26" s="31" t="s">
        <v>345</v>
      </c>
      <c r="EM26" s="31" t="s">
        <v>345</v>
      </c>
      <c r="EN26" s="31" t="s">
        <v>345</v>
      </c>
      <c r="EO26" s="31" t="s">
        <v>345</v>
      </c>
      <c r="EP26" s="31" t="s">
        <v>345</v>
      </c>
      <c r="EQ26" s="31" t="s">
        <v>345</v>
      </c>
      <c r="ER26" s="31" t="s">
        <v>345</v>
      </c>
      <c r="ES26" s="31" t="s">
        <v>345</v>
      </c>
      <c r="ET26" s="31" t="s">
        <v>345</v>
      </c>
      <c r="EU26" s="31" t="s">
        <v>345</v>
      </c>
      <c r="EV26" s="31" t="s">
        <v>345</v>
      </c>
      <c r="EW26" s="31" t="s">
        <v>345</v>
      </c>
      <c r="EX26" s="31" t="s">
        <v>345</v>
      </c>
      <c r="EY26" s="31" t="s">
        <v>345</v>
      </c>
      <c r="EZ26" s="31" t="s">
        <v>345</v>
      </c>
      <c r="FA26" s="31" t="s">
        <v>345</v>
      </c>
      <c r="FB26" s="31" t="s">
        <v>345</v>
      </c>
      <c r="FC26" s="31" t="s">
        <v>345</v>
      </c>
      <c r="FD26" s="31" t="s">
        <v>345</v>
      </c>
      <c r="FE26" s="31" t="s">
        <v>345</v>
      </c>
      <c r="FF26" s="31" t="s">
        <v>345</v>
      </c>
      <c r="FG26" s="31" t="s">
        <v>345</v>
      </c>
      <c r="FH26" s="31" t="s">
        <v>345</v>
      </c>
      <c r="FI26" s="31" t="s">
        <v>345</v>
      </c>
      <c r="FJ26" s="31" t="s">
        <v>345</v>
      </c>
      <c r="FK26" s="31" t="s">
        <v>345</v>
      </c>
      <c r="FL26" s="31" t="s">
        <v>345</v>
      </c>
      <c r="FM26" s="31" t="s">
        <v>345</v>
      </c>
      <c r="FN26" s="31" t="s">
        <v>345</v>
      </c>
      <c r="FO26" s="31" t="s">
        <v>345</v>
      </c>
      <c r="FP26" s="31" t="s">
        <v>345</v>
      </c>
      <c r="FQ26" s="31" t="s">
        <v>345</v>
      </c>
      <c r="FR26" s="31" t="s">
        <v>345</v>
      </c>
      <c r="FS26" s="31" t="s">
        <v>345</v>
      </c>
      <c r="FT26" s="31" t="s">
        <v>345</v>
      </c>
      <c r="FU26" s="31" t="s">
        <v>345</v>
      </c>
      <c r="FV26" s="31" t="s">
        <v>345</v>
      </c>
      <c r="FW26" s="31" t="s">
        <v>345</v>
      </c>
      <c r="FX26" s="31" t="s">
        <v>345</v>
      </c>
      <c r="FY26" s="32" t="s">
        <v>345</v>
      </c>
      <c r="FZ26" s="31" t="s">
        <v>345</v>
      </c>
      <c r="GA26" s="49" t="s">
        <v>345</v>
      </c>
    </row>
    <row r="27" spans="1:183">
      <c r="A27" s="50">
        <v>1835</v>
      </c>
      <c r="B27" s="31" t="s">
        <v>345</v>
      </c>
      <c r="C27" s="31" t="s">
        <v>345</v>
      </c>
      <c r="D27" s="31">
        <v>1376.7228177641655</v>
      </c>
      <c r="E27" s="31" t="s">
        <v>345</v>
      </c>
      <c r="F27" s="31">
        <v>1332.7058823529412</v>
      </c>
      <c r="G27" s="31" t="s">
        <v>345</v>
      </c>
      <c r="H27" s="31" t="s">
        <v>345</v>
      </c>
      <c r="I27" s="31">
        <v>2131.4055636896046</v>
      </c>
      <c r="J27" s="31">
        <v>881.43189810899605</v>
      </c>
      <c r="K27" s="31">
        <v>902.13049267643146</v>
      </c>
      <c r="L27" s="31" t="s">
        <v>345</v>
      </c>
      <c r="M27" s="31">
        <v>1906.2156215621562</v>
      </c>
      <c r="N27" s="32" t="s">
        <v>345</v>
      </c>
      <c r="O27" s="36" t="s">
        <v>345</v>
      </c>
      <c r="P27" s="31" t="s">
        <v>345</v>
      </c>
      <c r="Q27" s="31" t="s">
        <v>345</v>
      </c>
      <c r="R27" s="31" t="s">
        <v>345</v>
      </c>
      <c r="S27" s="31" t="s">
        <v>345</v>
      </c>
      <c r="T27" s="35" t="s">
        <v>345</v>
      </c>
      <c r="U27" s="31">
        <v>1145.2513966480446</v>
      </c>
      <c r="V27" s="31" t="s">
        <v>345</v>
      </c>
      <c r="W27" s="31" t="s">
        <v>345</v>
      </c>
      <c r="X27" s="31" t="s">
        <v>345</v>
      </c>
      <c r="Y27" s="32" t="s">
        <v>345</v>
      </c>
      <c r="Z27" s="31" t="s">
        <v>345</v>
      </c>
      <c r="AA27" s="31" t="s">
        <v>345</v>
      </c>
      <c r="AB27" s="31" t="s">
        <v>345</v>
      </c>
      <c r="AC27" s="31" t="s">
        <v>345</v>
      </c>
      <c r="AD27" s="31" t="s">
        <v>345</v>
      </c>
      <c r="AE27" s="31" t="s">
        <v>345</v>
      </c>
      <c r="AF27" s="31" t="s">
        <v>345</v>
      </c>
      <c r="AG27" s="32" t="s">
        <v>345</v>
      </c>
      <c r="AH27" s="31" t="s">
        <v>345</v>
      </c>
      <c r="AI27" s="31" t="s">
        <v>345</v>
      </c>
      <c r="AJ27" s="31" t="s">
        <v>345</v>
      </c>
      <c r="AK27" s="31" t="s">
        <v>345</v>
      </c>
      <c r="AL27" s="31" t="s">
        <v>345</v>
      </c>
      <c r="AM27" s="32"/>
      <c r="AN27" s="31"/>
      <c r="AO27" s="31"/>
      <c r="AP27" s="32"/>
      <c r="AQ27" s="31" t="s">
        <v>345</v>
      </c>
      <c r="AR27" s="31" t="s">
        <v>345</v>
      </c>
      <c r="AS27" s="31" t="s">
        <v>345</v>
      </c>
      <c r="AT27" s="31" t="s">
        <v>345</v>
      </c>
      <c r="AU27" s="31" t="s">
        <v>345</v>
      </c>
      <c r="AV27" s="31" t="s">
        <v>345</v>
      </c>
      <c r="AW27" s="31" t="s">
        <v>345</v>
      </c>
      <c r="AX27" s="31" t="s">
        <v>345</v>
      </c>
      <c r="AY27" s="31" t="s">
        <v>345</v>
      </c>
      <c r="AZ27" s="31" t="s">
        <v>345</v>
      </c>
      <c r="BA27" s="31" t="s">
        <v>345</v>
      </c>
      <c r="BB27" s="31" t="s">
        <v>345</v>
      </c>
      <c r="BC27" s="31" t="s">
        <v>345</v>
      </c>
      <c r="BD27" s="31" t="s">
        <v>345</v>
      </c>
      <c r="BE27" s="31" t="s">
        <v>345</v>
      </c>
      <c r="BF27" s="32" t="s">
        <v>345</v>
      </c>
      <c r="BG27" s="31" t="s">
        <v>345</v>
      </c>
      <c r="BH27" s="31" t="s">
        <v>345</v>
      </c>
      <c r="BI27" s="31">
        <v>698.38318265323585</v>
      </c>
      <c r="BJ27" s="31" t="s">
        <v>345</v>
      </c>
      <c r="BK27" s="31" t="s">
        <v>345</v>
      </c>
      <c r="BL27" s="31" t="s">
        <v>345</v>
      </c>
      <c r="BM27" s="31" t="s">
        <v>345</v>
      </c>
      <c r="BN27" s="31" t="s">
        <v>345</v>
      </c>
      <c r="BO27" s="32" t="s">
        <v>345</v>
      </c>
      <c r="BP27" s="31" t="s">
        <v>345</v>
      </c>
      <c r="BQ27" s="31" t="s">
        <v>345</v>
      </c>
      <c r="BR27" s="31" t="s">
        <v>345</v>
      </c>
      <c r="BS27" s="31" t="s">
        <v>345</v>
      </c>
      <c r="BT27" s="31" t="s">
        <v>345</v>
      </c>
      <c r="BU27" s="31" t="s">
        <v>345</v>
      </c>
      <c r="BV27" s="31" t="s">
        <v>345</v>
      </c>
      <c r="BW27" s="31" t="s">
        <v>345</v>
      </c>
      <c r="BX27" s="31" t="s">
        <v>345</v>
      </c>
      <c r="BY27" s="31" t="s">
        <v>345</v>
      </c>
      <c r="BZ27" s="31" t="s">
        <v>345</v>
      </c>
      <c r="CA27" s="31" t="s">
        <v>345</v>
      </c>
      <c r="CB27" s="31" t="s">
        <v>345</v>
      </c>
      <c r="CC27" s="31" t="s">
        <v>345</v>
      </c>
      <c r="CD27" s="31" t="s">
        <v>345</v>
      </c>
      <c r="CE27" s="32" t="s">
        <v>345</v>
      </c>
      <c r="CF27" s="31" t="s">
        <v>345</v>
      </c>
      <c r="CG27" s="32" t="s">
        <v>345</v>
      </c>
      <c r="CH27" s="31" t="s">
        <v>345</v>
      </c>
      <c r="CI27" s="31" t="s">
        <v>345</v>
      </c>
      <c r="CJ27" s="31" t="s">
        <v>345</v>
      </c>
      <c r="CK27" s="31" t="s">
        <v>345</v>
      </c>
      <c r="CL27" s="31" t="s">
        <v>345</v>
      </c>
      <c r="CM27" s="31" t="s">
        <v>345</v>
      </c>
      <c r="CN27" s="31" t="s">
        <v>345</v>
      </c>
      <c r="CO27" s="31" t="s">
        <v>345</v>
      </c>
      <c r="CP27" s="31" t="s">
        <v>345</v>
      </c>
      <c r="CQ27" s="31" t="s">
        <v>345</v>
      </c>
      <c r="CR27" s="31" t="s">
        <v>345</v>
      </c>
      <c r="CS27" s="31" t="s">
        <v>345</v>
      </c>
      <c r="CT27" s="31" t="s">
        <v>345</v>
      </c>
      <c r="CU27" s="31" t="s">
        <v>345</v>
      </c>
      <c r="CV27" s="31" t="s">
        <v>345</v>
      </c>
      <c r="CW27" s="31" t="s">
        <v>345</v>
      </c>
      <c r="CX27" s="32" t="s">
        <v>345</v>
      </c>
      <c r="CY27" s="31" t="s">
        <v>345</v>
      </c>
      <c r="CZ27" s="31" t="s">
        <v>345</v>
      </c>
      <c r="DA27" s="31" t="s">
        <v>345</v>
      </c>
      <c r="DB27" s="31" t="s">
        <v>345</v>
      </c>
      <c r="DC27" s="31" t="s">
        <v>345</v>
      </c>
      <c r="DD27" s="31" t="s">
        <v>345</v>
      </c>
      <c r="DE27" s="31" t="s">
        <v>345</v>
      </c>
      <c r="DF27" s="32" t="s">
        <v>345</v>
      </c>
      <c r="DG27" s="31" t="s">
        <v>345</v>
      </c>
      <c r="DH27" s="31" t="s">
        <v>345</v>
      </c>
      <c r="DI27" s="31" t="s">
        <v>345</v>
      </c>
      <c r="DJ27" s="31" t="s">
        <v>345</v>
      </c>
      <c r="DK27" s="31" t="s">
        <v>345</v>
      </c>
      <c r="DL27" s="31" t="s">
        <v>345</v>
      </c>
      <c r="DM27" s="31" t="s">
        <v>345</v>
      </c>
      <c r="DN27" s="31" t="s">
        <v>345</v>
      </c>
      <c r="DO27" s="31" t="s">
        <v>345</v>
      </c>
      <c r="DP27" s="31" t="s">
        <v>345</v>
      </c>
      <c r="DQ27" s="31" t="s">
        <v>345</v>
      </c>
      <c r="DR27" s="31" t="s">
        <v>345</v>
      </c>
      <c r="DS27" s="31" t="s">
        <v>345</v>
      </c>
      <c r="DT27" s="31" t="s">
        <v>345</v>
      </c>
      <c r="DU27" s="31" t="s">
        <v>345</v>
      </c>
      <c r="DV27" s="29" t="s">
        <v>345</v>
      </c>
      <c r="DW27" s="32" t="s">
        <v>345</v>
      </c>
      <c r="DX27" s="31" t="s">
        <v>345</v>
      </c>
      <c r="DY27" s="31" t="s">
        <v>345</v>
      </c>
      <c r="DZ27" s="31" t="s">
        <v>345</v>
      </c>
      <c r="EA27" s="31" t="s">
        <v>345</v>
      </c>
      <c r="EB27" s="31" t="s">
        <v>345</v>
      </c>
      <c r="EC27" s="31" t="s">
        <v>345</v>
      </c>
      <c r="ED27" s="31" t="s">
        <v>345</v>
      </c>
      <c r="EE27" s="31" t="s">
        <v>345</v>
      </c>
      <c r="EF27" s="31" t="s">
        <v>345</v>
      </c>
      <c r="EG27" s="31" t="s">
        <v>345</v>
      </c>
      <c r="EH27" s="31" t="s">
        <v>345</v>
      </c>
      <c r="EI27" s="31" t="s">
        <v>345</v>
      </c>
      <c r="EJ27" s="31" t="s">
        <v>345</v>
      </c>
      <c r="EK27" s="31" t="s">
        <v>345</v>
      </c>
      <c r="EL27" s="31" t="s">
        <v>345</v>
      </c>
      <c r="EM27" s="31" t="s">
        <v>345</v>
      </c>
      <c r="EN27" s="31" t="s">
        <v>345</v>
      </c>
      <c r="EO27" s="31" t="s">
        <v>345</v>
      </c>
      <c r="EP27" s="31" t="s">
        <v>345</v>
      </c>
      <c r="EQ27" s="31" t="s">
        <v>345</v>
      </c>
      <c r="ER27" s="31" t="s">
        <v>345</v>
      </c>
      <c r="ES27" s="31" t="s">
        <v>345</v>
      </c>
      <c r="ET27" s="31" t="s">
        <v>345</v>
      </c>
      <c r="EU27" s="31" t="s">
        <v>345</v>
      </c>
      <c r="EV27" s="31" t="s">
        <v>345</v>
      </c>
      <c r="EW27" s="31" t="s">
        <v>345</v>
      </c>
      <c r="EX27" s="31" t="s">
        <v>345</v>
      </c>
      <c r="EY27" s="31" t="s">
        <v>345</v>
      </c>
      <c r="EZ27" s="31" t="s">
        <v>345</v>
      </c>
      <c r="FA27" s="31" t="s">
        <v>345</v>
      </c>
      <c r="FB27" s="31" t="s">
        <v>345</v>
      </c>
      <c r="FC27" s="31" t="s">
        <v>345</v>
      </c>
      <c r="FD27" s="31" t="s">
        <v>345</v>
      </c>
      <c r="FE27" s="31" t="s">
        <v>345</v>
      </c>
      <c r="FF27" s="31" t="s">
        <v>345</v>
      </c>
      <c r="FG27" s="31" t="s">
        <v>345</v>
      </c>
      <c r="FH27" s="31" t="s">
        <v>345</v>
      </c>
      <c r="FI27" s="31" t="s">
        <v>345</v>
      </c>
      <c r="FJ27" s="31" t="s">
        <v>345</v>
      </c>
      <c r="FK27" s="31" t="s">
        <v>345</v>
      </c>
      <c r="FL27" s="31" t="s">
        <v>345</v>
      </c>
      <c r="FM27" s="31" t="s">
        <v>345</v>
      </c>
      <c r="FN27" s="31" t="s">
        <v>345</v>
      </c>
      <c r="FO27" s="31" t="s">
        <v>345</v>
      </c>
      <c r="FP27" s="31" t="s">
        <v>345</v>
      </c>
      <c r="FQ27" s="31" t="s">
        <v>345</v>
      </c>
      <c r="FR27" s="31" t="s">
        <v>345</v>
      </c>
      <c r="FS27" s="31" t="s">
        <v>345</v>
      </c>
      <c r="FT27" s="31" t="s">
        <v>345</v>
      </c>
      <c r="FU27" s="31" t="s">
        <v>345</v>
      </c>
      <c r="FV27" s="31" t="s">
        <v>345</v>
      </c>
      <c r="FW27" s="31" t="s">
        <v>345</v>
      </c>
      <c r="FX27" s="31" t="s">
        <v>345</v>
      </c>
      <c r="FY27" s="32" t="s">
        <v>345</v>
      </c>
      <c r="FZ27" s="31" t="s">
        <v>345</v>
      </c>
      <c r="GA27" s="49" t="s">
        <v>345</v>
      </c>
    </row>
    <row r="28" spans="1:183">
      <c r="A28" s="50">
        <v>1836</v>
      </c>
      <c r="B28" s="31" t="s">
        <v>345</v>
      </c>
      <c r="C28" s="31" t="s">
        <v>345</v>
      </c>
      <c r="D28" s="31">
        <v>1367.3003802281369</v>
      </c>
      <c r="E28" s="31" t="s">
        <v>345</v>
      </c>
      <c r="F28" s="31">
        <v>1310.8724910761309</v>
      </c>
      <c r="G28" s="31" t="s">
        <v>345</v>
      </c>
      <c r="H28" s="31" t="s">
        <v>345</v>
      </c>
      <c r="I28" s="31">
        <v>2165.0977552498189</v>
      </c>
      <c r="J28" s="31">
        <v>856.0203717447572</v>
      </c>
      <c r="K28" s="31">
        <v>912.88625904010519</v>
      </c>
      <c r="L28" s="31" t="s">
        <v>345</v>
      </c>
      <c r="M28" s="31">
        <v>1956.6012055220688</v>
      </c>
      <c r="N28" s="32" t="s">
        <v>345</v>
      </c>
      <c r="O28" s="36" t="s">
        <v>345</v>
      </c>
      <c r="P28" s="31" t="s">
        <v>345</v>
      </c>
      <c r="Q28" s="31" t="s">
        <v>345</v>
      </c>
      <c r="R28" s="31" t="s">
        <v>345</v>
      </c>
      <c r="S28" s="31" t="s">
        <v>345</v>
      </c>
      <c r="T28" s="35" t="s">
        <v>345</v>
      </c>
      <c r="U28" s="31">
        <v>1125.340599455041</v>
      </c>
      <c r="V28" s="31" t="s">
        <v>345</v>
      </c>
      <c r="W28" s="31" t="s">
        <v>345</v>
      </c>
      <c r="X28" s="31" t="s">
        <v>345</v>
      </c>
      <c r="Y28" s="32" t="s">
        <v>345</v>
      </c>
      <c r="Z28" s="31" t="s">
        <v>345</v>
      </c>
      <c r="AA28" s="31" t="s">
        <v>345</v>
      </c>
      <c r="AB28" s="31" t="s">
        <v>345</v>
      </c>
      <c r="AC28" s="31" t="s">
        <v>345</v>
      </c>
      <c r="AD28" s="31" t="s">
        <v>345</v>
      </c>
      <c r="AE28" s="31" t="s">
        <v>345</v>
      </c>
      <c r="AF28" s="31" t="s">
        <v>345</v>
      </c>
      <c r="AG28" s="32" t="s">
        <v>345</v>
      </c>
      <c r="AH28" s="31" t="s">
        <v>345</v>
      </c>
      <c r="AI28" s="31" t="s">
        <v>345</v>
      </c>
      <c r="AJ28" s="31" t="s">
        <v>345</v>
      </c>
      <c r="AK28" s="31" t="s">
        <v>345</v>
      </c>
      <c r="AL28" s="31" t="s">
        <v>345</v>
      </c>
      <c r="AM28" s="32"/>
      <c r="AN28" s="31"/>
      <c r="AO28" s="31"/>
      <c r="AP28" s="32"/>
      <c r="AQ28" s="31" t="s">
        <v>345</v>
      </c>
      <c r="AR28" s="31" t="s">
        <v>345</v>
      </c>
      <c r="AS28" s="31" t="s">
        <v>345</v>
      </c>
      <c r="AT28" s="31" t="s">
        <v>345</v>
      </c>
      <c r="AU28" s="31" t="s">
        <v>345</v>
      </c>
      <c r="AV28" s="31" t="s">
        <v>345</v>
      </c>
      <c r="AW28" s="31" t="s">
        <v>345</v>
      </c>
      <c r="AX28" s="31" t="s">
        <v>345</v>
      </c>
      <c r="AY28" s="31" t="s">
        <v>345</v>
      </c>
      <c r="AZ28" s="31" t="s">
        <v>345</v>
      </c>
      <c r="BA28" s="31" t="s">
        <v>345</v>
      </c>
      <c r="BB28" s="31" t="s">
        <v>345</v>
      </c>
      <c r="BC28" s="31" t="s">
        <v>345</v>
      </c>
      <c r="BD28" s="31" t="s">
        <v>345</v>
      </c>
      <c r="BE28" s="31" t="s">
        <v>345</v>
      </c>
      <c r="BF28" s="32" t="s">
        <v>345</v>
      </c>
      <c r="BG28" s="31" t="s">
        <v>345</v>
      </c>
      <c r="BH28" s="31" t="s">
        <v>345</v>
      </c>
      <c r="BI28" s="31">
        <v>693.16962852079564</v>
      </c>
      <c r="BJ28" s="31" t="s">
        <v>345</v>
      </c>
      <c r="BK28" s="31" t="s">
        <v>345</v>
      </c>
      <c r="BL28" s="31" t="s">
        <v>345</v>
      </c>
      <c r="BM28" s="31" t="s">
        <v>345</v>
      </c>
      <c r="BN28" s="31" t="s">
        <v>345</v>
      </c>
      <c r="BO28" s="32" t="s">
        <v>345</v>
      </c>
      <c r="BP28" s="31" t="s">
        <v>345</v>
      </c>
      <c r="BQ28" s="31" t="s">
        <v>345</v>
      </c>
      <c r="BR28" s="31" t="s">
        <v>345</v>
      </c>
      <c r="BS28" s="31" t="s">
        <v>345</v>
      </c>
      <c r="BT28" s="31" t="s">
        <v>345</v>
      </c>
      <c r="BU28" s="31" t="s">
        <v>345</v>
      </c>
      <c r="BV28" s="31" t="s">
        <v>345</v>
      </c>
      <c r="BW28" s="31" t="s">
        <v>345</v>
      </c>
      <c r="BX28" s="31" t="s">
        <v>345</v>
      </c>
      <c r="BY28" s="31" t="s">
        <v>345</v>
      </c>
      <c r="BZ28" s="31" t="s">
        <v>345</v>
      </c>
      <c r="CA28" s="31" t="s">
        <v>345</v>
      </c>
      <c r="CB28" s="31" t="s">
        <v>345</v>
      </c>
      <c r="CC28" s="31" t="s">
        <v>345</v>
      </c>
      <c r="CD28" s="31" t="s">
        <v>345</v>
      </c>
      <c r="CE28" s="32" t="s">
        <v>345</v>
      </c>
      <c r="CF28" s="31" t="s">
        <v>345</v>
      </c>
      <c r="CG28" s="32" t="s">
        <v>345</v>
      </c>
      <c r="CH28" s="31" t="s">
        <v>345</v>
      </c>
      <c r="CI28" s="31" t="s">
        <v>345</v>
      </c>
      <c r="CJ28" s="31" t="s">
        <v>345</v>
      </c>
      <c r="CK28" s="31" t="s">
        <v>345</v>
      </c>
      <c r="CL28" s="31" t="s">
        <v>345</v>
      </c>
      <c r="CM28" s="31" t="s">
        <v>345</v>
      </c>
      <c r="CN28" s="31" t="s">
        <v>345</v>
      </c>
      <c r="CO28" s="31" t="s">
        <v>345</v>
      </c>
      <c r="CP28" s="31" t="s">
        <v>345</v>
      </c>
      <c r="CQ28" s="31" t="s">
        <v>345</v>
      </c>
      <c r="CR28" s="31" t="s">
        <v>345</v>
      </c>
      <c r="CS28" s="31" t="s">
        <v>345</v>
      </c>
      <c r="CT28" s="31" t="s">
        <v>345</v>
      </c>
      <c r="CU28" s="31" t="s">
        <v>345</v>
      </c>
      <c r="CV28" s="31" t="s">
        <v>345</v>
      </c>
      <c r="CW28" s="31" t="s">
        <v>345</v>
      </c>
      <c r="CX28" s="32" t="s">
        <v>345</v>
      </c>
      <c r="CY28" s="31" t="s">
        <v>345</v>
      </c>
      <c r="CZ28" s="31" t="s">
        <v>345</v>
      </c>
      <c r="DA28" s="31" t="s">
        <v>345</v>
      </c>
      <c r="DB28" s="31" t="s">
        <v>345</v>
      </c>
      <c r="DC28" s="31" t="s">
        <v>345</v>
      </c>
      <c r="DD28" s="31" t="s">
        <v>345</v>
      </c>
      <c r="DE28" s="31" t="s">
        <v>345</v>
      </c>
      <c r="DF28" s="32" t="s">
        <v>345</v>
      </c>
      <c r="DG28" s="31" t="s">
        <v>345</v>
      </c>
      <c r="DH28" s="31" t="s">
        <v>345</v>
      </c>
      <c r="DI28" s="31" t="s">
        <v>345</v>
      </c>
      <c r="DJ28" s="31" t="s">
        <v>345</v>
      </c>
      <c r="DK28" s="31" t="s">
        <v>345</v>
      </c>
      <c r="DL28" s="31" t="s">
        <v>345</v>
      </c>
      <c r="DM28" s="31" t="s">
        <v>345</v>
      </c>
      <c r="DN28" s="31" t="s">
        <v>345</v>
      </c>
      <c r="DO28" s="31" t="s">
        <v>345</v>
      </c>
      <c r="DP28" s="31" t="s">
        <v>345</v>
      </c>
      <c r="DQ28" s="31" t="s">
        <v>345</v>
      </c>
      <c r="DR28" s="31" t="s">
        <v>345</v>
      </c>
      <c r="DS28" s="31" t="s">
        <v>345</v>
      </c>
      <c r="DT28" s="31" t="s">
        <v>345</v>
      </c>
      <c r="DU28" s="31" t="s">
        <v>345</v>
      </c>
      <c r="DV28" s="29" t="s">
        <v>345</v>
      </c>
      <c r="DW28" s="32" t="s">
        <v>345</v>
      </c>
      <c r="DX28" s="31" t="s">
        <v>345</v>
      </c>
      <c r="DY28" s="31" t="s">
        <v>345</v>
      </c>
      <c r="DZ28" s="31" t="s">
        <v>345</v>
      </c>
      <c r="EA28" s="31" t="s">
        <v>345</v>
      </c>
      <c r="EB28" s="31" t="s">
        <v>345</v>
      </c>
      <c r="EC28" s="31" t="s">
        <v>345</v>
      </c>
      <c r="ED28" s="31" t="s">
        <v>345</v>
      </c>
      <c r="EE28" s="31" t="s">
        <v>345</v>
      </c>
      <c r="EF28" s="31" t="s">
        <v>345</v>
      </c>
      <c r="EG28" s="31" t="s">
        <v>345</v>
      </c>
      <c r="EH28" s="31" t="s">
        <v>345</v>
      </c>
      <c r="EI28" s="31" t="s">
        <v>345</v>
      </c>
      <c r="EJ28" s="31" t="s">
        <v>345</v>
      </c>
      <c r="EK28" s="31" t="s">
        <v>345</v>
      </c>
      <c r="EL28" s="31" t="s">
        <v>345</v>
      </c>
      <c r="EM28" s="31" t="s">
        <v>345</v>
      </c>
      <c r="EN28" s="31" t="s">
        <v>345</v>
      </c>
      <c r="EO28" s="31" t="s">
        <v>345</v>
      </c>
      <c r="EP28" s="31" t="s">
        <v>345</v>
      </c>
      <c r="EQ28" s="31" t="s">
        <v>345</v>
      </c>
      <c r="ER28" s="31" t="s">
        <v>345</v>
      </c>
      <c r="ES28" s="31" t="s">
        <v>345</v>
      </c>
      <c r="ET28" s="31" t="s">
        <v>345</v>
      </c>
      <c r="EU28" s="31" t="s">
        <v>345</v>
      </c>
      <c r="EV28" s="31" t="s">
        <v>345</v>
      </c>
      <c r="EW28" s="31" t="s">
        <v>345</v>
      </c>
      <c r="EX28" s="31" t="s">
        <v>345</v>
      </c>
      <c r="EY28" s="31" t="s">
        <v>345</v>
      </c>
      <c r="EZ28" s="31" t="s">
        <v>345</v>
      </c>
      <c r="FA28" s="31" t="s">
        <v>345</v>
      </c>
      <c r="FB28" s="31" t="s">
        <v>345</v>
      </c>
      <c r="FC28" s="31" t="s">
        <v>345</v>
      </c>
      <c r="FD28" s="31" t="s">
        <v>345</v>
      </c>
      <c r="FE28" s="31" t="s">
        <v>345</v>
      </c>
      <c r="FF28" s="31" t="s">
        <v>345</v>
      </c>
      <c r="FG28" s="31" t="s">
        <v>345</v>
      </c>
      <c r="FH28" s="31" t="s">
        <v>345</v>
      </c>
      <c r="FI28" s="31" t="s">
        <v>345</v>
      </c>
      <c r="FJ28" s="31" t="s">
        <v>345</v>
      </c>
      <c r="FK28" s="31" t="s">
        <v>345</v>
      </c>
      <c r="FL28" s="31" t="s">
        <v>345</v>
      </c>
      <c r="FM28" s="31" t="s">
        <v>345</v>
      </c>
      <c r="FN28" s="31" t="s">
        <v>345</v>
      </c>
      <c r="FO28" s="31" t="s">
        <v>345</v>
      </c>
      <c r="FP28" s="31" t="s">
        <v>345</v>
      </c>
      <c r="FQ28" s="31" t="s">
        <v>345</v>
      </c>
      <c r="FR28" s="31" t="s">
        <v>345</v>
      </c>
      <c r="FS28" s="31" t="s">
        <v>345</v>
      </c>
      <c r="FT28" s="31" t="s">
        <v>345</v>
      </c>
      <c r="FU28" s="31" t="s">
        <v>345</v>
      </c>
      <c r="FV28" s="31" t="s">
        <v>345</v>
      </c>
      <c r="FW28" s="31" t="s">
        <v>345</v>
      </c>
      <c r="FX28" s="31" t="s">
        <v>345</v>
      </c>
      <c r="FY28" s="32" t="s">
        <v>345</v>
      </c>
      <c r="FZ28" s="31" t="s">
        <v>345</v>
      </c>
      <c r="GA28" s="49" t="s">
        <v>345</v>
      </c>
    </row>
    <row r="29" spans="1:183">
      <c r="A29" s="50">
        <v>1837</v>
      </c>
      <c r="B29" s="31" t="s">
        <v>345</v>
      </c>
      <c r="C29" s="31" t="s">
        <v>345</v>
      </c>
      <c r="D29" s="31">
        <v>1391.6981132075473</v>
      </c>
      <c r="E29" s="31" t="s">
        <v>345</v>
      </c>
      <c r="F29" s="31">
        <v>1329.248770265157</v>
      </c>
      <c r="G29" s="31" t="s">
        <v>345</v>
      </c>
      <c r="H29" s="31" t="s">
        <v>345</v>
      </c>
      <c r="I29" s="31">
        <v>2223.2174847724832</v>
      </c>
      <c r="J29" s="31">
        <v>856.54382749283093</v>
      </c>
      <c r="K29" s="31">
        <v>911.01694915254234</v>
      </c>
      <c r="L29" s="31" t="s">
        <v>345</v>
      </c>
      <c r="M29" s="31">
        <v>1911.5834873690696</v>
      </c>
      <c r="N29" s="32" t="s">
        <v>345</v>
      </c>
      <c r="O29" s="36" t="s">
        <v>345</v>
      </c>
      <c r="P29" s="31" t="s">
        <v>345</v>
      </c>
      <c r="Q29" s="31" t="s">
        <v>345</v>
      </c>
      <c r="R29" s="31" t="s">
        <v>345</v>
      </c>
      <c r="S29" s="31" t="s">
        <v>345</v>
      </c>
      <c r="T29" s="35" t="s">
        <v>345</v>
      </c>
      <c r="U29" s="31">
        <v>1179.6246648793565</v>
      </c>
      <c r="V29" s="31" t="s">
        <v>345</v>
      </c>
      <c r="W29" s="31" t="s">
        <v>345</v>
      </c>
      <c r="X29" s="31" t="s">
        <v>345</v>
      </c>
      <c r="Y29" s="32" t="s">
        <v>345</v>
      </c>
      <c r="Z29" s="31" t="s">
        <v>345</v>
      </c>
      <c r="AA29" s="31" t="s">
        <v>345</v>
      </c>
      <c r="AB29" s="31" t="s">
        <v>345</v>
      </c>
      <c r="AC29" s="31" t="s">
        <v>345</v>
      </c>
      <c r="AD29" s="31" t="s">
        <v>345</v>
      </c>
      <c r="AE29" s="31" t="s">
        <v>345</v>
      </c>
      <c r="AF29" s="31" t="s">
        <v>345</v>
      </c>
      <c r="AG29" s="32" t="s">
        <v>345</v>
      </c>
      <c r="AH29" s="31" t="s">
        <v>345</v>
      </c>
      <c r="AI29" s="31" t="s">
        <v>345</v>
      </c>
      <c r="AJ29" s="31" t="s">
        <v>345</v>
      </c>
      <c r="AK29" s="31" t="s">
        <v>345</v>
      </c>
      <c r="AL29" s="31" t="s">
        <v>345</v>
      </c>
      <c r="AM29" s="32"/>
      <c r="AN29" s="31"/>
      <c r="AO29" s="31"/>
      <c r="AP29" s="32"/>
      <c r="AQ29" s="31" t="s">
        <v>345</v>
      </c>
      <c r="AR29" s="31" t="s">
        <v>345</v>
      </c>
      <c r="AS29" s="31" t="s">
        <v>345</v>
      </c>
      <c r="AT29" s="31" t="s">
        <v>345</v>
      </c>
      <c r="AU29" s="31" t="s">
        <v>345</v>
      </c>
      <c r="AV29" s="31" t="s">
        <v>345</v>
      </c>
      <c r="AW29" s="31" t="s">
        <v>345</v>
      </c>
      <c r="AX29" s="31" t="s">
        <v>345</v>
      </c>
      <c r="AY29" s="31" t="s">
        <v>345</v>
      </c>
      <c r="AZ29" s="31" t="s">
        <v>345</v>
      </c>
      <c r="BA29" s="31" t="s">
        <v>345</v>
      </c>
      <c r="BB29" s="31" t="s">
        <v>345</v>
      </c>
      <c r="BC29" s="31" t="s">
        <v>345</v>
      </c>
      <c r="BD29" s="31" t="s">
        <v>345</v>
      </c>
      <c r="BE29" s="31" t="s">
        <v>345</v>
      </c>
      <c r="BF29" s="32" t="s">
        <v>345</v>
      </c>
      <c r="BG29" s="31" t="s">
        <v>345</v>
      </c>
      <c r="BH29" s="31" t="s">
        <v>345</v>
      </c>
      <c r="BI29" s="31">
        <v>709.55410077041324</v>
      </c>
      <c r="BJ29" s="31" t="s">
        <v>345</v>
      </c>
      <c r="BK29" s="31" t="s">
        <v>345</v>
      </c>
      <c r="BL29" s="31" t="s">
        <v>345</v>
      </c>
      <c r="BM29" s="31" t="s">
        <v>345</v>
      </c>
      <c r="BN29" s="31" t="s">
        <v>345</v>
      </c>
      <c r="BO29" s="32" t="s">
        <v>345</v>
      </c>
      <c r="BP29" s="31" t="s">
        <v>345</v>
      </c>
      <c r="BQ29" s="31" t="s">
        <v>345</v>
      </c>
      <c r="BR29" s="31" t="s">
        <v>345</v>
      </c>
      <c r="BS29" s="31" t="s">
        <v>345</v>
      </c>
      <c r="BT29" s="31" t="s">
        <v>345</v>
      </c>
      <c r="BU29" s="31" t="s">
        <v>345</v>
      </c>
      <c r="BV29" s="31" t="s">
        <v>345</v>
      </c>
      <c r="BW29" s="31" t="s">
        <v>345</v>
      </c>
      <c r="BX29" s="31" t="s">
        <v>345</v>
      </c>
      <c r="BY29" s="31" t="s">
        <v>345</v>
      </c>
      <c r="BZ29" s="31" t="s">
        <v>345</v>
      </c>
      <c r="CA29" s="31" t="s">
        <v>345</v>
      </c>
      <c r="CB29" s="31" t="s">
        <v>345</v>
      </c>
      <c r="CC29" s="31" t="s">
        <v>345</v>
      </c>
      <c r="CD29" s="31" t="s">
        <v>345</v>
      </c>
      <c r="CE29" s="32" t="s">
        <v>345</v>
      </c>
      <c r="CF29" s="31" t="s">
        <v>345</v>
      </c>
      <c r="CG29" s="32" t="s">
        <v>345</v>
      </c>
      <c r="CH29" s="31" t="s">
        <v>345</v>
      </c>
      <c r="CI29" s="31" t="s">
        <v>345</v>
      </c>
      <c r="CJ29" s="31" t="s">
        <v>345</v>
      </c>
      <c r="CK29" s="31" t="s">
        <v>345</v>
      </c>
      <c r="CL29" s="31" t="s">
        <v>345</v>
      </c>
      <c r="CM29" s="31" t="s">
        <v>345</v>
      </c>
      <c r="CN29" s="31" t="s">
        <v>345</v>
      </c>
      <c r="CO29" s="31" t="s">
        <v>345</v>
      </c>
      <c r="CP29" s="31" t="s">
        <v>345</v>
      </c>
      <c r="CQ29" s="31" t="s">
        <v>345</v>
      </c>
      <c r="CR29" s="31" t="s">
        <v>345</v>
      </c>
      <c r="CS29" s="31" t="s">
        <v>345</v>
      </c>
      <c r="CT29" s="31" t="s">
        <v>345</v>
      </c>
      <c r="CU29" s="31" t="s">
        <v>345</v>
      </c>
      <c r="CV29" s="31" t="s">
        <v>345</v>
      </c>
      <c r="CW29" s="31" t="s">
        <v>345</v>
      </c>
      <c r="CX29" s="32" t="s">
        <v>345</v>
      </c>
      <c r="CY29" s="31" t="s">
        <v>345</v>
      </c>
      <c r="CZ29" s="31" t="s">
        <v>345</v>
      </c>
      <c r="DA29" s="31" t="s">
        <v>345</v>
      </c>
      <c r="DB29" s="31" t="s">
        <v>345</v>
      </c>
      <c r="DC29" s="31" t="s">
        <v>345</v>
      </c>
      <c r="DD29" s="31" t="s">
        <v>345</v>
      </c>
      <c r="DE29" s="31" t="s">
        <v>345</v>
      </c>
      <c r="DF29" s="32" t="s">
        <v>345</v>
      </c>
      <c r="DG29" s="31" t="s">
        <v>345</v>
      </c>
      <c r="DH29" s="31" t="s">
        <v>345</v>
      </c>
      <c r="DI29" s="31" t="s">
        <v>345</v>
      </c>
      <c r="DJ29" s="31" t="s">
        <v>345</v>
      </c>
      <c r="DK29" s="31" t="s">
        <v>345</v>
      </c>
      <c r="DL29" s="31" t="s">
        <v>345</v>
      </c>
      <c r="DM29" s="31" t="s">
        <v>345</v>
      </c>
      <c r="DN29" s="31" t="s">
        <v>345</v>
      </c>
      <c r="DO29" s="31" t="s">
        <v>345</v>
      </c>
      <c r="DP29" s="31" t="s">
        <v>345</v>
      </c>
      <c r="DQ29" s="31" t="s">
        <v>345</v>
      </c>
      <c r="DR29" s="31" t="s">
        <v>345</v>
      </c>
      <c r="DS29" s="31" t="s">
        <v>345</v>
      </c>
      <c r="DT29" s="31" t="s">
        <v>345</v>
      </c>
      <c r="DU29" s="31" t="s">
        <v>345</v>
      </c>
      <c r="DV29" s="29" t="s">
        <v>345</v>
      </c>
      <c r="DW29" s="32" t="s">
        <v>345</v>
      </c>
      <c r="DX29" s="31" t="s">
        <v>345</v>
      </c>
      <c r="DY29" s="31" t="s">
        <v>345</v>
      </c>
      <c r="DZ29" s="31" t="s">
        <v>345</v>
      </c>
      <c r="EA29" s="31" t="s">
        <v>345</v>
      </c>
      <c r="EB29" s="31" t="s">
        <v>345</v>
      </c>
      <c r="EC29" s="31" t="s">
        <v>345</v>
      </c>
      <c r="ED29" s="31" t="s">
        <v>345</v>
      </c>
      <c r="EE29" s="31" t="s">
        <v>345</v>
      </c>
      <c r="EF29" s="31" t="s">
        <v>345</v>
      </c>
      <c r="EG29" s="31" t="s">
        <v>345</v>
      </c>
      <c r="EH29" s="31" t="s">
        <v>345</v>
      </c>
      <c r="EI29" s="31" t="s">
        <v>345</v>
      </c>
      <c r="EJ29" s="31" t="s">
        <v>345</v>
      </c>
      <c r="EK29" s="31" t="s">
        <v>345</v>
      </c>
      <c r="EL29" s="31" t="s">
        <v>345</v>
      </c>
      <c r="EM29" s="31" t="s">
        <v>345</v>
      </c>
      <c r="EN29" s="31" t="s">
        <v>345</v>
      </c>
      <c r="EO29" s="31" t="s">
        <v>345</v>
      </c>
      <c r="EP29" s="31" t="s">
        <v>345</v>
      </c>
      <c r="EQ29" s="31" t="s">
        <v>345</v>
      </c>
      <c r="ER29" s="31" t="s">
        <v>345</v>
      </c>
      <c r="ES29" s="31" t="s">
        <v>345</v>
      </c>
      <c r="ET29" s="31" t="s">
        <v>345</v>
      </c>
      <c r="EU29" s="31" t="s">
        <v>345</v>
      </c>
      <c r="EV29" s="31" t="s">
        <v>345</v>
      </c>
      <c r="EW29" s="31" t="s">
        <v>345</v>
      </c>
      <c r="EX29" s="31" t="s">
        <v>345</v>
      </c>
      <c r="EY29" s="31" t="s">
        <v>345</v>
      </c>
      <c r="EZ29" s="31" t="s">
        <v>345</v>
      </c>
      <c r="FA29" s="31" t="s">
        <v>345</v>
      </c>
      <c r="FB29" s="31" t="s">
        <v>345</v>
      </c>
      <c r="FC29" s="31" t="s">
        <v>345</v>
      </c>
      <c r="FD29" s="31" t="s">
        <v>345</v>
      </c>
      <c r="FE29" s="31" t="s">
        <v>345</v>
      </c>
      <c r="FF29" s="31" t="s">
        <v>345</v>
      </c>
      <c r="FG29" s="31" t="s">
        <v>345</v>
      </c>
      <c r="FH29" s="31" t="s">
        <v>345</v>
      </c>
      <c r="FI29" s="31" t="s">
        <v>345</v>
      </c>
      <c r="FJ29" s="31" t="s">
        <v>345</v>
      </c>
      <c r="FK29" s="31" t="s">
        <v>345</v>
      </c>
      <c r="FL29" s="31" t="s">
        <v>345</v>
      </c>
      <c r="FM29" s="31" t="s">
        <v>345</v>
      </c>
      <c r="FN29" s="31" t="s">
        <v>345</v>
      </c>
      <c r="FO29" s="31" t="s">
        <v>345</v>
      </c>
      <c r="FP29" s="31" t="s">
        <v>345</v>
      </c>
      <c r="FQ29" s="31" t="s">
        <v>345</v>
      </c>
      <c r="FR29" s="31" t="s">
        <v>345</v>
      </c>
      <c r="FS29" s="31" t="s">
        <v>345</v>
      </c>
      <c r="FT29" s="31" t="s">
        <v>345</v>
      </c>
      <c r="FU29" s="31" t="s">
        <v>345</v>
      </c>
      <c r="FV29" s="31" t="s">
        <v>345</v>
      </c>
      <c r="FW29" s="31" t="s">
        <v>345</v>
      </c>
      <c r="FX29" s="31" t="s">
        <v>345</v>
      </c>
      <c r="FY29" s="32" t="s">
        <v>345</v>
      </c>
      <c r="FZ29" s="31" t="s">
        <v>345</v>
      </c>
      <c r="GA29" s="49" t="s">
        <v>345</v>
      </c>
    </row>
    <row r="30" spans="1:183">
      <c r="A30" s="50">
        <v>1838</v>
      </c>
      <c r="B30" s="31" t="s">
        <v>345</v>
      </c>
      <c r="C30" s="31" t="s">
        <v>345</v>
      </c>
      <c r="D30" s="31">
        <v>1390.2621722846443</v>
      </c>
      <c r="E30" s="31" t="s">
        <v>345</v>
      </c>
      <c r="F30" s="31">
        <v>1386.8894229377188</v>
      </c>
      <c r="G30" s="31" t="s">
        <v>345</v>
      </c>
      <c r="H30" s="31" t="s">
        <v>345</v>
      </c>
      <c r="I30" s="31">
        <v>2261.6093583835523</v>
      </c>
      <c r="J30" s="31">
        <v>858.45745614002885</v>
      </c>
      <c r="K30" s="31">
        <v>871.87804086928315</v>
      </c>
      <c r="L30" s="31" t="s">
        <v>345</v>
      </c>
      <c r="M30" s="31">
        <v>1995.8052091675247</v>
      </c>
      <c r="N30" s="32" t="s">
        <v>345</v>
      </c>
      <c r="O30" s="36" t="s">
        <v>345</v>
      </c>
      <c r="P30" s="31" t="s">
        <v>345</v>
      </c>
      <c r="Q30" s="31" t="s">
        <v>345</v>
      </c>
      <c r="R30" s="31" t="s">
        <v>345</v>
      </c>
      <c r="S30" s="31" t="s">
        <v>345</v>
      </c>
      <c r="T30" s="35" t="s">
        <v>345</v>
      </c>
      <c r="U30" s="31">
        <v>1164.9484536082475</v>
      </c>
      <c r="V30" s="31" t="s">
        <v>345</v>
      </c>
      <c r="W30" s="31" t="s">
        <v>345</v>
      </c>
      <c r="X30" s="31" t="s">
        <v>345</v>
      </c>
      <c r="Y30" s="32" t="s">
        <v>345</v>
      </c>
      <c r="Z30" s="31" t="s">
        <v>345</v>
      </c>
      <c r="AA30" s="31" t="s">
        <v>345</v>
      </c>
      <c r="AB30" s="31" t="s">
        <v>345</v>
      </c>
      <c r="AC30" s="31" t="s">
        <v>345</v>
      </c>
      <c r="AD30" s="31" t="s">
        <v>345</v>
      </c>
      <c r="AE30" s="31" t="s">
        <v>345</v>
      </c>
      <c r="AF30" s="31" t="s">
        <v>345</v>
      </c>
      <c r="AG30" s="32" t="s">
        <v>345</v>
      </c>
      <c r="AH30" s="31" t="s">
        <v>345</v>
      </c>
      <c r="AI30" s="31" t="s">
        <v>345</v>
      </c>
      <c r="AJ30" s="31" t="s">
        <v>345</v>
      </c>
      <c r="AK30" s="31" t="s">
        <v>345</v>
      </c>
      <c r="AL30" s="31" t="s">
        <v>345</v>
      </c>
      <c r="AM30" s="32"/>
      <c r="AN30" s="31"/>
      <c r="AO30" s="31"/>
      <c r="AP30" s="32"/>
      <c r="AQ30" s="31" t="s">
        <v>345</v>
      </c>
      <c r="AR30" s="31" t="s">
        <v>345</v>
      </c>
      <c r="AS30" s="31" t="s">
        <v>345</v>
      </c>
      <c r="AT30" s="31" t="s">
        <v>345</v>
      </c>
      <c r="AU30" s="31" t="s">
        <v>345</v>
      </c>
      <c r="AV30" s="31" t="s">
        <v>345</v>
      </c>
      <c r="AW30" s="31" t="s">
        <v>345</v>
      </c>
      <c r="AX30" s="31" t="s">
        <v>345</v>
      </c>
      <c r="AY30" s="31" t="s">
        <v>345</v>
      </c>
      <c r="AZ30" s="31" t="s">
        <v>345</v>
      </c>
      <c r="BA30" s="31" t="s">
        <v>345</v>
      </c>
      <c r="BB30" s="31" t="s">
        <v>345</v>
      </c>
      <c r="BC30" s="31" t="s">
        <v>345</v>
      </c>
      <c r="BD30" s="31" t="s">
        <v>345</v>
      </c>
      <c r="BE30" s="31" t="s">
        <v>345</v>
      </c>
      <c r="BF30" s="32" t="s">
        <v>345</v>
      </c>
      <c r="BG30" s="31" t="s">
        <v>345</v>
      </c>
      <c r="BH30" s="31" t="s">
        <v>345</v>
      </c>
      <c r="BI30" s="31">
        <v>712.62784851726769</v>
      </c>
      <c r="BJ30" s="31" t="s">
        <v>345</v>
      </c>
      <c r="BK30" s="31" t="s">
        <v>345</v>
      </c>
      <c r="BL30" s="31" t="s">
        <v>345</v>
      </c>
      <c r="BM30" s="31" t="s">
        <v>345</v>
      </c>
      <c r="BN30" s="31" t="s">
        <v>345</v>
      </c>
      <c r="BO30" s="32" t="s">
        <v>345</v>
      </c>
      <c r="BP30" s="31" t="s">
        <v>345</v>
      </c>
      <c r="BQ30" s="31" t="s">
        <v>345</v>
      </c>
      <c r="BR30" s="31" t="s">
        <v>345</v>
      </c>
      <c r="BS30" s="31" t="s">
        <v>345</v>
      </c>
      <c r="BT30" s="31" t="s">
        <v>345</v>
      </c>
      <c r="BU30" s="31" t="s">
        <v>345</v>
      </c>
      <c r="BV30" s="31" t="s">
        <v>345</v>
      </c>
      <c r="BW30" s="31" t="s">
        <v>345</v>
      </c>
      <c r="BX30" s="31" t="s">
        <v>345</v>
      </c>
      <c r="BY30" s="31" t="s">
        <v>345</v>
      </c>
      <c r="BZ30" s="31" t="s">
        <v>345</v>
      </c>
      <c r="CA30" s="31" t="s">
        <v>345</v>
      </c>
      <c r="CB30" s="31" t="s">
        <v>345</v>
      </c>
      <c r="CC30" s="31" t="s">
        <v>345</v>
      </c>
      <c r="CD30" s="31" t="s">
        <v>345</v>
      </c>
      <c r="CE30" s="32" t="s">
        <v>345</v>
      </c>
      <c r="CF30" s="31" t="s">
        <v>345</v>
      </c>
      <c r="CG30" s="32" t="s">
        <v>345</v>
      </c>
      <c r="CH30" s="31" t="s">
        <v>345</v>
      </c>
      <c r="CI30" s="31" t="s">
        <v>345</v>
      </c>
      <c r="CJ30" s="31" t="s">
        <v>345</v>
      </c>
      <c r="CK30" s="31" t="s">
        <v>345</v>
      </c>
      <c r="CL30" s="31" t="s">
        <v>345</v>
      </c>
      <c r="CM30" s="31" t="s">
        <v>345</v>
      </c>
      <c r="CN30" s="31" t="s">
        <v>345</v>
      </c>
      <c r="CO30" s="31" t="s">
        <v>345</v>
      </c>
      <c r="CP30" s="31" t="s">
        <v>345</v>
      </c>
      <c r="CQ30" s="31" t="s">
        <v>345</v>
      </c>
      <c r="CR30" s="31" t="s">
        <v>345</v>
      </c>
      <c r="CS30" s="31" t="s">
        <v>345</v>
      </c>
      <c r="CT30" s="31" t="s">
        <v>345</v>
      </c>
      <c r="CU30" s="31" t="s">
        <v>345</v>
      </c>
      <c r="CV30" s="31" t="s">
        <v>345</v>
      </c>
      <c r="CW30" s="31" t="s">
        <v>345</v>
      </c>
      <c r="CX30" s="32" t="s">
        <v>345</v>
      </c>
      <c r="CY30" s="31" t="s">
        <v>345</v>
      </c>
      <c r="CZ30" s="31" t="s">
        <v>345</v>
      </c>
      <c r="DA30" s="31" t="s">
        <v>345</v>
      </c>
      <c r="DB30" s="31" t="s">
        <v>345</v>
      </c>
      <c r="DC30" s="31" t="s">
        <v>345</v>
      </c>
      <c r="DD30" s="31" t="s">
        <v>345</v>
      </c>
      <c r="DE30" s="31" t="s">
        <v>345</v>
      </c>
      <c r="DF30" s="32" t="s">
        <v>345</v>
      </c>
      <c r="DG30" s="31" t="s">
        <v>345</v>
      </c>
      <c r="DH30" s="31" t="s">
        <v>345</v>
      </c>
      <c r="DI30" s="31" t="s">
        <v>345</v>
      </c>
      <c r="DJ30" s="31" t="s">
        <v>345</v>
      </c>
      <c r="DK30" s="31" t="s">
        <v>345</v>
      </c>
      <c r="DL30" s="31" t="s">
        <v>345</v>
      </c>
      <c r="DM30" s="31" t="s">
        <v>345</v>
      </c>
      <c r="DN30" s="31" t="s">
        <v>345</v>
      </c>
      <c r="DO30" s="31" t="s">
        <v>345</v>
      </c>
      <c r="DP30" s="31" t="s">
        <v>345</v>
      </c>
      <c r="DQ30" s="31" t="s">
        <v>345</v>
      </c>
      <c r="DR30" s="31" t="s">
        <v>345</v>
      </c>
      <c r="DS30" s="31" t="s">
        <v>345</v>
      </c>
      <c r="DT30" s="31" t="s">
        <v>345</v>
      </c>
      <c r="DU30" s="31" t="s">
        <v>345</v>
      </c>
      <c r="DV30" s="29" t="s">
        <v>345</v>
      </c>
      <c r="DW30" s="32" t="s">
        <v>345</v>
      </c>
      <c r="DX30" s="31" t="s">
        <v>345</v>
      </c>
      <c r="DY30" s="31" t="s">
        <v>345</v>
      </c>
      <c r="DZ30" s="31" t="s">
        <v>345</v>
      </c>
      <c r="EA30" s="31" t="s">
        <v>345</v>
      </c>
      <c r="EB30" s="31" t="s">
        <v>345</v>
      </c>
      <c r="EC30" s="31" t="s">
        <v>345</v>
      </c>
      <c r="ED30" s="31" t="s">
        <v>345</v>
      </c>
      <c r="EE30" s="31" t="s">
        <v>345</v>
      </c>
      <c r="EF30" s="31" t="s">
        <v>345</v>
      </c>
      <c r="EG30" s="31" t="s">
        <v>345</v>
      </c>
      <c r="EH30" s="31" t="s">
        <v>345</v>
      </c>
      <c r="EI30" s="31" t="s">
        <v>345</v>
      </c>
      <c r="EJ30" s="31" t="s">
        <v>345</v>
      </c>
      <c r="EK30" s="31" t="s">
        <v>345</v>
      </c>
      <c r="EL30" s="31" t="s">
        <v>345</v>
      </c>
      <c r="EM30" s="31" t="s">
        <v>345</v>
      </c>
      <c r="EN30" s="31" t="s">
        <v>345</v>
      </c>
      <c r="EO30" s="31" t="s">
        <v>345</v>
      </c>
      <c r="EP30" s="31" t="s">
        <v>345</v>
      </c>
      <c r="EQ30" s="31" t="s">
        <v>345</v>
      </c>
      <c r="ER30" s="31" t="s">
        <v>345</v>
      </c>
      <c r="ES30" s="31" t="s">
        <v>345</v>
      </c>
      <c r="ET30" s="31" t="s">
        <v>345</v>
      </c>
      <c r="EU30" s="31" t="s">
        <v>345</v>
      </c>
      <c r="EV30" s="31" t="s">
        <v>345</v>
      </c>
      <c r="EW30" s="31" t="s">
        <v>345</v>
      </c>
      <c r="EX30" s="31" t="s">
        <v>345</v>
      </c>
      <c r="EY30" s="31" t="s">
        <v>345</v>
      </c>
      <c r="EZ30" s="31" t="s">
        <v>345</v>
      </c>
      <c r="FA30" s="31" t="s">
        <v>345</v>
      </c>
      <c r="FB30" s="31" t="s">
        <v>345</v>
      </c>
      <c r="FC30" s="31" t="s">
        <v>345</v>
      </c>
      <c r="FD30" s="31" t="s">
        <v>345</v>
      </c>
      <c r="FE30" s="31" t="s">
        <v>345</v>
      </c>
      <c r="FF30" s="31" t="s">
        <v>345</v>
      </c>
      <c r="FG30" s="31" t="s">
        <v>345</v>
      </c>
      <c r="FH30" s="31" t="s">
        <v>345</v>
      </c>
      <c r="FI30" s="31" t="s">
        <v>345</v>
      </c>
      <c r="FJ30" s="31" t="s">
        <v>345</v>
      </c>
      <c r="FK30" s="31" t="s">
        <v>345</v>
      </c>
      <c r="FL30" s="31" t="s">
        <v>345</v>
      </c>
      <c r="FM30" s="31" t="s">
        <v>345</v>
      </c>
      <c r="FN30" s="31" t="s">
        <v>345</v>
      </c>
      <c r="FO30" s="31" t="s">
        <v>345</v>
      </c>
      <c r="FP30" s="31" t="s">
        <v>345</v>
      </c>
      <c r="FQ30" s="31" t="s">
        <v>345</v>
      </c>
      <c r="FR30" s="31" t="s">
        <v>345</v>
      </c>
      <c r="FS30" s="31" t="s">
        <v>345</v>
      </c>
      <c r="FT30" s="31" t="s">
        <v>345</v>
      </c>
      <c r="FU30" s="31" t="s">
        <v>345</v>
      </c>
      <c r="FV30" s="31" t="s">
        <v>345</v>
      </c>
      <c r="FW30" s="31" t="s">
        <v>345</v>
      </c>
      <c r="FX30" s="31" t="s">
        <v>345</v>
      </c>
      <c r="FY30" s="32" t="s">
        <v>345</v>
      </c>
      <c r="FZ30" s="31" t="s">
        <v>345</v>
      </c>
      <c r="GA30" s="49" t="s">
        <v>345</v>
      </c>
    </row>
    <row r="31" spans="1:183">
      <c r="A31" s="50">
        <v>1839</v>
      </c>
      <c r="B31" s="31" t="s">
        <v>345</v>
      </c>
      <c r="C31" s="31" t="s">
        <v>345</v>
      </c>
      <c r="D31" s="31">
        <v>1394.951744617669</v>
      </c>
      <c r="E31" s="31" t="s">
        <v>345</v>
      </c>
      <c r="F31" s="31">
        <v>1335.5320006912841</v>
      </c>
      <c r="G31" s="31" t="s">
        <v>345</v>
      </c>
      <c r="H31" s="31" t="s">
        <v>345</v>
      </c>
      <c r="I31" s="31">
        <v>2273.0459165790394</v>
      </c>
      <c r="J31" s="31">
        <v>858.04832849895581</v>
      </c>
      <c r="K31" s="31">
        <v>898.96707553260171</v>
      </c>
      <c r="L31" s="31" t="s">
        <v>345</v>
      </c>
      <c r="M31" s="31">
        <v>2069.4785333987838</v>
      </c>
      <c r="N31" s="32" t="s">
        <v>345</v>
      </c>
      <c r="O31" s="36" t="s">
        <v>345</v>
      </c>
      <c r="P31" s="31" t="s">
        <v>345</v>
      </c>
      <c r="Q31" s="31" t="s">
        <v>345</v>
      </c>
      <c r="R31" s="31" t="s">
        <v>345</v>
      </c>
      <c r="S31" s="31" t="s">
        <v>345</v>
      </c>
      <c r="T31" s="35" t="s">
        <v>345</v>
      </c>
      <c r="U31" s="31">
        <v>1086.848635235732</v>
      </c>
      <c r="V31" s="31" t="s">
        <v>345</v>
      </c>
      <c r="W31" s="31" t="s">
        <v>345</v>
      </c>
      <c r="X31" s="31" t="s">
        <v>345</v>
      </c>
      <c r="Y31" s="32" t="s">
        <v>345</v>
      </c>
      <c r="Z31" s="31" t="s">
        <v>345</v>
      </c>
      <c r="AA31" s="31" t="s">
        <v>345</v>
      </c>
      <c r="AB31" s="31" t="s">
        <v>345</v>
      </c>
      <c r="AC31" s="31" t="s">
        <v>345</v>
      </c>
      <c r="AD31" s="31" t="s">
        <v>345</v>
      </c>
      <c r="AE31" s="31" t="s">
        <v>345</v>
      </c>
      <c r="AF31" s="31" t="s">
        <v>345</v>
      </c>
      <c r="AG31" s="32" t="s">
        <v>345</v>
      </c>
      <c r="AH31" s="31" t="s">
        <v>345</v>
      </c>
      <c r="AI31" s="31" t="s">
        <v>345</v>
      </c>
      <c r="AJ31" s="31" t="s">
        <v>345</v>
      </c>
      <c r="AK31" s="31" t="s">
        <v>345</v>
      </c>
      <c r="AL31" s="31" t="s">
        <v>345</v>
      </c>
      <c r="AM31" s="32"/>
      <c r="AN31" s="31"/>
      <c r="AO31" s="31"/>
      <c r="AP31" s="32"/>
      <c r="AQ31" s="31" t="s">
        <v>345</v>
      </c>
      <c r="AR31" s="31" t="s">
        <v>345</v>
      </c>
      <c r="AS31" s="31" t="s">
        <v>345</v>
      </c>
      <c r="AT31" s="31" t="s">
        <v>345</v>
      </c>
      <c r="AU31" s="31" t="s">
        <v>345</v>
      </c>
      <c r="AV31" s="31" t="s">
        <v>345</v>
      </c>
      <c r="AW31" s="31" t="s">
        <v>345</v>
      </c>
      <c r="AX31" s="31" t="s">
        <v>345</v>
      </c>
      <c r="AY31" s="31" t="s">
        <v>345</v>
      </c>
      <c r="AZ31" s="31" t="s">
        <v>345</v>
      </c>
      <c r="BA31" s="31" t="s">
        <v>345</v>
      </c>
      <c r="BB31" s="31" t="s">
        <v>345</v>
      </c>
      <c r="BC31" s="31" t="s">
        <v>345</v>
      </c>
      <c r="BD31" s="31" t="s">
        <v>345</v>
      </c>
      <c r="BE31" s="31" t="s">
        <v>345</v>
      </c>
      <c r="BF31" s="32" t="s">
        <v>345</v>
      </c>
      <c r="BG31" s="31" t="s">
        <v>345</v>
      </c>
      <c r="BH31" s="31" t="s">
        <v>345</v>
      </c>
      <c r="BI31" s="31">
        <v>713.8839670140901</v>
      </c>
      <c r="BJ31" s="31" t="s">
        <v>345</v>
      </c>
      <c r="BK31" s="31" t="s">
        <v>345</v>
      </c>
      <c r="BL31" s="31" t="s">
        <v>345</v>
      </c>
      <c r="BM31" s="31" t="s">
        <v>345</v>
      </c>
      <c r="BN31" s="31" t="s">
        <v>345</v>
      </c>
      <c r="BO31" s="32" t="s">
        <v>345</v>
      </c>
      <c r="BP31" s="31" t="s">
        <v>345</v>
      </c>
      <c r="BQ31" s="31" t="s">
        <v>345</v>
      </c>
      <c r="BR31" s="31" t="s">
        <v>345</v>
      </c>
      <c r="BS31" s="31" t="s">
        <v>345</v>
      </c>
      <c r="BT31" s="31" t="s">
        <v>345</v>
      </c>
      <c r="BU31" s="31" t="s">
        <v>345</v>
      </c>
      <c r="BV31" s="31" t="s">
        <v>345</v>
      </c>
      <c r="BW31" s="31" t="s">
        <v>345</v>
      </c>
      <c r="BX31" s="31" t="s">
        <v>345</v>
      </c>
      <c r="BY31" s="31" t="s">
        <v>345</v>
      </c>
      <c r="BZ31" s="31" t="s">
        <v>345</v>
      </c>
      <c r="CA31" s="31" t="s">
        <v>345</v>
      </c>
      <c r="CB31" s="31" t="s">
        <v>345</v>
      </c>
      <c r="CC31" s="31" t="s">
        <v>345</v>
      </c>
      <c r="CD31" s="31" t="s">
        <v>345</v>
      </c>
      <c r="CE31" s="32" t="s">
        <v>345</v>
      </c>
      <c r="CF31" s="31" t="s">
        <v>345</v>
      </c>
      <c r="CG31" s="32" t="s">
        <v>345</v>
      </c>
      <c r="CH31" s="31" t="s">
        <v>345</v>
      </c>
      <c r="CI31" s="31" t="s">
        <v>345</v>
      </c>
      <c r="CJ31" s="31" t="s">
        <v>345</v>
      </c>
      <c r="CK31" s="31" t="s">
        <v>345</v>
      </c>
      <c r="CL31" s="31" t="s">
        <v>345</v>
      </c>
      <c r="CM31" s="31" t="s">
        <v>345</v>
      </c>
      <c r="CN31" s="31" t="s">
        <v>345</v>
      </c>
      <c r="CO31" s="31" t="s">
        <v>345</v>
      </c>
      <c r="CP31" s="31" t="s">
        <v>345</v>
      </c>
      <c r="CQ31" s="31" t="s">
        <v>345</v>
      </c>
      <c r="CR31" s="31" t="s">
        <v>345</v>
      </c>
      <c r="CS31" s="31" t="s">
        <v>345</v>
      </c>
      <c r="CT31" s="31" t="s">
        <v>345</v>
      </c>
      <c r="CU31" s="31" t="s">
        <v>345</v>
      </c>
      <c r="CV31" s="31" t="s">
        <v>345</v>
      </c>
      <c r="CW31" s="31" t="s">
        <v>345</v>
      </c>
      <c r="CX31" s="32" t="s">
        <v>345</v>
      </c>
      <c r="CY31" s="31" t="s">
        <v>345</v>
      </c>
      <c r="CZ31" s="31" t="s">
        <v>345</v>
      </c>
      <c r="DA31" s="31" t="s">
        <v>345</v>
      </c>
      <c r="DB31" s="31" t="s">
        <v>345</v>
      </c>
      <c r="DC31" s="31" t="s">
        <v>345</v>
      </c>
      <c r="DD31" s="31" t="s">
        <v>345</v>
      </c>
      <c r="DE31" s="31" t="s">
        <v>345</v>
      </c>
      <c r="DF31" s="32" t="s">
        <v>345</v>
      </c>
      <c r="DG31" s="31" t="s">
        <v>345</v>
      </c>
      <c r="DH31" s="31" t="s">
        <v>345</v>
      </c>
      <c r="DI31" s="31" t="s">
        <v>345</v>
      </c>
      <c r="DJ31" s="31" t="s">
        <v>345</v>
      </c>
      <c r="DK31" s="31" t="s">
        <v>345</v>
      </c>
      <c r="DL31" s="31" t="s">
        <v>345</v>
      </c>
      <c r="DM31" s="31" t="s">
        <v>345</v>
      </c>
      <c r="DN31" s="31" t="s">
        <v>345</v>
      </c>
      <c r="DO31" s="31" t="s">
        <v>345</v>
      </c>
      <c r="DP31" s="31" t="s">
        <v>345</v>
      </c>
      <c r="DQ31" s="31" t="s">
        <v>345</v>
      </c>
      <c r="DR31" s="31" t="s">
        <v>345</v>
      </c>
      <c r="DS31" s="31" t="s">
        <v>345</v>
      </c>
      <c r="DT31" s="31" t="s">
        <v>345</v>
      </c>
      <c r="DU31" s="31" t="s">
        <v>345</v>
      </c>
      <c r="DV31" s="29" t="s">
        <v>345</v>
      </c>
      <c r="DW31" s="32" t="s">
        <v>345</v>
      </c>
      <c r="DX31" s="31" t="s">
        <v>345</v>
      </c>
      <c r="DY31" s="31" t="s">
        <v>345</v>
      </c>
      <c r="DZ31" s="31" t="s">
        <v>345</v>
      </c>
      <c r="EA31" s="31" t="s">
        <v>345</v>
      </c>
      <c r="EB31" s="31" t="s">
        <v>345</v>
      </c>
      <c r="EC31" s="31" t="s">
        <v>345</v>
      </c>
      <c r="ED31" s="31" t="s">
        <v>345</v>
      </c>
      <c r="EE31" s="31" t="s">
        <v>345</v>
      </c>
      <c r="EF31" s="31" t="s">
        <v>345</v>
      </c>
      <c r="EG31" s="31" t="s">
        <v>345</v>
      </c>
      <c r="EH31" s="31" t="s">
        <v>345</v>
      </c>
      <c r="EI31" s="31" t="s">
        <v>345</v>
      </c>
      <c r="EJ31" s="31" t="s">
        <v>345</v>
      </c>
      <c r="EK31" s="31" t="s">
        <v>345</v>
      </c>
      <c r="EL31" s="31" t="s">
        <v>345</v>
      </c>
      <c r="EM31" s="31" t="s">
        <v>345</v>
      </c>
      <c r="EN31" s="31" t="s">
        <v>345</v>
      </c>
      <c r="EO31" s="31" t="s">
        <v>345</v>
      </c>
      <c r="EP31" s="31" t="s">
        <v>345</v>
      </c>
      <c r="EQ31" s="31" t="s">
        <v>345</v>
      </c>
      <c r="ER31" s="31" t="s">
        <v>345</v>
      </c>
      <c r="ES31" s="31" t="s">
        <v>345</v>
      </c>
      <c r="ET31" s="31" t="s">
        <v>345</v>
      </c>
      <c r="EU31" s="31" t="s">
        <v>345</v>
      </c>
      <c r="EV31" s="31" t="s">
        <v>345</v>
      </c>
      <c r="EW31" s="31" t="s">
        <v>345</v>
      </c>
      <c r="EX31" s="31" t="s">
        <v>345</v>
      </c>
      <c r="EY31" s="31" t="s">
        <v>345</v>
      </c>
      <c r="EZ31" s="31" t="s">
        <v>345</v>
      </c>
      <c r="FA31" s="31" t="s">
        <v>345</v>
      </c>
      <c r="FB31" s="31" t="s">
        <v>345</v>
      </c>
      <c r="FC31" s="31" t="s">
        <v>345</v>
      </c>
      <c r="FD31" s="31" t="s">
        <v>345</v>
      </c>
      <c r="FE31" s="31" t="s">
        <v>345</v>
      </c>
      <c r="FF31" s="31" t="s">
        <v>345</v>
      </c>
      <c r="FG31" s="31" t="s">
        <v>345</v>
      </c>
      <c r="FH31" s="31" t="s">
        <v>345</v>
      </c>
      <c r="FI31" s="31" t="s">
        <v>345</v>
      </c>
      <c r="FJ31" s="31" t="s">
        <v>345</v>
      </c>
      <c r="FK31" s="31" t="s">
        <v>345</v>
      </c>
      <c r="FL31" s="31" t="s">
        <v>345</v>
      </c>
      <c r="FM31" s="31" t="s">
        <v>345</v>
      </c>
      <c r="FN31" s="31" t="s">
        <v>345</v>
      </c>
      <c r="FO31" s="31" t="s">
        <v>345</v>
      </c>
      <c r="FP31" s="31" t="s">
        <v>345</v>
      </c>
      <c r="FQ31" s="31" t="s">
        <v>345</v>
      </c>
      <c r="FR31" s="31" t="s">
        <v>345</v>
      </c>
      <c r="FS31" s="31" t="s">
        <v>345</v>
      </c>
      <c r="FT31" s="31" t="s">
        <v>345</v>
      </c>
      <c r="FU31" s="31" t="s">
        <v>345</v>
      </c>
      <c r="FV31" s="31" t="s">
        <v>345</v>
      </c>
      <c r="FW31" s="31" t="s">
        <v>345</v>
      </c>
      <c r="FX31" s="31" t="s">
        <v>345</v>
      </c>
      <c r="FY31" s="32" t="s">
        <v>345</v>
      </c>
      <c r="FZ31" s="31" t="s">
        <v>345</v>
      </c>
      <c r="GA31" s="49" t="s">
        <v>345</v>
      </c>
    </row>
    <row r="32" spans="1:183">
      <c r="A32" s="50">
        <v>1840</v>
      </c>
      <c r="B32" s="31">
        <v>1514.5317545748117</v>
      </c>
      <c r="C32" s="31" t="s">
        <v>345</v>
      </c>
      <c r="D32" s="31">
        <v>1428.1503316138542</v>
      </c>
      <c r="E32" s="31" t="s">
        <v>345</v>
      </c>
      <c r="F32" s="31">
        <v>1427.7363896848137</v>
      </c>
      <c r="G32" s="31" t="s">
        <v>345</v>
      </c>
      <c r="H32" s="31" t="s">
        <v>345</v>
      </c>
      <c r="I32" s="31">
        <v>2282.7442827442828</v>
      </c>
      <c r="J32" s="31">
        <v>934.59236398580504</v>
      </c>
      <c r="K32" s="31">
        <v>925.0720461095101</v>
      </c>
      <c r="L32" s="31" t="s">
        <v>345</v>
      </c>
      <c r="M32" s="31">
        <v>1990.4281174051223</v>
      </c>
      <c r="N32" s="32" t="s">
        <v>345</v>
      </c>
      <c r="O32" s="36" t="s">
        <v>345</v>
      </c>
      <c r="P32" s="31" t="s">
        <v>345</v>
      </c>
      <c r="Q32" s="31" t="s">
        <v>345</v>
      </c>
      <c r="R32" s="31" t="s">
        <v>345</v>
      </c>
      <c r="S32" s="31" t="s">
        <v>345</v>
      </c>
      <c r="T32" s="35" t="s">
        <v>345</v>
      </c>
      <c r="U32" s="31">
        <v>1373.8095238095239</v>
      </c>
      <c r="V32" s="31">
        <v>400</v>
      </c>
      <c r="W32" s="31">
        <v>1162.0506776664704</v>
      </c>
      <c r="X32" s="31">
        <v>1587.6157032127462</v>
      </c>
      <c r="Y32" s="32">
        <v>1542.0181217566219</v>
      </c>
      <c r="Z32" s="31" t="s">
        <v>345</v>
      </c>
      <c r="AA32" s="31" t="s">
        <v>345</v>
      </c>
      <c r="AB32" s="31" t="s">
        <v>345</v>
      </c>
      <c r="AC32" s="31" t="s">
        <v>345</v>
      </c>
      <c r="AD32" s="31" t="s">
        <v>345</v>
      </c>
      <c r="AE32" s="31" t="s">
        <v>345</v>
      </c>
      <c r="AF32" s="31" t="s">
        <v>345</v>
      </c>
      <c r="AG32" s="32" t="s">
        <v>345</v>
      </c>
      <c r="AH32" s="31" t="s">
        <v>345</v>
      </c>
      <c r="AI32" s="31" t="s">
        <v>345</v>
      </c>
      <c r="AJ32" s="31" t="s">
        <v>345</v>
      </c>
      <c r="AK32" s="31" t="s">
        <v>345</v>
      </c>
      <c r="AL32" s="31" t="s">
        <v>345</v>
      </c>
      <c r="AM32" s="32"/>
      <c r="AN32" s="31"/>
      <c r="AO32" s="31"/>
      <c r="AP32" s="32"/>
      <c r="AQ32" s="31" t="s">
        <v>345</v>
      </c>
      <c r="AR32" s="31" t="s">
        <v>345</v>
      </c>
      <c r="AS32" s="31" t="s">
        <v>345</v>
      </c>
      <c r="AT32" s="31" t="s">
        <v>345</v>
      </c>
      <c r="AU32" s="31" t="s">
        <v>345</v>
      </c>
      <c r="AV32" s="31" t="s">
        <v>345</v>
      </c>
      <c r="AW32" s="31" t="s">
        <v>345</v>
      </c>
      <c r="AX32" s="31" t="s">
        <v>345</v>
      </c>
      <c r="AY32" s="31" t="s">
        <v>345</v>
      </c>
      <c r="AZ32" s="31" t="s">
        <v>345</v>
      </c>
      <c r="BA32" s="31" t="s">
        <v>345</v>
      </c>
      <c r="BB32" s="31" t="s">
        <v>345</v>
      </c>
      <c r="BC32" s="31" t="s">
        <v>345</v>
      </c>
      <c r="BD32" s="31" t="s">
        <v>345</v>
      </c>
      <c r="BE32" s="31" t="s">
        <v>345</v>
      </c>
      <c r="BF32" s="32" t="s">
        <v>345</v>
      </c>
      <c r="BG32" s="31" t="s">
        <v>345</v>
      </c>
      <c r="BH32" s="31" t="s">
        <v>345</v>
      </c>
      <c r="BI32" s="31">
        <v>750.80312296778607</v>
      </c>
      <c r="BJ32" s="31" t="s">
        <v>345</v>
      </c>
      <c r="BK32" s="31" t="s">
        <v>345</v>
      </c>
      <c r="BL32" s="31" t="s">
        <v>345</v>
      </c>
      <c r="BM32" s="31" t="s">
        <v>345</v>
      </c>
      <c r="BN32" s="31" t="s">
        <v>345</v>
      </c>
      <c r="BO32" s="32" t="s">
        <v>345</v>
      </c>
      <c r="BP32" s="31" t="s">
        <v>345</v>
      </c>
      <c r="BQ32" s="31" t="s">
        <v>345</v>
      </c>
      <c r="BR32" s="31" t="s">
        <v>345</v>
      </c>
      <c r="BS32" s="31" t="s">
        <v>345</v>
      </c>
      <c r="BT32" s="31" t="s">
        <v>345</v>
      </c>
      <c r="BU32" s="31" t="s">
        <v>345</v>
      </c>
      <c r="BV32" s="31" t="s">
        <v>345</v>
      </c>
      <c r="BW32" s="31" t="s">
        <v>345</v>
      </c>
      <c r="BX32" s="31" t="s">
        <v>345</v>
      </c>
      <c r="BY32" s="31" t="s">
        <v>345</v>
      </c>
      <c r="BZ32" s="31" t="s">
        <v>345</v>
      </c>
      <c r="CA32" s="31" t="s">
        <v>345</v>
      </c>
      <c r="CB32" s="31" t="s">
        <v>345</v>
      </c>
      <c r="CC32" s="31" t="s">
        <v>345</v>
      </c>
      <c r="CD32" s="31" t="s">
        <v>345</v>
      </c>
      <c r="CE32" s="32" t="s">
        <v>345</v>
      </c>
      <c r="CF32" s="31" t="s">
        <v>345</v>
      </c>
      <c r="CG32" s="32" t="s">
        <v>345</v>
      </c>
      <c r="CH32" s="31" t="s">
        <v>345</v>
      </c>
      <c r="CI32" s="31" t="s">
        <v>345</v>
      </c>
      <c r="CJ32" s="31" t="s">
        <v>345</v>
      </c>
      <c r="CK32" s="31" t="s">
        <v>345</v>
      </c>
      <c r="CL32" s="31" t="s">
        <v>345</v>
      </c>
      <c r="CM32" s="31" t="s">
        <v>345</v>
      </c>
      <c r="CN32" s="31" t="s">
        <v>345</v>
      </c>
      <c r="CO32" s="31" t="s">
        <v>345</v>
      </c>
      <c r="CP32" s="31" t="s">
        <v>345</v>
      </c>
      <c r="CQ32" s="31" t="s">
        <v>345</v>
      </c>
      <c r="CR32" s="31" t="s">
        <v>345</v>
      </c>
      <c r="CS32" s="31" t="s">
        <v>345</v>
      </c>
      <c r="CT32" s="31" t="s">
        <v>345</v>
      </c>
      <c r="CU32" s="31" t="s">
        <v>345</v>
      </c>
      <c r="CV32" s="31" t="s">
        <v>345</v>
      </c>
      <c r="CW32" s="31" t="s">
        <v>345</v>
      </c>
      <c r="CX32" s="32" t="s">
        <v>345</v>
      </c>
      <c r="CY32" s="31" t="s">
        <v>345</v>
      </c>
      <c r="CZ32" s="31" t="s">
        <v>345</v>
      </c>
      <c r="DA32" s="31" t="s">
        <v>345</v>
      </c>
      <c r="DB32" s="31" t="s">
        <v>345</v>
      </c>
      <c r="DC32" s="31" t="s">
        <v>345</v>
      </c>
      <c r="DD32" s="31" t="s">
        <v>345</v>
      </c>
      <c r="DE32" s="31" t="s">
        <v>345</v>
      </c>
      <c r="DF32" s="32" t="s">
        <v>345</v>
      </c>
      <c r="DG32" s="31" t="s">
        <v>345</v>
      </c>
      <c r="DH32" s="31" t="s">
        <v>345</v>
      </c>
      <c r="DI32" s="31" t="s">
        <v>345</v>
      </c>
      <c r="DJ32" s="31" t="s">
        <v>345</v>
      </c>
      <c r="DK32" s="31" t="s">
        <v>345</v>
      </c>
      <c r="DL32" s="31" t="s">
        <v>345</v>
      </c>
      <c r="DM32" s="31" t="s">
        <v>345</v>
      </c>
      <c r="DN32" s="31" t="s">
        <v>345</v>
      </c>
      <c r="DO32" s="31" t="s">
        <v>345</v>
      </c>
      <c r="DP32" s="31" t="s">
        <v>345</v>
      </c>
      <c r="DQ32" s="31" t="s">
        <v>345</v>
      </c>
      <c r="DR32" s="31" t="s">
        <v>345</v>
      </c>
      <c r="DS32" s="31" t="s">
        <v>345</v>
      </c>
      <c r="DT32" s="31" t="s">
        <v>345</v>
      </c>
      <c r="DU32" s="31" t="s">
        <v>345</v>
      </c>
      <c r="DV32" s="29" t="s">
        <v>345</v>
      </c>
      <c r="DW32" s="32" t="s">
        <v>345</v>
      </c>
      <c r="DX32" s="31" t="s">
        <v>345</v>
      </c>
      <c r="DY32" s="31" t="s">
        <v>345</v>
      </c>
      <c r="DZ32" s="31" t="s">
        <v>345</v>
      </c>
      <c r="EA32" s="31" t="s">
        <v>345</v>
      </c>
      <c r="EB32" s="31" t="s">
        <v>345</v>
      </c>
      <c r="EC32" s="31" t="s">
        <v>345</v>
      </c>
      <c r="ED32" s="31" t="s">
        <v>345</v>
      </c>
      <c r="EE32" s="31" t="s">
        <v>345</v>
      </c>
      <c r="EF32" s="31" t="s">
        <v>345</v>
      </c>
      <c r="EG32" s="31" t="s">
        <v>345</v>
      </c>
      <c r="EH32" s="31" t="s">
        <v>345</v>
      </c>
      <c r="EI32" s="31" t="s">
        <v>345</v>
      </c>
      <c r="EJ32" s="31" t="s">
        <v>345</v>
      </c>
      <c r="EK32" s="31" t="s">
        <v>345</v>
      </c>
      <c r="EL32" s="31" t="s">
        <v>345</v>
      </c>
      <c r="EM32" s="31" t="s">
        <v>345</v>
      </c>
      <c r="EN32" s="31" t="s">
        <v>345</v>
      </c>
      <c r="EO32" s="31" t="s">
        <v>345</v>
      </c>
      <c r="EP32" s="31" t="s">
        <v>345</v>
      </c>
      <c r="EQ32" s="31" t="s">
        <v>345</v>
      </c>
      <c r="ER32" s="31" t="s">
        <v>345</v>
      </c>
      <c r="ES32" s="31" t="s">
        <v>345</v>
      </c>
      <c r="ET32" s="31" t="s">
        <v>345</v>
      </c>
      <c r="EU32" s="31" t="s">
        <v>345</v>
      </c>
      <c r="EV32" s="31" t="s">
        <v>345</v>
      </c>
      <c r="EW32" s="31" t="s">
        <v>345</v>
      </c>
      <c r="EX32" s="31" t="s">
        <v>345</v>
      </c>
      <c r="EY32" s="31" t="s">
        <v>345</v>
      </c>
      <c r="EZ32" s="31" t="s">
        <v>345</v>
      </c>
      <c r="FA32" s="31" t="s">
        <v>345</v>
      </c>
      <c r="FB32" s="31" t="s">
        <v>345</v>
      </c>
      <c r="FC32" s="31" t="s">
        <v>345</v>
      </c>
      <c r="FD32" s="31" t="s">
        <v>345</v>
      </c>
      <c r="FE32" s="31" t="s">
        <v>345</v>
      </c>
      <c r="FF32" s="31" t="s">
        <v>345</v>
      </c>
      <c r="FG32" s="31" t="s">
        <v>345</v>
      </c>
      <c r="FH32" s="31" t="s">
        <v>345</v>
      </c>
      <c r="FI32" s="31" t="s">
        <v>345</v>
      </c>
      <c r="FJ32" s="31" t="s">
        <v>345</v>
      </c>
      <c r="FK32" s="31" t="s">
        <v>345</v>
      </c>
      <c r="FL32" s="31" t="s">
        <v>345</v>
      </c>
      <c r="FM32" s="31" t="s">
        <v>345</v>
      </c>
      <c r="FN32" s="31" t="s">
        <v>345</v>
      </c>
      <c r="FO32" s="31" t="s">
        <v>345</v>
      </c>
      <c r="FP32" s="31" t="s">
        <v>345</v>
      </c>
      <c r="FQ32" s="31" t="s">
        <v>345</v>
      </c>
      <c r="FR32" s="31" t="s">
        <v>345</v>
      </c>
      <c r="FS32" s="31" t="s">
        <v>345</v>
      </c>
      <c r="FT32" s="31" t="s">
        <v>345</v>
      </c>
      <c r="FU32" s="31" t="s">
        <v>345</v>
      </c>
      <c r="FV32" s="31" t="s">
        <v>345</v>
      </c>
      <c r="FW32" s="31" t="s">
        <v>345</v>
      </c>
      <c r="FX32" s="31" t="s">
        <v>345</v>
      </c>
      <c r="FY32" s="32" t="s">
        <v>345</v>
      </c>
      <c r="FZ32" s="31" t="s">
        <v>345</v>
      </c>
      <c r="GA32" s="49" t="s">
        <v>345</v>
      </c>
    </row>
    <row r="33" spans="1:183">
      <c r="A33" s="50">
        <v>1841</v>
      </c>
      <c r="B33" s="31" t="s">
        <v>345</v>
      </c>
      <c r="C33" s="31" t="s">
        <v>345</v>
      </c>
      <c r="D33" s="31">
        <v>1413.5667396061269</v>
      </c>
      <c r="E33" s="31" t="s">
        <v>345</v>
      </c>
      <c r="F33" s="31">
        <v>1455.9742148948915</v>
      </c>
      <c r="G33" s="31" t="s">
        <v>345</v>
      </c>
      <c r="H33" s="31" t="s">
        <v>345</v>
      </c>
      <c r="I33" s="31">
        <v>2305.3748716193081</v>
      </c>
      <c r="J33" s="31">
        <v>950.99863072063795</v>
      </c>
      <c r="K33" s="31">
        <v>911.91381495564008</v>
      </c>
      <c r="L33" s="31" t="s">
        <v>345</v>
      </c>
      <c r="M33" s="31">
        <v>1929.7511479780774</v>
      </c>
      <c r="N33" s="32" t="s">
        <v>345</v>
      </c>
      <c r="O33" s="36" t="s">
        <v>345</v>
      </c>
      <c r="P33" s="31" t="s">
        <v>345</v>
      </c>
      <c r="Q33" s="31" t="s">
        <v>345</v>
      </c>
      <c r="R33" s="31" t="s">
        <v>345</v>
      </c>
      <c r="S33" s="31" t="s">
        <v>345</v>
      </c>
      <c r="T33" s="35" t="s">
        <v>345</v>
      </c>
      <c r="U33" s="31">
        <v>1171.875</v>
      </c>
      <c r="V33" s="31" t="s">
        <v>345</v>
      </c>
      <c r="W33" s="31" t="s">
        <v>345</v>
      </c>
      <c r="X33" s="31" t="s">
        <v>345</v>
      </c>
      <c r="Y33" s="32" t="s">
        <v>345</v>
      </c>
      <c r="Z33" s="31" t="s">
        <v>345</v>
      </c>
      <c r="AA33" s="31" t="s">
        <v>345</v>
      </c>
      <c r="AB33" s="31" t="s">
        <v>345</v>
      </c>
      <c r="AC33" s="31" t="s">
        <v>345</v>
      </c>
      <c r="AD33" s="31" t="s">
        <v>345</v>
      </c>
      <c r="AE33" s="31" t="s">
        <v>345</v>
      </c>
      <c r="AF33" s="31" t="s">
        <v>345</v>
      </c>
      <c r="AG33" s="32" t="s">
        <v>345</v>
      </c>
      <c r="AH33" s="31" t="s">
        <v>345</v>
      </c>
      <c r="AI33" s="31" t="s">
        <v>345</v>
      </c>
      <c r="AJ33" s="31" t="s">
        <v>345</v>
      </c>
      <c r="AK33" s="31" t="s">
        <v>345</v>
      </c>
      <c r="AL33" s="31" t="s">
        <v>345</v>
      </c>
      <c r="AM33" s="32"/>
      <c r="AN33" s="31"/>
      <c r="AO33" s="31"/>
      <c r="AP33" s="32"/>
      <c r="AQ33" s="31" t="s">
        <v>345</v>
      </c>
      <c r="AR33" s="31" t="s">
        <v>345</v>
      </c>
      <c r="AS33" s="31" t="s">
        <v>345</v>
      </c>
      <c r="AT33" s="31" t="s">
        <v>345</v>
      </c>
      <c r="AU33" s="31" t="s">
        <v>345</v>
      </c>
      <c r="AV33" s="31" t="s">
        <v>345</v>
      </c>
      <c r="AW33" s="31" t="s">
        <v>345</v>
      </c>
      <c r="AX33" s="31" t="s">
        <v>345</v>
      </c>
      <c r="AY33" s="31" t="s">
        <v>345</v>
      </c>
      <c r="AZ33" s="31" t="s">
        <v>345</v>
      </c>
      <c r="BA33" s="31" t="s">
        <v>345</v>
      </c>
      <c r="BB33" s="31" t="s">
        <v>345</v>
      </c>
      <c r="BC33" s="31" t="s">
        <v>345</v>
      </c>
      <c r="BD33" s="31" t="s">
        <v>345</v>
      </c>
      <c r="BE33" s="31" t="s">
        <v>345</v>
      </c>
      <c r="BF33" s="32" t="s">
        <v>345</v>
      </c>
      <c r="BG33" s="31" t="s">
        <v>345</v>
      </c>
      <c r="BH33" s="31" t="s">
        <v>345</v>
      </c>
      <c r="BI33" s="31">
        <v>752.07576050458385</v>
      </c>
      <c r="BJ33" s="31" t="s">
        <v>345</v>
      </c>
      <c r="BK33" s="31" t="s">
        <v>345</v>
      </c>
      <c r="BL33" s="31" t="s">
        <v>345</v>
      </c>
      <c r="BM33" s="31" t="s">
        <v>345</v>
      </c>
      <c r="BN33" s="31" t="s">
        <v>345</v>
      </c>
      <c r="BO33" s="32" t="s">
        <v>345</v>
      </c>
      <c r="BP33" s="31" t="s">
        <v>345</v>
      </c>
      <c r="BQ33" s="31" t="s">
        <v>345</v>
      </c>
      <c r="BR33" s="31" t="s">
        <v>345</v>
      </c>
      <c r="BS33" s="31" t="s">
        <v>345</v>
      </c>
      <c r="BT33" s="31" t="s">
        <v>345</v>
      </c>
      <c r="BU33" s="31" t="s">
        <v>345</v>
      </c>
      <c r="BV33" s="31" t="s">
        <v>345</v>
      </c>
      <c r="BW33" s="31" t="s">
        <v>345</v>
      </c>
      <c r="BX33" s="31" t="s">
        <v>345</v>
      </c>
      <c r="BY33" s="31" t="s">
        <v>345</v>
      </c>
      <c r="BZ33" s="31" t="s">
        <v>345</v>
      </c>
      <c r="CA33" s="31" t="s">
        <v>345</v>
      </c>
      <c r="CB33" s="31" t="s">
        <v>345</v>
      </c>
      <c r="CC33" s="31" t="s">
        <v>345</v>
      </c>
      <c r="CD33" s="31" t="s">
        <v>345</v>
      </c>
      <c r="CE33" s="32" t="s">
        <v>345</v>
      </c>
      <c r="CF33" s="31" t="s">
        <v>345</v>
      </c>
      <c r="CG33" s="32" t="s">
        <v>345</v>
      </c>
      <c r="CH33" s="31" t="s">
        <v>345</v>
      </c>
      <c r="CI33" s="31" t="s">
        <v>345</v>
      </c>
      <c r="CJ33" s="31" t="s">
        <v>345</v>
      </c>
      <c r="CK33" s="31" t="s">
        <v>345</v>
      </c>
      <c r="CL33" s="31" t="s">
        <v>345</v>
      </c>
      <c r="CM33" s="31" t="s">
        <v>345</v>
      </c>
      <c r="CN33" s="31" t="s">
        <v>345</v>
      </c>
      <c r="CO33" s="31" t="s">
        <v>345</v>
      </c>
      <c r="CP33" s="31" t="s">
        <v>345</v>
      </c>
      <c r="CQ33" s="31" t="s">
        <v>345</v>
      </c>
      <c r="CR33" s="31" t="s">
        <v>345</v>
      </c>
      <c r="CS33" s="31" t="s">
        <v>345</v>
      </c>
      <c r="CT33" s="31" t="s">
        <v>345</v>
      </c>
      <c r="CU33" s="31" t="s">
        <v>345</v>
      </c>
      <c r="CV33" s="31" t="s">
        <v>345</v>
      </c>
      <c r="CW33" s="31" t="s">
        <v>345</v>
      </c>
      <c r="CX33" s="32" t="s">
        <v>345</v>
      </c>
      <c r="CY33" s="31" t="s">
        <v>345</v>
      </c>
      <c r="CZ33" s="31" t="s">
        <v>345</v>
      </c>
      <c r="DA33" s="31" t="s">
        <v>345</v>
      </c>
      <c r="DB33" s="31" t="s">
        <v>345</v>
      </c>
      <c r="DC33" s="31" t="s">
        <v>345</v>
      </c>
      <c r="DD33" s="31" t="s">
        <v>345</v>
      </c>
      <c r="DE33" s="31" t="s">
        <v>345</v>
      </c>
      <c r="DF33" s="32" t="s">
        <v>345</v>
      </c>
      <c r="DG33" s="31" t="s">
        <v>345</v>
      </c>
      <c r="DH33" s="31" t="s">
        <v>345</v>
      </c>
      <c r="DI33" s="31" t="s">
        <v>345</v>
      </c>
      <c r="DJ33" s="31" t="s">
        <v>345</v>
      </c>
      <c r="DK33" s="31" t="s">
        <v>345</v>
      </c>
      <c r="DL33" s="31" t="s">
        <v>345</v>
      </c>
      <c r="DM33" s="31" t="s">
        <v>345</v>
      </c>
      <c r="DN33" s="31" t="s">
        <v>345</v>
      </c>
      <c r="DO33" s="31" t="s">
        <v>345</v>
      </c>
      <c r="DP33" s="31" t="s">
        <v>345</v>
      </c>
      <c r="DQ33" s="31" t="s">
        <v>345</v>
      </c>
      <c r="DR33" s="31" t="s">
        <v>345</v>
      </c>
      <c r="DS33" s="31" t="s">
        <v>345</v>
      </c>
      <c r="DT33" s="31" t="s">
        <v>345</v>
      </c>
      <c r="DU33" s="31" t="s">
        <v>345</v>
      </c>
      <c r="DV33" s="29" t="s">
        <v>345</v>
      </c>
      <c r="DW33" s="32" t="s">
        <v>345</v>
      </c>
      <c r="DX33" s="31" t="s">
        <v>345</v>
      </c>
      <c r="DY33" s="31" t="s">
        <v>345</v>
      </c>
      <c r="DZ33" s="31" t="s">
        <v>345</v>
      </c>
      <c r="EA33" s="31" t="s">
        <v>345</v>
      </c>
      <c r="EB33" s="31" t="s">
        <v>345</v>
      </c>
      <c r="EC33" s="31" t="s">
        <v>345</v>
      </c>
      <c r="ED33" s="31" t="s">
        <v>345</v>
      </c>
      <c r="EE33" s="31" t="s">
        <v>345</v>
      </c>
      <c r="EF33" s="31" t="s">
        <v>345</v>
      </c>
      <c r="EG33" s="31" t="s">
        <v>345</v>
      </c>
      <c r="EH33" s="31" t="s">
        <v>345</v>
      </c>
      <c r="EI33" s="31" t="s">
        <v>345</v>
      </c>
      <c r="EJ33" s="31" t="s">
        <v>345</v>
      </c>
      <c r="EK33" s="31" t="s">
        <v>345</v>
      </c>
      <c r="EL33" s="31" t="s">
        <v>345</v>
      </c>
      <c r="EM33" s="31" t="s">
        <v>345</v>
      </c>
      <c r="EN33" s="31" t="s">
        <v>345</v>
      </c>
      <c r="EO33" s="31" t="s">
        <v>345</v>
      </c>
      <c r="EP33" s="31" t="s">
        <v>345</v>
      </c>
      <c r="EQ33" s="31" t="s">
        <v>345</v>
      </c>
      <c r="ER33" s="31" t="s">
        <v>345</v>
      </c>
      <c r="ES33" s="31" t="s">
        <v>345</v>
      </c>
      <c r="ET33" s="31" t="s">
        <v>345</v>
      </c>
      <c r="EU33" s="31" t="s">
        <v>345</v>
      </c>
      <c r="EV33" s="31" t="s">
        <v>345</v>
      </c>
      <c r="EW33" s="31" t="s">
        <v>345</v>
      </c>
      <c r="EX33" s="31" t="s">
        <v>345</v>
      </c>
      <c r="EY33" s="31" t="s">
        <v>345</v>
      </c>
      <c r="EZ33" s="31" t="s">
        <v>345</v>
      </c>
      <c r="FA33" s="31" t="s">
        <v>345</v>
      </c>
      <c r="FB33" s="31" t="s">
        <v>345</v>
      </c>
      <c r="FC33" s="31" t="s">
        <v>345</v>
      </c>
      <c r="FD33" s="31" t="s">
        <v>345</v>
      </c>
      <c r="FE33" s="31" t="s">
        <v>345</v>
      </c>
      <c r="FF33" s="31" t="s">
        <v>345</v>
      </c>
      <c r="FG33" s="31" t="s">
        <v>345</v>
      </c>
      <c r="FH33" s="31" t="s">
        <v>345</v>
      </c>
      <c r="FI33" s="31" t="s">
        <v>345</v>
      </c>
      <c r="FJ33" s="31" t="s">
        <v>345</v>
      </c>
      <c r="FK33" s="31" t="s">
        <v>345</v>
      </c>
      <c r="FL33" s="31" t="s">
        <v>345</v>
      </c>
      <c r="FM33" s="31" t="s">
        <v>345</v>
      </c>
      <c r="FN33" s="31" t="s">
        <v>345</v>
      </c>
      <c r="FO33" s="31" t="s">
        <v>345</v>
      </c>
      <c r="FP33" s="31" t="s">
        <v>345</v>
      </c>
      <c r="FQ33" s="31" t="s">
        <v>345</v>
      </c>
      <c r="FR33" s="31" t="s">
        <v>345</v>
      </c>
      <c r="FS33" s="31" t="s">
        <v>345</v>
      </c>
      <c r="FT33" s="31" t="s">
        <v>345</v>
      </c>
      <c r="FU33" s="31" t="s">
        <v>345</v>
      </c>
      <c r="FV33" s="31" t="s">
        <v>345</v>
      </c>
      <c r="FW33" s="31" t="s">
        <v>345</v>
      </c>
      <c r="FX33" s="31" t="s">
        <v>345</v>
      </c>
      <c r="FY33" s="32" t="s">
        <v>345</v>
      </c>
      <c r="FZ33" s="31" t="s">
        <v>345</v>
      </c>
      <c r="GA33" s="49" t="s">
        <v>345</v>
      </c>
    </row>
    <row r="34" spans="1:183">
      <c r="A34" s="50">
        <v>1842</v>
      </c>
      <c r="B34" s="31" t="s">
        <v>345</v>
      </c>
      <c r="C34" s="31" t="s">
        <v>345</v>
      </c>
      <c r="D34" s="31">
        <v>1407.2202166064983</v>
      </c>
      <c r="E34" s="31" t="s">
        <v>345</v>
      </c>
      <c r="F34" s="31">
        <v>1417.826111647453</v>
      </c>
      <c r="G34" s="31" t="s">
        <v>345</v>
      </c>
      <c r="H34" s="31" t="s">
        <v>345</v>
      </c>
      <c r="I34" s="31">
        <v>2288.6178861788617</v>
      </c>
      <c r="J34" s="31">
        <v>955.44273989132819</v>
      </c>
      <c r="K34" s="31">
        <v>875.86206896551721</v>
      </c>
      <c r="L34" s="31" t="s">
        <v>345</v>
      </c>
      <c r="M34" s="31">
        <v>1869.2671481467903</v>
      </c>
      <c r="N34" s="32" t="s">
        <v>345</v>
      </c>
      <c r="O34" s="36" t="s">
        <v>345</v>
      </c>
      <c r="P34" s="31" t="s">
        <v>345</v>
      </c>
      <c r="Q34" s="31" t="s">
        <v>345</v>
      </c>
      <c r="R34" s="31" t="s">
        <v>345</v>
      </c>
      <c r="S34" s="31" t="s">
        <v>345</v>
      </c>
      <c r="T34" s="35" t="s">
        <v>345</v>
      </c>
      <c r="U34" s="31">
        <v>1068.8172043010752</v>
      </c>
      <c r="V34" s="31" t="s">
        <v>345</v>
      </c>
      <c r="W34" s="31" t="s">
        <v>345</v>
      </c>
      <c r="X34" s="31" t="s">
        <v>345</v>
      </c>
      <c r="Y34" s="32" t="s">
        <v>345</v>
      </c>
      <c r="Z34" s="31" t="s">
        <v>345</v>
      </c>
      <c r="AA34" s="31" t="s">
        <v>345</v>
      </c>
      <c r="AB34" s="31" t="s">
        <v>345</v>
      </c>
      <c r="AC34" s="31" t="s">
        <v>345</v>
      </c>
      <c r="AD34" s="31" t="s">
        <v>345</v>
      </c>
      <c r="AE34" s="31" t="s">
        <v>345</v>
      </c>
      <c r="AF34" s="31" t="s">
        <v>345</v>
      </c>
      <c r="AG34" s="32" t="s">
        <v>345</v>
      </c>
      <c r="AH34" s="31" t="s">
        <v>345</v>
      </c>
      <c r="AI34" s="31" t="s">
        <v>345</v>
      </c>
      <c r="AJ34" s="31" t="s">
        <v>345</v>
      </c>
      <c r="AK34" s="31" t="s">
        <v>345</v>
      </c>
      <c r="AL34" s="31" t="s">
        <v>345</v>
      </c>
      <c r="AM34" s="32"/>
      <c r="AN34" s="31"/>
      <c r="AO34" s="31"/>
      <c r="AP34" s="32"/>
      <c r="AQ34" s="31" t="s">
        <v>345</v>
      </c>
      <c r="AR34" s="31" t="s">
        <v>345</v>
      </c>
      <c r="AS34" s="31" t="s">
        <v>345</v>
      </c>
      <c r="AT34" s="31" t="s">
        <v>345</v>
      </c>
      <c r="AU34" s="31" t="s">
        <v>345</v>
      </c>
      <c r="AV34" s="31" t="s">
        <v>345</v>
      </c>
      <c r="AW34" s="31" t="s">
        <v>345</v>
      </c>
      <c r="AX34" s="31" t="s">
        <v>345</v>
      </c>
      <c r="AY34" s="31" t="s">
        <v>345</v>
      </c>
      <c r="AZ34" s="31" t="s">
        <v>345</v>
      </c>
      <c r="BA34" s="31" t="s">
        <v>345</v>
      </c>
      <c r="BB34" s="31" t="s">
        <v>345</v>
      </c>
      <c r="BC34" s="31" t="s">
        <v>345</v>
      </c>
      <c r="BD34" s="31" t="s">
        <v>345</v>
      </c>
      <c r="BE34" s="31" t="s">
        <v>345</v>
      </c>
      <c r="BF34" s="32" t="s">
        <v>345</v>
      </c>
      <c r="BG34" s="31" t="s">
        <v>345</v>
      </c>
      <c r="BH34" s="31" t="s">
        <v>345</v>
      </c>
      <c r="BI34" s="31">
        <v>760.67621370680831</v>
      </c>
      <c r="BJ34" s="31" t="s">
        <v>345</v>
      </c>
      <c r="BK34" s="31" t="s">
        <v>345</v>
      </c>
      <c r="BL34" s="31" t="s">
        <v>345</v>
      </c>
      <c r="BM34" s="31" t="s">
        <v>345</v>
      </c>
      <c r="BN34" s="31" t="s">
        <v>345</v>
      </c>
      <c r="BO34" s="32" t="s">
        <v>345</v>
      </c>
      <c r="BP34" s="31" t="s">
        <v>345</v>
      </c>
      <c r="BQ34" s="31" t="s">
        <v>345</v>
      </c>
      <c r="BR34" s="31" t="s">
        <v>345</v>
      </c>
      <c r="BS34" s="31" t="s">
        <v>345</v>
      </c>
      <c r="BT34" s="31" t="s">
        <v>345</v>
      </c>
      <c r="BU34" s="31" t="s">
        <v>345</v>
      </c>
      <c r="BV34" s="31" t="s">
        <v>345</v>
      </c>
      <c r="BW34" s="31" t="s">
        <v>345</v>
      </c>
      <c r="BX34" s="31" t="s">
        <v>345</v>
      </c>
      <c r="BY34" s="31" t="s">
        <v>345</v>
      </c>
      <c r="BZ34" s="31" t="s">
        <v>345</v>
      </c>
      <c r="CA34" s="31" t="s">
        <v>345</v>
      </c>
      <c r="CB34" s="31" t="s">
        <v>345</v>
      </c>
      <c r="CC34" s="31" t="s">
        <v>345</v>
      </c>
      <c r="CD34" s="31" t="s">
        <v>345</v>
      </c>
      <c r="CE34" s="32" t="s">
        <v>345</v>
      </c>
      <c r="CF34" s="31" t="s">
        <v>345</v>
      </c>
      <c r="CG34" s="32" t="s">
        <v>345</v>
      </c>
      <c r="CH34" s="31" t="s">
        <v>345</v>
      </c>
      <c r="CI34" s="31" t="s">
        <v>345</v>
      </c>
      <c r="CJ34" s="31" t="s">
        <v>345</v>
      </c>
      <c r="CK34" s="31" t="s">
        <v>345</v>
      </c>
      <c r="CL34" s="31" t="s">
        <v>345</v>
      </c>
      <c r="CM34" s="31" t="s">
        <v>345</v>
      </c>
      <c r="CN34" s="31" t="s">
        <v>345</v>
      </c>
      <c r="CO34" s="31" t="s">
        <v>345</v>
      </c>
      <c r="CP34" s="31" t="s">
        <v>345</v>
      </c>
      <c r="CQ34" s="31" t="s">
        <v>345</v>
      </c>
      <c r="CR34" s="31" t="s">
        <v>345</v>
      </c>
      <c r="CS34" s="31" t="s">
        <v>345</v>
      </c>
      <c r="CT34" s="31" t="s">
        <v>345</v>
      </c>
      <c r="CU34" s="31" t="s">
        <v>345</v>
      </c>
      <c r="CV34" s="31" t="s">
        <v>345</v>
      </c>
      <c r="CW34" s="31" t="s">
        <v>345</v>
      </c>
      <c r="CX34" s="32" t="s">
        <v>345</v>
      </c>
      <c r="CY34" s="31" t="s">
        <v>345</v>
      </c>
      <c r="CZ34" s="31" t="s">
        <v>345</v>
      </c>
      <c r="DA34" s="31" t="s">
        <v>345</v>
      </c>
      <c r="DB34" s="31" t="s">
        <v>345</v>
      </c>
      <c r="DC34" s="31" t="s">
        <v>345</v>
      </c>
      <c r="DD34" s="31" t="s">
        <v>345</v>
      </c>
      <c r="DE34" s="31" t="s">
        <v>345</v>
      </c>
      <c r="DF34" s="32" t="s">
        <v>345</v>
      </c>
      <c r="DG34" s="31" t="s">
        <v>345</v>
      </c>
      <c r="DH34" s="31" t="s">
        <v>345</v>
      </c>
      <c r="DI34" s="31" t="s">
        <v>345</v>
      </c>
      <c r="DJ34" s="31" t="s">
        <v>345</v>
      </c>
      <c r="DK34" s="31" t="s">
        <v>345</v>
      </c>
      <c r="DL34" s="31" t="s">
        <v>345</v>
      </c>
      <c r="DM34" s="31" t="s">
        <v>345</v>
      </c>
      <c r="DN34" s="31" t="s">
        <v>345</v>
      </c>
      <c r="DO34" s="31" t="s">
        <v>345</v>
      </c>
      <c r="DP34" s="31" t="s">
        <v>345</v>
      </c>
      <c r="DQ34" s="31" t="s">
        <v>345</v>
      </c>
      <c r="DR34" s="31" t="s">
        <v>345</v>
      </c>
      <c r="DS34" s="31" t="s">
        <v>345</v>
      </c>
      <c r="DT34" s="31" t="s">
        <v>345</v>
      </c>
      <c r="DU34" s="31" t="s">
        <v>345</v>
      </c>
      <c r="DV34" s="29" t="s">
        <v>345</v>
      </c>
      <c r="DW34" s="32" t="s">
        <v>345</v>
      </c>
      <c r="DX34" s="31" t="s">
        <v>345</v>
      </c>
      <c r="DY34" s="31" t="s">
        <v>345</v>
      </c>
      <c r="DZ34" s="31" t="s">
        <v>345</v>
      </c>
      <c r="EA34" s="31" t="s">
        <v>345</v>
      </c>
      <c r="EB34" s="31" t="s">
        <v>345</v>
      </c>
      <c r="EC34" s="31" t="s">
        <v>345</v>
      </c>
      <c r="ED34" s="31" t="s">
        <v>345</v>
      </c>
      <c r="EE34" s="31" t="s">
        <v>345</v>
      </c>
      <c r="EF34" s="31" t="s">
        <v>345</v>
      </c>
      <c r="EG34" s="31" t="s">
        <v>345</v>
      </c>
      <c r="EH34" s="31" t="s">
        <v>345</v>
      </c>
      <c r="EI34" s="31" t="s">
        <v>345</v>
      </c>
      <c r="EJ34" s="31" t="s">
        <v>345</v>
      </c>
      <c r="EK34" s="31" t="s">
        <v>345</v>
      </c>
      <c r="EL34" s="31" t="s">
        <v>345</v>
      </c>
      <c r="EM34" s="31" t="s">
        <v>345</v>
      </c>
      <c r="EN34" s="31" t="s">
        <v>345</v>
      </c>
      <c r="EO34" s="31" t="s">
        <v>345</v>
      </c>
      <c r="EP34" s="31" t="s">
        <v>345</v>
      </c>
      <c r="EQ34" s="31" t="s">
        <v>345</v>
      </c>
      <c r="ER34" s="31" t="s">
        <v>345</v>
      </c>
      <c r="ES34" s="31" t="s">
        <v>345</v>
      </c>
      <c r="ET34" s="31" t="s">
        <v>345</v>
      </c>
      <c r="EU34" s="31" t="s">
        <v>345</v>
      </c>
      <c r="EV34" s="31" t="s">
        <v>345</v>
      </c>
      <c r="EW34" s="31" t="s">
        <v>345</v>
      </c>
      <c r="EX34" s="31" t="s">
        <v>345</v>
      </c>
      <c r="EY34" s="31" t="s">
        <v>345</v>
      </c>
      <c r="EZ34" s="31" t="s">
        <v>345</v>
      </c>
      <c r="FA34" s="31" t="s">
        <v>345</v>
      </c>
      <c r="FB34" s="31" t="s">
        <v>345</v>
      </c>
      <c r="FC34" s="31" t="s">
        <v>345</v>
      </c>
      <c r="FD34" s="31" t="s">
        <v>345</v>
      </c>
      <c r="FE34" s="31" t="s">
        <v>345</v>
      </c>
      <c r="FF34" s="31" t="s">
        <v>345</v>
      </c>
      <c r="FG34" s="31" t="s">
        <v>345</v>
      </c>
      <c r="FH34" s="31" t="s">
        <v>345</v>
      </c>
      <c r="FI34" s="31" t="s">
        <v>345</v>
      </c>
      <c r="FJ34" s="31" t="s">
        <v>345</v>
      </c>
      <c r="FK34" s="31" t="s">
        <v>345</v>
      </c>
      <c r="FL34" s="31" t="s">
        <v>345</v>
      </c>
      <c r="FM34" s="31" t="s">
        <v>345</v>
      </c>
      <c r="FN34" s="31" t="s">
        <v>345</v>
      </c>
      <c r="FO34" s="31" t="s">
        <v>345</v>
      </c>
      <c r="FP34" s="31" t="s">
        <v>345</v>
      </c>
      <c r="FQ34" s="31" t="s">
        <v>345</v>
      </c>
      <c r="FR34" s="31" t="s">
        <v>345</v>
      </c>
      <c r="FS34" s="31" t="s">
        <v>345</v>
      </c>
      <c r="FT34" s="31" t="s">
        <v>345</v>
      </c>
      <c r="FU34" s="31" t="s">
        <v>345</v>
      </c>
      <c r="FV34" s="31" t="s">
        <v>345</v>
      </c>
      <c r="FW34" s="31" t="s">
        <v>345</v>
      </c>
      <c r="FX34" s="31" t="s">
        <v>345</v>
      </c>
      <c r="FY34" s="32" t="s">
        <v>345</v>
      </c>
      <c r="FZ34" s="31" t="s">
        <v>345</v>
      </c>
      <c r="GA34" s="49" t="s">
        <v>345</v>
      </c>
    </row>
    <row r="35" spans="1:183">
      <c r="A35" s="50">
        <v>1843</v>
      </c>
      <c r="B35" s="31" t="s">
        <v>345</v>
      </c>
      <c r="C35" s="31" t="s">
        <v>345</v>
      </c>
      <c r="D35" s="31">
        <v>1475.5747126436781</v>
      </c>
      <c r="E35" s="31" t="s">
        <v>345</v>
      </c>
      <c r="F35" s="31">
        <v>1486.658375261462</v>
      </c>
      <c r="G35" s="31" t="s">
        <v>345</v>
      </c>
      <c r="H35" s="31" t="s">
        <v>345</v>
      </c>
      <c r="I35" s="31">
        <v>2240.8587722240859</v>
      </c>
      <c r="J35" s="31">
        <v>932.9501910167163</v>
      </c>
      <c r="K35" s="31">
        <v>895.99503259857181</v>
      </c>
      <c r="L35" s="31" t="s">
        <v>345</v>
      </c>
      <c r="M35" s="31">
        <v>1886.0092326705683</v>
      </c>
      <c r="N35" s="32" t="s">
        <v>345</v>
      </c>
      <c r="O35" s="36" t="s">
        <v>345</v>
      </c>
      <c r="P35" s="31" t="s">
        <v>345</v>
      </c>
      <c r="Q35" s="31" t="s">
        <v>345</v>
      </c>
      <c r="R35" s="31" t="s">
        <v>345</v>
      </c>
      <c r="S35" s="31" t="s">
        <v>345</v>
      </c>
      <c r="T35" s="35" t="s">
        <v>345</v>
      </c>
      <c r="U35" s="31">
        <v>1239.4067796610168</v>
      </c>
      <c r="V35" s="31" t="s">
        <v>345</v>
      </c>
      <c r="W35" s="31" t="s">
        <v>345</v>
      </c>
      <c r="X35" s="31" t="s">
        <v>345</v>
      </c>
      <c r="Y35" s="32" t="s">
        <v>345</v>
      </c>
      <c r="Z35" s="31" t="s">
        <v>345</v>
      </c>
      <c r="AA35" s="31" t="s">
        <v>345</v>
      </c>
      <c r="AB35" s="31" t="s">
        <v>345</v>
      </c>
      <c r="AC35" s="31" t="s">
        <v>345</v>
      </c>
      <c r="AD35" s="31" t="s">
        <v>345</v>
      </c>
      <c r="AE35" s="31" t="s">
        <v>345</v>
      </c>
      <c r="AF35" s="31" t="s">
        <v>345</v>
      </c>
      <c r="AG35" s="32" t="s">
        <v>345</v>
      </c>
      <c r="AH35" s="31" t="s">
        <v>345</v>
      </c>
      <c r="AI35" s="31" t="s">
        <v>345</v>
      </c>
      <c r="AJ35" s="31" t="s">
        <v>345</v>
      </c>
      <c r="AK35" s="31" t="s">
        <v>345</v>
      </c>
      <c r="AL35" s="31" t="s">
        <v>345</v>
      </c>
      <c r="AM35" s="32"/>
      <c r="AN35" s="31"/>
      <c r="AO35" s="31"/>
      <c r="AP35" s="32"/>
      <c r="AQ35" s="31" t="s">
        <v>345</v>
      </c>
      <c r="AR35" s="31" t="s">
        <v>345</v>
      </c>
      <c r="AS35" s="31" t="s">
        <v>345</v>
      </c>
      <c r="AT35" s="31" t="s">
        <v>345</v>
      </c>
      <c r="AU35" s="31" t="s">
        <v>345</v>
      </c>
      <c r="AV35" s="31" t="s">
        <v>345</v>
      </c>
      <c r="AW35" s="31" t="s">
        <v>345</v>
      </c>
      <c r="AX35" s="31" t="s">
        <v>345</v>
      </c>
      <c r="AY35" s="31" t="s">
        <v>345</v>
      </c>
      <c r="AZ35" s="31" t="s">
        <v>345</v>
      </c>
      <c r="BA35" s="31" t="s">
        <v>345</v>
      </c>
      <c r="BB35" s="31" t="s">
        <v>345</v>
      </c>
      <c r="BC35" s="31" t="s">
        <v>345</v>
      </c>
      <c r="BD35" s="31" t="s">
        <v>345</v>
      </c>
      <c r="BE35" s="31" t="s">
        <v>345</v>
      </c>
      <c r="BF35" s="32" t="s">
        <v>345</v>
      </c>
      <c r="BG35" s="31" t="s">
        <v>345</v>
      </c>
      <c r="BH35" s="31" t="s">
        <v>345</v>
      </c>
      <c r="BI35" s="31">
        <v>775.48208966978098</v>
      </c>
      <c r="BJ35" s="31" t="s">
        <v>345</v>
      </c>
      <c r="BK35" s="31" t="s">
        <v>345</v>
      </c>
      <c r="BL35" s="31" t="s">
        <v>345</v>
      </c>
      <c r="BM35" s="31" t="s">
        <v>345</v>
      </c>
      <c r="BN35" s="31" t="s">
        <v>345</v>
      </c>
      <c r="BO35" s="32" t="s">
        <v>345</v>
      </c>
      <c r="BP35" s="31" t="s">
        <v>345</v>
      </c>
      <c r="BQ35" s="31" t="s">
        <v>345</v>
      </c>
      <c r="BR35" s="31" t="s">
        <v>345</v>
      </c>
      <c r="BS35" s="31" t="s">
        <v>345</v>
      </c>
      <c r="BT35" s="31" t="s">
        <v>345</v>
      </c>
      <c r="BU35" s="31" t="s">
        <v>345</v>
      </c>
      <c r="BV35" s="31" t="s">
        <v>345</v>
      </c>
      <c r="BW35" s="31" t="s">
        <v>345</v>
      </c>
      <c r="BX35" s="31" t="s">
        <v>345</v>
      </c>
      <c r="BY35" s="31" t="s">
        <v>345</v>
      </c>
      <c r="BZ35" s="31" t="s">
        <v>345</v>
      </c>
      <c r="CA35" s="31" t="s">
        <v>345</v>
      </c>
      <c r="CB35" s="31" t="s">
        <v>345</v>
      </c>
      <c r="CC35" s="31" t="s">
        <v>345</v>
      </c>
      <c r="CD35" s="31" t="s">
        <v>345</v>
      </c>
      <c r="CE35" s="32" t="s">
        <v>345</v>
      </c>
      <c r="CF35" s="31" t="s">
        <v>345</v>
      </c>
      <c r="CG35" s="32" t="s">
        <v>345</v>
      </c>
      <c r="CH35" s="31" t="s">
        <v>345</v>
      </c>
      <c r="CI35" s="31" t="s">
        <v>345</v>
      </c>
      <c r="CJ35" s="31" t="s">
        <v>345</v>
      </c>
      <c r="CK35" s="31" t="s">
        <v>345</v>
      </c>
      <c r="CL35" s="31" t="s">
        <v>345</v>
      </c>
      <c r="CM35" s="31" t="s">
        <v>345</v>
      </c>
      <c r="CN35" s="31" t="s">
        <v>345</v>
      </c>
      <c r="CO35" s="31" t="s">
        <v>345</v>
      </c>
      <c r="CP35" s="31" t="s">
        <v>345</v>
      </c>
      <c r="CQ35" s="31" t="s">
        <v>345</v>
      </c>
      <c r="CR35" s="31" t="s">
        <v>345</v>
      </c>
      <c r="CS35" s="31" t="s">
        <v>345</v>
      </c>
      <c r="CT35" s="31" t="s">
        <v>345</v>
      </c>
      <c r="CU35" s="31" t="s">
        <v>345</v>
      </c>
      <c r="CV35" s="31" t="s">
        <v>345</v>
      </c>
      <c r="CW35" s="31" t="s">
        <v>345</v>
      </c>
      <c r="CX35" s="32" t="s">
        <v>345</v>
      </c>
      <c r="CY35" s="31" t="s">
        <v>345</v>
      </c>
      <c r="CZ35" s="31" t="s">
        <v>345</v>
      </c>
      <c r="DA35" s="31" t="s">
        <v>345</v>
      </c>
      <c r="DB35" s="31" t="s">
        <v>345</v>
      </c>
      <c r="DC35" s="31" t="s">
        <v>345</v>
      </c>
      <c r="DD35" s="31" t="s">
        <v>345</v>
      </c>
      <c r="DE35" s="31" t="s">
        <v>345</v>
      </c>
      <c r="DF35" s="32" t="s">
        <v>345</v>
      </c>
      <c r="DG35" s="31" t="s">
        <v>345</v>
      </c>
      <c r="DH35" s="31" t="s">
        <v>345</v>
      </c>
      <c r="DI35" s="31" t="s">
        <v>345</v>
      </c>
      <c r="DJ35" s="31" t="s">
        <v>345</v>
      </c>
      <c r="DK35" s="31" t="s">
        <v>345</v>
      </c>
      <c r="DL35" s="31" t="s">
        <v>345</v>
      </c>
      <c r="DM35" s="31" t="s">
        <v>345</v>
      </c>
      <c r="DN35" s="31" t="s">
        <v>345</v>
      </c>
      <c r="DO35" s="31" t="s">
        <v>345</v>
      </c>
      <c r="DP35" s="31" t="s">
        <v>345</v>
      </c>
      <c r="DQ35" s="31" t="s">
        <v>345</v>
      </c>
      <c r="DR35" s="31" t="s">
        <v>345</v>
      </c>
      <c r="DS35" s="31" t="s">
        <v>345</v>
      </c>
      <c r="DT35" s="31" t="s">
        <v>345</v>
      </c>
      <c r="DU35" s="31" t="s">
        <v>345</v>
      </c>
      <c r="DV35" s="29" t="s">
        <v>345</v>
      </c>
      <c r="DW35" s="32" t="s">
        <v>345</v>
      </c>
      <c r="DX35" s="31" t="s">
        <v>345</v>
      </c>
      <c r="DY35" s="31" t="s">
        <v>345</v>
      </c>
      <c r="DZ35" s="31" t="s">
        <v>345</v>
      </c>
      <c r="EA35" s="31" t="s">
        <v>345</v>
      </c>
      <c r="EB35" s="31" t="s">
        <v>345</v>
      </c>
      <c r="EC35" s="31" t="s">
        <v>345</v>
      </c>
      <c r="ED35" s="31" t="s">
        <v>345</v>
      </c>
      <c r="EE35" s="31" t="s">
        <v>345</v>
      </c>
      <c r="EF35" s="31" t="s">
        <v>345</v>
      </c>
      <c r="EG35" s="31" t="s">
        <v>345</v>
      </c>
      <c r="EH35" s="31" t="s">
        <v>345</v>
      </c>
      <c r="EI35" s="31" t="s">
        <v>345</v>
      </c>
      <c r="EJ35" s="31" t="s">
        <v>345</v>
      </c>
      <c r="EK35" s="31" t="s">
        <v>345</v>
      </c>
      <c r="EL35" s="31" t="s">
        <v>345</v>
      </c>
      <c r="EM35" s="31" t="s">
        <v>345</v>
      </c>
      <c r="EN35" s="31" t="s">
        <v>345</v>
      </c>
      <c r="EO35" s="31" t="s">
        <v>345</v>
      </c>
      <c r="EP35" s="31" t="s">
        <v>345</v>
      </c>
      <c r="EQ35" s="31" t="s">
        <v>345</v>
      </c>
      <c r="ER35" s="31" t="s">
        <v>345</v>
      </c>
      <c r="ES35" s="31" t="s">
        <v>345</v>
      </c>
      <c r="ET35" s="31" t="s">
        <v>345</v>
      </c>
      <c r="EU35" s="31" t="s">
        <v>345</v>
      </c>
      <c r="EV35" s="31" t="s">
        <v>345</v>
      </c>
      <c r="EW35" s="31" t="s">
        <v>345</v>
      </c>
      <c r="EX35" s="31" t="s">
        <v>345</v>
      </c>
      <c r="EY35" s="31" t="s">
        <v>345</v>
      </c>
      <c r="EZ35" s="31" t="s">
        <v>345</v>
      </c>
      <c r="FA35" s="31" t="s">
        <v>345</v>
      </c>
      <c r="FB35" s="31" t="s">
        <v>345</v>
      </c>
      <c r="FC35" s="31" t="s">
        <v>345</v>
      </c>
      <c r="FD35" s="31" t="s">
        <v>345</v>
      </c>
      <c r="FE35" s="31" t="s">
        <v>345</v>
      </c>
      <c r="FF35" s="31" t="s">
        <v>345</v>
      </c>
      <c r="FG35" s="31" t="s">
        <v>345</v>
      </c>
      <c r="FH35" s="31" t="s">
        <v>345</v>
      </c>
      <c r="FI35" s="31" t="s">
        <v>345</v>
      </c>
      <c r="FJ35" s="31" t="s">
        <v>345</v>
      </c>
      <c r="FK35" s="31" t="s">
        <v>345</v>
      </c>
      <c r="FL35" s="31" t="s">
        <v>345</v>
      </c>
      <c r="FM35" s="31" t="s">
        <v>345</v>
      </c>
      <c r="FN35" s="31" t="s">
        <v>345</v>
      </c>
      <c r="FO35" s="31" t="s">
        <v>345</v>
      </c>
      <c r="FP35" s="31" t="s">
        <v>345</v>
      </c>
      <c r="FQ35" s="31" t="s">
        <v>345</v>
      </c>
      <c r="FR35" s="31" t="s">
        <v>345</v>
      </c>
      <c r="FS35" s="31" t="s">
        <v>345</v>
      </c>
      <c r="FT35" s="31" t="s">
        <v>345</v>
      </c>
      <c r="FU35" s="31" t="s">
        <v>345</v>
      </c>
      <c r="FV35" s="31" t="s">
        <v>345</v>
      </c>
      <c r="FW35" s="31" t="s">
        <v>345</v>
      </c>
      <c r="FX35" s="31" t="s">
        <v>345</v>
      </c>
      <c r="FY35" s="32" t="s">
        <v>345</v>
      </c>
      <c r="FZ35" s="31" t="s">
        <v>345</v>
      </c>
      <c r="GA35" s="49" t="s">
        <v>345</v>
      </c>
    </row>
    <row r="36" spans="1:183">
      <c r="A36" s="50">
        <v>1844</v>
      </c>
      <c r="B36" s="31" t="s">
        <v>345</v>
      </c>
      <c r="C36" s="31" t="s">
        <v>345</v>
      </c>
      <c r="D36" s="31">
        <v>1526.8741159830267</v>
      </c>
      <c r="E36" s="31" t="s">
        <v>345</v>
      </c>
      <c r="F36" s="31">
        <v>1533.4421339936407</v>
      </c>
      <c r="G36" s="31" t="s">
        <v>345</v>
      </c>
      <c r="H36" s="31" t="s">
        <v>345</v>
      </c>
      <c r="I36" s="31">
        <v>2230.5905773059058</v>
      </c>
      <c r="J36" s="31">
        <v>949.44943308761572</v>
      </c>
      <c r="K36" s="31">
        <v>937.96068796068801</v>
      </c>
      <c r="L36" s="31" t="s">
        <v>345</v>
      </c>
      <c r="M36" s="31">
        <v>1980.6010437286307</v>
      </c>
      <c r="N36" s="32" t="s">
        <v>345</v>
      </c>
      <c r="O36" s="36" t="s">
        <v>345</v>
      </c>
      <c r="P36" s="31" t="s">
        <v>345</v>
      </c>
      <c r="Q36" s="31" t="s">
        <v>345</v>
      </c>
      <c r="R36" s="31" t="s">
        <v>345</v>
      </c>
      <c r="S36" s="31" t="s">
        <v>345</v>
      </c>
      <c r="T36" s="35" t="s">
        <v>345</v>
      </c>
      <c r="U36" s="31">
        <v>1408.7136929460582</v>
      </c>
      <c r="V36" s="31" t="s">
        <v>345</v>
      </c>
      <c r="W36" s="31" t="s">
        <v>345</v>
      </c>
      <c r="X36" s="31" t="s">
        <v>345</v>
      </c>
      <c r="Y36" s="32" t="s">
        <v>345</v>
      </c>
      <c r="Z36" s="31" t="s">
        <v>345</v>
      </c>
      <c r="AA36" s="31" t="s">
        <v>345</v>
      </c>
      <c r="AB36" s="31" t="s">
        <v>345</v>
      </c>
      <c r="AC36" s="31" t="s">
        <v>345</v>
      </c>
      <c r="AD36" s="31" t="s">
        <v>345</v>
      </c>
      <c r="AE36" s="31" t="s">
        <v>345</v>
      </c>
      <c r="AF36" s="31" t="s">
        <v>345</v>
      </c>
      <c r="AG36" s="32" t="s">
        <v>345</v>
      </c>
      <c r="AH36" s="31" t="s">
        <v>345</v>
      </c>
      <c r="AI36" s="31" t="s">
        <v>345</v>
      </c>
      <c r="AJ36" s="31" t="s">
        <v>345</v>
      </c>
      <c r="AK36" s="31" t="s">
        <v>345</v>
      </c>
      <c r="AL36" s="31" t="s">
        <v>345</v>
      </c>
      <c r="AM36" s="32"/>
      <c r="AN36" s="31"/>
      <c r="AO36" s="31"/>
      <c r="AP36" s="32"/>
      <c r="AQ36" s="31" t="s">
        <v>345</v>
      </c>
      <c r="AR36" s="31" t="s">
        <v>345</v>
      </c>
      <c r="AS36" s="31" t="s">
        <v>345</v>
      </c>
      <c r="AT36" s="31" t="s">
        <v>345</v>
      </c>
      <c r="AU36" s="31" t="s">
        <v>345</v>
      </c>
      <c r="AV36" s="31" t="s">
        <v>345</v>
      </c>
      <c r="AW36" s="31" t="s">
        <v>345</v>
      </c>
      <c r="AX36" s="31" t="s">
        <v>345</v>
      </c>
      <c r="AY36" s="31" t="s">
        <v>345</v>
      </c>
      <c r="AZ36" s="31" t="s">
        <v>345</v>
      </c>
      <c r="BA36" s="31" t="s">
        <v>345</v>
      </c>
      <c r="BB36" s="31" t="s">
        <v>345</v>
      </c>
      <c r="BC36" s="31" t="s">
        <v>345</v>
      </c>
      <c r="BD36" s="31" t="s">
        <v>345</v>
      </c>
      <c r="BE36" s="31" t="s">
        <v>345</v>
      </c>
      <c r="BF36" s="32" t="s">
        <v>345</v>
      </c>
      <c r="BG36" s="31" t="s">
        <v>345</v>
      </c>
      <c r="BH36" s="31" t="s">
        <v>345</v>
      </c>
      <c r="BI36" s="31">
        <v>778.28442104917053</v>
      </c>
      <c r="BJ36" s="31" t="s">
        <v>345</v>
      </c>
      <c r="BK36" s="31" t="s">
        <v>345</v>
      </c>
      <c r="BL36" s="31" t="s">
        <v>345</v>
      </c>
      <c r="BM36" s="31" t="s">
        <v>345</v>
      </c>
      <c r="BN36" s="31" t="s">
        <v>345</v>
      </c>
      <c r="BO36" s="32" t="s">
        <v>345</v>
      </c>
      <c r="BP36" s="31" t="s">
        <v>345</v>
      </c>
      <c r="BQ36" s="31" t="s">
        <v>345</v>
      </c>
      <c r="BR36" s="31" t="s">
        <v>345</v>
      </c>
      <c r="BS36" s="31" t="s">
        <v>345</v>
      </c>
      <c r="BT36" s="31" t="s">
        <v>345</v>
      </c>
      <c r="BU36" s="31" t="s">
        <v>345</v>
      </c>
      <c r="BV36" s="31" t="s">
        <v>345</v>
      </c>
      <c r="BW36" s="31" t="s">
        <v>345</v>
      </c>
      <c r="BX36" s="31" t="s">
        <v>345</v>
      </c>
      <c r="BY36" s="31" t="s">
        <v>345</v>
      </c>
      <c r="BZ36" s="31" t="s">
        <v>345</v>
      </c>
      <c r="CA36" s="31" t="s">
        <v>345</v>
      </c>
      <c r="CB36" s="31" t="s">
        <v>345</v>
      </c>
      <c r="CC36" s="31" t="s">
        <v>345</v>
      </c>
      <c r="CD36" s="31" t="s">
        <v>345</v>
      </c>
      <c r="CE36" s="32" t="s">
        <v>345</v>
      </c>
      <c r="CF36" s="31" t="s">
        <v>345</v>
      </c>
      <c r="CG36" s="32" t="s">
        <v>345</v>
      </c>
      <c r="CH36" s="31" t="s">
        <v>345</v>
      </c>
      <c r="CI36" s="31" t="s">
        <v>345</v>
      </c>
      <c r="CJ36" s="31" t="s">
        <v>345</v>
      </c>
      <c r="CK36" s="31" t="s">
        <v>345</v>
      </c>
      <c r="CL36" s="31" t="s">
        <v>345</v>
      </c>
      <c r="CM36" s="31" t="s">
        <v>345</v>
      </c>
      <c r="CN36" s="31" t="s">
        <v>345</v>
      </c>
      <c r="CO36" s="31" t="s">
        <v>345</v>
      </c>
      <c r="CP36" s="31" t="s">
        <v>345</v>
      </c>
      <c r="CQ36" s="31" t="s">
        <v>345</v>
      </c>
      <c r="CR36" s="31" t="s">
        <v>345</v>
      </c>
      <c r="CS36" s="31" t="s">
        <v>345</v>
      </c>
      <c r="CT36" s="31" t="s">
        <v>345</v>
      </c>
      <c r="CU36" s="31" t="s">
        <v>345</v>
      </c>
      <c r="CV36" s="31" t="s">
        <v>345</v>
      </c>
      <c r="CW36" s="31" t="s">
        <v>345</v>
      </c>
      <c r="CX36" s="32" t="s">
        <v>345</v>
      </c>
      <c r="CY36" s="31" t="s">
        <v>345</v>
      </c>
      <c r="CZ36" s="31" t="s">
        <v>345</v>
      </c>
      <c r="DA36" s="31" t="s">
        <v>345</v>
      </c>
      <c r="DB36" s="31" t="s">
        <v>345</v>
      </c>
      <c r="DC36" s="31" t="s">
        <v>345</v>
      </c>
      <c r="DD36" s="31" t="s">
        <v>345</v>
      </c>
      <c r="DE36" s="31" t="s">
        <v>345</v>
      </c>
      <c r="DF36" s="32" t="s">
        <v>345</v>
      </c>
      <c r="DG36" s="31" t="s">
        <v>345</v>
      </c>
      <c r="DH36" s="31" t="s">
        <v>345</v>
      </c>
      <c r="DI36" s="31" t="s">
        <v>345</v>
      </c>
      <c r="DJ36" s="31" t="s">
        <v>345</v>
      </c>
      <c r="DK36" s="31" t="s">
        <v>345</v>
      </c>
      <c r="DL36" s="31" t="s">
        <v>345</v>
      </c>
      <c r="DM36" s="31" t="s">
        <v>345</v>
      </c>
      <c r="DN36" s="31" t="s">
        <v>345</v>
      </c>
      <c r="DO36" s="31" t="s">
        <v>345</v>
      </c>
      <c r="DP36" s="31" t="s">
        <v>345</v>
      </c>
      <c r="DQ36" s="31" t="s">
        <v>345</v>
      </c>
      <c r="DR36" s="31" t="s">
        <v>345</v>
      </c>
      <c r="DS36" s="31" t="s">
        <v>345</v>
      </c>
      <c r="DT36" s="31" t="s">
        <v>345</v>
      </c>
      <c r="DU36" s="31" t="s">
        <v>345</v>
      </c>
      <c r="DV36" s="29" t="s">
        <v>345</v>
      </c>
      <c r="DW36" s="32" t="s">
        <v>345</v>
      </c>
      <c r="DX36" s="31" t="s">
        <v>345</v>
      </c>
      <c r="DY36" s="31" t="s">
        <v>345</v>
      </c>
      <c r="DZ36" s="31" t="s">
        <v>345</v>
      </c>
      <c r="EA36" s="31" t="s">
        <v>345</v>
      </c>
      <c r="EB36" s="31" t="s">
        <v>345</v>
      </c>
      <c r="EC36" s="31" t="s">
        <v>345</v>
      </c>
      <c r="ED36" s="31" t="s">
        <v>345</v>
      </c>
      <c r="EE36" s="31" t="s">
        <v>345</v>
      </c>
      <c r="EF36" s="31" t="s">
        <v>345</v>
      </c>
      <c r="EG36" s="31" t="s">
        <v>345</v>
      </c>
      <c r="EH36" s="31" t="s">
        <v>345</v>
      </c>
      <c r="EI36" s="31" t="s">
        <v>345</v>
      </c>
      <c r="EJ36" s="31" t="s">
        <v>345</v>
      </c>
      <c r="EK36" s="31" t="s">
        <v>345</v>
      </c>
      <c r="EL36" s="31" t="s">
        <v>345</v>
      </c>
      <c r="EM36" s="31" t="s">
        <v>345</v>
      </c>
      <c r="EN36" s="31" t="s">
        <v>345</v>
      </c>
      <c r="EO36" s="31" t="s">
        <v>345</v>
      </c>
      <c r="EP36" s="31" t="s">
        <v>345</v>
      </c>
      <c r="EQ36" s="31" t="s">
        <v>345</v>
      </c>
      <c r="ER36" s="31" t="s">
        <v>345</v>
      </c>
      <c r="ES36" s="31" t="s">
        <v>345</v>
      </c>
      <c r="ET36" s="31" t="s">
        <v>345</v>
      </c>
      <c r="EU36" s="31" t="s">
        <v>345</v>
      </c>
      <c r="EV36" s="31" t="s">
        <v>345</v>
      </c>
      <c r="EW36" s="31" t="s">
        <v>345</v>
      </c>
      <c r="EX36" s="31" t="s">
        <v>345</v>
      </c>
      <c r="EY36" s="31" t="s">
        <v>345</v>
      </c>
      <c r="EZ36" s="31" t="s">
        <v>345</v>
      </c>
      <c r="FA36" s="31" t="s">
        <v>345</v>
      </c>
      <c r="FB36" s="31" t="s">
        <v>345</v>
      </c>
      <c r="FC36" s="31" t="s">
        <v>345</v>
      </c>
      <c r="FD36" s="31" t="s">
        <v>345</v>
      </c>
      <c r="FE36" s="31" t="s">
        <v>345</v>
      </c>
      <c r="FF36" s="31" t="s">
        <v>345</v>
      </c>
      <c r="FG36" s="31" t="s">
        <v>345</v>
      </c>
      <c r="FH36" s="31" t="s">
        <v>345</v>
      </c>
      <c r="FI36" s="31" t="s">
        <v>345</v>
      </c>
      <c r="FJ36" s="31" t="s">
        <v>345</v>
      </c>
      <c r="FK36" s="31" t="s">
        <v>345</v>
      </c>
      <c r="FL36" s="31" t="s">
        <v>345</v>
      </c>
      <c r="FM36" s="31" t="s">
        <v>345</v>
      </c>
      <c r="FN36" s="31" t="s">
        <v>345</v>
      </c>
      <c r="FO36" s="31" t="s">
        <v>345</v>
      </c>
      <c r="FP36" s="31" t="s">
        <v>345</v>
      </c>
      <c r="FQ36" s="31" t="s">
        <v>345</v>
      </c>
      <c r="FR36" s="31" t="s">
        <v>345</v>
      </c>
      <c r="FS36" s="31" t="s">
        <v>345</v>
      </c>
      <c r="FT36" s="31" t="s">
        <v>345</v>
      </c>
      <c r="FU36" s="31" t="s">
        <v>345</v>
      </c>
      <c r="FV36" s="31" t="s">
        <v>345</v>
      </c>
      <c r="FW36" s="31" t="s">
        <v>345</v>
      </c>
      <c r="FX36" s="31" t="s">
        <v>345</v>
      </c>
      <c r="FY36" s="32" t="s">
        <v>345</v>
      </c>
      <c r="FZ36" s="31" t="s">
        <v>345</v>
      </c>
      <c r="GA36" s="49" t="s">
        <v>345</v>
      </c>
    </row>
    <row r="37" spans="1:183">
      <c r="A37" s="50">
        <v>1845</v>
      </c>
      <c r="B37" s="31" t="s">
        <v>345</v>
      </c>
      <c r="C37" s="31" t="s">
        <v>345</v>
      </c>
      <c r="D37" s="31">
        <v>1551.048951048951</v>
      </c>
      <c r="E37" s="31" t="s">
        <v>345</v>
      </c>
      <c r="F37" s="31">
        <v>1479.9159663865546</v>
      </c>
      <c r="G37" s="31" t="s">
        <v>345</v>
      </c>
      <c r="H37" s="31" t="s">
        <v>345</v>
      </c>
      <c r="I37" s="31">
        <v>2234.0006563833276</v>
      </c>
      <c r="J37" s="31">
        <v>989.56809073281079</v>
      </c>
      <c r="K37" s="31">
        <v>959.04126213592235</v>
      </c>
      <c r="L37" s="31" t="s">
        <v>345</v>
      </c>
      <c r="M37" s="31">
        <v>2066.7261055634808</v>
      </c>
      <c r="N37" s="32" t="s">
        <v>345</v>
      </c>
      <c r="O37" s="36" t="s">
        <v>345</v>
      </c>
      <c r="P37" s="31" t="s">
        <v>345</v>
      </c>
      <c r="Q37" s="31" t="s">
        <v>345</v>
      </c>
      <c r="R37" s="31" t="s">
        <v>345</v>
      </c>
      <c r="S37" s="31" t="s">
        <v>345</v>
      </c>
      <c r="T37" s="35" t="s">
        <v>345</v>
      </c>
      <c r="U37" s="31">
        <v>1449.3927125506073</v>
      </c>
      <c r="V37" s="31" t="s">
        <v>345</v>
      </c>
      <c r="W37" s="31" t="s">
        <v>345</v>
      </c>
      <c r="X37" s="31" t="s">
        <v>345</v>
      </c>
      <c r="Y37" s="32" t="s">
        <v>345</v>
      </c>
      <c r="Z37" s="31" t="s">
        <v>345</v>
      </c>
      <c r="AA37" s="31" t="s">
        <v>345</v>
      </c>
      <c r="AB37" s="31" t="s">
        <v>345</v>
      </c>
      <c r="AC37" s="31" t="s">
        <v>345</v>
      </c>
      <c r="AD37" s="31" t="s">
        <v>345</v>
      </c>
      <c r="AE37" s="31" t="s">
        <v>345</v>
      </c>
      <c r="AF37" s="31" t="s">
        <v>345</v>
      </c>
      <c r="AG37" s="32" t="s">
        <v>345</v>
      </c>
      <c r="AH37" s="31" t="s">
        <v>345</v>
      </c>
      <c r="AI37" s="31" t="s">
        <v>345</v>
      </c>
      <c r="AJ37" s="31" t="s">
        <v>345</v>
      </c>
      <c r="AK37" s="31" t="s">
        <v>345</v>
      </c>
      <c r="AL37" s="31" t="s">
        <v>345</v>
      </c>
      <c r="AM37" s="32"/>
      <c r="AN37" s="31"/>
      <c r="AO37" s="31"/>
      <c r="AP37" s="32"/>
      <c r="AQ37" s="31" t="s">
        <v>345</v>
      </c>
      <c r="AR37" s="31" t="s">
        <v>345</v>
      </c>
      <c r="AS37" s="31" t="s">
        <v>345</v>
      </c>
      <c r="AT37" s="31" t="s">
        <v>345</v>
      </c>
      <c r="AU37" s="31" t="s">
        <v>345</v>
      </c>
      <c r="AV37" s="31" t="s">
        <v>345</v>
      </c>
      <c r="AW37" s="31" t="s">
        <v>345</v>
      </c>
      <c r="AX37" s="31" t="s">
        <v>345</v>
      </c>
      <c r="AY37" s="31" t="s">
        <v>345</v>
      </c>
      <c r="AZ37" s="31" t="s">
        <v>345</v>
      </c>
      <c r="BA37" s="31" t="s">
        <v>345</v>
      </c>
      <c r="BB37" s="31" t="s">
        <v>345</v>
      </c>
      <c r="BC37" s="31" t="s">
        <v>345</v>
      </c>
      <c r="BD37" s="31" t="s">
        <v>345</v>
      </c>
      <c r="BE37" s="31" t="s">
        <v>345</v>
      </c>
      <c r="BF37" s="32" t="s">
        <v>345</v>
      </c>
      <c r="BG37" s="31" t="s">
        <v>345</v>
      </c>
      <c r="BH37" s="31" t="s">
        <v>345</v>
      </c>
      <c r="BI37" s="31">
        <v>793.16658683546996</v>
      </c>
      <c r="BJ37" s="31" t="s">
        <v>345</v>
      </c>
      <c r="BK37" s="31" t="s">
        <v>345</v>
      </c>
      <c r="BL37" s="31" t="s">
        <v>345</v>
      </c>
      <c r="BM37" s="31" t="s">
        <v>345</v>
      </c>
      <c r="BN37" s="31" t="s">
        <v>345</v>
      </c>
      <c r="BO37" s="32" t="s">
        <v>345</v>
      </c>
      <c r="BP37" s="31" t="s">
        <v>345</v>
      </c>
      <c r="BQ37" s="31" t="s">
        <v>345</v>
      </c>
      <c r="BR37" s="31" t="s">
        <v>345</v>
      </c>
      <c r="BS37" s="31" t="s">
        <v>345</v>
      </c>
      <c r="BT37" s="31" t="s">
        <v>345</v>
      </c>
      <c r="BU37" s="31" t="s">
        <v>345</v>
      </c>
      <c r="BV37" s="31" t="s">
        <v>345</v>
      </c>
      <c r="BW37" s="31" t="s">
        <v>345</v>
      </c>
      <c r="BX37" s="31" t="s">
        <v>345</v>
      </c>
      <c r="BY37" s="31" t="s">
        <v>345</v>
      </c>
      <c r="BZ37" s="31" t="s">
        <v>345</v>
      </c>
      <c r="CA37" s="31" t="s">
        <v>345</v>
      </c>
      <c r="CB37" s="31" t="s">
        <v>345</v>
      </c>
      <c r="CC37" s="31" t="s">
        <v>345</v>
      </c>
      <c r="CD37" s="31" t="s">
        <v>345</v>
      </c>
      <c r="CE37" s="32" t="s">
        <v>345</v>
      </c>
      <c r="CF37" s="31" t="s">
        <v>345</v>
      </c>
      <c r="CG37" s="32" t="s">
        <v>345</v>
      </c>
      <c r="CH37" s="31" t="s">
        <v>345</v>
      </c>
      <c r="CI37" s="31" t="s">
        <v>345</v>
      </c>
      <c r="CJ37" s="31" t="s">
        <v>345</v>
      </c>
      <c r="CK37" s="31" t="s">
        <v>345</v>
      </c>
      <c r="CL37" s="31" t="s">
        <v>345</v>
      </c>
      <c r="CM37" s="31" t="s">
        <v>345</v>
      </c>
      <c r="CN37" s="31" t="s">
        <v>345</v>
      </c>
      <c r="CO37" s="31" t="s">
        <v>345</v>
      </c>
      <c r="CP37" s="31" t="s">
        <v>345</v>
      </c>
      <c r="CQ37" s="31" t="s">
        <v>345</v>
      </c>
      <c r="CR37" s="31" t="s">
        <v>345</v>
      </c>
      <c r="CS37" s="31" t="s">
        <v>345</v>
      </c>
      <c r="CT37" s="31" t="s">
        <v>345</v>
      </c>
      <c r="CU37" s="31" t="s">
        <v>345</v>
      </c>
      <c r="CV37" s="31" t="s">
        <v>345</v>
      </c>
      <c r="CW37" s="31" t="s">
        <v>345</v>
      </c>
      <c r="CX37" s="32" t="s">
        <v>345</v>
      </c>
      <c r="CY37" s="31" t="s">
        <v>345</v>
      </c>
      <c r="CZ37" s="31" t="s">
        <v>345</v>
      </c>
      <c r="DA37" s="31" t="s">
        <v>345</v>
      </c>
      <c r="DB37" s="31" t="s">
        <v>345</v>
      </c>
      <c r="DC37" s="31" t="s">
        <v>345</v>
      </c>
      <c r="DD37" s="31" t="s">
        <v>345</v>
      </c>
      <c r="DE37" s="31" t="s">
        <v>345</v>
      </c>
      <c r="DF37" s="32" t="s">
        <v>345</v>
      </c>
      <c r="DG37" s="31" t="s">
        <v>345</v>
      </c>
      <c r="DH37" s="31" t="s">
        <v>345</v>
      </c>
      <c r="DI37" s="31" t="s">
        <v>345</v>
      </c>
      <c r="DJ37" s="31" t="s">
        <v>345</v>
      </c>
      <c r="DK37" s="31" t="s">
        <v>345</v>
      </c>
      <c r="DL37" s="31" t="s">
        <v>345</v>
      </c>
      <c r="DM37" s="31" t="s">
        <v>345</v>
      </c>
      <c r="DN37" s="31" t="s">
        <v>345</v>
      </c>
      <c r="DO37" s="31" t="s">
        <v>345</v>
      </c>
      <c r="DP37" s="31" t="s">
        <v>345</v>
      </c>
      <c r="DQ37" s="31" t="s">
        <v>345</v>
      </c>
      <c r="DR37" s="31" t="s">
        <v>345</v>
      </c>
      <c r="DS37" s="31" t="s">
        <v>345</v>
      </c>
      <c r="DT37" s="31" t="s">
        <v>345</v>
      </c>
      <c r="DU37" s="31" t="s">
        <v>345</v>
      </c>
      <c r="DV37" s="29" t="s">
        <v>345</v>
      </c>
      <c r="DW37" s="32" t="s">
        <v>345</v>
      </c>
      <c r="DX37" s="31" t="s">
        <v>345</v>
      </c>
      <c r="DY37" s="31" t="s">
        <v>345</v>
      </c>
      <c r="DZ37" s="31" t="s">
        <v>345</v>
      </c>
      <c r="EA37" s="31" t="s">
        <v>345</v>
      </c>
      <c r="EB37" s="31" t="s">
        <v>345</v>
      </c>
      <c r="EC37" s="31" t="s">
        <v>345</v>
      </c>
      <c r="ED37" s="31" t="s">
        <v>345</v>
      </c>
      <c r="EE37" s="31" t="s">
        <v>345</v>
      </c>
      <c r="EF37" s="31" t="s">
        <v>345</v>
      </c>
      <c r="EG37" s="31" t="s">
        <v>345</v>
      </c>
      <c r="EH37" s="31" t="s">
        <v>345</v>
      </c>
      <c r="EI37" s="31" t="s">
        <v>345</v>
      </c>
      <c r="EJ37" s="31" t="s">
        <v>345</v>
      </c>
      <c r="EK37" s="31" t="s">
        <v>345</v>
      </c>
      <c r="EL37" s="31" t="s">
        <v>345</v>
      </c>
      <c r="EM37" s="31" t="s">
        <v>345</v>
      </c>
      <c r="EN37" s="31" t="s">
        <v>345</v>
      </c>
      <c r="EO37" s="31" t="s">
        <v>345</v>
      </c>
      <c r="EP37" s="31" t="s">
        <v>345</v>
      </c>
      <c r="EQ37" s="31" t="s">
        <v>345</v>
      </c>
      <c r="ER37" s="31" t="s">
        <v>345</v>
      </c>
      <c r="ES37" s="31" t="s">
        <v>345</v>
      </c>
      <c r="ET37" s="31" t="s">
        <v>345</v>
      </c>
      <c r="EU37" s="31" t="s">
        <v>345</v>
      </c>
      <c r="EV37" s="31" t="s">
        <v>345</v>
      </c>
      <c r="EW37" s="31" t="s">
        <v>345</v>
      </c>
      <c r="EX37" s="31" t="s">
        <v>345</v>
      </c>
      <c r="EY37" s="31" t="s">
        <v>345</v>
      </c>
      <c r="EZ37" s="31" t="s">
        <v>345</v>
      </c>
      <c r="FA37" s="31" t="s">
        <v>345</v>
      </c>
      <c r="FB37" s="31" t="s">
        <v>345</v>
      </c>
      <c r="FC37" s="31" t="s">
        <v>345</v>
      </c>
      <c r="FD37" s="31" t="s">
        <v>345</v>
      </c>
      <c r="FE37" s="31" t="s">
        <v>345</v>
      </c>
      <c r="FF37" s="31" t="s">
        <v>345</v>
      </c>
      <c r="FG37" s="31" t="s">
        <v>345</v>
      </c>
      <c r="FH37" s="31" t="s">
        <v>345</v>
      </c>
      <c r="FI37" s="31" t="s">
        <v>345</v>
      </c>
      <c r="FJ37" s="31" t="s">
        <v>345</v>
      </c>
      <c r="FK37" s="31" t="s">
        <v>345</v>
      </c>
      <c r="FL37" s="31" t="s">
        <v>345</v>
      </c>
      <c r="FM37" s="31" t="s">
        <v>345</v>
      </c>
      <c r="FN37" s="31" t="s">
        <v>345</v>
      </c>
      <c r="FO37" s="31" t="s">
        <v>345</v>
      </c>
      <c r="FP37" s="31" t="s">
        <v>345</v>
      </c>
      <c r="FQ37" s="31" t="s">
        <v>345</v>
      </c>
      <c r="FR37" s="31" t="s">
        <v>345</v>
      </c>
      <c r="FS37" s="31" t="s">
        <v>345</v>
      </c>
      <c r="FT37" s="31" t="s">
        <v>345</v>
      </c>
      <c r="FU37" s="31" t="s">
        <v>345</v>
      </c>
      <c r="FV37" s="31" t="s">
        <v>345</v>
      </c>
      <c r="FW37" s="31" t="s">
        <v>345</v>
      </c>
      <c r="FX37" s="31" t="s">
        <v>345</v>
      </c>
      <c r="FY37" s="32" t="s">
        <v>345</v>
      </c>
      <c r="FZ37" s="31" t="s">
        <v>345</v>
      </c>
      <c r="GA37" s="49" t="s">
        <v>345</v>
      </c>
    </row>
    <row r="38" spans="1:183">
      <c r="A38" s="50">
        <v>1846</v>
      </c>
      <c r="B38" s="31" t="s">
        <v>345</v>
      </c>
      <c r="C38" s="31">
        <v>1693.9013035381752</v>
      </c>
      <c r="D38" s="31">
        <v>1568.5595567867038</v>
      </c>
      <c r="E38" s="31" t="s">
        <v>345</v>
      </c>
      <c r="F38" s="31">
        <v>1478.2717910072847</v>
      </c>
      <c r="G38" s="31" t="s">
        <v>345</v>
      </c>
      <c r="H38" s="31" t="s">
        <v>345</v>
      </c>
      <c r="I38" s="31">
        <v>2227.7614858260017</v>
      </c>
      <c r="J38" s="31">
        <v>1006.1782791855378</v>
      </c>
      <c r="K38" s="31">
        <v>924.02402402402402</v>
      </c>
      <c r="L38" s="31" t="s">
        <v>345</v>
      </c>
      <c r="M38" s="31">
        <v>2184.8471986417658</v>
      </c>
      <c r="N38" s="32" t="s">
        <v>345</v>
      </c>
      <c r="O38" s="36" t="s">
        <v>345</v>
      </c>
      <c r="P38" s="31" t="s">
        <v>345</v>
      </c>
      <c r="Q38" s="31" t="s">
        <v>345</v>
      </c>
      <c r="R38" s="31" t="s">
        <v>345</v>
      </c>
      <c r="S38" s="31" t="s">
        <v>345</v>
      </c>
      <c r="T38" s="35" t="s">
        <v>345</v>
      </c>
      <c r="U38" s="31">
        <v>1601.9801980198022</v>
      </c>
      <c r="V38" s="31" t="s">
        <v>345</v>
      </c>
      <c r="W38" s="31" t="s">
        <v>345</v>
      </c>
      <c r="X38" s="31" t="s">
        <v>345</v>
      </c>
      <c r="Y38" s="32" t="s">
        <v>345</v>
      </c>
      <c r="Z38" s="31" t="s">
        <v>345</v>
      </c>
      <c r="AA38" s="31" t="s">
        <v>345</v>
      </c>
      <c r="AB38" s="31" t="s">
        <v>345</v>
      </c>
      <c r="AC38" s="31" t="s">
        <v>345</v>
      </c>
      <c r="AD38" s="31" t="s">
        <v>345</v>
      </c>
      <c r="AE38" s="31" t="s">
        <v>345</v>
      </c>
      <c r="AF38" s="31" t="s">
        <v>345</v>
      </c>
      <c r="AG38" s="32" t="s">
        <v>345</v>
      </c>
      <c r="AH38" s="31" t="s">
        <v>345</v>
      </c>
      <c r="AI38" s="31" t="s">
        <v>345</v>
      </c>
      <c r="AJ38" s="31" t="s">
        <v>345</v>
      </c>
      <c r="AK38" s="31" t="s">
        <v>345</v>
      </c>
      <c r="AL38" s="31" t="s">
        <v>345</v>
      </c>
      <c r="AM38" s="32"/>
      <c r="AN38" s="31"/>
      <c r="AO38" s="31"/>
      <c r="AP38" s="32"/>
      <c r="AQ38" s="31" t="s">
        <v>345</v>
      </c>
      <c r="AR38" s="31" t="s">
        <v>345</v>
      </c>
      <c r="AS38" s="31" t="s">
        <v>345</v>
      </c>
      <c r="AT38" s="31" t="s">
        <v>345</v>
      </c>
      <c r="AU38" s="31" t="s">
        <v>345</v>
      </c>
      <c r="AV38" s="31" t="s">
        <v>345</v>
      </c>
      <c r="AW38" s="31" t="s">
        <v>345</v>
      </c>
      <c r="AX38" s="31" t="s">
        <v>345</v>
      </c>
      <c r="AY38" s="31" t="s">
        <v>345</v>
      </c>
      <c r="AZ38" s="31" t="s">
        <v>345</v>
      </c>
      <c r="BA38" s="31" t="s">
        <v>345</v>
      </c>
      <c r="BB38" s="31" t="s">
        <v>345</v>
      </c>
      <c r="BC38" s="31" t="s">
        <v>345</v>
      </c>
      <c r="BD38" s="31" t="s">
        <v>345</v>
      </c>
      <c r="BE38" s="31" t="s">
        <v>345</v>
      </c>
      <c r="BF38" s="32" t="s">
        <v>345</v>
      </c>
      <c r="BG38" s="31" t="s">
        <v>345</v>
      </c>
      <c r="BH38" s="31" t="s">
        <v>345</v>
      </c>
      <c r="BI38" s="31">
        <v>811.21477560691926</v>
      </c>
      <c r="BJ38" s="31" t="s">
        <v>345</v>
      </c>
      <c r="BK38" s="31" t="s">
        <v>345</v>
      </c>
      <c r="BL38" s="31" t="s">
        <v>345</v>
      </c>
      <c r="BM38" s="31" t="s">
        <v>345</v>
      </c>
      <c r="BN38" s="31" t="s">
        <v>345</v>
      </c>
      <c r="BO38" s="32" t="s">
        <v>345</v>
      </c>
      <c r="BP38" s="31" t="s">
        <v>345</v>
      </c>
      <c r="BQ38" s="31" t="s">
        <v>345</v>
      </c>
      <c r="BR38" s="31" t="s">
        <v>345</v>
      </c>
      <c r="BS38" s="31" t="s">
        <v>345</v>
      </c>
      <c r="BT38" s="31" t="s">
        <v>345</v>
      </c>
      <c r="BU38" s="31" t="s">
        <v>345</v>
      </c>
      <c r="BV38" s="31" t="s">
        <v>345</v>
      </c>
      <c r="BW38" s="31" t="s">
        <v>345</v>
      </c>
      <c r="BX38" s="31" t="s">
        <v>345</v>
      </c>
      <c r="BY38" s="31" t="s">
        <v>345</v>
      </c>
      <c r="BZ38" s="31" t="s">
        <v>345</v>
      </c>
      <c r="CA38" s="31" t="s">
        <v>345</v>
      </c>
      <c r="CB38" s="31" t="s">
        <v>345</v>
      </c>
      <c r="CC38" s="31" t="s">
        <v>345</v>
      </c>
      <c r="CD38" s="31" t="s">
        <v>345</v>
      </c>
      <c r="CE38" s="32" t="s">
        <v>345</v>
      </c>
      <c r="CF38" s="31" t="s">
        <v>345</v>
      </c>
      <c r="CG38" s="32" t="s">
        <v>345</v>
      </c>
      <c r="CH38" s="31" t="s">
        <v>345</v>
      </c>
      <c r="CI38" s="31" t="s">
        <v>345</v>
      </c>
      <c r="CJ38" s="31" t="s">
        <v>345</v>
      </c>
      <c r="CK38" s="31" t="s">
        <v>345</v>
      </c>
      <c r="CL38" s="31" t="s">
        <v>345</v>
      </c>
      <c r="CM38" s="31" t="s">
        <v>345</v>
      </c>
      <c r="CN38" s="31" t="s">
        <v>345</v>
      </c>
      <c r="CO38" s="31" t="s">
        <v>345</v>
      </c>
      <c r="CP38" s="31" t="s">
        <v>345</v>
      </c>
      <c r="CQ38" s="31" t="s">
        <v>345</v>
      </c>
      <c r="CR38" s="31" t="s">
        <v>345</v>
      </c>
      <c r="CS38" s="31" t="s">
        <v>345</v>
      </c>
      <c r="CT38" s="31" t="s">
        <v>345</v>
      </c>
      <c r="CU38" s="31" t="s">
        <v>345</v>
      </c>
      <c r="CV38" s="31" t="s">
        <v>345</v>
      </c>
      <c r="CW38" s="31" t="s">
        <v>345</v>
      </c>
      <c r="CX38" s="32" t="s">
        <v>345</v>
      </c>
      <c r="CY38" s="31" t="s">
        <v>345</v>
      </c>
      <c r="CZ38" s="31" t="s">
        <v>345</v>
      </c>
      <c r="DA38" s="31" t="s">
        <v>345</v>
      </c>
      <c r="DB38" s="31" t="s">
        <v>345</v>
      </c>
      <c r="DC38" s="31" t="s">
        <v>345</v>
      </c>
      <c r="DD38" s="31" t="s">
        <v>345</v>
      </c>
      <c r="DE38" s="31" t="s">
        <v>345</v>
      </c>
      <c r="DF38" s="32" t="s">
        <v>345</v>
      </c>
      <c r="DG38" s="31" t="s">
        <v>345</v>
      </c>
      <c r="DH38" s="31" t="s">
        <v>345</v>
      </c>
      <c r="DI38" s="31" t="s">
        <v>345</v>
      </c>
      <c r="DJ38" s="31" t="s">
        <v>345</v>
      </c>
      <c r="DK38" s="31" t="s">
        <v>345</v>
      </c>
      <c r="DL38" s="31" t="s">
        <v>345</v>
      </c>
      <c r="DM38" s="31" t="s">
        <v>345</v>
      </c>
      <c r="DN38" s="31" t="s">
        <v>345</v>
      </c>
      <c r="DO38" s="31" t="s">
        <v>345</v>
      </c>
      <c r="DP38" s="31" t="s">
        <v>345</v>
      </c>
      <c r="DQ38" s="31" t="s">
        <v>345</v>
      </c>
      <c r="DR38" s="31" t="s">
        <v>345</v>
      </c>
      <c r="DS38" s="31" t="s">
        <v>345</v>
      </c>
      <c r="DT38" s="31" t="s">
        <v>345</v>
      </c>
      <c r="DU38" s="31" t="s">
        <v>345</v>
      </c>
      <c r="DV38" s="29" t="s">
        <v>345</v>
      </c>
      <c r="DW38" s="32" t="s">
        <v>345</v>
      </c>
      <c r="DX38" s="31" t="s">
        <v>345</v>
      </c>
      <c r="DY38" s="31" t="s">
        <v>345</v>
      </c>
      <c r="DZ38" s="31" t="s">
        <v>345</v>
      </c>
      <c r="EA38" s="31" t="s">
        <v>345</v>
      </c>
      <c r="EB38" s="31" t="s">
        <v>345</v>
      </c>
      <c r="EC38" s="31" t="s">
        <v>345</v>
      </c>
      <c r="ED38" s="31" t="s">
        <v>345</v>
      </c>
      <c r="EE38" s="31" t="s">
        <v>345</v>
      </c>
      <c r="EF38" s="31" t="s">
        <v>345</v>
      </c>
      <c r="EG38" s="31" t="s">
        <v>345</v>
      </c>
      <c r="EH38" s="31" t="s">
        <v>345</v>
      </c>
      <c r="EI38" s="31" t="s">
        <v>345</v>
      </c>
      <c r="EJ38" s="31" t="s">
        <v>345</v>
      </c>
      <c r="EK38" s="31" t="s">
        <v>345</v>
      </c>
      <c r="EL38" s="31" t="s">
        <v>345</v>
      </c>
      <c r="EM38" s="31" t="s">
        <v>345</v>
      </c>
      <c r="EN38" s="31" t="s">
        <v>345</v>
      </c>
      <c r="EO38" s="31" t="s">
        <v>345</v>
      </c>
      <c r="EP38" s="31" t="s">
        <v>345</v>
      </c>
      <c r="EQ38" s="31" t="s">
        <v>345</v>
      </c>
      <c r="ER38" s="31" t="s">
        <v>345</v>
      </c>
      <c r="ES38" s="31" t="s">
        <v>345</v>
      </c>
      <c r="ET38" s="31" t="s">
        <v>345</v>
      </c>
      <c r="EU38" s="31" t="s">
        <v>345</v>
      </c>
      <c r="EV38" s="31" t="s">
        <v>345</v>
      </c>
      <c r="EW38" s="31" t="s">
        <v>345</v>
      </c>
      <c r="EX38" s="31" t="s">
        <v>345</v>
      </c>
      <c r="EY38" s="31" t="s">
        <v>345</v>
      </c>
      <c r="EZ38" s="31" t="s">
        <v>345</v>
      </c>
      <c r="FA38" s="31" t="s">
        <v>345</v>
      </c>
      <c r="FB38" s="31" t="s">
        <v>345</v>
      </c>
      <c r="FC38" s="31" t="s">
        <v>345</v>
      </c>
      <c r="FD38" s="31" t="s">
        <v>345</v>
      </c>
      <c r="FE38" s="31" t="s">
        <v>345</v>
      </c>
      <c r="FF38" s="31" t="s">
        <v>345</v>
      </c>
      <c r="FG38" s="31" t="s">
        <v>345</v>
      </c>
      <c r="FH38" s="31" t="s">
        <v>345</v>
      </c>
      <c r="FI38" s="31" t="s">
        <v>345</v>
      </c>
      <c r="FJ38" s="31" t="s">
        <v>345</v>
      </c>
      <c r="FK38" s="31" t="s">
        <v>345</v>
      </c>
      <c r="FL38" s="31" t="s">
        <v>345</v>
      </c>
      <c r="FM38" s="31" t="s">
        <v>345</v>
      </c>
      <c r="FN38" s="31" t="s">
        <v>345</v>
      </c>
      <c r="FO38" s="31" t="s">
        <v>345</v>
      </c>
      <c r="FP38" s="31" t="s">
        <v>345</v>
      </c>
      <c r="FQ38" s="31" t="s">
        <v>345</v>
      </c>
      <c r="FR38" s="31" t="s">
        <v>345</v>
      </c>
      <c r="FS38" s="31" t="s">
        <v>345</v>
      </c>
      <c r="FT38" s="31" t="s">
        <v>345</v>
      </c>
      <c r="FU38" s="31" t="s">
        <v>345</v>
      </c>
      <c r="FV38" s="31" t="s">
        <v>345</v>
      </c>
      <c r="FW38" s="31" t="s">
        <v>345</v>
      </c>
      <c r="FX38" s="31" t="s">
        <v>345</v>
      </c>
      <c r="FY38" s="32" t="s">
        <v>345</v>
      </c>
      <c r="FZ38" s="31" t="s">
        <v>345</v>
      </c>
      <c r="GA38" s="49" t="s">
        <v>345</v>
      </c>
    </row>
    <row r="39" spans="1:183">
      <c r="A39" s="50">
        <v>1847</v>
      </c>
      <c r="B39" s="31" t="s">
        <v>345</v>
      </c>
      <c r="C39" s="31">
        <v>1761.5970459266098</v>
      </c>
      <c r="D39" s="31">
        <v>1547.3901098901099</v>
      </c>
      <c r="E39" s="31" t="s">
        <v>345</v>
      </c>
      <c r="F39" s="31">
        <v>1635.3624961762007</v>
      </c>
      <c r="G39" s="31" t="s">
        <v>345</v>
      </c>
      <c r="H39" s="31" t="s">
        <v>345</v>
      </c>
      <c r="I39" s="31">
        <v>2236.7307066102248</v>
      </c>
      <c r="J39" s="31">
        <v>966.12902418695592</v>
      </c>
      <c r="K39" s="31">
        <v>937.94749403341291</v>
      </c>
      <c r="L39" s="31" t="s">
        <v>345</v>
      </c>
      <c r="M39" s="31">
        <v>2212.7818479265952</v>
      </c>
      <c r="N39" s="32" t="s">
        <v>345</v>
      </c>
      <c r="O39" s="36" t="s">
        <v>345</v>
      </c>
      <c r="P39" s="31" t="s">
        <v>345</v>
      </c>
      <c r="Q39" s="31" t="s">
        <v>345</v>
      </c>
      <c r="R39" s="31" t="s">
        <v>345</v>
      </c>
      <c r="S39" s="31" t="s">
        <v>345</v>
      </c>
      <c r="T39" s="35" t="s">
        <v>345</v>
      </c>
      <c r="U39" s="31">
        <v>1853.2818532818533</v>
      </c>
      <c r="V39" s="31" t="s">
        <v>345</v>
      </c>
      <c r="W39" s="31" t="s">
        <v>345</v>
      </c>
      <c r="X39" s="31" t="s">
        <v>345</v>
      </c>
      <c r="Y39" s="32" t="s">
        <v>345</v>
      </c>
      <c r="Z39" s="31" t="s">
        <v>345</v>
      </c>
      <c r="AA39" s="31" t="s">
        <v>345</v>
      </c>
      <c r="AB39" s="31" t="s">
        <v>345</v>
      </c>
      <c r="AC39" s="31" t="s">
        <v>345</v>
      </c>
      <c r="AD39" s="31" t="s">
        <v>345</v>
      </c>
      <c r="AE39" s="31" t="s">
        <v>345</v>
      </c>
      <c r="AF39" s="31" t="s">
        <v>345</v>
      </c>
      <c r="AG39" s="32" t="s">
        <v>345</v>
      </c>
      <c r="AH39" s="31" t="s">
        <v>345</v>
      </c>
      <c r="AI39" s="31" t="s">
        <v>345</v>
      </c>
      <c r="AJ39" s="31" t="s">
        <v>345</v>
      </c>
      <c r="AK39" s="31" t="s">
        <v>345</v>
      </c>
      <c r="AL39" s="31" t="s">
        <v>345</v>
      </c>
      <c r="AM39" s="32"/>
      <c r="AN39" s="31"/>
      <c r="AO39" s="31"/>
      <c r="AP39" s="32"/>
      <c r="AQ39" s="31" t="s">
        <v>345</v>
      </c>
      <c r="AR39" s="31" t="s">
        <v>345</v>
      </c>
      <c r="AS39" s="31" t="s">
        <v>345</v>
      </c>
      <c r="AT39" s="31" t="s">
        <v>345</v>
      </c>
      <c r="AU39" s="31" t="s">
        <v>345</v>
      </c>
      <c r="AV39" s="31" t="s">
        <v>345</v>
      </c>
      <c r="AW39" s="31" t="s">
        <v>345</v>
      </c>
      <c r="AX39" s="31" t="s">
        <v>345</v>
      </c>
      <c r="AY39" s="31" t="s">
        <v>345</v>
      </c>
      <c r="AZ39" s="31" t="s">
        <v>345</v>
      </c>
      <c r="BA39" s="31" t="s">
        <v>345</v>
      </c>
      <c r="BB39" s="31" t="s">
        <v>345</v>
      </c>
      <c r="BC39" s="31" t="s">
        <v>345</v>
      </c>
      <c r="BD39" s="31" t="s">
        <v>345</v>
      </c>
      <c r="BE39" s="31" t="s">
        <v>345</v>
      </c>
      <c r="BF39" s="32" t="s">
        <v>345</v>
      </c>
      <c r="BG39" s="31" t="s">
        <v>345</v>
      </c>
      <c r="BH39" s="31" t="s">
        <v>345</v>
      </c>
      <c r="BI39" s="31">
        <v>819.93060175444498</v>
      </c>
      <c r="BJ39" s="31" t="s">
        <v>345</v>
      </c>
      <c r="BK39" s="31" t="s">
        <v>345</v>
      </c>
      <c r="BL39" s="31" t="s">
        <v>345</v>
      </c>
      <c r="BM39" s="31" t="s">
        <v>345</v>
      </c>
      <c r="BN39" s="31" t="s">
        <v>345</v>
      </c>
      <c r="BO39" s="32" t="s">
        <v>345</v>
      </c>
      <c r="BP39" s="31" t="s">
        <v>345</v>
      </c>
      <c r="BQ39" s="31" t="s">
        <v>345</v>
      </c>
      <c r="BR39" s="31" t="s">
        <v>345</v>
      </c>
      <c r="BS39" s="31" t="s">
        <v>345</v>
      </c>
      <c r="BT39" s="31" t="s">
        <v>345</v>
      </c>
      <c r="BU39" s="31" t="s">
        <v>345</v>
      </c>
      <c r="BV39" s="31" t="s">
        <v>345</v>
      </c>
      <c r="BW39" s="31" t="s">
        <v>345</v>
      </c>
      <c r="BX39" s="31" t="s">
        <v>345</v>
      </c>
      <c r="BY39" s="31" t="s">
        <v>345</v>
      </c>
      <c r="BZ39" s="31" t="s">
        <v>345</v>
      </c>
      <c r="CA39" s="31" t="s">
        <v>345</v>
      </c>
      <c r="CB39" s="31" t="s">
        <v>345</v>
      </c>
      <c r="CC39" s="31" t="s">
        <v>345</v>
      </c>
      <c r="CD39" s="31" t="s">
        <v>345</v>
      </c>
      <c r="CE39" s="32" t="s">
        <v>345</v>
      </c>
      <c r="CF39" s="31" t="s">
        <v>345</v>
      </c>
      <c r="CG39" s="32" t="s">
        <v>345</v>
      </c>
      <c r="CH39" s="31" t="s">
        <v>345</v>
      </c>
      <c r="CI39" s="31" t="s">
        <v>345</v>
      </c>
      <c r="CJ39" s="31" t="s">
        <v>345</v>
      </c>
      <c r="CK39" s="31" t="s">
        <v>345</v>
      </c>
      <c r="CL39" s="31" t="s">
        <v>345</v>
      </c>
      <c r="CM39" s="31" t="s">
        <v>345</v>
      </c>
      <c r="CN39" s="31" t="s">
        <v>345</v>
      </c>
      <c r="CO39" s="31" t="s">
        <v>345</v>
      </c>
      <c r="CP39" s="31" t="s">
        <v>345</v>
      </c>
      <c r="CQ39" s="31" t="s">
        <v>345</v>
      </c>
      <c r="CR39" s="31" t="s">
        <v>345</v>
      </c>
      <c r="CS39" s="31" t="s">
        <v>345</v>
      </c>
      <c r="CT39" s="31" t="s">
        <v>345</v>
      </c>
      <c r="CU39" s="31" t="s">
        <v>345</v>
      </c>
      <c r="CV39" s="31" t="s">
        <v>345</v>
      </c>
      <c r="CW39" s="31" t="s">
        <v>345</v>
      </c>
      <c r="CX39" s="32" t="s">
        <v>345</v>
      </c>
      <c r="CY39" s="31" t="s">
        <v>345</v>
      </c>
      <c r="CZ39" s="31" t="s">
        <v>345</v>
      </c>
      <c r="DA39" s="31" t="s">
        <v>345</v>
      </c>
      <c r="DB39" s="31" t="s">
        <v>345</v>
      </c>
      <c r="DC39" s="31" t="s">
        <v>345</v>
      </c>
      <c r="DD39" s="31" t="s">
        <v>345</v>
      </c>
      <c r="DE39" s="31" t="s">
        <v>345</v>
      </c>
      <c r="DF39" s="32" t="s">
        <v>345</v>
      </c>
      <c r="DG39" s="31" t="s">
        <v>345</v>
      </c>
      <c r="DH39" s="31" t="s">
        <v>345</v>
      </c>
      <c r="DI39" s="31" t="s">
        <v>345</v>
      </c>
      <c r="DJ39" s="31" t="s">
        <v>345</v>
      </c>
      <c r="DK39" s="31" t="s">
        <v>345</v>
      </c>
      <c r="DL39" s="31" t="s">
        <v>345</v>
      </c>
      <c r="DM39" s="31" t="s">
        <v>345</v>
      </c>
      <c r="DN39" s="31" t="s">
        <v>345</v>
      </c>
      <c r="DO39" s="31" t="s">
        <v>345</v>
      </c>
      <c r="DP39" s="31" t="s">
        <v>345</v>
      </c>
      <c r="DQ39" s="31" t="s">
        <v>345</v>
      </c>
      <c r="DR39" s="31" t="s">
        <v>345</v>
      </c>
      <c r="DS39" s="31" t="s">
        <v>345</v>
      </c>
      <c r="DT39" s="31" t="s">
        <v>345</v>
      </c>
      <c r="DU39" s="31" t="s">
        <v>345</v>
      </c>
      <c r="DV39" s="29" t="s">
        <v>345</v>
      </c>
      <c r="DW39" s="32" t="s">
        <v>345</v>
      </c>
      <c r="DX39" s="31" t="s">
        <v>345</v>
      </c>
      <c r="DY39" s="31" t="s">
        <v>345</v>
      </c>
      <c r="DZ39" s="31" t="s">
        <v>345</v>
      </c>
      <c r="EA39" s="31" t="s">
        <v>345</v>
      </c>
      <c r="EB39" s="31" t="s">
        <v>345</v>
      </c>
      <c r="EC39" s="31" t="s">
        <v>345</v>
      </c>
      <c r="ED39" s="31" t="s">
        <v>345</v>
      </c>
      <c r="EE39" s="31" t="s">
        <v>345</v>
      </c>
      <c r="EF39" s="31" t="s">
        <v>345</v>
      </c>
      <c r="EG39" s="31" t="s">
        <v>345</v>
      </c>
      <c r="EH39" s="31" t="s">
        <v>345</v>
      </c>
      <c r="EI39" s="31" t="s">
        <v>345</v>
      </c>
      <c r="EJ39" s="31" t="s">
        <v>345</v>
      </c>
      <c r="EK39" s="31" t="s">
        <v>345</v>
      </c>
      <c r="EL39" s="31" t="s">
        <v>345</v>
      </c>
      <c r="EM39" s="31" t="s">
        <v>345</v>
      </c>
      <c r="EN39" s="31" t="s">
        <v>345</v>
      </c>
      <c r="EO39" s="31" t="s">
        <v>345</v>
      </c>
      <c r="EP39" s="31" t="s">
        <v>345</v>
      </c>
      <c r="EQ39" s="31" t="s">
        <v>345</v>
      </c>
      <c r="ER39" s="31" t="s">
        <v>345</v>
      </c>
      <c r="ES39" s="31" t="s">
        <v>345</v>
      </c>
      <c r="ET39" s="31" t="s">
        <v>345</v>
      </c>
      <c r="EU39" s="31" t="s">
        <v>345</v>
      </c>
      <c r="EV39" s="31" t="s">
        <v>345</v>
      </c>
      <c r="EW39" s="31" t="s">
        <v>345</v>
      </c>
      <c r="EX39" s="31" t="s">
        <v>345</v>
      </c>
      <c r="EY39" s="31" t="s">
        <v>345</v>
      </c>
      <c r="EZ39" s="31" t="s">
        <v>345</v>
      </c>
      <c r="FA39" s="31" t="s">
        <v>345</v>
      </c>
      <c r="FB39" s="31" t="s">
        <v>345</v>
      </c>
      <c r="FC39" s="31" t="s">
        <v>345</v>
      </c>
      <c r="FD39" s="31" t="s">
        <v>345</v>
      </c>
      <c r="FE39" s="31" t="s">
        <v>345</v>
      </c>
      <c r="FF39" s="31" t="s">
        <v>345</v>
      </c>
      <c r="FG39" s="31" t="s">
        <v>345</v>
      </c>
      <c r="FH39" s="31" t="s">
        <v>345</v>
      </c>
      <c r="FI39" s="31" t="s">
        <v>345</v>
      </c>
      <c r="FJ39" s="31" t="s">
        <v>345</v>
      </c>
      <c r="FK39" s="31" t="s">
        <v>345</v>
      </c>
      <c r="FL39" s="31" t="s">
        <v>345</v>
      </c>
      <c r="FM39" s="31" t="s">
        <v>345</v>
      </c>
      <c r="FN39" s="31" t="s">
        <v>345</v>
      </c>
      <c r="FO39" s="31" t="s">
        <v>345</v>
      </c>
      <c r="FP39" s="31" t="s">
        <v>345</v>
      </c>
      <c r="FQ39" s="31" t="s">
        <v>345</v>
      </c>
      <c r="FR39" s="31" t="s">
        <v>345</v>
      </c>
      <c r="FS39" s="31" t="s">
        <v>345</v>
      </c>
      <c r="FT39" s="31" t="s">
        <v>345</v>
      </c>
      <c r="FU39" s="31" t="s">
        <v>345</v>
      </c>
      <c r="FV39" s="31" t="s">
        <v>345</v>
      </c>
      <c r="FW39" s="31" t="s">
        <v>345</v>
      </c>
      <c r="FX39" s="31" t="s">
        <v>345</v>
      </c>
      <c r="FY39" s="32" t="s">
        <v>345</v>
      </c>
      <c r="FZ39" s="31" t="s">
        <v>345</v>
      </c>
      <c r="GA39" s="49" t="s">
        <v>345</v>
      </c>
    </row>
    <row r="40" spans="1:183">
      <c r="A40" s="50">
        <v>1848</v>
      </c>
      <c r="B40" s="31" t="s">
        <v>345</v>
      </c>
      <c r="C40" s="31">
        <v>1753.6032944406315</v>
      </c>
      <c r="D40" s="31">
        <v>1612.2448979591836</v>
      </c>
      <c r="E40" s="31" t="s">
        <v>345</v>
      </c>
      <c r="F40" s="31">
        <v>1529.4965224860762</v>
      </c>
      <c r="G40" s="31" t="s">
        <v>345</v>
      </c>
      <c r="H40" s="31" t="s">
        <v>345</v>
      </c>
      <c r="I40" s="31">
        <v>2260.6712284131636</v>
      </c>
      <c r="J40" s="31">
        <v>912.25592414078687</v>
      </c>
      <c r="K40" s="31">
        <v>968.04733727810651</v>
      </c>
      <c r="L40" s="31" t="s">
        <v>345</v>
      </c>
      <c r="M40" s="31">
        <v>2271.8997218509553</v>
      </c>
      <c r="N40" s="32" t="s">
        <v>345</v>
      </c>
      <c r="O40" s="36" t="s">
        <v>345</v>
      </c>
      <c r="P40" s="31" t="s">
        <v>345</v>
      </c>
      <c r="Q40" s="31" t="s">
        <v>345</v>
      </c>
      <c r="R40" s="31" t="s">
        <v>345</v>
      </c>
      <c r="S40" s="31" t="s">
        <v>345</v>
      </c>
      <c r="T40" s="35" t="s">
        <v>345</v>
      </c>
      <c r="U40" s="31">
        <v>2120.8178438661707</v>
      </c>
      <c r="V40" s="31" t="s">
        <v>345</v>
      </c>
      <c r="W40" s="31" t="s">
        <v>345</v>
      </c>
      <c r="X40" s="31" t="s">
        <v>345</v>
      </c>
      <c r="Y40" s="32" t="s">
        <v>345</v>
      </c>
      <c r="Z40" s="31" t="s">
        <v>345</v>
      </c>
      <c r="AA40" s="31" t="s">
        <v>345</v>
      </c>
      <c r="AB40" s="31" t="s">
        <v>345</v>
      </c>
      <c r="AC40" s="31" t="s">
        <v>345</v>
      </c>
      <c r="AD40" s="31" t="s">
        <v>345</v>
      </c>
      <c r="AE40" s="31" t="s">
        <v>345</v>
      </c>
      <c r="AF40" s="31" t="s">
        <v>345</v>
      </c>
      <c r="AG40" s="32" t="s">
        <v>345</v>
      </c>
      <c r="AH40" s="31" t="s">
        <v>345</v>
      </c>
      <c r="AI40" s="31" t="s">
        <v>345</v>
      </c>
      <c r="AJ40" s="31" t="s">
        <v>345</v>
      </c>
      <c r="AK40" s="31" t="s">
        <v>345</v>
      </c>
      <c r="AL40" s="31" t="s">
        <v>345</v>
      </c>
      <c r="AM40" s="32"/>
      <c r="AN40" s="31"/>
      <c r="AO40" s="31"/>
      <c r="AP40" s="32"/>
      <c r="AQ40" s="31" t="s">
        <v>345</v>
      </c>
      <c r="AR40" s="31" t="s">
        <v>345</v>
      </c>
      <c r="AS40" s="31" t="s">
        <v>345</v>
      </c>
      <c r="AT40" s="31" t="s">
        <v>345</v>
      </c>
      <c r="AU40" s="31" t="s">
        <v>345</v>
      </c>
      <c r="AV40" s="31" t="s">
        <v>345</v>
      </c>
      <c r="AW40" s="31" t="s">
        <v>345</v>
      </c>
      <c r="AX40" s="31" t="s">
        <v>345</v>
      </c>
      <c r="AY40" s="31" t="s">
        <v>345</v>
      </c>
      <c r="AZ40" s="31" t="s">
        <v>345</v>
      </c>
      <c r="BA40" s="31" t="s">
        <v>345</v>
      </c>
      <c r="BB40" s="31" t="s">
        <v>345</v>
      </c>
      <c r="BC40" s="31" t="s">
        <v>345</v>
      </c>
      <c r="BD40" s="31" t="s">
        <v>345</v>
      </c>
      <c r="BE40" s="31" t="s">
        <v>345</v>
      </c>
      <c r="BF40" s="32" t="s">
        <v>345</v>
      </c>
      <c r="BG40" s="31" t="s">
        <v>345</v>
      </c>
      <c r="BH40" s="31" t="s">
        <v>345</v>
      </c>
      <c r="BI40" s="31">
        <v>844.79290756675164</v>
      </c>
      <c r="BJ40" s="31" t="s">
        <v>345</v>
      </c>
      <c r="BK40" s="31" t="s">
        <v>345</v>
      </c>
      <c r="BL40" s="31" t="s">
        <v>345</v>
      </c>
      <c r="BM40" s="31" t="s">
        <v>345</v>
      </c>
      <c r="BN40" s="31" t="s">
        <v>345</v>
      </c>
      <c r="BO40" s="32" t="s">
        <v>345</v>
      </c>
      <c r="BP40" s="31" t="s">
        <v>345</v>
      </c>
      <c r="BQ40" s="31" t="s">
        <v>345</v>
      </c>
      <c r="BR40" s="31" t="s">
        <v>345</v>
      </c>
      <c r="BS40" s="31" t="s">
        <v>345</v>
      </c>
      <c r="BT40" s="31" t="s">
        <v>345</v>
      </c>
      <c r="BU40" s="31" t="s">
        <v>345</v>
      </c>
      <c r="BV40" s="31" t="s">
        <v>345</v>
      </c>
      <c r="BW40" s="31" t="s">
        <v>345</v>
      </c>
      <c r="BX40" s="31" t="s">
        <v>345</v>
      </c>
      <c r="BY40" s="31" t="s">
        <v>345</v>
      </c>
      <c r="BZ40" s="31" t="s">
        <v>345</v>
      </c>
      <c r="CA40" s="31" t="s">
        <v>345</v>
      </c>
      <c r="CB40" s="31" t="s">
        <v>345</v>
      </c>
      <c r="CC40" s="31" t="s">
        <v>345</v>
      </c>
      <c r="CD40" s="31" t="s">
        <v>345</v>
      </c>
      <c r="CE40" s="32" t="s">
        <v>345</v>
      </c>
      <c r="CF40" s="31" t="s">
        <v>345</v>
      </c>
      <c r="CG40" s="32" t="s">
        <v>345</v>
      </c>
      <c r="CH40" s="31" t="s">
        <v>345</v>
      </c>
      <c r="CI40" s="31" t="s">
        <v>345</v>
      </c>
      <c r="CJ40" s="31" t="s">
        <v>345</v>
      </c>
      <c r="CK40" s="31" t="s">
        <v>345</v>
      </c>
      <c r="CL40" s="31" t="s">
        <v>345</v>
      </c>
      <c r="CM40" s="31" t="s">
        <v>345</v>
      </c>
      <c r="CN40" s="31" t="s">
        <v>345</v>
      </c>
      <c r="CO40" s="31" t="s">
        <v>345</v>
      </c>
      <c r="CP40" s="31" t="s">
        <v>345</v>
      </c>
      <c r="CQ40" s="31" t="s">
        <v>345</v>
      </c>
      <c r="CR40" s="31" t="s">
        <v>345</v>
      </c>
      <c r="CS40" s="31" t="s">
        <v>345</v>
      </c>
      <c r="CT40" s="31" t="s">
        <v>345</v>
      </c>
      <c r="CU40" s="31" t="s">
        <v>345</v>
      </c>
      <c r="CV40" s="31" t="s">
        <v>345</v>
      </c>
      <c r="CW40" s="31" t="s">
        <v>345</v>
      </c>
      <c r="CX40" s="32" t="s">
        <v>345</v>
      </c>
      <c r="CY40" s="31" t="s">
        <v>345</v>
      </c>
      <c r="CZ40" s="31" t="s">
        <v>345</v>
      </c>
      <c r="DA40" s="31" t="s">
        <v>345</v>
      </c>
      <c r="DB40" s="31" t="s">
        <v>345</v>
      </c>
      <c r="DC40" s="31" t="s">
        <v>345</v>
      </c>
      <c r="DD40" s="31" t="s">
        <v>345</v>
      </c>
      <c r="DE40" s="31" t="s">
        <v>345</v>
      </c>
      <c r="DF40" s="32" t="s">
        <v>345</v>
      </c>
      <c r="DG40" s="31" t="s">
        <v>345</v>
      </c>
      <c r="DH40" s="31" t="s">
        <v>345</v>
      </c>
      <c r="DI40" s="31" t="s">
        <v>345</v>
      </c>
      <c r="DJ40" s="31" t="s">
        <v>345</v>
      </c>
      <c r="DK40" s="31" t="s">
        <v>345</v>
      </c>
      <c r="DL40" s="31" t="s">
        <v>345</v>
      </c>
      <c r="DM40" s="31" t="s">
        <v>345</v>
      </c>
      <c r="DN40" s="31" t="s">
        <v>345</v>
      </c>
      <c r="DO40" s="31" t="s">
        <v>345</v>
      </c>
      <c r="DP40" s="31" t="s">
        <v>345</v>
      </c>
      <c r="DQ40" s="31" t="s">
        <v>345</v>
      </c>
      <c r="DR40" s="31" t="s">
        <v>345</v>
      </c>
      <c r="DS40" s="31" t="s">
        <v>345</v>
      </c>
      <c r="DT40" s="31" t="s">
        <v>345</v>
      </c>
      <c r="DU40" s="31" t="s">
        <v>345</v>
      </c>
      <c r="DV40" s="29" t="s">
        <v>345</v>
      </c>
      <c r="DW40" s="32" t="s">
        <v>345</v>
      </c>
      <c r="DX40" s="31" t="s">
        <v>345</v>
      </c>
      <c r="DY40" s="31" t="s">
        <v>345</v>
      </c>
      <c r="DZ40" s="31" t="s">
        <v>345</v>
      </c>
      <c r="EA40" s="31" t="s">
        <v>345</v>
      </c>
      <c r="EB40" s="31" t="s">
        <v>345</v>
      </c>
      <c r="EC40" s="31" t="s">
        <v>345</v>
      </c>
      <c r="ED40" s="31" t="s">
        <v>345</v>
      </c>
      <c r="EE40" s="31" t="s">
        <v>345</v>
      </c>
      <c r="EF40" s="31" t="s">
        <v>345</v>
      </c>
      <c r="EG40" s="31" t="s">
        <v>345</v>
      </c>
      <c r="EH40" s="31" t="s">
        <v>345</v>
      </c>
      <c r="EI40" s="31" t="s">
        <v>345</v>
      </c>
      <c r="EJ40" s="31" t="s">
        <v>345</v>
      </c>
      <c r="EK40" s="31" t="s">
        <v>345</v>
      </c>
      <c r="EL40" s="31" t="s">
        <v>345</v>
      </c>
      <c r="EM40" s="31" t="s">
        <v>345</v>
      </c>
      <c r="EN40" s="31" t="s">
        <v>345</v>
      </c>
      <c r="EO40" s="31" t="s">
        <v>345</v>
      </c>
      <c r="EP40" s="31" t="s">
        <v>345</v>
      </c>
      <c r="EQ40" s="31" t="s">
        <v>345</v>
      </c>
      <c r="ER40" s="31" t="s">
        <v>345</v>
      </c>
      <c r="ES40" s="31" t="s">
        <v>345</v>
      </c>
      <c r="ET40" s="31" t="s">
        <v>345</v>
      </c>
      <c r="EU40" s="31" t="s">
        <v>345</v>
      </c>
      <c r="EV40" s="31" t="s">
        <v>345</v>
      </c>
      <c r="EW40" s="31" t="s">
        <v>345</v>
      </c>
      <c r="EX40" s="31" t="s">
        <v>345</v>
      </c>
      <c r="EY40" s="31" t="s">
        <v>345</v>
      </c>
      <c r="EZ40" s="31" t="s">
        <v>345</v>
      </c>
      <c r="FA40" s="31" t="s">
        <v>345</v>
      </c>
      <c r="FB40" s="31" t="s">
        <v>345</v>
      </c>
      <c r="FC40" s="31" t="s">
        <v>345</v>
      </c>
      <c r="FD40" s="31" t="s">
        <v>345</v>
      </c>
      <c r="FE40" s="31" t="s">
        <v>345</v>
      </c>
      <c r="FF40" s="31" t="s">
        <v>345</v>
      </c>
      <c r="FG40" s="31" t="s">
        <v>345</v>
      </c>
      <c r="FH40" s="31" t="s">
        <v>345</v>
      </c>
      <c r="FI40" s="31" t="s">
        <v>345</v>
      </c>
      <c r="FJ40" s="31" t="s">
        <v>345</v>
      </c>
      <c r="FK40" s="31" t="s">
        <v>345</v>
      </c>
      <c r="FL40" s="31" t="s">
        <v>345</v>
      </c>
      <c r="FM40" s="31" t="s">
        <v>345</v>
      </c>
      <c r="FN40" s="31" t="s">
        <v>345</v>
      </c>
      <c r="FO40" s="31" t="s">
        <v>345</v>
      </c>
      <c r="FP40" s="31" t="s">
        <v>345</v>
      </c>
      <c r="FQ40" s="31" t="s">
        <v>345</v>
      </c>
      <c r="FR40" s="31" t="s">
        <v>345</v>
      </c>
      <c r="FS40" s="31" t="s">
        <v>345</v>
      </c>
      <c r="FT40" s="31" t="s">
        <v>345</v>
      </c>
      <c r="FU40" s="31" t="s">
        <v>345</v>
      </c>
      <c r="FV40" s="31" t="s">
        <v>345</v>
      </c>
      <c r="FW40" s="31" t="s">
        <v>345</v>
      </c>
      <c r="FX40" s="31" t="s">
        <v>345</v>
      </c>
      <c r="FY40" s="32" t="s">
        <v>345</v>
      </c>
      <c r="FZ40" s="31" t="s">
        <v>345</v>
      </c>
      <c r="GA40" s="49" t="s">
        <v>345</v>
      </c>
    </row>
    <row r="41" spans="1:183">
      <c r="A41" s="50">
        <v>1849</v>
      </c>
      <c r="B41" s="31" t="s">
        <v>345</v>
      </c>
      <c r="C41" s="31">
        <v>1790.3811252268601</v>
      </c>
      <c r="D41" s="31">
        <v>1691.3746630727762</v>
      </c>
      <c r="E41" s="31" t="s">
        <v>345</v>
      </c>
      <c r="F41" s="31">
        <v>1571.9097711146085</v>
      </c>
      <c r="G41" s="31" t="s">
        <v>345</v>
      </c>
      <c r="H41" s="31" t="s">
        <v>345</v>
      </c>
      <c r="I41" s="31">
        <v>2314.3693107932381</v>
      </c>
      <c r="J41" s="31">
        <v>934.66645138728245</v>
      </c>
      <c r="K41" s="31">
        <v>1007.8970459198595</v>
      </c>
      <c r="L41" s="31" t="s">
        <v>345</v>
      </c>
      <c r="M41" s="31">
        <v>2333.8801997885448</v>
      </c>
      <c r="N41" s="32" t="s">
        <v>345</v>
      </c>
      <c r="O41" s="36" t="s">
        <v>345</v>
      </c>
      <c r="P41" s="31" t="s">
        <v>345</v>
      </c>
      <c r="Q41" s="31" t="s">
        <v>345</v>
      </c>
      <c r="R41" s="31" t="s">
        <v>345</v>
      </c>
      <c r="S41" s="31" t="s">
        <v>345</v>
      </c>
      <c r="T41" s="35" t="s">
        <v>345</v>
      </c>
      <c r="U41" s="31">
        <v>2095.4861111111113</v>
      </c>
      <c r="V41" s="31" t="s">
        <v>345</v>
      </c>
      <c r="W41" s="31" t="s">
        <v>345</v>
      </c>
      <c r="X41" s="31" t="s">
        <v>345</v>
      </c>
      <c r="Y41" s="32" t="s">
        <v>345</v>
      </c>
      <c r="Z41" s="31" t="s">
        <v>345</v>
      </c>
      <c r="AA41" s="31" t="s">
        <v>345</v>
      </c>
      <c r="AB41" s="31" t="s">
        <v>345</v>
      </c>
      <c r="AC41" s="31" t="s">
        <v>345</v>
      </c>
      <c r="AD41" s="31" t="s">
        <v>345</v>
      </c>
      <c r="AE41" s="31" t="s">
        <v>345</v>
      </c>
      <c r="AF41" s="31" t="s">
        <v>345</v>
      </c>
      <c r="AG41" s="32" t="s">
        <v>345</v>
      </c>
      <c r="AH41" s="31" t="s">
        <v>345</v>
      </c>
      <c r="AI41" s="31" t="s">
        <v>345</v>
      </c>
      <c r="AJ41" s="31" t="s">
        <v>345</v>
      </c>
      <c r="AK41" s="31" t="s">
        <v>345</v>
      </c>
      <c r="AL41" s="31" t="s">
        <v>345</v>
      </c>
      <c r="AM41" s="32"/>
      <c r="AN41" s="31"/>
      <c r="AO41" s="31"/>
      <c r="AP41" s="32"/>
      <c r="AQ41" s="31" t="s">
        <v>345</v>
      </c>
      <c r="AR41" s="31" t="s">
        <v>345</v>
      </c>
      <c r="AS41" s="31" t="s">
        <v>345</v>
      </c>
      <c r="AT41" s="31" t="s">
        <v>345</v>
      </c>
      <c r="AU41" s="31" t="s">
        <v>345</v>
      </c>
      <c r="AV41" s="31" t="s">
        <v>345</v>
      </c>
      <c r="AW41" s="31" t="s">
        <v>345</v>
      </c>
      <c r="AX41" s="31" t="s">
        <v>345</v>
      </c>
      <c r="AY41" s="31" t="s">
        <v>345</v>
      </c>
      <c r="AZ41" s="31" t="s">
        <v>345</v>
      </c>
      <c r="BA41" s="31" t="s">
        <v>345</v>
      </c>
      <c r="BB41" s="31" t="s">
        <v>345</v>
      </c>
      <c r="BC41" s="31" t="s">
        <v>345</v>
      </c>
      <c r="BD41" s="31" t="s">
        <v>345</v>
      </c>
      <c r="BE41" s="31" t="s">
        <v>345</v>
      </c>
      <c r="BF41" s="32" t="s">
        <v>345</v>
      </c>
      <c r="BG41" s="31" t="s">
        <v>345</v>
      </c>
      <c r="BH41" s="31" t="s">
        <v>345</v>
      </c>
      <c r="BI41" s="31">
        <v>895.33976094875413</v>
      </c>
      <c r="BJ41" s="31" t="s">
        <v>345</v>
      </c>
      <c r="BK41" s="31" t="s">
        <v>345</v>
      </c>
      <c r="BL41" s="31" t="s">
        <v>345</v>
      </c>
      <c r="BM41" s="31" t="s">
        <v>345</v>
      </c>
      <c r="BN41" s="31" t="s">
        <v>345</v>
      </c>
      <c r="BO41" s="32" t="s">
        <v>345</v>
      </c>
      <c r="BP41" s="31" t="s">
        <v>345</v>
      </c>
      <c r="BQ41" s="31" t="s">
        <v>345</v>
      </c>
      <c r="BR41" s="31" t="s">
        <v>345</v>
      </c>
      <c r="BS41" s="31" t="s">
        <v>345</v>
      </c>
      <c r="BT41" s="31" t="s">
        <v>345</v>
      </c>
      <c r="BU41" s="31" t="s">
        <v>345</v>
      </c>
      <c r="BV41" s="31" t="s">
        <v>345</v>
      </c>
      <c r="BW41" s="31" t="s">
        <v>345</v>
      </c>
      <c r="BX41" s="31" t="s">
        <v>345</v>
      </c>
      <c r="BY41" s="31" t="s">
        <v>345</v>
      </c>
      <c r="BZ41" s="31" t="s">
        <v>345</v>
      </c>
      <c r="CA41" s="31" t="s">
        <v>345</v>
      </c>
      <c r="CB41" s="31" t="s">
        <v>345</v>
      </c>
      <c r="CC41" s="31" t="s">
        <v>345</v>
      </c>
      <c r="CD41" s="31" t="s">
        <v>345</v>
      </c>
      <c r="CE41" s="32" t="s">
        <v>345</v>
      </c>
      <c r="CF41" s="31" t="s">
        <v>345</v>
      </c>
      <c r="CG41" s="32" t="s">
        <v>345</v>
      </c>
      <c r="CH41" s="31" t="s">
        <v>345</v>
      </c>
      <c r="CI41" s="31" t="s">
        <v>345</v>
      </c>
      <c r="CJ41" s="31" t="s">
        <v>345</v>
      </c>
      <c r="CK41" s="31" t="s">
        <v>345</v>
      </c>
      <c r="CL41" s="31" t="s">
        <v>345</v>
      </c>
      <c r="CM41" s="31" t="s">
        <v>345</v>
      </c>
      <c r="CN41" s="31" t="s">
        <v>345</v>
      </c>
      <c r="CO41" s="31" t="s">
        <v>345</v>
      </c>
      <c r="CP41" s="31" t="s">
        <v>345</v>
      </c>
      <c r="CQ41" s="31" t="s">
        <v>345</v>
      </c>
      <c r="CR41" s="31" t="s">
        <v>345</v>
      </c>
      <c r="CS41" s="31" t="s">
        <v>345</v>
      </c>
      <c r="CT41" s="31" t="s">
        <v>345</v>
      </c>
      <c r="CU41" s="31" t="s">
        <v>345</v>
      </c>
      <c r="CV41" s="31" t="s">
        <v>345</v>
      </c>
      <c r="CW41" s="31" t="s">
        <v>345</v>
      </c>
      <c r="CX41" s="32" t="s">
        <v>345</v>
      </c>
      <c r="CY41" s="31" t="s">
        <v>345</v>
      </c>
      <c r="CZ41" s="31" t="s">
        <v>345</v>
      </c>
      <c r="DA41" s="31" t="s">
        <v>345</v>
      </c>
      <c r="DB41" s="31" t="s">
        <v>345</v>
      </c>
      <c r="DC41" s="31" t="s">
        <v>345</v>
      </c>
      <c r="DD41" s="31" t="s">
        <v>345</v>
      </c>
      <c r="DE41" s="31" t="s">
        <v>345</v>
      </c>
      <c r="DF41" s="32" t="s">
        <v>345</v>
      </c>
      <c r="DG41" s="31" t="s">
        <v>345</v>
      </c>
      <c r="DH41" s="31" t="s">
        <v>345</v>
      </c>
      <c r="DI41" s="31" t="s">
        <v>345</v>
      </c>
      <c r="DJ41" s="31" t="s">
        <v>345</v>
      </c>
      <c r="DK41" s="31" t="s">
        <v>345</v>
      </c>
      <c r="DL41" s="31" t="s">
        <v>345</v>
      </c>
      <c r="DM41" s="31" t="s">
        <v>345</v>
      </c>
      <c r="DN41" s="31" t="s">
        <v>345</v>
      </c>
      <c r="DO41" s="31" t="s">
        <v>345</v>
      </c>
      <c r="DP41" s="31" t="s">
        <v>345</v>
      </c>
      <c r="DQ41" s="31" t="s">
        <v>345</v>
      </c>
      <c r="DR41" s="31" t="s">
        <v>345</v>
      </c>
      <c r="DS41" s="31" t="s">
        <v>345</v>
      </c>
      <c r="DT41" s="31" t="s">
        <v>345</v>
      </c>
      <c r="DU41" s="31" t="s">
        <v>345</v>
      </c>
      <c r="DV41" s="29" t="s">
        <v>345</v>
      </c>
      <c r="DW41" s="32" t="s">
        <v>345</v>
      </c>
      <c r="DX41" s="31" t="s">
        <v>345</v>
      </c>
      <c r="DY41" s="31" t="s">
        <v>345</v>
      </c>
      <c r="DZ41" s="31" t="s">
        <v>345</v>
      </c>
      <c r="EA41" s="31" t="s">
        <v>345</v>
      </c>
      <c r="EB41" s="31" t="s">
        <v>345</v>
      </c>
      <c r="EC41" s="31" t="s">
        <v>345</v>
      </c>
      <c r="ED41" s="31" t="s">
        <v>345</v>
      </c>
      <c r="EE41" s="31" t="s">
        <v>345</v>
      </c>
      <c r="EF41" s="31" t="s">
        <v>345</v>
      </c>
      <c r="EG41" s="31" t="s">
        <v>345</v>
      </c>
      <c r="EH41" s="31" t="s">
        <v>345</v>
      </c>
      <c r="EI41" s="31" t="s">
        <v>345</v>
      </c>
      <c r="EJ41" s="31" t="s">
        <v>345</v>
      </c>
      <c r="EK41" s="31" t="s">
        <v>345</v>
      </c>
      <c r="EL41" s="31" t="s">
        <v>345</v>
      </c>
      <c r="EM41" s="31" t="s">
        <v>345</v>
      </c>
      <c r="EN41" s="31" t="s">
        <v>345</v>
      </c>
      <c r="EO41" s="31" t="s">
        <v>345</v>
      </c>
      <c r="EP41" s="31" t="s">
        <v>345</v>
      </c>
      <c r="EQ41" s="31" t="s">
        <v>345</v>
      </c>
      <c r="ER41" s="31" t="s">
        <v>345</v>
      </c>
      <c r="ES41" s="31" t="s">
        <v>345</v>
      </c>
      <c r="ET41" s="31" t="s">
        <v>345</v>
      </c>
      <c r="EU41" s="31" t="s">
        <v>345</v>
      </c>
      <c r="EV41" s="31" t="s">
        <v>345</v>
      </c>
      <c r="EW41" s="31" t="s">
        <v>345</v>
      </c>
      <c r="EX41" s="31" t="s">
        <v>345</v>
      </c>
      <c r="EY41" s="31" t="s">
        <v>345</v>
      </c>
      <c r="EZ41" s="31" t="s">
        <v>345</v>
      </c>
      <c r="FA41" s="31" t="s">
        <v>345</v>
      </c>
      <c r="FB41" s="31" t="s">
        <v>345</v>
      </c>
      <c r="FC41" s="31" t="s">
        <v>345</v>
      </c>
      <c r="FD41" s="31" t="s">
        <v>345</v>
      </c>
      <c r="FE41" s="31" t="s">
        <v>345</v>
      </c>
      <c r="FF41" s="31" t="s">
        <v>345</v>
      </c>
      <c r="FG41" s="31" t="s">
        <v>345</v>
      </c>
      <c r="FH41" s="31" t="s">
        <v>345</v>
      </c>
      <c r="FI41" s="31" t="s">
        <v>345</v>
      </c>
      <c r="FJ41" s="31" t="s">
        <v>345</v>
      </c>
      <c r="FK41" s="31" t="s">
        <v>345</v>
      </c>
      <c r="FL41" s="31" t="s">
        <v>345</v>
      </c>
      <c r="FM41" s="31" t="s">
        <v>345</v>
      </c>
      <c r="FN41" s="31" t="s">
        <v>345</v>
      </c>
      <c r="FO41" s="31" t="s">
        <v>345</v>
      </c>
      <c r="FP41" s="31" t="s">
        <v>345</v>
      </c>
      <c r="FQ41" s="31" t="s">
        <v>345</v>
      </c>
      <c r="FR41" s="31" t="s">
        <v>345</v>
      </c>
      <c r="FS41" s="31" t="s">
        <v>345</v>
      </c>
      <c r="FT41" s="31" t="s">
        <v>345</v>
      </c>
      <c r="FU41" s="31" t="s">
        <v>345</v>
      </c>
      <c r="FV41" s="31" t="s">
        <v>345</v>
      </c>
      <c r="FW41" s="31" t="s">
        <v>345</v>
      </c>
      <c r="FX41" s="31" t="s">
        <v>345</v>
      </c>
      <c r="FY41" s="32" t="s">
        <v>345</v>
      </c>
      <c r="FZ41" s="31" t="s">
        <v>345</v>
      </c>
      <c r="GA41" s="49" t="s">
        <v>345</v>
      </c>
    </row>
    <row r="42" spans="1:183">
      <c r="A42" s="50">
        <v>1850</v>
      </c>
      <c r="B42" s="31">
        <v>1650.379746835443</v>
      </c>
      <c r="C42" s="31">
        <v>1846.7071251966734</v>
      </c>
      <c r="D42" s="31">
        <v>1767.1781187458307</v>
      </c>
      <c r="E42" s="31">
        <v>910.93366093366092</v>
      </c>
      <c r="F42" s="31">
        <v>1596.6712517193948</v>
      </c>
      <c r="G42" s="31">
        <v>1427.6655010964264</v>
      </c>
      <c r="H42" s="31">
        <v>1349.9182338511857</v>
      </c>
      <c r="I42" s="31">
        <v>2370.8844415752101</v>
      </c>
      <c r="J42" s="31">
        <v>955.93863686543284</v>
      </c>
      <c r="K42" s="31">
        <v>1019.0641247833623</v>
      </c>
      <c r="L42" s="31">
        <v>1488.4405212274066</v>
      </c>
      <c r="M42" s="31">
        <v>2330.3778374599906</v>
      </c>
      <c r="N42" s="32">
        <v>1651.8076422588456</v>
      </c>
      <c r="O42" s="36" t="s">
        <v>345</v>
      </c>
      <c r="P42" s="31">
        <v>816.03153745072279</v>
      </c>
      <c r="Q42" s="31">
        <v>923.48008385744242</v>
      </c>
      <c r="R42" s="31">
        <v>1078.6894051295824</v>
      </c>
      <c r="S42" s="31">
        <v>1272.7272727272727</v>
      </c>
      <c r="T42" s="35">
        <v>1566.5220377709777</v>
      </c>
      <c r="U42" s="31">
        <v>1975.206611570248</v>
      </c>
      <c r="V42" s="31">
        <v>1144.4444444444443</v>
      </c>
      <c r="W42" s="31">
        <v>1329.5774647887324</v>
      </c>
      <c r="X42" s="31">
        <v>1805.9164312563723</v>
      </c>
      <c r="Y42" s="32">
        <v>1763.2846570478982</v>
      </c>
      <c r="Z42" s="31" t="s">
        <v>345</v>
      </c>
      <c r="AA42" s="31" t="s">
        <v>345</v>
      </c>
      <c r="AB42" s="31">
        <v>1079.0270270270271</v>
      </c>
      <c r="AC42" s="31" t="s">
        <v>345</v>
      </c>
      <c r="AD42" s="31" t="s">
        <v>345</v>
      </c>
      <c r="AE42" s="31" t="s">
        <v>345</v>
      </c>
      <c r="AF42" s="31" t="s">
        <v>345</v>
      </c>
      <c r="AG42" s="35">
        <v>868.99641980590388</v>
      </c>
      <c r="AH42" s="31" t="s">
        <v>345</v>
      </c>
      <c r="AI42" s="31" t="s">
        <v>345</v>
      </c>
      <c r="AJ42" s="31" t="s">
        <v>345</v>
      </c>
      <c r="AK42" s="31" t="s">
        <v>345</v>
      </c>
      <c r="AL42" s="31" t="s">
        <v>345</v>
      </c>
      <c r="AM42" s="32"/>
      <c r="AN42" s="31"/>
      <c r="AO42" s="31"/>
      <c r="AP42" s="32"/>
      <c r="AQ42" s="31" t="s">
        <v>345</v>
      </c>
      <c r="AR42" s="31" t="s">
        <v>345</v>
      </c>
      <c r="AS42" s="31" t="s">
        <v>345</v>
      </c>
      <c r="AT42" s="31" t="s">
        <v>345</v>
      </c>
      <c r="AU42" s="31" t="s">
        <v>345</v>
      </c>
      <c r="AV42" s="31" t="s">
        <v>345</v>
      </c>
      <c r="AW42" s="31" t="s">
        <v>345</v>
      </c>
      <c r="AX42" s="31" t="s">
        <v>345</v>
      </c>
      <c r="AY42" s="31" t="s">
        <v>345</v>
      </c>
      <c r="AZ42" s="31" t="s">
        <v>345</v>
      </c>
      <c r="BA42" s="31" t="s">
        <v>345</v>
      </c>
      <c r="BB42" s="31" t="s">
        <v>345</v>
      </c>
      <c r="BC42" s="31" t="s">
        <v>345</v>
      </c>
      <c r="BD42" s="31" t="s">
        <v>345</v>
      </c>
      <c r="BE42" s="31" t="s">
        <v>345</v>
      </c>
      <c r="BF42" s="32" t="s">
        <v>345</v>
      </c>
      <c r="BG42" s="31" t="s">
        <v>345</v>
      </c>
      <c r="BH42" s="31">
        <v>685.51285595797617</v>
      </c>
      <c r="BI42" s="31">
        <v>931.63129041505999</v>
      </c>
      <c r="BJ42" s="31" t="s">
        <v>345</v>
      </c>
      <c r="BK42" s="31" t="s">
        <v>345</v>
      </c>
      <c r="BL42" s="31" t="s">
        <v>345</v>
      </c>
      <c r="BM42" s="31" t="s">
        <v>345</v>
      </c>
      <c r="BN42" s="31" t="s">
        <v>345</v>
      </c>
      <c r="BO42" s="32" t="s">
        <v>345</v>
      </c>
      <c r="BP42" s="31" t="s">
        <v>345</v>
      </c>
      <c r="BQ42" s="31" t="s">
        <v>345</v>
      </c>
      <c r="BR42" s="31" t="s">
        <v>345</v>
      </c>
      <c r="BS42" s="31" t="s">
        <v>345</v>
      </c>
      <c r="BT42" s="31" t="s">
        <v>345</v>
      </c>
      <c r="BU42" s="31" t="s">
        <v>345</v>
      </c>
      <c r="BV42" s="31" t="s">
        <v>345</v>
      </c>
      <c r="BW42" s="31" t="s">
        <v>345</v>
      </c>
      <c r="BX42" s="31" t="s">
        <v>345</v>
      </c>
      <c r="BY42" s="31">
        <v>543.85964912280701</v>
      </c>
      <c r="BZ42" s="31" t="s">
        <v>345</v>
      </c>
      <c r="CA42" s="31" t="s">
        <v>345</v>
      </c>
      <c r="CB42" s="31" t="s">
        <v>345</v>
      </c>
      <c r="CC42" s="31" t="s">
        <v>345</v>
      </c>
      <c r="CD42" s="31" t="s">
        <v>345</v>
      </c>
      <c r="CE42" s="32" t="s">
        <v>345</v>
      </c>
      <c r="CF42" s="31" t="s">
        <v>345</v>
      </c>
      <c r="CG42" s="32" t="s">
        <v>345</v>
      </c>
      <c r="CH42" s="31">
        <v>600</v>
      </c>
      <c r="CI42" s="31">
        <v>532.99826327207063</v>
      </c>
      <c r="CJ42" s="31">
        <v>636.85424554989766</v>
      </c>
      <c r="CK42" s="31">
        <v>679.125</v>
      </c>
      <c r="CL42" s="31" t="s">
        <v>345</v>
      </c>
      <c r="CM42" s="31" t="s">
        <v>345</v>
      </c>
      <c r="CN42" s="31" t="s">
        <v>345</v>
      </c>
      <c r="CO42" s="31" t="s">
        <v>345</v>
      </c>
      <c r="CP42" s="31" t="s">
        <v>345</v>
      </c>
      <c r="CQ42" s="31" t="s">
        <v>345</v>
      </c>
      <c r="CR42" s="31" t="s">
        <v>345</v>
      </c>
      <c r="CS42" s="31" t="s">
        <v>345</v>
      </c>
      <c r="CT42" s="31" t="s">
        <v>345</v>
      </c>
      <c r="CU42" s="31" t="s">
        <v>345</v>
      </c>
      <c r="CV42" s="31" t="s">
        <v>345</v>
      </c>
      <c r="CW42" s="31">
        <v>563.82498872350016</v>
      </c>
      <c r="CX42" s="32" t="s">
        <v>345</v>
      </c>
      <c r="CY42" s="31" t="s">
        <v>345</v>
      </c>
      <c r="CZ42" s="31" t="s">
        <v>345</v>
      </c>
      <c r="DA42" s="31" t="s">
        <v>345</v>
      </c>
      <c r="DB42" s="31" t="s">
        <v>345</v>
      </c>
      <c r="DC42" s="31" t="s">
        <v>345</v>
      </c>
      <c r="DD42" s="31" t="s">
        <v>345</v>
      </c>
      <c r="DE42" s="31" t="s">
        <v>345</v>
      </c>
      <c r="DF42" s="32" t="s">
        <v>345</v>
      </c>
      <c r="DG42" s="31" t="s">
        <v>345</v>
      </c>
      <c r="DH42" s="31" t="s">
        <v>345</v>
      </c>
      <c r="DI42" s="31" t="s">
        <v>345</v>
      </c>
      <c r="DJ42" s="31" t="s">
        <v>345</v>
      </c>
      <c r="DK42" s="31" t="s">
        <v>345</v>
      </c>
      <c r="DL42" s="31" t="s">
        <v>345</v>
      </c>
      <c r="DM42" s="31" t="s">
        <v>345</v>
      </c>
      <c r="DN42" s="31" t="s">
        <v>345</v>
      </c>
      <c r="DO42" s="31" t="s">
        <v>345</v>
      </c>
      <c r="DP42" s="31" t="s">
        <v>345</v>
      </c>
      <c r="DQ42" s="31" t="s">
        <v>345</v>
      </c>
      <c r="DR42" s="31" t="s">
        <v>345</v>
      </c>
      <c r="DS42" s="31" t="s">
        <v>345</v>
      </c>
      <c r="DT42" s="31" t="s">
        <v>345</v>
      </c>
      <c r="DU42" s="31" t="s">
        <v>345</v>
      </c>
      <c r="DV42" s="29" t="s">
        <v>345</v>
      </c>
      <c r="DW42" s="32" t="s">
        <v>345</v>
      </c>
      <c r="DX42" s="31" t="s">
        <v>345</v>
      </c>
      <c r="DY42" s="31" t="s">
        <v>345</v>
      </c>
      <c r="DZ42" s="31" t="s">
        <v>345</v>
      </c>
      <c r="EA42" s="31" t="s">
        <v>345</v>
      </c>
      <c r="EB42" s="31" t="s">
        <v>345</v>
      </c>
      <c r="EC42" s="31" t="s">
        <v>345</v>
      </c>
      <c r="ED42" s="31" t="s">
        <v>345</v>
      </c>
      <c r="EE42" s="31" t="s">
        <v>345</v>
      </c>
      <c r="EF42" s="31" t="s">
        <v>345</v>
      </c>
      <c r="EG42" s="31" t="s">
        <v>345</v>
      </c>
      <c r="EH42" s="31" t="s">
        <v>345</v>
      </c>
      <c r="EI42" s="31" t="s">
        <v>345</v>
      </c>
      <c r="EJ42" s="31" t="s">
        <v>345</v>
      </c>
      <c r="EK42" s="31" t="s">
        <v>345</v>
      </c>
      <c r="EL42" s="31" t="s">
        <v>345</v>
      </c>
      <c r="EM42" s="31" t="s">
        <v>345</v>
      </c>
      <c r="EN42" s="31" t="s">
        <v>345</v>
      </c>
      <c r="EO42" s="31" t="s">
        <v>345</v>
      </c>
      <c r="EP42" s="31" t="s">
        <v>345</v>
      </c>
      <c r="EQ42" s="31" t="s">
        <v>345</v>
      </c>
      <c r="ER42" s="31" t="s">
        <v>345</v>
      </c>
      <c r="ES42" s="31" t="s">
        <v>345</v>
      </c>
      <c r="ET42" s="31" t="s">
        <v>345</v>
      </c>
      <c r="EU42" s="31" t="s">
        <v>345</v>
      </c>
      <c r="EV42" s="31" t="s">
        <v>345</v>
      </c>
      <c r="EW42" s="31" t="s">
        <v>345</v>
      </c>
      <c r="EX42" s="31" t="s">
        <v>345</v>
      </c>
      <c r="EY42" s="31" t="s">
        <v>345</v>
      </c>
      <c r="EZ42" s="31" t="s">
        <v>345</v>
      </c>
      <c r="FA42" s="31" t="s">
        <v>345</v>
      </c>
      <c r="FB42" s="31" t="s">
        <v>345</v>
      </c>
      <c r="FC42" s="31" t="s">
        <v>345</v>
      </c>
      <c r="FD42" s="31" t="s">
        <v>345</v>
      </c>
      <c r="FE42" s="31" t="s">
        <v>345</v>
      </c>
      <c r="FF42" s="31" t="s">
        <v>345</v>
      </c>
      <c r="FG42" s="31" t="s">
        <v>345</v>
      </c>
      <c r="FH42" s="31" t="s">
        <v>345</v>
      </c>
      <c r="FI42" s="31" t="s">
        <v>345</v>
      </c>
      <c r="FJ42" s="31" t="s">
        <v>345</v>
      </c>
      <c r="FK42" s="31" t="s">
        <v>345</v>
      </c>
      <c r="FL42" s="31" t="s">
        <v>345</v>
      </c>
      <c r="FM42" s="31" t="s">
        <v>345</v>
      </c>
      <c r="FN42" s="31" t="s">
        <v>345</v>
      </c>
      <c r="FO42" s="31" t="s">
        <v>345</v>
      </c>
      <c r="FP42" s="31" t="s">
        <v>345</v>
      </c>
      <c r="FQ42" s="31" t="s">
        <v>345</v>
      </c>
      <c r="FR42" s="31" t="s">
        <v>345</v>
      </c>
      <c r="FS42" s="31" t="s">
        <v>345</v>
      </c>
      <c r="FT42" s="31" t="s">
        <v>345</v>
      </c>
      <c r="FU42" s="31" t="s">
        <v>345</v>
      </c>
      <c r="FV42" s="31" t="s">
        <v>345</v>
      </c>
      <c r="FW42" s="31" t="s">
        <v>345</v>
      </c>
      <c r="FX42" s="31" t="s">
        <v>345</v>
      </c>
      <c r="FY42" s="32" t="s">
        <v>345</v>
      </c>
      <c r="FZ42" s="31" t="s">
        <v>345</v>
      </c>
      <c r="GA42" s="49" t="s">
        <v>345</v>
      </c>
    </row>
    <row r="43" spans="1:183">
      <c r="A43" s="50">
        <v>1851</v>
      </c>
      <c r="B43" s="31" t="s">
        <v>345</v>
      </c>
      <c r="C43" s="31">
        <v>1885.6377038195219</v>
      </c>
      <c r="D43" s="31">
        <v>1661.8325642715888</v>
      </c>
      <c r="E43" s="31" t="s">
        <v>345</v>
      </c>
      <c r="F43" s="31">
        <v>1567.6964829079745</v>
      </c>
      <c r="G43" s="31">
        <v>1407.7521656144472</v>
      </c>
      <c r="H43" s="31" t="s">
        <v>345</v>
      </c>
      <c r="I43" s="31">
        <v>2410.1500159591446</v>
      </c>
      <c r="J43" s="31">
        <v>1014.0781122559066</v>
      </c>
      <c r="K43" s="31">
        <v>1007.1428571428571</v>
      </c>
      <c r="L43" s="31">
        <v>1514.3809920800334</v>
      </c>
      <c r="M43" s="31">
        <v>2450.8071998515493</v>
      </c>
      <c r="N43" s="32" t="s">
        <v>345</v>
      </c>
      <c r="O43" s="36" t="s">
        <v>345</v>
      </c>
      <c r="P43" s="31" t="s">
        <v>345</v>
      </c>
      <c r="Q43" s="31">
        <v>991.11575646720678</v>
      </c>
      <c r="R43" s="31">
        <v>1089.2880993722451</v>
      </c>
      <c r="S43" s="31" t="s">
        <v>345</v>
      </c>
      <c r="T43" s="35" t="s">
        <v>345</v>
      </c>
      <c r="U43" s="31">
        <v>2344.3396226415098</v>
      </c>
      <c r="V43" s="31" t="s">
        <v>345</v>
      </c>
      <c r="W43" s="31" t="s">
        <v>345</v>
      </c>
      <c r="X43" s="31" t="s">
        <v>345</v>
      </c>
      <c r="Y43" s="32" t="s">
        <v>345</v>
      </c>
      <c r="Z43" s="31" t="s">
        <v>345</v>
      </c>
      <c r="AA43" s="31" t="s">
        <v>345</v>
      </c>
      <c r="AB43" s="31" t="s">
        <v>345</v>
      </c>
      <c r="AC43" s="31" t="s">
        <v>345</v>
      </c>
      <c r="AD43" s="31" t="s">
        <v>345</v>
      </c>
      <c r="AE43" s="31" t="s">
        <v>345</v>
      </c>
      <c r="AF43" s="31" t="s">
        <v>345</v>
      </c>
      <c r="AG43" s="32" t="s">
        <v>345</v>
      </c>
      <c r="AH43" s="31" t="s">
        <v>345</v>
      </c>
      <c r="AI43" s="31" t="s">
        <v>345</v>
      </c>
      <c r="AJ43" s="31" t="s">
        <v>345</v>
      </c>
      <c r="AK43" s="31" t="s">
        <v>345</v>
      </c>
      <c r="AL43" s="31" t="s">
        <v>345</v>
      </c>
      <c r="AM43" s="32"/>
      <c r="AN43" s="31"/>
      <c r="AO43" s="31"/>
      <c r="AP43" s="32"/>
      <c r="AQ43" s="31" t="s">
        <v>345</v>
      </c>
      <c r="AR43" s="31" t="s">
        <v>345</v>
      </c>
      <c r="AS43" s="31" t="s">
        <v>345</v>
      </c>
      <c r="AT43" s="31" t="s">
        <v>345</v>
      </c>
      <c r="AU43" s="31" t="s">
        <v>345</v>
      </c>
      <c r="AV43" s="31" t="s">
        <v>345</v>
      </c>
      <c r="AW43" s="31" t="s">
        <v>345</v>
      </c>
      <c r="AX43" s="31" t="s">
        <v>345</v>
      </c>
      <c r="AY43" s="31" t="s">
        <v>345</v>
      </c>
      <c r="AZ43" s="31" t="s">
        <v>345</v>
      </c>
      <c r="BA43" s="31" t="s">
        <v>345</v>
      </c>
      <c r="BB43" s="31" t="s">
        <v>345</v>
      </c>
      <c r="BC43" s="31" t="s">
        <v>345</v>
      </c>
      <c r="BD43" s="31" t="s">
        <v>345</v>
      </c>
      <c r="BE43" s="31" t="s">
        <v>345</v>
      </c>
      <c r="BF43" s="32" t="s">
        <v>345</v>
      </c>
      <c r="BG43" s="31" t="s">
        <v>345</v>
      </c>
      <c r="BH43" s="31" t="s">
        <v>345</v>
      </c>
      <c r="BI43" s="31">
        <v>947.61257760835588</v>
      </c>
      <c r="BJ43" s="31" t="s">
        <v>345</v>
      </c>
      <c r="BK43" s="31" t="s">
        <v>345</v>
      </c>
      <c r="BL43" s="31" t="s">
        <v>345</v>
      </c>
      <c r="BM43" s="31" t="s">
        <v>345</v>
      </c>
      <c r="BN43" s="31" t="s">
        <v>345</v>
      </c>
      <c r="BO43" s="32" t="s">
        <v>345</v>
      </c>
      <c r="BP43" s="31" t="s">
        <v>345</v>
      </c>
      <c r="BQ43" s="31" t="s">
        <v>345</v>
      </c>
      <c r="BR43" s="31" t="s">
        <v>345</v>
      </c>
      <c r="BS43" s="31" t="s">
        <v>345</v>
      </c>
      <c r="BT43" s="31" t="s">
        <v>345</v>
      </c>
      <c r="BU43" s="31" t="s">
        <v>345</v>
      </c>
      <c r="BV43" s="31" t="s">
        <v>345</v>
      </c>
      <c r="BW43" s="31" t="s">
        <v>345</v>
      </c>
      <c r="BX43" s="31" t="s">
        <v>345</v>
      </c>
      <c r="BY43" s="31" t="s">
        <v>345</v>
      </c>
      <c r="BZ43" s="31" t="s">
        <v>345</v>
      </c>
      <c r="CA43" s="31" t="s">
        <v>345</v>
      </c>
      <c r="CB43" s="31" t="s">
        <v>345</v>
      </c>
      <c r="CC43" s="31" t="s">
        <v>345</v>
      </c>
      <c r="CD43" s="31" t="s">
        <v>345</v>
      </c>
      <c r="CE43" s="32" t="s">
        <v>345</v>
      </c>
      <c r="CF43" s="31" t="s">
        <v>345</v>
      </c>
      <c r="CG43" s="32" t="s">
        <v>345</v>
      </c>
      <c r="CH43" s="31" t="s">
        <v>345</v>
      </c>
      <c r="CI43" s="31" t="s">
        <v>345</v>
      </c>
      <c r="CJ43" s="31" t="s">
        <v>345</v>
      </c>
      <c r="CK43" s="31" t="s">
        <v>345</v>
      </c>
      <c r="CL43" s="31" t="s">
        <v>345</v>
      </c>
      <c r="CM43" s="31" t="s">
        <v>345</v>
      </c>
      <c r="CN43" s="31" t="s">
        <v>345</v>
      </c>
      <c r="CO43" s="31" t="s">
        <v>345</v>
      </c>
      <c r="CP43" s="31" t="s">
        <v>345</v>
      </c>
      <c r="CQ43" s="31" t="s">
        <v>345</v>
      </c>
      <c r="CR43" s="31" t="s">
        <v>345</v>
      </c>
      <c r="CS43" s="31" t="s">
        <v>345</v>
      </c>
      <c r="CT43" s="31" t="s">
        <v>345</v>
      </c>
      <c r="CU43" s="31" t="s">
        <v>345</v>
      </c>
      <c r="CV43" s="31" t="s">
        <v>345</v>
      </c>
      <c r="CW43" s="31" t="s">
        <v>345</v>
      </c>
      <c r="CX43" s="32" t="s">
        <v>345</v>
      </c>
      <c r="CY43" s="31" t="s">
        <v>345</v>
      </c>
      <c r="CZ43" s="31" t="s">
        <v>345</v>
      </c>
      <c r="DA43" s="31" t="s">
        <v>345</v>
      </c>
      <c r="DB43" s="31" t="s">
        <v>345</v>
      </c>
      <c r="DC43" s="31" t="s">
        <v>345</v>
      </c>
      <c r="DD43" s="31" t="s">
        <v>345</v>
      </c>
      <c r="DE43" s="31" t="s">
        <v>345</v>
      </c>
      <c r="DF43" s="32" t="s">
        <v>345</v>
      </c>
      <c r="DG43" s="31" t="s">
        <v>345</v>
      </c>
      <c r="DH43" s="31" t="s">
        <v>345</v>
      </c>
      <c r="DI43" s="31" t="s">
        <v>345</v>
      </c>
      <c r="DJ43" s="31" t="s">
        <v>345</v>
      </c>
      <c r="DK43" s="31" t="s">
        <v>345</v>
      </c>
      <c r="DL43" s="31" t="s">
        <v>345</v>
      </c>
      <c r="DM43" s="31" t="s">
        <v>345</v>
      </c>
      <c r="DN43" s="31" t="s">
        <v>345</v>
      </c>
      <c r="DO43" s="31" t="s">
        <v>345</v>
      </c>
      <c r="DP43" s="31" t="s">
        <v>345</v>
      </c>
      <c r="DQ43" s="31" t="s">
        <v>345</v>
      </c>
      <c r="DR43" s="31" t="s">
        <v>345</v>
      </c>
      <c r="DS43" s="31" t="s">
        <v>345</v>
      </c>
      <c r="DT43" s="31" t="s">
        <v>345</v>
      </c>
      <c r="DU43" s="31" t="s">
        <v>345</v>
      </c>
      <c r="DV43" s="29" t="s">
        <v>345</v>
      </c>
      <c r="DW43" s="32" t="s">
        <v>345</v>
      </c>
      <c r="DX43" s="31" t="s">
        <v>345</v>
      </c>
      <c r="DY43" s="31" t="s">
        <v>345</v>
      </c>
      <c r="DZ43" s="31" t="s">
        <v>345</v>
      </c>
      <c r="EA43" s="31" t="s">
        <v>345</v>
      </c>
      <c r="EB43" s="31" t="s">
        <v>345</v>
      </c>
      <c r="EC43" s="31" t="s">
        <v>345</v>
      </c>
      <c r="ED43" s="31" t="s">
        <v>345</v>
      </c>
      <c r="EE43" s="31" t="s">
        <v>345</v>
      </c>
      <c r="EF43" s="31" t="s">
        <v>345</v>
      </c>
      <c r="EG43" s="31" t="s">
        <v>345</v>
      </c>
      <c r="EH43" s="31" t="s">
        <v>345</v>
      </c>
      <c r="EI43" s="31" t="s">
        <v>345</v>
      </c>
      <c r="EJ43" s="31" t="s">
        <v>345</v>
      </c>
      <c r="EK43" s="31" t="s">
        <v>345</v>
      </c>
      <c r="EL43" s="31" t="s">
        <v>345</v>
      </c>
      <c r="EM43" s="31" t="s">
        <v>345</v>
      </c>
      <c r="EN43" s="31" t="s">
        <v>345</v>
      </c>
      <c r="EO43" s="31" t="s">
        <v>345</v>
      </c>
      <c r="EP43" s="31" t="s">
        <v>345</v>
      </c>
      <c r="EQ43" s="31" t="s">
        <v>345</v>
      </c>
      <c r="ER43" s="31" t="s">
        <v>345</v>
      </c>
      <c r="ES43" s="31" t="s">
        <v>345</v>
      </c>
      <c r="ET43" s="31" t="s">
        <v>345</v>
      </c>
      <c r="EU43" s="31" t="s">
        <v>345</v>
      </c>
      <c r="EV43" s="31" t="s">
        <v>345</v>
      </c>
      <c r="EW43" s="31" t="s">
        <v>345</v>
      </c>
      <c r="EX43" s="31" t="s">
        <v>345</v>
      </c>
      <c r="EY43" s="31" t="s">
        <v>345</v>
      </c>
      <c r="EZ43" s="31" t="s">
        <v>345</v>
      </c>
      <c r="FA43" s="31" t="s">
        <v>345</v>
      </c>
      <c r="FB43" s="31" t="s">
        <v>345</v>
      </c>
      <c r="FC43" s="31" t="s">
        <v>345</v>
      </c>
      <c r="FD43" s="31" t="s">
        <v>345</v>
      </c>
      <c r="FE43" s="31" t="s">
        <v>345</v>
      </c>
      <c r="FF43" s="31" t="s">
        <v>345</v>
      </c>
      <c r="FG43" s="31" t="s">
        <v>345</v>
      </c>
      <c r="FH43" s="31" t="s">
        <v>345</v>
      </c>
      <c r="FI43" s="31" t="s">
        <v>345</v>
      </c>
      <c r="FJ43" s="31" t="s">
        <v>345</v>
      </c>
      <c r="FK43" s="31" t="s">
        <v>345</v>
      </c>
      <c r="FL43" s="31" t="s">
        <v>345</v>
      </c>
      <c r="FM43" s="31" t="s">
        <v>345</v>
      </c>
      <c r="FN43" s="31" t="s">
        <v>345</v>
      </c>
      <c r="FO43" s="31" t="s">
        <v>345</v>
      </c>
      <c r="FP43" s="31" t="s">
        <v>345</v>
      </c>
      <c r="FQ43" s="31" t="s">
        <v>345</v>
      </c>
      <c r="FR43" s="31" t="s">
        <v>345</v>
      </c>
      <c r="FS43" s="31" t="s">
        <v>345</v>
      </c>
      <c r="FT43" s="31" t="s">
        <v>345</v>
      </c>
      <c r="FU43" s="31" t="s">
        <v>345</v>
      </c>
      <c r="FV43" s="31" t="s">
        <v>345</v>
      </c>
      <c r="FW43" s="31" t="s">
        <v>345</v>
      </c>
      <c r="FX43" s="31" t="s">
        <v>345</v>
      </c>
      <c r="FY43" s="32" t="s">
        <v>345</v>
      </c>
      <c r="FZ43" s="31" t="s">
        <v>345</v>
      </c>
      <c r="GA43" s="49" t="s">
        <v>345</v>
      </c>
    </row>
    <row r="44" spans="1:183">
      <c r="A44" s="50">
        <v>1852</v>
      </c>
      <c r="B44" s="31" t="s">
        <v>345</v>
      </c>
      <c r="C44" s="31">
        <v>1923.6573457612071</v>
      </c>
      <c r="D44" s="31">
        <v>1702.4739583333333</v>
      </c>
      <c r="E44" s="31" t="s">
        <v>345</v>
      </c>
      <c r="F44" s="31">
        <v>1664.3721489251277</v>
      </c>
      <c r="G44" s="31">
        <v>1425.780110819481</v>
      </c>
      <c r="H44" s="31" t="s">
        <v>345</v>
      </c>
      <c r="I44" s="31">
        <v>2413.0091569308493</v>
      </c>
      <c r="J44" s="31">
        <v>1002.6919720481211</v>
      </c>
      <c r="K44" s="31">
        <v>984.98158118447157</v>
      </c>
      <c r="L44" s="31">
        <v>1605.5694098088113</v>
      </c>
      <c r="M44" s="31">
        <v>2480.4254690500811</v>
      </c>
      <c r="N44" s="32" t="s">
        <v>345</v>
      </c>
      <c r="O44" s="36" t="s">
        <v>345</v>
      </c>
      <c r="P44" s="31" t="s">
        <v>345</v>
      </c>
      <c r="Q44" s="31" t="s">
        <v>345</v>
      </c>
      <c r="R44" s="31">
        <v>1132.7133842577218</v>
      </c>
      <c r="S44" s="31" t="s">
        <v>345</v>
      </c>
      <c r="T44" s="35" t="s">
        <v>345</v>
      </c>
      <c r="U44" s="31">
        <v>2749.2957746478874</v>
      </c>
      <c r="V44" s="31" t="s">
        <v>345</v>
      </c>
      <c r="W44" s="31" t="s">
        <v>345</v>
      </c>
      <c r="X44" s="31" t="s">
        <v>345</v>
      </c>
      <c r="Y44" s="32" t="s">
        <v>345</v>
      </c>
      <c r="Z44" s="31" t="s">
        <v>345</v>
      </c>
      <c r="AA44" s="31" t="s">
        <v>345</v>
      </c>
      <c r="AB44" s="31" t="s">
        <v>345</v>
      </c>
      <c r="AC44" s="31" t="s">
        <v>345</v>
      </c>
      <c r="AD44" s="31" t="s">
        <v>345</v>
      </c>
      <c r="AE44" s="31" t="s">
        <v>345</v>
      </c>
      <c r="AF44" s="31" t="s">
        <v>345</v>
      </c>
      <c r="AG44" s="32" t="s">
        <v>345</v>
      </c>
      <c r="AH44" s="31" t="s">
        <v>345</v>
      </c>
      <c r="AI44" s="31" t="s">
        <v>345</v>
      </c>
      <c r="AJ44" s="31" t="s">
        <v>345</v>
      </c>
      <c r="AK44" s="31" t="s">
        <v>345</v>
      </c>
      <c r="AL44" s="31" t="s">
        <v>345</v>
      </c>
      <c r="AM44" s="32"/>
      <c r="AN44" s="31"/>
      <c r="AO44" s="31"/>
      <c r="AP44" s="32"/>
      <c r="AQ44" s="31" t="s">
        <v>345</v>
      </c>
      <c r="AR44" s="31" t="s">
        <v>345</v>
      </c>
      <c r="AS44" s="31" t="s">
        <v>345</v>
      </c>
      <c r="AT44" s="31" t="s">
        <v>345</v>
      </c>
      <c r="AU44" s="31" t="s">
        <v>345</v>
      </c>
      <c r="AV44" s="31" t="s">
        <v>345</v>
      </c>
      <c r="AW44" s="31" t="s">
        <v>345</v>
      </c>
      <c r="AX44" s="31" t="s">
        <v>345</v>
      </c>
      <c r="AY44" s="31" t="s">
        <v>345</v>
      </c>
      <c r="AZ44" s="31" t="s">
        <v>345</v>
      </c>
      <c r="BA44" s="31" t="s">
        <v>345</v>
      </c>
      <c r="BB44" s="31" t="s">
        <v>345</v>
      </c>
      <c r="BC44" s="31" t="s">
        <v>345</v>
      </c>
      <c r="BD44" s="31" t="s">
        <v>345</v>
      </c>
      <c r="BE44" s="31" t="s">
        <v>345</v>
      </c>
      <c r="BF44" s="32" t="s">
        <v>345</v>
      </c>
      <c r="BG44" s="31" t="s">
        <v>345</v>
      </c>
      <c r="BH44" s="31" t="s">
        <v>345</v>
      </c>
      <c r="BI44" s="31">
        <v>966.12940977445248</v>
      </c>
      <c r="BJ44" s="31" t="s">
        <v>345</v>
      </c>
      <c r="BK44" s="31" t="s">
        <v>345</v>
      </c>
      <c r="BL44" s="31" t="s">
        <v>345</v>
      </c>
      <c r="BM44" s="31" t="s">
        <v>345</v>
      </c>
      <c r="BN44" s="31" t="s">
        <v>345</v>
      </c>
      <c r="BO44" s="32" t="s">
        <v>345</v>
      </c>
      <c r="BP44" s="31" t="s">
        <v>345</v>
      </c>
      <c r="BQ44" s="31" t="s">
        <v>345</v>
      </c>
      <c r="BR44" s="31" t="s">
        <v>345</v>
      </c>
      <c r="BS44" s="31" t="s">
        <v>345</v>
      </c>
      <c r="BT44" s="31" t="s">
        <v>345</v>
      </c>
      <c r="BU44" s="31" t="s">
        <v>345</v>
      </c>
      <c r="BV44" s="31" t="s">
        <v>345</v>
      </c>
      <c r="BW44" s="31" t="s">
        <v>345</v>
      </c>
      <c r="BX44" s="31" t="s">
        <v>345</v>
      </c>
      <c r="BY44" s="31" t="s">
        <v>345</v>
      </c>
      <c r="BZ44" s="31" t="s">
        <v>345</v>
      </c>
      <c r="CA44" s="31" t="s">
        <v>345</v>
      </c>
      <c r="CB44" s="31" t="s">
        <v>345</v>
      </c>
      <c r="CC44" s="31" t="s">
        <v>345</v>
      </c>
      <c r="CD44" s="31" t="s">
        <v>345</v>
      </c>
      <c r="CE44" s="32" t="s">
        <v>345</v>
      </c>
      <c r="CF44" s="31" t="s">
        <v>345</v>
      </c>
      <c r="CG44" s="32" t="s">
        <v>345</v>
      </c>
      <c r="CH44" s="31" t="s">
        <v>345</v>
      </c>
      <c r="CI44" s="31" t="s">
        <v>345</v>
      </c>
      <c r="CJ44" s="31" t="s">
        <v>345</v>
      </c>
      <c r="CK44" s="31" t="s">
        <v>345</v>
      </c>
      <c r="CL44" s="31" t="s">
        <v>345</v>
      </c>
      <c r="CM44" s="31" t="s">
        <v>345</v>
      </c>
      <c r="CN44" s="31" t="s">
        <v>345</v>
      </c>
      <c r="CO44" s="31" t="s">
        <v>345</v>
      </c>
      <c r="CP44" s="31" t="s">
        <v>345</v>
      </c>
      <c r="CQ44" s="31" t="s">
        <v>345</v>
      </c>
      <c r="CR44" s="31" t="s">
        <v>345</v>
      </c>
      <c r="CS44" s="31" t="s">
        <v>345</v>
      </c>
      <c r="CT44" s="31" t="s">
        <v>345</v>
      </c>
      <c r="CU44" s="31" t="s">
        <v>345</v>
      </c>
      <c r="CV44" s="31" t="s">
        <v>345</v>
      </c>
      <c r="CW44" s="31" t="s">
        <v>345</v>
      </c>
      <c r="CX44" s="32" t="s">
        <v>345</v>
      </c>
      <c r="CY44" s="31" t="s">
        <v>345</v>
      </c>
      <c r="CZ44" s="31" t="s">
        <v>345</v>
      </c>
      <c r="DA44" s="31" t="s">
        <v>345</v>
      </c>
      <c r="DB44" s="31" t="s">
        <v>345</v>
      </c>
      <c r="DC44" s="31" t="s">
        <v>345</v>
      </c>
      <c r="DD44" s="31" t="s">
        <v>345</v>
      </c>
      <c r="DE44" s="31" t="s">
        <v>345</v>
      </c>
      <c r="DF44" s="32" t="s">
        <v>345</v>
      </c>
      <c r="DG44" s="31" t="s">
        <v>345</v>
      </c>
      <c r="DH44" s="31" t="s">
        <v>345</v>
      </c>
      <c r="DI44" s="31" t="s">
        <v>345</v>
      </c>
      <c r="DJ44" s="31" t="s">
        <v>345</v>
      </c>
      <c r="DK44" s="31" t="s">
        <v>345</v>
      </c>
      <c r="DL44" s="31" t="s">
        <v>345</v>
      </c>
      <c r="DM44" s="31" t="s">
        <v>345</v>
      </c>
      <c r="DN44" s="31" t="s">
        <v>345</v>
      </c>
      <c r="DO44" s="31" t="s">
        <v>345</v>
      </c>
      <c r="DP44" s="31" t="s">
        <v>345</v>
      </c>
      <c r="DQ44" s="31" t="s">
        <v>345</v>
      </c>
      <c r="DR44" s="31" t="s">
        <v>345</v>
      </c>
      <c r="DS44" s="31" t="s">
        <v>345</v>
      </c>
      <c r="DT44" s="31" t="s">
        <v>345</v>
      </c>
      <c r="DU44" s="31" t="s">
        <v>345</v>
      </c>
      <c r="DV44" s="29" t="s">
        <v>345</v>
      </c>
      <c r="DW44" s="32" t="s">
        <v>345</v>
      </c>
      <c r="DX44" s="31" t="s">
        <v>345</v>
      </c>
      <c r="DY44" s="31" t="s">
        <v>345</v>
      </c>
      <c r="DZ44" s="31" t="s">
        <v>345</v>
      </c>
      <c r="EA44" s="31" t="s">
        <v>345</v>
      </c>
      <c r="EB44" s="31" t="s">
        <v>345</v>
      </c>
      <c r="EC44" s="31" t="s">
        <v>345</v>
      </c>
      <c r="ED44" s="31" t="s">
        <v>345</v>
      </c>
      <c r="EE44" s="31" t="s">
        <v>345</v>
      </c>
      <c r="EF44" s="31" t="s">
        <v>345</v>
      </c>
      <c r="EG44" s="31" t="s">
        <v>345</v>
      </c>
      <c r="EH44" s="31" t="s">
        <v>345</v>
      </c>
      <c r="EI44" s="31" t="s">
        <v>345</v>
      </c>
      <c r="EJ44" s="31" t="s">
        <v>345</v>
      </c>
      <c r="EK44" s="31" t="s">
        <v>345</v>
      </c>
      <c r="EL44" s="31" t="s">
        <v>345</v>
      </c>
      <c r="EM44" s="31" t="s">
        <v>345</v>
      </c>
      <c r="EN44" s="31" t="s">
        <v>345</v>
      </c>
      <c r="EO44" s="31" t="s">
        <v>345</v>
      </c>
      <c r="EP44" s="31" t="s">
        <v>345</v>
      </c>
      <c r="EQ44" s="31" t="s">
        <v>345</v>
      </c>
      <c r="ER44" s="31" t="s">
        <v>345</v>
      </c>
      <c r="ES44" s="31" t="s">
        <v>345</v>
      </c>
      <c r="ET44" s="31" t="s">
        <v>345</v>
      </c>
      <c r="EU44" s="31" t="s">
        <v>345</v>
      </c>
      <c r="EV44" s="31" t="s">
        <v>345</v>
      </c>
      <c r="EW44" s="31" t="s">
        <v>345</v>
      </c>
      <c r="EX44" s="31" t="s">
        <v>345</v>
      </c>
      <c r="EY44" s="31" t="s">
        <v>345</v>
      </c>
      <c r="EZ44" s="31" t="s">
        <v>345</v>
      </c>
      <c r="FA44" s="31" t="s">
        <v>345</v>
      </c>
      <c r="FB44" s="31" t="s">
        <v>345</v>
      </c>
      <c r="FC44" s="31" t="s">
        <v>345</v>
      </c>
      <c r="FD44" s="31" t="s">
        <v>345</v>
      </c>
      <c r="FE44" s="31" t="s">
        <v>345</v>
      </c>
      <c r="FF44" s="31" t="s">
        <v>345</v>
      </c>
      <c r="FG44" s="31" t="s">
        <v>345</v>
      </c>
      <c r="FH44" s="31" t="s">
        <v>345</v>
      </c>
      <c r="FI44" s="31" t="s">
        <v>345</v>
      </c>
      <c r="FJ44" s="31" t="s">
        <v>345</v>
      </c>
      <c r="FK44" s="31" t="s">
        <v>345</v>
      </c>
      <c r="FL44" s="31" t="s">
        <v>345</v>
      </c>
      <c r="FM44" s="31" t="s">
        <v>345</v>
      </c>
      <c r="FN44" s="31" t="s">
        <v>345</v>
      </c>
      <c r="FO44" s="31" t="s">
        <v>345</v>
      </c>
      <c r="FP44" s="31" t="s">
        <v>345</v>
      </c>
      <c r="FQ44" s="31" t="s">
        <v>345</v>
      </c>
      <c r="FR44" s="31" t="s">
        <v>345</v>
      </c>
      <c r="FS44" s="31" t="s">
        <v>345</v>
      </c>
      <c r="FT44" s="31" t="s">
        <v>345</v>
      </c>
      <c r="FU44" s="31" t="s">
        <v>345</v>
      </c>
      <c r="FV44" s="31" t="s">
        <v>345</v>
      </c>
      <c r="FW44" s="31" t="s">
        <v>345</v>
      </c>
      <c r="FX44" s="31" t="s">
        <v>345</v>
      </c>
      <c r="FY44" s="32" t="s">
        <v>345</v>
      </c>
      <c r="FZ44" s="31" t="s">
        <v>345</v>
      </c>
      <c r="GA44" s="49" t="s">
        <v>345</v>
      </c>
    </row>
    <row r="45" spans="1:183">
      <c r="A45" s="50">
        <v>1853</v>
      </c>
      <c r="B45" s="31" t="s">
        <v>345</v>
      </c>
      <c r="C45" s="31">
        <v>1961.6232906925452</v>
      </c>
      <c r="D45" s="31">
        <v>1692.0103092783504</v>
      </c>
      <c r="E45" s="31" t="s">
        <v>345</v>
      </c>
      <c r="F45" s="31">
        <v>1577.8600397397861</v>
      </c>
      <c r="G45" s="31">
        <v>1413.4274591830806</v>
      </c>
      <c r="H45" s="31" t="s">
        <v>345</v>
      </c>
      <c r="I45" s="31">
        <v>2372.573575453976</v>
      </c>
      <c r="J45" s="31">
        <v>1047.8306634427404</v>
      </c>
      <c r="K45" s="31">
        <v>992.9617117117117</v>
      </c>
      <c r="L45" s="31">
        <v>1546.0199004975125</v>
      </c>
      <c r="M45" s="31">
        <v>2555.4536112742217</v>
      </c>
      <c r="N45" s="32" t="s">
        <v>345</v>
      </c>
      <c r="O45" s="36" t="s">
        <v>345</v>
      </c>
      <c r="P45" s="31" t="s">
        <v>345</v>
      </c>
      <c r="Q45" s="31" t="s">
        <v>345</v>
      </c>
      <c r="R45" s="31">
        <v>1135.8350951374207</v>
      </c>
      <c r="S45" s="31" t="s">
        <v>345</v>
      </c>
      <c r="T45" s="35" t="s">
        <v>345</v>
      </c>
      <c r="U45" s="31">
        <v>3010.0628930817611</v>
      </c>
      <c r="V45" s="31" t="s">
        <v>345</v>
      </c>
      <c r="W45" s="31" t="s">
        <v>345</v>
      </c>
      <c r="X45" s="31" t="s">
        <v>345</v>
      </c>
      <c r="Y45" s="32" t="s">
        <v>345</v>
      </c>
      <c r="Z45" s="31" t="s">
        <v>345</v>
      </c>
      <c r="AA45" s="31" t="s">
        <v>345</v>
      </c>
      <c r="AB45" s="31" t="s">
        <v>345</v>
      </c>
      <c r="AC45" s="31" t="s">
        <v>345</v>
      </c>
      <c r="AD45" s="31" t="s">
        <v>345</v>
      </c>
      <c r="AE45" s="31" t="s">
        <v>345</v>
      </c>
      <c r="AF45" s="31" t="s">
        <v>345</v>
      </c>
      <c r="AG45" s="32" t="s">
        <v>345</v>
      </c>
      <c r="AH45" s="31" t="s">
        <v>345</v>
      </c>
      <c r="AI45" s="31" t="s">
        <v>345</v>
      </c>
      <c r="AJ45" s="31" t="s">
        <v>345</v>
      </c>
      <c r="AK45" s="31" t="s">
        <v>345</v>
      </c>
      <c r="AL45" s="31" t="s">
        <v>345</v>
      </c>
      <c r="AM45" s="32"/>
      <c r="AN45" s="31"/>
      <c r="AO45" s="31"/>
      <c r="AP45" s="32"/>
      <c r="AQ45" s="31" t="s">
        <v>345</v>
      </c>
      <c r="AR45" s="31" t="s">
        <v>345</v>
      </c>
      <c r="AS45" s="31" t="s">
        <v>345</v>
      </c>
      <c r="AT45" s="31" t="s">
        <v>345</v>
      </c>
      <c r="AU45" s="31" t="s">
        <v>345</v>
      </c>
      <c r="AV45" s="31" t="s">
        <v>345</v>
      </c>
      <c r="AW45" s="31" t="s">
        <v>345</v>
      </c>
      <c r="AX45" s="31" t="s">
        <v>345</v>
      </c>
      <c r="AY45" s="31" t="s">
        <v>345</v>
      </c>
      <c r="AZ45" s="31" t="s">
        <v>345</v>
      </c>
      <c r="BA45" s="31" t="s">
        <v>345</v>
      </c>
      <c r="BB45" s="31" t="s">
        <v>345</v>
      </c>
      <c r="BC45" s="31" t="s">
        <v>345</v>
      </c>
      <c r="BD45" s="31" t="s">
        <v>345</v>
      </c>
      <c r="BE45" s="31" t="s">
        <v>345</v>
      </c>
      <c r="BF45" s="32" t="s">
        <v>345</v>
      </c>
      <c r="BG45" s="31" t="s">
        <v>345</v>
      </c>
      <c r="BH45" s="31" t="s">
        <v>345</v>
      </c>
      <c r="BI45" s="31">
        <v>935.53197531254273</v>
      </c>
      <c r="BJ45" s="31" t="s">
        <v>345</v>
      </c>
      <c r="BK45" s="31" t="s">
        <v>345</v>
      </c>
      <c r="BL45" s="31" t="s">
        <v>345</v>
      </c>
      <c r="BM45" s="31" t="s">
        <v>345</v>
      </c>
      <c r="BN45" s="31" t="s">
        <v>345</v>
      </c>
      <c r="BO45" s="32" t="s">
        <v>345</v>
      </c>
      <c r="BP45" s="31" t="s">
        <v>345</v>
      </c>
      <c r="BQ45" s="31" t="s">
        <v>345</v>
      </c>
      <c r="BR45" s="31" t="s">
        <v>345</v>
      </c>
      <c r="BS45" s="31" t="s">
        <v>345</v>
      </c>
      <c r="BT45" s="31" t="s">
        <v>345</v>
      </c>
      <c r="BU45" s="31" t="s">
        <v>345</v>
      </c>
      <c r="BV45" s="31" t="s">
        <v>345</v>
      </c>
      <c r="BW45" s="31" t="s">
        <v>345</v>
      </c>
      <c r="BX45" s="31" t="s">
        <v>345</v>
      </c>
      <c r="BY45" s="31" t="s">
        <v>345</v>
      </c>
      <c r="BZ45" s="31" t="s">
        <v>345</v>
      </c>
      <c r="CA45" s="31" t="s">
        <v>345</v>
      </c>
      <c r="CB45" s="31" t="s">
        <v>345</v>
      </c>
      <c r="CC45" s="31" t="s">
        <v>345</v>
      </c>
      <c r="CD45" s="31" t="s">
        <v>345</v>
      </c>
      <c r="CE45" s="32" t="s">
        <v>345</v>
      </c>
      <c r="CF45" s="31" t="s">
        <v>345</v>
      </c>
      <c r="CG45" s="32" t="s">
        <v>345</v>
      </c>
      <c r="CH45" s="31" t="s">
        <v>345</v>
      </c>
      <c r="CI45" s="31" t="s">
        <v>345</v>
      </c>
      <c r="CJ45" s="31" t="s">
        <v>345</v>
      </c>
      <c r="CK45" s="31" t="s">
        <v>345</v>
      </c>
      <c r="CL45" s="31" t="s">
        <v>345</v>
      </c>
      <c r="CM45" s="31" t="s">
        <v>345</v>
      </c>
      <c r="CN45" s="31" t="s">
        <v>345</v>
      </c>
      <c r="CO45" s="31" t="s">
        <v>345</v>
      </c>
      <c r="CP45" s="31" t="s">
        <v>345</v>
      </c>
      <c r="CQ45" s="31" t="s">
        <v>345</v>
      </c>
      <c r="CR45" s="31" t="s">
        <v>345</v>
      </c>
      <c r="CS45" s="31" t="s">
        <v>345</v>
      </c>
      <c r="CT45" s="31" t="s">
        <v>345</v>
      </c>
      <c r="CU45" s="31" t="s">
        <v>345</v>
      </c>
      <c r="CV45" s="31" t="s">
        <v>345</v>
      </c>
      <c r="CW45" s="31" t="s">
        <v>345</v>
      </c>
      <c r="CX45" s="32" t="s">
        <v>345</v>
      </c>
      <c r="CY45" s="31" t="s">
        <v>345</v>
      </c>
      <c r="CZ45" s="31" t="s">
        <v>345</v>
      </c>
      <c r="DA45" s="31" t="s">
        <v>345</v>
      </c>
      <c r="DB45" s="31" t="s">
        <v>345</v>
      </c>
      <c r="DC45" s="31" t="s">
        <v>345</v>
      </c>
      <c r="DD45" s="31" t="s">
        <v>345</v>
      </c>
      <c r="DE45" s="31" t="s">
        <v>345</v>
      </c>
      <c r="DF45" s="32" t="s">
        <v>345</v>
      </c>
      <c r="DG45" s="31" t="s">
        <v>345</v>
      </c>
      <c r="DH45" s="31" t="s">
        <v>345</v>
      </c>
      <c r="DI45" s="31" t="s">
        <v>345</v>
      </c>
      <c r="DJ45" s="31" t="s">
        <v>345</v>
      </c>
      <c r="DK45" s="31" t="s">
        <v>345</v>
      </c>
      <c r="DL45" s="31" t="s">
        <v>345</v>
      </c>
      <c r="DM45" s="31" t="s">
        <v>345</v>
      </c>
      <c r="DN45" s="31" t="s">
        <v>345</v>
      </c>
      <c r="DO45" s="31" t="s">
        <v>345</v>
      </c>
      <c r="DP45" s="31" t="s">
        <v>345</v>
      </c>
      <c r="DQ45" s="31" t="s">
        <v>345</v>
      </c>
      <c r="DR45" s="31" t="s">
        <v>345</v>
      </c>
      <c r="DS45" s="31" t="s">
        <v>345</v>
      </c>
      <c r="DT45" s="31" t="s">
        <v>345</v>
      </c>
      <c r="DU45" s="31" t="s">
        <v>345</v>
      </c>
      <c r="DV45" s="29" t="s">
        <v>345</v>
      </c>
      <c r="DW45" s="32" t="s">
        <v>345</v>
      </c>
      <c r="DX45" s="31" t="s">
        <v>345</v>
      </c>
      <c r="DY45" s="31" t="s">
        <v>345</v>
      </c>
      <c r="DZ45" s="31" t="s">
        <v>345</v>
      </c>
      <c r="EA45" s="31" t="s">
        <v>345</v>
      </c>
      <c r="EB45" s="31" t="s">
        <v>345</v>
      </c>
      <c r="EC45" s="31" t="s">
        <v>345</v>
      </c>
      <c r="ED45" s="31" t="s">
        <v>345</v>
      </c>
      <c r="EE45" s="31" t="s">
        <v>345</v>
      </c>
      <c r="EF45" s="31" t="s">
        <v>345</v>
      </c>
      <c r="EG45" s="31" t="s">
        <v>345</v>
      </c>
      <c r="EH45" s="31" t="s">
        <v>345</v>
      </c>
      <c r="EI45" s="31" t="s">
        <v>345</v>
      </c>
      <c r="EJ45" s="31" t="s">
        <v>345</v>
      </c>
      <c r="EK45" s="31" t="s">
        <v>345</v>
      </c>
      <c r="EL45" s="31" t="s">
        <v>345</v>
      </c>
      <c r="EM45" s="31" t="s">
        <v>345</v>
      </c>
      <c r="EN45" s="31" t="s">
        <v>345</v>
      </c>
      <c r="EO45" s="31" t="s">
        <v>345</v>
      </c>
      <c r="EP45" s="31" t="s">
        <v>345</v>
      </c>
      <c r="EQ45" s="31" t="s">
        <v>345</v>
      </c>
      <c r="ER45" s="31" t="s">
        <v>345</v>
      </c>
      <c r="ES45" s="31" t="s">
        <v>345</v>
      </c>
      <c r="ET45" s="31" t="s">
        <v>345</v>
      </c>
      <c r="EU45" s="31" t="s">
        <v>345</v>
      </c>
      <c r="EV45" s="31" t="s">
        <v>345</v>
      </c>
      <c r="EW45" s="31" t="s">
        <v>345</v>
      </c>
      <c r="EX45" s="31" t="s">
        <v>345</v>
      </c>
      <c r="EY45" s="31" t="s">
        <v>345</v>
      </c>
      <c r="EZ45" s="31" t="s">
        <v>345</v>
      </c>
      <c r="FA45" s="31" t="s">
        <v>345</v>
      </c>
      <c r="FB45" s="31" t="s">
        <v>345</v>
      </c>
      <c r="FC45" s="31" t="s">
        <v>345</v>
      </c>
      <c r="FD45" s="31" t="s">
        <v>345</v>
      </c>
      <c r="FE45" s="31" t="s">
        <v>345</v>
      </c>
      <c r="FF45" s="31" t="s">
        <v>345</v>
      </c>
      <c r="FG45" s="31" t="s">
        <v>345</v>
      </c>
      <c r="FH45" s="31" t="s">
        <v>345</v>
      </c>
      <c r="FI45" s="31" t="s">
        <v>345</v>
      </c>
      <c r="FJ45" s="31" t="s">
        <v>345</v>
      </c>
      <c r="FK45" s="31" t="s">
        <v>345</v>
      </c>
      <c r="FL45" s="31" t="s">
        <v>345</v>
      </c>
      <c r="FM45" s="31" t="s">
        <v>345</v>
      </c>
      <c r="FN45" s="31" t="s">
        <v>345</v>
      </c>
      <c r="FO45" s="31" t="s">
        <v>345</v>
      </c>
      <c r="FP45" s="31" t="s">
        <v>345</v>
      </c>
      <c r="FQ45" s="31" t="s">
        <v>345</v>
      </c>
      <c r="FR45" s="31" t="s">
        <v>345</v>
      </c>
      <c r="FS45" s="31" t="s">
        <v>345</v>
      </c>
      <c r="FT45" s="31" t="s">
        <v>345</v>
      </c>
      <c r="FU45" s="31" t="s">
        <v>345</v>
      </c>
      <c r="FV45" s="31" t="s">
        <v>345</v>
      </c>
      <c r="FW45" s="31" t="s">
        <v>345</v>
      </c>
      <c r="FX45" s="31" t="s">
        <v>345</v>
      </c>
      <c r="FY45" s="32" t="s">
        <v>345</v>
      </c>
      <c r="FZ45" s="31" t="s">
        <v>345</v>
      </c>
      <c r="GA45" s="49" t="s">
        <v>345</v>
      </c>
    </row>
    <row r="46" spans="1:183">
      <c r="A46" s="50">
        <v>1854</v>
      </c>
      <c r="B46" s="31" t="s">
        <v>345</v>
      </c>
      <c r="C46" s="31">
        <v>2069.6909927679158</v>
      </c>
      <c r="D46" s="31">
        <v>1681.325685149777</v>
      </c>
      <c r="E46" s="31" t="s">
        <v>345</v>
      </c>
      <c r="F46" s="31">
        <v>1648.0783313895142</v>
      </c>
      <c r="G46" s="31">
        <v>1443.3407662679911</v>
      </c>
      <c r="H46" s="31" t="s">
        <v>345</v>
      </c>
      <c r="I46" s="31">
        <v>2420.7582349285271</v>
      </c>
      <c r="J46" s="31">
        <v>1075.5151581434104</v>
      </c>
      <c r="K46" s="31">
        <v>1006.1349693251533</v>
      </c>
      <c r="L46" s="31">
        <v>1365.471775854965</v>
      </c>
      <c r="M46" s="31">
        <v>2602.4921664359108</v>
      </c>
      <c r="N46" s="32" t="s">
        <v>345</v>
      </c>
      <c r="O46" s="36" t="s">
        <v>345</v>
      </c>
      <c r="P46" s="31" t="s">
        <v>345</v>
      </c>
      <c r="Q46" s="31" t="s">
        <v>345</v>
      </c>
      <c r="R46" s="31">
        <v>1150.4238680423211</v>
      </c>
      <c r="S46" s="31" t="s">
        <v>345</v>
      </c>
      <c r="T46" s="35" t="s">
        <v>345</v>
      </c>
      <c r="U46" s="31">
        <v>2635.8511837655014</v>
      </c>
      <c r="V46" s="31" t="s">
        <v>345</v>
      </c>
      <c r="W46" s="31" t="s">
        <v>345</v>
      </c>
      <c r="X46" s="31" t="s">
        <v>345</v>
      </c>
      <c r="Y46" s="32" t="s">
        <v>345</v>
      </c>
      <c r="Z46" s="31" t="s">
        <v>345</v>
      </c>
      <c r="AA46" s="31" t="s">
        <v>345</v>
      </c>
      <c r="AB46" s="31" t="s">
        <v>345</v>
      </c>
      <c r="AC46" s="31" t="s">
        <v>345</v>
      </c>
      <c r="AD46" s="31" t="s">
        <v>345</v>
      </c>
      <c r="AE46" s="31" t="s">
        <v>345</v>
      </c>
      <c r="AF46" s="31" t="s">
        <v>345</v>
      </c>
      <c r="AG46" s="32" t="s">
        <v>345</v>
      </c>
      <c r="AH46" s="31" t="s">
        <v>345</v>
      </c>
      <c r="AI46" s="31" t="s">
        <v>345</v>
      </c>
      <c r="AJ46" s="31" t="s">
        <v>345</v>
      </c>
      <c r="AK46" s="31" t="s">
        <v>345</v>
      </c>
      <c r="AL46" s="31" t="s">
        <v>345</v>
      </c>
      <c r="AM46" s="32"/>
      <c r="AN46" s="31"/>
      <c r="AO46" s="31"/>
      <c r="AP46" s="32"/>
      <c r="AQ46" s="31" t="s">
        <v>345</v>
      </c>
      <c r="AR46" s="31" t="s">
        <v>345</v>
      </c>
      <c r="AS46" s="31" t="s">
        <v>345</v>
      </c>
      <c r="AT46" s="31" t="s">
        <v>345</v>
      </c>
      <c r="AU46" s="31" t="s">
        <v>345</v>
      </c>
      <c r="AV46" s="31" t="s">
        <v>345</v>
      </c>
      <c r="AW46" s="31" t="s">
        <v>345</v>
      </c>
      <c r="AX46" s="31" t="s">
        <v>345</v>
      </c>
      <c r="AY46" s="31" t="s">
        <v>345</v>
      </c>
      <c r="AZ46" s="31" t="s">
        <v>345</v>
      </c>
      <c r="BA46" s="31" t="s">
        <v>345</v>
      </c>
      <c r="BB46" s="31" t="s">
        <v>345</v>
      </c>
      <c r="BC46" s="31" t="s">
        <v>345</v>
      </c>
      <c r="BD46" s="31" t="s">
        <v>345</v>
      </c>
      <c r="BE46" s="31" t="s">
        <v>345</v>
      </c>
      <c r="BF46" s="32" t="s">
        <v>345</v>
      </c>
      <c r="BG46" s="31" t="s">
        <v>345</v>
      </c>
      <c r="BH46" s="31" t="s">
        <v>345</v>
      </c>
      <c r="BI46" s="31">
        <v>952.89037165006346</v>
      </c>
      <c r="BJ46" s="31" t="s">
        <v>345</v>
      </c>
      <c r="BK46" s="31" t="s">
        <v>345</v>
      </c>
      <c r="BL46" s="31" t="s">
        <v>345</v>
      </c>
      <c r="BM46" s="31" t="s">
        <v>345</v>
      </c>
      <c r="BN46" s="31" t="s">
        <v>345</v>
      </c>
      <c r="BO46" s="32" t="s">
        <v>345</v>
      </c>
      <c r="BP46" s="31" t="s">
        <v>345</v>
      </c>
      <c r="BQ46" s="31" t="s">
        <v>345</v>
      </c>
      <c r="BR46" s="31" t="s">
        <v>345</v>
      </c>
      <c r="BS46" s="31" t="s">
        <v>345</v>
      </c>
      <c r="BT46" s="31" t="s">
        <v>345</v>
      </c>
      <c r="BU46" s="31" t="s">
        <v>345</v>
      </c>
      <c r="BV46" s="31" t="s">
        <v>345</v>
      </c>
      <c r="BW46" s="31" t="s">
        <v>345</v>
      </c>
      <c r="BX46" s="31" t="s">
        <v>345</v>
      </c>
      <c r="BY46" s="31" t="s">
        <v>345</v>
      </c>
      <c r="BZ46" s="31" t="s">
        <v>345</v>
      </c>
      <c r="CA46" s="31" t="s">
        <v>345</v>
      </c>
      <c r="CB46" s="31" t="s">
        <v>345</v>
      </c>
      <c r="CC46" s="31" t="s">
        <v>345</v>
      </c>
      <c r="CD46" s="31" t="s">
        <v>345</v>
      </c>
      <c r="CE46" s="32" t="s">
        <v>345</v>
      </c>
      <c r="CF46" s="31" t="s">
        <v>345</v>
      </c>
      <c r="CG46" s="32" t="s">
        <v>345</v>
      </c>
      <c r="CH46" s="31" t="s">
        <v>345</v>
      </c>
      <c r="CI46" s="31" t="s">
        <v>345</v>
      </c>
      <c r="CJ46" s="31" t="s">
        <v>345</v>
      </c>
      <c r="CK46" s="31" t="s">
        <v>345</v>
      </c>
      <c r="CL46" s="31" t="s">
        <v>345</v>
      </c>
      <c r="CM46" s="31" t="s">
        <v>345</v>
      </c>
      <c r="CN46" s="31" t="s">
        <v>345</v>
      </c>
      <c r="CO46" s="31" t="s">
        <v>345</v>
      </c>
      <c r="CP46" s="31" t="s">
        <v>345</v>
      </c>
      <c r="CQ46" s="31" t="s">
        <v>345</v>
      </c>
      <c r="CR46" s="31" t="s">
        <v>345</v>
      </c>
      <c r="CS46" s="31" t="s">
        <v>345</v>
      </c>
      <c r="CT46" s="31" t="s">
        <v>345</v>
      </c>
      <c r="CU46" s="31" t="s">
        <v>345</v>
      </c>
      <c r="CV46" s="31" t="s">
        <v>345</v>
      </c>
      <c r="CW46" s="31" t="s">
        <v>345</v>
      </c>
      <c r="CX46" s="32" t="s">
        <v>345</v>
      </c>
      <c r="CY46" s="31" t="s">
        <v>345</v>
      </c>
      <c r="CZ46" s="31" t="s">
        <v>345</v>
      </c>
      <c r="DA46" s="31" t="s">
        <v>345</v>
      </c>
      <c r="DB46" s="31" t="s">
        <v>345</v>
      </c>
      <c r="DC46" s="31" t="s">
        <v>345</v>
      </c>
      <c r="DD46" s="31" t="s">
        <v>345</v>
      </c>
      <c r="DE46" s="31" t="s">
        <v>345</v>
      </c>
      <c r="DF46" s="32" t="s">
        <v>345</v>
      </c>
      <c r="DG46" s="31" t="s">
        <v>345</v>
      </c>
      <c r="DH46" s="31" t="s">
        <v>345</v>
      </c>
      <c r="DI46" s="31" t="s">
        <v>345</v>
      </c>
      <c r="DJ46" s="31" t="s">
        <v>345</v>
      </c>
      <c r="DK46" s="31" t="s">
        <v>345</v>
      </c>
      <c r="DL46" s="31" t="s">
        <v>345</v>
      </c>
      <c r="DM46" s="31" t="s">
        <v>345</v>
      </c>
      <c r="DN46" s="31" t="s">
        <v>345</v>
      </c>
      <c r="DO46" s="31" t="s">
        <v>345</v>
      </c>
      <c r="DP46" s="31" t="s">
        <v>345</v>
      </c>
      <c r="DQ46" s="31" t="s">
        <v>345</v>
      </c>
      <c r="DR46" s="31" t="s">
        <v>345</v>
      </c>
      <c r="DS46" s="31" t="s">
        <v>345</v>
      </c>
      <c r="DT46" s="31" t="s">
        <v>345</v>
      </c>
      <c r="DU46" s="31" t="s">
        <v>345</v>
      </c>
      <c r="DV46" s="29" t="s">
        <v>345</v>
      </c>
      <c r="DW46" s="32" t="s">
        <v>345</v>
      </c>
      <c r="DX46" s="31" t="s">
        <v>345</v>
      </c>
      <c r="DY46" s="31" t="s">
        <v>345</v>
      </c>
      <c r="DZ46" s="31" t="s">
        <v>345</v>
      </c>
      <c r="EA46" s="31" t="s">
        <v>345</v>
      </c>
      <c r="EB46" s="31" t="s">
        <v>345</v>
      </c>
      <c r="EC46" s="31" t="s">
        <v>345</v>
      </c>
      <c r="ED46" s="31" t="s">
        <v>345</v>
      </c>
      <c r="EE46" s="31" t="s">
        <v>345</v>
      </c>
      <c r="EF46" s="31" t="s">
        <v>345</v>
      </c>
      <c r="EG46" s="31" t="s">
        <v>345</v>
      </c>
      <c r="EH46" s="31" t="s">
        <v>345</v>
      </c>
      <c r="EI46" s="31" t="s">
        <v>345</v>
      </c>
      <c r="EJ46" s="31" t="s">
        <v>345</v>
      </c>
      <c r="EK46" s="31" t="s">
        <v>345</v>
      </c>
      <c r="EL46" s="31" t="s">
        <v>345</v>
      </c>
      <c r="EM46" s="31" t="s">
        <v>345</v>
      </c>
      <c r="EN46" s="31" t="s">
        <v>345</v>
      </c>
      <c r="EO46" s="31" t="s">
        <v>345</v>
      </c>
      <c r="EP46" s="31" t="s">
        <v>345</v>
      </c>
      <c r="EQ46" s="31" t="s">
        <v>345</v>
      </c>
      <c r="ER46" s="31" t="s">
        <v>345</v>
      </c>
      <c r="ES46" s="31" t="s">
        <v>345</v>
      </c>
      <c r="ET46" s="31" t="s">
        <v>345</v>
      </c>
      <c r="EU46" s="31" t="s">
        <v>345</v>
      </c>
      <c r="EV46" s="31" t="s">
        <v>345</v>
      </c>
      <c r="EW46" s="31" t="s">
        <v>345</v>
      </c>
      <c r="EX46" s="31" t="s">
        <v>345</v>
      </c>
      <c r="EY46" s="31" t="s">
        <v>345</v>
      </c>
      <c r="EZ46" s="31" t="s">
        <v>345</v>
      </c>
      <c r="FA46" s="31" t="s">
        <v>345</v>
      </c>
      <c r="FB46" s="31" t="s">
        <v>345</v>
      </c>
      <c r="FC46" s="31" t="s">
        <v>345</v>
      </c>
      <c r="FD46" s="31" t="s">
        <v>345</v>
      </c>
      <c r="FE46" s="31" t="s">
        <v>345</v>
      </c>
      <c r="FF46" s="31" t="s">
        <v>345</v>
      </c>
      <c r="FG46" s="31" t="s">
        <v>345</v>
      </c>
      <c r="FH46" s="31" t="s">
        <v>345</v>
      </c>
      <c r="FI46" s="31" t="s">
        <v>345</v>
      </c>
      <c r="FJ46" s="31" t="s">
        <v>345</v>
      </c>
      <c r="FK46" s="31" t="s">
        <v>345</v>
      </c>
      <c r="FL46" s="31" t="s">
        <v>345</v>
      </c>
      <c r="FM46" s="31" t="s">
        <v>345</v>
      </c>
      <c r="FN46" s="31" t="s">
        <v>345</v>
      </c>
      <c r="FO46" s="31" t="s">
        <v>345</v>
      </c>
      <c r="FP46" s="31" t="s">
        <v>345</v>
      </c>
      <c r="FQ46" s="31" t="s">
        <v>345</v>
      </c>
      <c r="FR46" s="31" t="s">
        <v>345</v>
      </c>
      <c r="FS46" s="31" t="s">
        <v>345</v>
      </c>
      <c r="FT46" s="31" t="s">
        <v>345</v>
      </c>
      <c r="FU46" s="31" t="s">
        <v>345</v>
      </c>
      <c r="FV46" s="31" t="s">
        <v>345</v>
      </c>
      <c r="FW46" s="31" t="s">
        <v>345</v>
      </c>
      <c r="FX46" s="31" t="s">
        <v>345</v>
      </c>
      <c r="FY46" s="32" t="s">
        <v>345</v>
      </c>
      <c r="FZ46" s="31" t="s">
        <v>345</v>
      </c>
      <c r="GA46" s="49" t="s">
        <v>345</v>
      </c>
    </row>
    <row r="47" spans="1:183">
      <c r="A47" s="50">
        <v>1855</v>
      </c>
      <c r="B47" s="31" t="s">
        <v>345</v>
      </c>
      <c r="C47" s="31">
        <v>2070.7752613240418</v>
      </c>
      <c r="D47" s="31">
        <v>1842.7672955974842</v>
      </c>
      <c r="E47" s="31" t="s">
        <v>345</v>
      </c>
      <c r="F47" s="31">
        <v>1617.3513513513512</v>
      </c>
      <c r="G47" s="31">
        <v>1420.4591453189153</v>
      </c>
      <c r="H47" s="31" t="s">
        <v>345</v>
      </c>
      <c r="I47" s="31">
        <v>2454.7140649149919</v>
      </c>
      <c r="J47" s="31">
        <v>1128.333938085698</v>
      </c>
      <c r="K47" s="31">
        <v>1065.1034482758621</v>
      </c>
      <c r="L47" s="31">
        <v>1585.9950859950859</v>
      </c>
      <c r="M47" s="31">
        <v>2570.7838394049895</v>
      </c>
      <c r="N47" s="32" t="s">
        <v>345</v>
      </c>
      <c r="O47" s="36" t="s">
        <v>345</v>
      </c>
      <c r="P47" s="31" t="s">
        <v>345</v>
      </c>
      <c r="Q47" s="31">
        <v>918.54150504266875</v>
      </c>
      <c r="R47" s="31">
        <v>1202.1047127263221</v>
      </c>
      <c r="S47" s="31" t="s">
        <v>345</v>
      </c>
      <c r="T47" s="35" t="s">
        <v>345</v>
      </c>
      <c r="U47" s="31">
        <v>2501.5259409969481</v>
      </c>
      <c r="V47" s="31" t="s">
        <v>345</v>
      </c>
      <c r="W47" s="31" t="s">
        <v>345</v>
      </c>
      <c r="X47" s="31" t="s">
        <v>345</v>
      </c>
      <c r="Y47" s="32" t="s">
        <v>345</v>
      </c>
      <c r="Z47" s="31" t="s">
        <v>345</v>
      </c>
      <c r="AA47" s="31" t="s">
        <v>345</v>
      </c>
      <c r="AB47" s="31" t="s">
        <v>345</v>
      </c>
      <c r="AC47" s="31" t="s">
        <v>345</v>
      </c>
      <c r="AD47" s="31" t="s">
        <v>345</v>
      </c>
      <c r="AE47" s="31" t="s">
        <v>345</v>
      </c>
      <c r="AF47" s="31" t="s">
        <v>345</v>
      </c>
      <c r="AG47" s="32" t="s">
        <v>345</v>
      </c>
      <c r="AH47" s="31" t="s">
        <v>345</v>
      </c>
      <c r="AI47" s="31" t="s">
        <v>345</v>
      </c>
      <c r="AJ47" s="31" t="s">
        <v>345</v>
      </c>
      <c r="AK47" s="31" t="s">
        <v>345</v>
      </c>
      <c r="AL47" s="31" t="s">
        <v>345</v>
      </c>
      <c r="AM47" s="32"/>
      <c r="AN47" s="31"/>
      <c r="AO47" s="31"/>
      <c r="AP47" s="32"/>
      <c r="AQ47" s="31" t="s">
        <v>345</v>
      </c>
      <c r="AR47" s="31" t="s">
        <v>345</v>
      </c>
      <c r="AS47" s="31" t="s">
        <v>345</v>
      </c>
      <c r="AT47" s="31" t="s">
        <v>345</v>
      </c>
      <c r="AU47" s="31" t="s">
        <v>345</v>
      </c>
      <c r="AV47" s="31" t="s">
        <v>345</v>
      </c>
      <c r="AW47" s="31" t="s">
        <v>345</v>
      </c>
      <c r="AX47" s="31" t="s">
        <v>345</v>
      </c>
      <c r="AY47" s="31" t="s">
        <v>345</v>
      </c>
      <c r="AZ47" s="31" t="s">
        <v>345</v>
      </c>
      <c r="BA47" s="31" t="s">
        <v>345</v>
      </c>
      <c r="BB47" s="31" t="s">
        <v>345</v>
      </c>
      <c r="BC47" s="31" t="s">
        <v>345</v>
      </c>
      <c r="BD47" s="31" t="s">
        <v>345</v>
      </c>
      <c r="BE47" s="31" t="s">
        <v>345</v>
      </c>
      <c r="BF47" s="32" t="s">
        <v>345</v>
      </c>
      <c r="BG47" s="31" t="s">
        <v>345</v>
      </c>
      <c r="BH47" s="31" t="s">
        <v>345</v>
      </c>
      <c r="BI47" s="31">
        <v>986.59732286475935</v>
      </c>
      <c r="BJ47" s="31" t="s">
        <v>345</v>
      </c>
      <c r="BK47" s="31" t="s">
        <v>345</v>
      </c>
      <c r="BL47" s="31" t="s">
        <v>345</v>
      </c>
      <c r="BM47" s="31" t="s">
        <v>345</v>
      </c>
      <c r="BN47" s="31" t="s">
        <v>345</v>
      </c>
      <c r="BO47" s="32" t="s">
        <v>345</v>
      </c>
      <c r="BP47" s="31" t="s">
        <v>345</v>
      </c>
      <c r="BQ47" s="31" t="s">
        <v>345</v>
      </c>
      <c r="BR47" s="31" t="s">
        <v>345</v>
      </c>
      <c r="BS47" s="31" t="s">
        <v>345</v>
      </c>
      <c r="BT47" s="31" t="s">
        <v>345</v>
      </c>
      <c r="BU47" s="31" t="s">
        <v>345</v>
      </c>
      <c r="BV47" s="31" t="s">
        <v>345</v>
      </c>
      <c r="BW47" s="31" t="s">
        <v>345</v>
      </c>
      <c r="BX47" s="31" t="s">
        <v>345</v>
      </c>
      <c r="BY47" s="31" t="s">
        <v>345</v>
      </c>
      <c r="BZ47" s="31" t="s">
        <v>345</v>
      </c>
      <c r="CA47" s="31" t="s">
        <v>345</v>
      </c>
      <c r="CB47" s="31" t="s">
        <v>345</v>
      </c>
      <c r="CC47" s="31" t="s">
        <v>345</v>
      </c>
      <c r="CD47" s="31" t="s">
        <v>345</v>
      </c>
      <c r="CE47" s="32" t="s">
        <v>345</v>
      </c>
      <c r="CF47" s="31" t="s">
        <v>345</v>
      </c>
      <c r="CG47" s="32" t="s">
        <v>345</v>
      </c>
      <c r="CH47" s="31" t="s">
        <v>345</v>
      </c>
      <c r="CI47" s="31" t="s">
        <v>345</v>
      </c>
      <c r="CJ47" s="31" t="s">
        <v>345</v>
      </c>
      <c r="CK47" s="31" t="s">
        <v>345</v>
      </c>
      <c r="CL47" s="31" t="s">
        <v>345</v>
      </c>
      <c r="CM47" s="31" t="s">
        <v>345</v>
      </c>
      <c r="CN47" s="31" t="s">
        <v>345</v>
      </c>
      <c r="CO47" s="31" t="s">
        <v>345</v>
      </c>
      <c r="CP47" s="31" t="s">
        <v>345</v>
      </c>
      <c r="CQ47" s="31" t="s">
        <v>345</v>
      </c>
      <c r="CR47" s="31" t="s">
        <v>345</v>
      </c>
      <c r="CS47" s="31" t="s">
        <v>345</v>
      </c>
      <c r="CT47" s="31" t="s">
        <v>345</v>
      </c>
      <c r="CU47" s="31" t="s">
        <v>345</v>
      </c>
      <c r="CV47" s="31" t="s">
        <v>345</v>
      </c>
      <c r="CW47" s="31" t="s">
        <v>345</v>
      </c>
      <c r="CX47" s="32" t="s">
        <v>345</v>
      </c>
      <c r="CY47" s="31" t="s">
        <v>345</v>
      </c>
      <c r="CZ47" s="31" t="s">
        <v>345</v>
      </c>
      <c r="DA47" s="31" t="s">
        <v>345</v>
      </c>
      <c r="DB47" s="31" t="s">
        <v>345</v>
      </c>
      <c r="DC47" s="31" t="s">
        <v>345</v>
      </c>
      <c r="DD47" s="31" t="s">
        <v>345</v>
      </c>
      <c r="DE47" s="31" t="s">
        <v>345</v>
      </c>
      <c r="DF47" s="32" t="s">
        <v>345</v>
      </c>
      <c r="DG47" s="31" t="s">
        <v>345</v>
      </c>
      <c r="DH47" s="31" t="s">
        <v>345</v>
      </c>
      <c r="DI47" s="31" t="s">
        <v>345</v>
      </c>
      <c r="DJ47" s="31" t="s">
        <v>345</v>
      </c>
      <c r="DK47" s="31" t="s">
        <v>345</v>
      </c>
      <c r="DL47" s="31" t="s">
        <v>345</v>
      </c>
      <c r="DM47" s="31" t="s">
        <v>345</v>
      </c>
      <c r="DN47" s="31" t="s">
        <v>345</v>
      </c>
      <c r="DO47" s="31" t="s">
        <v>345</v>
      </c>
      <c r="DP47" s="31" t="s">
        <v>345</v>
      </c>
      <c r="DQ47" s="31" t="s">
        <v>345</v>
      </c>
      <c r="DR47" s="31" t="s">
        <v>345</v>
      </c>
      <c r="DS47" s="31" t="s">
        <v>345</v>
      </c>
      <c r="DT47" s="31" t="s">
        <v>345</v>
      </c>
      <c r="DU47" s="31" t="s">
        <v>345</v>
      </c>
      <c r="DV47" s="29" t="s">
        <v>345</v>
      </c>
      <c r="DW47" s="32" t="s">
        <v>345</v>
      </c>
      <c r="DX47" s="31" t="s">
        <v>345</v>
      </c>
      <c r="DY47" s="31" t="s">
        <v>345</v>
      </c>
      <c r="DZ47" s="31" t="s">
        <v>345</v>
      </c>
      <c r="EA47" s="31" t="s">
        <v>345</v>
      </c>
      <c r="EB47" s="31" t="s">
        <v>345</v>
      </c>
      <c r="EC47" s="31" t="s">
        <v>345</v>
      </c>
      <c r="ED47" s="31" t="s">
        <v>345</v>
      </c>
      <c r="EE47" s="31" t="s">
        <v>345</v>
      </c>
      <c r="EF47" s="31" t="s">
        <v>345</v>
      </c>
      <c r="EG47" s="31" t="s">
        <v>345</v>
      </c>
      <c r="EH47" s="31" t="s">
        <v>345</v>
      </c>
      <c r="EI47" s="31" t="s">
        <v>345</v>
      </c>
      <c r="EJ47" s="31" t="s">
        <v>345</v>
      </c>
      <c r="EK47" s="31" t="s">
        <v>345</v>
      </c>
      <c r="EL47" s="31" t="s">
        <v>345</v>
      </c>
      <c r="EM47" s="31" t="s">
        <v>345</v>
      </c>
      <c r="EN47" s="31" t="s">
        <v>345</v>
      </c>
      <c r="EO47" s="31" t="s">
        <v>345</v>
      </c>
      <c r="EP47" s="31" t="s">
        <v>345</v>
      </c>
      <c r="EQ47" s="31" t="s">
        <v>345</v>
      </c>
      <c r="ER47" s="31" t="s">
        <v>345</v>
      </c>
      <c r="ES47" s="31" t="s">
        <v>345</v>
      </c>
      <c r="ET47" s="31" t="s">
        <v>345</v>
      </c>
      <c r="EU47" s="31" t="s">
        <v>345</v>
      </c>
      <c r="EV47" s="31" t="s">
        <v>345</v>
      </c>
      <c r="EW47" s="31" t="s">
        <v>345</v>
      </c>
      <c r="EX47" s="31" t="s">
        <v>345</v>
      </c>
      <c r="EY47" s="31" t="s">
        <v>345</v>
      </c>
      <c r="EZ47" s="31" t="s">
        <v>345</v>
      </c>
      <c r="FA47" s="31" t="s">
        <v>345</v>
      </c>
      <c r="FB47" s="31" t="s">
        <v>345</v>
      </c>
      <c r="FC47" s="31" t="s">
        <v>345</v>
      </c>
      <c r="FD47" s="31" t="s">
        <v>345</v>
      </c>
      <c r="FE47" s="31" t="s">
        <v>345</v>
      </c>
      <c r="FF47" s="31" t="s">
        <v>345</v>
      </c>
      <c r="FG47" s="31" t="s">
        <v>345</v>
      </c>
      <c r="FH47" s="31" t="s">
        <v>345</v>
      </c>
      <c r="FI47" s="31" t="s">
        <v>345</v>
      </c>
      <c r="FJ47" s="31" t="s">
        <v>345</v>
      </c>
      <c r="FK47" s="31" t="s">
        <v>345</v>
      </c>
      <c r="FL47" s="31" t="s">
        <v>345</v>
      </c>
      <c r="FM47" s="31" t="s">
        <v>345</v>
      </c>
      <c r="FN47" s="31" t="s">
        <v>345</v>
      </c>
      <c r="FO47" s="31" t="s">
        <v>345</v>
      </c>
      <c r="FP47" s="31" t="s">
        <v>345</v>
      </c>
      <c r="FQ47" s="31" t="s">
        <v>345</v>
      </c>
      <c r="FR47" s="31" t="s">
        <v>345</v>
      </c>
      <c r="FS47" s="31" t="s">
        <v>345</v>
      </c>
      <c r="FT47" s="31" t="s">
        <v>345</v>
      </c>
      <c r="FU47" s="31" t="s">
        <v>345</v>
      </c>
      <c r="FV47" s="31" t="s">
        <v>345</v>
      </c>
      <c r="FW47" s="31" t="s">
        <v>345</v>
      </c>
      <c r="FX47" s="31" t="s">
        <v>345</v>
      </c>
      <c r="FY47" s="32" t="s">
        <v>345</v>
      </c>
      <c r="FZ47" s="31" t="s">
        <v>345</v>
      </c>
      <c r="GA47" s="49" t="s">
        <v>345</v>
      </c>
    </row>
    <row r="48" spans="1:183">
      <c r="A48" s="50">
        <v>1856</v>
      </c>
      <c r="B48" s="31" t="s">
        <v>345</v>
      </c>
      <c r="C48" s="31">
        <v>2169.6602466998484</v>
      </c>
      <c r="D48" s="31">
        <v>1715.8808933002481</v>
      </c>
      <c r="E48" s="31" t="s">
        <v>345</v>
      </c>
      <c r="F48" s="31">
        <v>1685.6179168915273</v>
      </c>
      <c r="G48" s="31">
        <v>1531.3841278986029</v>
      </c>
      <c r="H48" s="31" t="s">
        <v>345</v>
      </c>
      <c r="I48" s="31">
        <v>2470.3350753150935</v>
      </c>
      <c r="J48" s="31">
        <v>1104.5290970617241</v>
      </c>
      <c r="K48" s="31">
        <v>1045.1189499589827</v>
      </c>
      <c r="L48" s="31">
        <v>1574.6845746845747</v>
      </c>
      <c r="M48" s="31">
        <v>2729.6447208520981</v>
      </c>
      <c r="N48" s="32" t="s">
        <v>345</v>
      </c>
      <c r="O48" s="36" t="s">
        <v>345</v>
      </c>
      <c r="P48" s="31" t="s">
        <v>345</v>
      </c>
      <c r="Q48" s="31" t="s">
        <v>345</v>
      </c>
      <c r="R48" s="31">
        <v>1163.253364540667</v>
      </c>
      <c r="S48" s="31" t="s">
        <v>345</v>
      </c>
      <c r="T48" s="35" t="s">
        <v>345</v>
      </c>
      <c r="U48" s="31">
        <v>3052.5821596244127</v>
      </c>
      <c r="V48" s="31" t="s">
        <v>345</v>
      </c>
      <c r="W48" s="31" t="s">
        <v>345</v>
      </c>
      <c r="X48" s="31" t="s">
        <v>345</v>
      </c>
      <c r="Y48" s="32" t="s">
        <v>345</v>
      </c>
      <c r="Z48" s="31" t="s">
        <v>345</v>
      </c>
      <c r="AA48" s="31" t="s">
        <v>345</v>
      </c>
      <c r="AB48" s="31" t="s">
        <v>345</v>
      </c>
      <c r="AC48" s="31" t="s">
        <v>345</v>
      </c>
      <c r="AD48" s="31" t="s">
        <v>345</v>
      </c>
      <c r="AE48" s="31" t="s">
        <v>345</v>
      </c>
      <c r="AF48" s="31" t="s">
        <v>345</v>
      </c>
      <c r="AG48" s="32" t="s">
        <v>345</v>
      </c>
      <c r="AH48" s="31" t="s">
        <v>345</v>
      </c>
      <c r="AI48" s="31" t="s">
        <v>345</v>
      </c>
      <c r="AJ48" s="31" t="s">
        <v>345</v>
      </c>
      <c r="AK48" s="31" t="s">
        <v>345</v>
      </c>
      <c r="AL48" s="31" t="s">
        <v>345</v>
      </c>
      <c r="AM48" s="32"/>
      <c r="AN48" s="31"/>
      <c r="AO48" s="31"/>
      <c r="AP48" s="32"/>
      <c r="AQ48" s="31" t="s">
        <v>345</v>
      </c>
      <c r="AR48" s="31" t="s">
        <v>345</v>
      </c>
      <c r="AS48" s="31" t="s">
        <v>345</v>
      </c>
      <c r="AT48" s="31" t="s">
        <v>345</v>
      </c>
      <c r="AU48" s="31" t="s">
        <v>345</v>
      </c>
      <c r="AV48" s="31" t="s">
        <v>345</v>
      </c>
      <c r="AW48" s="31" t="s">
        <v>345</v>
      </c>
      <c r="AX48" s="31" t="s">
        <v>345</v>
      </c>
      <c r="AY48" s="31" t="s">
        <v>345</v>
      </c>
      <c r="AZ48" s="31" t="s">
        <v>345</v>
      </c>
      <c r="BA48" s="31" t="s">
        <v>345</v>
      </c>
      <c r="BB48" s="31" t="s">
        <v>345</v>
      </c>
      <c r="BC48" s="31" t="s">
        <v>345</v>
      </c>
      <c r="BD48" s="31" t="s">
        <v>345</v>
      </c>
      <c r="BE48" s="31" t="s">
        <v>345</v>
      </c>
      <c r="BF48" s="32" t="s">
        <v>345</v>
      </c>
      <c r="BG48" s="31" t="s">
        <v>345</v>
      </c>
      <c r="BH48" s="31" t="s">
        <v>345</v>
      </c>
      <c r="BI48" s="31">
        <v>988.4736127383328</v>
      </c>
      <c r="BJ48" s="31" t="s">
        <v>345</v>
      </c>
      <c r="BK48" s="31" t="s">
        <v>345</v>
      </c>
      <c r="BL48" s="31" t="s">
        <v>345</v>
      </c>
      <c r="BM48" s="31" t="s">
        <v>345</v>
      </c>
      <c r="BN48" s="31" t="s">
        <v>345</v>
      </c>
      <c r="BO48" s="32" t="s">
        <v>345</v>
      </c>
      <c r="BP48" s="31" t="s">
        <v>345</v>
      </c>
      <c r="BQ48" s="31" t="s">
        <v>345</v>
      </c>
      <c r="BR48" s="31" t="s">
        <v>345</v>
      </c>
      <c r="BS48" s="31" t="s">
        <v>345</v>
      </c>
      <c r="BT48" s="31" t="s">
        <v>345</v>
      </c>
      <c r="BU48" s="31" t="s">
        <v>345</v>
      </c>
      <c r="BV48" s="31" t="s">
        <v>345</v>
      </c>
      <c r="BW48" s="31" t="s">
        <v>345</v>
      </c>
      <c r="BX48" s="31" t="s">
        <v>345</v>
      </c>
      <c r="BY48" s="31" t="s">
        <v>345</v>
      </c>
      <c r="BZ48" s="31" t="s">
        <v>345</v>
      </c>
      <c r="CA48" s="31" t="s">
        <v>345</v>
      </c>
      <c r="CB48" s="31" t="s">
        <v>345</v>
      </c>
      <c r="CC48" s="31" t="s">
        <v>345</v>
      </c>
      <c r="CD48" s="31" t="s">
        <v>345</v>
      </c>
      <c r="CE48" s="32" t="s">
        <v>345</v>
      </c>
      <c r="CF48" s="31" t="s">
        <v>345</v>
      </c>
      <c r="CG48" s="32" t="s">
        <v>345</v>
      </c>
      <c r="CH48" s="31" t="s">
        <v>345</v>
      </c>
      <c r="CI48" s="31" t="s">
        <v>345</v>
      </c>
      <c r="CJ48" s="31" t="s">
        <v>345</v>
      </c>
      <c r="CK48" s="31" t="s">
        <v>345</v>
      </c>
      <c r="CL48" s="31" t="s">
        <v>345</v>
      </c>
      <c r="CM48" s="31" t="s">
        <v>345</v>
      </c>
      <c r="CN48" s="31" t="s">
        <v>345</v>
      </c>
      <c r="CO48" s="31" t="s">
        <v>345</v>
      </c>
      <c r="CP48" s="31" t="s">
        <v>345</v>
      </c>
      <c r="CQ48" s="31" t="s">
        <v>345</v>
      </c>
      <c r="CR48" s="31" t="s">
        <v>345</v>
      </c>
      <c r="CS48" s="31" t="s">
        <v>345</v>
      </c>
      <c r="CT48" s="31" t="s">
        <v>345</v>
      </c>
      <c r="CU48" s="31" t="s">
        <v>345</v>
      </c>
      <c r="CV48" s="31" t="s">
        <v>345</v>
      </c>
      <c r="CW48" s="31" t="s">
        <v>345</v>
      </c>
      <c r="CX48" s="32" t="s">
        <v>345</v>
      </c>
      <c r="CY48" s="31" t="s">
        <v>345</v>
      </c>
      <c r="CZ48" s="31" t="s">
        <v>345</v>
      </c>
      <c r="DA48" s="31" t="s">
        <v>345</v>
      </c>
      <c r="DB48" s="31" t="s">
        <v>345</v>
      </c>
      <c r="DC48" s="31" t="s">
        <v>345</v>
      </c>
      <c r="DD48" s="31" t="s">
        <v>345</v>
      </c>
      <c r="DE48" s="31" t="s">
        <v>345</v>
      </c>
      <c r="DF48" s="32" t="s">
        <v>345</v>
      </c>
      <c r="DG48" s="31" t="s">
        <v>345</v>
      </c>
      <c r="DH48" s="31" t="s">
        <v>345</v>
      </c>
      <c r="DI48" s="31" t="s">
        <v>345</v>
      </c>
      <c r="DJ48" s="31" t="s">
        <v>345</v>
      </c>
      <c r="DK48" s="31" t="s">
        <v>345</v>
      </c>
      <c r="DL48" s="31" t="s">
        <v>345</v>
      </c>
      <c r="DM48" s="31" t="s">
        <v>345</v>
      </c>
      <c r="DN48" s="31" t="s">
        <v>345</v>
      </c>
      <c r="DO48" s="31" t="s">
        <v>345</v>
      </c>
      <c r="DP48" s="31" t="s">
        <v>345</v>
      </c>
      <c r="DQ48" s="31" t="s">
        <v>345</v>
      </c>
      <c r="DR48" s="31" t="s">
        <v>345</v>
      </c>
      <c r="DS48" s="31" t="s">
        <v>345</v>
      </c>
      <c r="DT48" s="31" t="s">
        <v>345</v>
      </c>
      <c r="DU48" s="31" t="s">
        <v>345</v>
      </c>
      <c r="DV48" s="29" t="s">
        <v>345</v>
      </c>
      <c r="DW48" s="32" t="s">
        <v>345</v>
      </c>
      <c r="DX48" s="31" t="s">
        <v>345</v>
      </c>
      <c r="DY48" s="31" t="s">
        <v>345</v>
      </c>
      <c r="DZ48" s="31" t="s">
        <v>345</v>
      </c>
      <c r="EA48" s="31" t="s">
        <v>345</v>
      </c>
      <c r="EB48" s="31" t="s">
        <v>345</v>
      </c>
      <c r="EC48" s="31" t="s">
        <v>345</v>
      </c>
      <c r="ED48" s="31" t="s">
        <v>345</v>
      </c>
      <c r="EE48" s="31" t="s">
        <v>345</v>
      </c>
      <c r="EF48" s="31" t="s">
        <v>345</v>
      </c>
      <c r="EG48" s="31" t="s">
        <v>345</v>
      </c>
      <c r="EH48" s="31" t="s">
        <v>345</v>
      </c>
      <c r="EI48" s="31" t="s">
        <v>345</v>
      </c>
      <c r="EJ48" s="31" t="s">
        <v>345</v>
      </c>
      <c r="EK48" s="31" t="s">
        <v>345</v>
      </c>
      <c r="EL48" s="31" t="s">
        <v>345</v>
      </c>
      <c r="EM48" s="31" t="s">
        <v>345</v>
      </c>
      <c r="EN48" s="31" t="s">
        <v>345</v>
      </c>
      <c r="EO48" s="31" t="s">
        <v>345</v>
      </c>
      <c r="EP48" s="31" t="s">
        <v>345</v>
      </c>
      <c r="EQ48" s="31" t="s">
        <v>345</v>
      </c>
      <c r="ER48" s="31" t="s">
        <v>345</v>
      </c>
      <c r="ES48" s="31" t="s">
        <v>345</v>
      </c>
      <c r="ET48" s="31" t="s">
        <v>345</v>
      </c>
      <c r="EU48" s="31" t="s">
        <v>345</v>
      </c>
      <c r="EV48" s="31" t="s">
        <v>345</v>
      </c>
      <c r="EW48" s="31" t="s">
        <v>345</v>
      </c>
      <c r="EX48" s="31" t="s">
        <v>345</v>
      </c>
      <c r="EY48" s="31" t="s">
        <v>345</v>
      </c>
      <c r="EZ48" s="31" t="s">
        <v>345</v>
      </c>
      <c r="FA48" s="31" t="s">
        <v>345</v>
      </c>
      <c r="FB48" s="31" t="s">
        <v>345</v>
      </c>
      <c r="FC48" s="31" t="s">
        <v>345</v>
      </c>
      <c r="FD48" s="31" t="s">
        <v>345</v>
      </c>
      <c r="FE48" s="31" t="s">
        <v>345</v>
      </c>
      <c r="FF48" s="31" t="s">
        <v>345</v>
      </c>
      <c r="FG48" s="31" t="s">
        <v>345</v>
      </c>
      <c r="FH48" s="31" t="s">
        <v>345</v>
      </c>
      <c r="FI48" s="31" t="s">
        <v>345</v>
      </c>
      <c r="FJ48" s="31" t="s">
        <v>345</v>
      </c>
      <c r="FK48" s="31" t="s">
        <v>345</v>
      </c>
      <c r="FL48" s="31" t="s">
        <v>345</v>
      </c>
      <c r="FM48" s="31" t="s">
        <v>345</v>
      </c>
      <c r="FN48" s="31" t="s">
        <v>345</v>
      </c>
      <c r="FO48" s="31" t="s">
        <v>345</v>
      </c>
      <c r="FP48" s="31" t="s">
        <v>345</v>
      </c>
      <c r="FQ48" s="31" t="s">
        <v>345</v>
      </c>
      <c r="FR48" s="31" t="s">
        <v>345</v>
      </c>
      <c r="FS48" s="31" t="s">
        <v>345</v>
      </c>
      <c r="FT48" s="31" t="s">
        <v>345</v>
      </c>
      <c r="FU48" s="31" t="s">
        <v>345</v>
      </c>
      <c r="FV48" s="31" t="s">
        <v>345</v>
      </c>
      <c r="FW48" s="31" t="s">
        <v>345</v>
      </c>
      <c r="FX48" s="31" t="s">
        <v>345</v>
      </c>
      <c r="FY48" s="32" t="s">
        <v>345</v>
      </c>
      <c r="FZ48" s="31" t="s">
        <v>345</v>
      </c>
      <c r="GA48" s="49" t="s">
        <v>345</v>
      </c>
    </row>
    <row r="49" spans="1:183">
      <c r="A49" s="50">
        <v>1857</v>
      </c>
      <c r="B49" s="31" t="s">
        <v>345</v>
      </c>
      <c r="C49" s="31">
        <v>2211.352397333907</v>
      </c>
      <c r="D49" s="31">
        <v>1721.5422276621789</v>
      </c>
      <c r="E49" s="31" t="s">
        <v>345</v>
      </c>
      <c r="F49" s="31">
        <v>1779.0409482758621</v>
      </c>
      <c r="G49" s="31">
        <v>1594.470968295263</v>
      </c>
      <c r="H49" s="31" t="s">
        <v>345</v>
      </c>
      <c r="I49" s="31">
        <v>2495.8803783948733</v>
      </c>
      <c r="J49" s="31">
        <v>1042.2289240836544</v>
      </c>
      <c r="K49" s="31">
        <v>1067.9347826086955</v>
      </c>
      <c r="L49" s="31">
        <v>1699.7167138810198</v>
      </c>
      <c r="M49" s="31">
        <v>2757.29085361527</v>
      </c>
      <c r="N49" s="32" t="s">
        <v>345</v>
      </c>
      <c r="O49" s="36" t="s">
        <v>345</v>
      </c>
      <c r="P49" s="31" t="s">
        <v>345</v>
      </c>
      <c r="Q49" s="31" t="s">
        <v>345</v>
      </c>
      <c r="R49" s="31">
        <v>1131.6078938854739</v>
      </c>
      <c r="S49" s="31" t="s">
        <v>345</v>
      </c>
      <c r="T49" s="35" t="s">
        <v>345</v>
      </c>
      <c r="U49" s="31">
        <v>2693.7716262975778</v>
      </c>
      <c r="V49" s="31" t="s">
        <v>345</v>
      </c>
      <c r="W49" s="31" t="s">
        <v>345</v>
      </c>
      <c r="X49" s="31" t="s">
        <v>345</v>
      </c>
      <c r="Y49" s="32" t="s">
        <v>345</v>
      </c>
      <c r="Z49" s="31" t="s">
        <v>345</v>
      </c>
      <c r="AA49" s="31" t="s">
        <v>345</v>
      </c>
      <c r="AB49" s="31" t="s">
        <v>345</v>
      </c>
      <c r="AC49" s="31" t="s">
        <v>345</v>
      </c>
      <c r="AD49" s="31" t="s">
        <v>345</v>
      </c>
      <c r="AE49" s="31" t="s">
        <v>345</v>
      </c>
      <c r="AF49" s="31" t="s">
        <v>345</v>
      </c>
      <c r="AG49" s="32" t="s">
        <v>345</v>
      </c>
      <c r="AH49" s="31" t="s">
        <v>345</v>
      </c>
      <c r="AI49" s="31" t="s">
        <v>345</v>
      </c>
      <c r="AJ49" s="31" t="s">
        <v>345</v>
      </c>
      <c r="AK49" s="31" t="s">
        <v>345</v>
      </c>
      <c r="AL49" s="31" t="s">
        <v>345</v>
      </c>
      <c r="AM49" s="32"/>
      <c r="AN49" s="31"/>
      <c r="AO49" s="31"/>
      <c r="AP49" s="32"/>
      <c r="AQ49" s="31" t="s">
        <v>345</v>
      </c>
      <c r="AR49" s="31" t="s">
        <v>345</v>
      </c>
      <c r="AS49" s="31" t="s">
        <v>345</v>
      </c>
      <c r="AT49" s="31" t="s">
        <v>345</v>
      </c>
      <c r="AU49" s="31" t="s">
        <v>345</v>
      </c>
      <c r="AV49" s="31" t="s">
        <v>345</v>
      </c>
      <c r="AW49" s="31" t="s">
        <v>345</v>
      </c>
      <c r="AX49" s="31" t="s">
        <v>345</v>
      </c>
      <c r="AY49" s="31" t="s">
        <v>345</v>
      </c>
      <c r="AZ49" s="31" t="s">
        <v>345</v>
      </c>
      <c r="BA49" s="31" t="s">
        <v>345</v>
      </c>
      <c r="BB49" s="31" t="s">
        <v>345</v>
      </c>
      <c r="BC49" s="31" t="s">
        <v>345</v>
      </c>
      <c r="BD49" s="31" t="s">
        <v>345</v>
      </c>
      <c r="BE49" s="31" t="s">
        <v>345</v>
      </c>
      <c r="BF49" s="32" t="s">
        <v>345</v>
      </c>
      <c r="BG49" s="31" t="s">
        <v>345</v>
      </c>
      <c r="BH49" s="31" t="s">
        <v>345</v>
      </c>
      <c r="BI49" s="31">
        <v>1010.6685527818497</v>
      </c>
      <c r="BJ49" s="31" t="s">
        <v>345</v>
      </c>
      <c r="BK49" s="31" t="s">
        <v>345</v>
      </c>
      <c r="BL49" s="31" t="s">
        <v>345</v>
      </c>
      <c r="BM49" s="31" t="s">
        <v>345</v>
      </c>
      <c r="BN49" s="31" t="s">
        <v>345</v>
      </c>
      <c r="BO49" s="32" t="s">
        <v>345</v>
      </c>
      <c r="BP49" s="31" t="s">
        <v>345</v>
      </c>
      <c r="BQ49" s="31" t="s">
        <v>345</v>
      </c>
      <c r="BR49" s="31" t="s">
        <v>345</v>
      </c>
      <c r="BS49" s="31" t="s">
        <v>345</v>
      </c>
      <c r="BT49" s="31" t="s">
        <v>345</v>
      </c>
      <c r="BU49" s="31" t="s">
        <v>345</v>
      </c>
      <c r="BV49" s="31" t="s">
        <v>345</v>
      </c>
      <c r="BW49" s="31" t="s">
        <v>345</v>
      </c>
      <c r="BX49" s="31" t="s">
        <v>345</v>
      </c>
      <c r="BY49" s="31" t="s">
        <v>345</v>
      </c>
      <c r="BZ49" s="31" t="s">
        <v>345</v>
      </c>
      <c r="CA49" s="31" t="s">
        <v>345</v>
      </c>
      <c r="CB49" s="31" t="s">
        <v>345</v>
      </c>
      <c r="CC49" s="31" t="s">
        <v>345</v>
      </c>
      <c r="CD49" s="31" t="s">
        <v>345</v>
      </c>
      <c r="CE49" s="32" t="s">
        <v>345</v>
      </c>
      <c r="CF49" s="31" t="s">
        <v>345</v>
      </c>
      <c r="CG49" s="32" t="s">
        <v>345</v>
      </c>
      <c r="CH49" s="31" t="s">
        <v>345</v>
      </c>
      <c r="CI49" s="31" t="s">
        <v>345</v>
      </c>
      <c r="CJ49" s="31" t="s">
        <v>345</v>
      </c>
      <c r="CK49" s="31" t="s">
        <v>345</v>
      </c>
      <c r="CL49" s="31" t="s">
        <v>345</v>
      </c>
      <c r="CM49" s="31" t="s">
        <v>345</v>
      </c>
      <c r="CN49" s="31" t="s">
        <v>345</v>
      </c>
      <c r="CO49" s="31" t="s">
        <v>345</v>
      </c>
      <c r="CP49" s="31" t="s">
        <v>345</v>
      </c>
      <c r="CQ49" s="31" t="s">
        <v>345</v>
      </c>
      <c r="CR49" s="31" t="s">
        <v>345</v>
      </c>
      <c r="CS49" s="31" t="s">
        <v>345</v>
      </c>
      <c r="CT49" s="31" t="s">
        <v>345</v>
      </c>
      <c r="CU49" s="31" t="s">
        <v>345</v>
      </c>
      <c r="CV49" s="31" t="s">
        <v>345</v>
      </c>
      <c r="CW49" s="31" t="s">
        <v>345</v>
      </c>
      <c r="CX49" s="32" t="s">
        <v>345</v>
      </c>
      <c r="CY49" s="31" t="s">
        <v>345</v>
      </c>
      <c r="CZ49" s="31" t="s">
        <v>345</v>
      </c>
      <c r="DA49" s="31" t="s">
        <v>345</v>
      </c>
      <c r="DB49" s="31" t="s">
        <v>345</v>
      </c>
      <c r="DC49" s="31" t="s">
        <v>345</v>
      </c>
      <c r="DD49" s="31" t="s">
        <v>345</v>
      </c>
      <c r="DE49" s="31" t="s">
        <v>345</v>
      </c>
      <c r="DF49" s="32" t="s">
        <v>345</v>
      </c>
      <c r="DG49" s="31" t="s">
        <v>345</v>
      </c>
      <c r="DH49" s="31" t="s">
        <v>345</v>
      </c>
      <c r="DI49" s="31" t="s">
        <v>345</v>
      </c>
      <c r="DJ49" s="31" t="s">
        <v>345</v>
      </c>
      <c r="DK49" s="31" t="s">
        <v>345</v>
      </c>
      <c r="DL49" s="31" t="s">
        <v>345</v>
      </c>
      <c r="DM49" s="31" t="s">
        <v>345</v>
      </c>
      <c r="DN49" s="31" t="s">
        <v>345</v>
      </c>
      <c r="DO49" s="31" t="s">
        <v>345</v>
      </c>
      <c r="DP49" s="31" t="s">
        <v>345</v>
      </c>
      <c r="DQ49" s="31" t="s">
        <v>345</v>
      </c>
      <c r="DR49" s="31" t="s">
        <v>345</v>
      </c>
      <c r="DS49" s="31" t="s">
        <v>345</v>
      </c>
      <c r="DT49" s="31" t="s">
        <v>345</v>
      </c>
      <c r="DU49" s="31" t="s">
        <v>345</v>
      </c>
      <c r="DV49" s="29" t="s">
        <v>345</v>
      </c>
      <c r="DW49" s="32" t="s">
        <v>345</v>
      </c>
      <c r="DX49" s="31" t="s">
        <v>345</v>
      </c>
      <c r="DY49" s="31" t="s">
        <v>345</v>
      </c>
      <c r="DZ49" s="31" t="s">
        <v>345</v>
      </c>
      <c r="EA49" s="31" t="s">
        <v>345</v>
      </c>
      <c r="EB49" s="31" t="s">
        <v>345</v>
      </c>
      <c r="EC49" s="31" t="s">
        <v>345</v>
      </c>
      <c r="ED49" s="31" t="s">
        <v>345</v>
      </c>
      <c r="EE49" s="31" t="s">
        <v>345</v>
      </c>
      <c r="EF49" s="31" t="s">
        <v>345</v>
      </c>
      <c r="EG49" s="31" t="s">
        <v>345</v>
      </c>
      <c r="EH49" s="31" t="s">
        <v>345</v>
      </c>
      <c r="EI49" s="31" t="s">
        <v>345</v>
      </c>
      <c r="EJ49" s="31" t="s">
        <v>345</v>
      </c>
      <c r="EK49" s="31" t="s">
        <v>345</v>
      </c>
      <c r="EL49" s="31" t="s">
        <v>345</v>
      </c>
      <c r="EM49" s="31" t="s">
        <v>345</v>
      </c>
      <c r="EN49" s="31" t="s">
        <v>345</v>
      </c>
      <c r="EO49" s="31" t="s">
        <v>345</v>
      </c>
      <c r="EP49" s="31" t="s">
        <v>345</v>
      </c>
      <c r="EQ49" s="31" t="s">
        <v>345</v>
      </c>
      <c r="ER49" s="31" t="s">
        <v>345</v>
      </c>
      <c r="ES49" s="31" t="s">
        <v>345</v>
      </c>
      <c r="ET49" s="31" t="s">
        <v>345</v>
      </c>
      <c r="EU49" s="31" t="s">
        <v>345</v>
      </c>
      <c r="EV49" s="31" t="s">
        <v>345</v>
      </c>
      <c r="EW49" s="31" t="s">
        <v>345</v>
      </c>
      <c r="EX49" s="31" t="s">
        <v>345</v>
      </c>
      <c r="EY49" s="31" t="s">
        <v>345</v>
      </c>
      <c r="EZ49" s="31" t="s">
        <v>345</v>
      </c>
      <c r="FA49" s="31" t="s">
        <v>345</v>
      </c>
      <c r="FB49" s="31" t="s">
        <v>345</v>
      </c>
      <c r="FC49" s="31" t="s">
        <v>345</v>
      </c>
      <c r="FD49" s="31" t="s">
        <v>345</v>
      </c>
      <c r="FE49" s="31" t="s">
        <v>345</v>
      </c>
      <c r="FF49" s="31" t="s">
        <v>345</v>
      </c>
      <c r="FG49" s="31" t="s">
        <v>345</v>
      </c>
      <c r="FH49" s="31" t="s">
        <v>345</v>
      </c>
      <c r="FI49" s="31" t="s">
        <v>345</v>
      </c>
      <c r="FJ49" s="31" t="s">
        <v>345</v>
      </c>
      <c r="FK49" s="31" t="s">
        <v>345</v>
      </c>
      <c r="FL49" s="31" t="s">
        <v>345</v>
      </c>
      <c r="FM49" s="31" t="s">
        <v>345</v>
      </c>
      <c r="FN49" s="31" t="s">
        <v>345</v>
      </c>
      <c r="FO49" s="31" t="s">
        <v>345</v>
      </c>
      <c r="FP49" s="31" t="s">
        <v>345</v>
      </c>
      <c r="FQ49" s="31" t="s">
        <v>345</v>
      </c>
      <c r="FR49" s="31" t="s">
        <v>345</v>
      </c>
      <c r="FS49" s="31" t="s">
        <v>345</v>
      </c>
      <c r="FT49" s="31" t="s">
        <v>345</v>
      </c>
      <c r="FU49" s="31" t="s">
        <v>345</v>
      </c>
      <c r="FV49" s="31" t="s">
        <v>345</v>
      </c>
      <c r="FW49" s="31" t="s">
        <v>345</v>
      </c>
      <c r="FX49" s="31" t="s">
        <v>345</v>
      </c>
      <c r="FY49" s="32" t="s">
        <v>345</v>
      </c>
      <c r="FZ49" s="31" t="s">
        <v>345</v>
      </c>
      <c r="GA49" s="49" t="s">
        <v>345</v>
      </c>
    </row>
    <row r="50" spans="1:183">
      <c r="A50" s="50">
        <v>1858</v>
      </c>
      <c r="B50" s="31" t="s">
        <v>345</v>
      </c>
      <c r="C50" s="31">
        <v>2211.5384615384619</v>
      </c>
      <c r="D50" s="31">
        <v>1687.8402903811252</v>
      </c>
      <c r="E50" s="31" t="s">
        <v>345</v>
      </c>
      <c r="F50" s="31">
        <v>1900.0806885422271</v>
      </c>
      <c r="G50" s="31">
        <v>1574.2389024321105</v>
      </c>
      <c r="H50" s="31" t="s">
        <v>345</v>
      </c>
      <c r="I50" s="31">
        <v>2440.4978749241045</v>
      </c>
      <c r="J50" s="31">
        <v>1079.1931711385862</v>
      </c>
      <c r="K50" s="31">
        <v>1118.0274858528699</v>
      </c>
      <c r="L50" s="31">
        <v>2132.8502415458938</v>
      </c>
      <c r="M50" s="31">
        <v>2742.3122932939273</v>
      </c>
      <c r="N50" s="32" t="s">
        <v>345</v>
      </c>
      <c r="O50" s="36" t="s">
        <v>345</v>
      </c>
      <c r="P50" s="31" t="s">
        <v>345</v>
      </c>
      <c r="Q50" s="31" t="s">
        <v>345</v>
      </c>
      <c r="R50" s="31">
        <v>1153.0336210228004</v>
      </c>
      <c r="S50" s="31" t="s">
        <v>345</v>
      </c>
      <c r="T50" s="35" t="s">
        <v>345</v>
      </c>
      <c r="U50" s="31">
        <v>2297.1659919028343</v>
      </c>
      <c r="V50" s="31" t="s">
        <v>345</v>
      </c>
      <c r="W50" s="31" t="s">
        <v>345</v>
      </c>
      <c r="X50" s="31" t="s">
        <v>345</v>
      </c>
      <c r="Y50" s="32" t="s">
        <v>345</v>
      </c>
      <c r="Z50" s="31" t="s">
        <v>345</v>
      </c>
      <c r="AA50" s="31" t="s">
        <v>345</v>
      </c>
      <c r="AB50" s="31" t="s">
        <v>345</v>
      </c>
      <c r="AC50" s="31" t="s">
        <v>345</v>
      </c>
      <c r="AD50" s="31" t="s">
        <v>345</v>
      </c>
      <c r="AE50" s="31" t="s">
        <v>345</v>
      </c>
      <c r="AF50" s="31" t="s">
        <v>345</v>
      </c>
      <c r="AG50" s="32" t="s">
        <v>345</v>
      </c>
      <c r="AH50" s="31" t="s">
        <v>345</v>
      </c>
      <c r="AI50" s="31" t="s">
        <v>345</v>
      </c>
      <c r="AJ50" s="31" t="s">
        <v>345</v>
      </c>
      <c r="AK50" s="31" t="s">
        <v>345</v>
      </c>
      <c r="AL50" s="31" t="s">
        <v>345</v>
      </c>
      <c r="AM50" s="32"/>
      <c r="AN50" s="31"/>
      <c r="AO50" s="31"/>
      <c r="AP50" s="32"/>
      <c r="AQ50" s="31" t="s">
        <v>345</v>
      </c>
      <c r="AR50" s="31" t="s">
        <v>345</v>
      </c>
      <c r="AS50" s="31" t="s">
        <v>345</v>
      </c>
      <c r="AT50" s="31" t="s">
        <v>345</v>
      </c>
      <c r="AU50" s="31" t="s">
        <v>345</v>
      </c>
      <c r="AV50" s="31" t="s">
        <v>345</v>
      </c>
      <c r="AW50" s="31" t="s">
        <v>345</v>
      </c>
      <c r="AX50" s="31" t="s">
        <v>345</v>
      </c>
      <c r="AY50" s="31" t="s">
        <v>345</v>
      </c>
      <c r="AZ50" s="31" t="s">
        <v>345</v>
      </c>
      <c r="BA50" s="31" t="s">
        <v>345</v>
      </c>
      <c r="BB50" s="31" t="s">
        <v>345</v>
      </c>
      <c r="BC50" s="31" t="s">
        <v>345</v>
      </c>
      <c r="BD50" s="31" t="s">
        <v>345</v>
      </c>
      <c r="BE50" s="31" t="s">
        <v>345</v>
      </c>
      <c r="BF50" s="32" t="s">
        <v>345</v>
      </c>
      <c r="BG50" s="31" t="s">
        <v>345</v>
      </c>
      <c r="BH50" s="31" t="s">
        <v>345</v>
      </c>
      <c r="BI50" s="31">
        <v>1044.6771382656095</v>
      </c>
      <c r="BJ50" s="31" t="s">
        <v>345</v>
      </c>
      <c r="BK50" s="31" t="s">
        <v>345</v>
      </c>
      <c r="BL50" s="31" t="s">
        <v>345</v>
      </c>
      <c r="BM50" s="31" t="s">
        <v>345</v>
      </c>
      <c r="BN50" s="31" t="s">
        <v>345</v>
      </c>
      <c r="BO50" s="32" t="s">
        <v>345</v>
      </c>
      <c r="BP50" s="31" t="s">
        <v>345</v>
      </c>
      <c r="BQ50" s="31" t="s">
        <v>345</v>
      </c>
      <c r="BR50" s="31" t="s">
        <v>345</v>
      </c>
      <c r="BS50" s="31" t="s">
        <v>345</v>
      </c>
      <c r="BT50" s="31" t="s">
        <v>345</v>
      </c>
      <c r="BU50" s="31" t="s">
        <v>345</v>
      </c>
      <c r="BV50" s="31" t="s">
        <v>345</v>
      </c>
      <c r="BW50" s="31" t="s">
        <v>345</v>
      </c>
      <c r="BX50" s="31" t="s">
        <v>345</v>
      </c>
      <c r="BY50" s="31" t="s">
        <v>345</v>
      </c>
      <c r="BZ50" s="31" t="s">
        <v>345</v>
      </c>
      <c r="CA50" s="31" t="s">
        <v>345</v>
      </c>
      <c r="CB50" s="31" t="s">
        <v>345</v>
      </c>
      <c r="CC50" s="31" t="s">
        <v>345</v>
      </c>
      <c r="CD50" s="31" t="s">
        <v>345</v>
      </c>
      <c r="CE50" s="32" t="s">
        <v>345</v>
      </c>
      <c r="CF50" s="31" t="s">
        <v>345</v>
      </c>
      <c r="CG50" s="32" t="s">
        <v>345</v>
      </c>
      <c r="CH50" s="31" t="s">
        <v>345</v>
      </c>
      <c r="CI50" s="31" t="s">
        <v>345</v>
      </c>
      <c r="CJ50" s="31" t="s">
        <v>345</v>
      </c>
      <c r="CK50" s="31" t="s">
        <v>345</v>
      </c>
      <c r="CL50" s="31" t="s">
        <v>345</v>
      </c>
      <c r="CM50" s="31" t="s">
        <v>345</v>
      </c>
      <c r="CN50" s="31" t="s">
        <v>345</v>
      </c>
      <c r="CO50" s="31" t="s">
        <v>345</v>
      </c>
      <c r="CP50" s="31" t="s">
        <v>345</v>
      </c>
      <c r="CQ50" s="31" t="s">
        <v>345</v>
      </c>
      <c r="CR50" s="31" t="s">
        <v>345</v>
      </c>
      <c r="CS50" s="31" t="s">
        <v>345</v>
      </c>
      <c r="CT50" s="31" t="s">
        <v>345</v>
      </c>
      <c r="CU50" s="31" t="s">
        <v>345</v>
      </c>
      <c r="CV50" s="31" t="s">
        <v>345</v>
      </c>
      <c r="CW50" s="31" t="s">
        <v>345</v>
      </c>
      <c r="CX50" s="32" t="s">
        <v>345</v>
      </c>
      <c r="CY50" s="31" t="s">
        <v>345</v>
      </c>
      <c r="CZ50" s="31" t="s">
        <v>345</v>
      </c>
      <c r="DA50" s="31" t="s">
        <v>345</v>
      </c>
      <c r="DB50" s="31" t="s">
        <v>345</v>
      </c>
      <c r="DC50" s="31" t="s">
        <v>345</v>
      </c>
      <c r="DD50" s="31" t="s">
        <v>345</v>
      </c>
      <c r="DE50" s="31" t="s">
        <v>345</v>
      </c>
      <c r="DF50" s="32" t="s">
        <v>345</v>
      </c>
      <c r="DG50" s="31" t="s">
        <v>345</v>
      </c>
      <c r="DH50" s="31" t="s">
        <v>345</v>
      </c>
      <c r="DI50" s="31" t="s">
        <v>345</v>
      </c>
      <c r="DJ50" s="31" t="s">
        <v>345</v>
      </c>
      <c r="DK50" s="31" t="s">
        <v>345</v>
      </c>
      <c r="DL50" s="31" t="s">
        <v>345</v>
      </c>
      <c r="DM50" s="31" t="s">
        <v>345</v>
      </c>
      <c r="DN50" s="31" t="s">
        <v>345</v>
      </c>
      <c r="DO50" s="31" t="s">
        <v>345</v>
      </c>
      <c r="DP50" s="31" t="s">
        <v>345</v>
      </c>
      <c r="DQ50" s="31" t="s">
        <v>345</v>
      </c>
      <c r="DR50" s="31" t="s">
        <v>345</v>
      </c>
      <c r="DS50" s="31" t="s">
        <v>345</v>
      </c>
      <c r="DT50" s="31" t="s">
        <v>345</v>
      </c>
      <c r="DU50" s="31" t="s">
        <v>345</v>
      </c>
      <c r="DV50" s="29" t="s">
        <v>345</v>
      </c>
      <c r="DW50" s="32" t="s">
        <v>345</v>
      </c>
      <c r="DX50" s="31" t="s">
        <v>345</v>
      </c>
      <c r="DY50" s="31" t="s">
        <v>345</v>
      </c>
      <c r="DZ50" s="31" t="s">
        <v>345</v>
      </c>
      <c r="EA50" s="31" t="s">
        <v>345</v>
      </c>
      <c r="EB50" s="31" t="s">
        <v>345</v>
      </c>
      <c r="EC50" s="31" t="s">
        <v>345</v>
      </c>
      <c r="ED50" s="31" t="s">
        <v>345</v>
      </c>
      <c r="EE50" s="31" t="s">
        <v>345</v>
      </c>
      <c r="EF50" s="31" t="s">
        <v>345</v>
      </c>
      <c r="EG50" s="31" t="s">
        <v>345</v>
      </c>
      <c r="EH50" s="31" t="s">
        <v>345</v>
      </c>
      <c r="EI50" s="31" t="s">
        <v>345</v>
      </c>
      <c r="EJ50" s="31" t="s">
        <v>345</v>
      </c>
      <c r="EK50" s="31" t="s">
        <v>345</v>
      </c>
      <c r="EL50" s="31" t="s">
        <v>345</v>
      </c>
      <c r="EM50" s="31" t="s">
        <v>345</v>
      </c>
      <c r="EN50" s="31" t="s">
        <v>345</v>
      </c>
      <c r="EO50" s="31" t="s">
        <v>345</v>
      </c>
      <c r="EP50" s="31" t="s">
        <v>345</v>
      </c>
      <c r="EQ50" s="31" t="s">
        <v>345</v>
      </c>
      <c r="ER50" s="31" t="s">
        <v>345</v>
      </c>
      <c r="ES50" s="31" t="s">
        <v>345</v>
      </c>
      <c r="ET50" s="31" t="s">
        <v>345</v>
      </c>
      <c r="EU50" s="31" t="s">
        <v>345</v>
      </c>
      <c r="EV50" s="31" t="s">
        <v>345</v>
      </c>
      <c r="EW50" s="31" t="s">
        <v>345</v>
      </c>
      <c r="EX50" s="31" t="s">
        <v>345</v>
      </c>
      <c r="EY50" s="31" t="s">
        <v>345</v>
      </c>
      <c r="EZ50" s="31" t="s">
        <v>345</v>
      </c>
      <c r="FA50" s="31" t="s">
        <v>345</v>
      </c>
      <c r="FB50" s="31" t="s">
        <v>345</v>
      </c>
      <c r="FC50" s="31" t="s">
        <v>345</v>
      </c>
      <c r="FD50" s="31" t="s">
        <v>345</v>
      </c>
      <c r="FE50" s="31" t="s">
        <v>345</v>
      </c>
      <c r="FF50" s="31" t="s">
        <v>345</v>
      </c>
      <c r="FG50" s="31" t="s">
        <v>345</v>
      </c>
      <c r="FH50" s="31" t="s">
        <v>345</v>
      </c>
      <c r="FI50" s="31" t="s">
        <v>345</v>
      </c>
      <c r="FJ50" s="31" t="s">
        <v>345</v>
      </c>
      <c r="FK50" s="31" t="s">
        <v>345</v>
      </c>
      <c r="FL50" s="31" t="s">
        <v>345</v>
      </c>
      <c r="FM50" s="31" t="s">
        <v>345</v>
      </c>
      <c r="FN50" s="31" t="s">
        <v>345</v>
      </c>
      <c r="FO50" s="31" t="s">
        <v>345</v>
      </c>
      <c r="FP50" s="31" t="s">
        <v>345</v>
      </c>
      <c r="FQ50" s="31" t="s">
        <v>345</v>
      </c>
      <c r="FR50" s="31" t="s">
        <v>345</v>
      </c>
      <c r="FS50" s="31" t="s">
        <v>345</v>
      </c>
      <c r="FT50" s="31" t="s">
        <v>345</v>
      </c>
      <c r="FU50" s="31" t="s">
        <v>345</v>
      </c>
      <c r="FV50" s="31" t="s">
        <v>345</v>
      </c>
      <c r="FW50" s="31" t="s">
        <v>345</v>
      </c>
      <c r="FX50" s="31" t="s">
        <v>345</v>
      </c>
      <c r="FY50" s="32" t="s">
        <v>345</v>
      </c>
      <c r="FZ50" s="31" t="s">
        <v>345</v>
      </c>
      <c r="GA50" s="49" t="s">
        <v>345</v>
      </c>
    </row>
    <row r="51" spans="1:183">
      <c r="A51" s="50">
        <v>1859</v>
      </c>
      <c r="B51" s="31" t="s">
        <v>345</v>
      </c>
      <c r="C51" s="31">
        <v>2197.4522292993634</v>
      </c>
      <c r="D51" s="31">
        <v>1778.3751493428913</v>
      </c>
      <c r="E51" s="31" t="s">
        <v>345</v>
      </c>
      <c r="F51" s="31">
        <v>1773.5230934479055</v>
      </c>
      <c r="G51" s="31">
        <v>1565.2064097886791</v>
      </c>
      <c r="H51" s="31" t="s">
        <v>345</v>
      </c>
      <c r="I51" s="31">
        <v>2363.8014527845039</v>
      </c>
      <c r="J51" s="31">
        <v>1100.0194586875937</v>
      </c>
      <c r="K51" s="31">
        <v>1172.0287157670832</v>
      </c>
      <c r="L51" s="31">
        <v>2016.4197036443734</v>
      </c>
      <c r="M51" s="31">
        <v>2790.0907187718076</v>
      </c>
      <c r="N51" s="32" t="s">
        <v>345</v>
      </c>
      <c r="O51" s="36" t="s">
        <v>345</v>
      </c>
      <c r="P51" s="31" t="s">
        <v>345</v>
      </c>
      <c r="Q51" s="31" t="s">
        <v>345</v>
      </c>
      <c r="R51" s="31">
        <v>1199.9486652977414</v>
      </c>
      <c r="S51" s="31" t="s">
        <v>345</v>
      </c>
      <c r="T51" s="35" t="s">
        <v>345</v>
      </c>
      <c r="U51" s="31">
        <v>2965.5981235340109</v>
      </c>
      <c r="V51" s="31" t="s">
        <v>345</v>
      </c>
      <c r="W51" s="31" t="s">
        <v>345</v>
      </c>
      <c r="X51" s="31" t="s">
        <v>345</v>
      </c>
      <c r="Y51" s="32" t="s">
        <v>345</v>
      </c>
      <c r="Z51" s="31" t="s">
        <v>345</v>
      </c>
      <c r="AA51" s="31" t="s">
        <v>345</v>
      </c>
      <c r="AB51" s="31" t="s">
        <v>345</v>
      </c>
      <c r="AC51" s="31" t="s">
        <v>345</v>
      </c>
      <c r="AD51" s="31" t="s">
        <v>345</v>
      </c>
      <c r="AE51" s="31" t="s">
        <v>345</v>
      </c>
      <c r="AF51" s="31" t="s">
        <v>345</v>
      </c>
      <c r="AG51" s="32" t="s">
        <v>345</v>
      </c>
      <c r="AH51" s="31" t="s">
        <v>345</v>
      </c>
      <c r="AI51" s="31" t="s">
        <v>345</v>
      </c>
      <c r="AJ51" s="31" t="s">
        <v>345</v>
      </c>
      <c r="AK51" s="31" t="s">
        <v>345</v>
      </c>
      <c r="AL51" s="31" t="s">
        <v>345</v>
      </c>
      <c r="AM51" s="32"/>
      <c r="AN51" s="31"/>
      <c r="AO51" s="31"/>
      <c r="AP51" s="32"/>
      <c r="AQ51" s="31" t="s">
        <v>345</v>
      </c>
      <c r="AR51" s="31" t="s">
        <v>345</v>
      </c>
      <c r="AS51" s="31" t="s">
        <v>345</v>
      </c>
      <c r="AT51" s="31" t="s">
        <v>345</v>
      </c>
      <c r="AU51" s="31" t="s">
        <v>345</v>
      </c>
      <c r="AV51" s="31" t="s">
        <v>345</v>
      </c>
      <c r="AW51" s="31" t="s">
        <v>345</v>
      </c>
      <c r="AX51" s="31" t="s">
        <v>345</v>
      </c>
      <c r="AY51" s="31" t="s">
        <v>345</v>
      </c>
      <c r="AZ51" s="31" t="s">
        <v>345</v>
      </c>
      <c r="BA51" s="31" t="s">
        <v>345</v>
      </c>
      <c r="BB51" s="31" t="s">
        <v>345</v>
      </c>
      <c r="BC51" s="31" t="s">
        <v>345</v>
      </c>
      <c r="BD51" s="31" t="s">
        <v>345</v>
      </c>
      <c r="BE51" s="31" t="s">
        <v>345</v>
      </c>
      <c r="BF51" s="32" t="s">
        <v>345</v>
      </c>
      <c r="BG51" s="31" t="s">
        <v>345</v>
      </c>
      <c r="BH51" s="31" t="s">
        <v>345</v>
      </c>
      <c r="BI51" s="31">
        <v>1068.2172240434752</v>
      </c>
      <c r="BJ51" s="31" t="s">
        <v>345</v>
      </c>
      <c r="BK51" s="31" t="s">
        <v>345</v>
      </c>
      <c r="BL51" s="31" t="s">
        <v>345</v>
      </c>
      <c r="BM51" s="31" t="s">
        <v>345</v>
      </c>
      <c r="BN51" s="31" t="s">
        <v>345</v>
      </c>
      <c r="BO51" s="32" t="s">
        <v>345</v>
      </c>
      <c r="BP51" s="31" t="s">
        <v>345</v>
      </c>
      <c r="BQ51" s="31" t="s">
        <v>345</v>
      </c>
      <c r="BR51" s="31" t="s">
        <v>345</v>
      </c>
      <c r="BS51" s="31" t="s">
        <v>345</v>
      </c>
      <c r="BT51" s="31" t="s">
        <v>345</v>
      </c>
      <c r="BU51" s="31" t="s">
        <v>345</v>
      </c>
      <c r="BV51" s="31" t="s">
        <v>345</v>
      </c>
      <c r="BW51" s="31" t="s">
        <v>345</v>
      </c>
      <c r="BX51" s="31" t="s">
        <v>345</v>
      </c>
      <c r="BY51" s="31" t="s">
        <v>345</v>
      </c>
      <c r="BZ51" s="31" t="s">
        <v>345</v>
      </c>
      <c r="CA51" s="31" t="s">
        <v>345</v>
      </c>
      <c r="CB51" s="31" t="s">
        <v>345</v>
      </c>
      <c r="CC51" s="31" t="s">
        <v>345</v>
      </c>
      <c r="CD51" s="31" t="s">
        <v>345</v>
      </c>
      <c r="CE51" s="32" t="s">
        <v>345</v>
      </c>
      <c r="CF51" s="31" t="s">
        <v>345</v>
      </c>
      <c r="CG51" s="32" t="s">
        <v>345</v>
      </c>
      <c r="CH51" s="31" t="s">
        <v>345</v>
      </c>
      <c r="CI51" s="31" t="s">
        <v>345</v>
      </c>
      <c r="CJ51" s="31" t="s">
        <v>345</v>
      </c>
      <c r="CK51" s="31" t="s">
        <v>345</v>
      </c>
      <c r="CL51" s="31" t="s">
        <v>345</v>
      </c>
      <c r="CM51" s="31" t="s">
        <v>345</v>
      </c>
      <c r="CN51" s="31" t="s">
        <v>345</v>
      </c>
      <c r="CO51" s="31" t="s">
        <v>345</v>
      </c>
      <c r="CP51" s="31" t="s">
        <v>345</v>
      </c>
      <c r="CQ51" s="31" t="s">
        <v>345</v>
      </c>
      <c r="CR51" s="31" t="s">
        <v>345</v>
      </c>
      <c r="CS51" s="31" t="s">
        <v>345</v>
      </c>
      <c r="CT51" s="31" t="s">
        <v>345</v>
      </c>
      <c r="CU51" s="31" t="s">
        <v>345</v>
      </c>
      <c r="CV51" s="31" t="s">
        <v>345</v>
      </c>
      <c r="CW51" s="31" t="s">
        <v>345</v>
      </c>
      <c r="CX51" s="32" t="s">
        <v>345</v>
      </c>
      <c r="CY51" s="31" t="s">
        <v>345</v>
      </c>
      <c r="CZ51" s="31" t="s">
        <v>345</v>
      </c>
      <c r="DA51" s="31" t="s">
        <v>345</v>
      </c>
      <c r="DB51" s="31" t="s">
        <v>345</v>
      </c>
      <c r="DC51" s="31" t="s">
        <v>345</v>
      </c>
      <c r="DD51" s="31" t="s">
        <v>345</v>
      </c>
      <c r="DE51" s="31" t="s">
        <v>345</v>
      </c>
      <c r="DF51" s="32" t="s">
        <v>345</v>
      </c>
      <c r="DG51" s="31" t="s">
        <v>345</v>
      </c>
      <c r="DH51" s="31" t="s">
        <v>345</v>
      </c>
      <c r="DI51" s="31" t="s">
        <v>345</v>
      </c>
      <c r="DJ51" s="31" t="s">
        <v>345</v>
      </c>
      <c r="DK51" s="31" t="s">
        <v>345</v>
      </c>
      <c r="DL51" s="31" t="s">
        <v>345</v>
      </c>
      <c r="DM51" s="31" t="s">
        <v>345</v>
      </c>
      <c r="DN51" s="31" t="s">
        <v>345</v>
      </c>
      <c r="DO51" s="31" t="s">
        <v>345</v>
      </c>
      <c r="DP51" s="31" t="s">
        <v>345</v>
      </c>
      <c r="DQ51" s="31" t="s">
        <v>345</v>
      </c>
      <c r="DR51" s="31" t="s">
        <v>345</v>
      </c>
      <c r="DS51" s="31" t="s">
        <v>345</v>
      </c>
      <c r="DT51" s="31" t="s">
        <v>345</v>
      </c>
      <c r="DU51" s="31" t="s">
        <v>345</v>
      </c>
      <c r="DV51" s="29" t="s">
        <v>345</v>
      </c>
      <c r="DW51" s="32" t="s">
        <v>345</v>
      </c>
      <c r="DX51" s="31" t="s">
        <v>345</v>
      </c>
      <c r="DY51" s="31" t="s">
        <v>345</v>
      </c>
      <c r="DZ51" s="31" t="s">
        <v>345</v>
      </c>
      <c r="EA51" s="31" t="s">
        <v>345</v>
      </c>
      <c r="EB51" s="31" t="s">
        <v>345</v>
      </c>
      <c r="EC51" s="31" t="s">
        <v>345</v>
      </c>
      <c r="ED51" s="31" t="s">
        <v>345</v>
      </c>
      <c r="EE51" s="31" t="s">
        <v>345</v>
      </c>
      <c r="EF51" s="31" t="s">
        <v>345</v>
      </c>
      <c r="EG51" s="31" t="s">
        <v>345</v>
      </c>
      <c r="EH51" s="31" t="s">
        <v>345</v>
      </c>
      <c r="EI51" s="31" t="s">
        <v>345</v>
      </c>
      <c r="EJ51" s="31" t="s">
        <v>345</v>
      </c>
      <c r="EK51" s="31" t="s">
        <v>345</v>
      </c>
      <c r="EL51" s="31" t="s">
        <v>345</v>
      </c>
      <c r="EM51" s="31" t="s">
        <v>345</v>
      </c>
      <c r="EN51" s="31" t="s">
        <v>345</v>
      </c>
      <c r="EO51" s="31" t="s">
        <v>345</v>
      </c>
      <c r="EP51" s="31" t="s">
        <v>345</v>
      </c>
      <c r="EQ51" s="31" t="s">
        <v>345</v>
      </c>
      <c r="ER51" s="31" t="s">
        <v>345</v>
      </c>
      <c r="ES51" s="31" t="s">
        <v>345</v>
      </c>
      <c r="ET51" s="31" t="s">
        <v>345</v>
      </c>
      <c r="EU51" s="31" t="s">
        <v>345</v>
      </c>
      <c r="EV51" s="31" t="s">
        <v>345</v>
      </c>
      <c r="EW51" s="31" t="s">
        <v>345</v>
      </c>
      <c r="EX51" s="31" t="s">
        <v>345</v>
      </c>
      <c r="EY51" s="31" t="s">
        <v>345</v>
      </c>
      <c r="EZ51" s="31" t="s">
        <v>345</v>
      </c>
      <c r="FA51" s="31" t="s">
        <v>345</v>
      </c>
      <c r="FB51" s="31" t="s">
        <v>345</v>
      </c>
      <c r="FC51" s="31" t="s">
        <v>345</v>
      </c>
      <c r="FD51" s="31" t="s">
        <v>345</v>
      </c>
      <c r="FE51" s="31" t="s">
        <v>345</v>
      </c>
      <c r="FF51" s="31" t="s">
        <v>345</v>
      </c>
      <c r="FG51" s="31" t="s">
        <v>345</v>
      </c>
      <c r="FH51" s="31" t="s">
        <v>345</v>
      </c>
      <c r="FI51" s="31" t="s">
        <v>345</v>
      </c>
      <c r="FJ51" s="31" t="s">
        <v>345</v>
      </c>
      <c r="FK51" s="31" t="s">
        <v>345</v>
      </c>
      <c r="FL51" s="31" t="s">
        <v>345</v>
      </c>
      <c r="FM51" s="31" t="s">
        <v>345</v>
      </c>
      <c r="FN51" s="31" t="s">
        <v>345</v>
      </c>
      <c r="FO51" s="31" t="s">
        <v>345</v>
      </c>
      <c r="FP51" s="31" t="s">
        <v>345</v>
      </c>
      <c r="FQ51" s="31" t="s">
        <v>345</v>
      </c>
      <c r="FR51" s="31" t="s">
        <v>345</v>
      </c>
      <c r="FS51" s="31" t="s">
        <v>345</v>
      </c>
      <c r="FT51" s="31" t="s">
        <v>345</v>
      </c>
      <c r="FU51" s="31" t="s">
        <v>345</v>
      </c>
      <c r="FV51" s="31" t="s">
        <v>345</v>
      </c>
      <c r="FW51" s="31" t="s">
        <v>345</v>
      </c>
      <c r="FX51" s="31" t="s">
        <v>345</v>
      </c>
      <c r="FY51" s="32" t="s">
        <v>345</v>
      </c>
      <c r="FZ51" s="31" t="s">
        <v>345</v>
      </c>
      <c r="GA51" s="49" t="s">
        <v>345</v>
      </c>
    </row>
    <row r="52" spans="1:183">
      <c r="A52" s="50">
        <v>1860</v>
      </c>
      <c r="B52" s="31">
        <v>1777.5678866587959</v>
      </c>
      <c r="C52" s="31">
        <v>2292.6160337552742</v>
      </c>
      <c r="D52" s="31">
        <v>1741.1556603773586</v>
      </c>
      <c r="E52" s="31">
        <v>959.1484464902187</v>
      </c>
      <c r="F52" s="31">
        <v>1892.1447721179625</v>
      </c>
      <c r="G52" s="31">
        <v>1639.3242530999473</v>
      </c>
      <c r="H52" s="31" t="s">
        <v>345</v>
      </c>
      <c r="I52" s="31">
        <v>2377.0343580470162</v>
      </c>
      <c r="J52" s="31">
        <v>1136.7274952374307</v>
      </c>
      <c r="K52" s="31">
        <v>1195.0836820083682</v>
      </c>
      <c r="L52" s="31">
        <v>1744.6215139442231</v>
      </c>
      <c r="M52" s="31">
        <v>2830.2409304901689</v>
      </c>
      <c r="N52" s="32" t="s">
        <v>345</v>
      </c>
      <c r="O52" s="36" t="s">
        <v>345</v>
      </c>
      <c r="P52" s="31" t="s">
        <v>345</v>
      </c>
      <c r="Q52" s="31" t="s">
        <v>345</v>
      </c>
      <c r="R52" s="31">
        <v>1236.1590589438692</v>
      </c>
      <c r="S52" s="31" t="s">
        <v>345</v>
      </c>
      <c r="T52" s="35" t="s">
        <v>345</v>
      </c>
      <c r="U52" s="31">
        <v>2894.4193061840119</v>
      </c>
      <c r="V52" s="31">
        <v>2212.121212121212</v>
      </c>
      <c r="W52" s="31">
        <v>1450.5788067675869</v>
      </c>
      <c r="X52" s="31">
        <v>2178.0274593462959</v>
      </c>
      <c r="Y52" s="32">
        <v>2137.2173737436651</v>
      </c>
      <c r="Z52" s="31" t="s">
        <v>345</v>
      </c>
      <c r="AA52" s="31" t="s">
        <v>345</v>
      </c>
      <c r="AB52" s="31" t="s">
        <v>345</v>
      </c>
      <c r="AC52" s="31" t="s">
        <v>345</v>
      </c>
      <c r="AD52" s="31" t="s">
        <v>345</v>
      </c>
      <c r="AE52" s="31" t="s">
        <v>345</v>
      </c>
      <c r="AF52" s="31" t="s">
        <v>345</v>
      </c>
      <c r="AG52" s="32" t="s">
        <v>345</v>
      </c>
      <c r="AH52" s="31" t="s">
        <v>345</v>
      </c>
      <c r="AI52" s="31" t="s">
        <v>345</v>
      </c>
      <c r="AJ52" s="31" t="s">
        <v>345</v>
      </c>
      <c r="AK52" s="31" t="s">
        <v>345</v>
      </c>
      <c r="AL52" s="31" t="s">
        <v>345</v>
      </c>
      <c r="AM52" s="32"/>
      <c r="AN52" s="31"/>
      <c r="AO52" s="31"/>
      <c r="AP52" s="32"/>
      <c r="AQ52" s="31" t="s">
        <v>345</v>
      </c>
      <c r="AR52" s="31" t="s">
        <v>345</v>
      </c>
      <c r="AS52" s="31" t="s">
        <v>345</v>
      </c>
      <c r="AT52" s="31" t="s">
        <v>345</v>
      </c>
      <c r="AU52" s="31" t="s">
        <v>345</v>
      </c>
      <c r="AV52" s="31" t="s">
        <v>345</v>
      </c>
      <c r="AW52" s="31" t="s">
        <v>345</v>
      </c>
      <c r="AX52" s="31" t="s">
        <v>345</v>
      </c>
      <c r="AY52" s="31" t="s">
        <v>345</v>
      </c>
      <c r="AZ52" s="31" t="s">
        <v>345</v>
      </c>
      <c r="BA52" s="31" t="s">
        <v>345</v>
      </c>
      <c r="BB52" s="31" t="s">
        <v>345</v>
      </c>
      <c r="BC52" s="31" t="s">
        <v>345</v>
      </c>
      <c r="BD52" s="31" t="s">
        <v>345</v>
      </c>
      <c r="BE52" s="31" t="s">
        <v>345</v>
      </c>
      <c r="BF52" s="32" t="s">
        <v>345</v>
      </c>
      <c r="BG52" s="31" t="s">
        <v>345</v>
      </c>
      <c r="BH52" s="31" t="s">
        <v>345</v>
      </c>
      <c r="BI52" s="31">
        <v>1093.5024623742656</v>
      </c>
      <c r="BJ52" s="31" t="s">
        <v>345</v>
      </c>
      <c r="BK52" s="31" t="s">
        <v>345</v>
      </c>
      <c r="BL52" s="31" t="s">
        <v>345</v>
      </c>
      <c r="BM52" s="31" t="s">
        <v>345</v>
      </c>
      <c r="BN52" s="31" t="s">
        <v>345</v>
      </c>
      <c r="BO52" s="32" t="s">
        <v>345</v>
      </c>
      <c r="BP52" s="31" t="s">
        <v>345</v>
      </c>
      <c r="BQ52" s="31" t="s">
        <v>345</v>
      </c>
      <c r="BR52" s="31" t="s">
        <v>345</v>
      </c>
      <c r="BS52" s="31" t="s">
        <v>345</v>
      </c>
      <c r="BT52" s="31" t="s">
        <v>345</v>
      </c>
      <c r="BU52" s="31" t="s">
        <v>345</v>
      </c>
      <c r="BV52" s="31" t="s">
        <v>345</v>
      </c>
      <c r="BW52" s="31" t="s">
        <v>345</v>
      </c>
      <c r="BX52" s="31" t="s">
        <v>345</v>
      </c>
      <c r="BY52" s="31" t="s">
        <v>345</v>
      </c>
      <c r="BZ52" s="31" t="s">
        <v>345</v>
      </c>
      <c r="CA52" s="31" t="s">
        <v>345</v>
      </c>
      <c r="CB52" s="31" t="s">
        <v>345</v>
      </c>
      <c r="CC52" s="31" t="s">
        <v>345</v>
      </c>
      <c r="CD52" s="31" t="s">
        <v>345</v>
      </c>
      <c r="CE52" s="32" t="s">
        <v>345</v>
      </c>
      <c r="CF52" s="31" t="s">
        <v>345</v>
      </c>
      <c r="CG52" s="32" t="s">
        <v>345</v>
      </c>
      <c r="CH52" s="31" t="s">
        <v>345</v>
      </c>
      <c r="CI52" s="31" t="s">
        <v>345</v>
      </c>
      <c r="CJ52" s="31" t="s">
        <v>345</v>
      </c>
      <c r="CK52" s="31" t="s">
        <v>345</v>
      </c>
      <c r="CL52" s="31" t="s">
        <v>345</v>
      </c>
      <c r="CM52" s="31" t="s">
        <v>345</v>
      </c>
      <c r="CN52" s="31" t="s">
        <v>345</v>
      </c>
      <c r="CO52" s="31" t="s">
        <v>345</v>
      </c>
      <c r="CP52" s="31" t="s">
        <v>345</v>
      </c>
      <c r="CQ52" s="31" t="s">
        <v>345</v>
      </c>
      <c r="CR52" s="31" t="s">
        <v>345</v>
      </c>
      <c r="CS52" s="31" t="s">
        <v>345</v>
      </c>
      <c r="CT52" s="31" t="s">
        <v>345</v>
      </c>
      <c r="CU52" s="31" t="s">
        <v>345</v>
      </c>
      <c r="CV52" s="31" t="s">
        <v>345</v>
      </c>
      <c r="CW52" s="31" t="s">
        <v>345</v>
      </c>
      <c r="CX52" s="32" t="s">
        <v>345</v>
      </c>
      <c r="CY52" s="31" t="s">
        <v>345</v>
      </c>
      <c r="CZ52" s="31" t="s">
        <v>345</v>
      </c>
      <c r="DA52" s="31" t="s">
        <v>345</v>
      </c>
      <c r="DB52" s="31" t="s">
        <v>345</v>
      </c>
      <c r="DC52" s="31" t="s">
        <v>345</v>
      </c>
      <c r="DD52" s="31" t="s">
        <v>345</v>
      </c>
      <c r="DE52" s="31" t="s">
        <v>345</v>
      </c>
      <c r="DF52" s="32" t="s">
        <v>345</v>
      </c>
      <c r="DG52" s="31" t="s">
        <v>345</v>
      </c>
      <c r="DH52" s="31" t="s">
        <v>345</v>
      </c>
      <c r="DI52" s="31" t="s">
        <v>345</v>
      </c>
      <c r="DJ52" s="31" t="s">
        <v>345</v>
      </c>
      <c r="DK52" s="31" t="s">
        <v>345</v>
      </c>
      <c r="DL52" s="31" t="s">
        <v>345</v>
      </c>
      <c r="DM52" s="31" t="s">
        <v>345</v>
      </c>
      <c r="DN52" s="31" t="s">
        <v>345</v>
      </c>
      <c r="DO52" s="31" t="s">
        <v>345</v>
      </c>
      <c r="DP52" s="31" t="s">
        <v>345</v>
      </c>
      <c r="DQ52" s="31" t="s">
        <v>345</v>
      </c>
      <c r="DR52" s="31" t="s">
        <v>345</v>
      </c>
      <c r="DS52" s="31" t="s">
        <v>345</v>
      </c>
      <c r="DT52" s="31" t="s">
        <v>345</v>
      </c>
      <c r="DU52" s="31" t="s">
        <v>345</v>
      </c>
      <c r="DV52" s="29" t="s">
        <v>345</v>
      </c>
      <c r="DW52" s="32" t="s">
        <v>345</v>
      </c>
      <c r="DX52" s="31" t="s">
        <v>345</v>
      </c>
      <c r="DY52" s="31" t="s">
        <v>345</v>
      </c>
      <c r="DZ52" s="31" t="s">
        <v>345</v>
      </c>
      <c r="EA52" s="31" t="s">
        <v>345</v>
      </c>
      <c r="EB52" s="31" t="s">
        <v>345</v>
      </c>
      <c r="EC52" s="31" t="s">
        <v>345</v>
      </c>
      <c r="ED52" s="31" t="s">
        <v>345</v>
      </c>
      <c r="EE52" s="31" t="s">
        <v>345</v>
      </c>
      <c r="EF52" s="31" t="s">
        <v>345</v>
      </c>
      <c r="EG52" s="31" t="s">
        <v>345</v>
      </c>
      <c r="EH52" s="31" t="s">
        <v>345</v>
      </c>
      <c r="EI52" s="31" t="s">
        <v>345</v>
      </c>
      <c r="EJ52" s="31" t="s">
        <v>345</v>
      </c>
      <c r="EK52" s="31" t="s">
        <v>345</v>
      </c>
      <c r="EL52" s="31" t="s">
        <v>345</v>
      </c>
      <c r="EM52" s="31" t="s">
        <v>345</v>
      </c>
      <c r="EN52" s="31" t="s">
        <v>345</v>
      </c>
      <c r="EO52" s="31" t="s">
        <v>345</v>
      </c>
      <c r="EP52" s="31" t="s">
        <v>345</v>
      </c>
      <c r="EQ52" s="31" t="s">
        <v>345</v>
      </c>
      <c r="ER52" s="31" t="s">
        <v>345</v>
      </c>
      <c r="ES52" s="31" t="s">
        <v>345</v>
      </c>
      <c r="ET52" s="31" t="s">
        <v>345</v>
      </c>
      <c r="EU52" s="31" t="s">
        <v>345</v>
      </c>
      <c r="EV52" s="31" t="s">
        <v>345</v>
      </c>
      <c r="EW52" s="31" t="s">
        <v>345</v>
      </c>
      <c r="EX52" s="31" t="s">
        <v>345</v>
      </c>
      <c r="EY52" s="31" t="s">
        <v>345</v>
      </c>
      <c r="EZ52" s="31" t="s">
        <v>345</v>
      </c>
      <c r="FA52" s="31" t="s">
        <v>345</v>
      </c>
      <c r="FB52" s="31" t="s">
        <v>345</v>
      </c>
      <c r="FC52" s="31" t="s">
        <v>345</v>
      </c>
      <c r="FD52" s="31" t="s">
        <v>345</v>
      </c>
      <c r="FE52" s="31" t="s">
        <v>345</v>
      </c>
      <c r="FF52" s="31" t="s">
        <v>345</v>
      </c>
      <c r="FG52" s="31" t="s">
        <v>345</v>
      </c>
      <c r="FH52" s="31" t="s">
        <v>345</v>
      </c>
      <c r="FI52" s="31" t="s">
        <v>345</v>
      </c>
      <c r="FJ52" s="31" t="s">
        <v>345</v>
      </c>
      <c r="FK52" s="31" t="s">
        <v>345</v>
      </c>
      <c r="FL52" s="31" t="s">
        <v>345</v>
      </c>
      <c r="FM52" s="31" t="s">
        <v>345</v>
      </c>
      <c r="FN52" s="31" t="s">
        <v>345</v>
      </c>
      <c r="FO52" s="31" t="s">
        <v>345</v>
      </c>
      <c r="FP52" s="31" t="s">
        <v>345</v>
      </c>
      <c r="FQ52" s="31" t="s">
        <v>345</v>
      </c>
      <c r="FR52" s="31" t="s">
        <v>345</v>
      </c>
      <c r="FS52" s="31" t="s">
        <v>345</v>
      </c>
      <c r="FT52" s="31" t="s">
        <v>345</v>
      </c>
      <c r="FU52" s="31" t="s">
        <v>345</v>
      </c>
      <c r="FV52" s="31" t="s">
        <v>345</v>
      </c>
      <c r="FW52" s="31" t="s">
        <v>345</v>
      </c>
      <c r="FX52" s="31" t="s">
        <v>345</v>
      </c>
      <c r="FY52" s="32" t="s">
        <v>345</v>
      </c>
      <c r="FZ52" s="31" t="s">
        <v>345</v>
      </c>
      <c r="GA52" s="49" t="s">
        <v>345</v>
      </c>
    </row>
    <row r="53" spans="1:183">
      <c r="A53" s="50">
        <v>1861</v>
      </c>
      <c r="B53" s="31" t="s">
        <v>345</v>
      </c>
      <c r="C53" s="31">
        <v>2310.2220360284878</v>
      </c>
      <c r="D53" s="31">
        <v>1747.2335468841002</v>
      </c>
      <c r="E53" s="31">
        <v>957.8107183580388</v>
      </c>
      <c r="F53" s="31">
        <v>1769.2966033698849</v>
      </c>
      <c r="G53" s="31">
        <v>1582.8736105393166</v>
      </c>
      <c r="H53" s="31">
        <v>1447.4837136652825</v>
      </c>
      <c r="I53" s="31">
        <v>2397.3053892215571</v>
      </c>
      <c r="J53" s="31">
        <v>1103.7756649204732</v>
      </c>
      <c r="K53" s="31">
        <v>1183.1275720164608</v>
      </c>
      <c r="L53" s="31">
        <v>1858.5578446909667</v>
      </c>
      <c r="M53" s="31">
        <v>2884.0634441087614</v>
      </c>
      <c r="N53" s="32" t="s">
        <v>345</v>
      </c>
      <c r="O53" s="36" t="s">
        <v>345</v>
      </c>
      <c r="P53" s="31" t="s">
        <v>345</v>
      </c>
      <c r="Q53" s="31">
        <v>882.91605301914581</v>
      </c>
      <c r="R53" s="31">
        <v>1248.1686731638956</v>
      </c>
      <c r="S53" s="31" t="s">
        <v>345</v>
      </c>
      <c r="T53" s="35" t="s">
        <v>345</v>
      </c>
      <c r="U53" s="31">
        <v>2850.6686478454681</v>
      </c>
      <c r="V53" s="31" t="s">
        <v>345</v>
      </c>
      <c r="W53" s="31" t="s">
        <v>345</v>
      </c>
      <c r="X53" s="31" t="s">
        <v>345</v>
      </c>
      <c r="Y53" s="32" t="s">
        <v>345</v>
      </c>
      <c r="Z53" s="31" t="s">
        <v>345</v>
      </c>
      <c r="AA53" s="31" t="s">
        <v>345</v>
      </c>
      <c r="AB53" s="31" t="s">
        <v>345</v>
      </c>
      <c r="AC53" s="31" t="s">
        <v>345</v>
      </c>
      <c r="AD53" s="31" t="s">
        <v>345</v>
      </c>
      <c r="AE53" s="31" t="s">
        <v>345</v>
      </c>
      <c r="AF53" s="31" t="s">
        <v>345</v>
      </c>
      <c r="AG53" s="32" t="s">
        <v>345</v>
      </c>
      <c r="AH53" s="31" t="s">
        <v>345</v>
      </c>
      <c r="AI53" s="31" t="s">
        <v>345</v>
      </c>
      <c r="AJ53" s="31" t="s">
        <v>345</v>
      </c>
      <c r="AK53" s="31" t="s">
        <v>345</v>
      </c>
      <c r="AL53" s="31" t="s">
        <v>345</v>
      </c>
      <c r="AM53" s="32"/>
      <c r="AN53" s="31"/>
      <c r="AO53" s="31"/>
      <c r="AP53" s="32"/>
      <c r="AQ53" s="31" t="s">
        <v>345</v>
      </c>
      <c r="AR53" s="31" t="s">
        <v>345</v>
      </c>
      <c r="AS53" s="31" t="s">
        <v>345</v>
      </c>
      <c r="AT53" s="31" t="s">
        <v>345</v>
      </c>
      <c r="AU53" s="31" t="s">
        <v>345</v>
      </c>
      <c r="AV53" s="31" t="s">
        <v>345</v>
      </c>
      <c r="AW53" s="31" t="s">
        <v>345</v>
      </c>
      <c r="AX53" s="31" t="s">
        <v>345</v>
      </c>
      <c r="AY53" s="31" t="s">
        <v>345</v>
      </c>
      <c r="AZ53" s="31" t="s">
        <v>345</v>
      </c>
      <c r="BA53" s="31" t="s">
        <v>345</v>
      </c>
      <c r="BB53" s="31" t="s">
        <v>345</v>
      </c>
      <c r="BC53" s="31" t="s">
        <v>345</v>
      </c>
      <c r="BD53" s="31" t="s">
        <v>345</v>
      </c>
      <c r="BE53" s="31" t="s">
        <v>345</v>
      </c>
      <c r="BF53" s="32" t="s">
        <v>345</v>
      </c>
      <c r="BG53" s="31" t="s">
        <v>345</v>
      </c>
      <c r="BH53" s="31" t="s">
        <v>345</v>
      </c>
      <c r="BI53" s="31">
        <v>1083.0816632361878</v>
      </c>
      <c r="BJ53" s="31" t="s">
        <v>345</v>
      </c>
      <c r="BK53" s="31" t="s">
        <v>345</v>
      </c>
      <c r="BL53" s="31" t="s">
        <v>345</v>
      </c>
      <c r="BM53" s="31" t="s">
        <v>345</v>
      </c>
      <c r="BN53" s="31" t="s">
        <v>345</v>
      </c>
      <c r="BO53" s="32" t="s">
        <v>345</v>
      </c>
      <c r="BP53" s="31" t="s">
        <v>345</v>
      </c>
      <c r="BQ53" s="31" t="s">
        <v>345</v>
      </c>
      <c r="BR53" s="31" t="s">
        <v>345</v>
      </c>
      <c r="BS53" s="31" t="s">
        <v>345</v>
      </c>
      <c r="BT53" s="31" t="s">
        <v>345</v>
      </c>
      <c r="BU53" s="31" t="s">
        <v>345</v>
      </c>
      <c r="BV53" s="31" t="s">
        <v>345</v>
      </c>
      <c r="BW53" s="31" t="s">
        <v>345</v>
      </c>
      <c r="BX53" s="31" t="s">
        <v>345</v>
      </c>
      <c r="BY53" s="31" t="s">
        <v>345</v>
      </c>
      <c r="BZ53" s="31" t="s">
        <v>345</v>
      </c>
      <c r="CA53" s="31" t="s">
        <v>345</v>
      </c>
      <c r="CB53" s="31" t="s">
        <v>345</v>
      </c>
      <c r="CC53" s="31" t="s">
        <v>345</v>
      </c>
      <c r="CD53" s="31" t="s">
        <v>345</v>
      </c>
      <c r="CE53" s="32" t="s">
        <v>345</v>
      </c>
      <c r="CF53" s="31" t="s">
        <v>345</v>
      </c>
      <c r="CG53" s="32" t="s">
        <v>345</v>
      </c>
      <c r="CH53" s="31" t="s">
        <v>345</v>
      </c>
      <c r="CI53" s="31" t="s">
        <v>345</v>
      </c>
      <c r="CJ53" s="31" t="s">
        <v>345</v>
      </c>
      <c r="CK53" s="31" t="s">
        <v>345</v>
      </c>
      <c r="CL53" s="31" t="s">
        <v>345</v>
      </c>
      <c r="CM53" s="31" t="s">
        <v>345</v>
      </c>
      <c r="CN53" s="31" t="s">
        <v>345</v>
      </c>
      <c r="CO53" s="31" t="s">
        <v>345</v>
      </c>
      <c r="CP53" s="31" t="s">
        <v>345</v>
      </c>
      <c r="CQ53" s="31" t="s">
        <v>345</v>
      </c>
      <c r="CR53" s="31" t="s">
        <v>345</v>
      </c>
      <c r="CS53" s="31" t="s">
        <v>345</v>
      </c>
      <c r="CT53" s="31" t="s">
        <v>345</v>
      </c>
      <c r="CU53" s="31" t="s">
        <v>345</v>
      </c>
      <c r="CV53" s="31" t="s">
        <v>345</v>
      </c>
      <c r="CW53" s="31" t="s">
        <v>345</v>
      </c>
      <c r="CX53" s="32" t="s">
        <v>345</v>
      </c>
      <c r="CY53" s="31" t="s">
        <v>345</v>
      </c>
      <c r="CZ53" s="31" t="s">
        <v>345</v>
      </c>
      <c r="DA53" s="31" t="s">
        <v>345</v>
      </c>
      <c r="DB53" s="31" t="s">
        <v>345</v>
      </c>
      <c r="DC53" s="31" t="s">
        <v>345</v>
      </c>
      <c r="DD53" s="31" t="s">
        <v>345</v>
      </c>
      <c r="DE53" s="31" t="s">
        <v>345</v>
      </c>
      <c r="DF53" s="32" t="s">
        <v>345</v>
      </c>
      <c r="DG53" s="31" t="s">
        <v>345</v>
      </c>
      <c r="DH53" s="31" t="s">
        <v>345</v>
      </c>
      <c r="DI53" s="31" t="s">
        <v>345</v>
      </c>
      <c r="DJ53" s="31" t="s">
        <v>345</v>
      </c>
      <c r="DK53" s="31" t="s">
        <v>345</v>
      </c>
      <c r="DL53" s="31" t="s">
        <v>345</v>
      </c>
      <c r="DM53" s="31" t="s">
        <v>345</v>
      </c>
      <c r="DN53" s="31" t="s">
        <v>345</v>
      </c>
      <c r="DO53" s="31" t="s">
        <v>345</v>
      </c>
      <c r="DP53" s="31" t="s">
        <v>345</v>
      </c>
      <c r="DQ53" s="31" t="s">
        <v>345</v>
      </c>
      <c r="DR53" s="31" t="s">
        <v>345</v>
      </c>
      <c r="DS53" s="31" t="s">
        <v>345</v>
      </c>
      <c r="DT53" s="31" t="s">
        <v>345</v>
      </c>
      <c r="DU53" s="31" t="s">
        <v>345</v>
      </c>
      <c r="DV53" s="29" t="s">
        <v>345</v>
      </c>
      <c r="DW53" s="32" t="s">
        <v>345</v>
      </c>
      <c r="DX53" s="31" t="s">
        <v>345</v>
      </c>
      <c r="DY53" s="31" t="s">
        <v>345</v>
      </c>
      <c r="DZ53" s="31" t="s">
        <v>345</v>
      </c>
      <c r="EA53" s="31" t="s">
        <v>345</v>
      </c>
      <c r="EB53" s="31" t="s">
        <v>345</v>
      </c>
      <c r="EC53" s="31" t="s">
        <v>345</v>
      </c>
      <c r="ED53" s="31" t="s">
        <v>345</v>
      </c>
      <c r="EE53" s="31" t="s">
        <v>345</v>
      </c>
      <c r="EF53" s="31" t="s">
        <v>345</v>
      </c>
      <c r="EG53" s="31" t="s">
        <v>345</v>
      </c>
      <c r="EH53" s="31" t="s">
        <v>345</v>
      </c>
      <c r="EI53" s="31" t="s">
        <v>345</v>
      </c>
      <c r="EJ53" s="31" t="s">
        <v>345</v>
      </c>
      <c r="EK53" s="31" t="s">
        <v>345</v>
      </c>
      <c r="EL53" s="31" t="s">
        <v>345</v>
      </c>
      <c r="EM53" s="31" t="s">
        <v>345</v>
      </c>
      <c r="EN53" s="31" t="s">
        <v>345</v>
      </c>
      <c r="EO53" s="31" t="s">
        <v>345</v>
      </c>
      <c r="EP53" s="31" t="s">
        <v>345</v>
      </c>
      <c r="EQ53" s="31" t="s">
        <v>345</v>
      </c>
      <c r="ER53" s="31" t="s">
        <v>345</v>
      </c>
      <c r="ES53" s="31" t="s">
        <v>345</v>
      </c>
      <c r="ET53" s="31" t="s">
        <v>345</v>
      </c>
      <c r="EU53" s="31" t="s">
        <v>345</v>
      </c>
      <c r="EV53" s="31" t="s">
        <v>345</v>
      </c>
      <c r="EW53" s="31" t="s">
        <v>345</v>
      </c>
      <c r="EX53" s="31" t="s">
        <v>345</v>
      </c>
      <c r="EY53" s="31" t="s">
        <v>345</v>
      </c>
      <c r="EZ53" s="31" t="s">
        <v>345</v>
      </c>
      <c r="FA53" s="31" t="s">
        <v>345</v>
      </c>
      <c r="FB53" s="31" t="s">
        <v>345</v>
      </c>
      <c r="FC53" s="31" t="s">
        <v>345</v>
      </c>
      <c r="FD53" s="31" t="s">
        <v>345</v>
      </c>
      <c r="FE53" s="31" t="s">
        <v>345</v>
      </c>
      <c r="FF53" s="31" t="s">
        <v>345</v>
      </c>
      <c r="FG53" s="31" t="s">
        <v>345</v>
      </c>
      <c r="FH53" s="31" t="s">
        <v>345</v>
      </c>
      <c r="FI53" s="31" t="s">
        <v>345</v>
      </c>
      <c r="FJ53" s="31" t="s">
        <v>345</v>
      </c>
      <c r="FK53" s="31" t="s">
        <v>345</v>
      </c>
      <c r="FL53" s="31" t="s">
        <v>345</v>
      </c>
      <c r="FM53" s="31" t="s">
        <v>345</v>
      </c>
      <c r="FN53" s="31" t="s">
        <v>345</v>
      </c>
      <c r="FO53" s="31" t="s">
        <v>345</v>
      </c>
      <c r="FP53" s="31" t="s">
        <v>345</v>
      </c>
      <c r="FQ53" s="31" t="s">
        <v>345</v>
      </c>
      <c r="FR53" s="31" t="s">
        <v>345</v>
      </c>
      <c r="FS53" s="31" t="s">
        <v>345</v>
      </c>
      <c r="FT53" s="31" t="s">
        <v>345</v>
      </c>
      <c r="FU53" s="31" t="s">
        <v>345</v>
      </c>
      <c r="FV53" s="31" t="s">
        <v>345</v>
      </c>
      <c r="FW53" s="31" t="s">
        <v>345</v>
      </c>
      <c r="FX53" s="31" t="s">
        <v>345</v>
      </c>
      <c r="FY53" s="32" t="s">
        <v>345</v>
      </c>
      <c r="FZ53" s="31" t="s">
        <v>345</v>
      </c>
      <c r="GA53" s="49" t="s">
        <v>345</v>
      </c>
    </row>
    <row r="54" spans="1:183">
      <c r="A54" s="50">
        <v>1862</v>
      </c>
      <c r="B54" s="31" t="s">
        <v>345</v>
      </c>
      <c r="C54" s="31">
        <v>2353.9197338323975</v>
      </c>
      <c r="D54" s="31">
        <v>1778.6083956296723</v>
      </c>
      <c r="E54" s="31">
        <v>896.27959413754229</v>
      </c>
      <c r="F54" s="31">
        <v>1913.9658848614072</v>
      </c>
      <c r="G54" s="31">
        <v>1645.1016635859519</v>
      </c>
      <c r="H54" s="31">
        <v>1481.6034521916874</v>
      </c>
      <c r="I54" s="31">
        <v>2413.2501485442663</v>
      </c>
      <c r="J54" s="31">
        <v>1197.7847426449953</v>
      </c>
      <c r="K54" s="31">
        <v>1104.0081177067477</v>
      </c>
      <c r="L54" s="31">
        <v>1989.3617021276596</v>
      </c>
      <c r="M54" s="31">
        <v>2880.1741437366077</v>
      </c>
      <c r="N54" s="32" t="s">
        <v>345</v>
      </c>
      <c r="O54" s="36" t="s">
        <v>345</v>
      </c>
      <c r="P54" s="31" t="s">
        <v>345</v>
      </c>
      <c r="Q54" s="31" t="s">
        <v>345</v>
      </c>
      <c r="R54" s="31">
        <v>1252.3168719055477</v>
      </c>
      <c r="S54" s="31" t="s">
        <v>345</v>
      </c>
      <c r="T54" s="35" t="s">
        <v>345</v>
      </c>
      <c r="U54" s="31">
        <v>2739.5079594790159</v>
      </c>
      <c r="V54" s="31" t="s">
        <v>345</v>
      </c>
      <c r="W54" s="31" t="s">
        <v>345</v>
      </c>
      <c r="X54" s="31" t="s">
        <v>345</v>
      </c>
      <c r="Y54" s="32" t="s">
        <v>345</v>
      </c>
      <c r="Z54" s="31" t="s">
        <v>345</v>
      </c>
      <c r="AA54" s="31" t="s">
        <v>345</v>
      </c>
      <c r="AB54" s="31" t="s">
        <v>345</v>
      </c>
      <c r="AC54" s="31" t="s">
        <v>345</v>
      </c>
      <c r="AD54" s="31" t="s">
        <v>345</v>
      </c>
      <c r="AE54" s="31" t="s">
        <v>345</v>
      </c>
      <c r="AF54" s="31" t="s">
        <v>345</v>
      </c>
      <c r="AG54" s="32" t="s">
        <v>345</v>
      </c>
      <c r="AH54" s="31" t="s">
        <v>345</v>
      </c>
      <c r="AI54" s="31" t="s">
        <v>345</v>
      </c>
      <c r="AJ54" s="31" t="s">
        <v>345</v>
      </c>
      <c r="AK54" s="31" t="s">
        <v>345</v>
      </c>
      <c r="AL54" s="31" t="s">
        <v>345</v>
      </c>
      <c r="AM54" s="32"/>
      <c r="AN54" s="31"/>
      <c r="AO54" s="31"/>
      <c r="AP54" s="32"/>
      <c r="AQ54" s="31" t="s">
        <v>345</v>
      </c>
      <c r="AR54" s="31" t="s">
        <v>345</v>
      </c>
      <c r="AS54" s="31" t="s">
        <v>345</v>
      </c>
      <c r="AT54" s="31" t="s">
        <v>345</v>
      </c>
      <c r="AU54" s="31" t="s">
        <v>345</v>
      </c>
      <c r="AV54" s="31" t="s">
        <v>345</v>
      </c>
      <c r="AW54" s="31" t="s">
        <v>345</v>
      </c>
      <c r="AX54" s="31" t="s">
        <v>345</v>
      </c>
      <c r="AY54" s="31" t="s">
        <v>345</v>
      </c>
      <c r="AZ54" s="31" t="s">
        <v>345</v>
      </c>
      <c r="BA54" s="31" t="s">
        <v>345</v>
      </c>
      <c r="BB54" s="31" t="s">
        <v>345</v>
      </c>
      <c r="BC54" s="31" t="s">
        <v>345</v>
      </c>
      <c r="BD54" s="31" t="s">
        <v>345</v>
      </c>
      <c r="BE54" s="31" t="s">
        <v>345</v>
      </c>
      <c r="BF54" s="32" t="s">
        <v>345</v>
      </c>
      <c r="BG54" s="31" t="s">
        <v>345</v>
      </c>
      <c r="BH54" s="31" t="s">
        <v>345</v>
      </c>
      <c r="BI54" s="31">
        <v>1068.6080296384944</v>
      </c>
      <c r="BJ54" s="31" t="s">
        <v>345</v>
      </c>
      <c r="BK54" s="31" t="s">
        <v>345</v>
      </c>
      <c r="BL54" s="31" t="s">
        <v>345</v>
      </c>
      <c r="BM54" s="31" t="s">
        <v>345</v>
      </c>
      <c r="BN54" s="31" t="s">
        <v>345</v>
      </c>
      <c r="BO54" s="32" t="s">
        <v>345</v>
      </c>
      <c r="BP54" s="31" t="s">
        <v>345</v>
      </c>
      <c r="BQ54" s="31" t="s">
        <v>345</v>
      </c>
      <c r="BR54" s="31" t="s">
        <v>345</v>
      </c>
      <c r="BS54" s="31" t="s">
        <v>345</v>
      </c>
      <c r="BT54" s="31" t="s">
        <v>345</v>
      </c>
      <c r="BU54" s="31" t="s">
        <v>345</v>
      </c>
      <c r="BV54" s="31" t="s">
        <v>345</v>
      </c>
      <c r="BW54" s="31" t="s">
        <v>345</v>
      </c>
      <c r="BX54" s="31" t="s">
        <v>345</v>
      </c>
      <c r="BY54" s="31" t="s">
        <v>345</v>
      </c>
      <c r="BZ54" s="31" t="s">
        <v>345</v>
      </c>
      <c r="CA54" s="31" t="s">
        <v>345</v>
      </c>
      <c r="CB54" s="31" t="s">
        <v>345</v>
      </c>
      <c r="CC54" s="31" t="s">
        <v>345</v>
      </c>
      <c r="CD54" s="31" t="s">
        <v>345</v>
      </c>
      <c r="CE54" s="32" t="s">
        <v>345</v>
      </c>
      <c r="CF54" s="31" t="s">
        <v>345</v>
      </c>
      <c r="CG54" s="32" t="s">
        <v>345</v>
      </c>
      <c r="CH54" s="31" t="s">
        <v>345</v>
      </c>
      <c r="CI54" s="31" t="s">
        <v>345</v>
      </c>
      <c r="CJ54" s="31" t="s">
        <v>345</v>
      </c>
      <c r="CK54" s="31" t="s">
        <v>345</v>
      </c>
      <c r="CL54" s="31" t="s">
        <v>345</v>
      </c>
      <c r="CM54" s="31" t="s">
        <v>345</v>
      </c>
      <c r="CN54" s="31" t="s">
        <v>345</v>
      </c>
      <c r="CO54" s="31" t="s">
        <v>345</v>
      </c>
      <c r="CP54" s="31" t="s">
        <v>345</v>
      </c>
      <c r="CQ54" s="31" t="s">
        <v>345</v>
      </c>
      <c r="CR54" s="31" t="s">
        <v>345</v>
      </c>
      <c r="CS54" s="31" t="s">
        <v>345</v>
      </c>
      <c r="CT54" s="31" t="s">
        <v>345</v>
      </c>
      <c r="CU54" s="31" t="s">
        <v>345</v>
      </c>
      <c r="CV54" s="31" t="s">
        <v>345</v>
      </c>
      <c r="CW54" s="31" t="s">
        <v>345</v>
      </c>
      <c r="CX54" s="32" t="s">
        <v>345</v>
      </c>
      <c r="CY54" s="31" t="s">
        <v>345</v>
      </c>
      <c r="CZ54" s="31" t="s">
        <v>345</v>
      </c>
      <c r="DA54" s="31" t="s">
        <v>345</v>
      </c>
      <c r="DB54" s="31" t="s">
        <v>345</v>
      </c>
      <c r="DC54" s="31" t="s">
        <v>345</v>
      </c>
      <c r="DD54" s="31" t="s">
        <v>345</v>
      </c>
      <c r="DE54" s="31" t="s">
        <v>345</v>
      </c>
      <c r="DF54" s="32" t="s">
        <v>345</v>
      </c>
      <c r="DG54" s="31" t="s">
        <v>345</v>
      </c>
      <c r="DH54" s="31" t="s">
        <v>345</v>
      </c>
      <c r="DI54" s="31" t="s">
        <v>345</v>
      </c>
      <c r="DJ54" s="31" t="s">
        <v>345</v>
      </c>
      <c r="DK54" s="31" t="s">
        <v>345</v>
      </c>
      <c r="DL54" s="31" t="s">
        <v>345</v>
      </c>
      <c r="DM54" s="31" t="s">
        <v>345</v>
      </c>
      <c r="DN54" s="31" t="s">
        <v>345</v>
      </c>
      <c r="DO54" s="31" t="s">
        <v>345</v>
      </c>
      <c r="DP54" s="31" t="s">
        <v>345</v>
      </c>
      <c r="DQ54" s="31" t="s">
        <v>345</v>
      </c>
      <c r="DR54" s="31" t="s">
        <v>345</v>
      </c>
      <c r="DS54" s="31" t="s">
        <v>345</v>
      </c>
      <c r="DT54" s="31" t="s">
        <v>345</v>
      </c>
      <c r="DU54" s="31" t="s">
        <v>345</v>
      </c>
      <c r="DV54" s="29" t="s">
        <v>345</v>
      </c>
      <c r="DW54" s="32" t="s">
        <v>345</v>
      </c>
      <c r="DX54" s="31" t="s">
        <v>345</v>
      </c>
      <c r="DY54" s="31" t="s">
        <v>345</v>
      </c>
      <c r="DZ54" s="31" t="s">
        <v>345</v>
      </c>
      <c r="EA54" s="31" t="s">
        <v>345</v>
      </c>
      <c r="EB54" s="31" t="s">
        <v>345</v>
      </c>
      <c r="EC54" s="31" t="s">
        <v>345</v>
      </c>
      <c r="ED54" s="31" t="s">
        <v>345</v>
      </c>
      <c r="EE54" s="31" t="s">
        <v>345</v>
      </c>
      <c r="EF54" s="31" t="s">
        <v>345</v>
      </c>
      <c r="EG54" s="31" t="s">
        <v>345</v>
      </c>
      <c r="EH54" s="31" t="s">
        <v>345</v>
      </c>
      <c r="EI54" s="31" t="s">
        <v>345</v>
      </c>
      <c r="EJ54" s="31" t="s">
        <v>345</v>
      </c>
      <c r="EK54" s="31" t="s">
        <v>345</v>
      </c>
      <c r="EL54" s="31" t="s">
        <v>345</v>
      </c>
      <c r="EM54" s="31" t="s">
        <v>345</v>
      </c>
      <c r="EN54" s="31" t="s">
        <v>345</v>
      </c>
      <c r="EO54" s="31" t="s">
        <v>345</v>
      </c>
      <c r="EP54" s="31" t="s">
        <v>345</v>
      </c>
      <c r="EQ54" s="31" t="s">
        <v>345</v>
      </c>
      <c r="ER54" s="31" t="s">
        <v>345</v>
      </c>
      <c r="ES54" s="31" t="s">
        <v>345</v>
      </c>
      <c r="ET54" s="31" t="s">
        <v>345</v>
      </c>
      <c r="EU54" s="31" t="s">
        <v>345</v>
      </c>
      <c r="EV54" s="31" t="s">
        <v>345</v>
      </c>
      <c r="EW54" s="31" t="s">
        <v>345</v>
      </c>
      <c r="EX54" s="31" t="s">
        <v>345</v>
      </c>
      <c r="EY54" s="31" t="s">
        <v>345</v>
      </c>
      <c r="EZ54" s="31" t="s">
        <v>345</v>
      </c>
      <c r="FA54" s="31" t="s">
        <v>345</v>
      </c>
      <c r="FB54" s="31" t="s">
        <v>345</v>
      </c>
      <c r="FC54" s="31" t="s">
        <v>345</v>
      </c>
      <c r="FD54" s="31" t="s">
        <v>345</v>
      </c>
      <c r="FE54" s="31" t="s">
        <v>345</v>
      </c>
      <c r="FF54" s="31" t="s">
        <v>345</v>
      </c>
      <c r="FG54" s="31" t="s">
        <v>345</v>
      </c>
      <c r="FH54" s="31" t="s">
        <v>345</v>
      </c>
      <c r="FI54" s="31" t="s">
        <v>345</v>
      </c>
      <c r="FJ54" s="31" t="s">
        <v>345</v>
      </c>
      <c r="FK54" s="31" t="s">
        <v>345</v>
      </c>
      <c r="FL54" s="31" t="s">
        <v>345</v>
      </c>
      <c r="FM54" s="31" t="s">
        <v>345</v>
      </c>
      <c r="FN54" s="31" t="s">
        <v>345</v>
      </c>
      <c r="FO54" s="31" t="s">
        <v>345</v>
      </c>
      <c r="FP54" s="31" t="s">
        <v>345</v>
      </c>
      <c r="FQ54" s="31" t="s">
        <v>345</v>
      </c>
      <c r="FR54" s="31" t="s">
        <v>345</v>
      </c>
      <c r="FS54" s="31" t="s">
        <v>345</v>
      </c>
      <c r="FT54" s="31" t="s">
        <v>345</v>
      </c>
      <c r="FU54" s="31" t="s">
        <v>345</v>
      </c>
      <c r="FV54" s="31" t="s">
        <v>345</v>
      </c>
      <c r="FW54" s="31" t="s">
        <v>345</v>
      </c>
      <c r="FX54" s="31" t="s">
        <v>345</v>
      </c>
      <c r="FY54" s="32" t="s">
        <v>345</v>
      </c>
      <c r="FZ54" s="31" t="s">
        <v>345</v>
      </c>
      <c r="GA54" s="49" t="s">
        <v>345</v>
      </c>
    </row>
    <row r="55" spans="1:183">
      <c r="A55" s="50">
        <v>1863</v>
      </c>
      <c r="B55" s="31" t="s">
        <v>345</v>
      </c>
      <c r="C55" s="31">
        <v>2403.7985136251036</v>
      </c>
      <c r="D55" s="31">
        <v>1869.3923906871096</v>
      </c>
      <c r="E55" s="31">
        <v>957.63656633221854</v>
      </c>
      <c r="F55" s="31">
        <v>1973.3757623972422</v>
      </c>
      <c r="G55" s="31">
        <v>1748.8435886402754</v>
      </c>
      <c r="H55" s="31">
        <v>1442.2021796317174</v>
      </c>
      <c r="I55" s="31">
        <v>2480.7182808360317</v>
      </c>
      <c r="J55" s="31">
        <v>1199.405860949887</v>
      </c>
      <c r="K55" s="31">
        <v>1183.0245368052078</v>
      </c>
      <c r="L55" s="31">
        <v>1977.6645768025078</v>
      </c>
      <c r="M55" s="31">
        <v>2880.6614917313532</v>
      </c>
      <c r="N55" s="32" t="s">
        <v>345</v>
      </c>
      <c r="O55" s="36" t="s">
        <v>345</v>
      </c>
      <c r="P55" s="31" t="s">
        <v>345</v>
      </c>
      <c r="Q55" s="31" t="s">
        <v>345</v>
      </c>
      <c r="R55" s="31">
        <v>1277.1206274906699</v>
      </c>
      <c r="S55" s="31" t="s">
        <v>345</v>
      </c>
      <c r="T55" s="35" t="s">
        <v>345</v>
      </c>
      <c r="U55" s="31">
        <v>2730.4469273743016</v>
      </c>
      <c r="V55" s="31" t="s">
        <v>345</v>
      </c>
      <c r="W55" s="31" t="s">
        <v>345</v>
      </c>
      <c r="X55" s="31" t="s">
        <v>345</v>
      </c>
      <c r="Y55" s="32" t="s">
        <v>345</v>
      </c>
      <c r="Z55" s="31" t="s">
        <v>345</v>
      </c>
      <c r="AA55" s="31" t="s">
        <v>345</v>
      </c>
      <c r="AB55" s="31" t="s">
        <v>345</v>
      </c>
      <c r="AC55" s="31" t="s">
        <v>345</v>
      </c>
      <c r="AD55" s="31" t="s">
        <v>345</v>
      </c>
      <c r="AE55" s="31" t="s">
        <v>345</v>
      </c>
      <c r="AF55" s="31" t="s">
        <v>345</v>
      </c>
      <c r="AG55" s="32" t="s">
        <v>345</v>
      </c>
      <c r="AH55" s="31" t="s">
        <v>345</v>
      </c>
      <c r="AI55" s="31" t="s">
        <v>345</v>
      </c>
      <c r="AJ55" s="31" t="s">
        <v>345</v>
      </c>
      <c r="AK55" s="31" t="s">
        <v>345</v>
      </c>
      <c r="AL55" s="31" t="s">
        <v>345</v>
      </c>
      <c r="AM55" s="32"/>
      <c r="AN55" s="31"/>
      <c r="AO55" s="31"/>
      <c r="AP55" s="32"/>
      <c r="AQ55" s="31" t="s">
        <v>345</v>
      </c>
      <c r="AR55" s="31" t="s">
        <v>345</v>
      </c>
      <c r="AS55" s="31" t="s">
        <v>345</v>
      </c>
      <c r="AT55" s="31" t="s">
        <v>345</v>
      </c>
      <c r="AU55" s="31" t="s">
        <v>345</v>
      </c>
      <c r="AV55" s="31" t="s">
        <v>345</v>
      </c>
      <c r="AW55" s="31" t="s">
        <v>345</v>
      </c>
      <c r="AX55" s="31" t="s">
        <v>345</v>
      </c>
      <c r="AY55" s="31" t="s">
        <v>345</v>
      </c>
      <c r="AZ55" s="31" t="s">
        <v>345</v>
      </c>
      <c r="BA55" s="31" t="s">
        <v>345</v>
      </c>
      <c r="BB55" s="31" t="s">
        <v>345</v>
      </c>
      <c r="BC55" s="31" t="s">
        <v>345</v>
      </c>
      <c r="BD55" s="31" t="s">
        <v>345</v>
      </c>
      <c r="BE55" s="31" t="s">
        <v>345</v>
      </c>
      <c r="BF55" s="32" t="s">
        <v>345</v>
      </c>
      <c r="BG55" s="31" t="s">
        <v>345</v>
      </c>
      <c r="BH55" s="31" t="s">
        <v>345</v>
      </c>
      <c r="BI55" s="31">
        <v>1098.3681262027483</v>
      </c>
      <c r="BJ55" s="31" t="s">
        <v>345</v>
      </c>
      <c r="BK55" s="31" t="s">
        <v>345</v>
      </c>
      <c r="BL55" s="31" t="s">
        <v>345</v>
      </c>
      <c r="BM55" s="31" t="s">
        <v>345</v>
      </c>
      <c r="BN55" s="31" t="s">
        <v>345</v>
      </c>
      <c r="BO55" s="32" t="s">
        <v>345</v>
      </c>
      <c r="BP55" s="31" t="s">
        <v>345</v>
      </c>
      <c r="BQ55" s="31" t="s">
        <v>345</v>
      </c>
      <c r="BR55" s="31" t="s">
        <v>345</v>
      </c>
      <c r="BS55" s="31" t="s">
        <v>345</v>
      </c>
      <c r="BT55" s="31" t="s">
        <v>345</v>
      </c>
      <c r="BU55" s="31" t="s">
        <v>345</v>
      </c>
      <c r="BV55" s="31" t="s">
        <v>345</v>
      </c>
      <c r="BW55" s="31" t="s">
        <v>345</v>
      </c>
      <c r="BX55" s="31" t="s">
        <v>345</v>
      </c>
      <c r="BY55" s="31" t="s">
        <v>345</v>
      </c>
      <c r="BZ55" s="31" t="s">
        <v>345</v>
      </c>
      <c r="CA55" s="31" t="s">
        <v>345</v>
      </c>
      <c r="CB55" s="31" t="s">
        <v>345</v>
      </c>
      <c r="CC55" s="31" t="s">
        <v>345</v>
      </c>
      <c r="CD55" s="31" t="s">
        <v>345</v>
      </c>
      <c r="CE55" s="32" t="s">
        <v>345</v>
      </c>
      <c r="CF55" s="31" t="s">
        <v>345</v>
      </c>
      <c r="CG55" s="32" t="s">
        <v>345</v>
      </c>
      <c r="CH55" s="31" t="s">
        <v>345</v>
      </c>
      <c r="CI55" s="31" t="s">
        <v>345</v>
      </c>
      <c r="CJ55" s="31" t="s">
        <v>345</v>
      </c>
      <c r="CK55" s="31" t="s">
        <v>345</v>
      </c>
      <c r="CL55" s="31" t="s">
        <v>345</v>
      </c>
      <c r="CM55" s="31" t="s">
        <v>345</v>
      </c>
      <c r="CN55" s="31" t="s">
        <v>345</v>
      </c>
      <c r="CO55" s="31" t="s">
        <v>345</v>
      </c>
      <c r="CP55" s="31" t="s">
        <v>345</v>
      </c>
      <c r="CQ55" s="31" t="s">
        <v>345</v>
      </c>
      <c r="CR55" s="31" t="s">
        <v>345</v>
      </c>
      <c r="CS55" s="31" t="s">
        <v>345</v>
      </c>
      <c r="CT55" s="31" t="s">
        <v>345</v>
      </c>
      <c r="CU55" s="31" t="s">
        <v>345</v>
      </c>
      <c r="CV55" s="31" t="s">
        <v>345</v>
      </c>
      <c r="CW55" s="31" t="s">
        <v>345</v>
      </c>
      <c r="CX55" s="32" t="s">
        <v>345</v>
      </c>
      <c r="CY55" s="31" t="s">
        <v>345</v>
      </c>
      <c r="CZ55" s="31" t="s">
        <v>345</v>
      </c>
      <c r="DA55" s="31" t="s">
        <v>345</v>
      </c>
      <c r="DB55" s="31" t="s">
        <v>345</v>
      </c>
      <c r="DC55" s="31" t="s">
        <v>345</v>
      </c>
      <c r="DD55" s="31" t="s">
        <v>345</v>
      </c>
      <c r="DE55" s="31" t="s">
        <v>345</v>
      </c>
      <c r="DF55" s="32" t="s">
        <v>345</v>
      </c>
      <c r="DG55" s="31" t="s">
        <v>345</v>
      </c>
      <c r="DH55" s="31" t="s">
        <v>345</v>
      </c>
      <c r="DI55" s="31" t="s">
        <v>345</v>
      </c>
      <c r="DJ55" s="31" t="s">
        <v>345</v>
      </c>
      <c r="DK55" s="31" t="s">
        <v>345</v>
      </c>
      <c r="DL55" s="31" t="s">
        <v>345</v>
      </c>
      <c r="DM55" s="31" t="s">
        <v>345</v>
      </c>
      <c r="DN55" s="31" t="s">
        <v>345</v>
      </c>
      <c r="DO55" s="31" t="s">
        <v>345</v>
      </c>
      <c r="DP55" s="31" t="s">
        <v>345</v>
      </c>
      <c r="DQ55" s="31" t="s">
        <v>345</v>
      </c>
      <c r="DR55" s="31" t="s">
        <v>345</v>
      </c>
      <c r="DS55" s="31" t="s">
        <v>345</v>
      </c>
      <c r="DT55" s="31" t="s">
        <v>345</v>
      </c>
      <c r="DU55" s="31" t="s">
        <v>345</v>
      </c>
      <c r="DV55" s="29" t="s">
        <v>345</v>
      </c>
      <c r="DW55" s="32" t="s">
        <v>345</v>
      </c>
      <c r="DX55" s="31" t="s">
        <v>345</v>
      </c>
      <c r="DY55" s="31" t="s">
        <v>345</v>
      </c>
      <c r="DZ55" s="31" t="s">
        <v>345</v>
      </c>
      <c r="EA55" s="31" t="s">
        <v>345</v>
      </c>
      <c r="EB55" s="31" t="s">
        <v>345</v>
      </c>
      <c r="EC55" s="31" t="s">
        <v>345</v>
      </c>
      <c r="ED55" s="31" t="s">
        <v>345</v>
      </c>
      <c r="EE55" s="31" t="s">
        <v>345</v>
      </c>
      <c r="EF55" s="31" t="s">
        <v>345</v>
      </c>
      <c r="EG55" s="31" t="s">
        <v>345</v>
      </c>
      <c r="EH55" s="31" t="s">
        <v>345</v>
      </c>
      <c r="EI55" s="31" t="s">
        <v>345</v>
      </c>
      <c r="EJ55" s="31" t="s">
        <v>345</v>
      </c>
      <c r="EK55" s="31" t="s">
        <v>345</v>
      </c>
      <c r="EL55" s="31" t="s">
        <v>345</v>
      </c>
      <c r="EM55" s="31" t="s">
        <v>345</v>
      </c>
      <c r="EN55" s="31" t="s">
        <v>345</v>
      </c>
      <c r="EO55" s="31" t="s">
        <v>345</v>
      </c>
      <c r="EP55" s="31" t="s">
        <v>345</v>
      </c>
      <c r="EQ55" s="31" t="s">
        <v>345</v>
      </c>
      <c r="ER55" s="31" t="s">
        <v>345</v>
      </c>
      <c r="ES55" s="31" t="s">
        <v>345</v>
      </c>
      <c r="ET55" s="31" t="s">
        <v>345</v>
      </c>
      <c r="EU55" s="31" t="s">
        <v>345</v>
      </c>
      <c r="EV55" s="31" t="s">
        <v>345</v>
      </c>
      <c r="EW55" s="31" t="s">
        <v>345</v>
      </c>
      <c r="EX55" s="31" t="s">
        <v>345</v>
      </c>
      <c r="EY55" s="31" t="s">
        <v>345</v>
      </c>
      <c r="EZ55" s="31" t="s">
        <v>345</v>
      </c>
      <c r="FA55" s="31" t="s">
        <v>345</v>
      </c>
      <c r="FB55" s="31" t="s">
        <v>345</v>
      </c>
      <c r="FC55" s="31" t="s">
        <v>345</v>
      </c>
      <c r="FD55" s="31" t="s">
        <v>345</v>
      </c>
      <c r="FE55" s="31" t="s">
        <v>345</v>
      </c>
      <c r="FF55" s="31" t="s">
        <v>345</v>
      </c>
      <c r="FG55" s="31" t="s">
        <v>345</v>
      </c>
      <c r="FH55" s="31" t="s">
        <v>345</v>
      </c>
      <c r="FI55" s="31" t="s">
        <v>345</v>
      </c>
      <c r="FJ55" s="31" t="s">
        <v>345</v>
      </c>
      <c r="FK55" s="31" t="s">
        <v>345</v>
      </c>
      <c r="FL55" s="31" t="s">
        <v>345</v>
      </c>
      <c r="FM55" s="31" t="s">
        <v>345</v>
      </c>
      <c r="FN55" s="31" t="s">
        <v>345</v>
      </c>
      <c r="FO55" s="31" t="s">
        <v>345</v>
      </c>
      <c r="FP55" s="31" t="s">
        <v>345</v>
      </c>
      <c r="FQ55" s="31" t="s">
        <v>345</v>
      </c>
      <c r="FR55" s="31" t="s">
        <v>345</v>
      </c>
      <c r="FS55" s="31" t="s">
        <v>345</v>
      </c>
      <c r="FT55" s="31" t="s">
        <v>345</v>
      </c>
      <c r="FU55" s="31" t="s">
        <v>345</v>
      </c>
      <c r="FV55" s="31" t="s">
        <v>345</v>
      </c>
      <c r="FW55" s="31" t="s">
        <v>345</v>
      </c>
      <c r="FX55" s="31" t="s">
        <v>345</v>
      </c>
      <c r="FY55" s="32" t="s">
        <v>345</v>
      </c>
      <c r="FZ55" s="31" t="s">
        <v>345</v>
      </c>
      <c r="GA55" s="49" t="s">
        <v>345</v>
      </c>
    </row>
    <row r="56" spans="1:183">
      <c r="A56" s="50">
        <v>1864</v>
      </c>
      <c r="B56" s="31" t="s">
        <v>345</v>
      </c>
      <c r="C56" s="31">
        <v>2466.079114572658</v>
      </c>
      <c r="D56" s="31">
        <v>1832.8643781654475</v>
      </c>
      <c r="E56" s="31">
        <v>968.56039713182577</v>
      </c>
      <c r="F56" s="31">
        <v>1987.744321183307</v>
      </c>
      <c r="G56" s="31">
        <v>1779.9053241848837</v>
      </c>
      <c r="H56" s="31">
        <v>1473.9688222570301</v>
      </c>
      <c r="I56" s="31">
        <v>2553.1914893617022</v>
      </c>
      <c r="J56" s="31">
        <v>1242.4409620955655</v>
      </c>
      <c r="K56" s="31">
        <v>1205.8823529411764</v>
      </c>
      <c r="L56" s="31">
        <v>1862.0420888542478</v>
      </c>
      <c r="M56" s="31">
        <v>2935.4600898063136</v>
      </c>
      <c r="N56" s="32" t="s">
        <v>345</v>
      </c>
      <c r="O56" s="36" t="s">
        <v>345</v>
      </c>
      <c r="P56" s="31" t="s">
        <v>345</v>
      </c>
      <c r="Q56" s="31" t="s">
        <v>345</v>
      </c>
      <c r="R56" s="31">
        <v>1273.7014624306605</v>
      </c>
      <c r="S56" s="31" t="s">
        <v>345</v>
      </c>
      <c r="T56" s="35" t="s">
        <v>345</v>
      </c>
      <c r="U56" s="31">
        <v>2895.6521739130435</v>
      </c>
      <c r="V56" s="31" t="s">
        <v>345</v>
      </c>
      <c r="W56" s="31" t="s">
        <v>345</v>
      </c>
      <c r="X56" s="31" t="s">
        <v>345</v>
      </c>
      <c r="Y56" s="32" t="s">
        <v>345</v>
      </c>
      <c r="Z56" s="31" t="s">
        <v>345</v>
      </c>
      <c r="AA56" s="31" t="s">
        <v>345</v>
      </c>
      <c r="AB56" s="31" t="s">
        <v>345</v>
      </c>
      <c r="AC56" s="31" t="s">
        <v>345</v>
      </c>
      <c r="AD56" s="31" t="s">
        <v>345</v>
      </c>
      <c r="AE56" s="31" t="s">
        <v>345</v>
      </c>
      <c r="AF56" s="31" t="s">
        <v>345</v>
      </c>
      <c r="AG56" s="32" t="s">
        <v>345</v>
      </c>
      <c r="AH56" s="31" t="s">
        <v>345</v>
      </c>
      <c r="AI56" s="31" t="s">
        <v>345</v>
      </c>
      <c r="AJ56" s="31" t="s">
        <v>345</v>
      </c>
      <c r="AK56" s="31" t="s">
        <v>345</v>
      </c>
      <c r="AL56" s="31" t="s">
        <v>345</v>
      </c>
      <c r="AM56" s="32"/>
      <c r="AN56" s="31"/>
      <c r="AO56" s="31"/>
      <c r="AP56" s="32"/>
      <c r="AQ56" s="31" t="s">
        <v>345</v>
      </c>
      <c r="AR56" s="31" t="s">
        <v>345</v>
      </c>
      <c r="AS56" s="31" t="s">
        <v>345</v>
      </c>
      <c r="AT56" s="31" t="s">
        <v>345</v>
      </c>
      <c r="AU56" s="31" t="s">
        <v>345</v>
      </c>
      <c r="AV56" s="31" t="s">
        <v>345</v>
      </c>
      <c r="AW56" s="31" t="s">
        <v>345</v>
      </c>
      <c r="AX56" s="31" t="s">
        <v>345</v>
      </c>
      <c r="AY56" s="31" t="s">
        <v>345</v>
      </c>
      <c r="AZ56" s="31" t="s">
        <v>345</v>
      </c>
      <c r="BA56" s="31" t="s">
        <v>345</v>
      </c>
      <c r="BB56" s="31" t="s">
        <v>345</v>
      </c>
      <c r="BC56" s="31" t="s">
        <v>345</v>
      </c>
      <c r="BD56" s="31" t="s">
        <v>345</v>
      </c>
      <c r="BE56" s="31" t="s">
        <v>345</v>
      </c>
      <c r="BF56" s="32" t="s">
        <v>345</v>
      </c>
      <c r="BG56" s="31" t="s">
        <v>345</v>
      </c>
      <c r="BH56" s="31" t="s">
        <v>345</v>
      </c>
      <c r="BI56" s="31">
        <v>1145.0904831663875</v>
      </c>
      <c r="BJ56" s="31" t="s">
        <v>345</v>
      </c>
      <c r="BK56" s="31" t="s">
        <v>345</v>
      </c>
      <c r="BL56" s="31" t="s">
        <v>345</v>
      </c>
      <c r="BM56" s="31" t="s">
        <v>345</v>
      </c>
      <c r="BN56" s="31" t="s">
        <v>345</v>
      </c>
      <c r="BO56" s="32" t="s">
        <v>345</v>
      </c>
      <c r="BP56" s="31" t="s">
        <v>345</v>
      </c>
      <c r="BQ56" s="31" t="s">
        <v>345</v>
      </c>
      <c r="BR56" s="31" t="s">
        <v>345</v>
      </c>
      <c r="BS56" s="31" t="s">
        <v>345</v>
      </c>
      <c r="BT56" s="31" t="s">
        <v>345</v>
      </c>
      <c r="BU56" s="31" t="s">
        <v>345</v>
      </c>
      <c r="BV56" s="31" t="s">
        <v>345</v>
      </c>
      <c r="BW56" s="31" t="s">
        <v>345</v>
      </c>
      <c r="BX56" s="31" t="s">
        <v>345</v>
      </c>
      <c r="BY56" s="31" t="s">
        <v>345</v>
      </c>
      <c r="BZ56" s="31" t="s">
        <v>345</v>
      </c>
      <c r="CA56" s="31" t="s">
        <v>345</v>
      </c>
      <c r="CB56" s="31" t="s">
        <v>345</v>
      </c>
      <c r="CC56" s="31" t="s">
        <v>345</v>
      </c>
      <c r="CD56" s="31" t="s">
        <v>345</v>
      </c>
      <c r="CE56" s="32" t="s">
        <v>345</v>
      </c>
      <c r="CF56" s="31" t="s">
        <v>345</v>
      </c>
      <c r="CG56" s="32" t="s">
        <v>345</v>
      </c>
      <c r="CH56" s="31" t="s">
        <v>345</v>
      </c>
      <c r="CI56" s="31" t="s">
        <v>345</v>
      </c>
      <c r="CJ56" s="31" t="s">
        <v>345</v>
      </c>
      <c r="CK56" s="31" t="s">
        <v>345</v>
      </c>
      <c r="CL56" s="31" t="s">
        <v>345</v>
      </c>
      <c r="CM56" s="31" t="s">
        <v>345</v>
      </c>
      <c r="CN56" s="31" t="s">
        <v>345</v>
      </c>
      <c r="CO56" s="31" t="s">
        <v>345</v>
      </c>
      <c r="CP56" s="31" t="s">
        <v>345</v>
      </c>
      <c r="CQ56" s="31" t="s">
        <v>345</v>
      </c>
      <c r="CR56" s="31" t="s">
        <v>345</v>
      </c>
      <c r="CS56" s="31" t="s">
        <v>345</v>
      </c>
      <c r="CT56" s="31" t="s">
        <v>345</v>
      </c>
      <c r="CU56" s="31" t="s">
        <v>345</v>
      </c>
      <c r="CV56" s="31" t="s">
        <v>345</v>
      </c>
      <c r="CW56" s="31" t="s">
        <v>345</v>
      </c>
      <c r="CX56" s="32" t="s">
        <v>345</v>
      </c>
      <c r="CY56" s="31" t="s">
        <v>345</v>
      </c>
      <c r="CZ56" s="31" t="s">
        <v>345</v>
      </c>
      <c r="DA56" s="31" t="s">
        <v>345</v>
      </c>
      <c r="DB56" s="31" t="s">
        <v>345</v>
      </c>
      <c r="DC56" s="31" t="s">
        <v>345</v>
      </c>
      <c r="DD56" s="31" t="s">
        <v>345</v>
      </c>
      <c r="DE56" s="31" t="s">
        <v>345</v>
      </c>
      <c r="DF56" s="32" t="s">
        <v>345</v>
      </c>
      <c r="DG56" s="31" t="s">
        <v>345</v>
      </c>
      <c r="DH56" s="31" t="s">
        <v>345</v>
      </c>
      <c r="DI56" s="31" t="s">
        <v>345</v>
      </c>
      <c r="DJ56" s="31" t="s">
        <v>345</v>
      </c>
      <c r="DK56" s="31" t="s">
        <v>345</v>
      </c>
      <c r="DL56" s="31" t="s">
        <v>345</v>
      </c>
      <c r="DM56" s="31" t="s">
        <v>345</v>
      </c>
      <c r="DN56" s="31" t="s">
        <v>345</v>
      </c>
      <c r="DO56" s="31" t="s">
        <v>345</v>
      </c>
      <c r="DP56" s="31" t="s">
        <v>345</v>
      </c>
      <c r="DQ56" s="31" t="s">
        <v>345</v>
      </c>
      <c r="DR56" s="31" t="s">
        <v>345</v>
      </c>
      <c r="DS56" s="31" t="s">
        <v>345</v>
      </c>
      <c r="DT56" s="31" t="s">
        <v>345</v>
      </c>
      <c r="DU56" s="31" t="s">
        <v>345</v>
      </c>
      <c r="DV56" s="29" t="s">
        <v>345</v>
      </c>
      <c r="DW56" s="32" t="s">
        <v>345</v>
      </c>
      <c r="DX56" s="31" t="s">
        <v>345</v>
      </c>
      <c r="DY56" s="31" t="s">
        <v>345</v>
      </c>
      <c r="DZ56" s="31" t="s">
        <v>345</v>
      </c>
      <c r="EA56" s="31" t="s">
        <v>345</v>
      </c>
      <c r="EB56" s="31" t="s">
        <v>345</v>
      </c>
      <c r="EC56" s="31" t="s">
        <v>345</v>
      </c>
      <c r="ED56" s="31" t="s">
        <v>345</v>
      </c>
      <c r="EE56" s="31" t="s">
        <v>345</v>
      </c>
      <c r="EF56" s="31" t="s">
        <v>345</v>
      </c>
      <c r="EG56" s="31" t="s">
        <v>345</v>
      </c>
      <c r="EH56" s="31" t="s">
        <v>345</v>
      </c>
      <c r="EI56" s="31" t="s">
        <v>345</v>
      </c>
      <c r="EJ56" s="31" t="s">
        <v>345</v>
      </c>
      <c r="EK56" s="31" t="s">
        <v>345</v>
      </c>
      <c r="EL56" s="31" t="s">
        <v>345</v>
      </c>
      <c r="EM56" s="31" t="s">
        <v>345</v>
      </c>
      <c r="EN56" s="31" t="s">
        <v>345</v>
      </c>
      <c r="EO56" s="31" t="s">
        <v>345</v>
      </c>
      <c r="EP56" s="31" t="s">
        <v>345</v>
      </c>
      <c r="EQ56" s="31" t="s">
        <v>345</v>
      </c>
      <c r="ER56" s="31" t="s">
        <v>345</v>
      </c>
      <c r="ES56" s="31" t="s">
        <v>345</v>
      </c>
      <c r="ET56" s="31" t="s">
        <v>345</v>
      </c>
      <c r="EU56" s="31" t="s">
        <v>345</v>
      </c>
      <c r="EV56" s="31" t="s">
        <v>345</v>
      </c>
      <c r="EW56" s="31" t="s">
        <v>345</v>
      </c>
      <c r="EX56" s="31" t="s">
        <v>345</v>
      </c>
      <c r="EY56" s="31" t="s">
        <v>345</v>
      </c>
      <c r="EZ56" s="31" t="s">
        <v>345</v>
      </c>
      <c r="FA56" s="31" t="s">
        <v>345</v>
      </c>
      <c r="FB56" s="31" t="s">
        <v>345</v>
      </c>
      <c r="FC56" s="31" t="s">
        <v>345</v>
      </c>
      <c r="FD56" s="31" t="s">
        <v>345</v>
      </c>
      <c r="FE56" s="31" t="s">
        <v>345</v>
      </c>
      <c r="FF56" s="31" t="s">
        <v>345</v>
      </c>
      <c r="FG56" s="31" t="s">
        <v>345</v>
      </c>
      <c r="FH56" s="31" t="s">
        <v>345</v>
      </c>
      <c r="FI56" s="31" t="s">
        <v>345</v>
      </c>
      <c r="FJ56" s="31" t="s">
        <v>345</v>
      </c>
      <c r="FK56" s="31" t="s">
        <v>345</v>
      </c>
      <c r="FL56" s="31" t="s">
        <v>345</v>
      </c>
      <c r="FM56" s="31" t="s">
        <v>345</v>
      </c>
      <c r="FN56" s="31" t="s">
        <v>345</v>
      </c>
      <c r="FO56" s="31" t="s">
        <v>345</v>
      </c>
      <c r="FP56" s="31" t="s">
        <v>345</v>
      </c>
      <c r="FQ56" s="31" t="s">
        <v>345</v>
      </c>
      <c r="FR56" s="31" t="s">
        <v>345</v>
      </c>
      <c r="FS56" s="31" t="s">
        <v>345</v>
      </c>
      <c r="FT56" s="31" t="s">
        <v>345</v>
      </c>
      <c r="FU56" s="31" t="s">
        <v>345</v>
      </c>
      <c r="FV56" s="31" t="s">
        <v>345</v>
      </c>
      <c r="FW56" s="31" t="s">
        <v>345</v>
      </c>
      <c r="FX56" s="31" t="s">
        <v>345</v>
      </c>
      <c r="FY56" s="32" t="s">
        <v>345</v>
      </c>
      <c r="FZ56" s="31" t="s">
        <v>345</v>
      </c>
      <c r="GA56" s="49" t="s">
        <v>345</v>
      </c>
    </row>
    <row r="57" spans="1:183">
      <c r="A57" s="50">
        <v>1865</v>
      </c>
      <c r="B57" s="31" t="s">
        <v>345</v>
      </c>
      <c r="C57" s="31">
        <v>2448.0162767039674</v>
      </c>
      <c r="D57" s="31">
        <v>1874.9305169538632</v>
      </c>
      <c r="E57" s="31">
        <v>951.44571740316417</v>
      </c>
      <c r="F57" s="31">
        <v>1924.1714886901632</v>
      </c>
      <c r="G57" s="31">
        <v>1769.5955737057041</v>
      </c>
      <c r="H57" s="31">
        <v>1498.834326314621</v>
      </c>
      <c r="I57" s="31">
        <v>2605.4913294797684</v>
      </c>
      <c r="J57" s="31">
        <v>1292.9464813776924</v>
      </c>
      <c r="K57" s="31">
        <v>1243.8905180840666</v>
      </c>
      <c r="L57" s="31">
        <v>2009.6936797208223</v>
      </c>
      <c r="M57" s="31">
        <v>3000.963807371465</v>
      </c>
      <c r="N57" s="32" t="s">
        <v>345</v>
      </c>
      <c r="O57" s="36" t="s">
        <v>345</v>
      </c>
      <c r="P57" s="31" t="s">
        <v>345</v>
      </c>
      <c r="Q57" s="31">
        <v>891.45441561532971</v>
      </c>
      <c r="R57" s="31">
        <v>1230.2763819095476</v>
      </c>
      <c r="S57" s="31" t="s">
        <v>345</v>
      </c>
      <c r="T57" s="35" t="s">
        <v>345</v>
      </c>
      <c r="U57" s="31">
        <v>2761.8741976893457</v>
      </c>
      <c r="V57" s="31" t="s">
        <v>345</v>
      </c>
      <c r="W57" s="31" t="s">
        <v>345</v>
      </c>
      <c r="X57" s="31" t="s">
        <v>345</v>
      </c>
      <c r="Y57" s="32" t="s">
        <v>345</v>
      </c>
      <c r="Z57" s="31" t="s">
        <v>345</v>
      </c>
      <c r="AA57" s="31" t="s">
        <v>345</v>
      </c>
      <c r="AB57" s="31" t="s">
        <v>345</v>
      </c>
      <c r="AC57" s="31" t="s">
        <v>345</v>
      </c>
      <c r="AD57" s="31" t="s">
        <v>345</v>
      </c>
      <c r="AE57" s="31" t="s">
        <v>345</v>
      </c>
      <c r="AF57" s="31" t="s">
        <v>345</v>
      </c>
      <c r="AG57" s="32" t="s">
        <v>345</v>
      </c>
      <c r="AH57" s="31" t="s">
        <v>345</v>
      </c>
      <c r="AI57" s="31" t="s">
        <v>345</v>
      </c>
      <c r="AJ57" s="31" t="s">
        <v>345</v>
      </c>
      <c r="AK57" s="31" t="s">
        <v>345</v>
      </c>
      <c r="AL57" s="31" t="s">
        <v>345</v>
      </c>
      <c r="AM57" s="32"/>
      <c r="AN57" s="31"/>
      <c r="AO57" s="31"/>
      <c r="AP57" s="32"/>
      <c r="AQ57" s="31" t="s">
        <v>345</v>
      </c>
      <c r="AR57" s="31" t="s">
        <v>345</v>
      </c>
      <c r="AS57" s="31" t="s">
        <v>345</v>
      </c>
      <c r="AT57" s="31" t="s">
        <v>345</v>
      </c>
      <c r="AU57" s="31" t="s">
        <v>345</v>
      </c>
      <c r="AV57" s="31" t="s">
        <v>345</v>
      </c>
      <c r="AW57" s="31" t="s">
        <v>345</v>
      </c>
      <c r="AX57" s="31" t="s">
        <v>345</v>
      </c>
      <c r="AY57" s="31" t="s">
        <v>345</v>
      </c>
      <c r="AZ57" s="31" t="s">
        <v>345</v>
      </c>
      <c r="BA57" s="31" t="s">
        <v>345</v>
      </c>
      <c r="BB57" s="31" t="s">
        <v>345</v>
      </c>
      <c r="BC57" s="31" t="s">
        <v>345</v>
      </c>
      <c r="BD57" s="31" t="s">
        <v>345</v>
      </c>
      <c r="BE57" s="31" t="s">
        <v>345</v>
      </c>
      <c r="BF57" s="32" t="s">
        <v>345</v>
      </c>
      <c r="BG57" s="31" t="s">
        <v>345</v>
      </c>
      <c r="BH57" s="31" t="s">
        <v>345</v>
      </c>
      <c r="BI57" s="31">
        <v>1172.1944709553911</v>
      </c>
      <c r="BJ57" s="31" t="s">
        <v>345</v>
      </c>
      <c r="BK57" s="31" t="s">
        <v>345</v>
      </c>
      <c r="BL57" s="31" t="s">
        <v>345</v>
      </c>
      <c r="BM57" s="31" t="s">
        <v>345</v>
      </c>
      <c r="BN57" s="31" t="s">
        <v>345</v>
      </c>
      <c r="BO57" s="32" t="s">
        <v>345</v>
      </c>
      <c r="BP57" s="31" t="s">
        <v>345</v>
      </c>
      <c r="BQ57" s="31" t="s">
        <v>345</v>
      </c>
      <c r="BR57" s="31" t="s">
        <v>345</v>
      </c>
      <c r="BS57" s="31" t="s">
        <v>345</v>
      </c>
      <c r="BT57" s="31" t="s">
        <v>345</v>
      </c>
      <c r="BU57" s="31" t="s">
        <v>345</v>
      </c>
      <c r="BV57" s="31" t="s">
        <v>345</v>
      </c>
      <c r="BW57" s="31" t="s">
        <v>345</v>
      </c>
      <c r="BX57" s="31" t="s">
        <v>345</v>
      </c>
      <c r="BY57" s="31" t="s">
        <v>345</v>
      </c>
      <c r="BZ57" s="31" t="s">
        <v>345</v>
      </c>
      <c r="CA57" s="31" t="s">
        <v>345</v>
      </c>
      <c r="CB57" s="31" t="s">
        <v>345</v>
      </c>
      <c r="CC57" s="31" t="s">
        <v>345</v>
      </c>
      <c r="CD57" s="31" t="s">
        <v>345</v>
      </c>
      <c r="CE57" s="32" t="s">
        <v>345</v>
      </c>
      <c r="CF57" s="31" t="s">
        <v>345</v>
      </c>
      <c r="CG57" s="32" t="s">
        <v>345</v>
      </c>
      <c r="CH57" s="31" t="s">
        <v>345</v>
      </c>
      <c r="CI57" s="31" t="s">
        <v>345</v>
      </c>
      <c r="CJ57" s="31" t="s">
        <v>345</v>
      </c>
      <c r="CK57" s="31" t="s">
        <v>345</v>
      </c>
      <c r="CL57" s="31" t="s">
        <v>345</v>
      </c>
      <c r="CM57" s="31" t="s">
        <v>345</v>
      </c>
      <c r="CN57" s="31" t="s">
        <v>345</v>
      </c>
      <c r="CO57" s="31" t="s">
        <v>345</v>
      </c>
      <c r="CP57" s="31" t="s">
        <v>345</v>
      </c>
      <c r="CQ57" s="31" t="s">
        <v>345</v>
      </c>
      <c r="CR57" s="31" t="s">
        <v>345</v>
      </c>
      <c r="CS57" s="31" t="s">
        <v>345</v>
      </c>
      <c r="CT57" s="31" t="s">
        <v>345</v>
      </c>
      <c r="CU57" s="31" t="s">
        <v>345</v>
      </c>
      <c r="CV57" s="31" t="s">
        <v>345</v>
      </c>
      <c r="CW57" s="31" t="s">
        <v>345</v>
      </c>
      <c r="CX57" s="32" t="s">
        <v>345</v>
      </c>
      <c r="CY57" s="31" t="s">
        <v>345</v>
      </c>
      <c r="CZ57" s="31" t="s">
        <v>345</v>
      </c>
      <c r="DA57" s="31" t="s">
        <v>345</v>
      </c>
      <c r="DB57" s="31" t="s">
        <v>345</v>
      </c>
      <c r="DC57" s="31" t="s">
        <v>345</v>
      </c>
      <c r="DD57" s="31" t="s">
        <v>345</v>
      </c>
      <c r="DE57" s="31" t="s">
        <v>345</v>
      </c>
      <c r="DF57" s="32" t="s">
        <v>345</v>
      </c>
      <c r="DG57" s="31" t="s">
        <v>345</v>
      </c>
      <c r="DH57" s="31" t="s">
        <v>345</v>
      </c>
      <c r="DI57" s="31" t="s">
        <v>345</v>
      </c>
      <c r="DJ57" s="31" t="s">
        <v>345</v>
      </c>
      <c r="DK57" s="31" t="s">
        <v>345</v>
      </c>
      <c r="DL57" s="31" t="s">
        <v>345</v>
      </c>
      <c r="DM57" s="31" t="s">
        <v>345</v>
      </c>
      <c r="DN57" s="31" t="s">
        <v>345</v>
      </c>
      <c r="DO57" s="31" t="s">
        <v>345</v>
      </c>
      <c r="DP57" s="31" t="s">
        <v>345</v>
      </c>
      <c r="DQ57" s="31" t="s">
        <v>345</v>
      </c>
      <c r="DR57" s="31" t="s">
        <v>345</v>
      </c>
      <c r="DS57" s="31" t="s">
        <v>345</v>
      </c>
      <c r="DT57" s="31" t="s">
        <v>345</v>
      </c>
      <c r="DU57" s="31" t="s">
        <v>345</v>
      </c>
      <c r="DV57" s="29" t="s">
        <v>345</v>
      </c>
      <c r="DW57" s="32" t="s">
        <v>345</v>
      </c>
      <c r="DX57" s="31" t="s">
        <v>345</v>
      </c>
      <c r="DY57" s="31" t="s">
        <v>345</v>
      </c>
      <c r="DZ57" s="31" t="s">
        <v>345</v>
      </c>
      <c r="EA57" s="31" t="s">
        <v>345</v>
      </c>
      <c r="EB57" s="31" t="s">
        <v>345</v>
      </c>
      <c r="EC57" s="31" t="s">
        <v>345</v>
      </c>
      <c r="ED57" s="31" t="s">
        <v>345</v>
      </c>
      <c r="EE57" s="31" t="s">
        <v>345</v>
      </c>
      <c r="EF57" s="31" t="s">
        <v>345</v>
      </c>
      <c r="EG57" s="31" t="s">
        <v>345</v>
      </c>
      <c r="EH57" s="31" t="s">
        <v>345</v>
      </c>
      <c r="EI57" s="31" t="s">
        <v>345</v>
      </c>
      <c r="EJ57" s="31" t="s">
        <v>345</v>
      </c>
      <c r="EK57" s="31" t="s">
        <v>345</v>
      </c>
      <c r="EL57" s="31" t="s">
        <v>345</v>
      </c>
      <c r="EM57" s="31" t="s">
        <v>345</v>
      </c>
      <c r="EN57" s="31" t="s">
        <v>345</v>
      </c>
      <c r="EO57" s="31" t="s">
        <v>345</v>
      </c>
      <c r="EP57" s="31" t="s">
        <v>345</v>
      </c>
      <c r="EQ57" s="31" t="s">
        <v>345</v>
      </c>
      <c r="ER57" s="31" t="s">
        <v>345</v>
      </c>
      <c r="ES57" s="31" t="s">
        <v>345</v>
      </c>
      <c r="ET57" s="31" t="s">
        <v>345</v>
      </c>
      <c r="EU57" s="31" t="s">
        <v>345</v>
      </c>
      <c r="EV57" s="31" t="s">
        <v>345</v>
      </c>
      <c r="EW57" s="31" t="s">
        <v>345</v>
      </c>
      <c r="EX57" s="31" t="s">
        <v>345</v>
      </c>
      <c r="EY57" s="31" t="s">
        <v>345</v>
      </c>
      <c r="EZ57" s="31" t="s">
        <v>345</v>
      </c>
      <c r="FA57" s="31" t="s">
        <v>345</v>
      </c>
      <c r="FB57" s="31" t="s">
        <v>345</v>
      </c>
      <c r="FC57" s="31" t="s">
        <v>345</v>
      </c>
      <c r="FD57" s="31" t="s">
        <v>345</v>
      </c>
      <c r="FE57" s="31" t="s">
        <v>345</v>
      </c>
      <c r="FF57" s="31" t="s">
        <v>345</v>
      </c>
      <c r="FG57" s="31" t="s">
        <v>345</v>
      </c>
      <c r="FH57" s="31" t="s">
        <v>345</v>
      </c>
      <c r="FI57" s="31" t="s">
        <v>345</v>
      </c>
      <c r="FJ57" s="31" t="s">
        <v>345</v>
      </c>
      <c r="FK57" s="31" t="s">
        <v>345</v>
      </c>
      <c r="FL57" s="31" t="s">
        <v>345</v>
      </c>
      <c r="FM57" s="31" t="s">
        <v>345</v>
      </c>
      <c r="FN57" s="31" t="s">
        <v>345</v>
      </c>
      <c r="FO57" s="31" t="s">
        <v>345</v>
      </c>
      <c r="FP57" s="31" t="s">
        <v>345</v>
      </c>
      <c r="FQ57" s="31" t="s">
        <v>345</v>
      </c>
      <c r="FR57" s="31" t="s">
        <v>345</v>
      </c>
      <c r="FS57" s="31" t="s">
        <v>345</v>
      </c>
      <c r="FT57" s="31" t="s">
        <v>345</v>
      </c>
      <c r="FU57" s="31" t="s">
        <v>345</v>
      </c>
      <c r="FV57" s="31" t="s">
        <v>345</v>
      </c>
      <c r="FW57" s="31" t="s">
        <v>345</v>
      </c>
      <c r="FX57" s="31" t="s">
        <v>345</v>
      </c>
      <c r="FY57" s="32" t="s">
        <v>345</v>
      </c>
      <c r="FZ57" s="31" t="s">
        <v>345</v>
      </c>
      <c r="GA57" s="49" t="s">
        <v>345</v>
      </c>
    </row>
    <row r="58" spans="1:183">
      <c r="A58" s="50">
        <v>1866</v>
      </c>
      <c r="B58" s="31" t="s">
        <v>345</v>
      </c>
      <c r="C58" s="31">
        <v>2502.6262626262628</v>
      </c>
      <c r="D58" s="31">
        <v>1859.4266813671445</v>
      </c>
      <c r="E58" s="31">
        <v>958.1521739130435</v>
      </c>
      <c r="F58" s="31">
        <v>1934.1123949579833</v>
      </c>
      <c r="G58" s="31">
        <v>1771.0051580132483</v>
      </c>
      <c r="H58" s="31">
        <v>1558.6292926328147</v>
      </c>
      <c r="I58" s="31">
        <v>2656.4293915040184</v>
      </c>
      <c r="J58" s="31">
        <v>1303.797549777036</v>
      </c>
      <c r="K58" s="31">
        <v>1206.9132221416485</v>
      </c>
      <c r="L58" s="31">
        <v>1980.3316621673737</v>
      </c>
      <c r="M58" s="31">
        <v>3023.0578921326073</v>
      </c>
      <c r="N58" s="32" t="s">
        <v>345</v>
      </c>
      <c r="O58" s="36" t="s">
        <v>345</v>
      </c>
      <c r="P58" s="31" t="s">
        <v>345</v>
      </c>
      <c r="Q58" s="31">
        <v>919.78230004732609</v>
      </c>
      <c r="R58" s="31">
        <v>1290.1852779168753</v>
      </c>
      <c r="S58" s="31" t="s">
        <v>345</v>
      </c>
      <c r="T58" s="35" t="s">
        <v>345</v>
      </c>
      <c r="U58" s="31">
        <v>2843.3809819763828</v>
      </c>
      <c r="V58" s="31" t="s">
        <v>345</v>
      </c>
      <c r="W58" s="31" t="s">
        <v>345</v>
      </c>
      <c r="X58" s="31" t="s">
        <v>345</v>
      </c>
      <c r="Y58" s="32" t="s">
        <v>345</v>
      </c>
      <c r="Z58" s="31" t="s">
        <v>345</v>
      </c>
      <c r="AA58" s="31" t="s">
        <v>345</v>
      </c>
      <c r="AB58" s="31" t="s">
        <v>345</v>
      </c>
      <c r="AC58" s="31" t="s">
        <v>345</v>
      </c>
      <c r="AD58" s="31" t="s">
        <v>345</v>
      </c>
      <c r="AE58" s="31" t="s">
        <v>345</v>
      </c>
      <c r="AF58" s="31" t="s">
        <v>345</v>
      </c>
      <c r="AG58" s="32" t="s">
        <v>345</v>
      </c>
      <c r="AH58" s="31" t="s">
        <v>345</v>
      </c>
      <c r="AI58" s="31" t="s">
        <v>345</v>
      </c>
      <c r="AJ58" s="31" t="s">
        <v>345</v>
      </c>
      <c r="AK58" s="31" t="s">
        <v>345</v>
      </c>
      <c r="AL58" s="31" t="s">
        <v>345</v>
      </c>
      <c r="AM58" s="32"/>
      <c r="AN58" s="31"/>
      <c r="AO58" s="31"/>
      <c r="AP58" s="32"/>
      <c r="AQ58" s="31" t="s">
        <v>345</v>
      </c>
      <c r="AR58" s="31" t="s">
        <v>345</v>
      </c>
      <c r="AS58" s="31" t="s">
        <v>345</v>
      </c>
      <c r="AT58" s="31" t="s">
        <v>345</v>
      </c>
      <c r="AU58" s="31" t="s">
        <v>345</v>
      </c>
      <c r="AV58" s="31" t="s">
        <v>345</v>
      </c>
      <c r="AW58" s="31" t="s">
        <v>345</v>
      </c>
      <c r="AX58" s="31" t="s">
        <v>345</v>
      </c>
      <c r="AY58" s="31" t="s">
        <v>345</v>
      </c>
      <c r="AZ58" s="31" t="s">
        <v>345</v>
      </c>
      <c r="BA58" s="31" t="s">
        <v>345</v>
      </c>
      <c r="BB58" s="31" t="s">
        <v>345</v>
      </c>
      <c r="BC58" s="31" t="s">
        <v>345</v>
      </c>
      <c r="BD58" s="31" t="s">
        <v>345</v>
      </c>
      <c r="BE58" s="31" t="s">
        <v>345</v>
      </c>
      <c r="BF58" s="32" t="s">
        <v>345</v>
      </c>
      <c r="BG58" s="31" t="s">
        <v>345</v>
      </c>
      <c r="BH58" s="31" t="s">
        <v>345</v>
      </c>
      <c r="BI58" s="31">
        <v>1185.5045629427718</v>
      </c>
      <c r="BJ58" s="31" t="s">
        <v>345</v>
      </c>
      <c r="BK58" s="31" t="s">
        <v>345</v>
      </c>
      <c r="BL58" s="31" t="s">
        <v>345</v>
      </c>
      <c r="BM58" s="31" t="s">
        <v>345</v>
      </c>
      <c r="BN58" s="31" t="s">
        <v>345</v>
      </c>
      <c r="BO58" s="32" t="s">
        <v>345</v>
      </c>
      <c r="BP58" s="31" t="s">
        <v>345</v>
      </c>
      <c r="BQ58" s="31" t="s">
        <v>345</v>
      </c>
      <c r="BR58" s="31" t="s">
        <v>345</v>
      </c>
      <c r="BS58" s="31" t="s">
        <v>345</v>
      </c>
      <c r="BT58" s="31" t="s">
        <v>345</v>
      </c>
      <c r="BU58" s="31" t="s">
        <v>345</v>
      </c>
      <c r="BV58" s="31" t="s">
        <v>345</v>
      </c>
      <c r="BW58" s="31" t="s">
        <v>345</v>
      </c>
      <c r="BX58" s="31" t="s">
        <v>345</v>
      </c>
      <c r="BY58" s="31" t="s">
        <v>345</v>
      </c>
      <c r="BZ58" s="31" t="s">
        <v>345</v>
      </c>
      <c r="CA58" s="31" t="s">
        <v>345</v>
      </c>
      <c r="CB58" s="31" t="s">
        <v>345</v>
      </c>
      <c r="CC58" s="31" t="s">
        <v>345</v>
      </c>
      <c r="CD58" s="31" t="s">
        <v>345</v>
      </c>
      <c r="CE58" s="32" t="s">
        <v>345</v>
      </c>
      <c r="CF58" s="31" t="s">
        <v>345</v>
      </c>
      <c r="CG58" s="32" t="s">
        <v>345</v>
      </c>
      <c r="CH58" s="31" t="s">
        <v>345</v>
      </c>
      <c r="CI58" s="31" t="s">
        <v>345</v>
      </c>
      <c r="CJ58" s="31" t="s">
        <v>345</v>
      </c>
      <c r="CK58" s="31" t="s">
        <v>345</v>
      </c>
      <c r="CL58" s="31" t="s">
        <v>345</v>
      </c>
      <c r="CM58" s="31" t="s">
        <v>345</v>
      </c>
      <c r="CN58" s="31" t="s">
        <v>345</v>
      </c>
      <c r="CO58" s="31" t="s">
        <v>345</v>
      </c>
      <c r="CP58" s="31" t="s">
        <v>345</v>
      </c>
      <c r="CQ58" s="31" t="s">
        <v>345</v>
      </c>
      <c r="CR58" s="31" t="s">
        <v>345</v>
      </c>
      <c r="CS58" s="31" t="s">
        <v>345</v>
      </c>
      <c r="CT58" s="31" t="s">
        <v>345</v>
      </c>
      <c r="CU58" s="31" t="s">
        <v>345</v>
      </c>
      <c r="CV58" s="31" t="s">
        <v>345</v>
      </c>
      <c r="CW58" s="31" t="s">
        <v>345</v>
      </c>
      <c r="CX58" s="32" t="s">
        <v>345</v>
      </c>
      <c r="CY58" s="31" t="s">
        <v>345</v>
      </c>
      <c r="CZ58" s="31" t="s">
        <v>345</v>
      </c>
      <c r="DA58" s="31" t="s">
        <v>345</v>
      </c>
      <c r="DB58" s="31" t="s">
        <v>345</v>
      </c>
      <c r="DC58" s="31" t="s">
        <v>345</v>
      </c>
      <c r="DD58" s="31" t="s">
        <v>345</v>
      </c>
      <c r="DE58" s="31" t="s">
        <v>345</v>
      </c>
      <c r="DF58" s="32" t="s">
        <v>345</v>
      </c>
      <c r="DG58" s="31" t="s">
        <v>345</v>
      </c>
      <c r="DH58" s="31" t="s">
        <v>345</v>
      </c>
      <c r="DI58" s="31" t="s">
        <v>345</v>
      </c>
      <c r="DJ58" s="31" t="s">
        <v>345</v>
      </c>
      <c r="DK58" s="31" t="s">
        <v>345</v>
      </c>
      <c r="DL58" s="31" t="s">
        <v>345</v>
      </c>
      <c r="DM58" s="31" t="s">
        <v>345</v>
      </c>
      <c r="DN58" s="31" t="s">
        <v>345</v>
      </c>
      <c r="DO58" s="31" t="s">
        <v>345</v>
      </c>
      <c r="DP58" s="31" t="s">
        <v>345</v>
      </c>
      <c r="DQ58" s="31" t="s">
        <v>345</v>
      </c>
      <c r="DR58" s="31" t="s">
        <v>345</v>
      </c>
      <c r="DS58" s="31" t="s">
        <v>345</v>
      </c>
      <c r="DT58" s="31" t="s">
        <v>345</v>
      </c>
      <c r="DU58" s="31" t="s">
        <v>345</v>
      </c>
      <c r="DV58" s="29" t="s">
        <v>345</v>
      </c>
      <c r="DW58" s="32" t="s">
        <v>345</v>
      </c>
      <c r="DX58" s="31" t="s">
        <v>345</v>
      </c>
      <c r="DY58" s="31" t="s">
        <v>345</v>
      </c>
      <c r="DZ58" s="31" t="s">
        <v>345</v>
      </c>
      <c r="EA58" s="31" t="s">
        <v>345</v>
      </c>
      <c r="EB58" s="31" t="s">
        <v>345</v>
      </c>
      <c r="EC58" s="31" t="s">
        <v>345</v>
      </c>
      <c r="ED58" s="31" t="s">
        <v>345</v>
      </c>
      <c r="EE58" s="31" t="s">
        <v>345</v>
      </c>
      <c r="EF58" s="31" t="s">
        <v>345</v>
      </c>
      <c r="EG58" s="31" t="s">
        <v>345</v>
      </c>
      <c r="EH58" s="31" t="s">
        <v>345</v>
      </c>
      <c r="EI58" s="31" t="s">
        <v>345</v>
      </c>
      <c r="EJ58" s="31" t="s">
        <v>345</v>
      </c>
      <c r="EK58" s="31" t="s">
        <v>345</v>
      </c>
      <c r="EL58" s="31" t="s">
        <v>345</v>
      </c>
      <c r="EM58" s="31" t="s">
        <v>345</v>
      </c>
      <c r="EN58" s="31" t="s">
        <v>345</v>
      </c>
      <c r="EO58" s="31" t="s">
        <v>345</v>
      </c>
      <c r="EP58" s="31" t="s">
        <v>345</v>
      </c>
      <c r="EQ58" s="31" t="s">
        <v>345</v>
      </c>
      <c r="ER58" s="31" t="s">
        <v>345</v>
      </c>
      <c r="ES58" s="31" t="s">
        <v>345</v>
      </c>
      <c r="ET58" s="31" t="s">
        <v>345</v>
      </c>
      <c r="EU58" s="31" t="s">
        <v>345</v>
      </c>
      <c r="EV58" s="31" t="s">
        <v>345</v>
      </c>
      <c r="EW58" s="31" t="s">
        <v>345</v>
      </c>
      <c r="EX58" s="31" t="s">
        <v>345</v>
      </c>
      <c r="EY58" s="31" t="s">
        <v>345</v>
      </c>
      <c r="EZ58" s="31" t="s">
        <v>345</v>
      </c>
      <c r="FA58" s="31" t="s">
        <v>345</v>
      </c>
      <c r="FB58" s="31" t="s">
        <v>345</v>
      </c>
      <c r="FC58" s="31" t="s">
        <v>345</v>
      </c>
      <c r="FD58" s="31" t="s">
        <v>345</v>
      </c>
      <c r="FE58" s="31" t="s">
        <v>345</v>
      </c>
      <c r="FF58" s="31" t="s">
        <v>345</v>
      </c>
      <c r="FG58" s="31" t="s">
        <v>345</v>
      </c>
      <c r="FH58" s="31" t="s">
        <v>345</v>
      </c>
      <c r="FI58" s="31" t="s">
        <v>345</v>
      </c>
      <c r="FJ58" s="31" t="s">
        <v>345</v>
      </c>
      <c r="FK58" s="31" t="s">
        <v>345</v>
      </c>
      <c r="FL58" s="31" t="s">
        <v>345</v>
      </c>
      <c r="FM58" s="31" t="s">
        <v>345</v>
      </c>
      <c r="FN58" s="31" t="s">
        <v>345</v>
      </c>
      <c r="FO58" s="31" t="s">
        <v>345</v>
      </c>
      <c r="FP58" s="31" t="s">
        <v>345</v>
      </c>
      <c r="FQ58" s="31" t="s">
        <v>345</v>
      </c>
      <c r="FR58" s="31" t="s">
        <v>345</v>
      </c>
      <c r="FS58" s="31" t="s">
        <v>345</v>
      </c>
      <c r="FT58" s="31" t="s">
        <v>345</v>
      </c>
      <c r="FU58" s="31" t="s">
        <v>345</v>
      </c>
      <c r="FV58" s="31" t="s">
        <v>345</v>
      </c>
      <c r="FW58" s="31" t="s">
        <v>345</v>
      </c>
      <c r="FX58" s="31" t="s">
        <v>345</v>
      </c>
      <c r="FY58" s="32" t="s">
        <v>345</v>
      </c>
      <c r="FZ58" s="31" t="s">
        <v>345</v>
      </c>
      <c r="GA58" s="49" t="s">
        <v>345</v>
      </c>
    </row>
    <row r="59" spans="1:183">
      <c r="A59" s="50">
        <v>1867</v>
      </c>
      <c r="B59" s="31" t="s">
        <v>345</v>
      </c>
      <c r="C59" s="31">
        <v>2497.3926995587649</v>
      </c>
      <c r="D59" s="31">
        <v>1840.152755046372</v>
      </c>
      <c r="E59" s="31">
        <v>885.8547241944292</v>
      </c>
      <c r="F59" s="31">
        <v>1812.9217891708083</v>
      </c>
      <c r="G59" s="31">
        <v>1765.7908428720084</v>
      </c>
      <c r="H59" s="31">
        <v>1420.9623873627374</v>
      </c>
      <c r="I59" s="31">
        <v>2659.5441595441594</v>
      </c>
      <c r="J59" s="31">
        <v>1328.93780034359</v>
      </c>
      <c r="K59" s="31">
        <v>1224.98803255146</v>
      </c>
      <c r="L59" s="31">
        <v>1731.4921365554276</v>
      </c>
      <c r="M59" s="31">
        <v>2968.2389114222165</v>
      </c>
      <c r="N59" s="32" t="s">
        <v>345</v>
      </c>
      <c r="O59" s="36" t="s">
        <v>345</v>
      </c>
      <c r="P59" s="31" t="s">
        <v>345</v>
      </c>
      <c r="Q59" s="31">
        <v>940.95506939543634</v>
      </c>
      <c r="R59" s="31">
        <v>1282.809381237525</v>
      </c>
      <c r="S59" s="31" t="s">
        <v>345</v>
      </c>
      <c r="T59" s="35" t="s">
        <v>345</v>
      </c>
      <c r="U59" s="31">
        <v>3108.6824529447481</v>
      </c>
      <c r="V59" s="31" t="s">
        <v>345</v>
      </c>
      <c r="W59" s="31" t="s">
        <v>345</v>
      </c>
      <c r="X59" s="31" t="s">
        <v>345</v>
      </c>
      <c r="Y59" s="32" t="s">
        <v>345</v>
      </c>
      <c r="Z59" s="31" t="s">
        <v>345</v>
      </c>
      <c r="AA59" s="31" t="s">
        <v>345</v>
      </c>
      <c r="AB59" s="31" t="s">
        <v>345</v>
      </c>
      <c r="AC59" s="31" t="s">
        <v>345</v>
      </c>
      <c r="AD59" s="31" t="s">
        <v>345</v>
      </c>
      <c r="AE59" s="31" t="s">
        <v>345</v>
      </c>
      <c r="AF59" s="31" t="s">
        <v>345</v>
      </c>
      <c r="AG59" s="32" t="s">
        <v>345</v>
      </c>
      <c r="AH59" s="31" t="s">
        <v>345</v>
      </c>
      <c r="AI59" s="31" t="s">
        <v>345</v>
      </c>
      <c r="AJ59" s="31" t="s">
        <v>345</v>
      </c>
      <c r="AK59" s="31" t="s">
        <v>345</v>
      </c>
      <c r="AL59" s="31" t="s">
        <v>345</v>
      </c>
      <c r="AM59" s="32"/>
      <c r="AN59" s="31"/>
      <c r="AO59" s="31"/>
      <c r="AP59" s="32"/>
      <c r="AQ59" s="31" t="s">
        <v>345</v>
      </c>
      <c r="AR59" s="31" t="s">
        <v>345</v>
      </c>
      <c r="AS59" s="31" t="s">
        <v>345</v>
      </c>
      <c r="AT59" s="31" t="s">
        <v>345</v>
      </c>
      <c r="AU59" s="31" t="s">
        <v>345</v>
      </c>
      <c r="AV59" s="31" t="s">
        <v>345</v>
      </c>
      <c r="AW59" s="31" t="s">
        <v>345</v>
      </c>
      <c r="AX59" s="31" t="s">
        <v>345</v>
      </c>
      <c r="AY59" s="31" t="s">
        <v>345</v>
      </c>
      <c r="AZ59" s="31" t="s">
        <v>345</v>
      </c>
      <c r="BA59" s="31" t="s">
        <v>345</v>
      </c>
      <c r="BB59" s="31" t="s">
        <v>345</v>
      </c>
      <c r="BC59" s="31" t="s">
        <v>345</v>
      </c>
      <c r="BD59" s="31" t="s">
        <v>345</v>
      </c>
      <c r="BE59" s="31" t="s">
        <v>345</v>
      </c>
      <c r="BF59" s="32" t="s">
        <v>345</v>
      </c>
      <c r="BG59" s="31" t="s">
        <v>345</v>
      </c>
      <c r="BH59" s="31" t="s">
        <v>345</v>
      </c>
      <c r="BI59" s="31">
        <v>1127.5962680497776</v>
      </c>
      <c r="BJ59" s="31" t="s">
        <v>345</v>
      </c>
      <c r="BK59" s="31" t="s">
        <v>345</v>
      </c>
      <c r="BL59" s="31" t="s">
        <v>345</v>
      </c>
      <c r="BM59" s="31" t="s">
        <v>345</v>
      </c>
      <c r="BN59" s="31" t="s">
        <v>345</v>
      </c>
      <c r="BO59" s="32" t="s">
        <v>345</v>
      </c>
      <c r="BP59" s="31" t="s">
        <v>345</v>
      </c>
      <c r="BQ59" s="31" t="s">
        <v>345</v>
      </c>
      <c r="BR59" s="31" t="s">
        <v>345</v>
      </c>
      <c r="BS59" s="31" t="s">
        <v>345</v>
      </c>
      <c r="BT59" s="31" t="s">
        <v>345</v>
      </c>
      <c r="BU59" s="31" t="s">
        <v>345</v>
      </c>
      <c r="BV59" s="31" t="s">
        <v>345</v>
      </c>
      <c r="BW59" s="31" t="s">
        <v>345</v>
      </c>
      <c r="BX59" s="31" t="s">
        <v>345</v>
      </c>
      <c r="BY59" s="31" t="s">
        <v>345</v>
      </c>
      <c r="BZ59" s="31" t="s">
        <v>345</v>
      </c>
      <c r="CA59" s="31" t="s">
        <v>345</v>
      </c>
      <c r="CB59" s="31" t="s">
        <v>345</v>
      </c>
      <c r="CC59" s="31" t="s">
        <v>345</v>
      </c>
      <c r="CD59" s="31" t="s">
        <v>345</v>
      </c>
      <c r="CE59" s="32" t="s">
        <v>345</v>
      </c>
      <c r="CF59" s="31" t="s">
        <v>345</v>
      </c>
      <c r="CG59" s="32" t="s">
        <v>345</v>
      </c>
      <c r="CH59" s="31" t="s">
        <v>345</v>
      </c>
      <c r="CI59" s="31" t="s">
        <v>345</v>
      </c>
      <c r="CJ59" s="31" t="s">
        <v>345</v>
      </c>
      <c r="CK59" s="31" t="s">
        <v>345</v>
      </c>
      <c r="CL59" s="31" t="s">
        <v>345</v>
      </c>
      <c r="CM59" s="31" t="s">
        <v>345</v>
      </c>
      <c r="CN59" s="31" t="s">
        <v>345</v>
      </c>
      <c r="CO59" s="31" t="s">
        <v>345</v>
      </c>
      <c r="CP59" s="31" t="s">
        <v>345</v>
      </c>
      <c r="CQ59" s="31" t="s">
        <v>345</v>
      </c>
      <c r="CR59" s="31" t="s">
        <v>345</v>
      </c>
      <c r="CS59" s="31" t="s">
        <v>345</v>
      </c>
      <c r="CT59" s="31" t="s">
        <v>345</v>
      </c>
      <c r="CU59" s="31" t="s">
        <v>345</v>
      </c>
      <c r="CV59" s="31" t="s">
        <v>345</v>
      </c>
      <c r="CW59" s="31" t="s">
        <v>345</v>
      </c>
      <c r="CX59" s="32" t="s">
        <v>345</v>
      </c>
      <c r="CY59" s="31" t="s">
        <v>345</v>
      </c>
      <c r="CZ59" s="31" t="s">
        <v>345</v>
      </c>
      <c r="DA59" s="31" t="s">
        <v>345</v>
      </c>
      <c r="DB59" s="31" t="s">
        <v>345</v>
      </c>
      <c r="DC59" s="31" t="s">
        <v>345</v>
      </c>
      <c r="DD59" s="31" t="s">
        <v>345</v>
      </c>
      <c r="DE59" s="31" t="s">
        <v>345</v>
      </c>
      <c r="DF59" s="32" t="s">
        <v>345</v>
      </c>
      <c r="DG59" s="31" t="s">
        <v>345</v>
      </c>
      <c r="DH59" s="31" t="s">
        <v>345</v>
      </c>
      <c r="DI59" s="31" t="s">
        <v>345</v>
      </c>
      <c r="DJ59" s="31" t="s">
        <v>345</v>
      </c>
      <c r="DK59" s="31" t="s">
        <v>345</v>
      </c>
      <c r="DL59" s="31" t="s">
        <v>345</v>
      </c>
      <c r="DM59" s="31" t="s">
        <v>345</v>
      </c>
      <c r="DN59" s="31" t="s">
        <v>345</v>
      </c>
      <c r="DO59" s="31" t="s">
        <v>345</v>
      </c>
      <c r="DP59" s="31" t="s">
        <v>345</v>
      </c>
      <c r="DQ59" s="31" t="s">
        <v>345</v>
      </c>
      <c r="DR59" s="31" t="s">
        <v>345</v>
      </c>
      <c r="DS59" s="31" t="s">
        <v>345</v>
      </c>
      <c r="DT59" s="31" t="s">
        <v>345</v>
      </c>
      <c r="DU59" s="31" t="s">
        <v>345</v>
      </c>
      <c r="DV59" s="29" t="s">
        <v>345</v>
      </c>
      <c r="DW59" s="32" t="s">
        <v>345</v>
      </c>
      <c r="DX59" s="31" t="s">
        <v>345</v>
      </c>
      <c r="DY59" s="31" t="s">
        <v>345</v>
      </c>
      <c r="DZ59" s="31" t="s">
        <v>345</v>
      </c>
      <c r="EA59" s="31" t="s">
        <v>345</v>
      </c>
      <c r="EB59" s="31" t="s">
        <v>345</v>
      </c>
      <c r="EC59" s="31" t="s">
        <v>345</v>
      </c>
      <c r="ED59" s="31" t="s">
        <v>345</v>
      </c>
      <c r="EE59" s="31" t="s">
        <v>345</v>
      </c>
      <c r="EF59" s="31" t="s">
        <v>345</v>
      </c>
      <c r="EG59" s="31" t="s">
        <v>345</v>
      </c>
      <c r="EH59" s="31" t="s">
        <v>345</v>
      </c>
      <c r="EI59" s="31" t="s">
        <v>345</v>
      </c>
      <c r="EJ59" s="31" t="s">
        <v>345</v>
      </c>
      <c r="EK59" s="31" t="s">
        <v>345</v>
      </c>
      <c r="EL59" s="31" t="s">
        <v>345</v>
      </c>
      <c r="EM59" s="31" t="s">
        <v>345</v>
      </c>
      <c r="EN59" s="31" t="s">
        <v>345</v>
      </c>
      <c r="EO59" s="31" t="s">
        <v>345</v>
      </c>
      <c r="EP59" s="31" t="s">
        <v>345</v>
      </c>
      <c r="EQ59" s="31" t="s">
        <v>345</v>
      </c>
      <c r="ER59" s="31" t="s">
        <v>345</v>
      </c>
      <c r="ES59" s="31" t="s">
        <v>345</v>
      </c>
      <c r="ET59" s="31" t="s">
        <v>345</v>
      </c>
      <c r="EU59" s="31" t="s">
        <v>345</v>
      </c>
      <c r="EV59" s="31" t="s">
        <v>345</v>
      </c>
      <c r="EW59" s="31" t="s">
        <v>345</v>
      </c>
      <c r="EX59" s="31" t="s">
        <v>345</v>
      </c>
      <c r="EY59" s="31" t="s">
        <v>345</v>
      </c>
      <c r="EZ59" s="31" t="s">
        <v>345</v>
      </c>
      <c r="FA59" s="31" t="s">
        <v>345</v>
      </c>
      <c r="FB59" s="31" t="s">
        <v>345</v>
      </c>
      <c r="FC59" s="31" t="s">
        <v>345</v>
      </c>
      <c r="FD59" s="31" t="s">
        <v>345</v>
      </c>
      <c r="FE59" s="31" t="s">
        <v>345</v>
      </c>
      <c r="FF59" s="31" t="s">
        <v>345</v>
      </c>
      <c r="FG59" s="31" t="s">
        <v>345</v>
      </c>
      <c r="FH59" s="31" t="s">
        <v>345</v>
      </c>
      <c r="FI59" s="31" t="s">
        <v>345</v>
      </c>
      <c r="FJ59" s="31" t="s">
        <v>345</v>
      </c>
      <c r="FK59" s="31" t="s">
        <v>345</v>
      </c>
      <c r="FL59" s="31" t="s">
        <v>345</v>
      </c>
      <c r="FM59" s="31" t="s">
        <v>345</v>
      </c>
      <c r="FN59" s="31" t="s">
        <v>345</v>
      </c>
      <c r="FO59" s="31" t="s">
        <v>345</v>
      </c>
      <c r="FP59" s="31" t="s">
        <v>345</v>
      </c>
      <c r="FQ59" s="31" t="s">
        <v>345</v>
      </c>
      <c r="FR59" s="31" t="s">
        <v>345</v>
      </c>
      <c r="FS59" s="31" t="s">
        <v>345</v>
      </c>
      <c r="FT59" s="31" t="s">
        <v>345</v>
      </c>
      <c r="FU59" s="31" t="s">
        <v>345</v>
      </c>
      <c r="FV59" s="31" t="s">
        <v>345</v>
      </c>
      <c r="FW59" s="31" t="s">
        <v>345</v>
      </c>
      <c r="FX59" s="31" t="s">
        <v>345</v>
      </c>
      <c r="FY59" s="32" t="s">
        <v>345</v>
      </c>
      <c r="FZ59" s="31" t="s">
        <v>345</v>
      </c>
      <c r="GA59" s="49" t="s">
        <v>345</v>
      </c>
    </row>
    <row r="60" spans="1:183">
      <c r="A60" s="50">
        <v>1868</v>
      </c>
      <c r="B60" s="31" t="s">
        <v>345</v>
      </c>
      <c r="C60" s="31">
        <v>2569.1817638861235</v>
      </c>
      <c r="D60" s="31">
        <v>1853.1317494600432</v>
      </c>
      <c r="E60" s="31">
        <v>1003.3783783783783</v>
      </c>
      <c r="F60" s="31">
        <v>1981.6853639446908</v>
      </c>
      <c r="G60" s="31">
        <v>1861.2211092993762</v>
      </c>
      <c r="H60" s="31">
        <v>1478.7825897240102</v>
      </c>
      <c r="I60" s="31">
        <v>2620.9427039232291</v>
      </c>
      <c r="J60" s="31">
        <v>1321.2107435406615</v>
      </c>
      <c r="K60" s="31">
        <v>1093.8854116514203</v>
      </c>
      <c r="L60" s="31">
        <v>2033.1681280975981</v>
      </c>
      <c r="M60" s="31">
        <v>3036.6347868374128</v>
      </c>
      <c r="N60" s="32" t="s">
        <v>345</v>
      </c>
      <c r="O60" s="36" t="s">
        <v>345</v>
      </c>
      <c r="P60" s="31" t="s">
        <v>345</v>
      </c>
      <c r="Q60" s="31">
        <v>945.27595884003745</v>
      </c>
      <c r="R60" s="31">
        <v>1149.3038289408255</v>
      </c>
      <c r="S60" s="31" t="s">
        <v>345</v>
      </c>
      <c r="T60" s="35" t="s">
        <v>345</v>
      </c>
      <c r="U60" s="31">
        <v>3156.4705882352937</v>
      </c>
      <c r="V60" s="31" t="s">
        <v>345</v>
      </c>
      <c r="W60" s="31" t="s">
        <v>345</v>
      </c>
      <c r="X60" s="31" t="s">
        <v>345</v>
      </c>
      <c r="Y60" s="32" t="s">
        <v>345</v>
      </c>
      <c r="Z60" s="31" t="s">
        <v>345</v>
      </c>
      <c r="AA60" s="31" t="s">
        <v>345</v>
      </c>
      <c r="AB60" s="31" t="s">
        <v>345</v>
      </c>
      <c r="AC60" s="31" t="s">
        <v>345</v>
      </c>
      <c r="AD60" s="31" t="s">
        <v>345</v>
      </c>
      <c r="AE60" s="31" t="s">
        <v>345</v>
      </c>
      <c r="AF60" s="31" t="s">
        <v>345</v>
      </c>
      <c r="AG60" s="32" t="s">
        <v>345</v>
      </c>
      <c r="AH60" s="31" t="s">
        <v>345</v>
      </c>
      <c r="AI60" s="31" t="s">
        <v>345</v>
      </c>
      <c r="AJ60" s="31" t="s">
        <v>345</v>
      </c>
      <c r="AK60" s="31" t="s">
        <v>345</v>
      </c>
      <c r="AL60" s="31" t="s">
        <v>345</v>
      </c>
      <c r="AM60" s="32"/>
      <c r="AN60" s="31"/>
      <c r="AO60" s="31"/>
      <c r="AP60" s="32"/>
      <c r="AQ60" s="31" t="s">
        <v>345</v>
      </c>
      <c r="AR60" s="31" t="s">
        <v>345</v>
      </c>
      <c r="AS60" s="31" t="s">
        <v>345</v>
      </c>
      <c r="AT60" s="31" t="s">
        <v>345</v>
      </c>
      <c r="AU60" s="31" t="s">
        <v>345</v>
      </c>
      <c r="AV60" s="31" t="s">
        <v>345</v>
      </c>
      <c r="AW60" s="31" t="s">
        <v>345</v>
      </c>
      <c r="AX60" s="31" t="s">
        <v>345</v>
      </c>
      <c r="AY60" s="31" t="s">
        <v>345</v>
      </c>
      <c r="AZ60" s="31" t="s">
        <v>345</v>
      </c>
      <c r="BA60" s="31" t="s">
        <v>345</v>
      </c>
      <c r="BB60" s="31" t="s">
        <v>345</v>
      </c>
      <c r="BC60" s="31" t="s">
        <v>345</v>
      </c>
      <c r="BD60" s="31" t="s">
        <v>345</v>
      </c>
      <c r="BE60" s="31" t="s">
        <v>345</v>
      </c>
      <c r="BF60" s="32" t="s">
        <v>345</v>
      </c>
      <c r="BG60" s="31" t="s">
        <v>345</v>
      </c>
      <c r="BH60" s="31" t="s">
        <v>345</v>
      </c>
      <c r="BI60" s="31">
        <v>1171.9713300516178</v>
      </c>
      <c r="BJ60" s="31" t="s">
        <v>345</v>
      </c>
      <c r="BK60" s="31" t="s">
        <v>345</v>
      </c>
      <c r="BL60" s="31" t="s">
        <v>345</v>
      </c>
      <c r="BM60" s="31" t="s">
        <v>345</v>
      </c>
      <c r="BN60" s="31" t="s">
        <v>345</v>
      </c>
      <c r="BO60" s="32" t="s">
        <v>345</v>
      </c>
      <c r="BP60" s="31" t="s">
        <v>345</v>
      </c>
      <c r="BQ60" s="31" t="s">
        <v>345</v>
      </c>
      <c r="BR60" s="31" t="s">
        <v>345</v>
      </c>
      <c r="BS60" s="31" t="s">
        <v>345</v>
      </c>
      <c r="BT60" s="31" t="s">
        <v>345</v>
      </c>
      <c r="BU60" s="31" t="s">
        <v>345</v>
      </c>
      <c r="BV60" s="31" t="s">
        <v>345</v>
      </c>
      <c r="BW60" s="31" t="s">
        <v>345</v>
      </c>
      <c r="BX60" s="31" t="s">
        <v>345</v>
      </c>
      <c r="BY60" s="31" t="s">
        <v>345</v>
      </c>
      <c r="BZ60" s="31" t="s">
        <v>345</v>
      </c>
      <c r="CA60" s="31" t="s">
        <v>345</v>
      </c>
      <c r="CB60" s="31" t="s">
        <v>345</v>
      </c>
      <c r="CC60" s="31" t="s">
        <v>345</v>
      </c>
      <c r="CD60" s="31" t="s">
        <v>345</v>
      </c>
      <c r="CE60" s="32" t="s">
        <v>345</v>
      </c>
      <c r="CF60" s="31" t="s">
        <v>345</v>
      </c>
      <c r="CG60" s="32" t="s">
        <v>345</v>
      </c>
      <c r="CH60" s="31" t="s">
        <v>345</v>
      </c>
      <c r="CI60" s="31" t="s">
        <v>345</v>
      </c>
      <c r="CJ60" s="31" t="s">
        <v>345</v>
      </c>
      <c r="CK60" s="31" t="s">
        <v>345</v>
      </c>
      <c r="CL60" s="31" t="s">
        <v>345</v>
      </c>
      <c r="CM60" s="31" t="s">
        <v>345</v>
      </c>
      <c r="CN60" s="31" t="s">
        <v>345</v>
      </c>
      <c r="CO60" s="31" t="s">
        <v>345</v>
      </c>
      <c r="CP60" s="31" t="s">
        <v>345</v>
      </c>
      <c r="CQ60" s="31" t="s">
        <v>345</v>
      </c>
      <c r="CR60" s="31" t="s">
        <v>345</v>
      </c>
      <c r="CS60" s="31" t="s">
        <v>345</v>
      </c>
      <c r="CT60" s="31" t="s">
        <v>345</v>
      </c>
      <c r="CU60" s="31" t="s">
        <v>345</v>
      </c>
      <c r="CV60" s="31" t="s">
        <v>345</v>
      </c>
      <c r="CW60" s="31" t="s">
        <v>345</v>
      </c>
      <c r="CX60" s="32" t="s">
        <v>345</v>
      </c>
      <c r="CY60" s="31" t="s">
        <v>345</v>
      </c>
      <c r="CZ60" s="31" t="s">
        <v>345</v>
      </c>
      <c r="DA60" s="31" t="s">
        <v>345</v>
      </c>
      <c r="DB60" s="31" t="s">
        <v>345</v>
      </c>
      <c r="DC60" s="31" t="s">
        <v>345</v>
      </c>
      <c r="DD60" s="31" t="s">
        <v>345</v>
      </c>
      <c r="DE60" s="31" t="s">
        <v>345</v>
      </c>
      <c r="DF60" s="32" t="s">
        <v>345</v>
      </c>
      <c r="DG60" s="31" t="s">
        <v>345</v>
      </c>
      <c r="DH60" s="31" t="s">
        <v>345</v>
      </c>
      <c r="DI60" s="31" t="s">
        <v>345</v>
      </c>
      <c r="DJ60" s="31" t="s">
        <v>345</v>
      </c>
      <c r="DK60" s="31" t="s">
        <v>345</v>
      </c>
      <c r="DL60" s="31" t="s">
        <v>345</v>
      </c>
      <c r="DM60" s="31" t="s">
        <v>345</v>
      </c>
      <c r="DN60" s="31" t="s">
        <v>345</v>
      </c>
      <c r="DO60" s="31" t="s">
        <v>345</v>
      </c>
      <c r="DP60" s="31" t="s">
        <v>345</v>
      </c>
      <c r="DQ60" s="31" t="s">
        <v>345</v>
      </c>
      <c r="DR60" s="31" t="s">
        <v>345</v>
      </c>
      <c r="DS60" s="31" t="s">
        <v>345</v>
      </c>
      <c r="DT60" s="31" t="s">
        <v>345</v>
      </c>
      <c r="DU60" s="31" t="s">
        <v>345</v>
      </c>
      <c r="DV60" s="29" t="s">
        <v>345</v>
      </c>
      <c r="DW60" s="32" t="s">
        <v>345</v>
      </c>
      <c r="DX60" s="31" t="s">
        <v>345</v>
      </c>
      <c r="DY60" s="31" t="s">
        <v>345</v>
      </c>
      <c r="DZ60" s="31" t="s">
        <v>345</v>
      </c>
      <c r="EA60" s="31" t="s">
        <v>345</v>
      </c>
      <c r="EB60" s="31" t="s">
        <v>345</v>
      </c>
      <c r="EC60" s="31" t="s">
        <v>345</v>
      </c>
      <c r="ED60" s="31" t="s">
        <v>345</v>
      </c>
      <c r="EE60" s="31" t="s">
        <v>345</v>
      </c>
      <c r="EF60" s="31" t="s">
        <v>345</v>
      </c>
      <c r="EG60" s="31" t="s">
        <v>345</v>
      </c>
      <c r="EH60" s="31" t="s">
        <v>345</v>
      </c>
      <c r="EI60" s="31" t="s">
        <v>345</v>
      </c>
      <c r="EJ60" s="31" t="s">
        <v>345</v>
      </c>
      <c r="EK60" s="31" t="s">
        <v>345</v>
      </c>
      <c r="EL60" s="31" t="s">
        <v>345</v>
      </c>
      <c r="EM60" s="31" t="s">
        <v>345</v>
      </c>
      <c r="EN60" s="31" t="s">
        <v>345</v>
      </c>
      <c r="EO60" s="31" t="s">
        <v>345</v>
      </c>
      <c r="EP60" s="31" t="s">
        <v>345</v>
      </c>
      <c r="EQ60" s="31" t="s">
        <v>345</v>
      </c>
      <c r="ER60" s="31" t="s">
        <v>345</v>
      </c>
      <c r="ES60" s="31" t="s">
        <v>345</v>
      </c>
      <c r="ET60" s="31" t="s">
        <v>345</v>
      </c>
      <c r="EU60" s="31" t="s">
        <v>345</v>
      </c>
      <c r="EV60" s="31" t="s">
        <v>345</v>
      </c>
      <c r="EW60" s="31" t="s">
        <v>345</v>
      </c>
      <c r="EX60" s="31" t="s">
        <v>345</v>
      </c>
      <c r="EY60" s="31" t="s">
        <v>345</v>
      </c>
      <c r="EZ60" s="31" t="s">
        <v>345</v>
      </c>
      <c r="FA60" s="31" t="s">
        <v>345</v>
      </c>
      <c r="FB60" s="31" t="s">
        <v>345</v>
      </c>
      <c r="FC60" s="31" t="s">
        <v>345</v>
      </c>
      <c r="FD60" s="31" t="s">
        <v>345</v>
      </c>
      <c r="FE60" s="31" t="s">
        <v>345</v>
      </c>
      <c r="FF60" s="31" t="s">
        <v>345</v>
      </c>
      <c r="FG60" s="31" t="s">
        <v>345</v>
      </c>
      <c r="FH60" s="31" t="s">
        <v>345</v>
      </c>
      <c r="FI60" s="31" t="s">
        <v>345</v>
      </c>
      <c r="FJ60" s="31" t="s">
        <v>345</v>
      </c>
      <c r="FK60" s="31" t="s">
        <v>345</v>
      </c>
      <c r="FL60" s="31" t="s">
        <v>345</v>
      </c>
      <c r="FM60" s="31" t="s">
        <v>345</v>
      </c>
      <c r="FN60" s="31" t="s">
        <v>345</v>
      </c>
      <c r="FO60" s="31" t="s">
        <v>345</v>
      </c>
      <c r="FP60" s="31" t="s">
        <v>345</v>
      </c>
      <c r="FQ60" s="31" t="s">
        <v>345</v>
      </c>
      <c r="FR60" s="31" t="s">
        <v>345</v>
      </c>
      <c r="FS60" s="31" t="s">
        <v>345</v>
      </c>
      <c r="FT60" s="31" t="s">
        <v>345</v>
      </c>
      <c r="FU60" s="31" t="s">
        <v>345</v>
      </c>
      <c r="FV60" s="31" t="s">
        <v>345</v>
      </c>
      <c r="FW60" s="31" t="s">
        <v>345</v>
      </c>
      <c r="FX60" s="31" t="s">
        <v>345</v>
      </c>
      <c r="FY60" s="32" t="s">
        <v>345</v>
      </c>
      <c r="FZ60" s="31" t="s">
        <v>345</v>
      </c>
      <c r="GA60" s="49" t="s">
        <v>345</v>
      </c>
    </row>
    <row r="61" spans="1:183">
      <c r="A61" s="50">
        <v>1869</v>
      </c>
      <c r="B61" s="31" t="s">
        <v>345</v>
      </c>
      <c r="C61" s="31">
        <v>2662.5571684231459</v>
      </c>
      <c r="D61" s="31">
        <v>1940.1389631213256</v>
      </c>
      <c r="E61" s="31">
        <v>1101.4994232987312</v>
      </c>
      <c r="F61" s="31">
        <v>2006.4026742093083</v>
      </c>
      <c r="G61" s="31">
        <v>1860.1531582463895</v>
      </c>
      <c r="H61" s="31">
        <v>1486.4347386293848</v>
      </c>
      <c r="I61" s="31">
        <v>2671.8881118881118</v>
      </c>
      <c r="J61" s="31">
        <v>1368.1528839356276</v>
      </c>
      <c r="K61" s="31">
        <v>1202.1123379740759</v>
      </c>
      <c r="L61" s="31">
        <v>2211.443728685108</v>
      </c>
      <c r="M61" s="31">
        <v>3030.7771388183892</v>
      </c>
      <c r="N61" s="32" t="s">
        <v>345</v>
      </c>
      <c r="O61" s="36" t="s">
        <v>345</v>
      </c>
      <c r="P61" s="31" t="s">
        <v>345</v>
      </c>
      <c r="Q61" s="31">
        <v>964.20269642026972</v>
      </c>
      <c r="R61" s="31">
        <v>1181.4296333002974</v>
      </c>
      <c r="S61" s="31" t="s">
        <v>345</v>
      </c>
      <c r="T61" s="35" t="s">
        <v>345</v>
      </c>
      <c r="U61" s="31">
        <v>3093.7142857142858</v>
      </c>
      <c r="V61" s="31" t="s">
        <v>345</v>
      </c>
      <c r="W61" s="31" t="s">
        <v>345</v>
      </c>
      <c r="X61" s="31" t="s">
        <v>345</v>
      </c>
      <c r="Y61" s="32" t="s">
        <v>345</v>
      </c>
      <c r="Z61" s="31" t="s">
        <v>345</v>
      </c>
      <c r="AA61" s="31" t="s">
        <v>345</v>
      </c>
      <c r="AB61" s="31" t="s">
        <v>345</v>
      </c>
      <c r="AC61" s="31" t="s">
        <v>345</v>
      </c>
      <c r="AD61" s="31" t="s">
        <v>345</v>
      </c>
      <c r="AE61" s="31" t="s">
        <v>345</v>
      </c>
      <c r="AF61" s="31" t="s">
        <v>345</v>
      </c>
      <c r="AG61" s="32" t="s">
        <v>345</v>
      </c>
      <c r="AH61" s="31" t="s">
        <v>345</v>
      </c>
      <c r="AI61" s="31" t="s">
        <v>345</v>
      </c>
      <c r="AJ61" s="31" t="s">
        <v>345</v>
      </c>
      <c r="AK61" s="31" t="s">
        <v>345</v>
      </c>
      <c r="AL61" s="31" t="s">
        <v>345</v>
      </c>
      <c r="AM61" s="32"/>
      <c r="AN61" s="31"/>
      <c r="AO61" s="31"/>
      <c r="AP61" s="32"/>
      <c r="AQ61" s="31" t="s">
        <v>345</v>
      </c>
      <c r="AR61" s="31" t="s">
        <v>345</v>
      </c>
      <c r="AS61" s="31" t="s">
        <v>345</v>
      </c>
      <c r="AT61" s="31" t="s">
        <v>345</v>
      </c>
      <c r="AU61" s="31" t="s">
        <v>345</v>
      </c>
      <c r="AV61" s="31" t="s">
        <v>345</v>
      </c>
      <c r="AW61" s="31" t="s">
        <v>345</v>
      </c>
      <c r="AX61" s="31" t="s">
        <v>345</v>
      </c>
      <c r="AY61" s="31" t="s">
        <v>345</v>
      </c>
      <c r="AZ61" s="31" t="s">
        <v>345</v>
      </c>
      <c r="BA61" s="31" t="s">
        <v>345</v>
      </c>
      <c r="BB61" s="31" t="s">
        <v>345</v>
      </c>
      <c r="BC61" s="31" t="s">
        <v>345</v>
      </c>
      <c r="BD61" s="31" t="s">
        <v>345</v>
      </c>
      <c r="BE61" s="31" t="s">
        <v>345</v>
      </c>
      <c r="BF61" s="32" t="s">
        <v>345</v>
      </c>
      <c r="BG61" s="31" t="s">
        <v>345</v>
      </c>
      <c r="BH61" s="31" t="s">
        <v>345</v>
      </c>
      <c r="BI61" s="31">
        <v>1276.2593960290189</v>
      </c>
      <c r="BJ61" s="31" t="s">
        <v>345</v>
      </c>
      <c r="BK61" s="31" t="s">
        <v>345</v>
      </c>
      <c r="BL61" s="31" t="s">
        <v>345</v>
      </c>
      <c r="BM61" s="31" t="s">
        <v>345</v>
      </c>
      <c r="BN61" s="31" t="s">
        <v>345</v>
      </c>
      <c r="BO61" s="32" t="s">
        <v>345</v>
      </c>
      <c r="BP61" s="31" t="s">
        <v>345</v>
      </c>
      <c r="BQ61" s="31" t="s">
        <v>345</v>
      </c>
      <c r="BR61" s="31" t="s">
        <v>345</v>
      </c>
      <c r="BS61" s="31" t="s">
        <v>345</v>
      </c>
      <c r="BT61" s="31" t="s">
        <v>345</v>
      </c>
      <c r="BU61" s="31" t="s">
        <v>345</v>
      </c>
      <c r="BV61" s="31" t="s">
        <v>345</v>
      </c>
      <c r="BW61" s="31" t="s">
        <v>345</v>
      </c>
      <c r="BX61" s="31" t="s">
        <v>345</v>
      </c>
      <c r="BY61" s="31" t="s">
        <v>345</v>
      </c>
      <c r="BZ61" s="31" t="s">
        <v>345</v>
      </c>
      <c r="CA61" s="31" t="s">
        <v>345</v>
      </c>
      <c r="CB61" s="31" t="s">
        <v>345</v>
      </c>
      <c r="CC61" s="31" t="s">
        <v>345</v>
      </c>
      <c r="CD61" s="31" t="s">
        <v>345</v>
      </c>
      <c r="CE61" s="32" t="s">
        <v>345</v>
      </c>
      <c r="CF61" s="31" t="s">
        <v>345</v>
      </c>
      <c r="CG61" s="32" t="s">
        <v>345</v>
      </c>
      <c r="CH61" s="31" t="s">
        <v>345</v>
      </c>
      <c r="CI61" s="31" t="s">
        <v>345</v>
      </c>
      <c r="CJ61" s="31" t="s">
        <v>345</v>
      </c>
      <c r="CK61" s="31" t="s">
        <v>345</v>
      </c>
      <c r="CL61" s="31" t="s">
        <v>345</v>
      </c>
      <c r="CM61" s="31" t="s">
        <v>345</v>
      </c>
      <c r="CN61" s="31" t="s">
        <v>345</v>
      </c>
      <c r="CO61" s="31" t="s">
        <v>345</v>
      </c>
      <c r="CP61" s="31" t="s">
        <v>345</v>
      </c>
      <c r="CQ61" s="31" t="s">
        <v>345</v>
      </c>
      <c r="CR61" s="31" t="s">
        <v>345</v>
      </c>
      <c r="CS61" s="31" t="s">
        <v>345</v>
      </c>
      <c r="CT61" s="31" t="s">
        <v>345</v>
      </c>
      <c r="CU61" s="31" t="s">
        <v>345</v>
      </c>
      <c r="CV61" s="31" t="s">
        <v>345</v>
      </c>
      <c r="CW61" s="31" t="s">
        <v>345</v>
      </c>
      <c r="CX61" s="32" t="s">
        <v>345</v>
      </c>
      <c r="CY61" s="31" t="s">
        <v>345</v>
      </c>
      <c r="CZ61" s="31" t="s">
        <v>345</v>
      </c>
      <c r="DA61" s="31" t="s">
        <v>345</v>
      </c>
      <c r="DB61" s="31" t="s">
        <v>345</v>
      </c>
      <c r="DC61" s="31" t="s">
        <v>345</v>
      </c>
      <c r="DD61" s="31" t="s">
        <v>345</v>
      </c>
      <c r="DE61" s="31" t="s">
        <v>345</v>
      </c>
      <c r="DF61" s="32" t="s">
        <v>345</v>
      </c>
      <c r="DG61" s="31" t="s">
        <v>345</v>
      </c>
      <c r="DH61" s="31" t="s">
        <v>345</v>
      </c>
      <c r="DI61" s="31" t="s">
        <v>345</v>
      </c>
      <c r="DJ61" s="31" t="s">
        <v>345</v>
      </c>
      <c r="DK61" s="31" t="s">
        <v>345</v>
      </c>
      <c r="DL61" s="31" t="s">
        <v>345</v>
      </c>
      <c r="DM61" s="31" t="s">
        <v>345</v>
      </c>
      <c r="DN61" s="31" t="s">
        <v>345</v>
      </c>
      <c r="DO61" s="31" t="s">
        <v>345</v>
      </c>
      <c r="DP61" s="31" t="s">
        <v>345</v>
      </c>
      <c r="DQ61" s="31" t="s">
        <v>345</v>
      </c>
      <c r="DR61" s="31" t="s">
        <v>345</v>
      </c>
      <c r="DS61" s="31" t="s">
        <v>345</v>
      </c>
      <c r="DT61" s="31" t="s">
        <v>345</v>
      </c>
      <c r="DU61" s="31" t="s">
        <v>345</v>
      </c>
      <c r="DV61" s="29" t="s">
        <v>345</v>
      </c>
      <c r="DW61" s="32" t="s">
        <v>345</v>
      </c>
      <c r="DX61" s="31" t="s">
        <v>345</v>
      </c>
      <c r="DY61" s="31" t="s">
        <v>345</v>
      </c>
      <c r="DZ61" s="31" t="s">
        <v>345</v>
      </c>
      <c r="EA61" s="31" t="s">
        <v>345</v>
      </c>
      <c r="EB61" s="31" t="s">
        <v>345</v>
      </c>
      <c r="EC61" s="31" t="s">
        <v>345</v>
      </c>
      <c r="ED61" s="31" t="s">
        <v>345</v>
      </c>
      <c r="EE61" s="31" t="s">
        <v>345</v>
      </c>
      <c r="EF61" s="31" t="s">
        <v>345</v>
      </c>
      <c r="EG61" s="31" t="s">
        <v>345</v>
      </c>
      <c r="EH61" s="31" t="s">
        <v>345</v>
      </c>
      <c r="EI61" s="31" t="s">
        <v>345</v>
      </c>
      <c r="EJ61" s="31" t="s">
        <v>345</v>
      </c>
      <c r="EK61" s="31" t="s">
        <v>345</v>
      </c>
      <c r="EL61" s="31" t="s">
        <v>345</v>
      </c>
      <c r="EM61" s="31" t="s">
        <v>345</v>
      </c>
      <c r="EN61" s="31" t="s">
        <v>345</v>
      </c>
      <c r="EO61" s="31" t="s">
        <v>345</v>
      </c>
      <c r="EP61" s="31" t="s">
        <v>345</v>
      </c>
      <c r="EQ61" s="31" t="s">
        <v>345</v>
      </c>
      <c r="ER61" s="31" t="s">
        <v>345</v>
      </c>
      <c r="ES61" s="31" t="s">
        <v>345</v>
      </c>
      <c r="ET61" s="31" t="s">
        <v>345</v>
      </c>
      <c r="EU61" s="31" t="s">
        <v>345</v>
      </c>
      <c r="EV61" s="31" t="s">
        <v>345</v>
      </c>
      <c r="EW61" s="31" t="s">
        <v>345</v>
      </c>
      <c r="EX61" s="31" t="s">
        <v>345</v>
      </c>
      <c r="EY61" s="31" t="s">
        <v>345</v>
      </c>
      <c r="EZ61" s="31" t="s">
        <v>345</v>
      </c>
      <c r="FA61" s="31" t="s">
        <v>345</v>
      </c>
      <c r="FB61" s="31" t="s">
        <v>345</v>
      </c>
      <c r="FC61" s="31" t="s">
        <v>345</v>
      </c>
      <c r="FD61" s="31" t="s">
        <v>345</v>
      </c>
      <c r="FE61" s="31" t="s">
        <v>345</v>
      </c>
      <c r="FF61" s="31" t="s">
        <v>345</v>
      </c>
      <c r="FG61" s="31" t="s">
        <v>345</v>
      </c>
      <c r="FH61" s="31" t="s">
        <v>345</v>
      </c>
      <c r="FI61" s="31" t="s">
        <v>345</v>
      </c>
      <c r="FJ61" s="31" t="s">
        <v>345</v>
      </c>
      <c r="FK61" s="31" t="s">
        <v>345</v>
      </c>
      <c r="FL61" s="31" t="s">
        <v>345</v>
      </c>
      <c r="FM61" s="31" t="s">
        <v>345</v>
      </c>
      <c r="FN61" s="31" t="s">
        <v>345</v>
      </c>
      <c r="FO61" s="31" t="s">
        <v>345</v>
      </c>
      <c r="FP61" s="31" t="s">
        <v>345</v>
      </c>
      <c r="FQ61" s="31" t="s">
        <v>345</v>
      </c>
      <c r="FR61" s="31" t="s">
        <v>345</v>
      </c>
      <c r="FS61" s="31" t="s">
        <v>345</v>
      </c>
      <c r="FT61" s="31" t="s">
        <v>345</v>
      </c>
      <c r="FU61" s="31" t="s">
        <v>345</v>
      </c>
      <c r="FV61" s="31" t="s">
        <v>345</v>
      </c>
      <c r="FW61" s="31" t="s">
        <v>345</v>
      </c>
      <c r="FX61" s="31" t="s">
        <v>345</v>
      </c>
      <c r="FY61" s="32" t="s">
        <v>345</v>
      </c>
      <c r="FZ61" s="31" t="s">
        <v>345</v>
      </c>
      <c r="GA61" s="49" t="s">
        <v>345</v>
      </c>
    </row>
    <row r="62" spans="1:183">
      <c r="A62" s="50">
        <v>1870</v>
      </c>
      <c r="B62" s="31">
        <v>1862.5904867256638</v>
      </c>
      <c r="C62" s="31">
        <v>2691.5227629513347</v>
      </c>
      <c r="D62" s="31">
        <v>2003.1779661016951</v>
      </c>
      <c r="E62" s="31">
        <v>1139.6807297605474</v>
      </c>
      <c r="F62" s="31">
        <v>1875.6506503642038</v>
      </c>
      <c r="G62" s="31">
        <v>1839.0795034539012</v>
      </c>
      <c r="H62" s="31">
        <v>1499.3545611015491</v>
      </c>
      <c r="I62" s="31">
        <v>2756.786703601108</v>
      </c>
      <c r="J62" s="31">
        <v>1360.1435315023057</v>
      </c>
      <c r="K62" s="31">
        <v>1359.0297790585973</v>
      </c>
      <c r="L62" s="31">
        <v>2102.0715630885124</v>
      </c>
      <c r="M62" s="31">
        <v>3190.4340127388537</v>
      </c>
      <c r="N62" s="32">
        <v>2079.7403946715226</v>
      </c>
      <c r="O62" s="36">
        <v>1775.0507473703635</v>
      </c>
      <c r="P62" s="31">
        <v>879.95624829094891</v>
      </c>
      <c r="Q62" s="31">
        <v>975.0404437254449</v>
      </c>
      <c r="R62" s="31">
        <v>1207.0859823467688</v>
      </c>
      <c r="S62" s="31">
        <v>1602.3579849946409</v>
      </c>
      <c r="T62" s="35">
        <v>1953.0681498416338</v>
      </c>
      <c r="U62" s="31">
        <v>3273.2394366197186</v>
      </c>
      <c r="V62" s="31">
        <v>3099.6563573883163</v>
      </c>
      <c r="W62" s="31">
        <v>1694.5252578682887</v>
      </c>
      <c r="X62" s="31">
        <v>2444.6436654277486</v>
      </c>
      <c r="Y62" s="32">
        <v>2419.1524105183148</v>
      </c>
      <c r="Z62" s="31">
        <v>446.10281923714763</v>
      </c>
      <c r="AA62" s="31">
        <v>839.90719257540604</v>
      </c>
      <c r="AB62" s="31">
        <v>1163.9586410635154</v>
      </c>
      <c r="AC62" s="31">
        <v>1091.6004732127767</v>
      </c>
      <c r="AD62" s="31">
        <v>945.98280462496302</v>
      </c>
      <c r="AE62" s="31">
        <v>931.0382394596362</v>
      </c>
      <c r="AF62" s="31">
        <v>599.00630150266602</v>
      </c>
      <c r="AG62" s="35">
        <v>936.62826521276395</v>
      </c>
      <c r="AH62" s="31" t="s">
        <v>345</v>
      </c>
      <c r="AI62" s="31" t="s">
        <v>345</v>
      </c>
      <c r="AJ62" s="31" t="s">
        <v>345</v>
      </c>
      <c r="AK62" s="31" t="s">
        <v>345</v>
      </c>
      <c r="AL62" s="31" t="s">
        <v>345</v>
      </c>
      <c r="AM62" s="32"/>
      <c r="AN62" s="31"/>
      <c r="AO62" s="31"/>
      <c r="AP62" s="32"/>
      <c r="AQ62" s="31" t="s">
        <v>345</v>
      </c>
      <c r="AR62" s="31" t="s">
        <v>345</v>
      </c>
      <c r="AS62" s="31" t="s">
        <v>345</v>
      </c>
      <c r="AT62" s="31" t="s">
        <v>345</v>
      </c>
      <c r="AU62" s="31" t="s">
        <v>345</v>
      </c>
      <c r="AV62" s="31" t="s">
        <v>345</v>
      </c>
      <c r="AW62" s="31" t="s">
        <v>345</v>
      </c>
      <c r="AX62" s="31" t="s">
        <v>345</v>
      </c>
      <c r="AY62" s="31" t="s">
        <v>345</v>
      </c>
      <c r="AZ62" s="31" t="s">
        <v>345</v>
      </c>
      <c r="BA62" s="31" t="s">
        <v>345</v>
      </c>
      <c r="BB62" s="31" t="s">
        <v>345</v>
      </c>
      <c r="BC62" s="31" t="s">
        <v>345</v>
      </c>
      <c r="BD62" s="31" t="s">
        <v>345</v>
      </c>
      <c r="BE62" s="31" t="s">
        <v>345</v>
      </c>
      <c r="BF62" s="32">
        <v>943.3191988451822</v>
      </c>
      <c r="BG62" s="31">
        <v>1310.6261631892683</v>
      </c>
      <c r="BH62" s="31">
        <v>712.97335919158922</v>
      </c>
      <c r="BI62" s="31">
        <v>1290.2512159269777</v>
      </c>
      <c r="BJ62" s="31" t="s">
        <v>345</v>
      </c>
      <c r="BK62" s="31">
        <v>674.04273782405903</v>
      </c>
      <c r="BL62" s="31" t="s">
        <v>345</v>
      </c>
      <c r="BM62" s="31">
        <v>2180.7580174927111</v>
      </c>
      <c r="BN62" s="31">
        <v>569.26799758015738</v>
      </c>
      <c r="BO62" s="32">
        <v>741.66648711827997</v>
      </c>
      <c r="BP62" s="31" t="s">
        <v>345</v>
      </c>
      <c r="BQ62" s="31" t="s">
        <v>345</v>
      </c>
      <c r="BR62" s="31" t="s">
        <v>345</v>
      </c>
      <c r="BS62" s="31" t="s">
        <v>345</v>
      </c>
      <c r="BT62" s="31" t="s">
        <v>345</v>
      </c>
      <c r="BU62" s="31" t="s">
        <v>345</v>
      </c>
      <c r="BV62" s="31" t="s">
        <v>345</v>
      </c>
      <c r="BW62" s="31" t="s">
        <v>345</v>
      </c>
      <c r="BX62" s="31" t="s">
        <v>345</v>
      </c>
      <c r="BY62" s="31">
        <v>535.07014028056108</v>
      </c>
      <c r="BZ62" s="31" t="s">
        <v>345</v>
      </c>
      <c r="CA62" s="31" t="s">
        <v>345</v>
      </c>
      <c r="CB62" s="31" t="s">
        <v>345</v>
      </c>
      <c r="CC62" s="31" t="s">
        <v>345</v>
      </c>
      <c r="CD62" s="31" t="s">
        <v>345</v>
      </c>
      <c r="CE62" s="32">
        <v>485.85550531075819</v>
      </c>
      <c r="CF62" s="31">
        <v>548.64154250657316</v>
      </c>
      <c r="CG62" s="32">
        <v>676.00533051898344</v>
      </c>
      <c r="CH62" s="31">
        <v>530</v>
      </c>
      <c r="CI62" s="31">
        <v>533.13039946041306</v>
      </c>
      <c r="CJ62" s="31">
        <v>578.11090350685004</v>
      </c>
      <c r="CK62" s="31">
        <v>737.37549728489705</v>
      </c>
      <c r="CL62" s="31">
        <v>623.93837645664632</v>
      </c>
      <c r="CM62" s="31">
        <v>604.01927612016812</v>
      </c>
      <c r="CN62" s="31">
        <v>607.96536796536793</v>
      </c>
      <c r="CO62" s="31">
        <v>550.10660980810235</v>
      </c>
      <c r="CP62" s="31" t="s">
        <v>345</v>
      </c>
      <c r="CQ62" s="31">
        <v>503.886925795053</v>
      </c>
      <c r="CR62" s="31">
        <v>682.92682926829275</v>
      </c>
      <c r="CS62" s="31">
        <v>662.5</v>
      </c>
      <c r="CT62" s="31">
        <v>396.97743720732228</v>
      </c>
      <c r="CU62" s="31" t="s">
        <v>345</v>
      </c>
      <c r="CV62" s="31">
        <v>682.14285714285711</v>
      </c>
      <c r="CW62" s="31">
        <v>851.39985642498209</v>
      </c>
      <c r="CX62" s="32">
        <v>546.11091856168161</v>
      </c>
      <c r="CY62" s="31" t="s">
        <v>345</v>
      </c>
      <c r="CZ62" s="31" t="s">
        <v>345</v>
      </c>
      <c r="DA62" s="31" t="s">
        <v>345</v>
      </c>
      <c r="DB62" s="31" t="s">
        <v>345</v>
      </c>
      <c r="DC62" s="31">
        <v>604.07891819995564</v>
      </c>
      <c r="DD62" s="31">
        <v>505.41413373860178</v>
      </c>
      <c r="DE62" s="31">
        <v>534.94482396216506</v>
      </c>
      <c r="DF62" s="32">
        <v>535.00321130378939</v>
      </c>
      <c r="DG62" s="31" t="s">
        <v>345</v>
      </c>
      <c r="DH62" s="31">
        <v>718.95424836601308</v>
      </c>
      <c r="DI62" s="31">
        <v>718.98734177215181</v>
      </c>
      <c r="DJ62" s="31" t="s">
        <v>345</v>
      </c>
      <c r="DK62" s="31">
        <v>718.04511278195491</v>
      </c>
      <c r="DL62" s="31" t="s">
        <v>345</v>
      </c>
      <c r="DM62" s="31">
        <v>844.53781512605042</v>
      </c>
      <c r="DN62" s="31" t="s">
        <v>345</v>
      </c>
      <c r="DO62" s="31" t="s">
        <v>345</v>
      </c>
      <c r="DP62" s="31" t="s">
        <v>345</v>
      </c>
      <c r="DQ62" s="31">
        <v>843.86852085967132</v>
      </c>
      <c r="DR62" s="31">
        <v>824.98092088527096</v>
      </c>
      <c r="DS62" s="31" t="s">
        <v>345</v>
      </c>
      <c r="DT62" s="31" t="s">
        <v>345</v>
      </c>
      <c r="DU62" s="31">
        <v>750.58275058275058</v>
      </c>
      <c r="DV62" s="32">
        <v>741.86092584032224</v>
      </c>
      <c r="DW62" s="32">
        <v>553.45994720554495</v>
      </c>
      <c r="DX62" s="31">
        <v>715.04237288135596</v>
      </c>
      <c r="DY62" s="31" t="s">
        <v>345</v>
      </c>
      <c r="DZ62" s="31" t="s">
        <v>345</v>
      </c>
      <c r="EA62" s="31" t="s">
        <v>345</v>
      </c>
      <c r="EB62" s="31" t="s">
        <v>345</v>
      </c>
      <c r="EC62" s="31" t="s">
        <v>345</v>
      </c>
      <c r="ED62" s="31" t="s">
        <v>345</v>
      </c>
      <c r="EE62" s="31" t="s">
        <v>345</v>
      </c>
      <c r="EF62" s="31" t="s">
        <v>345</v>
      </c>
      <c r="EG62" s="31" t="s">
        <v>345</v>
      </c>
      <c r="EH62" s="31" t="s">
        <v>345</v>
      </c>
      <c r="EI62" s="31" t="s">
        <v>345</v>
      </c>
      <c r="EJ62" s="31" t="s">
        <v>345</v>
      </c>
      <c r="EK62" s="31" t="s">
        <v>345</v>
      </c>
      <c r="EL62" s="31">
        <v>648.74450276634991</v>
      </c>
      <c r="EM62" s="31" t="s">
        <v>345</v>
      </c>
      <c r="EN62" s="31" t="s">
        <v>345</v>
      </c>
      <c r="EO62" s="31" t="s">
        <v>345</v>
      </c>
      <c r="EP62" s="31" t="s">
        <v>345</v>
      </c>
      <c r="EQ62" s="31">
        <v>438.88537048765039</v>
      </c>
      <c r="ER62" s="31" t="s">
        <v>345</v>
      </c>
      <c r="ES62" s="31" t="s">
        <v>345</v>
      </c>
      <c r="ET62" s="31" t="s">
        <v>345</v>
      </c>
      <c r="EU62" s="31" t="s">
        <v>345</v>
      </c>
      <c r="EV62" s="31" t="s">
        <v>345</v>
      </c>
      <c r="EW62" s="31" t="s">
        <v>345</v>
      </c>
      <c r="EX62" s="31" t="s">
        <v>345</v>
      </c>
      <c r="EY62" s="31" t="s">
        <v>345</v>
      </c>
      <c r="EZ62" s="31" t="s">
        <v>345</v>
      </c>
      <c r="FA62" s="31" t="s">
        <v>345</v>
      </c>
      <c r="FB62" s="31" t="s">
        <v>345</v>
      </c>
      <c r="FC62" s="31">
        <v>563.02966101694915</v>
      </c>
      <c r="FD62" s="31" t="s">
        <v>345</v>
      </c>
      <c r="FE62" s="31" t="s">
        <v>345</v>
      </c>
      <c r="FF62" s="31" t="s">
        <v>345</v>
      </c>
      <c r="FG62" s="31" t="s">
        <v>345</v>
      </c>
      <c r="FH62" s="31" t="s">
        <v>345</v>
      </c>
      <c r="FI62" s="31" t="s">
        <v>345</v>
      </c>
      <c r="FJ62" s="31" t="s">
        <v>345</v>
      </c>
      <c r="FK62" s="31" t="s">
        <v>345</v>
      </c>
      <c r="FL62" s="31" t="s">
        <v>345</v>
      </c>
      <c r="FM62" s="31" t="s">
        <v>345</v>
      </c>
      <c r="FN62" s="31">
        <v>857.87200628190033</v>
      </c>
      <c r="FO62" s="31" t="s">
        <v>345</v>
      </c>
      <c r="FP62" s="31" t="s">
        <v>345</v>
      </c>
      <c r="FQ62" s="31" t="s">
        <v>345</v>
      </c>
      <c r="FR62" s="31" t="s">
        <v>345</v>
      </c>
      <c r="FS62" s="31">
        <v>632.65306122448987</v>
      </c>
      <c r="FT62" s="31" t="s">
        <v>345</v>
      </c>
      <c r="FU62" s="31" t="s">
        <v>345</v>
      </c>
      <c r="FV62" s="31" t="s">
        <v>345</v>
      </c>
      <c r="FW62" s="31" t="s">
        <v>345</v>
      </c>
      <c r="FX62" s="31" t="s">
        <v>345</v>
      </c>
      <c r="FY62" s="32">
        <v>500.01105387659447</v>
      </c>
      <c r="FZ62" s="31" t="s">
        <v>345</v>
      </c>
      <c r="GA62" s="49">
        <v>869.84066100729501</v>
      </c>
    </row>
    <row r="63" spans="1:183">
      <c r="A63" s="50">
        <v>1871</v>
      </c>
      <c r="B63" s="31">
        <v>1979.0957913195969</v>
      </c>
      <c r="C63" s="31">
        <v>2682.4648627603656</v>
      </c>
      <c r="D63" s="31">
        <v>1993.037309511298</v>
      </c>
      <c r="E63" s="31">
        <v>1126.8393057110864</v>
      </c>
      <c r="F63" s="31">
        <v>1899.4074898624476</v>
      </c>
      <c r="G63" s="31">
        <v>1816.5618410381182</v>
      </c>
      <c r="H63" s="31">
        <v>1506.3356528852128</v>
      </c>
      <c r="I63" s="31">
        <v>2734.3234323432343</v>
      </c>
      <c r="J63" s="31">
        <v>1376.0883423777652</v>
      </c>
      <c r="K63" s="31">
        <v>1406.1156235069279</v>
      </c>
      <c r="L63" s="31">
        <v>2225.373134328358</v>
      </c>
      <c r="M63" s="31">
        <v>3331.8750197254221</v>
      </c>
      <c r="N63" s="32">
        <v>2115.9536297248378</v>
      </c>
      <c r="O63" s="36" t="s">
        <v>345</v>
      </c>
      <c r="P63" s="31" t="s">
        <v>345</v>
      </c>
      <c r="Q63" s="31">
        <v>932.91982540776473</v>
      </c>
      <c r="R63" s="31">
        <v>1298.0686431295362</v>
      </c>
      <c r="S63" s="31" t="s">
        <v>345</v>
      </c>
      <c r="T63" s="35" t="s">
        <v>345</v>
      </c>
      <c r="U63" s="31">
        <v>3298.5074626865671</v>
      </c>
      <c r="V63" s="31">
        <v>3154.9901960784314</v>
      </c>
      <c r="W63" s="31">
        <v>1754.5267034990795</v>
      </c>
      <c r="X63" s="31">
        <v>2502.846853861502</v>
      </c>
      <c r="Y63" s="32">
        <v>2474.8588523890785</v>
      </c>
      <c r="Z63" s="31" t="s">
        <v>345</v>
      </c>
      <c r="AA63" s="31" t="s">
        <v>345</v>
      </c>
      <c r="AB63" s="31" t="s">
        <v>345</v>
      </c>
      <c r="AC63" s="31" t="s">
        <v>345</v>
      </c>
      <c r="AD63" s="31" t="s">
        <v>345</v>
      </c>
      <c r="AE63" s="31" t="s">
        <v>345</v>
      </c>
      <c r="AF63" s="31" t="s">
        <v>345</v>
      </c>
      <c r="AG63" s="32" t="s">
        <v>345</v>
      </c>
      <c r="AH63" s="31" t="s">
        <v>345</v>
      </c>
      <c r="AI63" s="31" t="s">
        <v>345</v>
      </c>
      <c r="AJ63" s="31" t="s">
        <v>345</v>
      </c>
      <c r="AK63" s="31" t="s">
        <v>345</v>
      </c>
      <c r="AL63" s="31" t="s">
        <v>345</v>
      </c>
      <c r="AM63" s="32"/>
      <c r="AN63" s="31"/>
      <c r="AO63" s="31"/>
      <c r="AP63" s="32"/>
      <c r="AQ63" s="31" t="s">
        <v>345</v>
      </c>
      <c r="AR63" s="31" t="s">
        <v>345</v>
      </c>
      <c r="AS63" s="31" t="s">
        <v>345</v>
      </c>
      <c r="AT63" s="31" t="s">
        <v>345</v>
      </c>
      <c r="AU63" s="31" t="s">
        <v>345</v>
      </c>
      <c r="AV63" s="31" t="s">
        <v>345</v>
      </c>
      <c r="AW63" s="31" t="s">
        <v>345</v>
      </c>
      <c r="AX63" s="31" t="s">
        <v>345</v>
      </c>
      <c r="AY63" s="31" t="s">
        <v>345</v>
      </c>
      <c r="AZ63" s="31" t="s">
        <v>345</v>
      </c>
      <c r="BA63" s="31" t="s">
        <v>345</v>
      </c>
      <c r="BB63" s="31" t="s">
        <v>345</v>
      </c>
      <c r="BC63" s="31" t="s">
        <v>345</v>
      </c>
      <c r="BD63" s="31" t="s">
        <v>345</v>
      </c>
      <c r="BE63" s="31" t="s">
        <v>345</v>
      </c>
      <c r="BF63" s="32" t="s">
        <v>345</v>
      </c>
      <c r="BG63" s="31" t="s">
        <v>345</v>
      </c>
      <c r="BH63" s="31">
        <v>716.83366733466937</v>
      </c>
      <c r="BI63" s="31">
        <v>1273.5894768056371</v>
      </c>
      <c r="BJ63" s="31" t="s">
        <v>345</v>
      </c>
      <c r="BK63" s="31" t="s">
        <v>345</v>
      </c>
      <c r="BL63" s="31" t="s">
        <v>345</v>
      </c>
      <c r="BM63" s="31">
        <v>2177.9661016949153</v>
      </c>
      <c r="BN63" s="31" t="s">
        <v>345</v>
      </c>
      <c r="BO63" s="32" t="s">
        <v>345</v>
      </c>
      <c r="BP63" s="31" t="s">
        <v>345</v>
      </c>
      <c r="BQ63" s="31" t="s">
        <v>345</v>
      </c>
      <c r="BR63" s="31" t="s">
        <v>345</v>
      </c>
      <c r="BS63" s="31" t="s">
        <v>345</v>
      </c>
      <c r="BT63" s="31" t="s">
        <v>345</v>
      </c>
      <c r="BU63" s="31" t="s">
        <v>345</v>
      </c>
      <c r="BV63" s="31" t="s">
        <v>345</v>
      </c>
      <c r="BW63" s="31" t="s">
        <v>345</v>
      </c>
      <c r="BX63" s="31" t="s">
        <v>345</v>
      </c>
      <c r="BY63" s="31" t="s">
        <v>345</v>
      </c>
      <c r="BZ63" s="31" t="s">
        <v>345</v>
      </c>
      <c r="CA63" s="31" t="s">
        <v>345</v>
      </c>
      <c r="CB63" s="31" t="s">
        <v>345</v>
      </c>
      <c r="CC63" s="31" t="s">
        <v>345</v>
      </c>
      <c r="CD63" s="31" t="s">
        <v>345</v>
      </c>
      <c r="CE63" s="32" t="s">
        <v>345</v>
      </c>
      <c r="CF63" s="31" t="s">
        <v>345</v>
      </c>
      <c r="CG63" s="32" t="s">
        <v>345</v>
      </c>
      <c r="CH63" s="31" t="s">
        <v>345</v>
      </c>
      <c r="CI63" s="31" t="s">
        <v>345</v>
      </c>
      <c r="CJ63" s="31">
        <v>575.21443522616369</v>
      </c>
      <c r="CK63" s="31">
        <v>742.00531055183558</v>
      </c>
      <c r="CL63" s="31" t="s">
        <v>345</v>
      </c>
      <c r="CM63" s="31" t="s">
        <v>345</v>
      </c>
      <c r="CN63" s="31" t="s">
        <v>345</v>
      </c>
      <c r="CO63" s="31" t="s">
        <v>345</v>
      </c>
      <c r="CP63" s="31" t="s">
        <v>345</v>
      </c>
      <c r="CQ63" s="31" t="s">
        <v>345</v>
      </c>
      <c r="CR63" s="31" t="s">
        <v>345</v>
      </c>
      <c r="CS63" s="31" t="s">
        <v>345</v>
      </c>
      <c r="CT63" s="31" t="s">
        <v>345</v>
      </c>
      <c r="CU63" s="31" t="s">
        <v>345</v>
      </c>
      <c r="CV63" s="31" t="s">
        <v>345</v>
      </c>
      <c r="CW63" s="31">
        <v>826.95035460992904</v>
      </c>
      <c r="CX63" s="32" t="s">
        <v>345</v>
      </c>
      <c r="CY63" s="31" t="s">
        <v>345</v>
      </c>
      <c r="CZ63" s="31" t="s">
        <v>345</v>
      </c>
      <c r="DA63" s="31" t="s">
        <v>345</v>
      </c>
      <c r="DB63" s="31" t="s">
        <v>345</v>
      </c>
      <c r="DC63" s="31" t="s">
        <v>345</v>
      </c>
      <c r="DD63" s="31" t="s">
        <v>345</v>
      </c>
      <c r="DE63" s="31" t="s">
        <v>345</v>
      </c>
      <c r="DF63" s="32" t="s">
        <v>345</v>
      </c>
      <c r="DG63" s="31" t="s">
        <v>345</v>
      </c>
      <c r="DH63" s="31" t="s">
        <v>345</v>
      </c>
      <c r="DI63" s="31" t="s">
        <v>345</v>
      </c>
      <c r="DJ63" s="31" t="s">
        <v>345</v>
      </c>
      <c r="DK63" s="31" t="s">
        <v>345</v>
      </c>
      <c r="DL63" s="31" t="s">
        <v>345</v>
      </c>
      <c r="DM63" s="31" t="s">
        <v>345</v>
      </c>
      <c r="DN63" s="31" t="s">
        <v>345</v>
      </c>
      <c r="DO63" s="31" t="s">
        <v>345</v>
      </c>
      <c r="DP63" s="31" t="s">
        <v>345</v>
      </c>
      <c r="DQ63" s="31" t="s">
        <v>345</v>
      </c>
      <c r="DR63" s="31" t="s">
        <v>345</v>
      </c>
      <c r="DS63" s="31" t="s">
        <v>345</v>
      </c>
      <c r="DT63" s="31" t="s">
        <v>345</v>
      </c>
      <c r="DU63" s="31" t="s">
        <v>345</v>
      </c>
      <c r="DV63" s="29" t="s">
        <v>345</v>
      </c>
      <c r="DW63" s="32" t="s">
        <v>345</v>
      </c>
      <c r="DX63" s="31" t="s">
        <v>345</v>
      </c>
      <c r="DY63" s="31" t="s">
        <v>345</v>
      </c>
      <c r="DZ63" s="31" t="s">
        <v>345</v>
      </c>
      <c r="EA63" s="31" t="s">
        <v>345</v>
      </c>
      <c r="EB63" s="31" t="s">
        <v>345</v>
      </c>
      <c r="EC63" s="31" t="s">
        <v>345</v>
      </c>
      <c r="ED63" s="31" t="s">
        <v>345</v>
      </c>
      <c r="EE63" s="31" t="s">
        <v>345</v>
      </c>
      <c r="EF63" s="31" t="s">
        <v>345</v>
      </c>
      <c r="EG63" s="31" t="s">
        <v>345</v>
      </c>
      <c r="EH63" s="31" t="s">
        <v>345</v>
      </c>
      <c r="EI63" s="31" t="s">
        <v>345</v>
      </c>
      <c r="EJ63" s="31" t="s">
        <v>345</v>
      </c>
      <c r="EK63" s="31" t="s">
        <v>345</v>
      </c>
      <c r="EL63" s="31" t="s">
        <v>345</v>
      </c>
      <c r="EM63" s="31" t="s">
        <v>345</v>
      </c>
      <c r="EN63" s="31" t="s">
        <v>345</v>
      </c>
      <c r="EO63" s="31" t="s">
        <v>345</v>
      </c>
      <c r="EP63" s="31" t="s">
        <v>345</v>
      </c>
      <c r="EQ63" s="31" t="s">
        <v>345</v>
      </c>
      <c r="ER63" s="31" t="s">
        <v>345</v>
      </c>
      <c r="ES63" s="31" t="s">
        <v>345</v>
      </c>
      <c r="ET63" s="31" t="s">
        <v>345</v>
      </c>
      <c r="EU63" s="31" t="s">
        <v>345</v>
      </c>
      <c r="EV63" s="31" t="s">
        <v>345</v>
      </c>
      <c r="EW63" s="31" t="s">
        <v>345</v>
      </c>
      <c r="EX63" s="31" t="s">
        <v>345</v>
      </c>
      <c r="EY63" s="31" t="s">
        <v>345</v>
      </c>
      <c r="EZ63" s="31" t="s">
        <v>345</v>
      </c>
      <c r="FA63" s="31" t="s">
        <v>345</v>
      </c>
      <c r="FB63" s="31" t="s">
        <v>345</v>
      </c>
      <c r="FC63" s="31" t="s">
        <v>345</v>
      </c>
      <c r="FD63" s="31" t="s">
        <v>345</v>
      </c>
      <c r="FE63" s="31" t="s">
        <v>345</v>
      </c>
      <c r="FF63" s="31" t="s">
        <v>345</v>
      </c>
      <c r="FG63" s="31" t="s">
        <v>345</v>
      </c>
      <c r="FH63" s="31" t="s">
        <v>345</v>
      </c>
      <c r="FI63" s="31" t="s">
        <v>345</v>
      </c>
      <c r="FJ63" s="31" t="s">
        <v>345</v>
      </c>
      <c r="FK63" s="31" t="s">
        <v>345</v>
      </c>
      <c r="FL63" s="31" t="s">
        <v>345</v>
      </c>
      <c r="FM63" s="31" t="s">
        <v>345</v>
      </c>
      <c r="FN63" s="31" t="s">
        <v>345</v>
      </c>
      <c r="FO63" s="31" t="s">
        <v>345</v>
      </c>
      <c r="FP63" s="31" t="s">
        <v>345</v>
      </c>
      <c r="FQ63" s="31" t="s">
        <v>345</v>
      </c>
      <c r="FR63" s="31" t="s">
        <v>345</v>
      </c>
      <c r="FS63" s="31" t="s">
        <v>345</v>
      </c>
      <c r="FT63" s="31" t="s">
        <v>345</v>
      </c>
      <c r="FU63" s="31" t="s">
        <v>345</v>
      </c>
      <c r="FV63" s="31" t="s">
        <v>345</v>
      </c>
      <c r="FW63" s="31" t="s">
        <v>345</v>
      </c>
      <c r="FX63" s="31" t="s">
        <v>345</v>
      </c>
      <c r="FY63" s="32" t="s">
        <v>345</v>
      </c>
      <c r="FZ63" s="31" t="s">
        <v>345</v>
      </c>
      <c r="GA63" s="49" t="s">
        <v>345</v>
      </c>
    </row>
    <row r="64" spans="1:183">
      <c r="A64" s="50">
        <v>1872</v>
      </c>
      <c r="B64" s="31">
        <v>1976.3223284100782</v>
      </c>
      <c r="C64" s="31">
        <v>2823.6469679412903</v>
      </c>
      <c r="D64" s="31">
        <v>2086.9708029197081</v>
      </c>
      <c r="E64" s="31">
        <v>1145.0324354040683</v>
      </c>
      <c r="F64" s="31">
        <v>2078.4266567584068</v>
      </c>
      <c r="G64" s="31">
        <v>1931.375777884155</v>
      </c>
      <c r="H64" s="31">
        <v>1475.1321845171008</v>
      </c>
      <c r="I64" s="31">
        <v>2770.6171490988531</v>
      </c>
      <c r="J64" s="31">
        <v>1457.3647632904274</v>
      </c>
      <c r="K64" s="31">
        <v>1444.9964513839602</v>
      </c>
      <c r="L64" s="31">
        <v>2107.5268817204301</v>
      </c>
      <c r="M64" s="31">
        <v>3319.1654012674912</v>
      </c>
      <c r="N64" s="32">
        <v>2183.9196882827896</v>
      </c>
      <c r="O64" s="36" t="s">
        <v>345</v>
      </c>
      <c r="P64" s="31" t="s">
        <v>345</v>
      </c>
      <c r="Q64" s="31">
        <v>954.32747202557664</v>
      </c>
      <c r="R64" s="31">
        <v>1473.1228930432119</v>
      </c>
      <c r="S64" s="31" t="s">
        <v>345</v>
      </c>
      <c r="T64" s="35" t="s">
        <v>345</v>
      </c>
      <c r="U64" s="31">
        <v>3553.4262485482</v>
      </c>
      <c r="V64" s="31">
        <v>3522.796875</v>
      </c>
      <c r="W64" s="31">
        <v>1705.1999999999996</v>
      </c>
      <c r="X64" s="31">
        <v>2540.9388646288212</v>
      </c>
      <c r="Y64" s="32">
        <v>2516.4506118881118</v>
      </c>
      <c r="Z64" s="31" t="s">
        <v>345</v>
      </c>
      <c r="AA64" s="31" t="s">
        <v>345</v>
      </c>
      <c r="AB64" s="31" t="s">
        <v>345</v>
      </c>
      <c r="AC64" s="31" t="s">
        <v>345</v>
      </c>
      <c r="AD64" s="31" t="s">
        <v>345</v>
      </c>
      <c r="AE64" s="31" t="s">
        <v>345</v>
      </c>
      <c r="AF64" s="31" t="s">
        <v>345</v>
      </c>
      <c r="AG64" s="32" t="s">
        <v>345</v>
      </c>
      <c r="AH64" s="31" t="s">
        <v>345</v>
      </c>
      <c r="AI64" s="31" t="s">
        <v>345</v>
      </c>
      <c r="AJ64" s="31" t="s">
        <v>345</v>
      </c>
      <c r="AK64" s="31" t="s">
        <v>345</v>
      </c>
      <c r="AL64" s="31" t="s">
        <v>345</v>
      </c>
      <c r="AM64" s="32"/>
      <c r="AN64" s="31"/>
      <c r="AO64" s="31"/>
      <c r="AP64" s="32"/>
      <c r="AQ64" s="31" t="s">
        <v>345</v>
      </c>
      <c r="AR64" s="31" t="s">
        <v>345</v>
      </c>
      <c r="AS64" s="31" t="s">
        <v>345</v>
      </c>
      <c r="AT64" s="31" t="s">
        <v>345</v>
      </c>
      <c r="AU64" s="31" t="s">
        <v>345</v>
      </c>
      <c r="AV64" s="31" t="s">
        <v>345</v>
      </c>
      <c r="AW64" s="31" t="s">
        <v>345</v>
      </c>
      <c r="AX64" s="31" t="s">
        <v>345</v>
      </c>
      <c r="AY64" s="31" t="s">
        <v>345</v>
      </c>
      <c r="AZ64" s="31" t="s">
        <v>345</v>
      </c>
      <c r="BA64" s="31" t="s">
        <v>345</v>
      </c>
      <c r="BB64" s="31" t="s">
        <v>345</v>
      </c>
      <c r="BC64" s="31" t="s">
        <v>345</v>
      </c>
      <c r="BD64" s="31" t="s">
        <v>345</v>
      </c>
      <c r="BE64" s="31" t="s">
        <v>345</v>
      </c>
      <c r="BF64" s="32" t="s">
        <v>345</v>
      </c>
      <c r="BG64" s="31" t="s">
        <v>345</v>
      </c>
      <c r="BH64" s="31">
        <v>720.66489623291045</v>
      </c>
      <c r="BI64" s="31">
        <v>1348.6289994028</v>
      </c>
      <c r="BJ64" s="31" t="s">
        <v>345</v>
      </c>
      <c r="BK64" s="31" t="s">
        <v>345</v>
      </c>
      <c r="BL64" s="31" t="s">
        <v>345</v>
      </c>
      <c r="BM64" s="31">
        <v>2631.868131868132</v>
      </c>
      <c r="BN64" s="31" t="s">
        <v>345</v>
      </c>
      <c r="BO64" s="32" t="s">
        <v>345</v>
      </c>
      <c r="BP64" s="31" t="s">
        <v>345</v>
      </c>
      <c r="BQ64" s="31" t="s">
        <v>345</v>
      </c>
      <c r="BR64" s="31" t="s">
        <v>345</v>
      </c>
      <c r="BS64" s="31" t="s">
        <v>345</v>
      </c>
      <c r="BT64" s="31" t="s">
        <v>345</v>
      </c>
      <c r="BU64" s="31" t="s">
        <v>345</v>
      </c>
      <c r="BV64" s="31" t="s">
        <v>345</v>
      </c>
      <c r="BW64" s="31" t="s">
        <v>345</v>
      </c>
      <c r="BX64" s="31" t="s">
        <v>345</v>
      </c>
      <c r="BY64" s="31" t="s">
        <v>345</v>
      </c>
      <c r="BZ64" s="31" t="s">
        <v>345</v>
      </c>
      <c r="CA64" s="31" t="s">
        <v>345</v>
      </c>
      <c r="CB64" s="31" t="s">
        <v>345</v>
      </c>
      <c r="CC64" s="31" t="s">
        <v>345</v>
      </c>
      <c r="CD64" s="31" t="s">
        <v>345</v>
      </c>
      <c r="CE64" s="32" t="s">
        <v>345</v>
      </c>
      <c r="CF64" s="31" t="s">
        <v>345</v>
      </c>
      <c r="CG64" s="32" t="s">
        <v>345</v>
      </c>
      <c r="CH64" s="31" t="s">
        <v>345</v>
      </c>
      <c r="CI64" s="31" t="s">
        <v>345</v>
      </c>
      <c r="CJ64" s="31">
        <v>573.64552867542216</v>
      </c>
      <c r="CK64" s="31">
        <v>746.00533578129034</v>
      </c>
      <c r="CL64" s="31" t="s">
        <v>345</v>
      </c>
      <c r="CM64" s="31" t="s">
        <v>345</v>
      </c>
      <c r="CN64" s="31" t="s">
        <v>345</v>
      </c>
      <c r="CO64" s="31" t="s">
        <v>345</v>
      </c>
      <c r="CP64" s="31" t="s">
        <v>345</v>
      </c>
      <c r="CQ64" s="31" t="s">
        <v>345</v>
      </c>
      <c r="CR64" s="31" t="s">
        <v>345</v>
      </c>
      <c r="CS64" s="31" t="s">
        <v>345</v>
      </c>
      <c r="CT64" s="31" t="s">
        <v>345</v>
      </c>
      <c r="CU64" s="31" t="s">
        <v>345</v>
      </c>
      <c r="CV64" s="31" t="s">
        <v>345</v>
      </c>
      <c r="CW64" s="31">
        <v>784.65869106263199</v>
      </c>
      <c r="CX64" s="32" t="s">
        <v>345</v>
      </c>
      <c r="CY64" s="31" t="s">
        <v>345</v>
      </c>
      <c r="CZ64" s="31" t="s">
        <v>345</v>
      </c>
      <c r="DA64" s="31" t="s">
        <v>345</v>
      </c>
      <c r="DB64" s="31" t="s">
        <v>345</v>
      </c>
      <c r="DC64" s="31" t="s">
        <v>345</v>
      </c>
      <c r="DD64" s="31" t="s">
        <v>345</v>
      </c>
      <c r="DE64" s="31" t="s">
        <v>345</v>
      </c>
      <c r="DF64" s="32" t="s">
        <v>345</v>
      </c>
      <c r="DG64" s="31" t="s">
        <v>345</v>
      </c>
      <c r="DH64" s="31" t="s">
        <v>345</v>
      </c>
      <c r="DI64" s="31" t="s">
        <v>345</v>
      </c>
      <c r="DJ64" s="31" t="s">
        <v>345</v>
      </c>
      <c r="DK64" s="31" t="s">
        <v>345</v>
      </c>
      <c r="DL64" s="31" t="s">
        <v>345</v>
      </c>
      <c r="DM64" s="31" t="s">
        <v>345</v>
      </c>
      <c r="DN64" s="31" t="s">
        <v>345</v>
      </c>
      <c r="DO64" s="31" t="s">
        <v>345</v>
      </c>
      <c r="DP64" s="31" t="s">
        <v>345</v>
      </c>
      <c r="DQ64" s="31" t="s">
        <v>345</v>
      </c>
      <c r="DR64" s="31" t="s">
        <v>345</v>
      </c>
      <c r="DS64" s="31" t="s">
        <v>345</v>
      </c>
      <c r="DT64" s="31" t="s">
        <v>345</v>
      </c>
      <c r="DU64" s="31" t="s">
        <v>345</v>
      </c>
      <c r="DV64" s="29" t="s">
        <v>345</v>
      </c>
      <c r="DW64" s="32" t="s">
        <v>345</v>
      </c>
      <c r="DX64" s="31" t="s">
        <v>345</v>
      </c>
      <c r="DY64" s="31" t="s">
        <v>345</v>
      </c>
      <c r="DZ64" s="31" t="s">
        <v>345</v>
      </c>
      <c r="EA64" s="31" t="s">
        <v>345</v>
      </c>
      <c r="EB64" s="31" t="s">
        <v>345</v>
      </c>
      <c r="EC64" s="31" t="s">
        <v>345</v>
      </c>
      <c r="ED64" s="31" t="s">
        <v>345</v>
      </c>
      <c r="EE64" s="31" t="s">
        <v>345</v>
      </c>
      <c r="EF64" s="31" t="s">
        <v>345</v>
      </c>
      <c r="EG64" s="31" t="s">
        <v>345</v>
      </c>
      <c r="EH64" s="31" t="s">
        <v>345</v>
      </c>
      <c r="EI64" s="31" t="s">
        <v>345</v>
      </c>
      <c r="EJ64" s="31" t="s">
        <v>345</v>
      </c>
      <c r="EK64" s="31" t="s">
        <v>345</v>
      </c>
      <c r="EL64" s="31" t="s">
        <v>345</v>
      </c>
      <c r="EM64" s="31" t="s">
        <v>345</v>
      </c>
      <c r="EN64" s="31" t="s">
        <v>345</v>
      </c>
      <c r="EO64" s="31" t="s">
        <v>345</v>
      </c>
      <c r="EP64" s="31" t="s">
        <v>345</v>
      </c>
      <c r="EQ64" s="31" t="s">
        <v>345</v>
      </c>
      <c r="ER64" s="31" t="s">
        <v>345</v>
      </c>
      <c r="ES64" s="31" t="s">
        <v>345</v>
      </c>
      <c r="ET64" s="31" t="s">
        <v>345</v>
      </c>
      <c r="EU64" s="31" t="s">
        <v>345</v>
      </c>
      <c r="EV64" s="31" t="s">
        <v>345</v>
      </c>
      <c r="EW64" s="31" t="s">
        <v>345</v>
      </c>
      <c r="EX64" s="31" t="s">
        <v>345</v>
      </c>
      <c r="EY64" s="31" t="s">
        <v>345</v>
      </c>
      <c r="EZ64" s="31" t="s">
        <v>345</v>
      </c>
      <c r="FA64" s="31" t="s">
        <v>345</v>
      </c>
      <c r="FB64" s="31" t="s">
        <v>345</v>
      </c>
      <c r="FC64" s="31" t="s">
        <v>345</v>
      </c>
      <c r="FD64" s="31" t="s">
        <v>345</v>
      </c>
      <c r="FE64" s="31" t="s">
        <v>345</v>
      </c>
      <c r="FF64" s="31" t="s">
        <v>345</v>
      </c>
      <c r="FG64" s="31" t="s">
        <v>345</v>
      </c>
      <c r="FH64" s="31" t="s">
        <v>345</v>
      </c>
      <c r="FI64" s="31" t="s">
        <v>345</v>
      </c>
      <c r="FJ64" s="31" t="s">
        <v>345</v>
      </c>
      <c r="FK64" s="31" t="s">
        <v>345</v>
      </c>
      <c r="FL64" s="31" t="s">
        <v>345</v>
      </c>
      <c r="FM64" s="31" t="s">
        <v>345</v>
      </c>
      <c r="FN64" s="31" t="s">
        <v>345</v>
      </c>
      <c r="FO64" s="31" t="s">
        <v>345</v>
      </c>
      <c r="FP64" s="31" t="s">
        <v>345</v>
      </c>
      <c r="FQ64" s="31" t="s">
        <v>345</v>
      </c>
      <c r="FR64" s="31" t="s">
        <v>345</v>
      </c>
      <c r="FS64" s="31" t="s">
        <v>345</v>
      </c>
      <c r="FT64" s="31" t="s">
        <v>345</v>
      </c>
      <c r="FU64" s="31" t="s">
        <v>345</v>
      </c>
      <c r="FV64" s="31" t="s">
        <v>345</v>
      </c>
      <c r="FW64" s="31" t="s">
        <v>345</v>
      </c>
      <c r="FX64" s="31" t="s">
        <v>345</v>
      </c>
      <c r="FY64" s="32" t="s">
        <v>345</v>
      </c>
      <c r="FZ64" s="31" t="s">
        <v>345</v>
      </c>
      <c r="GA64" s="49" t="s">
        <v>345</v>
      </c>
    </row>
    <row r="65" spans="1:183">
      <c r="A65" s="50">
        <v>1873</v>
      </c>
      <c r="B65" s="31">
        <v>1913.0281962978909</v>
      </c>
      <c r="C65" s="31">
        <v>2820.0584403142366</v>
      </c>
      <c r="D65" s="31">
        <v>2056.5736434108526</v>
      </c>
      <c r="E65" s="31">
        <v>1193.3974011911205</v>
      </c>
      <c r="F65" s="31">
        <v>1922.0961279594583</v>
      </c>
      <c r="G65" s="31">
        <v>1998.6726641177502</v>
      </c>
      <c r="H65" s="31">
        <v>1524.4356006058065</v>
      </c>
      <c r="I65" s="31">
        <v>2853.4059945504086</v>
      </c>
      <c r="J65" s="31">
        <v>1481.6110639927563</v>
      </c>
      <c r="K65" s="31">
        <v>1451.0996724379972</v>
      </c>
      <c r="L65" s="31">
        <v>2152.4861878453039</v>
      </c>
      <c r="M65" s="31">
        <v>3364.6976411722662</v>
      </c>
      <c r="N65" s="32">
        <v>2183.4610531385629</v>
      </c>
      <c r="O65" s="36" t="s">
        <v>345</v>
      </c>
      <c r="P65" s="31" t="s">
        <v>345</v>
      </c>
      <c r="Q65" s="31">
        <v>988.19523269012484</v>
      </c>
      <c r="R65" s="31">
        <v>1597.6056682140238</v>
      </c>
      <c r="S65" s="31" t="s">
        <v>345</v>
      </c>
      <c r="T65" s="35" t="s">
        <v>345</v>
      </c>
      <c r="U65" s="31">
        <v>3823.6291690220464</v>
      </c>
      <c r="V65" s="31">
        <v>3830.9910447761199</v>
      </c>
      <c r="W65" s="31">
        <v>1841.8787725082427</v>
      </c>
      <c r="X65" s="31">
        <v>2604.2525594107565</v>
      </c>
      <c r="Y65" s="32">
        <v>2595.3538123971475</v>
      </c>
      <c r="Z65" s="31" t="s">
        <v>345</v>
      </c>
      <c r="AA65" s="31" t="s">
        <v>345</v>
      </c>
      <c r="AB65" s="31" t="s">
        <v>345</v>
      </c>
      <c r="AC65" s="31" t="s">
        <v>345</v>
      </c>
      <c r="AD65" s="31" t="s">
        <v>345</v>
      </c>
      <c r="AE65" s="31" t="s">
        <v>345</v>
      </c>
      <c r="AF65" s="31" t="s">
        <v>345</v>
      </c>
      <c r="AG65" s="32" t="s">
        <v>345</v>
      </c>
      <c r="AH65" s="31" t="s">
        <v>345</v>
      </c>
      <c r="AI65" s="31" t="s">
        <v>345</v>
      </c>
      <c r="AJ65" s="31" t="s">
        <v>345</v>
      </c>
      <c r="AK65" s="31" t="s">
        <v>345</v>
      </c>
      <c r="AL65" s="31" t="s">
        <v>345</v>
      </c>
      <c r="AM65" s="32"/>
      <c r="AN65" s="31"/>
      <c r="AO65" s="31"/>
      <c r="AP65" s="32"/>
      <c r="AQ65" s="31" t="s">
        <v>345</v>
      </c>
      <c r="AR65" s="31" t="s">
        <v>345</v>
      </c>
      <c r="AS65" s="31" t="s">
        <v>345</v>
      </c>
      <c r="AT65" s="31" t="s">
        <v>345</v>
      </c>
      <c r="AU65" s="31" t="s">
        <v>345</v>
      </c>
      <c r="AV65" s="31" t="s">
        <v>345</v>
      </c>
      <c r="AW65" s="31" t="s">
        <v>345</v>
      </c>
      <c r="AX65" s="31" t="s">
        <v>345</v>
      </c>
      <c r="AY65" s="31" t="s">
        <v>345</v>
      </c>
      <c r="AZ65" s="31" t="s">
        <v>345</v>
      </c>
      <c r="BA65" s="31" t="s">
        <v>345</v>
      </c>
      <c r="BB65" s="31" t="s">
        <v>345</v>
      </c>
      <c r="BC65" s="31" t="s">
        <v>345</v>
      </c>
      <c r="BD65" s="31" t="s">
        <v>345</v>
      </c>
      <c r="BE65" s="31" t="s">
        <v>345</v>
      </c>
      <c r="BF65" s="32" t="s">
        <v>345</v>
      </c>
      <c r="BG65" s="31" t="s">
        <v>345</v>
      </c>
      <c r="BH65" s="31">
        <v>724.46418227457048</v>
      </c>
      <c r="BI65" s="31">
        <v>1416.6453653624462</v>
      </c>
      <c r="BJ65" s="31" t="s">
        <v>345</v>
      </c>
      <c r="BK65" s="31" t="s">
        <v>345</v>
      </c>
      <c r="BL65" s="31" t="s">
        <v>345</v>
      </c>
      <c r="BM65" s="31">
        <v>2601.0638297872338</v>
      </c>
      <c r="BN65" s="31" t="s">
        <v>345</v>
      </c>
      <c r="BO65" s="32" t="s">
        <v>345</v>
      </c>
      <c r="BP65" s="31" t="s">
        <v>345</v>
      </c>
      <c r="BQ65" s="31" t="s">
        <v>345</v>
      </c>
      <c r="BR65" s="31" t="s">
        <v>345</v>
      </c>
      <c r="BS65" s="31" t="s">
        <v>345</v>
      </c>
      <c r="BT65" s="31" t="s">
        <v>345</v>
      </c>
      <c r="BU65" s="31" t="s">
        <v>345</v>
      </c>
      <c r="BV65" s="31" t="s">
        <v>345</v>
      </c>
      <c r="BW65" s="31" t="s">
        <v>345</v>
      </c>
      <c r="BX65" s="31" t="s">
        <v>345</v>
      </c>
      <c r="BY65" s="31" t="s">
        <v>345</v>
      </c>
      <c r="BZ65" s="31" t="s">
        <v>345</v>
      </c>
      <c r="CA65" s="31" t="s">
        <v>345</v>
      </c>
      <c r="CB65" s="31" t="s">
        <v>345</v>
      </c>
      <c r="CC65" s="31" t="s">
        <v>345</v>
      </c>
      <c r="CD65" s="31" t="s">
        <v>345</v>
      </c>
      <c r="CE65" s="32" t="s">
        <v>345</v>
      </c>
      <c r="CF65" s="31" t="s">
        <v>345</v>
      </c>
      <c r="CG65" s="32" t="s">
        <v>345</v>
      </c>
      <c r="CH65" s="31" t="s">
        <v>345</v>
      </c>
      <c r="CI65" s="31" t="s">
        <v>345</v>
      </c>
      <c r="CJ65" s="31">
        <v>582.85129186806296</v>
      </c>
      <c r="CK65" s="31">
        <v>751.01226119190187</v>
      </c>
      <c r="CL65" s="31" t="s">
        <v>345</v>
      </c>
      <c r="CM65" s="31" t="s">
        <v>345</v>
      </c>
      <c r="CN65" s="31" t="s">
        <v>345</v>
      </c>
      <c r="CO65" s="31" t="s">
        <v>345</v>
      </c>
      <c r="CP65" s="31" t="s">
        <v>345</v>
      </c>
      <c r="CQ65" s="31" t="s">
        <v>345</v>
      </c>
      <c r="CR65" s="31" t="s">
        <v>345</v>
      </c>
      <c r="CS65" s="31" t="s">
        <v>345</v>
      </c>
      <c r="CT65" s="31" t="s">
        <v>345</v>
      </c>
      <c r="CU65" s="31" t="s">
        <v>345</v>
      </c>
      <c r="CV65" s="31" t="s">
        <v>345</v>
      </c>
      <c r="CW65" s="31">
        <v>788.33391547327983</v>
      </c>
      <c r="CX65" s="32" t="s">
        <v>345</v>
      </c>
      <c r="CY65" s="31" t="s">
        <v>345</v>
      </c>
      <c r="CZ65" s="31" t="s">
        <v>345</v>
      </c>
      <c r="DA65" s="31" t="s">
        <v>345</v>
      </c>
      <c r="DB65" s="31" t="s">
        <v>345</v>
      </c>
      <c r="DC65" s="31" t="s">
        <v>345</v>
      </c>
      <c r="DD65" s="31" t="s">
        <v>345</v>
      </c>
      <c r="DE65" s="31" t="s">
        <v>345</v>
      </c>
      <c r="DF65" s="32" t="s">
        <v>345</v>
      </c>
      <c r="DG65" s="31" t="s">
        <v>345</v>
      </c>
      <c r="DH65" s="31" t="s">
        <v>345</v>
      </c>
      <c r="DI65" s="31" t="s">
        <v>345</v>
      </c>
      <c r="DJ65" s="31" t="s">
        <v>345</v>
      </c>
      <c r="DK65" s="31" t="s">
        <v>345</v>
      </c>
      <c r="DL65" s="31" t="s">
        <v>345</v>
      </c>
      <c r="DM65" s="31" t="s">
        <v>345</v>
      </c>
      <c r="DN65" s="31" t="s">
        <v>345</v>
      </c>
      <c r="DO65" s="31" t="s">
        <v>345</v>
      </c>
      <c r="DP65" s="31" t="s">
        <v>345</v>
      </c>
      <c r="DQ65" s="31" t="s">
        <v>345</v>
      </c>
      <c r="DR65" s="31" t="s">
        <v>345</v>
      </c>
      <c r="DS65" s="31" t="s">
        <v>345</v>
      </c>
      <c r="DT65" s="31" t="s">
        <v>345</v>
      </c>
      <c r="DU65" s="31" t="s">
        <v>345</v>
      </c>
      <c r="DV65" s="29" t="s">
        <v>345</v>
      </c>
      <c r="DW65" s="32" t="s">
        <v>345</v>
      </c>
      <c r="DX65" s="31" t="s">
        <v>345</v>
      </c>
      <c r="DY65" s="31" t="s">
        <v>345</v>
      </c>
      <c r="DZ65" s="31" t="s">
        <v>345</v>
      </c>
      <c r="EA65" s="31" t="s">
        <v>345</v>
      </c>
      <c r="EB65" s="31" t="s">
        <v>345</v>
      </c>
      <c r="EC65" s="31" t="s">
        <v>345</v>
      </c>
      <c r="ED65" s="31" t="s">
        <v>345</v>
      </c>
      <c r="EE65" s="31" t="s">
        <v>345</v>
      </c>
      <c r="EF65" s="31" t="s">
        <v>345</v>
      </c>
      <c r="EG65" s="31" t="s">
        <v>345</v>
      </c>
      <c r="EH65" s="31" t="s">
        <v>345</v>
      </c>
      <c r="EI65" s="31" t="s">
        <v>345</v>
      </c>
      <c r="EJ65" s="31" t="s">
        <v>345</v>
      </c>
      <c r="EK65" s="31" t="s">
        <v>345</v>
      </c>
      <c r="EL65" s="31" t="s">
        <v>345</v>
      </c>
      <c r="EM65" s="31" t="s">
        <v>345</v>
      </c>
      <c r="EN65" s="31" t="s">
        <v>345</v>
      </c>
      <c r="EO65" s="31" t="s">
        <v>345</v>
      </c>
      <c r="EP65" s="31" t="s">
        <v>345</v>
      </c>
      <c r="EQ65" s="31" t="s">
        <v>345</v>
      </c>
      <c r="ER65" s="31" t="s">
        <v>345</v>
      </c>
      <c r="ES65" s="31" t="s">
        <v>345</v>
      </c>
      <c r="ET65" s="31" t="s">
        <v>345</v>
      </c>
      <c r="EU65" s="31" t="s">
        <v>345</v>
      </c>
      <c r="EV65" s="31" t="s">
        <v>345</v>
      </c>
      <c r="EW65" s="31" t="s">
        <v>345</v>
      </c>
      <c r="EX65" s="31" t="s">
        <v>345</v>
      </c>
      <c r="EY65" s="31" t="s">
        <v>345</v>
      </c>
      <c r="EZ65" s="31" t="s">
        <v>345</v>
      </c>
      <c r="FA65" s="31" t="s">
        <v>345</v>
      </c>
      <c r="FB65" s="31" t="s">
        <v>345</v>
      </c>
      <c r="FC65" s="31" t="s">
        <v>345</v>
      </c>
      <c r="FD65" s="31" t="s">
        <v>345</v>
      </c>
      <c r="FE65" s="31" t="s">
        <v>345</v>
      </c>
      <c r="FF65" s="31" t="s">
        <v>345</v>
      </c>
      <c r="FG65" s="31" t="s">
        <v>345</v>
      </c>
      <c r="FH65" s="31" t="s">
        <v>345</v>
      </c>
      <c r="FI65" s="31" t="s">
        <v>345</v>
      </c>
      <c r="FJ65" s="31" t="s">
        <v>345</v>
      </c>
      <c r="FK65" s="31" t="s">
        <v>345</v>
      </c>
      <c r="FL65" s="31" t="s">
        <v>345</v>
      </c>
      <c r="FM65" s="31" t="s">
        <v>345</v>
      </c>
      <c r="FN65" s="31" t="s">
        <v>345</v>
      </c>
      <c r="FO65" s="31" t="s">
        <v>345</v>
      </c>
      <c r="FP65" s="31" t="s">
        <v>345</v>
      </c>
      <c r="FQ65" s="31" t="s">
        <v>345</v>
      </c>
      <c r="FR65" s="31" t="s">
        <v>345</v>
      </c>
      <c r="FS65" s="31" t="s">
        <v>345</v>
      </c>
      <c r="FT65" s="31" t="s">
        <v>345</v>
      </c>
      <c r="FU65" s="31" t="s">
        <v>345</v>
      </c>
      <c r="FV65" s="31" t="s">
        <v>345</v>
      </c>
      <c r="FW65" s="31" t="s">
        <v>345</v>
      </c>
      <c r="FX65" s="31" t="s">
        <v>345</v>
      </c>
      <c r="FY65" s="32" t="s">
        <v>345</v>
      </c>
      <c r="FZ65" s="31" t="s">
        <v>345</v>
      </c>
      <c r="GA65" s="49" t="s">
        <v>345</v>
      </c>
    </row>
    <row r="66" spans="1:183">
      <c r="A66" s="50">
        <v>1874</v>
      </c>
      <c r="B66" s="31">
        <v>1980.929180887372</v>
      </c>
      <c r="C66" s="31">
        <v>2889.7719064816574</v>
      </c>
      <c r="D66" s="31">
        <v>2096.2998976458548</v>
      </c>
      <c r="E66" s="31">
        <v>1204.1201281366791</v>
      </c>
      <c r="F66" s="31">
        <v>2157.2324676690146</v>
      </c>
      <c r="G66" s="31">
        <v>2123.9600494437577</v>
      </c>
      <c r="H66" s="31">
        <v>1513.0826590735483</v>
      </c>
      <c r="I66" s="31">
        <v>2727.1028037383176</v>
      </c>
      <c r="J66" s="31">
        <v>1523.7481552187326</v>
      </c>
      <c r="K66" s="31">
        <v>1478.935185185185</v>
      </c>
      <c r="L66" s="31">
        <v>2396.6337358214414</v>
      </c>
      <c r="M66" s="31">
        <v>3386.444109412018</v>
      </c>
      <c r="N66" s="32">
        <v>2278.3915852671066</v>
      </c>
      <c r="O66" s="36" t="s">
        <v>345</v>
      </c>
      <c r="P66" s="31" t="s">
        <v>345</v>
      </c>
      <c r="Q66" s="31">
        <v>966.37327916948766</v>
      </c>
      <c r="R66" s="31">
        <v>1458.8836812952707</v>
      </c>
      <c r="S66" s="31" t="s">
        <v>345</v>
      </c>
      <c r="T66" s="35" t="s">
        <v>345</v>
      </c>
      <c r="U66" s="31">
        <v>3834.7969264544454</v>
      </c>
      <c r="V66" s="31">
        <v>3843.4986376021793</v>
      </c>
      <c r="W66" s="31">
        <v>1853.715852442672</v>
      </c>
      <c r="X66" s="31">
        <v>2527.2550438794897</v>
      </c>
      <c r="Y66" s="32">
        <v>2530.4915795528932</v>
      </c>
      <c r="Z66" s="31" t="s">
        <v>345</v>
      </c>
      <c r="AA66" s="31" t="s">
        <v>345</v>
      </c>
      <c r="AB66" s="31" t="s">
        <v>345</v>
      </c>
      <c r="AC66" s="31" t="s">
        <v>345</v>
      </c>
      <c r="AD66" s="31" t="s">
        <v>345</v>
      </c>
      <c r="AE66" s="31" t="s">
        <v>345</v>
      </c>
      <c r="AF66" s="31" t="s">
        <v>345</v>
      </c>
      <c r="AG66" s="32" t="s">
        <v>345</v>
      </c>
      <c r="AH66" s="31" t="s">
        <v>345</v>
      </c>
      <c r="AI66" s="31" t="s">
        <v>345</v>
      </c>
      <c r="AJ66" s="31" t="s">
        <v>345</v>
      </c>
      <c r="AK66" s="31" t="s">
        <v>345</v>
      </c>
      <c r="AL66" s="31" t="s">
        <v>345</v>
      </c>
      <c r="AM66" s="32"/>
      <c r="AN66" s="31"/>
      <c r="AO66" s="31"/>
      <c r="AP66" s="32"/>
      <c r="AQ66" s="31" t="s">
        <v>345</v>
      </c>
      <c r="AR66" s="31" t="s">
        <v>345</v>
      </c>
      <c r="AS66" s="31" t="s">
        <v>345</v>
      </c>
      <c r="AT66" s="31" t="s">
        <v>345</v>
      </c>
      <c r="AU66" s="31" t="s">
        <v>345</v>
      </c>
      <c r="AV66" s="31" t="s">
        <v>345</v>
      </c>
      <c r="AW66" s="31" t="s">
        <v>345</v>
      </c>
      <c r="AX66" s="31" t="s">
        <v>345</v>
      </c>
      <c r="AY66" s="31" t="s">
        <v>345</v>
      </c>
      <c r="AZ66" s="31" t="s">
        <v>345</v>
      </c>
      <c r="BA66" s="31" t="s">
        <v>345</v>
      </c>
      <c r="BB66" s="31" t="s">
        <v>345</v>
      </c>
      <c r="BC66" s="31" t="s">
        <v>345</v>
      </c>
      <c r="BD66" s="31" t="s">
        <v>345</v>
      </c>
      <c r="BE66" s="31" t="s">
        <v>345</v>
      </c>
      <c r="BF66" s="32" t="s">
        <v>345</v>
      </c>
      <c r="BG66" s="31" t="s">
        <v>345</v>
      </c>
      <c r="BH66" s="31">
        <v>728.39272175890824</v>
      </c>
      <c r="BI66" s="31">
        <v>1337.1583045291177</v>
      </c>
      <c r="BJ66" s="31" t="s">
        <v>345</v>
      </c>
      <c r="BK66" s="31" t="s">
        <v>345</v>
      </c>
      <c r="BL66" s="31" t="s">
        <v>345</v>
      </c>
      <c r="BM66" s="31">
        <v>2315.2454780361754</v>
      </c>
      <c r="BN66" s="31" t="s">
        <v>345</v>
      </c>
      <c r="BO66" s="32" t="s">
        <v>345</v>
      </c>
      <c r="BP66" s="31" t="s">
        <v>345</v>
      </c>
      <c r="BQ66" s="31" t="s">
        <v>345</v>
      </c>
      <c r="BR66" s="31" t="s">
        <v>345</v>
      </c>
      <c r="BS66" s="31" t="s">
        <v>345</v>
      </c>
      <c r="BT66" s="31" t="s">
        <v>345</v>
      </c>
      <c r="BU66" s="31" t="s">
        <v>345</v>
      </c>
      <c r="BV66" s="31" t="s">
        <v>345</v>
      </c>
      <c r="BW66" s="31" t="s">
        <v>345</v>
      </c>
      <c r="BX66" s="31" t="s">
        <v>345</v>
      </c>
      <c r="BY66" s="31" t="s">
        <v>345</v>
      </c>
      <c r="BZ66" s="31" t="s">
        <v>345</v>
      </c>
      <c r="CA66" s="31" t="s">
        <v>345</v>
      </c>
      <c r="CB66" s="31" t="s">
        <v>345</v>
      </c>
      <c r="CC66" s="31" t="s">
        <v>345</v>
      </c>
      <c r="CD66" s="31" t="s">
        <v>345</v>
      </c>
      <c r="CE66" s="32" t="s">
        <v>345</v>
      </c>
      <c r="CF66" s="31" t="s">
        <v>345</v>
      </c>
      <c r="CG66" s="32" t="s">
        <v>345</v>
      </c>
      <c r="CH66" s="31" t="s">
        <v>345</v>
      </c>
      <c r="CI66" s="31" t="s">
        <v>345</v>
      </c>
      <c r="CJ66" s="31">
        <v>591.79617414317715</v>
      </c>
      <c r="CK66" s="31">
        <v>756.17993472399598</v>
      </c>
      <c r="CL66" s="31" t="s">
        <v>345</v>
      </c>
      <c r="CM66" s="31" t="s">
        <v>345</v>
      </c>
      <c r="CN66" s="31" t="s">
        <v>345</v>
      </c>
      <c r="CO66" s="31" t="s">
        <v>345</v>
      </c>
      <c r="CP66" s="31" t="s">
        <v>345</v>
      </c>
      <c r="CQ66" s="31" t="s">
        <v>345</v>
      </c>
      <c r="CR66" s="31" t="s">
        <v>345</v>
      </c>
      <c r="CS66" s="31" t="s">
        <v>345</v>
      </c>
      <c r="CT66" s="31" t="s">
        <v>345</v>
      </c>
      <c r="CU66" s="31" t="s">
        <v>345</v>
      </c>
      <c r="CV66" s="31" t="s">
        <v>345</v>
      </c>
      <c r="CW66" s="31">
        <v>774.69670710571927</v>
      </c>
      <c r="CX66" s="32" t="s">
        <v>345</v>
      </c>
      <c r="CY66" s="31" t="s">
        <v>345</v>
      </c>
      <c r="CZ66" s="31" t="s">
        <v>345</v>
      </c>
      <c r="DA66" s="31" t="s">
        <v>345</v>
      </c>
      <c r="DB66" s="31" t="s">
        <v>345</v>
      </c>
      <c r="DC66" s="31" t="s">
        <v>345</v>
      </c>
      <c r="DD66" s="31" t="s">
        <v>345</v>
      </c>
      <c r="DE66" s="31" t="s">
        <v>345</v>
      </c>
      <c r="DF66" s="32" t="s">
        <v>345</v>
      </c>
      <c r="DG66" s="31" t="s">
        <v>345</v>
      </c>
      <c r="DH66" s="31" t="s">
        <v>345</v>
      </c>
      <c r="DI66" s="31" t="s">
        <v>345</v>
      </c>
      <c r="DJ66" s="31" t="s">
        <v>345</v>
      </c>
      <c r="DK66" s="31" t="s">
        <v>345</v>
      </c>
      <c r="DL66" s="31" t="s">
        <v>345</v>
      </c>
      <c r="DM66" s="31" t="s">
        <v>345</v>
      </c>
      <c r="DN66" s="31" t="s">
        <v>345</v>
      </c>
      <c r="DO66" s="31" t="s">
        <v>345</v>
      </c>
      <c r="DP66" s="31" t="s">
        <v>345</v>
      </c>
      <c r="DQ66" s="31" t="s">
        <v>345</v>
      </c>
      <c r="DR66" s="31" t="s">
        <v>345</v>
      </c>
      <c r="DS66" s="31" t="s">
        <v>345</v>
      </c>
      <c r="DT66" s="31" t="s">
        <v>345</v>
      </c>
      <c r="DU66" s="31" t="s">
        <v>345</v>
      </c>
      <c r="DV66" s="29" t="s">
        <v>345</v>
      </c>
      <c r="DW66" s="32" t="s">
        <v>345</v>
      </c>
      <c r="DX66" s="31" t="s">
        <v>345</v>
      </c>
      <c r="DY66" s="31" t="s">
        <v>345</v>
      </c>
      <c r="DZ66" s="31" t="s">
        <v>345</v>
      </c>
      <c r="EA66" s="31" t="s">
        <v>345</v>
      </c>
      <c r="EB66" s="31" t="s">
        <v>345</v>
      </c>
      <c r="EC66" s="31" t="s">
        <v>345</v>
      </c>
      <c r="ED66" s="31" t="s">
        <v>345</v>
      </c>
      <c r="EE66" s="31" t="s">
        <v>345</v>
      </c>
      <c r="EF66" s="31" t="s">
        <v>345</v>
      </c>
      <c r="EG66" s="31" t="s">
        <v>345</v>
      </c>
      <c r="EH66" s="31" t="s">
        <v>345</v>
      </c>
      <c r="EI66" s="31" t="s">
        <v>345</v>
      </c>
      <c r="EJ66" s="31" t="s">
        <v>345</v>
      </c>
      <c r="EK66" s="31" t="s">
        <v>345</v>
      </c>
      <c r="EL66" s="31" t="s">
        <v>345</v>
      </c>
      <c r="EM66" s="31" t="s">
        <v>345</v>
      </c>
      <c r="EN66" s="31" t="s">
        <v>345</v>
      </c>
      <c r="EO66" s="31" t="s">
        <v>345</v>
      </c>
      <c r="EP66" s="31" t="s">
        <v>345</v>
      </c>
      <c r="EQ66" s="31" t="s">
        <v>345</v>
      </c>
      <c r="ER66" s="31" t="s">
        <v>345</v>
      </c>
      <c r="ES66" s="31" t="s">
        <v>345</v>
      </c>
      <c r="ET66" s="31" t="s">
        <v>345</v>
      </c>
      <c r="EU66" s="31" t="s">
        <v>345</v>
      </c>
      <c r="EV66" s="31" t="s">
        <v>345</v>
      </c>
      <c r="EW66" s="31" t="s">
        <v>345</v>
      </c>
      <c r="EX66" s="31" t="s">
        <v>345</v>
      </c>
      <c r="EY66" s="31" t="s">
        <v>345</v>
      </c>
      <c r="EZ66" s="31" t="s">
        <v>345</v>
      </c>
      <c r="FA66" s="31" t="s">
        <v>345</v>
      </c>
      <c r="FB66" s="31" t="s">
        <v>345</v>
      </c>
      <c r="FC66" s="31" t="s">
        <v>345</v>
      </c>
      <c r="FD66" s="31" t="s">
        <v>345</v>
      </c>
      <c r="FE66" s="31" t="s">
        <v>345</v>
      </c>
      <c r="FF66" s="31" t="s">
        <v>345</v>
      </c>
      <c r="FG66" s="31" t="s">
        <v>345</v>
      </c>
      <c r="FH66" s="31" t="s">
        <v>345</v>
      </c>
      <c r="FI66" s="31" t="s">
        <v>345</v>
      </c>
      <c r="FJ66" s="31" t="s">
        <v>345</v>
      </c>
      <c r="FK66" s="31" t="s">
        <v>345</v>
      </c>
      <c r="FL66" s="31" t="s">
        <v>345</v>
      </c>
      <c r="FM66" s="31" t="s">
        <v>345</v>
      </c>
      <c r="FN66" s="31" t="s">
        <v>345</v>
      </c>
      <c r="FO66" s="31" t="s">
        <v>345</v>
      </c>
      <c r="FP66" s="31" t="s">
        <v>345</v>
      </c>
      <c r="FQ66" s="31" t="s">
        <v>345</v>
      </c>
      <c r="FR66" s="31" t="s">
        <v>345</v>
      </c>
      <c r="FS66" s="31" t="s">
        <v>345</v>
      </c>
      <c r="FT66" s="31" t="s">
        <v>345</v>
      </c>
      <c r="FU66" s="31" t="s">
        <v>345</v>
      </c>
      <c r="FV66" s="31" t="s">
        <v>345</v>
      </c>
      <c r="FW66" s="31" t="s">
        <v>345</v>
      </c>
      <c r="FX66" s="31" t="s">
        <v>345</v>
      </c>
      <c r="FY66" s="32" t="s">
        <v>345</v>
      </c>
      <c r="FZ66" s="31" t="s">
        <v>345</v>
      </c>
      <c r="GA66" s="49" t="s">
        <v>345</v>
      </c>
    </row>
    <row r="67" spans="1:183">
      <c r="A67" s="50">
        <v>1875</v>
      </c>
      <c r="B67" s="31">
        <v>1973.2553911205073</v>
      </c>
      <c r="C67" s="31">
        <v>2860.7850273430136</v>
      </c>
      <c r="D67" s="31">
        <v>2111.6016218955906</v>
      </c>
      <c r="E67" s="31">
        <v>1211.1848341232228</v>
      </c>
      <c r="F67" s="31">
        <v>2219.0691766306481</v>
      </c>
      <c r="G67" s="31">
        <v>2112.351712839572</v>
      </c>
      <c r="H67" s="31">
        <v>1549.5933965600302</v>
      </c>
      <c r="I67" s="31">
        <v>2879.6198521647307</v>
      </c>
      <c r="J67" s="31">
        <v>1551.2199482841377</v>
      </c>
      <c r="K67" s="31">
        <v>1453.0032095369097</v>
      </c>
      <c r="L67" s="31">
        <v>2645.4545454545455</v>
      </c>
      <c r="M67" s="31">
        <v>3433.6683821066422</v>
      </c>
      <c r="N67" s="32">
        <v>2312.3616526228057</v>
      </c>
      <c r="O67" s="36" t="s">
        <v>345</v>
      </c>
      <c r="P67" s="31" t="s">
        <v>345</v>
      </c>
      <c r="Q67" s="31">
        <v>959.39883355764925</v>
      </c>
      <c r="R67" s="31">
        <v>1496.3304421665555</v>
      </c>
      <c r="S67" s="31" t="s">
        <v>345</v>
      </c>
      <c r="T67" s="35" t="s">
        <v>345</v>
      </c>
      <c r="U67" s="31">
        <v>4138.2070437566699</v>
      </c>
      <c r="V67" s="31">
        <v>3687.8793103448279</v>
      </c>
      <c r="W67" s="31">
        <v>1783.9665929746991</v>
      </c>
      <c r="X67" s="31">
        <v>2598.5854790584594</v>
      </c>
      <c r="Y67" s="32">
        <v>2598.8023684006512</v>
      </c>
      <c r="Z67" s="31" t="s">
        <v>345</v>
      </c>
      <c r="AA67" s="31" t="s">
        <v>345</v>
      </c>
      <c r="AB67" s="31" t="s">
        <v>345</v>
      </c>
      <c r="AC67" s="31" t="s">
        <v>345</v>
      </c>
      <c r="AD67" s="31" t="s">
        <v>345</v>
      </c>
      <c r="AE67" s="31" t="s">
        <v>345</v>
      </c>
      <c r="AF67" s="31" t="s">
        <v>345</v>
      </c>
      <c r="AG67" s="32" t="s">
        <v>345</v>
      </c>
      <c r="AH67" s="31" t="s">
        <v>345</v>
      </c>
      <c r="AI67" s="31" t="s">
        <v>345</v>
      </c>
      <c r="AJ67" s="31" t="s">
        <v>345</v>
      </c>
      <c r="AK67" s="31" t="s">
        <v>345</v>
      </c>
      <c r="AL67" s="31" t="s">
        <v>345</v>
      </c>
      <c r="AM67" s="32"/>
      <c r="AN67" s="31"/>
      <c r="AO67" s="31"/>
      <c r="AP67" s="32"/>
      <c r="AQ67" s="31" t="s">
        <v>345</v>
      </c>
      <c r="AR67" s="31" t="s">
        <v>345</v>
      </c>
      <c r="AS67" s="31" t="s">
        <v>345</v>
      </c>
      <c r="AT67" s="31" t="s">
        <v>345</v>
      </c>
      <c r="AU67" s="31" t="s">
        <v>345</v>
      </c>
      <c r="AV67" s="31" t="s">
        <v>345</v>
      </c>
      <c r="AW67" s="31" t="s">
        <v>345</v>
      </c>
      <c r="AX67" s="31" t="s">
        <v>345</v>
      </c>
      <c r="AY67" s="31" t="s">
        <v>345</v>
      </c>
      <c r="AZ67" s="31" t="s">
        <v>345</v>
      </c>
      <c r="BA67" s="31" t="s">
        <v>345</v>
      </c>
      <c r="BB67" s="31" t="s">
        <v>345</v>
      </c>
      <c r="BC67" s="31" t="s">
        <v>345</v>
      </c>
      <c r="BD67" s="31" t="s">
        <v>345</v>
      </c>
      <c r="BE67" s="31" t="s">
        <v>345</v>
      </c>
      <c r="BF67" s="32" t="s">
        <v>345</v>
      </c>
      <c r="BG67" s="31" t="s">
        <v>345</v>
      </c>
      <c r="BH67" s="31">
        <v>732.34719508791511</v>
      </c>
      <c r="BI67" s="31">
        <v>1426.1302080534742</v>
      </c>
      <c r="BJ67" s="31" t="s">
        <v>345</v>
      </c>
      <c r="BK67" s="31" t="s">
        <v>345</v>
      </c>
      <c r="BL67" s="31" t="s">
        <v>345</v>
      </c>
      <c r="BM67" s="31">
        <v>1942.3558897243108</v>
      </c>
      <c r="BN67" s="31" t="s">
        <v>345</v>
      </c>
      <c r="BO67" s="32" t="s">
        <v>345</v>
      </c>
      <c r="BP67" s="31" t="s">
        <v>345</v>
      </c>
      <c r="BQ67" s="31" t="s">
        <v>345</v>
      </c>
      <c r="BR67" s="31" t="s">
        <v>345</v>
      </c>
      <c r="BS67" s="31" t="s">
        <v>345</v>
      </c>
      <c r="BT67" s="31" t="s">
        <v>345</v>
      </c>
      <c r="BU67" s="31" t="s">
        <v>345</v>
      </c>
      <c r="BV67" s="31" t="s">
        <v>345</v>
      </c>
      <c r="BW67" s="31" t="s">
        <v>345</v>
      </c>
      <c r="BX67" s="31" t="s">
        <v>345</v>
      </c>
      <c r="BY67" s="31" t="s">
        <v>345</v>
      </c>
      <c r="BZ67" s="31" t="s">
        <v>345</v>
      </c>
      <c r="CA67" s="31" t="s">
        <v>345</v>
      </c>
      <c r="CB67" s="31" t="s">
        <v>345</v>
      </c>
      <c r="CC67" s="31" t="s">
        <v>345</v>
      </c>
      <c r="CD67" s="31" t="s">
        <v>345</v>
      </c>
      <c r="CE67" s="32" t="s">
        <v>345</v>
      </c>
      <c r="CF67" s="31" t="s">
        <v>345</v>
      </c>
      <c r="CG67" s="32" t="s">
        <v>345</v>
      </c>
      <c r="CH67" s="31" t="s">
        <v>345</v>
      </c>
      <c r="CI67" s="31" t="s">
        <v>345</v>
      </c>
      <c r="CJ67" s="31">
        <v>595.16467088528395</v>
      </c>
      <c r="CK67" s="31">
        <v>809.85438537080938</v>
      </c>
      <c r="CL67" s="31" t="s">
        <v>345</v>
      </c>
      <c r="CM67" s="31" t="s">
        <v>345</v>
      </c>
      <c r="CN67" s="31" t="s">
        <v>345</v>
      </c>
      <c r="CO67" s="31" t="s">
        <v>345</v>
      </c>
      <c r="CP67" s="31" t="s">
        <v>345</v>
      </c>
      <c r="CQ67" s="31" t="s">
        <v>345</v>
      </c>
      <c r="CR67" s="31" t="s">
        <v>345</v>
      </c>
      <c r="CS67" s="31" t="s">
        <v>345</v>
      </c>
      <c r="CT67" s="31" t="s">
        <v>345</v>
      </c>
      <c r="CU67" s="31" t="s">
        <v>345</v>
      </c>
      <c r="CV67" s="31" t="s">
        <v>345</v>
      </c>
      <c r="CW67" s="31">
        <v>780.60522696011003</v>
      </c>
      <c r="CX67" s="32" t="s">
        <v>345</v>
      </c>
      <c r="CY67" s="31" t="s">
        <v>345</v>
      </c>
      <c r="CZ67" s="31" t="s">
        <v>345</v>
      </c>
      <c r="DA67" s="31" t="s">
        <v>345</v>
      </c>
      <c r="DB67" s="31" t="s">
        <v>345</v>
      </c>
      <c r="DC67" s="31" t="s">
        <v>345</v>
      </c>
      <c r="DD67" s="31" t="s">
        <v>345</v>
      </c>
      <c r="DE67" s="31" t="s">
        <v>345</v>
      </c>
      <c r="DF67" s="32" t="s">
        <v>345</v>
      </c>
      <c r="DG67" s="31" t="s">
        <v>345</v>
      </c>
      <c r="DH67" s="31" t="s">
        <v>345</v>
      </c>
      <c r="DI67" s="31" t="s">
        <v>345</v>
      </c>
      <c r="DJ67" s="31" t="s">
        <v>345</v>
      </c>
      <c r="DK67" s="31" t="s">
        <v>345</v>
      </c>
      <c r="DL67" s="31" t="s">
        <v>345</v>
      </c>
      <c r="DM67" s="31" t="s">
        <v>345</v>
      </c>
      <c r="DN67" s="31" t="s">
        <v>345</v>
      </c>
      <c r="DO67" s="31" t="s">
        <v>345</v>
      </c>
      <c r="DP67" s="31" t="s">
        <v>345</v>
      </c>
      <c r="DQ67" s="31" t="s">
        <v>345</v>
      </c>
      <c r="DR67" s="31" t="s">
        <v>345</v>
      </c>
      <c r="DS67" s="31" t="s">
        <v>345</v>
      </c>
      <c r="DT67" s="31" t="s">
        <v>345</v>
      </c>
      <c r="DU67" s="31" t="s">
        <v>345</v>
      </c>
      <c r="DV67" s="29" t="s">
        <v>345</v>
      </c>
      <c r="DW67" s="32" t="s">
        <v>345</v>
      </c>
      <c r="DX67" s="31" t="s">
        <v>345</v>
      </c>
      <c r="DY67" s="31" t="s">
        <v>345</v>
      </c>
      <c r="DZ67" s="31" t="s">
        <v>345</v>
      </c>
      <c r="EA67" s="31" t="s">
        <v>345</v>
      </c>
      <c r="EB67" s="31" t="s">
        <v>345</v>
      </c>
      <c r="EC67" s="31" t="s">
        <v>345</v>
      </c>
      <c r="ED67" s="31" t="s">
        <v>345</v>
      </c>
      <c r="EE67" s="31" t="s">
        <v>345</v>
      </c>
      <c r="EF67" s="31" t="s">
        <v>345</v>
      </c>
      <c r="EG67" s="31" t="s">
        <v>345</v>
      </c>
      <c r="EH67" s="31" t="s">
        <v>345</v>
      </c>
      <c r="EI67" s="31" t="s">
        <v>345</v>
      </c>
      <c r="EJ67" s="31" t="s">
        <v>345</v>
      </c>
      <c r="EK67" s="31" t="s">
        <v>345</v>
      </c>
      <c r="EL67" s="31" t="s">
        <v>345</v>
      </c>
      <c r="EM67" s="31" t="s">
        <v>345</v>
      </c>
      <c r="EN67" s="31" t="s">
        <v>345</v>
      </c>
      <c r="EO67" s="31" t="s">
        <v>345</v>
      </c>
      <c r="EP67" s="31" t="s">
        <v>345</v>
      </c>
      <c r="EQ67" s="31" t="s">
        <v>345</v>
      </c>
      <c r="ER67" s="31" t="s">
        <v>345</v>
      </c>
      <c r="ES67" s="31" t="s">
        <v>345</v>
      </c>
      <c r="ET67" s="31" t="s">
        <v>345</v>
      </c>
      <c r="EU67" s="31" t="s">
        <v>345</v>
      </c>
      <c r="EV67" s="31" t="s">
        <v>345</v>
      </c>
      <c r="EW67" s="31" t="s">
        <v>345</v>
      </c>
      <c r="EX67" s="31" t="s">
        <v>345</v>
      </c>
      <c r="EY67" s="31" t="s">
        <v>345</v>
      </c>
      <c r="EZ67" s="31" t="s">
        <v>345</v>
      </c>
      <c r="FA67" s="31" t="s">
        <v>345</v>
      </c>
      <c r="FB67" s="31" t="s">
        <v>345</v>
      </c>
      <c r="FC67" s="31" t="s">
        <v>345</v>
      </c>
      <c r="FD67" s="31" t="s">
        <v>345</v>
      </c>
      <c r="FE67" s="31" t="s">
        <v>345</v>
      </c>
      <c r="FF67" s="31" t="s">
        <v>345</v>
      </c>
      <c r="FG67" s="31" t="s">
        <v>345</v>
      </c>
      <c r="FH67" s="31" t="s">
        <v>345</v>
      </c>
      <c r="FI67" s="31" t="s">
        <v>345</v>
      </c>
      <c r="FJ67" s="31" t="s">
        <v>345</v>
      </c>
      <c r="FK67" s="31" t="s">
        <v>345</v>
      </c>
      <c r="FL67" s="31" t="s">
        <v>345</v>
      </c>
      <c r="FM67" s="31" t="s">
        <v>345</v>
      </c>
      <c r="FN67" s="31" t="s">
        <v>345</v>
      </c>
      <c r="FO67" s="31" t="s">
        <v>345</v>
      </c>
      <c r="FP67" s="31" t="s">
        <v>345</v>
      </c>
      <c r="FQ67" s="31" t="s">
        <v>345</v>
      </c>
      <c r="FR67" s="31" t="s">
        <v>345</v>
      </c>
      <c r="FS67" s="31" t="s">
        <v>345</v>
      </c>
      <c r="FT67" s="31" t="s">
        <v>345</v>
      </c>
      <c r="FU67" s="31" t="s">
        <v>345</v>
      </c>
      <c r="FV67" s="31" t="s">
        <v>345</v>
      </c>
      <c r="FW67" s="31" t="s">
        <v>345</v>
      </c>
      <c r="FX67" s="31" t="s">
        <v>345</v>
      </c>
      <c r="FY67" s="32" t="s">
        <v>345</v>
      </c>
      <c r="FZ67" s="31" t="s">
        <v>345</v>
      </c>
      <c r="GA67" s="49" t="s">
        <v>345</v>
      </c>
    </row>
    <row r="68" spans="1:183">
      <c r="A68" s="50">
        <v>1876</v>
      </c>
      <c r="B68" s="31">
        <v>2000.1167225481979</v>
      </c>
      <c r="C68" s="31">
        <v>2874.6164639850326</v>
      </c>
      <c r="D68" s="31">
        <v>2130.3309929789366</v>
      </c>
      <c r="E68" s="31">
        <v>1259.2427385892117</v>
      </c>
      <c r="F68" s="31">
        <v>2028.2194645554457</v>
      </c>
      <c r="G68" s="31">
        <v>2070.6703622472346</v>
      </c>
      <c r="H68" s="31">
        <v>1506.0717787351145</v>
      </c>
      <c r="I68" s="31">
        <v>2889.8747390396661</v>
      </c>
      <c r="J68" s="31">
        <v>1572.4498425015311</v>
      </c>
      <c r="K68" s="31">
        <v>1539.0376758965047</v>
      </c>
      <c r="L68" s="31">
        <v>2568.280346820809</v>
      </c>
      <c r="M68" s="31">
        <v>3430.1604216867477</v>
      </c>
      <c r="N68" s="32">
        <v>2254.3291803632692</v>
      </c>
      <c r="O68" s="36" t="s">
        <v>345</v>
      </c>
      <c r="P68" s="31" t="s">
        <v>345</v>
      </c>
      <c r="Q68" s="31">
        <v>931.53434433541486</v>
      </c>
      <c r="R68" s="31">
        <v>1519.2505288606831</v>
      </c>
      <c r="S68" s="31" t="s">
        <v>345</v>
      </c>
      <c r="T68" s="35" t="s">
        <v>345</v>
      </c>
      <c r="U68" s="31">
        <v>4007.2576464489371</v>
      </c>
      <c r="V68" s="31">
        <v>3623.1152073732715</v>
      </c>
      <c r="W68" s="31">
        <v>1640.9166666666663</v>
      </c>
      <c r="X68" s="31">
        <v>2570.3545271890594</v>
      </c>
      <c r="Y68" s="32">
        <v>2558.8339080677556</v>
      </c>
      <c r="Z68" s="31" t="s">
        <v>345</v>
      </c>
      <c r="AA68" s="31" t="s">
        <v>345</v>
      </c>
      <c r="AB68" s="31" t="s">
        <v>345</v>
      </c>
      <c r="AC68" s="31" t="s">
        <v>345</v>
      </c>
      <c r="AD68" s="31" t="s">
        <v>345</v>
      </c>
      <c r="AE68" s="31" t="s">
        <v>345</v>
      </c>
      <c r="AF68" s="31" t="s">
        <v>345</v>
      </c>
      <c r="AG68" s="32" t="s">
        <v>345</v>
      </c>
      <c r="AH68" s="31" t="s">
        <v>345</v>
      </c>
      <c r="AI68" s="31" t="s">
        <v>345</v>
      </c>
      <c r="AJ68" s="31" t="s">
        <v>345</v>
      </c>
      <c r="AK68" s="31" t="s">
        <v>345</v>
      </c>
      <c r="AL68" s="31" t="s">
        <v>345</v>
      </c>
      <c r="AM68" s="32"/>
      <c r="AN68" s="31"/>
      <c r="AO68" s="31"/>
      <c r="AP68" s="32"/>
      <c r="AQ68" s="31" t="s">
        <v>345</v>
      </c>
      <c r="AR68" s="31" t="s">
        <v>345</v>
      </c>
      <c r="AS68" s="31" t="s">
        <v>345</v>
      </c>
      <c r="AT68" s="31" t="s">
        <v>345</v>
      </c>
      <c r="AU68" s="31" t="s">
        <v>345</v>
      </c>
      <c r="AV68" s="31" t="s">
        <v>345</v>
      </c>
      <c r="AW68" s="31" t="s">
        <v>345</v>
      </c>
      <c r="AX68" s="31" t="s">
        <v>345</v>
      </c>
      <c r="AY68" s="31" t="s">
        <v>345</v>
      </c>
      <c r="AZ68" s="31" t="s">
        <v>345</v>
      </c>
      <c r="BA68" s="31" t="s">
        <v>345</v>
      </c>
      <c r="BB68" s="31" t="s">
        <v>345</v>
      </c>
      <c r="BC68" s="31" t="s">
        <v>345</v>
      </c>
      <c r="BD68" s="31" t="s">
        <v>345</v>
      </c>
      <c r="BE68" s="31" t="s">
        <v>345</v>
      </c>
      <c r="BF68" s="32" t="s">
        <v>345</v>
      </c>
      <c r="BG68" s="31" t="s">
        <v>345</v>
      </c>
      <c r="BH68" s="31">
        <v>736.18847593827047</v>
      </c>
      <c r="BI68" s="31">
        <v>1389.891390865743</v>
      </c>
      <c r="BJ68" s="31" t="s">
        <v>345</v>
      </c>
      <c r="BK68" s="31" t="s">
        <v>345</v>
      </c>
      <c r="BL68" s="31" t="s">
        <v>345</v>
      </c>
      <c r="BM68" s="31">
        <v>2104.6228710462287</v>
      </c>
      <c r="BN68" s="31" t="s">
        <v>345</v>
      </c>
      <c r="BO68" s="32" t="s">
        <v>345</v>
      </c>
      <c r="BP68" s="31" t="s">
        <v>345</v>
      </c>
      <c r="BQ68" s="31" t="s">
        <v>345</v>
      </c>
      <c r="BR68" s="31" t="s">
        <v>345</v>
      </c>
      <c r="BS68" s="31" t="s">
        <v>345</v>
      </c>
      <c r="BT68" s="31" t="s">
        <v>345</v>
      </c>
      <c r="BU68" s="31" t="s">
        <v>345</v>
      </c>
      <c r="BV68" s="31" t="s">
        <v>345</v>
      </c>
      <c r="BW68" s="31" t="s">
        <v>345</v>
      </c>
      <c r="BX68" s="31" t="s">
        <v>345</v>
      </c>
      <c r="BY68" s="31" t="s">
        <v>345</v>
      </c>
      <c r="BZ68" s="31" t="s">
        <v>345</v>
      </c>
      <c r="CA68" s="31" t="s">
        <v>345</v>
      </c>
      <c r="CB68" s="31" t="s">
        <v>345</v>
      </c>
      <c r="CC68" s="31" t="s">
        <v>345</v>
      </c>
      <c r="CD68" s="31" t="s">
        <v>345</v>
      </c>
      <c r="CE68" s="32" t="s">
        <v>345</v>
      </c>
      <c r="CF68" s="31" t="s">
        <v>345</v>
      </c>
      <c r="CG68" s="32" t="s">
        <v>345</v>
      </c>
      <c r="CH68" s="31" t="s">
        <v>345</v>
      </c>
      <c r="CI68" s="31" t="s">
        <v>345</v>
      </c>
      <c r="CJ68" s="31">
        <v>604.94261125251353</v>
      </c>
      <c r="CK68" s="31">
        <v>784.56024416879006</v>
      </c>
      <c r="CL68" s="31" t="s">
        <v>345</v>
      </c>
      <c r="CM68" s="31" t="s">
        <v>345</v>
      </c>
      <c r="CN68" s="31" t="s">
        <v>345</v>
      </c>
      <c r="CO68" s="31" t="s">
        <v>345</v>
      </c>
      <c r="CP68" s="31" t="s">
        <v>345</v>
      </c>
      <c r="CQ68" s="31" t="s">
        <v>345</v>
      </c>
      <c r="CR68" s="31" t="s">
        <v>345</v>
      </c>
      <c r="CS68" s="31" t="s">
        <v>345</v>
      </c>
      <c r="CT68" s="31" t="s">
        <v>345</v>
      </c>
      <c r="CU68" s="31" t="s">
        <v>345</v>
      </c>
      <c r="CV68" s="31" t="s">
        <v>345</v>
      </c>
      <c r="CW68" s="31">
        <v>788.73720136518773</v>
      </c>
      <c r="CX68" s="32" t="s">
        <v>345</v>
      </c>
      <c r="CY68" s="31" t="s">
        <v>345</v>
      </c>
      <c r="CZ68" s="31" t="s">
        <v>345</v>
      </c>
      <c r="DA68" s="31" t="s">
        <v>345</v>
      </c>
      <c r="DB68" s="31" t="s">
        <v>345</v>
      </c>
      <c r="DC68" s="31" t="s">
        <v>345</v>
      </c>
      <c r="DD68" s="31" t="s">
        <v>345</v>
      </c>
      <c r="DE68" s="31" t="s">
        <v>345</v>
      </c>
      <c r="DF68" s="32" t="s">
        <v>345</v>
      </c>
      <c r="DG68" s="31" t="s">
        <v>345</v>
      </c>
      <c r="DH68" s="31" t="s">
        <v>345</v>
      </c>
      <c r="DI68" s="31" t="s">
        <v>345</v>
      </c>
      <c r="DJ68" s="31" t="s">
        <v>345</v>
      </c>
      <c r="DK68" s="31" t="s">
        <v>345</v>
      </c>
      <c r="DL68" s="31" t="s">
        <v>345</v>
      </c>
      <c r="DM68" s="31" t="s">
        <v>345</v>
      </c>
      <c r="DN68" s="31" t="s">
        <v>345</v>
      </c>
      <c r="DO68" s="31" t="s">
        <v>345</v>
      </c>
      <c r="DP68" s="31" t="s">
        <v>345</v>
      </c>
      <c r="DQ68" s="31" t="s">
        <v>345</v>
      </c>
      <c r="DR68" s="31" t="s">
        <v>345</v>
      </c>
      <c r="DS68" s="31" t="s">
        <v>345</v>
      </c>
      <c r="DT68" s="31" t="s">
        <v>345</v>
      </c>
      <c r="DU68" s="31" t="s">
        <v>345</v>
      </c>
      <c r="DV68" s="29" t="s">
        <v>345</v>
      </c>
      <c r="DW68" s="32" t="s">
        <v>345</v>
      </c>
      <c r="DX68" s="31" t="s">
        <v>345</v>
      </c>
      <c r="DY68" s="31" t="s">
        <v>345</v>
      </c>
      <c r="DZ68" s="31" t="s">
        <v>345</v>
      </c>
      <c r="EA68" s="31" t="s">
        <v>345</v>
      </c>
      <c r="EB68" s="31" t="s">
        <v>345</v>
      </c>
      <c r="EC68" s="31" t="s">
        <v>345</v>
      </c>
      <c r="ED68" s="31" t="s">
        <v>345</v>
      </c>
      <c r="EE68" s="31" t="s">
        <v>345</v>
      </c>
      <c r="EF68" s="31" t="s">
        <v>345</v>
      </c>
      <c r="EG68" s="31" t="s">
        <v>345</v>
      </c>
      <c r="EH68" s="31" t="s">
        <v>345</v>
      </c>
      <c r="EI68" s="31" t="s">
        <v>345</v>
      </c>
      <c r="EJ68" s="31" t="s">
        <v>345</v>
      </c>
      <c r="EK68" s="31" t="s">
        <v>345</v>
      </c>
      <c r="EL68" s="31" t="s">
        <v>345</v>
      </c>
      <c r="EM68" s="31" t="s">
        <v>345</v>
      </c>
      <c r="EN68" s="31" t="s">
        <v>345</v>
      </c>
      <c r="EO68" s="31" t="s">
        <v>345</v>
      </c>
      <c r="EP68" s="31" t="s">
        <v>345</v>
      </c>
      <c r="EQ68" s="31" t="s">
        <v>345</v>
      </c>
      <c r="ER68" s="31" t="s">
        <v>345</v>
      </c>
      <c r="ES68" s="31" t="s">
        <v>345</v>
      </c>
      <c r="ET68" s="31" t="s">
        <v>345</v>
      </c>
      <c r="EU68" s="31" t="s">
        <v>345</v>
      </c>
      <c r="EV68" s="31" t="s">
        <v>345</v>
      </c>
      <c r="EW68" s="31" t="s">
        <v>345</v>
      </c>
      <c r="EX68" s="31" t="s">
        <v>345</v>
      </c>
      <c r="EY68" s="31" t="s">
        <v>345</v>
      </c>
      <c r="EZ68" s="31" t="s">
        <v>345</v>
      </c>
      <c r="FA68" s="31" t="s">
        <v>345</v>
      </c>
      <c r="FB68" s="31" t="s">
        <v>345</v>
      </c>
      <c r="FC68" s="31" t="s">
        <v>345</v>
      </c>
      <c r="FD68" s="31" t="s">
        <v>345</v>
      </c>
      <c r="FE68" s="31" t="s">
        <v>345</v>
      </c>
      <c r="FF68" s="31" t="s">
        <v>345</v>
      </c>
      <c r="FG68" s="31" t="s">
        <v>345</v>
      </c>
      <c r="FH68" s="31" t="s">
        <v>345</v>
      </c>
      <c r="FI68" s="31" t="s">
        <v>345</v>
      </c>
      <c r="FJ68" s="31" t="s">
        <v>345</v>
      </c>
      <c r="FK68" s="31" t="s">
        <v>345</v>
      </c>
      <c r="FL68" s="31" t="s">
        <v>345</v>
      </c>
      <c r="FM68" s="31" t="s">
        <v>345</v>
      </c>
      <c r="FN68" s="31" t="s">
        <v>345</v>
      </c>
      <c r="FO68" s="31" t="s">
        <v>345</v>
      </c>
      <c r="FP68" s="31" t="s">
        <v>345</v>
      </c>
      <c r="FQ68" s="31" t="s">
        <v>345</v>
      </c>
      <c r="FR68" s="31" t="s">
        <v>345</v>
      </c>
      <c r="FS68" s="31" t="s">
        <v>345</v>
      </c>
      <c r="FT68" s="31" t="s">
        <v>345</v>
      </c>
      <c r="FU68" s="31" t="s">
        <v>345</v>
      </c>
      <c r="FV68" s="31" t="s">
        <v>345</v>
      </c>
      <c r="FW68" s="31" t="s">
        <v>345</v>
      </c>
      <c r="FX68" s="31" t="s">
        <v>345</v>
      </c>
      <c r="FY68" s="32" t="s">
        <v>345</v>
      </c>
      <c r="FZ68" s="31" t="s">
        <v>345</v>
      </c>
      <c r="GA68" s="49" t="s">
        <v>345</v>
      </c>
    </row>
    <row r="69" spans="1:183">
      <c r="A69" s="50">
        <v>1877</v>
      </c>
      <c r="B69" s="31">
        <v>2050.4404984423672</v>
      </c>
      <c r="C69" s="31">
        <v>2884.4840563589173</v>
      </c>
      <c r="D69" s="31">
        <v>2046.151560178306</v>
      </c>
      <c r="E69" s="31">
        <v>1211.2003065917222</v>
      </c>
      <c r="F69" s="31">
        <v>2127.4821650767317</v>
      </c>
      <c r="G69" s="31">
        <v>2032.6288242851026</v>
      </c>
      <c r="H69" s="31">
        <v>1493.4223179274436</v>
      </c>
      <c r="I69" s="31">
        <v>2926.6031419005922</v>
      </c>
      <c r="J69" s="31">
        <v>1564.7486975085314</v>
      </c>
      <c r="K69" s="31">
        <v>1505.0482387256002</v>
      </c>
      <c r="L69" s="31">
        <v>2302.9432878679108</v>
      </c>
      <c r="M69" s="31">
        <v>3425.1970455086971</v>
      </c>
      <c r="N69" s="32">
        <v>2260.5986885209304</v>
      </c>
      <c r="O69" s="36" t="s">
        <v>345</v>
      </c>
      <c r="P69" s="31" t="s">
        <v>345</v>
      </c>
      <c r="Q69" s="31">
        <v>969.18643316337841</v>
      </c>
      <c r="R69" s="31">
        <v>1668.4334156477744</v>
      </c>
      <c r="S69" s="31" t="s">
        <v>345</v>
      </c>
      <c r="T69" s="35" t="s">
        <v>345</v>
      </c>
      <c r="U69" s="31">
        <v>4036.0902255639094</v>
      </c>
      <c r="V69" s="31">
        <v>3982.4666666666662</v>
      </c>
      <c r="W69" s="31">
        <v>1727.4407265774375</v>
      </c>
      <c r="X69" s="31">
        <v>2595.3935552033809</v>
      </c>
      <c r="Y69" s="32">
        <v>2592.9258627719914</v>
      </c>
      <c r="Z69" s="31" t="s">
        <v>345</v>
      </c>
      <c r="AA69" s="31" t="s">
        <v>345</v>
      </c>
      <c r="AB69" s="31" t="s">
        <v>345</v>
      </c>
      <c r="AC69" s="31" t="s">
        <v>345</v>
      </c>
      <c r="AD69" s="31" t="s">
        <v>345</v>
      </c>
      <c r="AE69" s="31" t="s">
        <v>345</v>
      </c>
      <c r="AF69" s="31" t="s">
        <v>345</v>
      </c>
      <c r="AG69" s="32" t="s">
        <v>345</v>
      </c>
      <c r="AH69" s="31" t="s">
        <v>345</v>
      </c>
      <c r="AI69" s="31" t="s">
        <v>345</v>
      </c>
      <c r="AJ69" s="31" t="s">
        <v>345</v>
      </c>
      <c r="AK69" s="31" t="s">
        <v>345</v>
      </c>
      <c r="AL69" s="31" t="s">
        <v>345</v>
      </c>
      <c r="AM69" s="32"/>
      <c r="AN69" s="31"/>
      <c r="AO69" s="31"/>
      <c r="AP69" s="32"/>
      <c r="AQ69" s="31" t="s">
        <v>345</v>
      </c>
      <c r="AR69" s="31" t="s">
        <v>345</v>
      </c>
      <c r="AS69" s="31" t="s">
        <v>345</v>
      </c>
      <c r="AT69" s="31" t="s">
        <v>345</v>
      </c>
      <c r="AU69" s="31" t="s">
        <v>345</v>
      </c>
      <c r="AV69" s="31" t="s">
        <v>345</v>
      </c>
      <c r="AW69" s="31" t="s">
        <v>345</v>
      </c>
      <c r="AX69" s="31" t="s">
        <v>345</v>
      </c>
      <c r="AY69" s="31" t="s">
        <v>345</v>
      </c>
      <c r="AZ69" s="31" t="s">
        <v>345</v>
      </c>
      <c r="BA69" s="31" t="s">
        <v>345</v>
      </c>
      <c r="BB69" s="31" t="s">
        <v>345</v>
      </c>
      <c r="BC69" s="31" t="s">
        <v>345</v>
      </c>
      <c r="BD69" s="31" t="s">
        <v>345</v>
      </c>
      <c r="BE69" s="31" t="s">
        <v>345</v>
      </c>
      <c r="BF69" s="32" t="s">
        <v>345</v>
      </c>
      <c r="BG69" s="31" t="s">
        <v>345</v>
      </c>
      <c r="BH69" s="31">
        <v>740.13983506633201</v>
      </c>
      <c r="BI69" s="31">
        <v>1325.25533903259</v>
      </c>
      <c r="BJ69" s="31" t="s">
        <v>345</v>
      </c>
      <c r="BK69" s="31" t="s">
        <v>345</v>
      </c>
      <c r="BL69" s="31" t="s">
        <v>345</v>
      </c>
      <c r="BM69" s="31">
        <v>2122.6415094339623</v>
      </c>
      <c r="BN69" s="31" t="s">
        <v>345</v>
      </c>
      <c r="BO69" s="32" t="s">
        <v>345</v>
      </c>
      <c r="BP69" s="31" t="s">
        <v>345</v>
      </c>
      <c r="BQ69" s="31" t="s">
        <v>345</v>
      </c>
      <c r="BR69" s="31" t="s">
        <v>345</v>
      </c>
      <c r="BS69" s="31" t="s">
        <v>345</v>
      </c>
      <c r="BT69" s="31" t="s">
        <v>345</v>
      </c>
      <c r="BU69" s="31" t="s">
        <v>345</v>
      </c>
      <c r="BV69" s="31" t="s">
        <v>345</v>
      </c>
      <c r="BW69" s="31" t="s">
        <v>345</v>
      </c>
      <c r="BX69" s="31" t="s">
        <v>345</v>
      </c>
      <c r="BY69" s="31" t="s">
        <v>345</v>
      </c>
      <c r="BZ69" s="31" t="s">
        <v>345</v>
      </c>
      <c r="CA69" s="31" t="s">
        <v>345</v>
      </c>
      <c r="CB69" s="31" t="s">
        <v>345</v>
      </c>
      <c r="CC69" s="31" t="s">
        <v>345</v>
      </c>
      <c r="CD69" s="31" t="s">
        <v>345</v>
      </c>
      <c r="CE69" s="32" t="s">
        <v>345</v>
      </c>
      <c r="CF69" s="31" t="s">
        <v>345</v>
      </c>
      <c r="CG69" s="32" t="s">
        <v>345</v>
      </c>
      <c r="CH69" s="31" t="s">
        <v>345</v>
      </c>
      <c r="CI69" s="31" t="s">
        <v>345</v>
      </c>
      <c r="CJ69" s="31">
        <v>606.66533568900468</v>
      </c>
      <c r="CK69" s="31">
        <v>802.65422844133491</v>
      </c>
      <c r="CL69" s="31" t="s">
        <v>345</v>
      </c>
      <c r="CM69" s="31" t="s">
        <v>345</v>
      </c>
      <c r="CN69" s="31" t="s">
        <v>345</v>
      </c>
      <c r="CO69" s="31" t="s">
        <v>345</v>
      </c>
      <c r="CP69" s="31" t="s">
        <v>345</v>
      </c>
      <c r="CQ69" s="31" t="s">
        <v>345</v>
      </c>
      <c r="CR69" s="31" t="s">
        <v>345</v>
      </c>
      <c r="CS69" s="31" t="s">
        <v>345</v>
      </c>
      <c r="CT69" s="31" t="s">
        <v>345</v>
      </c>
      <c r="CU69" s="31" t="s">
        <v>345</v>
      </c>
      <c r="CV69" s="31" t="s">
        <v>345</v>
      </c>
      <c r="CW69" s="31">
        <v>793.02168021680222</v>
      </c>
      <c r="CX69" s="32" t="s">
        <v>345</v>
      </c>
      <c r="CY69" s="31" t="s">
        <v>345</v>
      </c>
      <c r="CZ69" s="31" t="s">
        <v>345</v>
      </c>
      <c r="DA69" s="31" t="s">
        <v>345</v>
      </c>
      <c r="DB69" s="31" t="s">
        <v>345</v>
      </c>
      <c r="DC69" s="31" t="s">
        <v>345</v>
      </c>
      <c r="DD69" s="31" t="s">
        <v>345</v>
      </c>
      <c r="DE69" s="31" t="s">
        <v>345</v>
      </c>
      <c r="DF69" s="32" t="s">
        <v>345</v>
      </c>
      <c r="DG69" s="31" t="s">
        <v>345</v>
      </c>
      <c r="DH69" s="31" t="s">
        <v>345</v>
      </c>
      <c r="DI69" s="31" t="s">
        <v>345</v>
      </c>
      <c r="DJ69" s="31" t="s">
        <v>345</v>
      </c>
      <c r="DK69" s="31" t="s">
        <v>345</v>
      </c>
      <c r="DL69" s="31" t="s">
        <v>345</v>
      </c>
      <c r="DM69" s="31" t="s">
        <v>345</v>
      </c>
      <c r="DN69" s="31" t="s">
        <v>345</v>
      </c>
      <c r="DO69" s="31" t="s">
        <v>345</v>
      </c>
      <c r="DP69" s="31" t="s">
        <v>345</v>
      </c>
      <c r="DQ69" s="31" t="s">
        <v>345</v>
      </c>
      <c r="DR69" s="31" t="s">
        <v>345</v>
      </c>
      <c r="DS69" s="31" t="s">
        <v>345</v>
      </c>
      <c r="DT69" s="31" t="s">
        <v>345</v>
      </c>
      <c r="DU69" s="31" t="s">
        <v>345</v>
      </c>
      <c r="DV69" s="29" t="s">
        <v>345</v>
      </c>
      <c r="DW69" s="32" t="s">
        <v>345</v>
      </c>
      <c r="DX69" s="31" t="s">
        <v>345</v>
      </c>
      <c r="DY69" s="31" t="s">
        <v>345</v>
      </c>
      <c r="DZ69" s="31" t="s">
        <v>345</v>
      </c>
      <c r="EA69" s="31" t="s">
        <v>345</v>
      </c>
      <c r="EB69" s="31" t="s">
        <v>345</v>
      </c>
      <c r="EC69" s="31" t="s">
        <v>345</v>
      </c>
      <c r="ED69" s="31" t="s">
        <v>345</v>
      </c>
      <c r="EE69" s="31" t="s">
        <v>345</v>
      </c>
      <c r="EF69" s="31" t="s">
        <v>345</v>
      </c>
      <c r="EG69" s="31" t="s">
        <v>345</v>
      </c>
      <c r="EH69" s="31" t="s">
        <v>345</v>
      </c>
      <c r="EI69" s="31" t="s">
        <v>345</v>
      </c>
      <c r="EJ69" s="31" t="s">
        <v>345</v>
      </c>
      <c r="EK69" s="31" t="s">
        <v>345</v>
      </c>
      <c r="EL69" s="31" t="s">
        <v>345</v>
      </c>
      <c r="EM69" s="31" t="s">
        <v>345</v>
      </c>
      <c r="EN69" s="31" t="s">
        <v>345</v>
      </c>
      <c r="EO69" s="31" t="s">
        <v>345</v>
      </c>
      <c r="EP69" s="31" t="s">
        <v>345</v>
      </c>
      <c r="EQ69" s="31" t="s">
        <v>345</v>
      </c>
      <c r="ER69" s="31" t="s">
        <v>345</v>
      </c>
      <c r="ES69" s="31" t="s">
        <v>345</v>
      </c>
      <c r="ET69" s="31" t="s">
        <v>345</v>
      </c>
      <c r="EU69" s="31" t="s">
        <v>345</v>
      </c>
      <c r="EV69" s="31" t="s">
        <v>345</v>
      </c>
      <c r="EW69" s="31" t="s">
        <v>345</v>
      </c>
      <c r="EX69" s="31" t="s">
        <v>345</v>
      </c>
      <c r="EY69" s="31" t="s">
        <v>345</v>
      </c>
      <c r="EZ69" s="31" t="s">
        <v>345</v>
      </c>
      <c r="FA69" s="31" t="s">
        <v>345</v>
      </c>
      <c r="FB69" s="31" t="s">
        <v>345</v>
      </c>
      <c r="FC69" s="31" t="s">
        <v>345</v>
      </c>
      <c r="FD69" s="31" t="s">
        <v>345</v>
      </c>
      <c r="FE69" s="31" t="s">
        <v>345</v>
      </c>
      <c r="FF69" s="31" t="s">
        <v>345</v>
      </c>
      <c r="FG69" s="31" t="s">
        <v>345</v>
      </c>
      <c r="FH69" s="31" t="s">
        <v>345</v>
      </c>
      <c r="FI69" s="31" t="s">
        <v>345</v>
      </c>
      <c r="FJ69" s="31" t="s">
        <v>345</v>
      </c>
      <c r="FK69" s="31" t="s">
        <v>345</v>
      </c>
      <c r="FL69" s="31" t="s">
        <v>345</v>
      </c>
      <c r="FM69" s="31" t="s">
        <v>345</v>
      </c>
      <c r="FN69" s="31" t="s">
        <v>345</v>
      </c>
      <c r="FO69" s="31" t="s">
        <v>345</v>
      </c>
      <c r="FP69" s="31" t="s">
        <v>345</v>
      </c>
      <c r="FQ69" s="31" t="s">
        <v>345</v>
      </c>
      <c r="FR69" s="31" t="s">
        <v>345</v>
      </c>
      <c r="FS69" s="31" t="s">
        <v>345</v>
      </c>
      <c r="FT69" s="31" t="s">
        <v>345</v>
      </c>
      <c r="FU69" s="31" t="s">
        <v>345</v>
      </c>
      <c r="FV69" s="31" t="s">
        <v>345</v>
      </c>
      <c r="FW69" s="31" t="s">
        <v>345</v>
      </c>
      <c r="FX69" s="31" t="s">
        <v>345</v>
      </c>
      <c r="FY69" s="32" t="s">
        <v>345</v>
      </c>
      <c r="FZ69" s="31" t="s">
        <v>345</v>
      </c>
      <c r="GA69" s="49" t="s">
        <v>345</v>
      </c>
    </row>
    <row r="70" spans="1:183">
      <c r="A70" s="50">
        <v>1878</v>
      </c>
      <c r="B70" s="31">
        <v>2100.3057442865966</v>
      </c>
      <c r="C70" s="31">
        <v>2942.2574421168688</v>
      </c>
      <c r="D70" s="31">
        <v>2102.0851688693097</v>
      </c>
      <c r="E70" s="31">
        <v>1172.7665153807361</v>
      </c>
      <c r="F70" s="31">
        <v>2091.1263060134665</v>
      </c>
      <c r="G70" s="31">
        <v>2102.9982607060592</v>
      </c>
      <c r="H70" s="31">
        <v>1505.8995352925483</v>
      </c>
      <c r="I70" s="31">
        <v>2991.1319770474697</v>
      </c>
      <c r="J70" s="31">
        <v>1489.8180253492276</v>
      </c>
      <c r="K70" s="31">
        <v>1452.0851818988465</v>
      </c>
      <c r="L70" s="31">
        <v>2331.4306100606491</v>
      </c>
      <c r="M70" s="31">
        <v>3402.5006483555339</v>
      </c>
      <c r="N70" s="32">
        <v>2270.8054739289928</v>
      </c>
      <c r="O70" s="36" t="s">
        <v>345</v>
      </c>
      <c r="P70" s="31" t="s">
        <v>345</v>
      </c>
      <c r="Q70" s="31">
        <v>964.08109299250771</v>
      </c>
      <c r="R70" s="31">
        <v>1617.916891527253</v>
      </c>
      <c r="S70" s="31" t="s">
        <v>345</v>
      </c>
      <c r="T70" s="35" t="s">
        <v>345</v>
      </c>
      <c r="U70" s="31">
        <v>4277.400581959263</v>
      </c>
      <c r="V70" s="31">
        <v>4270.7601713062095</v>
      </c>
      <c r="W70" s="31">
        <v>1637.2016965127236</v>
      </c>
      <c r="X70" s="31">
        <v>2645.9617054712376</v>
      </c>
      <c r="Y70" s="32">
        <v>2643.0893080620294</v>
      </c>
      <c r="Z70" s="31" t="s">
        <v>345</v>
      </c>
      <c r="AA70" s="31" t="s">
        <v>345</v>
      </c>
      <c r="AB70" s="31" t="s">
        <v>345</v>
      </c>
      <c r="AC70" s="31" t="s">
        <v>345</v>
      </c>
      <c r="AD70" s="31" t="s">
        <v>345</v>
      </c>
      <c r="AE70" s="31" t="s">
        <v>345</v>
      </c>
      <c r="AF70" s="31" t="s">
        <v>345</v>
      </c>
      <c r="AG70" s="32" t="s">
        <v>345</v>
      </c>
      <c r="AH70" s="31" t="s">
        <v>345</v>
      </c>
      <c r="AI70" s="31" t="s">
        <v>345</v>
      </c>
      <c r="AJ70" s="31" t="s">
        <v>345</v>
      </c>
      <c r="AK70" s="31" t="s">
        <v>345</v>
      </c>
      <c r="AL70" s="31" t="s">
        <v>345</v>
      </c>
      <c r="AM70" s="32"/>
      <c r="AN70" s="31"/>
      <c r="AO70" s="31"/>
      <c r="AP70" s="32"/>
      <c r="AQ70" s="31" t="s">
        <v>345</v>
      </c>
      <c r="AR70" s="31" t="s">
        <v>345</v>
      </c>
      <c r="AS70" s="31" t="s">
        <v>345</v>
      </c>
      <c r="AT70" s="31" t="s">
        <v>345</v>
      </c>
      <c r="AU70" s="31" t="s">
        <v>345</v>
      </c>
      <c r="AV70" s="31" t="s">
        <v>345</v>
      </c>
      <c r="AW70" s="31" t="s">
        <v>345</v>
      </c>
      <c r="AX70" s="31" t="s">
        <v>345</v>
      </c>
      <c r="AY70" s="31" t="s">
        <v>345</v>
      </c>
      <c r="AZ70" s="31" t="s">
        <v>345</v>
      </c>
      <c r="BA70" s="31" t="s">
        <v>345</v>
      </c>
      <c r="BB70" s="31" t="s">
        <v>345</v>
      </c>
      <c r="BC70" s="31" t="s">
        <v>345</v>
      </c>
      <c r="BD70" s="31" t="s">
        <v>345</v>
      </c>
      <c r="BE70" s="31" t="s">
        <v>345</v>
      </c>
      <c r="BF70" s="32" t="s">
        <v>345</v>
      </c>
      <c r="BG70" s="31" t="s">
        <v>345</v>
      </c>
      <c r="BH70" s="31">
        <v>744.12670479542453</v>
      </c>
      <c r="BI70" s="31">
        <v>1384.7993858530779</v>
      </c>
      <c r="BJ70" s="31" t="s">
        <v>345</v>
      </c>
      <c r="BK70" s="31" t="s">
        <v>345</v>
      </c>
      <c r="BL70" s="31" t="s">
        <v>345</v>
      </c>
      <c r="BM70" s="31">
        <v>2247.1395881006865</v>
      </c>
      <c r="BN70" s="31" t="s">
        <v>345</v>
      </c>
      <c r="BO70" s="32" t="s">
        <v>345</v>
      </c>
      <c r="BP70" s="31" t="s">
        <v>345</v>
      </c>
      <c r="BQ70" s="31" t="s">
        <v>345</v>
      </c>
      <c r="BR70" s="31" t="s">
        <v>345</v>
      </c>
      <c r="BS70" s="31" t="s">
        <v>345</v>
      </c>
      <c r="BT70" s="31" t="s">
        <v>345</v>
      </c>
      <c r="BU70" s="31" t="s">
        <v>345</v>
      </c>
      <c r="BV70" s="31" t="s">
        <v>345</v>
      </c>
      <c r="BW70" s="31" t="s">
        <v>345</v>
      </c>
      <c r="BX70" s="31" t="s">
        <v>345</v>
      </c>
      <c r="BY70" s="31" t="s">
        <v>345</v>
      </c>
      <c r="BZ70" s="31" t="s">
        <v>345</v>
      </c>
      <c r="CA70" s="31" t="s">
        <v>345</v>
      </c>
      <c r="CB70" s="31" t="s">
        <v>345</v>
      </c>
      <c r="CC70" s="31" t="s">
        <v>345</v>
      </c>
      <c r="CD70" s="31" t="s">
        <v>345</v>
      </c>
      <c r="CE70" s="32" t="s">
        <v>345</v>
      </c>
      <c r="CF70" s="31" t="s">
        <v>345</v>
      </c>
      <c r="CG70" s="32" t="s">
        <v>345</v>
      </c>
      <c r="CH70" s="31" t="s">
        <v>345</v>
      </c>
      <c r="CI70" s="31" t="s">
        <v>345</v>
      </c>
      <c r="CJ70" s="31">
        <v>592.81785509821952</v>
      </c>
      <c r="CK70" s="31">
        <v>793.74913947404661</v>
      </c>
      <c r="CL70" s="31" t="s">
        <v>345</v>
      </c>
      <c r="CM70" s="31" t="s">
        <v>345</v>
      </c>
      <c r="CN70" s="31" t="s">
        <v>345</v>
      </c>
      <c r="CO70" s="31" t="s">
        <v>345</v>
      </c>
      <c r="CP70" s="31" t="s">
        <v>345</v>
      </c>
      <c r="CQ70" s="31" t="s">
        <v>345</v>
      </c>
      <c r="CR70" s="31" t="s">
        <v>345</v>
      </c>
      <c r="CS70" s="31" t="s">
        <v>345</v>
      </c>
      <c r="CT70" s="31" t="s">
        <v>345</v>
      </c>
      <c r="CU70" s="31" t="s">
        <v>345</v>
      </c>
      <c r="CV70" s="31" t="s">
        <v>345</v>
      </c>
      <c r="CW70" s="31">
        <v>717.64705882352939</v>
      </c>
      <c r="CX70" s="32" t="s">
        <v>345</v>
      </c>
      <c r="CY70" s="31" t="s">
        <v>345</v>
      </c>
      <c r="CZ70" s="31" t="s">
        <v>345</v>
      </c>
      <c r="DA70" s="31" t="s">
        <v>345</v>
      </c>
      <c r="DB70" s="31" t="s">
        <v>345</v>
      </c>
      <c r="DC70" s="31" t="s">
        <v>345</v>
      </c>
      <c r="DD70" s="31" t="s">
        <v>345</v>
      </c>
      <c r="DE70" s="31" t="s">
        <v>345</v>
      </c>
      <c r="DF70" s="32" t="s">
        <v>345</v>
      </c>
      <c r="DG70" s="31" t="s">
        <v>345</v>
      </c>
      <c r="DH70" s="31" t="s">
        <v>345</v>
      </c>
      <c r="DI70" s="31" t="s">
        <v>345</v>
      </c>
      <c r="DJ70" s="31" t="s">
        <v>345</v>
      </c>
      <c r="DK70" s="31" t="s">
        <v>345</v>
      </c>
      <c r="DL70" s="31" t="s">
        <v>345</v>
      </c>
      <c r="DM70" s="31" t="s">
        <v>345</v>
      </c>
      <c r="DN70" s="31" t="s">
        <v>345</v>
      </c>
      <c r="DO70" s="31" t="s">
        <v>345</v>
      </c>
      <c r="DP70" s="31" t="s">
        <v>345</v>
      </c>
      <c r="DQ70" s="31" t="s">
        <v>345</v>
      </c>
      <c r="DR70" s="31" t="s">
        <v>345</v>
      </c>
      <c r="DS70" s="31" t="s">
        <v>345</v>
      </c>
      <c r="DT70" s="31" t="s">
        <v>345</v>
      </c>
      <c r="DU70" s="31" t="s">
        <v>345</v>
      </c>
      <c r="DV70" s="29" t="s">
        <v>345</v>
      </c>
      <c r="DW70" s="32" t="s">
        <v>345</v>
      </c>
      <c r="DX70" s="31" t="s">
        <v>345</v>
      </c>
      <c r="DY70" s="31" t="s">
        <v>345</v>
      </c>
      <c r="DZ70" s="31" t="s">
        <v>345</v>
      </c>
      <c r="EA70" s="31" t="s">
        <v>345</v>
      </c>
      <c r="EB70" s="31" t="s">
        <v>345</v>
      </c>
      <c r="EC70" s="31" t="s">
        <v>345</v>
      </c>
      <c r="ED70" s="31" t="s">
        <v>345</v>
      </c>
      <c r="EE70" s="31" t="s">
        <v>345</v>
      </c>
      <c r="EF70" s="31" t="s">
        <v>345</v>
      </c>
      <c r="EG70" s="31" t="s">
        <v>345</v>
      </c>
      <c r="EH70" s="31" t="s">
        <v>345</v>
      </c>
      <c r="EI70" s="31" t="s">
        <v>345</v>
      </c>
      <c r="EJ70" s="31" t="s">
        <v>345</v>
      </c>
      <c r="EK70" s="31" t="s">
        <v>345</v>
      </c>
      <c r="EL70" s="31" t="s">
        <v>345</v>
      </c>
      <c r="EM70" s="31" t="s">
        <v>345</v>
      </c>
      <c r="EN70" s="31" t="s">
        <v>345</v>
      </c>
      <c r="EO70" s="31" t="s">
        <v>345</v>
      </c>
      <c r="EP70" s="31" t="s">
        <v>345</v>
      </c>
      <c r="EQ70" s="31" t="s">
        <v>345</v>
      </c>
      <c r="ER70" s="31" t="s">
        <v>345</v>
      </c>
      <c r="ES70" s="31" t="s">
        <v>345</v>
      </c>
      <c r="ET70" s="31" t="s">
        <v>345</v>
      </c>
      <c r="EU70" s="31" t="s">
        <v>345</v>
      </c>
      <c r="EV70" s="31" t="s">
        <v>345</v>
      </c>
      <c r="EW70" s="31" t="s">
        <v>345</v>
      </c>
      <c r="EX70" s="31" t="s">
        <v>345</v>
      </c>
      <c r="EY70" s="31" t="s">
        <v>345</v>
      </c>
      <c r="EZ70" s="31" t="s">
        <v>345</v>
      </c>
      <c r="FA70" s="31" t="s">
        <v>345</v>
      </c>
      <c r="FB70" s="31" t="s">
        <v>345</v>
      </c>
      <c r="FC70" s="31" t="s">
        <v>345</v>
      </c>
      <c r="FD70" s="31" t="s">
        <v>345</v>
      </c>
      <c r="FE70" s="31" t="s">
        <v>345</v>
      </c>
      <c r="FF70" s="31" t="s">
        <v>345</v>
      </c>
      <c r="FG70" s="31" t="s">
        <v>345</v>
      </c>
      <c r="FH70" s="31" t="s">
        <v>345</v>
      </c>
      <c r="FI70" s="31" t="s">
        <v>345</v>
      </c>
      <c r="FJ70" s="31" t="s">
        <v>345</v>
      </c>
      <c r="FK70" s="31" t="s">
        <v>345</v>
      </c>
      <c r="FL70" s="31" t="s">
        <v>345</v>
      </c>
      <c r="FM70" s="31" t="s">
        <v>345</v>
      </c>
      <c r="FN70" s="31" t="s">
        <v>345</v>
      </c>
      <c r="FO70" s="31" t="s">
        <v>345</v>
      </c>
      <c r="FP70" s="31" t="s">
        <v>345</v>
      </c>
      <c r="FQ70" s="31" t="s">
        <v>345</v>
      </c>
      <c r="FR70" s="31" t="s">
        <v>345</v>
      </c>
      <c r="FS70" s="31" t="s">
        <v>345</v>
      </c>
      <c r="FT70" s="31" t="s">
        <v>345</v>
      </c>
      <c r="FU70" s="31" t="s">
        <v>345</v>
      </c>
      <c r="FV70" s="31" t="s">
        <v>345</v>
      </c>
      <c r="FW70" s="31" t="s">
        <v>345</v>
      </c>
      <c r="FX70" s="31" t="s">
        <v>345</v>
      </c>
      <c r="FY70" s="32" t="s">
        <v>345</v>
      </c>
      <c r="FZ70" s="31" t="s">
        <v>345</v>
      </c>
      <c r="GA70" s="49" t="s">
        <v>345</v>
      </c>
    </row>
    <row r="71" spans="1:183">
      <c r="A71" s="50">
        <v>1879</v>
      </c>
      <c r="B71" s="31">
        <v>2067.9387630128599</v>
      </c>
      <c r="C71" s="31">
        <v>2944.9198834668609</v>
      </c>
      <c r="D71" s="31">
        <v>2148.5465116279074</v>
      </c>
      <c r="E71" s="31">
        <v>1167.4041708043694</v>
      </c>
      <c r="F71" s="31">
        <v>1953.3067927728805</v>
      </c>
      <c r="G71" s="31">
        <v>2028.6671002508592</v>
      </c>
      <c r="H71" s="31">
        <v>1514.394934440719</v>
      </c>
      <c r="I71" s="31">
        <v>2778.2237832413448</v>
      </c>
      <c r="J71" s="31">
        <v>1483.2470630994219</v>
      </c>
      <c r="K71" s="31">
        <v>1522.0636663007683</v>
      </c>
      <c r="L71" s="31">
        <v>2310.1736972704712</v>
      </c>
      <c r="M71" s="31">
        <v>3352.5074626865676</v>
      </c>
      <c r="N71" s="32">
        <v>2210.43400736888</v>
      </c>
      <c r="O71" s="36" t="s">
        <v>345</v>
      </c>
      <c r="P71" s="31" t="s">
        <v>345</v>
      </c>
      <c r="Q71" s="31">
        <v>959.08991467950125</v>
      </c>
      <c r="R71" s="31">
        <v>1520.2767175572517</v>
      </c>
      <c r="S71" s="31" t="s">
        <v>345</v>
      </c>
      <c r="T71" s="35" t="s">
        <v>345</v>
      </c>
      <c r="U71" s="31">
        <v>4204.9835448989179</v>
      </c>
      <c r="V71" s="31">
        <v>3569.2408906882588</v>
      </c>
      <c r="W71" s="31">
        <v>1765.2337662337663</v>
      </c>
      <c r="X71" s="31">
        <v>2909.4331983805669</v>
      </c>
      <c r="Y71" s="32">
        <v>2876.553583157297</v>
      </c>
      <c r="Z71" s="31" t="s">
        <v>345</v>
      </c>
      <c r="AA71" s="31" t="s">
        <v>345</v>
      </c>
      <c r="AB71" s="31" t="s">
        <v>345</v>
      </c>
      <c r="AC71" s="31" t="s">
        <v>345</v>
      </c>
      <c r="AD71" s="31" t="s">
        <v>345</v>
      </c>
      <c r="AE71" s="31" t="s">
        <v>345</v>
      </c>
      <c r="AF71" s="31" t="s">
        <v>345</v>
      </c>
      <c r="AG71" s="32" t="s">
        <v>345</v>
      </c>
      <c r="AH71" s="31" t="s">
        <v>345</v>
      </c>
      <c r="AI71" s="31" t="s">
        <v>345</v>
      </c>
      <c r="AJ71" s="31" t="s">
        <v>345</v>
      </c>
      <c r="AK71" s="31" t="s">
        <v>345</v>
      </c>
      <c r="AL71" s="31" t="s">
        <v>345</v>
      </c>
      <c r="AM71" s="32"/>
      <c r="AN71" s="31"/>
      <c r="AO71" s="31"/>
      <c r="AP71" s="32"/>
      <c r="AQ71" s="31" t="s">
        <v>345</v>
      </c>
      <c r="AR71" s="31" t="s">
        <v>345</v>
      </c>
      <c r="AS71" s="31" t="s">
        <v>345</v>
      </c>
      <c r="AT71" s="31" t="s">
        <v>345</v>
      </c>
      <c r="AU71" s="31" t="s">
        <v>345</v>
      </c>
      <c r="AV71" s="31" t="s">
        <v>345</v>
      </c>
      <c r="AW71" s="31" t="s">
        <v>345</v>
      </c>
      <c r="AX71" s="31" t="s">
        <v>345</v>
      </c>
      <c r="AY71" s="31" t="s">
        <v>345</v>
      </c>
      <c r="AZ71" s="31" t="s">
        <v>345</v>
      </c>
      <c r="BA71" s="31" t="s">
        <v>345</v>
      </c>
      <c r="BB71" s="31" t="s">
        <v>345</v>
      </c>
      <c r="BC71" s="31" t="s">
        <v>345</v>
      </c>
      <c r="BD71" s="31" t="s">
        <v>345</v>
      </c>
      <c r="BE71" s="31" t="s">
        <v>345</v>
      </c>
      <c r="BF71" s="32" t="s">
        <v>345</v>
      </c>
      <c r="BG71" s="31" t="s">
        <v>345</v>
      </c>
      <c r="BH71" s="31">
        <v>748.14302988426334</v>
      </c>
      <c r="BI71" s="31">
        <v>1571.7056301899397</v>
      </c>
      <c r="BJ71" s="31" t="s">
        <v>345</v>
      </c>
      <c r="BK71" s="31" t="s">
        <v>345</v>
      </c>
      <c r="BL71" s="31" t="s">
        <v>345</v>
      </c>
      <c r="BM71" s="31">
        <v>1948.8888888888889</v>
      </c>
      <c r="BN71" s="31" t="s">
        <v>345</v>
      </c>
      <c r="BO71" s="32" t="s">
        <v>345</v>
      </c>
      <c r="BP71" s="31" t="s">
        <v>345</v>
      </c>
      <c r="BQ71" s="31" t="s">
        <v>345</v>
      </c>
      <c r="BR71" s="31" t="s">
        <v>345</v>
      </c>
      <c r="BS71" s="31" t="s">
        <v>345</v>
      </c>
      <c r="BT71" s="31" t="s">
        <v>345</v>
      </c>
      <c r="BU71" s="31" t="s">
        <v>345</v>
      </c>
      <c r="BV71" s="31" t="s">
        <v>345</v>
      </c>
      <c r="BW71" s="31" t="s">
        <v>345</v>
      </c>
      <c r="BX71" s="31" t="s">
        <v>345</v>
      </c>
      <c r="BY71" s="31" t="s">
        <v>345</v>
      </c>
      <c r="BZ71" s="31" t="s">
        <v>345</v>
      </c>
      <c r="CA71" s="31" t="s">
        <v>345</v>
      </c>
      <c r="CB71" s="31" t="s">
        <v>345</v>
      </c>
      <c r="CC71" s="31" t="s">
        <v>345</v>
      </c>
      <c r="CD71" s="31" t="s">
        <v>345</v>
      </c>
      <c r="CE71" s="32" t="s">
        <v>345</v>
      </c>
      <c r="CF71" s="31" t="s">
        <v>345</v>
      </c>
      <c r="CG71" s="32" t="s">
        <v>345</v>
      </c>
      <c r="CH71" s="31" t="s">
        <v>345</v>
      </c>
      <c r="CI71" s="31" t="s">
        <v>345</v>
      </c>
      <c r="CJ71" s="31">
        <v>598.27898715903086</v>
      </c>
      <c r="CK71" s="31">
        <v>835.40771945181507</v>
      </c>
      <c r="CL71" s="31" t="s">
        <v>345</v>
      </c>
      <c r="CM71" s="31" t="s">
        <v>345</v>
      </c>
      <c r="CN71" s="31" t="s">
        <v>345</v>
      </c>
      <c r="CO71" s="31" t="s">
        <v>345</v>
      </c>
      <c r="CP71" s="31" t="s">
        <v>345</v>
      </c>
      <c r="CQ71" s="31" t="s">
        <v>345</v>
      </c>
      <c r="CR71" s="31" t="s">
        <v>345</v>
      </c>
      <c r="CS71" s="31" t="s">
        <v>345</v>
      </c>
      <c r="CT71" s="31" t="s">
        <v>345</v>
      </c>
      <c r="CU71" s="31" t="s">
        <v>345</v>
      </c>
      <c r="CV71" s="31" t="s">
        <v>345</v>
      </c>
      <c r="CW71" s="31">
        <v>769.51300867244834</v>
      </c>
      <c r="CX71" s="32" t="s">
        <v>345</v>
      </c>
      <c r="CY71" s="31" t="s">
        <v>345</v>
      </c>
      <c r="CZ71" s="31" t="s">
        <v>345</v>
      </c>
      <c r="DA71" s="31" t="s">
        <v>345</v>
      </c>
      <c r="DB71" s="31" t="s">
        <v>345</v>
      </c>
      <c r="DC71" s="31" t="s">
        <v>345</v>
      </c>
      <c r="DD71" s="31" t="s">
        <v>345</v>
      </c>
      <c r="DE71" s="31" t="s">
        <v>345</v>
      </c>
      <c r="DF71" s="32" t="s">
        <v>345</v>
      </c>
      <c r="DG71" s="31" t="s">
        <v>345</v>
      </c>
      <c r="DH71" s="31" t="s">
        <v>345</v>
      </c>
      <c r="DI71" s="31" t="s">
        <v>345</v>
      </c>
      <c r="DJ71" s="31" t="s">
        <v>345</v>
      </c>
      <c r="DK71" s="31" t="s">
        <v>345</v>
      </c>
      <c r="DL71" s="31" t="s">
        <v>345</v>
      </c>
      <c r="DM71" s="31" t="s">
        <v>345</v>
      </c>
      <c r="DN71" s="31" t="s">
        <v>345</v>
      </c>
      <c r="DO71" s="31" t="s">
        <v>345</v>
      </c>
      <c r="DP71" s="31" t="s">
        <v>345</v>
      </c>
      <c r="DQ71" s="31" t="s">
        <v>345</v>
      </c>
      <c r="DR71" s="31" t="s">
        <v>345</v>
      </c>
      <c r="DS71" s="31" t="s">
        <v>345</v>
      </c>
      <c r="DT71" s="31" t="s">
        <v>345</v>
      </c>
      <c r="DU71" s="31" t="s">
        <v>345</v>
      </c>
      <c r="DV71" s="29" t="s">
        <v>345</v>
      </c>
      <c r="DW71" s="32" t="s">
        <v>345</v>
      </c>
      <c r="DX71" s="31" t="s">
        <v>345</v>
      </c>
      <c r="DY71" s="31" t="s">
        <v>345</v>
      </c>
      <c r="DZ71" s="31" t="s">
        <v>345</v>
      </c>
      <c r="EA71" s="31" t="s">
        <v>345</v>
      </c>
      <c r="EB71" s="31" t="s">
        <v>345</v>
      </c>
      <c r="EC71" s="31" t="s">
        <v>345</v>
      </c>
      <c r="ED71" s="31" t="s">
        <v>345</v>
      </c>
      <c r="EE71" s="31" t="s">
        <v>345</v>
      </c>
      <c r="EF71" s="31" t="s">
        <v>345</v>
      </c>
      <c r="EG71" s="31" t="s">
        <v>345</v>
      </c>
      <c r="EH71" s="31" t="s">
        <v>345</v>
      </c>
      <c r="EI71" s="31" t="s">
        <v>345</v>
      </c>
      <c r="EJ71" s="31" t="s">
        <v>345</v>
      </c>
      <c r="EK71" s="31" t="s">
        <v>345</v>
      </c>
      <c r="EL71" s="31" t="s">
        <v>345</v>
      </c>
      <c r="EM71" s="31" t="s">
        <v>345</v>
      </c>
      <c r="EN71" s="31" t="s">
        <v>345</v>
      </c>
      <c r="EO71" s="31" t="s">
        <v>345</v>
      </c>
      <c r="EP71" s="31" t="s">
        <v>345</v>
      </c>
      <c r="EQ71" s="31" t="s">
        <v>345</v>
      </c>
      <c r="ER71" s="31" t="s">
        <v>345</v>
      </c>
      <c r="ES71" s="31" t="s">
        <v>345</v>
      </c>
      <c r="ET71" s="31" t="s">
        <v>345</v>
      </c>
      <c r="EU71" s="31" t="s">
        <v>345</v>
      </c>
      <c r="EV71" s="31" t="s">
        <v>345</v>
      </c>
      <c r="EW71" s="31" t="s">
        <v>345</v>
      </c>
      <c r="EX71" s="31" t="s">
        <v>345</v>
      </c>
      <c r="EY71" s="31" t="s">
        <v>345</v>
      </c>
      <c r="EZ71" s="31" t="s">
        <v>345</v>
      </c>
      <c r="FA71" s="31" t="s">
        <v>345</v>
      </c>
      <c r="FB71" s="31" t="s">
        <v>345</v>
      </c>
      <c r="FC71" s="31" t="s">
        <v>345</v>
      </c>
      <c r="FD71" s="31" t="s">
        <v>345</v>
      </c>
      <c r="FE71" s="31" t="s">
        <v>345</v>
      </c>
      <c r="FF71" s="31" t="s">
        <v>345</v>
      </c>
      <c r="FG71" s="31" t="s">
        <v>345</v>
      </c>
      <c r="FH71" s="31" t="s">
        <v>345</v>
      </c>
      <c r="FI71" s="31" t="s">
        <v>345</v>
      </c>
      <c r="FJ71" s="31" t="s">
        <v>345</v>
      </c>
      <c r="FK71" s="31" t="s">
        <v>345</v>
      </c>
      <c r="FL71" s="31" t="s">
        <v>345</v>
      </c>
      <c r="FM71" s="31" t="s">
        <v>345</v>
      </c>
      <c r="FN71" s="31" t="s">
        <v>345</v>
      </c>
      <c r="FO71" s="31" t="s">
        <v>345</v>
      </c>
      <c r="FP71" s="31" t="s">
        <v>345</v>
      </c>
      <c r="FQ71" s="31" t="s">
        <v>345</v>
      </c>
      <c r="FR71" s="31" t="s">
        <v>345</v>
      </c>
      <c r="FS71" s="31" t="s">
        <v>345</v>
      </c>
      <c r="FT71" s="31" t="s">
        <v>345</v>
      </c>
      <c r="FU71" s="31" t="s">
        <v>345</v>
      </c>
      <c r="FV71" s="31" t="s">
        <v>345</v>
      </c>
      <c r="FW71" s="31" t="s">
        <v>345</v>
      </c>
      <c r="FX71" s="31" t="s">
        <v>345</v>
      </c>
      <c r="FY71" s="32" t="s">
        <v>345</v>
      </c>
      <c r="FZ71" s="31" t="s">
        <v>345</v>
      </c>
      <c r="GA71" s="49" t="s">
        <v>345</v>
      </c>
    </row>
    <row r="72" spans="1:183">
      <c r="A72" s="50">
        <v>1880</v>
      </c>
      <c r="B72" s="31">
        <v>2078.8378870673951</v>
      </c>
      <c r="C72" s="31">
        <v>3064.8213318895505</v>
      </c>
      <c r="D72" s="31">
        <v>2181.4656415185009</v>
      </c>
      <c r="E72" s="31">
        <v>1154.8265754763067</v>
      </c>
      <c r="F72" s="31">
        <v>2120.430195927775</v>
      </c>
      <c r="G72" s="31">
        <v>1991.406436781609</v>
      </c>
      <c r="H72" s="31">
        <v>1580.8785695051738</v>
      </c>
      <c r="I72" s="31">
        <v>3045.5107593371258</v>
      </c>
      <c r="J72" s="31">
        <v>1517.2859445182387</v>
      </c>
      <c r="K72" s="31">
        <v>1519.9037620297463</v>
      </c>
      <c r="L72" s="31">
        <v>2449.8062698133144</v>
      </c>
      <c r="M72" s="31">
        <v>3477.3199318372181</v>
      </c>
      <c r="N72" s="32">
        <v>2288.6294610258251</v>
      </c>
      <c r="O72" s="36" t="s">
        <v>345</v>
      </c>
      <c r="P72" s="31" t="s">
        <v>345</v>
      </c>
      <c r="Q72" s="31">
        <v>947.28850325379608</v>
      </c>
      <c r="R72" s="31">
        <v>1646.005101132926</v>
      </c>
      <c r="S72" s="31" t="s">
        <v>345</v>
      </c>
      <c r="T72" s="35" t="s">
        <v>345</v>
      </c>
      <c r="U72" s="31">
        <v>4285.3891670459725</v>
      </c>
      <c r="V72" s="31">
        <v>3746.5326923076927</v>
      </c>
      <c r="W72" s="31">
        <v>1815.8868613138688</v>
      </c>
      <c r="X72" s="31">
        <v>3183.9549724523363</v>
      </c>
      <c r="Y72" s="32">
        <v>3126.8792890772947</v>
      </c>
      <c r="Z72" s="31" t="s">
        <v>345</v>
      </c>
      <c r="AA72" s="31" t="s">
        <v>345</v>
      </c>
      <c r="AB72" s="31" t="s">
        <v>345</v>
      </c>
      <c r="AC72" s="31" t="s">
        <v>345</v>
      </c>
      <c r="AD72" s="31" t="s">
        <v>345</v>
      </c>
      <c r="AE72" s="31" t="s">
        <v>345</v>
      </c>
      <c r="AF72" s="31" t="s">
        <v>345</v>
      </c>
      <c r="AG72" s="32" t="s">
        <v>345</v>
      </c>
      <c r="AH72" s="31" t="s">
        <v>345</v>
      </c>
      <c r="AI72" s="31" t="s">
        <v>345</v>
      </c>
      <c r="AJ72" s="31" t="s">
        <v>345</v>
      </c>
      <c r="AK72" s="31" t="s">
        <v>345</v>
      </c>
      <c r="AL72" s="31" t="s">
        <v>345</v>
      </c>
      <c r="AM72" s="32"/>
      <c r="AN72" s="31"/>
      <c r="AO72" s="31"/>
      <c r="AP72" s="32"/>
      <c r="AQ72" s="31" t="s">
        <v>345</v>
      </c>
      <c r="AR72" s="31" t="s">
        <v>345</v>
      </c>
      <c r="AS72" s="31" t="s">
        <v>345</v>
      </c>
      <c r="AT72" s="31" t="s">
        <v>345</v>
      </c>
      <c r="AU72" s="31" t="s">
        <v>345</v>
      </c>
      <c r="AV72" s="31" t="s">
        <v>345</v>
      </c>
      <c r="AW72" s="31" t="s">
        <v>345</v>
      </c>
      <c r="AX72" s="31" t="s">
        <v>345</v>
      </c>
      <c r="AY72" s="31" t="s">
        <v>345</v>
      </c>
      <c r="AZ72" s="31" t="s">
        <v>345</v>
      </c>
      <c r="BA72" s="31" t="s">
        <v>345</v>
      </c>
      <c r="BB72" s="31" t="s">
        <v>345</v>
      </c>
      <c r="BC72" s="31" t="s">
        <v>345</v>
      </c>
      <c r="BD72" s="31" t="s">
        <v>345</v>
      </c>
      <c r="BE72" s="31" t="s">
        <v>345</v>
      </c>
      <c r="BF72" s="32" t="s">
        <v>345</v>
      </c>
      <c r="BG72" s="31" t="s">
        <v>345</v>
      </c>
      <c r="BH72" s="31">
        <v>752.16211633033743</v>
      </c>
      <c r="BI72" s="31">
        <v>1740.1648098565745</v>
      </c>
      <c r="BJ72" s="31" t="s">
        <v>345</v>
      </c>
      <c r="BK72" s="31" t="s">
        <v>345</v>
      </c>
      <c r="BL72" s="31" t="s">
        <v>345</v>
      </c>
      <c r="BM72" s="31">
        <v>2081.8965517241377</v>
      </c>
      <c r="BN72" s="31" t="s">
        <v>345</v>
      </c>
      <c r="BO72" s="32" t="s">
        <v>345</v>
      </c>
      <c r="BP72" s="31" t="s">
        <v>345</v>
      </c>
      <c r="BQ72" s="31" t="s">
        <v>345</v>
      </c>
      <c r="BR72" s="31" t="s">
        <v>345</v>
      </c>
      <c r="BS72" s="31" t="s">
        <v>345</v>
      </c>
      <c r="BT72" s="31" t="s">
        <v>345</v>
      </c>
      <c r="BU72" s="31" t="s">
        <v>345</v>
      </c>
      <c r="BV72" s="31" t="s">
        <v>345</v>
      </c>
      <c r="BW72" s="31" t="s">
        <v>345</v>
      </c>
      <c r="BX72" s="31" t="s">
        <v>345</v>
      </c>
      <c r="BY72" s="31" t="s">
        <v>345</v>
      </c>
      <c r="BZ72" s="31" t="s">
        <v>345</v>
      </c>
      <c r="CA72" s="31" t="s">
        <v>345</v>
      </c>
      <c r="CB72" s="31" t="s">
        <v>345</v>
      </c>
      <c r="CC72" s="31" t="s">
        <v>345</v>
      </c>
      <c r="CD72" s="31" t="s">
        <v>345</v>
      </c>
      <c r="CE72" s="32" t="s">
        <v>345</v>
      </c>
      <c r="CF72" s="31" t="s">
        <v>345</v>
      </c>
      <c r="CG72" s="32" t="s">
        <v>345</v>
      </c>
      <c r="CH72" s="31" t="s">
        <v>345</v>
      </c>
      <c r="CI72" s="31" t="s">
        <v>345</v>
      </c>
      <c r="CJ72" s="31">
        <v>601.0006811382508</v>
      </c>
      <c r="CK72" s="31">
        <v>863.39554975955662</v>
      </c>
      <c r="CL72" s="31" t="s">
        <v>345</v>
      </c>
      <c r="CM72" s="31" t="s">
        <v>345</v>
      </c>
      <c r="CN72" s="31" t="s">
        <v>345</v>
      </c>
      <c r="CO72" s="31" t="s">
        <v>345</v>
      </c>
      <c r="CP72" s="31" t="s">
        <v>345</v>
      </c>
      <c r="CQ72" s="31" t="s">
        <v>345</v>
      </c>
      <c r="CR72" s="31" t="s">
        <v>345</v>
      </c>
      <c r="CS72" s="31" t="s">
        <v>345</v>
      </c>
      <c r="CT72" s="31" t="s">
        <v>345</v>
      </c>
      <c r="CU72" s="31" t="s">
        <v>345</v>
      </c>
      <c r="CV72" s="31" t="s">
        <v>345</v>
      </c>
      <c r="CW72" s="31">
        <v>830.5196954650778</v>
      </c>
      <c r="CX72" s="32" t="s">
        <v>345</v>
      </c>
      <c r="CY72" s="31" t="s">
        <v>345</v>
      </c>
      <c r="CZ72" s="31" t="s">
        <v>345</v>
      </c>
      <c r="DA72" s="31" t="s">
        <v>345</v>
      </c>
      <c r="DB72" s="31" t="s">
        <v>345</v>
      </c>
      <c r="DC72" s="31" t="s">
        <v>345</v>
      </c>
      <c r="DD72" s="31" t="s">
        <v>345</v>
      </c>
      <c r="DE72" s="31" t="s">
        <v>345</v>
      </c>
      <c r="DF72" s="32" t="s">
        <v>345</v>
      </c>
      <c r="DG72" s="31" t="s">
        <v>345</v>
      </c>
      <c r="DH72" s="31" t="s">
        <v>345</v>
      </c>
      <c r="DI72" s="31" t="s">
        <v>345</v>
      </c>
      <c r="DJ72" s="31" t="s">
        <v>345</v>
      </c>
      <c r="DK72" s="31" t="s">
        <v>345</v>
      </c>
      <c r="DL72" s="31" t="s">
        <v>345</v>
      </c>
      <c r="DM72" s="31" t="s">
        <v>345</v>
      </c>
      <c r="DN72" s="31" t="s">
        <v>345</v>
      </c>
      <c r="DO72" s="31" t="s">
        <v>345</v>
      </c>
      <c r="DP72" s="31" t="s">
        <v>345</v>
      </c>
      <c r="DQ72" s="31" t="s">
        <v>345</v>
      </c>
      <c r="DR72" s="31" t="s">
        <v>345</v>
      </c>
      <c r="DS72" s="31" t="s">
        <v>345</v>
      </c>
      <c r="DT72" s="31" t="s">
        <v>345</v>
      </c>
      <c r="DU72" s="31" t="s">
        <v>345</v>
      </c>
      <c r="DV72" s="29" t="s">
        <v>345</v>
      </c>
      <c r="DW72" s="32" t="s">
        <v>345</v>
      </c>
      <c r="DX72" s="31" t="s">
        <v>345</v>
      </c>
      <c r="DY72" s="31" t="s">
        <v>345</v>
      </c>
      <c r="DZ72" s="31" t="s">
        <v>345</v>
      </c>
      <c r="EA72" s="31" t="s">
        <v>345</v>
      </c>
      <c r="EB72" s="31" t="s">
        <v>345</v>
      </c>
      <c r="EC72" s="31" t="s">
        <v>345</v>
      </c>
      <c r="ED72" s="31" t="s">
        <v>345</v>
      </c>
      <c r="EE72" s="31" t="s">
        <v>345</v>
      </c>
      <c r="EF72" s="31" t="s">
        <v>345</v>
      </c>
      <c r="EG72" s="31" t="s">
        <v>345</v>
      </c>
      <c r="EH72" s="31" t="s">
        <v>345</v>
      </c>
      <c r="EI72" s="31" t="s">
        <v>345</v>
      </c>
      <c r="EJ72" s="31" t="s">
        <v>345</v>
      </c>
      <c r="EK72" s="31" t="s">
        <v>345</v>
      </c>
      <c r="EL72" s="31" t="s">
        <v>345</v>
      </c>
      <c r="EM72" s="31" t="s">
        <v>345</v>
      </c>
      <c r="EN72" s="31" t="s">
        <v>345</v>
      </c>
      <c r="EO72" s="31" t="s">
        <v>345</v>
      </c>
      <c r="EP72" s="31" t="s">
        <v>345</v>
      </c>
      <c r="EQ72" s="31" t="s">
        <v>345</v>
      </c>
      <c r="ER72" s="31" t="s">
        <v>345</v>
      </c>
      <c r="ES72" s="31" t="s">
        <v>345</v>
      </c>
      <c r="ET72" s="31" t="s">
        <v>345</v>
      </c>
      <c r="EU72" s="31" t="s">
        <v>345</v>
      </c>
      <c r="EV72" s="31" t="s">
        <v>345</v>
      </c>
      <c r="EW72" s="31" t="s">
        <v>345</v>
      </c>
      <c r="EX72" s="31" t="s">
        <v>345</v>
      </c>
      <c r="EY72" s="31" t="s">
        <v>345</v>
      </c>
      <c r="EZ72" s="31" t="s">
        <v>345</v>
      </c>
      <c r="FA72" s="31" t="s">
        <v>345</v>
      </c>
      <c r="FB72" s="31" t="s">
        <v>345</v>
      </c>
      <c r="FC72" s="31" t="s">
        <v>345</v>
      </c>
      <c r="FD72" s="31" t="s">
        <v>345</v>
      </c>
      <c r="FE72" s="31" t="s">
        <v>345</v>
      </c>
      <c r="FF72" s="31" t="s">
        <v>345</v>
      </c>
      <c r="FG72" s="31" t="s">
        <v>345</v>
      </c>
      <c r="FH72" s="31" t="s">
        <v>345</v>
      </c>
      <c r="FI72" s="31" t="s">
        <v>345</v>
      </c>
      <c r="FJ72" s="31" t="s">
        <v>345</v>
      </c>
      <c r="FK72" s="31" t="s">
        <v>345</v>
      </c>
      <c r="FL72" s="31" t="s">
        <v>345</v>
      </c>
      <c r="FM72" s="31" t="s">
        <v>345</v>
      </c>
      <c r="FN72" s="31" t="s">
        <v>345</v>
      </c>
      <c r="FO72" s="31" t="s">
        <v>345</v>
      </c>
      <c r="FP72" s="31" t="s">
        <v>345</v>
      </c>
      <c r="FQ72" s="31" t="s">
        <v>345</v>
      </c>
      <c r="FR72" s="31" t="s">
        <v>345</v>
      </c>
      <c r="FS72" s="31" t="s">
        <v>345</v>
      </c>
      <c r="FT72" s="31" t="s">
        <v>345</v>
      </c>
      <c r="FU72" s="31" t="s">
        <v>345</v>
      </c>
      <c r="FV72" s="31" t="s">
        <v>345</v>
      </c>
      <c r="FW72" s="31" t="s">
        <v>345</v>
      </c>
      <c r="FX72" s="31" t="s">
        <v>345</v>
      </c>
      <c r="FY72" s="32" t="s">
        <v>345</v>
      </c>
      <c r="FZ72" s="31" t="s">
        <v>345</v>
      </c>
      <c r="GA72" s="49" t="s">
        <v>345</v>
      </c>
    </row>
    <row r="73" spans="1:183">
      <c r="A73" s="50">
        <v>1881</v>
      </c>
      <c r="B73" s="31">
        <v>2145.1667001003011</v>
      </c>
      <c r="C73" s="31">
        <v>3069.6760613628262</v>
      </c>
      <c r="D73" s="31">
        <v>2182.917658257973</v>
      </c>
      <c r="E73" s="31">
        <v>1110.0579150579151</v>
      </c>
      <c r="F73" s="31">
        <v>2193.6402490367686</v>
      </c>
      <c r="G73" s="31">
        <v>2025.2850525931501</v>
      </c>
      <c r="H73" s="31">
        <v>1467.4024200968333</v>
      </c>
      <c r="I73" s="31">
        <v>3074.2829124785485</v>
      </c>
      <c r="J73" s="31">
        <v>1528.3978946908999</v>
      </c>
      <c r="K73" s="31">
        <v>1564.9890590809628</v>
      </c>
      <c r="L73" s="31">
        <v>2480.8973010865752</v>
      </c>
      <c r="M73" s="31">
        <v>3568.4267926148564</v>
      </c>
      <c r="N73" s="32">
        <v>2317.4183896652362</v>
      </c>
      <c r="O73" s="36" t="s">
        <v>345</v>
      </c>
      <c r="P73" s="31" t="s">
        <v>345</v>
      </c>
      <c r="Q73" s="31">
        <v>970.32896151365298</v>
      </c>
      <c r="R73" s="31">
        <v>1679.07498082709</v>
      </c>
      <c r="S73" s="31" t="s">
        <v>345</v>
      </c>
      <c r="T73" s="35" t="s">
        <v>345</v>
      </c>
      <c r="U73" s="31">
        <v>4454.8259144997792</v>
      </c>
      <c r="V73" s="31">
        <v>3764.6215213358073</v>
      </c>
      <c r="W73" s="31">
        <v>2039.5776230060658</v>
      </c>
      <c r="X73" s="31">
        <v>3215.4494327735151</v>
      </c>
      <c r="Y73" s="32">
        <v>3179.4225788956305</v>
      </c>
      <c r="Z73" s="31" t="s">
        <v>345</v>
      </c>
      <c r="AA73" s="31" t="s">
        <v>345</v>
      </c>
      <c r="AB73" s="31" t="s">
        <v>345</v>
      </c>
      <c r="AC73" s="31" t="s">
        <v>345</v>
      </c>
      <c r="AD73" s="31" t="s">
        <v>345</v>
      </c>
      <c r="AE73" s="31" t="s">
        <v>345</v>
      </c>
      <c r="AF73" s="31" t="s">
        <v>345</v>
      </c>
      <c r="AG73" s="32" t="s">
        <v>345</v>
      </c>
      <c r="AH73" s="31" t="s">
        <v>345</v>
      </c>
      <c r="AI73" s="31" t="s">
        <v>345</v>
      </c>
      <c r="AJ73" s="31" t="s">
        <v>345</v>
      </c>
      <c r="AK73" s="31" t="s">
        <v>345</v>
      </c>
      <c r="AL73" s="31" t="s">
        <v>345</v>
      </c>
      <c r="AM73" s="32"/>
      <c r="AN73" s="31"/>
      <c r="AO73" s="31"/>
      <c r="AP73" s="32"/>
      <c r="AQ73" s="31" t="s">
        <v>345</v>
      </c>
      <c r="AR73" s="31" t="s">
        <v>345</v>
      </c>
      <c r="AS73" s="31" t="s">
        <v>345</v>
      </c>
      <c r="AT73" s="31" t="s">
        <v>345</v>
      </c>
      <c r="AU73" s="31" t="s">
        <v>345</v>
      </c>
      <c r="AV73" s="31" t="s">
        <v>345</v>
      </c>
      <c r="AW73" s="31" t="s">
        <v>345</v>
      </c>
      <c r="AX73" s="31" t="s">
        <v>345</v>
      </c>
      <c r="AY73" s="31" t="s">
        <v>345</v>
      </c>
      <c r="AZ73" s="31" t="s">
        <v>345</v>
      </c>
      <c r="BA73" s="31" t="s">
        <v>345</v>
      </c>
      <c r="BB73" s="31" t="s">
        <v>345</v>
      </c>
      <c r="BC73" s="31" t="s">
        <v>345</v>
      </c>
      <c r="BD73" s="31" t="s">
        <v>345</v>
      </c>
      <c r="BE73" s="31" t="s">
        <v>345</v>
      </c>
      <c r="BF73" s="32" t="s">
        <v>345</v>
      </c>
      <c r="BG73" s="31" t="s">
        <v>345</v>
      </c>
      <c r="BH73" s="31">
        <v>756.22138992925511</v>
      </c>
      <c r="BI73" s="31">
        <v>1775.0070023055534</v>
      </c>
      <c r="BJ73" s="31" t="s">
        <v>345</v>
      </c>
      <c r="BK73" s="31" t="s">
        <v>345</v>
      </c>
      <c r="BL73" s="31" t="s">
        <v>345</v>
      </c>
      <c r="BM73" s="31">
        <v>1931.5352697095436</v>
      </c>
      <c r="BN73" s="31" t="s">
        <v>345</v>
      </c>
      <c r="BO73" s="32" t="s">
        <v>345</v>
      </c>
      <c r="BP73" s="31" t="s">
        <v>345</v>
      </c>
      <c r="BQ73" s="31" t="s">
        <v>345</v>
      </c>
      <c r="BR73" s="31" t="s">
        <v>345</v>
      </c>
      <c r="BS73" s="31" t="s">
        <v>345</v>
      </c>
      <c r="BT73" s="31" t="s">
        <v>345</v>
      </c>
      <c r="BU73" s="31" t="s">
        <v>345</v>
      </c>
      <c r="BV73" s="31" t="s">
        <v>345</v>
      </c>
      <c r="BW73" s="31" t="s">
        <v>345</v>
      </c>
      <c r="BX73" s="31" t="s">
        <v>345</v>
      </c>
      <c r="BY73" s="31" t="s">
        <v>345</v>
      </c>
      <c r="BZ73" s="31" t="s">
        <v>345</v>
      </c>
      <c r="CA73" s="31" t="s">
        <v>345</v>
      </c>
      <c r="CB73" s="31" t="s">
        <v>345</v>
      </c>
      <c r="CC73" s="31" t="s">
        <v>345</v>
      </c>
      <c r="CD73" s="31" t="s">
        <v>345</v>
      </c>
      <c r="CE73" s="32" t="s">
        <v>345</v>
      </c>
      <c r="CF73" s="31" t="s">
        <v>345</v>
      </c>
      <c r="CG73" s="32" t="s">
        <v>345</v>
      </c>
      <c r="CH73" s="31" t="s">
        <v>345</v>
      </c>
      <c r="CI73" s="31" t="s">
        <v>345</v>
      </c>
      <c r="CJ73" s="31">
        <v>634.76936319009326</v>
      </c>
      <c r="CK73" s="31">
        <v>829.3004957965079</v>
      </c>
      <c r="CL73" s="31" t="s">
        <v>345</v>
      </c>
      <c r="CM73" s="31" t="s">
        <v>345</v>
      </c>
      <c r="CN73" s="31" t="s">
        <v>345</v>
      </c>
      <c r="CO73" s="31" t="s">
        <v>345</v>
      </c>
      <c r="CP73" s="31" t="s">
        <v>345</v>
      </c>
      <c r="CQ73" s="31" t="s">
        <v>345</v>
      </c>
      <c r="CR73" s="31" t="s">
        <v>345</v>
      </c>
      <c r="CS73" s="31" t="s">
        <v>345</v>
      </c>
      <c r="CT73" s="31" t="s">
        <v>345</v>
      </c>
      <c r="CU73" s="31" t="s">
        <v>345</v>
      </c>
      <c r="CV73" s="31" t="s">
        <v>345</v>
      </c>
      <c r="CW73" s="31">
        <v>886.66228646517743</v>
      </c>
      <c r="CX73" s="32" t="s">
        <v>345</v>
      </c>
      <c r="CY73" s="31" t="s">
        <v>345</v>
      </c>
      <c r="CZ73" s="31" t="s">
        <v>345</v>
      </c>
      <c r="DA73" s="31" t="s">
        <v>345</v>
      </c>
      <c r="DB73" s="31" t="s">
        <v>345</v>
      </c>
      <c r="DC73" s="31" t="s">
        <v>345</v>
      </c>
      <c r="DD73" s="31" t="s">
        <v>345</v>
      </c>
      <c r="DE73" s="31" t="s">
        <v>345</v>
      </c>
      <c r="DF73" s="32" t="s">
        <v>345</v>
      </c>
      <c r="DG73" s="31" t="s">
        <v>345</v>
      </c>
      <c r="DH73" s="31" t="s">
        <v>345</v>
      </c>
      <c r="DI73" s="31" t="s">
        <v>345</v>
      </c>
      <c r="DJ73" s="31" t="s">
        <v>345</v>
      </c>
      <c r="DK73" s="31" t="s">
        <v>345</v>
      </c>
      <c r="DL73" s="31" t="s">
        <v>345</v>
      </c>
      <c r="DM73" s="31" t="s">
        <v>345</v>
      </c>
      <c r="DN73" s="31" t="s">
        <v>345</v>
      </c>
      <c r="DO73" s="31" t="s">
        <v>345</v>
      </c>
      <c r="DP73" s="31" t="s">
        <v>345</v>
      </c>
      <c r="DQ73" s="31" t="s">
        <v>345</v>
      </c>
      <c r="DR73" s="31" t="s">
        <v>345</v>
      </c>
      <c r="DS73" s="31" t="s">
        <v>345</v>
      </c>
      <c r="DT73" s="31" t="s">
        <v>345</v>
      </c>
      <c r="DU73" s="31" t="s">
        <v>345</v>
      </c>
      <c r="DV73" s="32" t="s">
        <v>345</v>
      </c>
      <c r="DW73" s="32" t="s">
        <v>345</v>
      </c>
      <c r="DX73" s="31" t="s">
        <v>345</v>
      </c>
      <c r="DY73" s="31" t="s">
        <v>345</v>
      </c>
      <c r="DZ73" s="31" t="s">
        <v>345</v>
      </c>
      <c r="EA73" s="31" t="s">
        <v>345</v>
      </c>
      <c r="EB73" s="31" t="s">
        <v>345</v>
      </c>
      <c r="EC73" s="31" t="s">
        <v>345</v>
      </c>
      <c r="ED73" s="31" t="s">
        <v>345</v>
      </c>
      <c r="EE73" s="31" t="s">
        <v>345</v>
      </c>
      <c r="EF73" s="31" t="s">
        <v>345</v>
      </c>
      <c r="EG73" s="31" t="s">
        <v>345</v>
      </c>
      <c r="EH73" s="31" t="s">
        <v>345</v>
      </c>
      <c r="EI73" s="31" t="s">
        <v>345</v>
      </c>
      <c r="EJ73" s="31" t="s">
        <v>345</v>
      </c>
      <c r="EK73" s="31" t="s">
        <v>345</v>
      </c>
      <c r="EL73" s="31" t="s">
        <v>345</v>
      </c>
      <c r="EM73" s="31" t="s">
        <v>345</v>
      </c>
      <c r="EN73" s="31" t="s">
        <v>345</v>
      </c>
      <c r="EO73" s="31" t="s">
        <v>345</v>
      </c>
      <c r="EP73" s="31" t="s">
        <v>345</v>
      </c>
      <c r="EQ73" s="31" t="s">
        <v>345</v>
      </c>
      <c r="ER73" s="31" t="s">
        <v>345</v>
      </c>
      <c r="ES73" s="31" t="s">
        <v>345</v>
      </c>
      <c r="ET73" s="31" t="s">
        <v>345</v>
      </c>
      <c r="EU73" s="31" t="s">
        <v>345</v>
      </c>
      <c r="EV73" s="31" t="s">
        <v>345</v>
      </c>
      <c r="EW73" s="31" t="s">
        <v>345</v>
      </c>
      <c r="EX73" s="31" t="s">
        <v>345</v>
      </c>
      <c r="EY73" s="31" t="s">
        <v>345</v>
      </c>
      <c r="EZ73" s="31" t="s">
        <v>345</v>
      </c>
      <c r="FA73" s="31" t="s">
        <v>345</v>
      </c>
      <c r="FB73" s="31" t="s">
        <v>345</v>
      </c>
      <c r="FC73" s="31" t="s">
        <v>345</v>
      </c>
      <c r="FD73" s="31" t="s">
        <v>345</v>
      </c>
      <c r="FE73" s="31" t="s">
        <v>345</v>
      </c>
      <c r="FF73" s="31" t="s">
        <v>345</v>
      </c>
      <c r="FG73" s="31" t="s">
        <v>345</v>
      </c>
      <c r="FH73" s="31" t="s">
        <v>345</v>
      </c>
      <c r="FI73" s="31" t="s">
        <v>345</v>
      </c>
      <c r="FJ73" s="31" t="s">
        <v>345</v>
      </c>
      <c r="FK73" s="31" t="s">
        <v>345</v>
      </c>
      <c r="FL73" s="31" t="s">
        <v>345</v>
      </c>
      <c r="FM73" s="31" t="s">
        <v>345</v>
      </c>
      <c r="FN73" s="31" t="s">
        <v>345</v>
      </c>
      <c r="FO73" s="31" t="s">
        <v>345</v>
      </c>
      <c r="FP73" s="31" t="s">
        <v>345</v>
      </c>
      <c r="FQ73" s="31" t="s">
        <v>345</v>
      </c>
      <c r="FR73" s="31" t="s">
        <v>345</v>
      </c>
      <c r="FS73" s="31" t="s">
        <v>345</v>
      </c>
      <c r="FT73" s="31" t="s">
        <v>345</v>
      </c>
      <c r="FU73" s="31" t="s">
        <v>345</v>
      </c>
      <c r="FV73" s="31" t="s">
        <v>345</v>
      </c>
      <c r="FW73" s="31" t="s">
        <v>345</v>
      </c>
      <c r="FX73" s="31" t="s">
        <v>345</v>
      </c>
      <c r="FY73" s="32" t="s">
        <v>345</v>
      </c>
      <c r="FZ73" s="31" t="s">
        <v>345</v>
      </c>
      <c r="GA73" s="49" t="s">
        <v>345</v>
      </c>
    </row>
    <row r="74" spans="1:183">
      <c r="A74" s="50">
        <v>1882</v>
      </c>
      <c r="B74" s="31">
        <v>2139.9620278330017</v>
      </c>
      <c r="C74" s="31">
        <v>3136.056760091662</v>
      </c>
      <c r="D74" s="31">
        <v>2240.4198113207549</v>
      </c>
      <c r="E74" s="31">
        <v>1202.8860819828408</v>
      </c>
      <c r="F74" s="31">
        <v>2288.3455016905205</v>
      </c>
      <c r="G74" s="31">
        <v>2044.4813202756623</v>
      </c>
      <c r="H74" s="31">
        <v>1583.861717486308</v>
      </c>
      <c r="I74" s="31">
        <v>3117.4334140435835</v>
      </c>
      <c r="J74" s="31">
        <v>1527.9439629741146</v>
      </c>
      <c r="K74" s="31">
        <v>1548.951048951049</v>
      </c>
      <c r="L74" s="31">
        <v>2399.5808592385611</v>
      </c>
      <c r="M74" s="31">
        <v>3643.0403340339717</v>
      </c>
      <c r="N74" s="32">
        <v>2381.3386924855249</v>
      </c>
      <c r="O74" s="36" t="s">
        <v>345</v>
      </c>
      <c r="P74" s="31" t="s">
        <v>345</v>
      </c>
      <c r="Q74" s="31">
        <v>992.32573012150931</v>
      </c>
      <c r="R74" s="31">
        <v>1691.6622660329754</v>
      </c>
      <c r="S74" s="31" t="s">
        <v>345</v>
      </c>
      <c r="T74" s="35" t="s">
        <v>345</v>
      </c>
      <c r="U74" s="31">
        <v>4062.6064735945483</v>
      </c>
      <c r="V74" s="31">
        <v>3645.6756756756758</v>
      </c>
      <c r="W74" s="31">
        <v>2109.0721741061516</v>
      </c>
      <c r="X74" s="31">
        <v>3337.9599072170781</v>
      </c>
      <c r="Y74" s="32">
        <v>3277.3733225224628</v>
      </c>
      <c r="Z74" s="31" t="s">
        <v>345</v>
      </c>
      <c r="AA74" s="31" t="s">
        <v>345</v>
      </c>
      <c r="AB74" s="31" t="s">
        <v>345</v>
      </c>
      <c r="AC74" s="31" t="s">
        <v>345</v>
      </c>
      <c r="AD74" s="31" t="s">
        <v>345</v>
      </c>
      <c r="AE74" s="31" t="s">
        <v>345</v>
      </c>
      <c r="AF74" s="31" t="s">
        <v>345</v>
      </c>
      <c r="AG74" s="32" t="s">
        <v>345</v>
      </c>
      <c r="AH74" s="31" t="s">
        <v>345</v>
      </c>
      <c r="AI74" s="31" t="s">
        <v>345</v>
      </c>
      <c r="AJ74" s="31" t="s">
        <v>345</v>
      </c>
      <c r="AK74" s="31" t="s">
        <v>345</v>
      </c>
      <c r="AL74" s="31" t="s">
        <v>345</v>
      </c>
      <c r="AM74" s="32"/>
      <c r="AN74" s="31"/>
      <c r="AO74" s="31"/>
      <c r="AP74" s="32"/>
      <c r="AQ74" s="31" t="s">
        <v>345</v>
      </c>
      <c r="AR74" s="31" t="s">
        <v>345</v>
      </c>
      <c r="AS74" s="31" t="s">
        <v>345</v>
      </c>
      <c r="AT74" s="31" t="s">
        <v>345</v>
      </c>
      <c r="AU74" s="31" t="s">
        <v>345</v>
      </c>
      <c r="AV74" s="31" t="s">
        <v>345</v>
      </c>
      <c r="AW74" s="31" t="s">
        <v>345</v>
      </c>
      <c r="AX74" s="31" t="s">
        <v>345</v>
      </c>
      <c r="AY74" s="31" t="s">
        <v>345</v>
      </c>
      <c r="AZ74" s="31" t="s">
        <v>345</v>
      </c>
      <c r="BA74" s="31" t="s">
        <v>345</v>
      </c>
      <c r="BB74" s="31" t="s">
        <v>345</v>
      </c>
      <c r="BC74" s="31" t="s">
        <v>345</v>
      </c>
      <c r="BD74" s="31" t="s">
        <v>345</v>
      </c>
      <c r="BE74" s="31" t="s">
        <v>345</v>
      </c>
      <c r="BF74" s="32" t="s">
        <v>345</v>
      </c>
      <c r="BG74" s="31" t="s">
        <v>345</v>
      </c>
      <c r="BH74" s="31">
        <v>760.29411764705878</v>
      </c>
      <c r="BI74" s="31">
        <v>1895.0868542338198</v>
      </c>
      <c r="BJ74" s="31" t="s">
        <v>345</v>
      </c>
      <c r="BK74" s="31" t="s">
        <v>345</v>
      </c>
      <c r="BL74" s="31" t="s">
        <v>345</v>
      </c>
      <c r="BM74" s="31">
        <v>2079.6812749003984</v>
      </c>
      <c r="BN74" s="31" t="s">
        <v>345</v>
      </c>
      <c r="BO74" s="32" t="s">
        <v>345</v>
      </c>
      <c r="BP74" s="31" t="s">
        <v>345</v>
      </c>
      <c r="BQ74" s="31" t="s">
        <v>345</v>
      </c>
      <c r="BR74" s="31" t="s">
        <v>345</v>
      </c>
      <c r="BS74" s="31" t="s">
        <v>345</v>
      </c>
      <c r="BT74" s="31" t="s">
        <v>345</v>
      </c>
      <c r="BU74" s="31" t="s">
        <v>345</v>
      </c>
      <c r="BV74" s="31" t="s">
        <v>345</v>
      </c>
      <c r="BW74" s="31" t="s">
        <v>345</v>
      </c>
      <c r="BX74" s="31" t="s">
        <v>345</v>
      </c>
      <c r="BY74" s="31" t="s">
        <v>345</v>
      </c>
      <c r="BZ74" s="31" t="s">
        <v>345</v>
      </c>
      <c r="CA74" s="31" t="s">
        <v>345</v>
      </c>
      <c r="CB74" s="31" t="s">
        <v>345</v>
      </c>
      <c r="CC74" s="31" t="s">
        <v>345</v>
      </c>
      <c r="CD74" s="31" t="s">
        <v>345</v>
      </c>
      <c r="CE74" s="32" t="s">
        <v>345</v>
      </c>
      <c r="CF74" s="31" t="s">
        <v>345</v>
      </c>
      <c r="CG74" s="32" t="s">
        <v>345</v>
      </c>
      <c r="CH74" s="31" t="s">
        <v>345</v>
      </c>
      <c r="CI74" s="31" t="s">
        <v>345</v>
      </c>
      <c r="CJ74" s="31">
        <v>602.35677794674018</v>
      </c>
      <c r="CK74" s="31">
        <v>844.17597690704019</v>
      </c>
      <c r="CL74" s="31" t="s">
        <v>345</v>
      </c>
      <c r="CM74" s="31" t="s">
        <v>345</v>
      </c>
      <c r="CN74" s="31" t="s">
        <v>345</v>
      </c>
      <c r="CO74" s="31" t="s">
        <v>345</v>
      </c>
      <c r="CP74" s="31" t="s">
        <v>345</v>
      </c>
      <c r="CQ74" s="31" t="s">
        <v>345</v>
      </c>
      <c r="CR74" s="31" t="s">
        <v>345</v>
      </c>
      <c r="CS74" s="31" t="s">
        <v>345</v>
      </c>
      <c r="CT74" s="31" t="s">
        <v>345</v>
      </c>
      <c r="CU74" s="31" t="s">
        <v>345</v>
      </c>
      <c r="CV74" s="31" t="s">
        <v>345</v>
      </c>
      <c r="CW74" s="31">
        <v>935.24243410348197</v>
      </c>
      <c r="CX74" s="32" t="s">
        <v>345</v>
      </c>
      <c r="CY74" s="31" t="s">
        <v>345</v>
      </c>
      <c r="CZ74" s="31" t="s">
        <v>345</v>
      </c>
      <c r="DA74" s="31" t="s">
        <v>345</v>
      </c>
      <c r="DB74" s="31" t="s">
        <v>345</v>
      </c>
      <c r="DC74" s="31" t="s">
        <v>345</v>
      </c>
      <c r="DD74" s="31" t="s">
        <v>345</v>
      </c>
      <c r="DE74" s="31" t="s">
        <v>345</v>
      </c>
      <c r="DF74" s="32" t="s">
        <v>345</v>
      </c>
      <c r="DG74" s="31" t="s">
        <v>345</v>
      </c>
      <c r="DH74" s="31" t="s">
        <v>345</v>
      </c>
      <c r="DI74" s="31" t="s">
        <v>345</v>
      </c>
      <c r="DJ74" s="31" t="s">
        <v>345</v>
      </c>
      <c r="DK74" s="31" t="s">
        <v>345</v>
      </c>
      <c r="DL74" s="31" t="s">
        <v>345</v>
      </c>
      <c r="DM74" s="31" t="s">
        <v>345</v>
      </c>
      <c r="DN74" s="31" t="s">
        <v>345</v>
      </c>
      <c r="DO74" s="31" t="s">
        <v>345</v>
      </c>
      <c r="DP74" s="31" t="s">
        <v>345</v>
      </c>
      <c r="DQ74" s="31" t="s">
        <v>345</v>
      </c>
      <c r="DR74" s="31" t="s">
        <v>345</v>
      </c>
      <c r="DS74" s="31" t="s">
        <v>345</v>
      </c>
      <c r="DT74" s="31" t="s">
        <v>345</v>
      </c>
      <c r="DU74" s="31" t="s">
        <v>345</v>
      </c>
      <c r="DV74" s="32" t="s">
        <v>345</v>
      </c>
      <c r="DW74" s="32" t="s">
        <v>345</v>
      </c>
      <c r="DX74" s="31" t="s">
        <v>345</v>
      </c>
      <c r="DY74" s="31" t="s">
        <v>345</v>
      </c>
      <c r="DZ74" s="31" t="s">
        <v>345</v>
      </c>
      <c r="EA74" s="31" t="s">
        <v>345</v>
      </c>
      <c r="EB74" s="31" t="s">
        <v>345</v>
      </c>
      <c r="EC74" s="31" t="s">
        <v>345</v>
      </c>
      <c r="ED74" s="31" t="s">
        <v>345</v>
      </c>
      <c r="EE74" s="31" t="s">
        <v>345</v>
      </c>
      <c r="EF74" s="31" t="s">
        <v>345</v>
      </c>
      <c r="EG74" s="31" t="s">
        <v>345</v>
      </c>
      <c r="EH74" s="31" t="s">
        <v>345</v>
      </c>
      <c r="EI74" s="31" t="s">
        <v>345</v>
      </c>
      <c r="EJ74" s="31" t="s">
        <v>345</v>
      </c>
      <c r="EK74" s="31" t="s">
        <v>345</v>
      </c>
      <c r="EL74" s="31" t="s">
        <v>345</v>
      </c>
      <c r="EM74" s="31" t="s">
        <v>345</v>
      </c>
      <c r="EN74" s="31" t="s">
        <v>345</v>
      </c>
      <c r="EO74" s="31" t="s">
        <v>345</v>
      </c>
      <c r="EP74" s="31" t="s">
        <v>345</v>
      </c>
      <c r="EQ74" s="31" t="s">
        <v>345</v>
      </c>
      <c r="ER74" s="31" t="s">
        <v>345</v>
      </c>
      <c r="ES74" s="31" t="s">
        <v>345</v>
      </c>
      <c r="ET74" s="31" t="s">
        <v>345</v>
      </c>
      <c r="EU74" s="31" t="s">
        <v>345</v>
      </c>
      <c r="EV74" s="31" t="s">
        <v>345</v>
      </c>
      <c r="EW74" s="31" t="s">
        <v>345</v>
      </c>
      <c r="EX74" s="31" t="s">
        <v>345</v>
      </c>
      <c r="EY74" s="31" t="s">
        <v>345</v>
      </c>
      <c r="EZ74" s="31" t="s">
        <v>345</v>
      </c>
      <c r="FA74" s="31" t="s">
        <v>345</v>
      </c>
      <c r="FB74" s="31" t="s">
        <v>345</v>
      </c>
      <c r="FC74" s="31" t="s">
        <v>345</v>
      </c>
      <c r="FD74" s="31" t="s">
        <v>345</v>
      </c>
      <c r="FE74" s="31" t="s">
        <v>345</v>
      </c>
      <c r="FF74" s="31" t="s">
        <v>345</v>
      </c>
      <c r="FG74" s="31" t="s">
        <v>345</v>
      </c>
      <c r="FH74" s="31" t="s">
        <v>345</v>
      </c>
      <c r="FI74" s="31" t="s">
        <v>345</v>
      </c>
      <c r="FJ74" s="31" t="s">
        <v>345</v>
      </c>
      <c r="FK74" s="31" t="s">
        <v>345</v>
      </c>
      <c r="FL74" s="31" t="s">
        <v>345</v>
      </c>
      <c r="FM74" s="31" t="s">
        <v>345</v>
      </c>
      <c r="FN74" s="31" t="s">
        <v>345</v>
      </c>
      <c r="FO74" s="31" t="s">
        <v>345</v>
      </c>
      <c r="FP74" s="31" t="s">
        <v>345</v>
      </c>
      <c r="FQ74" s="31" t="s">
        <v>345</v>
      </c>
      <c r="FR74" s="31" t="s">
        <v>345</v>
      </c>
      <c r="FS74" s="31" t="s">
        <v>345</v>
      </c>
      <c r="FT74" s="31" t="s">
        <v>345</v>
      </c>
      <c r="FU74" s="31" t="s">
        <v>345</v>
      </c>
      <c r="FV74" s="31" t="s">
        <v>345</v>
      </c>
      <c r="FW74" s="31" t="s">
        <v>345</v>
      </c>
      <c r="FX74" s="31" t="s">
        <v>345</v>
      </c>
      <c r="FY74" s="32" t="s">
        <v>345</v>
      </c>
      <c r="FZ74" s="31" t="s">
        <v>345</v>
      </c>
      <c r="GA74" s="49" t="s">
        <v>345</v>
      </c>
    </row>
    <row r="75" spans="1:183">
      <c r="A75" s="50">
        <v>1883</v>
      </c>
      <c r="B75" s="31">
        <v>2208.7838423645321</v>
      </c>
      <c r="C75" s="31">
        <v>3144.5341463414634</v>
      </c>
      <c r="D75" s="31">
        <v>2299.0500701918577</v>
      </c>
      <c r="E75" s="31">
        <v>1229.807511737089</v>
      </c>
      <c r="F75" s="31">
        <v>2287.8401145115522</v>
      </c>
      <c r="G75" s="31">
        <v>2143.2783533015045</v>
      </c>
      <c r="H75" s="31">
        <v>1568.0119107325816</v>
      </c>
      <c r="I75" s="31">
        <v>3305.2631578947371</v>
      </c>
      <c r="J75" s="31">
        <v>1523.0130631685254</v>
      </c>
      <c r="K75" s="31">
        <v>1658.0265737312131</v>
      </c>
      <c r="L75" s="31">
        <v>2396.3117606123869</v>
      </c>
      <c r="M75" s="31">
        <v>3643.3102961918194</v>
      </c>
      <c r="N75" s="32">
        <v>2413.8926677491686</v>
      </c>
      <c r="O75" s="36" t="s">
        <v>345</v>
      </c>
      <c r="P75" s="31" t="s">
        <v>345</v>
      </c>
      <c r="Q75" s="31">
        <v>1008.0304311073543</v>
      </c>
      <c r="R75" s="31">
        <v>1720.3548085901027</v>
      </c>
      <c r="S75" s="31" t="s">
        <v>345</v>
      </c>
      <c r="T75" s="35" t="s">
        <v>345</v>
      </c>
      <c r="U75" s="31">
        <v>4475.2758479771155</v>
      </c>
      <c r="V75" s="31">
        <v>3494.7857142857142</v>
      </c>
      <c r="W75" s="31">
        <v>2090.3657894736843</v>
      </c>
      <c r="X75" s="31">
        <v>3338.5870265692033</v>
      </c>
      <c r="Y75" s="32">
        <v>3293.011617010276</v>
      </c>
      <c r="Z75" s="31" t="s">
        <v>345</v>
      </c>
      <c r="AA75" s="31" t="s">
        <v>345</v>
      </c>
      <c r="AB75" s="31" t="s">
        <v>345</v>
      </c>
      <c r="AC75" s="31" t="s">
        <v>345</v>
      </c>
      <c r="AD75" s="31" t="s">
        <v>345</v>
      </c>
      <c r="AE75" s="31" t="s">
        <v>345</v>
      </c>
      <c r="AF75" s="31" t="s">
        <v>345</v>
      </c>
      <c r="AG75" s="32" t="s">
        <v>345</v>
      </c>
      <c r="AH75" s="31" t="s">
        <v>345</v>
      </c>
      <c r="AI75" s="31" t="s">
        <v>345</v>
      </c>
      <c r="AJ75" s="31" t="s">
        <v>345</v>
      </c>
      <c r="AK75" s="31" t="s">
        <v>345</v>
      </c>
      <c r="AL75" s="31" t="s">
        <v>345</v>
      </c>
      <c r="AM75" s="32"/>
      <c r="AN75" s="31"/>
      <c r="AO75" s="31"/>
      <c r="AP75" s="32"/>
      <c r="AQ75" s="31" t="s">
        <v>345</v>
      </c>
      <c r="AR75" s="31" t="s">
        <v>345</v>
      </c>
      <c r="AS75" s="31" t="s">
        <v>345</v>
      </c>
      <c r="AT75" s="31" t="s">
        <v>345</v>
      </c>
      <c r="AU75" s="31" t="s">
        <v>345</v>
      </c>
      <c r="AV75" s="31" t="s">
        <v>345</v>
      </c>
      <c r="AW75" s="31" t="s">
        <v>345</v>
      </c>
      <c r="AX75" s="31" t="s">
        <v>345</v>
      </c>
      <c r="AY75" s="31" t="s">
        <v>345</v>
      </c>
      <c r="AZ75" s="31" t="s">
        <v>345</v>
      </c>
      <c r="BA75" s="31" t="s">
        <v>345</v>
      </c>
      <c r="BB75" s="31" t="s">
        <v>345</v>
      </c>
      <c r="BC75" s="31" t="s">
        <v>345</v>
      </c>
      <c r="BD75" s="31" t="s">
        <v>345</v>
      </c>
      <c r="BE75" s="31" t="s">
        <v>345</v>
      </c>
      <c r="BF75" s="32" t="s">
        <v>345</v>
      </c>
      <c r="BG75" s="31" t="s">
        <v>345</v>
      </c>
      <c r="BH75" s="31">
        <v>764.31435445068166</v>
      </c>
      <c r="BI75" s="31">
        <v>1879.386801127024</v>
      </c>
      <c r="BJ75" s="31" t="s">
        <v>345</v>
      </c>
      <c r="BK75" s="31" t="s">
        <v>345</v>
      </c>
      <c r="BL75" s="31" t="s">
        <v>345</v>
      </c>
      <c r="BM75" s="31">
        <v>2396.5517241379312</v>
      </c>
      <c r="BN75" s="31" t="s">
        <v>345</v>
      </c>
      <c r="BO75" s="32" t="s">
        <v>345</v>
      </c>
      <c r="BP75" s="31" t="s">
        <v>345</v>
      </c>
      <c r="BQ75" s="31" t="s">
        <v>345</v>
      </c>
      <c r="BR75" s="31" t="s">
        <v>345</v>
      </c>
      <c r="BS75" s="31" t="s">
        <v>345</v>
      </c>
      <c r="BT75" s="31" t="s">
        <v>345</v>
      </c>
      <c r="BU75" s="31" t="s">
        <v>345</v>
      </c>
      <c r="BV75" s="31" t="s">
        <v>345</v>
      </c>
      <c r="BW75" s="31" t="s">
        <v>345</v>
      </c>
      <c r="BX75" s="31" t="s">
        <v>345</v>
      </c>
      <c r="BY75" s="31" t="s">
        <v>345</v>
      </c>
      <c r="BZ75" s="31" t="s">
        <v>345</v>
      </c>
      <c r="CA75" s="31" t="s">
        <v>345</v>
      </c>
      <c r="CB75" s="31" t="s">
        <v>345</v>
      </c>
      <c r="CC75" s="31" t="s">
        <v>345</v>
      </c>
      <c r="CD75" s="31" t="s">
        <v>345</v>
      </c>
      <c r="CE75" s="32" t="s">
        <v>345</v>
      </c>
      <c r="CF75" s="31" t="s">
        <v>345</v>
      </c>
      <c r="CG75" s="32" t="s">
        <v>345</v>
      </c>
      <c r="CH75" s="31" t="s">
        <v>345</v>
      </c>
      <c r="CI75" s="31" t="s">
        <v>345</v>
      </c>
      <c r="CJ75" s="31">
        <v>590.07844198894861</v>
      </c>
      <c r="CK75" s="31">
        <v>837.20807075146956</v>
      </c>
      <c r="CL75" s="31" t="s">
        <v>345</v>
      </c>
      <c r="CM75" s="31" t="s">
        <v>345</v>
      </c>
      <c r="CN75" s="31" t="s">
        <v>345</v>
      </c>
      <c r="CO75" s="31" t="s">
        <v>345</v>
      </c>
      <c r="CP75" s="31" t="s">
        <v>345</v>
      </c>
      <c r="CQ75" s="31" t="s">
        <v>345</v>
      </c>
      <c r="CR75" s="31" t="s">
        <v>345</v>
      </c>
      <c r="CS75" s="31" t="s">
        <v>345</v>
      </c>
      <c r="CT75" s="31" t="s">
        <v>345</v>
      </c>
      <c r="CU75" s="31" t="s">
        <v>345</v>
      </c>
      <c r="CV75" s="31" t="s">
        <v>345</v>
      </c>
      <c r="CW75" s="31">
        <v>941.42259414225941</v>
      </c>
      <c r="CX75" s="32" t="s">
        <v>345</v>
      </c>
      <c r="CY75" s="31" t="s">
        <v>345</v>
      </c>
      <c r="CZ75" s="31" t="s">
        <v>345</v>
      </c>
      <c r="DA75" s="31" t="s">
        <v>345</v>
      </c>
      <c r="DB75" s="31" t="s">
        <v>345</v>
      </c>
      <c r="DC75" s="31" t="s">
        <v>345</v>
      </c>
      <c r="DD75" s="31" t="s">
        <v>345</v>
      </c>
      <c r="DE75" s="31" t="s">
        <v>345</v>
      </c>
      <c r="DF75" s="32" t="s">
        <v>345</v>
      </c>
      <c r="DG75" s="31" t="s">
        <v>345</v>
      </c>
      <c r="DH75" s="31" t="s">
        <v>345</v>
      </c>
      <c r="DI75" s="31" t="s">
        <v>345</v>
      </c>
      <c r="DJ75" s="31" t="s">
        <v>345</v>
      </c>
      <c r="DK75" s="31" t="s">
        <v>345</v>
      </c>
      <c r="DL75" s="31" t="s">
        <v>345</v>
      </c>
      <c r="DM75" s="31" t="s">
        <v>345</v>
      </c>
      <c r="DN75" s="31" t="s">
        <v>345</v>
      </c>
      <c r="DO75" s="31" t="s">
        <v>345</v>
      </c>
      <c r="DP75" s="31" t="s">
        <v>345</v>
      </c>
      <c r="DQ75" s="31" t="s">
        <v>345</v>
      </c>
      <c r="DR75" s="31" t="s">
        <v>345</v>
      </c>
      <c r="DS75" s="31" t="s">
        <v>345</v>
      </c>
      <c r="DT75" s="31" t="s">
        <v>345</v>
      </c>
      <c r="DU75" s="31" t="s">
        <v>345</v>
      </c>
      <c r="DV75" s="32" t="s">
        <v>345</v>
      </c>
      <c r="DW75" s="32" t="s">
        <v>345</v>
      </c>
      <c r="DX75" s="31" t="s">
        <v>345</v>
      </c>
      <c r="DY75" s="31" t="s">
        <v>345</v>
      </c>
      <c r="DZ75" s="31" t="s">
        <v>345</v>
      </c>
      <c r="EA75" s="31" t="s">
        <v>345</v>
      </c>
      <c r="EB75" s="31" t="s">
        <v>345</v>
      </c>
      <c r="EC75" s="31" t="s">
        <v>345</v>
      </c>
      <c r="ED75" s="31" t="s">
        <v>345</v>
      </c>
      <c r="EE75" s="31" t="s">
        <v>345</v>
      </c>
      <c r="EF75" s="31" t="s">
        <v>345</v>
      </c>
      <c r="EG75" s="31" t="s">
        <v>345</v>
      </c>
      <c r="EH75" s="31" t="s">
        <v>345</v>
      </c>
      <c r="EI75" s="31" t="s">
        <v>345</v>
      </c>
      <c r="EJ75" s="31" t="s">
        <v>345</v>
      </c>
      <c r="EK75" s="31" t="s">
        <v>345</v>
      </c>
      <c r="EL75" s="31" t="s">
        <v>345</v>
      </c>
      <c r="EM75" s="31" t="s">
        <v>345</v>
      </c>
      <c r="EN75" s="31" t="s">
        <v>345</v>
      </c>
      <c r="EO75" s="31" t="s">
        <v>345</v>
      </c>
      <c r="EP75" s="31" t="s">
        <v>345</v>
      </c>
      <c r="EQ75" s="31" t="s">
        <v>345</v>
      </c>
      <c r="ER75" s="31" t="s">
        <v>345</v>
      </c>
      <c r="ES75" s="31" t="s">
        <v>345</v>
      </c>
      <c r="ET75" s="31" t="s">
        <v>345</v>
      </c>
      <c r="EU75" s="31" t="s">
        <v>345</v>
      </c>
      <c r="EV75" s="31" t="s">
        <v>345</v>
      </c>
      <c r="EW75" s="31" t="s">
        <v>345</v>
      </c>
      <c r="EX75" s="31" t="s">
        <v>345</v>
      </c>
      <c r="EY75" s="31" t="s">
        <v>345</v>
      </c>
      <c r="EZ75" s="31" t="s">
        <v>345</v>
      </c>
      <c r="FA75" s="31" t="s">
        <v>345</v>
      </c>
      <c r="FB75" s="31" t="s">
        <v>345</v>
      </c>
      <c r="FC75" s="31" t="s">
        <v>345</v>
      </c>
      <c r="FD75" s="31" t="s">
        <v>345</v>
      </c>
      <c r="FE75" s="31" t="s">
        <v>345</v>
      </c>
      <c r="FF75" s="31" t="s">
        <v>345</v>
      </c>
      <c r="FG75" s="31" t="s">
        <v>345</v>
      </c>
      <c r="FH75" s="31" t="s">
        <v>345</v>
      </c>
      <c r="FI75" s="31" t="s">
        <v>345</v>
      </c>
      <c r="FJ75" s="31" t="s">
        <v>345</v>
      </c>
      <c r="FK75" s="31" t="s">
        <v>345</v>
      </c>
      <c r="FL75" s="31" t="s">
        <v>345</v>
      </c>
      <c r="FM75" s="31" t="s">
        <v>345</v>
      </c>
      <c r="FN75" s="31" t="s">
        <v>345</v>
      </c>
      <c r="FO75" s="31" t="s">
        <v>345</v>
      </c>
      <c r="FP75" s="31" t="s">
        <v>345</v>
      </c>
      <c r="FQ75" s="31" t="s">
        <v>345</v>
      </c>
      <c r="FR75" s="31" t="s">
        <v>345</v>
      </c>
      <c r="FS75" s="31" t="s">
        <v>345</v>
      </c>
      <c r="FT75" s="31" t="s">
        <v>345</v>
      </c>
      <c r="FU75" s="31" t="s">
        <v>345</v>
      </c>
      <c r="FV75" s="31" t="s">
        <v>345</v>
      </c>
      <c r="FW75" s="31" t="s">
        <v>345</v>
      </c>
      <c r="FX75" s="31" t="s">
        <v>345</v>
      </c>
      <c r="FY75" s="32" t="s">
        <v>345</v>
      </c>
      <c r="FZ75" s="31" t="s">
        <v>345</v>
      </c>
      <c r="GA75" s="49" t="s">
        <v>345</v>
      </c>
    </row>
    <row r="76" spans="1:183">
      <c r="A76" s="50">
        <v>1884</v>
      </c>
      <c r="B76" s="31">
        <v>2248.4751025190394</v>
      </c>
      <c r="C76" s="31">
        <v>3136.1048734286201</v>
      </c>
      <c r="D76" s="31">
        <v>2285.3749999999995</v>
      </c>
      <c r="E76" s="31">
        <v>1219.3424214417744</v>
      </c>
      <c r="F76" s="31">
        <v>2253.2539806707205</v>
      </c>
      <c r="G76" s="31">
        <v>2178.4275855908168</v>
      </c>
      <c r="H76" s="31">
        <v>1566.0972086474992</v>
      </c>
      <c r="I76" s="31">
        <v>3328.2063416942738</v>
      </c>
      <c r="J76" s="31">
        <v>1542.1306983337479</v>
      </c>
      <c r="K76" s="31">
        <v>1625</v>
      </c>
      <c r="L76" s="31">
        <v>2657.1923743500865</v>
      </c>
      <c r="M76" s="31">
        <v>3621.6540141081632</v>
      </c>
      <c r="N76" s="32">
        <v>2415.0802006269128</v>
      </c>
      <c r="O76" s="36" t="s">
        <v>345</v>
      </c>
      <c r="P76" s="31" t="s">
        <v>345</v>
      </c>
      <c r="Q76" s="31">
        <v>1033.7314058244292</v>
      </c>
      <c r="R76" s="31">
        <v>1715.6703424260011</v>
      </c>
      <c r="S76" s="31" t="s">
        <v>345</v>
      </c>
      <c r="T76" s="35" t="s">
        <v>345</v>
      </c>
      <c r="U76" s="31">
        <v>4303.5993740219092</v>
      </c>
      <c r="V76" s="31">
        <v>3702.5468227424749</v>
      </c>
      <c r="W76" s="31">
        <v>2230.9335066060212</v>
      </c>
      <c r="X76" s="31">
        <v>3320.2806007734507</v>
      </c>
      <c r="Y76" s="32">
        <v>3284.1798914244232</v>
      </c>
      <c r="Z76" s="31" t="s">
        <v>345</v>
      </c>
      <c r="AA76" s="31" t="s">
        <v>345</v>
      </c>
      <c r="AB76" s="31" t="s">
        <v>345</v>
      </c>
      <c r="AC76" s="31" t="s">
        <v>345</v>
      </c>
      <c r="AD76" s="31" t="s">
        <v>345</v>
      </c>
      <c r="AE76" s="31" t="s">
        <v>345</v>
      </c>
      <c r="AF76" s="31" t="s">
        <v>345</v>
      </c>
      <c r="AG76" s="32" t="s">
        <v>345</v>
      </c>
      <c r="AH76" s="31" t="s">
        <v>345</v>
      </c>
      <c r="AI76" s="31" t="s">
        <v>345</v>
      </c>
      <c r="AJ76" s="31" t="s">
        <v>345</v>
      </c>
      <c r="AK76" s="31" t="s">
        <v>345</v>
      </c>
      <c r="AL76" s="31" t="s">
        <v>345</v>
      </c>
      <c r="AM76" s="32"/>
      <c r="AN76" s="31"/>
      <c r="AO76" s="31"/>
      <c r="AP76" s="32"/>
      <c r="AQ76" s="31" t="s">
        <v>345</v>
      </c>
      <c r="AR76" s="31" t="s">
        <v>345</v>
      </c>
      <c r="AS76" s="31" t="s">
        <v>345</v>
      </c>
      <c r="AT76" s="31" t="s">
        <v>345</v>
      </c>
      <c r="AU76" s="31" t="s">
        <v>345</v>
      </c>
      <c r="AV76" s="31" t="s">
        <v>345</v>
      </c>
      <c r="AW76" s="31" t="s">
        <v>345</v>
      </c>
      <c r="AX76" s="31" t="s">
        <v>345</v>
      </c>
      <c r="AY76" s="31" t="s">
        <v>345</v>
      </c>
      <c r="AZ76" s="31" t="s">
        <v>345</v>
      </c>
      <c r="BA76" s="31" t="s">
        <v>345</v>
      </c>
      <c r="BB76" s="31" t="s">
        <v>345</v>
      </c>
      <c r="BC76" s="31" t="s">
        <v>345</v>
      </c>
      <c r="BD76" s="31" t="s">
        <v>345</v>
      </c>
      <c r="BE76" s="31" t="s">
        <v>345</v>
      </c>
      <c r="BF76" s="32" t="s">
        <v>345</v>
      </c>
      <c r="BG76" s="31" t="s">
        <v>345</v>
      </c>
      <c r="BH76" s="31">
        <v>768.40116507911512</v>
      </c>
      <c r="BI76" s="31">
        <v>1869.0005094932924</v>
      </c>
      <c r="BJ76" s="31" t="s">
        <v>345</v>
      </c>
      <c r="BK76" s="31" t="s">
        <v>345</v>
      </c>
      <c r="BL76" s="31" t="s">
        <v>345</v>
      </c>
      <c r="BM76" s="31">
        <v>2324.1252302025782</v>
      </c>
      <c r="BN76" s="31" t="s">
        <v>345</v>
      </c>
      <c r="BO76" s="32" t="s">
        <v>345</v>
      </c>
      <c r="BP76" s="31" t="s">
        <v>345</v>
      </c>
      <c r="BQ76" s="31" t="s">
        <v>345</v>
      </c>
      <c r="BR76" s="31" t="s">
        <v>345</v>
      </c>
      <c r="BS76" s="31" t="s">
        <v>345</v>
      </c>
      <c r="BT76" s="31" t="s">
        <v>345</v>
      </c>
      <c r="BU76" s="31" t="s">
        <v>345</v>
      </c>
      <c r="BV76" s="31" t="s">
        <v>345</v>
      </c>
      <c r="BW76" s="31" t="s">
        <v>345</v>
      </c>
      <c r="BX76" s="31" t="s">
        <v>345</v>
      </c>
      <c r="BY76" s="31" t="s">
        <v>345</v>
      </c>
      <c r="BZ76" s="31" t="s">
        <v>345</v>
      </c>
      <c r="CA76" s="31" t="s">
        <v>345</v>
      </c>
      <c r="CB76" s="31" t="s">
        <v>345</v>
      </c>
      <c r="CC76" s="31" t="s">
        <v>345</v>
      </c>
      <c r="CD76" s="31" t="s">
        <v>345</v>
      </c>
      <c r="CE76" s="32" t="s">
        <v>345</v>
      </c>
      <c r="CF76" s="31" t="s">
        <v>345</v>
      </c>
      <c r="CG76" s="32" t="s">
        <v>345</v>
      </c>
      <c r="CH76" s="31" t="s">
        <v>345</v>
      </c>
      <c r="CI76" s="31">
        <v>550.52153444684257</v>
      </c>
      <c r="CJ76" s="31">
        <v>643.94801878862495</v>
      </c>
      <c r="CK76" s="31">
        <v>835.70192458964812</v>
      </c>
      <c r="CL76" s="31" t="s">
        <v>345</v>
      </c>
      <c r="CM76" s="31" t="s">
        <v>345</v>
      </c>
      <c r="CN76" s="31" t="s">
        <v>345</v>
      </c>
      <c r="CO76" s="31" t="s">
        <v>345</v>
      </c>
      <c r="CP76" s="31" t="s">
        <v>345</v>
      </c>
      <c r="CQ76" s="31" t="s">
        <v>345</v>
      </c>
      <c r="CR76" s="31" t="s">
        <v>345</v>
      </c>
      <c r="CS76" s="31" t="s">
        <v>345</v>
      </c>
      <c r="CT76" s="31" t="s">
        <v>345</v>
      </c>
      <c r="CU76" s="31" t="s">
        <v>345</v>
      </c>
      <c r="CV76" s="31" t="s">
        <v>345</v>
      </c>
      <c r="CW76" s="31">
        <v>904.58015267175574</v>
      </c>
      <c r="CX76" s="32" t="s">
        <v>345</v>
      </c>
      <c r="CY76" s="31" t="s">
        <v>345</v>
      </c>
      <c r="CZ76" s="31" t="s">
        <v>345</v>
      </c>
      <c r="DA76" s="31" t="s">
        <v>345</v>
      </c>
      <c r="DB76" s="31" t="s">
        <v>345</v>
      </c>
      <c r="DC76" s="31" t="s">
        <v>345</v>
      </c>
      <c r="DD76" s="31" t="s">
        <v>345</v>
      </c>
      <c r="DE76" s="31" t="s">
        <v>345</v>
      </c>
      <c r="DF76" s="32" t="s">
        <v>345</v>
      </c>
      <c r="DG76" s="31" t="s">
        <v>345</v>
      </c>
      <c r="DH76" s="31" t="s">
        <v>345</v>
      </c>
      <c r="DI76" s="31" t="s">
        <v>345</v>
      </c>
      <c r="DJ76" s="31" t="s">
        <v>345</v>
      </c>
      <c r="DK76" s="31" t="s">
        <v>345</v>
      </c>
      <c r="DL76" s="31" t="s">
        <v>345</v>
      </c>
      <c r="DM76" s="31" t="s">
        <v>345</v>
      </c>
      <c r="DN76" s="31" t="s">
        <v>345</v>
      </c>
      <c r="DO76" s="31" t="s">
        <v>345</v>
      </c>
      <c r="DP76" s="31" t="s">
        <v>345</v>
      </c>
      <c r="DQ76" s="31" t="s">
        <v>345</v>
      </c>
      <c r="DR76" s="31" t="s">
        <v>345</v>
      </c>
      <c r="DS76" s="31" t="s">
        <v>345</v>
      </c>
      <c r="DT76" s="31" t="s">
        <v>345</v>
      </c>
      <c r="DU76" s="31" t="s">
        <v>345</v>
      </c>
      <c r="DV76" s="32" t="s">
        <v>345</v>
      </c>
      <c r="DW76" s="32" t="s">
        <v>345</v>
      </c>
      <c r="DX76" s="31" t="s">
        <v>345</v>
      </c>
      <c r="DY76" s="31" t="s">
        <v>345</v>
      </c>
      <c r="DZ76" s="31" t="s">
        <v>345</v>
      </c>
      <c r="EA76" s="31" t="s">
        <v>345</v>
      </c>
      <c r="EB76" s="31" t="s">
        <v>345</v>
      </c>
      <c r="EC76" s="31" t="s">
        <v>345</v>
      </c>
      <c r="ED76" s="31" t="s">
        <v>345</v>
      </c>
      <c r="EE76" s="31" t="s">
        <v>345</v>
      </c>
      <c r="EF76" s="31" t="s">
        <v>345</v>
      </c>
      <c r="EG76" s="31" t="s">
        <v>345</v>
      </c>
      <c r="EH76" s="31" t="s">
        <v>345</v>
      </c>
      <c r="EI76" s="31" t="s">
        <v>345</v>
      </c>
      <c r="EJ76" s="31" t="s">
        <v>345</v>
      </c>
      <c r="EK76" s="31" t="s">
        <v>345</v>
      </c>
      <c r="EL76" s="31" t="s">
        <v>345</v>
      </c>
      <c r="EM76" s="31" t="s">
        <v>345</v>
      </c>
      <c r="EN76" s="31" t="s">
        <v>345</v>
      </c>
      <c r="EO76" s="31" t="s">
        <v>345</v>
      </c>
      <c r="EP76" s="31" t="s">
        <v>345</v>
      </c>
      <c r="EQ76" s="31" t="s">
        <v>345</v>
      </c>
      <c r="ER76" s="31" t="s">
        <v>345</v>
      </c>
      <c r="ES76" s="31" t="s">
        <v>345</v>
      </c>
      <c r="ET76" s="31" t="s">
        <v>345</v>
      </c>
      <c r="EU76" s="31" t="s">
        <v>345</v>
      </c>
      <c r="EV76" s="31" t="s">
        <v>345</v>
      </c>
      <c r="EW76" s="31" t="s">
        <v>345</v>
      </c>
      <c r="EX76" s="31" t="s">
        <v>345</v>
      </c>
      <c r="EY76" s="31" t="s">
        <v>345</v>
      </c>
      <c r="EZ76" s="31" t="s">
        <v>345</v>
      </c>
      <c r="FA76" s="31" t="s">
        <v>345</v>
      </c>
      <c r="FB76" s="31" t="s">
        <v>345</v>
      </c>
      <c r="FC76" s="31" t="s">
        <v>345</v>
      </c>
      <c r="FD76" s="31" t="s">
        <v>345</v>
      </c>
      <c r="FE76" s="31" t="s">
        <v>345</v>
      </c>
      <c r="FF76" s="31" t="s">
        <v>345</v>
      </c>
      <c r="FG76" s="31" t="s">
        <v>345</v>
      </c>
      <c r="FH76" s="31" t="s">
        <v>345</v>
      </c>
      <c r="FI76" s="31" t="s">
        <v>345</v>
      </c>
      <c r="FJ76" s="31" t="s">
        <v>345</v>
      </c>
      <c r="FK76" s="31" t="s">
        <v>345</v>
      </c>
      <c r="FL76" s="31" t="s">
        <v>345</v>
      </c>
      <c r="FM76" s="31" t="s">
        <v>345</v>
      </c>
      <c r="FN76" s="31" t="s">
        <v>345</v>
      </c>
      <c r="FO76" s="31" t="s">
        <v>345</v>
      </c>
      <c r="FP76" s="31" t="s">
        <v>345</v>
      </c>
      <c r="FQ76" s="31" t="s">
        <v>345</v>
      </c>
      <c r="FR76" s="31" t="s">
        <v>345</v>
      </c>
      <c r="FS76" s="31" t="s">
        <v>345</v>
      </c>
      <c r="FT76" s="31" t="s">
        <v>345</v>
      </c>
      <c r="FU76" s="31" t="s">
        <v>345</v>
      </c>
      <c r="FV76" s="31" t="s">
        <v>345</v>
      </c>
      <c r="FW76" s="31" t="s">
        <v>345</v>
      </c>
      <c r="FX76" s="31" t="s">
        <v>345</v>
      </c>
      <c r="FY76" s="32" t="s">
        <v>345</v>
      </c>
      <c r="FZ76" s="31" t="s">
        <v>345</v>
      </c>
      <c r="GA76" s="49" t="s">
        <v>345</v>
      </c>
    </row>
    <row r="77" spans="1:183">
      <c r="A77" s="50">
        <v>1885</v>
      </c>
      <c r="B77" s="31">
        <v>2215.2706155632986</v>
      </c>
      <c r="C77" s="31">
        <v>3137.8131381892445</v>
      </c>
      <c r="D77" s="31">
        <v>2274.2086001829825</v>
      </c>
      <c r="E77" s="31">
        <v>1231.2287015945328</v>
      </c>
      <c r="F77" s="31">
        <v>2207.354667404928</v>
      </c>
      <c r="G77" s="31">
        <v>2216.2357377340077</v>
      </c>
      <c r="H77" s="31">
        <v>1584.068294851241</v>
      </c>
      <c r="I77" s="31">
        <v>3362.4883068288123</v>
      </c>
      <c r="J77" s="31">
        <v>1544.3454429248457</v>
      </c>
      <c r="K77" s="31">
        <v>1674.9571183533446</v>
      </c>
      <c r="L77" s="31">
        <v>2854.9723756906078</v>
      </c>
      <c r="M77" s="31">
        <v>3573.6807996668053</v>
      </c>
      <c r="N77" s="32">
        <v>2412.4881716661448</v>
      </c>
      <c r="O77" s="36" t="s">
        <v>345</v>
      </c>
      <c r="P77" s="31" t="s">
        <v>345</v>
      </c>
      <c r="Q77" s="31">
        <v>1051.7133956386292</v>
      </c>
      <c r="R77" s="31">
        <v>1661.0286901806846</v>
      </c>
      <c r="S77" s="31" t="s">
        <v>345</v>
      </c>
      <c r="T77" s="35" t="s">
        <v>345</v>
      </c>
      <c r="U77" s="31">
        <v>4422.264150943397</v>
      </c>
      <c r="V77" s="31">
        <v>3587.2328990228016</v>
      </c>
      <c r="W77" s="31">
        <v>2072.8101157308188</v>
      </c>
      <c r="X77" s="31">
        <v>3269.9590358480282</v>
      </c>
      <c r="Y77" s="32">
        <v>3233.8917897205633</v>
      </c>
      <c r="Z77" s="31" t="s">
        <v>345</v>
      </c>
      <c r="AA77" s="31" t="s">
        <v>345</v>
      </c>
      <c r="AB77" s="31" t="s">
        <v>345</v>
      </c>
      <c r="AC77" s="31" t="s">
        <v>345</v>
      </c>
      <c r="AD77" s="31" t="s">
        <v>345</v>
      </c>
      <c r="AE77" s="31" t="s">
        <v>345</v>
      </c>
      <c r="AF77" s="31" t="s">
        <v>345</v>
      </c>
      <c r="AG77" s="32" t="s">
        <v>345</v>
      </c>
      <c r="AH77" s="31" t="s">
        <v>345</v>
      </c>
      <c r="AI77" s="31" t="s">
        <v>345</v>
      </c>
      <c r="AJ77" s="31" t="s">
        <v>345</v>
      </c>
      <c r="AK77" s="31" t="s">
        <v>345</v>
      </c>
      <c r="AL77" s="31" t="s">
        <v>345</v>
      </c>
      <c r="AM77" s="32"/>
      <c r="AN77" s="31"/>
      <c r="AO77" s="31"/>
      <c r="AP77" s="32"/>
      <c r="AQ77" s="31" t="s">
        <v>345</v>
      </c>
      <c r="AR77" s="31" t="s">
        <v>345</v>
      </c>
      <c r="AS77" s="31" t="s">
        <v>345</v>
      </c>
      <c r="AT77" s="31" t="s">
        <v>345</v>
      </c>
      <c r="AU77" s="31" t="s">
        <v>345</v>
      </c>
      <c r="AV77" s="31" t="s">
        <v>345</v>
      </c>
      <c r="AW77" s="31" t="s">
        <v>345</v>
      </c>
      <c r="AX77" s="31" t="s">
        <v>345</v>
      </c>
      <c r="AY77" s="31" t="s">
        <v>345</v>
      </c>
      <c r="AZ77" s="31" t="s">
        <v>345</v>
      </c>
      <c r="BA77" s="31" t="s">
        <v>345</v>
      </c>
      <c r="BB77" s="31" t="s">
        <v>345</v>
      </c>
      <c r="BC77" s="31" t="s">
        <v>345</v>
      </c>
      <c r="BD77" s="31" t="s">
        <v>345</v>
      </c>
      <c r="BE77" s="31" t="s">
        <v>345</v>
      </c>
      <c r="BF77" s="32" t="s">
        <v>345</v>
      </c>
      <c r="BG77" s="31" t="s">
        <v>345</v>
      </c>
      <c r="BH77" s="31">
        <v>772.58326249903405</v>
      </c>
      <c r="BI77" s="31">
        <v>1787.6506002880208</v>
      </c>
      <c r="BJ77" s="31" t="s">
        <v>345</v>
      </c>
      <c r="BK77" s="31" t="s">
        <v>345</v>
      </c>
      <c r="BL77" s="31" t="s">
        <v>345</v>
      </c>
      <c r="BM77" s="31">
        <v>2569.1489361702129</v>
      </c>
      <c r="BN77" s="31" t="s">
        <v>345</v>
      </c>
      <c r="BO77" s="32" t="s">
        <v>345</v>
      </c>
      <c r="BP77" s="31" t="s">
        <v>345</v>
      </c>
      <c r="BQ77" s="31" t="s">
        <v>345</v>
      </c>
      <c r="BR77" s="31" t="s">
        <v>345</v>
      </c>
      <c r="BS77" s="31" t="s">
        <v>345</v>
      </c>
      <c r="BT77" s="31" t="s">
        <v>345</v>
      </c>
      <c r="BU77" s="31" t="s">
        <v>345</v>
      </c>
      <c r="BV77" s="31" t="s">
        <v>345</v>
      </c>
      <c r="BW77" s="31" t="s">
        <v>345</v>
      </c>
      <c r="BX77" s="31" t="s">
        <v>345</v>
      </c>
      <c r="BY77" s="31" t="s">
        <v>345</v>
      </c>
      <c r="BZ77" s="31" t="s">
        <v>345</v>
      </c>
      <c r="CA77" s="31" t="s">
        <v>345</v>
      </c>
      <c r="CB77" s="31" t="s">
        <v>345</v>
      </c>
      <c r="CC77" s="31" t="s">
        <v>345</v>
      </c>
      <c r="CD77" s="31" t="s">
        <v>345</v>
      </c>
      <c r="CE77" s="32" t="s">
        <v>345</v>
      </c>
      <c r="CF77" s="31" t="s">
        <v>345</v>
      </c>
      <c r="CG77" s="32" t="s">
        <v>345</v>
      </c>
      <c r="CH77" s="31" t="s">
        <v>345</v>
      </c>
      <c r="CI77" s="31">
        <v>566.72968427803812</v>
      </c>
      <c r="CJ77" s="31">
        <v>645.5745961426727</v>
      </c>
      <c r="CK77" s="31">
        <v>860.12439170375001</v>
      </c>
      <c r="CL77" s="31" t="s">
        <v>345</v>
      </c>
      <c r="CM77" s="31" t="s">
        <v>345</v>
      </c>
      <c r="CN77" s="31" t="s">
        <v>345</v>
      </c>
      <c r="CO77" s="31" t="s">
        <v>345</v>
      </c>
      <c r="CP77" s="31" t="s">
        <v>345</v>
      </c>
      <c r="CQ77" s="31" t="s">
        <v>345</v>
      </c>
      <c r="CR77" s="31" t="s">
        <v>345</v>
      </c>
      <c r="CS77" s="31" t="s">
        <v>345</v>
      </c>
      <c r="CT77" s="31" t="s">
        <v>345</v>
      </c>
      <c r="CU77" s="31" t="s">
        <v>345</v>
      </c>
      <c r="CV77" s="31" t="s">
        <v>345</v>
      </c>
      <c r="CW77" s="31">
        <v>842.27129337539429</v>
      </c>
      <c r="CX77" s="32" t="s">
        <v>345</v>
      </c>
      <c r="CY77" s="31" t="s">
        <v>345</v>
      </c>
      <c r="CZ77" s="31" t="s">
        <v>345</v>
      </c>
      <c r="DA77" s="31" t="s">
        <v>345</v>
      </c>
      <c r="DB77" s="31" t="s">
        <v>345</v>
      </c>
      <c r="DC77" s="31" t="s">
        <v>345</v>
      </c>
      <c r="DD77" s="31" t="s">
        <v>345</v>
      </c>
      <c r="DE77" s="31" t="s">
        <v>345</v>
      </c>
      <c r="DF77" s="32" t="s">
        <v>345</v>
      </c>
      <c r="DG77" s="31" t="s">
        <v>345</v>
      </c>
      <c r="DH77" s="31" t="s">
        <v>345</v>
      </c>
      <c r="DI77" s="31" t="s">
        <v>345</v>
      </c>
      <c r="DJ77" s="31" t="s">
        <v>345</v>
      </c>
      <c r="DK77" s="31" t="s">
        <v>345</v>
      </c>
      <c r="DL77" s="31" t="s">
        <v>345</v>
      </c>
      <c r="DM77" s="31" t="s">
        <v>345</v>
      </c>
      <c r="DN77" s="31" t="s">
        <v>345</v>
      </c>
      <c r="DO77" s="31" t="s">
        <v>345</v>
      </c>
      <c r="DP77" s="31" t="s">
        <v>345</v>
      </c>
      <c r="DQ77" s="31" t="s">
        <v>345</v>
      </c>
      <c r="DR77" s="31" t="s">
        <v>345</v>
      </c>
      <c r="DS77" s="31" t="s">
        <v>345</v>
      </c>
      <c r="DT77" s="31" t="s">
        <v>345</v>
      </c>
      <c r="DU77" s="31" t="s">
        <v>345</v>
      </c>
      <c r="DV77" s="32" t="s">
        <v>345</v>
      </c>
      <c r="DW77" s="32" t="s">
        <v>345</v>
      </c>
      <c r="DX77" s="31" t="s">
        <v>345</v>
      </c>
      <c r="DY77" s="31" t="s">
        <v>345</v>
      </c>
      <c r="DZ77" s="31" t="s">
        <v>345</v>
      </c>
      <c r="EA77" s="31" t="s">
        <v>345</v>
      </c>
      <c r="EB77" s="31" t="s">
        <v>345</v>
      </c>
      <c r="EC77" s="31" t="s">
        <v>345</v>
      </c>
      <c r="ED77" s="31" t="s">
        <v>345</v>
      </c>
      <c r="EE77" s="31" t="s">
        <v>345</v>
      </c>
      <c r="EF77" s="31" t="s">
        <v>345</v>
      </c>
      <c r="EG77" s="31" t="s">
        <v>345</v>
      </c>
      <c r="EH77" s="31" t="s">
        <v>345</v>
      </c>
      <c r="EI77" s="31" t="s">
        <v>345</v>
      </c>
      <c r="EJ77" s="31" t="s">
        <v>345</v>
      </c>
      <c r="EK77" s="31" t="s">
        <v>345</v>
      </c>
      <c r="EL77" s="31" t="s">
        <v>345</v>
      </c>
      <c r="EM77" s="31" t="s">
        <v>345</v>
      </c>
      <c r="EN77" s="31" t="s">
        <v>345</v>
      </c>
      <c r="EO77" s="31" t="s">
        <v>345</v>
      </c>
      <c r="EP77" s="31" t="s">
        <v>345</v>
      </c>
      <c r="EQ77" s="31" t="s">
        <v>345</v>
      </c>
      <c r="ER77" s="31" t="s">
        <v>345</v>
      </c>
      <c r="ES77" s="31" t="s">
        <v>345</v>
      </c>
      <c r="ET77" s="31" t="s">
        <v>345</v>
      </c>
      <c r="EU77" s="31" t="s">
        <v>345</v>
      </c>
      <c r="EV77" s="31" t="s">
        <v>345</v>
      </c>
      <c r="EW77" s="31" t="s">
        <v>345</v>
      </c>
      <c r="EX77" s="31" t="s">
        <v>345</v>
      </c>
      <c r="EY77" s="31" t="s">
        <v>345</v>
      </c>
      <c r="EZ77" s="31" t="s">
        <v>345</v>
      </c>
      <c r="FA77" s="31" t="s">
        <v>345</v>
      </c>
      <c r="FB77" s="31" t="s">
        <v>345</v>
      </c>
      <c r="FC77" s="31" t="s">
        <v>345</v>
      </c>
      <c r="FD77" s="31" t="s">
        <v>345</v>
      </c>
      <c r="FE77" s="31" t="s">
        <v>345</v>
      </c>
      <c r="FF77" s="31" t="s">
        <v>345</v>
      </c>
      <c r="FG77" s="31" t="s">
        <v>345</v>
      </c>
      <c r="FH77" s="31" t="s">
        <v>345</v>
      </c>
      <c r="FI77" s="31" t="s">
        <v>345</v>
      </c>
      <c r="FJ77" s="31" t="s">
        <v>345</v>
      </c>
      <c r="FK77" s="31" t="s">
        <v>345</v>
      </c>
      <c r="FL77" s="31" t="s">
        <v>345</v>
      </c>
      <c r="FM77" s="31" t="s">
        <v>345</v>
      </c>
      <c r="FN77" s="31" t="s">
        <v>345</v>
      </c>
      <c r="FO77" s="31" t="s">
        <v>345</v>
      </c>
      <c r="FP77" s="31" t="s">
        <v>345</v>
      </c>
      <c r="FQ77" s="31" t="s">
        <v>345</v>
      </c>
      <c r="FR77" s="31" t="s">
        <v>345</v>
      </c>
      <c r="FS77" s="31" t="s">
        <v>345</v>
      </c>
      <c r="FT77" s="31" t="s">
        <v>345</v>
      </c>
      <c r="FU77" s="31" t="s">
        <v>345</v>
      </c>
      <c r="FV77" s="31" t="s">
        <v>345</v>
      </c>
      <c r="FW77" s="31" t="s">
        <v>345</v>
      </c>
      <c r="FX77" s="31" t="s">
        <v>345</v>
      </c>
      <c r="FY77" s="32" t="s">
        <v>345</v>
      </c>
      <c r="FZ77" s="31" t="s">
        <v>345</v>
      </c>
      <c r="GA77" s="49" t="s">
        <v>345</v>
      </c>
    </row>
    <row r="78" spans="1:183">
      <c r="A78" s="50">
        <v>1886</v>
      </c>
      <c r="B78" s="31">
        <v>2267.7099002302375</v>
      </c>
      <c r="C78" s="31">
        <v>3153.2723433012334</v>
      </c>
      <c r="D78" s="31">
        <v>2336.1093538183463</v>
      </c>
      <c r="E78" s="31">
        <v>1275.501798561151</v>
      </c>
      <c r="F78" s="31">
        <v>2236.6830498268855</v>
      </c>
      <c r="G78" s="31">
        <v>2211.3782661246014</v>
      </c>
      <c r="H78" s="31">
        <v>1642.9100199237678</v>
      </c>
      <c r="I78" s="31">
        <v>3373.5552473416551</v>
      </c>
      <c r="J78" s="31">
        <v>1541.7423288280897</v>
      </c>
      <c r="K78" s="31">
        <v>1665.1063829787233</v>
      </c>
      <c r="L78" s="31">
        <v>2955.9683522531823</v>
      </c>
      <c r="M78" s="31">
        <v>3600.0241235921026</v>
      </c>
      <c r="N78" s="32">
        <v>2438.1467974671036</v>
      </c>
      <c r="O78" s="36" t="s">
        <v>345</v>
      </c>
      <c r="P78" s="31" t="s">
        <v>345</v>
      </c>
      <c r="Q78" s="31">
        <v>1100.0617665225448</v>
      </c>
      <c r="R78" s="31">
        <v>1616.5461017338384</v>
      </c>
      <c r="S78" s="31" t="s">
        <v>345</v>
      </c>
      <c r="T78" s="35" t="s">
        <v>345</v>
      </c>
      <c r="U78" s="31">
        <v>4329.4418095585552</v>
      </c>
      <c r="V78" s="31">
        <v>3601.5814696485627</v>
      </c>
      <c r="W78" s="31">
        <v>2075.2451708766716</v>
      </c>
      <c r="X78" s="31">
        <v>3294.0650574238362</v>
      </c>
      <c r="Y78" s="32">
        <v>3253.1335104616405</v>
      </c>
      <c r="Z78" s="31" t="s">
        <v>345</v>
      </c>
      <c r="AA78" s="31" t="s">
        <v>345</v>
      </c>
      <c r="AB78" s="31" t="s">
        <v>345</v>
      </c>
      <c r="AC78" s="31" t="s">
        <v>345</v>
      </c>
      <c r="AD78" s="31" t="s">
        <v>345</v>
      </c>
      <c r="AE78" s="31" t="s">
        <v>345</v>
      </c>
      <c r="AF78" s="31" t="s">
        <v>345</v>
      </c>
      <c r="AG78" s="32" t="s">
        <v>345</v>
      </c>
      <c r="AH78" s="31" t="s">
        <v>345</v>
      </c>
      <c r="AI78" s="31" t="s">
        <v>345</v>
      </c>
      <c r="AJ78" s="31" t="s">
        <v>345</v>
      </c>
      <c r="AK78" s="31" t="s">
        <v>345</v>
      </c>
      <c r="AL78" s="31" t="s">
        <v>345</v>
      </c>
      <c r="AM78" s="32"/>
      <c r="AN78" s="31"/>
      <c r="AO78" s="31"/>
      <c r="AP78" s="32"/>
      <c r="AQ78" s="31" t="s">
        <v>345</v>
      </c>
      <c r="AR78" s="31" t="s">
        <v>345</v>
      </c>
      <c r="AS78" s="31" t="s">
        <v>345</v>
      </c>
      <c r="AT78" s="31" t="s">
        <v>345</v>
      </c>
      <c r="AU78" s="31" t="s">
        <v>345</v>
      </c>
      <c r="AV78" s="31" t="s">
        <v>345</v>
      </c>
      <c r="AW78" s="31" t="s">
        <v>345</v>
      </c>
      <c r="AX78" s="31" t="s">
        <v>345</v>
      </c>
      <c r="AY78" s="31" t="s">
        <v>345</v>
      </c>
      <c r="AZ78" s="31" t="s">
        <v>345</v>
      </c>
      <c r="BA78" s="31" t="s">
        <v>345</v>
      </c>
      <c r="BB78" s="31" t="s">
        <v>345</v>
      </c>
      <c r="BC78" s="31" t="s">
        <v>345</v>
      </c>
      <c r="BD78" s="31" t="s">
        <v>345</v>
      </c>
      <c r="BE78" s="31" t="s">
        <v>345</v>
      </c>
      <c r="BF78" s="32" t="s">
        <v>345</v>
      </c>
      <c r="BG78" s="31" t="s">
        <v>345</v>
      </c>
      <c r="BH78" s="31">
        <v>776.7579458393385</v>
      </c>
      <c r="BI78" s="31">
        <v>1837.154180755937</v>
      </c>
      <c r="BJ78" s="31" t="s">
        <v>345</v>
      </c>
      <c r="BK78" s="31" t="s">
        <v>345</v>
      </c>
      <c r="BL78" s="31" t="s">
        <v>345</v>
      </c>
      <c r="BM78" s="31">
        <v>2608.1771720613287</v>
      </c>
      <c r="BN78" s="31" t="s">
        <v>345</v>
      </c>
      <c r="BO78" s="32" t="s">
        <v>345</v>
      </c>
      <c r="BP78" s="31" t="s">
        <v>345</v>
      </c>
      <c r="BQ78" s="31" t="s">
        <v>345</v>
      </c>
      <c r="BR78" s="31" t="s">
        <v>345</v>
      </c>
      <c r="BS78" s="31" t="s">
        <v>345</v>
      </c>
      <c r="BT78" s="31" t="s">
        <v>345</v>
      </c>
      <c r="BU78" s="31" t="s">
        <v>345</v>
      </c>
      <c r="BV78" s="31" t="s">
        <v>345</v>
      </c>
      <c r="BW78" s="31" t="s">
        <v>345</v>
      </c>
      <c r="BX78" s="31" t="s">
        <v>345</v>
      </c>
      <c r="BY78" s="31" t="s">
        <v>345</v>
      </c>
      <c r="BZ78" s="31" t="s">
        <v>345</v>
      </c>
      <c r="CA78" s="31" t="s">
        <v>345</v>
      </c>
      <c r="CB78" s="31" t="s">
        <v>345</v>
      </c>
      <c r="CC78" s="31" t="s">
        <v>345</v>
      </c>
      <c r="CD78" s="31" t="s">
        <v>345</v>
      </c>
      <c r="CE78" s="32" t="s">
        <v>345</v>
      </c>
      <c r="CF78" s="31" t="s">
        <v>345</v>
      </c>
      <c r="CG78" s="32" t="s">
        <v>345</v>
      </c>
      <c r="CH78" s="31" t="s">
        <v>345</v>
      </c>
      <c r="CI78" s="31">
        <v>547.77206670857527</v>
      </c>
      <c r="CJ78" s="31">
        <v>635.30952746848061</v>
      </c>
      <c r="CK78" s="31">
        <v>916.44658484801414</v>
      </c>
      <c r="CL78" s="31" t="s">
        <v>345</v>
      </c>
      <c r="CM78" s="31" t="s">
        <v>345</v>
      </c>
      <c r="CN78" s="31" t="s">
        <v>345</v>
      </c>
      <c r="CO78" s="31" t="s">
        <v>345</v>
      </c>
      <c r="CP78" s="31" t="s">
        <v>345</v>
      </c>
      <c r="CQ78" s="31" t="s">
        <v>345</v>
      </c>
      <c r="CR78" s="31" t="s">
        <v>345</v>
      </c>
      <c r="CS78" s="31" t="s">
        <v>345</v>
      </c>
      <c r="CT78" s="31" t="s">
        <v>345</v>
      </c>
      <c r="CU78" s="31" t="s">
        <v>345</v>
      </c>
      <c r="CV78" s="31" t="s">
        <v>345</v>
      </c>
      <c r="CW78" s="31">
        <v>810.26925485284903</v>
      </c>
      <c r="CX78" s="32" t="s">
        <v>345</v>
      </c>
      <c r="CY78" s="31" t="s">
        <v>345</v>
      </c>
      <c r="CZ78" s="31" t="s">
        <v>345</v>
      </c>
      <c r="DA78" s="31" t="s">
        <v>345</v>
      </c>
      <c r="DB78" s="31" t="s">
        <v>345</v>
      </c>
      <c r="DC78" s="31" t="s">
        <v>345</v>
      </c>
      <c r="DD78" s="31" t="s">
        <v>345</v>
      </c>
      <c r="DE78" s="31" t="s">
        <v>345</v>
      </c>
      <c r="DF78" s="32" t="s">
        <v>345</v>
      </c>
      <c r="DG78" s="31" t="s">
        <v>345</v>
      </c>
      <c r="DH78" s="31" t="s">
        <v>345</v>
      </c>
      <c r="DI78" s="31" t="s">
        <v>345</v>
      </c>
      <c r="DJ78" s="31" t="s">
        <v>345</v>
      </c>
      <c r="DK78" s="31" t="s">
        <v>345</v>
      </c>
      <c r="DL78" s="31" t="s">
        <v>345</v>
      </c>
      <c r="DM78" s="31" t="s">
        <v>345</v>
      </c>
      <c r="DN78" s="31" t="s">
        <v>345</v>
      </c>
      <c r="DO78" s="31" t="s">
        <v>345</v>
      </c>
      <c r="DP78" s="31" t="s">
        <v>345</v>
      </c>
      <c r="DQ78" s="31" t="s">
        <v>345</v>
      </c>
      <c r="DR78" s="31" t="s">
        <v>345</v>
      </c>
      <c r="DS78" s="31" t="s">
        <v>345</v>
      </c>
      <c r="DT78" s="31" t="s">
        <v>345</v>
      </c>
      <c r="DU78" s="31" t="s">
        <v>345</v>
      </c>
      <c r="DV78" s="32" t="s">
        <v>345</v>
      </c>
      <c r="DW78" s="32" t="s">
        <v>345</v>
      </c>
      <c r="DX78" s="31" t="s">
        <v>345</v>
      </c>
      <c r="DY78" s="31" t="s">
        <v>345</v>
      </c>
      <c r="DZ78" s="31" t="s">
        <v>345</v>
      </c>
      <c r="EA78" s="31" t="s">
        <v>345</v>
      </c>
      <c r="EB78" s="31" t="s">
        <v>345</v>
      </c>
      <c r="EC78" s="31" t="s">
        <v>345</v>
      </c>
      <c r="ED78" s="31" t="s">
        <v>345</v>
      </c>
      <c r="EE78" s="31" t="s">
        <v>345</v>
      </c>
      <c r="EF78" s="31" t="s">
        <v>345</v>
      </c>
      <c r="EG78" s="31" t="s">
        <v>345</v>
      </c>
      <c r="EH78" s="31" t="s">
        <v>345</v>
      </c>
      <c r="EI78" s="31" t="s">
        <v>345</v>
      </c>
      <c r="EJ78" s="31" t="s">
        <v>345</v>
      </c>
      <c r="EK78" s="31" t="s">
        <v>345</v>
      </c>
      <c r="EL78" s="31" t="s">
        <v>345</v>
      </c>
      <c r="EM78" s="31" t="s">
        <v>345</v>
      </c>
      <c r="EN78" s="31" t="s">
        <v>345</v>
      </c>
      <c r="EO78" s="31" t="s">
        <v>345</v>
      </c>
      <c r="EP78" s="31" t="s">
        <v>345</v>
      </c>
      <c r="EQ78" s="31" t="s">
        <v>345</v>
      </c>
      <c r="ER78" s="31" t="s">
        <v>345</v>
      </c>
      <c r="ES78" s="31" t="s">
        <v>345</v>
      </c>
      <c r="ET78" s="31" t="s">
        <v>345</v>
      </c>
      <c r="EU78" s="31" t="s">
        <v>345</v>
      </c>
      <c r="EV78" s="31" t="s">
        <v>345</v>
      </c>
      <c r="EW78" s="31" t="s">
        <v>345</v>
      </c>
      <c r="EX78" s="31" t="s">
        <v>345</v>
      </c>
      <c r="EY78" s="31" t="s">
        <v>345</v>
      </c>
      <c r="EZ78" s="31" t="s">
        <v>345</v>
      </c>
      <c r="FA78" s="31" t="s">
        <v>345</v>
      </c>
      <c r="FB78" s="31" t="s">
        <v>345</v>
      </c>
      <c r="FC78" s="31" t="s">
        <v>345</v>
      </c>
      <c r="FD78" s="31" t="s">
        <v>345</v>
      </c>
      <c r="FE78" s="31" t="s">
        <v>345</v>
      </c>
      <c r="FF78" s="31" t="s">
        <v>345</v>
      </c>
      <c r="FG78" s="31" t="s">
        <v>345</v>
      </c>
      <c r="FH78" s="31" t="s">
        <v>345</v>
      </c>
      <c r="FI78" s="31" t="s">
        <v>345</v>
      </c>
      <c r="FJ78" s="31" t="s">
        <v>345</v>
      </c>
      <c r="FK78" s="31" t="s">
        <v>345</v>
      </c>
      <c r="FL78" s="31" t="s">
        <v>345</v>
      </c>
      <c r="FM78" s="31" t="s">
        <v>345</v>
      </c>
      <c r="FN78" s="31" t="s">
        <v>345</v>
      </c>
      <c r="FO78" s="31" t="s">
        <v>345</v>
      </c>
      <c r="FP78" s="31" t="s">
        <v>345</v>
      </c>
      <c r="FQ78" s="31" t="s">
        <v>345</v>
      </c>
      <c r="FR78" s="31" t="s">
        <v>345</v>
      </c>
      <c r="FS78" s="31" t="s">
        <v>345</v>
      </c>
      <c r="FT78" s="31" t="s">
        <v>345</v>
      </c>
      <c r="FU78" s="31" t="s">
        <v>345</v>
      </c>
      <c r="FV78" s="31" t="s">
        <v>345</v>
      </c>
      <c r="FW78" s="31" t="s">
        <v>345</v>
      </c>
      <c r="FX78" s="31" t="s">
        <v>345</v>
      </c>
      <c r="FY78" s="32" t="s">
        <v>345</v>
      </c>
      <c r="FZ78" s="31" t="s">
        <v>345</v>
      </c>
      <c r="GA78" s="49" t="s">
        <v>345</v>
      </c>
    </row>
    <row r="79" spans="1:183">
      <c r="A79" s="50">
        <v>1887</v>
      </c>
      <c r="B79" s="31">
        <v>2404.4300932090546</v>
      </c>
      <c r="C79" s="31">
        <v>3249.8914793693393</v>
      </c>
      <c r="D79" s="31">
        <v>2394.5149754135</v>
      </c>
      <c r="E79" s="31">
        <v>1275.5374059318283</v>
      </c>
      <c r="F79" s="31">
        <v>2249.4339040838331</v>
      </c>
      <c r="G79" s="31">
        <v>2275.2421034325343</v>
      </c>
      <c r="H79" s="31">
        <v>1677.677042775716</v>
      </c>
      <c r="I79" s="31">
        <v>3466.879853814527</v>
      </c>
      <c r="J79" s="31">
        <v>1551.8184715563962</v>
      </c>
      <c r="K79" s="31">
        <v>1650.0211595429539</v>
      </c>
      <c r="L79" s="31">
        <v>2931.4599040438657</v>
      </c>
      <c r="M79" s="31">
        <v>3713.150718618504</v>
      </c>
      <c r="N79" s="32">
        <v>2495.1221261820815</v>
      </c>
      <c r="O79" s="36" t="s">
        <v>345</v>
      </c>
      <c r="P79" s="31" t="s">
        <v>345</v>
      </c>
      <c r="Q79" s="31">
        <v>1113.9007960808328</v>
      </c>
      <c r="R79" s="31">
        <v>1585.393707531548</v>
      </c>
      <c r="S79" s="31" t="s">
        <v>345</v>
      </c>
      <c r="T79" s="35" t="s">
        <v>345</v>
      </c>
      <c r="U79" s="31">
        <v>4631.7460317460318</v>
      </c>
      <c r="V79" s="31">
        <v>3604.0921874999999</v>
      </c>
      <c r="W79" s="31">
        <v>2119.8999999999996</v>
      </c>
      <c r="X79" s="31">
        <v>3368.2546090701117</v>
      </c>
      <c r="Y79" s="32">
        <v>3335.6137139311199</v>
      </c>
      <c r="Z79" s="31" t="s">
        <v>345</v>
      </c>
      <c r="AA79" s="31" t="s">
        <v>345</v>
      </c>
      <c r="AB79" s="31" t="s">
        <v>345</v>
      </c>
      <c r="AC79" s="31" t="s">
        <v>345</v>
      </c>
      <c r="AD79" s="31" t="s">
        <v>345</v>
      </c>
      <c r="AE79" s="31" t="s">
        <v>345</v>
      </c>
      <c r="AF79" s="31" t="s">
        <v>345</v>
      </c>
      <c r="AG79" s="32" t="s">
        <v>345</v>
      </c>
      <c r="AH79" s="31" t="s">
        <v>345</v>
      </c>
      <c r="AI79" s="31" t="s">
        <v>345</v>
      </c>
      <c r="AJ79" s="31" t="s">
        <v>345</v>
      </c>
      <c r="AK79" s="31" t="s">
        <v>345</v>
      </c>
      <c r="AL79" s="31" t="s">
        <v>345</v>
      </c>
      <c r="AM79" s="32"/>
      <c r="AN79" s="31"/>
      <c r="AO79" s="31"/>
      <c r="AP79" s="32"/>
      <c r="AQ79" s="31" t="s">
        <v>345</v>
      </c>
      <c r="AR79" s="31" t="s">
        <v>345</v>
      </c>
      <c r="AS79" s="31" t="s">
        <v>345</v>
      </c>
      <c r="AT79" s="31" t="s">
        <v>345</v>
      </c>
      <c r="AU79" s="31" t="s">
        <v>345</v>
      </c>
      <c r="AV79" s="31" t="s">
        <v>345</v>
      </c>
      <c r="AW79" s="31" t="s">
        <v>345</v>
      </c>
      <c r="AX79" s="31" t="s">
        <v>345</v>
      </c>
      <c r="AY79" s="31" t="s">
        <v>345</v>
      </c>
      <c r="AZ79" s="31" t="s">
        <v>345</v>
      </c>
      <c r="BA79" s="31" t="s">
        <v>345</v>
      </c>
      <c r="BB79" s="31" t="s">
        <v>345</v>
      </c>
      <c r="BC79" s="31" t="s">
        <v>345</v>
      </c>
      <c r="BD79" s="31" t="s">
        <v>345</v>
      </c>
      <c r="BE79" s="31" t="s">
        <v>345</v>
      </c>
      <c r="BF79" s="32" t="s">
        <v>345</v>
      </c>
      <c r="BG79" s="31" t="s">
        <v>345</v>
      </c>
      <c r="BH79" s="31">
        <v>780.86373790022333</v>
      </c>
      <c r="BI79" s="31">
        <v>1938.4930085299657</v>
      </c>
      <c r="BJ79" s="31" t="s">
        <v>345</v>
      </c>
      <c r="BK79" s="31" t="s">
        <v>345</v>
      </c>
      <c r="BL79" s="31" t="s">
        <v>345</v>
      </c>
      <c r="BM79" s="31">
        <v>2267.2131147540981</v>
      </c>
      <c r="BN79" s="31" t="s">
        <v>345</v>
      </c>
      <c r="BO79" s="32" t="s">
        <v>345</v>
      </c>
      <c r="BP79" s="31" t="s">
        <v>345</v>
      </c>
      <c r="BQ79" s="31" t="s">
        <v>345</v>
      </c>
      <c r="BR79" s="31" t="s">
        <v>345</v>
      </c>
      <c r="BS79" s="31" t="s">
        <v>345</v>
      </c>
      <c r="BT79" s="31" t="s">
        <v>345</v>
      </c>
      <c r="BU79" s="31" t="s">
        <v>345</v>
      </c>
      <c r="BV79" s="31" t="s">
        <v>345</v>
      </c>
      <c r="BW79" s="31" t="s">
        <v>345</v>
      </c>
      <c r="BX79" s="31" t="s">
        <v>345</v>
      </c>
      <c r="BY79" s="31" t="s">
        <v>345</v>
      </c>
      <c r="BZ79" s="31" t="s">
        <v>345</v>
      </c>
      <c r="CA79" s="31" t="s">
        <v>345</v>
      </c>
      <c r="CB79" s="31" t="s">
        <v>345</v>
      </c>
      <c r="CC79" s="31" t="s">
        <v>345</v>
      </c>
      <c r="CD79" s="31" t="s">
        <v>345</v>
      </c>
      <c r="CE79" s="32" t="s">
        <v>345</v>
      </c>
      <c r="CF79" s="31" t="s">
        <v>345</v>
      </c>
      <c r="CG79" s="32" t="s">
        <v>345</v>
      </c>
      <c r="CH79" s="31" t="s">
        <v>345</v>
      </c>
      <c r="CI79" s="31">
        <v>571.6868353502017</v>
      </c>
      <c r="CJ79" s="31">
        <v>635.58552530594147</v>
      </c>
      <c r="CK79" s="31">
        <v>951.5257551587506</v>
      </c>
      <c r="CL79" s="31" t="s">
        <v>345</v>
      </c>
      <c r="CM79" s="31" t="s">
        <v>345</v>
      </c>
      <c r="CN79" s="31" t="s">
        <v>345</v>
      </c>
      <c r="CO79" s="31" t="s">
        <v>345</v>
      </c>
      <c r="CP79" s="31" t="s">
        <v>345</v>
      </c>
      <c r="CQ79" s="31" t="s">
        <v>345</v>
      </c>
      <c r="CR79" s="31" t="s">
        <v>345</v>
      </c>
      <c r="CS79" s="31" t="s">
        <v>345</v>
      </c>
      <c r="CT79" s="31" t="s">
        <v>345</v>
      </c>
      <c r="CU79" s="31" t="s">
        <v>345</v>
      </c>
      <c r="CV79" s="31" t="s">
        <v>345</v>
      </c>
      <c r="CW79" s="31">
        <v>945.04812170133505</v>
      </c>
      <c r="CX79" s="32" t="s">
        <v>345</v>
      </c>
      <c r="CY79" s="31" t="s">
        <v>345</v>
      </c>
      <c r="CZ79" s="31" t="s">
        <v>345</v>
      </c>
      <c r="DA79" s="31" t="s">
        <v>345</v>
      </c>
      <c r="DB79" s="31" t="s">
        <v>345</v>
      </c>
      <c r="DC79" s="31" t="s">
        <v>345</v>
      </c>
      <c r="DD79" s="31" t="s">
        <v>345</v>
      </c>
      <c r="DE79" s="31" t="s">
        <v>345</v>
      </c>
      <c r="DF79" s="32" t="s">
        <v>345</v>
      </c>
      <c r="DG79" s="31" t="s">
        <v>345</v>
      </c>
      <c r="DH79" s="31" t="s">
        <v>345</v>
      </c>
      <c r="DI79" s="31" t="s">
        <v>345</v>
      </c>
      <c r="DJ79" s="31" t="s">
        <v>345</v>
      </c>
      <c r="DK79" s="31" t="s">
        <v>345</v>
      </c>
      <c r="DL79" s="31" t="s">
        <v>345</v>
      </c>
      <c r="DM79" s="31" t="s">
        <v>345</v>
      </c>
      <c r="DN79" s="31" t="s">
        <v>345</v>
      </c>
      <c r="DO79" s="31" t="s">
        <v>345</v>
      </c>
      <c r="DP79" s="31" t="s">
        <v>345</v>
      </c>
      <c r="DQ79" s="31" t="s">
        <v>345</v>
      </c>
      <c r="DR79" s="31" t="s">
        <v>345</v>
      </c>
      <c r="DS79" s="31" t="s">
        <v>345</v>
      </c>
      <c r="DT79" s="31" t="s">
        <v>345</v>
      </c>
      <c r="DU79" s="31" t="s">
        <v>345</v>
      </c>
      <c r="DV79" s="32" t="s">
        <v>345</v>
      </c>
      <c r="DW79" s="32" t="s">
        <v>345</v>
      </c>
      <c r="DX79" s="31" t="s">
        <v>345</v>
      </c>
      <c r="DY79" s="31" t="s">
        <v>345</v>
      </c>
      <c r="DZ79" s="31" t="s">
        <v>345</v>
      </c>
      <c r="EA79" s="31" t="s">
        <v>345</v>
      </c>
      <c r="EB79" s="31" t="s">
        <v>345</v>
      </c>
      <c r="EC79" s="31" t="s">
        <v>345</v>
      </c>
      <c r="ED79" s="31" t="s">
        <v>345</v>
      </c>
      <c r="EE79" s="31" t="s">
        <v>345</v>
      </c>
      <c r="EF79" s="31" t="s">
        <v>345</v>
      </c>
      <c r="EG79" s="31" t="s">
        <v>345</v>
      </c>
      <c r="EH79" s="31" t="s">
        <v>345</v>
      </c>
      <c r="EI79" s="31" t="s">
        <v>345</v>
      </c>
      <c r="EJ79" s="31" t="s">
        <v>345</v>
      </c>
      <c r="EK79" s="31" t="s">
        <v>345</v>
      </c>
      <c r="EL79" s="31" t="s">
        <v>345</v>
      </c>
      <c r="EM79" s="31" t="s">
        <v>345</v>
      </c>
      <c r="EN79" s="31" t="s">
        <v>345</v>
      </c>
      <c r="EO79" s="31" t="s">
        <v>345</v>
      </c>
      <c r="EP79" s="31" t="s">
        <v>345</v>
      </c>
      <c r="EQ79" s="31" t="s">
        <v>345</v>
      </c>
      <c r="ER79" s="31" t="s">
        <v>345</v>
      </c>
      <c r="ES79" s="31" t="s">
        <v>345</v>
      </c>
      <c r="ET79" s="31" t="s">
        <v>345</v>
      </c>
      <c r="EU79" s="31" t="s">
        <v>345</v>
      </c>
      <c r="EV79" s="31" t="s">
        <v>345</v>
      </c>
      <c r="EW79" s="31" t="s">
        <v>345</v>
      </c>
      <c r="EX79" s="31" t="s">
        <v>345</v>
      </c>
      <c r="EY79" s="31" t="s">
        <v>345</v>
      </c>
      <c r="EZ79" s="31" t="s">
        <v>345</v>
      </c>
      <c r="FA79" s="31" t="s">
        <v>345</v>
      </c>
      <c r="FB79" s="31" t="s">
        <v>345</v>
      </c>
      <c r="FC79" s="31" t="s">
        <v>345</v>
      </c>
      <c r="FD79" s="31" t="s">
        <v>345</v>
      </c>
      <c r="FE79" s="31" t="s">
        <v>345</v>
      </c>
      <c r="FF79" s="31" t="s">
        <v>345</v>
      </c>
      <c r="FG79" s="31" t="s">
        <v>345</v>
      </c>
      <c r="FH79" s="31" t="s">
        <v>345</v>
      </c>
      <c r="FI79" s="31" t="s">
        <v>345</v>
      </c>
      <c r="FJ79" s="31" t="s">
        <v>345</v>
      </c>
      <c r="FK79" s="31" t="s">
        <v>345</v>
      </c>
      <c r="FL79" s="31" t="s">
        <v>345</v>
      </c>
      <c r="FM79" s="31" t="s">
        <v>345</v>
      </c>
      <c r="FN79" s="31" t="s">
        <v>345</v>
      </c>
      <c r="FO79" s="31" t="s">
        <v>345</v>
      </c>
      <c r="FP79" s="31" t="s">
        <v>345</v>
      </c>
      <c r="FQ79" s="31" t="s">
        <v>345</v>
      </c>
      <c r="FR79" s="31" t="s">
        <v>345</v>
      </c>
      <c r="FS79" s="31" t="s">
        <v>345</v>
      </c>
      <c r="FT79" s="31" t="s">
        <v>345</v>
      </c>
      <c r="FU79" s="31" t="s">
        <v>345</v>
      </c>
      <c r="FV79" s="31" t="s">
        <v>345</v>
      </c>
      <c r="FW79" s="31" t="s">
        <v>345</v>
      </c>
      <c r="FX79" s="31" t="s">
        <v>345</v>
      </c>
      <c r="FY79" s="32" t="s">
        <v>345</v>
      </c>
      <c r="FZ79" s="31" t="s">
        <v>345</v>
      </c>
      <c r="GA79" s="49" t="s">
        <v>345</v>
      </c>
    </row>
    <row r="80" spans="1:183">
      <c r="A80" s="50">
        <v>1888</v>
      </c>
      <c r="B80" s="31">
        <v>2379.1510465774095</v>
      </c>
      <c r="C80" s="31">
        <v>3247.0852338937902</v>
      </c>
      <c r="D80" s="31">
        <v>2388.8081524147096</v>
      </c>
      <c r="E80" s="31">
        <v>1302.287456445993</v>
      </c>
      <c r="F80" s="31">
        <v>2269.4038827655309</v>
      </c>
      <c r="G80" s="31">
        <v>2340.7836176887704</v>
      </c>
      <c r="H80" s="31">
        <v>1661.8145738981925</v>
      </c>
      <c r="I80" s="31">
        <v>3543.9981949458484</v>
      </c>
      <c r="J80" s="31">
        <v>1618.5144698412748</v>
      </c>
      <c r="K80" s="31">
        <v>1726.0071714828096</v>
      </c>
      <c r="L80" s="31">
        <v>2989.7575964493003</v>
      </c>
      <c r="M80" s="31">
        <v>3849.0978010357635</v>
      </c>
      <c r="N80" s="32">
        <v>2545.7876148315531</v>
      </c>
      <c r="O80" s="36" t="s">
        <v>345</v>
      </c>
      <c r="P80" s="31" t="s">
        <v>345</v>
      </c>
      <c r="Q80" s="31">
        <v>1117.5637393767706</v>
      </c>
      <c r="R80" s="31">
        <v>1641.4772727272725</v>
      </c>
      <c r="S80" s="31" t="s">
        <v>345</v>
      </c>
      <c r="T80" s="35" t="s">
        <v>345</v>
      </c>
      <c r="U80" s="31">
        <v>4503.7517053206002</v>
      </c>
      <c r="V80" s="31">
        <v>3554.1124807395995</v>
      </c>
      <c r="W80" s="31">
        <v>2248.9008934136709</v>
      </c>
      <c r="X80" s="31">
        <v>3281.6637028255286</v>
      </c>
      <c r="Y80" s="32">
        <v>3264.1492202644445</v>
      </c>
      <c r="Z80" s="31" t="s">
        <v>345</v>
      </c>
      <c r="AA80" s="31" t="s">
        <v>345</v>
      </c>
      <c r="AB80" s="31" t="s">
        <v>345</v>
      </c>
      <c r="AC80" s="31" t="s">
        <v>345</v>
      </c>
      <c r="AD80" s="31" t="s">
        <v>345</v>
      </c>
      <c r="AE80" s="31" t="s">
        <v>345</v>
      </c>
      <c r="AF80" s="31" t="s">
        <v>345</v>
      </c>
      <c r="AG80" s="32" t="s">
        <v>345</v>
      </c>
      <c r="AH80" s="31" t="s">
        <v>345</v>
      </c>
      <c r="AI80" s="31" t="s">
        <v>345</v>
      </c>
      <c r="AJ80" s="31" t="s">
        <v>345</v>
      </c>
      <c r="AK80" s="31" t="s">
        <v>345</v>
      </c>
      <c r="AL80" s="31" t="s">
        <v>345</v>
      </c>
      <c r="AM80" s="32"/>
      <c r="AN80" s="31"/>
      <c r="AO80" s="31"/>
      <c r="AP80" s="32"/>
      <c r="AQ80" s="31" t="s">
        <v>345</v>
      </c>
      <c r="AR80" s="31" t="s">
        <v>345</v>
      </c>
      <c r="AS80" s="31" t="s">
        <v>345</v>
      </c>
      <c r="AT80" s="31" t="s">
        <v>345</v>
      </c>
      <c r="AU80" s="31" t="s">
        <v>345</v>
      </c>
      <c r="AV80" s="31" t="s">
        <v>345</v>
      </c>
      <c r="AW80" s="31" t="s">
        <v>345</v>
      </c>
      <c r="AX80" s="31" t="s">
        <v>345</v>
      </c>
      <c r="AY80" s="31" t="s">
        <v>345</v>
      </c>
      <c r="AZ80" s="31" t="s">
        <v>345</v>
      </c>
      <c r="BA80" s="31" t="s">
        <v>345</v>
      </c>
      <c r="BB80" s="31" t="s">
        <v>345</v>
      </c>
      <c r="BC80" s="31" t="s">
        <v>345</v>
      </c>
      <c r="BD80" s="31" t="s">
        <v>345</v>
      </c>
      <c r="BE80" s="31" t="s">
        <v>345</v>
      </c>
      <c r="BF80" s="32" t="s">
        <v>345</v>
      </c>
      <c r="BG80" s="31" t="s">
        <v>345</v>
      </c>
      <c r="BH80" s="31">
        <v>785.04604589972223</v>
      </c>
      <c r="BI80" s="31">
        <v>1836.3258291454181</v>
      </c>
      <c r="BJ80" s="31" t="s">
        <v>345</v>
      </c>
      <c r="BK80" s="31" t="s">
        <v>345</v>
      </c>
      <c r="BL80" s="31" t="s">
        <v>345</v>
      </c>
      <c r="BM80" s="31">
        <v>2718.1102362204724</v>
      </c>
      <c r="BN80" s="31" t="s">
        <v>345</v>
      </c>
      <c r="BO80" s="32" t="s">
        <v>345</v>
      </c>
      <c r="BP80" s="31" t="s">
        <v>345</v>
      </c>
      <c r="BQ80" s="31" t="s">
        <v>345</v>
      </c>
      <c r="BR80" s="31" t="s">
        <v>345</v>
      </c>
      <c r="BS80" s="31" t="s">
        <v>345</v>
      </c>
      <c r="BT80" s="31" t="s">
        <v>345</v>
      </c>
      <c r="BU80" s="31" t="s">
        <v>345</v>
      </c>
      <c r="BV80" s="31" t="s">
        <v>345</v>
      </c>
      <c r="BW80" s="31" t="s">
        <v>345</v>
      </c>
      <c r="BX80" s="31" t="s">
        <v>345</v>
      </c>
      <c r="BY80" s="31" t="s">
        <v>345</v>
      </c>
      <c r="BZ80" s="31" t="s">
        <v>345</v>
      </c>
      <c r="CA80" s="31" t="s">
        <v>345</v>
      </c>
      <c r="CB80" s="31" t="s">
        <v>345</v>
      </c>
      <c r="CC80" s="31" t="s">
        <v>345</v>
      </c>
      <c r="CD80" s="31" t="s">
        <v>345</v>
      </c>
      <c r="CE80" s="32" t="s">
        <v>345</v>
      </c>
      <c r="CF80" s="31" t="s">
        <v>345</v>
      </c>
      <c r="CG80" s="32" t="s">
        <v>345</v>
      </c>
      <c r="CH80" s="31" t="s">
        <v>345</v>
      </c>
      <c r="CI80" s="31">
        <v>575.86821338957782</v>
      </c>
      <c r="CJ80" s="31">
        <v>634.63498717319123</v>
      </c>
      <c r="CK80" s="31">
        <v>899.59491477924121</v>
      </c>
      <c r="CL80" s="31" t="s">
        <v>345</v>
      </c>
      <c r="CM80" s="31" t="s">
        <v>345</v>
      </c>
      <c r="CN80" s="31" t="s">
        <v>345</v>
      </c>
      <c r="CO80" s="31" t="s">
        <v>345</v>
      </c>
      <c r="CP80" s="31" t="s">
        <v>345</v>
      </c>
      <c r="CQ80" s="31" t="s">
        <v>345</v>
      </c>
      <c r="CR80" s="31" t="s">
        <v>345</v>
      </c>
      <c r="CS80" s="31" t="s">
        <v>345</v>
      </c>
      <c r="CT80" s="31" t="s">
        <v>345</v>
      </c>
      <c r="CU80" s="31" t="s">
        <v>345</v>
      </c>
      <c r="CV80" s="31" t="s">
        <v>345</v>
      </c>
      <c r="CW80" s="31">
        <v>921.18981907390378</v>
      </c>
      <c r="CX80" s="32" t="s">
        <v>345</v>
      </c>
      <c r="CY80" s="31" t="s">
        <v>345</v>
      </c>
      <c r="CZ80" s="31" t="s">
        <v>345</v>
      </c>
      <c r="DA80" s="31" t="s">
        <v>345</v>
      </c>
      <c r="DB80" s="31" t="s">
        <v>345</v>
      </c>
      <c r="DC80" s="31" t="s">
        <v>345</v>
      </c>
      <c r="DD80" s="31" t="s">
        <v>345</v>
      </c>
      <c r="DE80" s="31" t="s">
        <v>345</v>
      </c>
      <c r="DF80" s="32" t="s">
        <v>345</v>
      </c>
      <c r="DG80" s="31" t="s">
        <v>345</v>
      </c>
      <c r="DH80" s="31" t="s">
        <v>345</v>
      </c>
      <c r="DI80" s="31" t="s">
        <v>345</v>
      </c>
      <c r="DJ80" s="31" t="s">
        <v>345</v>
      </c>
      <c r="DK80" s="31" t="s">
        <v>345</v>
      </c>
      <c r="DL80" s="31" t="s">
        <v>345</v>
      </c>
      <c r="DM80" s="31" t="s">
        <v>345</v>
      </c>
      <c r="DN80" s="31" t="s">
        <v>345</v>
      </c>
      <c r="DO80" s="31" t="s">
        <v>345</v>
      </c>
      <c r="DP80" s="31" t="s">
        <v>345</v>
      </c>
      <c r="DQ80" s="31" t="s">
        <v>345</v>
      </c>
      <c r="DR80" s="31" t="s">
        <v>345</v>
      </c>
      <c r="DS80" s="31" t="s">
        <v>345</v>
      </c>
      <c r="DT80" s="31" t="s">
        <v>345</v>
      </c>
      <c r="DU80" s="31" t="s">
        <v>345</v>
      </c>
      <c r="DV80" s="32" t="s">
        <v>345</v>
      </c>
      <c r="DW80" s="32" t="s">
        <v>345</v>
      </c>
      <c r="DX80" s="31" t="s">
        <v>345</v>
      </c>
      <c r="DY80" s="31" t="s">
        <v>345</v>
      </c>
      <c r="DZ80" s="31" t="s">
        <v>345</v>
      </c>
      <c r="EA80" s="31" t="s">
        <v>345</v>
      </c>
      <c r="EB80" s="31" t="s">
        <v>345</v>
      </c>
      <c r="EC80" s="31" t="s">
        <v>345</v>
      </c>
      <c r="ED80" s="31" t="s">
        <v>345</v>
      </c>
      <c r="EE80" s="31" t="s">
        <v>345</v>
      </c>
      <c r="EF80" s="31" t="s">
        <v>345</v>
      </c>
      <c r="EG80" s="31" t="s">
        <v>345</v>
      </c>
      <c r="EH80" s="31" t="s">
        <v>345</v>
      </c>
      <c r="EI80" s="31" t="s">
        <v>345</v>
      </c>
      <c r="EJ80" s="31" t="s">
        <v>345</v>
      </c>
      <c r="EK80" s="31" t="s">
        <v>345</v>
      </c>
      <c r="EL80" s="31" t="s">
        <v>345</v>
      </c>
      <c r="EM80" s="31" t="s">
        <v>345</v>
      </c>
      <c r="EN80" s="31" t="s">
        <v>345</v>
      </c>
      <c r="EO80" s="31" t="s">
        <v>345</v>
      </c>
      <c r="EP80" s="31" t="s">
        <v>345</v>
      </c>
      <c r="EQ80" s="31" t="s">
        <v>345</v>
      </c>
      <c r="ER80" s="31" t="s">
        <v>345</v>
      </c>
      <c r="ES80" s="31" t="s">
        <v>345</v>
      </c>
      <c r="ET80" s="31" t="s">
        <v>345</v>
      </c>
      <c r="EU80" s="31" t="s">
        <v>345</v>
      </c>
      <c r="EV80" s="31" t="s">
        <v>345</v>
      </c>
      <c r="EW80" s="31" t="s">
        <v>345</v>
      </c>
      <c r="EX80" s="31" t="s">
        <v>345</v>
      </c>
      <c r="EY80" s="31" t="s">
        <v>345</v>
      </c>
      <c r="EZ80" s="31" t="s">
        <v>345</v>
      </c>
      <c r="FA80" s="31" t="s">
        <v>345</v>
      </c>
      <c r="FB80" s="31" t="s">
        <v>345</v>
      </c>
      <c r="FC80" s="31" t="s">
        <v>345</v>
      </c>
      <c r="FD80" s="31" t="s">
        <v>345</v>
      </c>
      <c r="FE80" s="31" t="s">
        <v>345</v>
      </c>
      <c r="FF80" s="31" t="s">
        <v>345</v>
      </c>
      <c r="FG80" s="31" t="s">
        <v>345</v>
      </c>
      <c r="FH80" s="31" t="s">
        <v>345</v>
      </c>
      <c r="FI80" s="31" t="s">
        <v>345</v>
      </c>
      <c r="FJ80" s="31" t="s">
        <v>345</v>
      </c>
      <c r="FK80" s="31" t="s">
        <v>345</v>
      </c>
      <c r="FL80" s="31" t="s">
        <v>345</v>
      </c>
      <c r="FM80" s="31" t="s">
        <v>345</v>
      </c>
      <c r="FN80" s="31" t="s">
        <v>345</v>
      </c>
      <c r="FO80" s="31" t="s">
        <v>345</v>
      </c>
      <c r="FP80" s="31" t="s">
        <v>345</v>
      </c>
      <c r="FQ80" s="31" t="s">
        <v>345</v>
      </c>
      <c r="FR80" s="31" t="s">
        <v>345</v>
      </c>
      <c r="FS80" s="31" t="s">
        <v>345</v>
      </c>
      <c r="FT80" s="31" t="s">
        <v>345</v>
      </c>
      <c r="FU80" s="31" t="s">
        <v>345</v>
      </c>
      <c r="FV80" s="31" t="s">
        <v>345</v>
      </c>
      <c r="FW80" s="31" t="s">
        <v>345</v>
      </c>
      <c r="FX80" s="31" t="s">
        <v>345</v>
      </c>
      <c r="FY80" s="32" t="s">
        <v>345</v>
      </c>
      <c r="FZ80" s="31" t="s">
        <v>345</v>
      </c>
      <c r="GA80" s="49" t="s">
        <v>345</v>
      </c>
    </row>
    <row r="81" spans="1:183">
      <c r="A81" s="50">
        <v>1889</v>
      </c>
      <c r="B81" s="31">
        <v>2337.2069932685117</v>
      </c>
      <c r="C81" s="31">
        <v>3378.5000826309697</v>
      </c>
      <c r="D81" s="31">
        <v>2399.6309314586997</v>
      </c>
      <c r="E81" s="31">
        <v>1326.5877305877304</v>
      </c>
      <c r="F81" s="31">
        <v>2322.4284321567839</v>
      </c>
      <c r="G81" s="31">
        <v>2379.2176369390227</v>
      </c>
      <c r="H81" s="31">
        <v>1578.9380157192477</v>
      </c>
      <c r="I81" s="31">
        <v>3502.1181716833889</v>
      </c>
      <c r="J81" s="31">
        <v>1675.0554145470262</v>
      </c>
      <c r="K81" s="31">
        <v>1745.0115521949169</v>
      </c>
      <c r="L81" s="31">
        <v>2981.6326530612246</v>
      </c>
      <c r="M81" s="31">
        <v>4023.7664210016674</v>
      </c>
      <c r="N81" s="32">
        <v>2591.6420045350928</v>
      </c>
      <c r="O81" s="36" t="s">
        <v>345</v>
      </c>
      <c r="P81" s="31" t="s">
        <v>345</v>
      </c>
      <c r="Q81" s="31">
        <v>1088.2647943831494</v>
      </c>
      <c r="R81" s="31">
        <v>1630.4446204321757</v>
      </c>
      <c r="S81" s="31" t="s">
        <v>345</v>
      </c>
      <c r="T81" s="35" t="s">
        <v>345</v>
      </c>
      <c r="U81" s="31">
        <v>4746.8563864990074</v>
      </c>
      <c r="V81" s="31">
        <v>3701.25</v>
      </c>
      <c r="W81" s="31">
        <v>2239.21726618705</v>
      </c>
      <c r="X81" s="31">
        <v>3413.28044375645</v>
      </c>
      <c r="Y81" s="32">
        <v>3392.1230743066085</v>
      </c>
      <c r="Z81" s="31" t="s">
        <v>345</v>
      </c>
      <c r="AA81" s="31" t="s">
        <v>345</v>
      </c>
      <c r="AB81" s="31" t="s">
        <v>345</v>
      </c>
      <c r="AC81" s="31" t="s">
        <v>345</v>
      </c>
      <c r="AD81" s="31" t="s">
        <v>345</v>
      </c>
      <c r="AE81" s="31" t="s">
        <v>345</v>
      </c>
      <c r="AF81" s="31" t="s">
        <v>345</v>
      </c>
      <c r="AG81" s="32" t="s">
        <v>345</v>
      </c>
      <c r="AH81" s="31" t="s">
        <v>345</v>
      </c>
      <c r="AI81" s="31" t="s">
        <v>345</v>
      </c>
      <c r="AJ81" s="31" t="s">
        <v>345</v>
      </c>
      <c r="AK81" s="31" t="s">
        <v>345</v>
      </c>
      <c r="AL81" s="31" t="s">
        <v>345</v>
      </c>
      <c r="AM81" s="32"/>
      <c r="AN81" s="31"/>
      <c r="AO81" s="31"/>
      <c r="AP81" s="32"/>
      <c r="AQ81" s="31" t="s">
        <v>345</v>
      </c>
      <c r="AR81" s="31" t="s">
        <v>345</v>
      </c>
      <c r="AS81" s="31" t="s">
        <v>345</v>
      </c>
      <c r="AT81" s="31" t="s">
        <v>345</v>
      </c>
      <c r="AU81" s="31" t="s">
        <v>345</v>
      </c>
      <c r="AV81" s="31" t="s">
        <v>345</v>
      </c>
      <c r="AW81" s="31" t="s">
        <v>345</v>
      </c>
      <c r="AX81" s="31" t="s">
        <v>345</v>
      </c>
      <c r="AY81" s="31" t="s">
        <v>345</v>
      </c>
      <c r="AZ81" s="31" t="s">
        <v>345</v>
      </c>
      <c r="BA81" s="31" t="s">
        <v>345</v>
      </c>
      <c r="BB81" s="31" t="s">
        <v>345</v>
      </c>
      <c r="BC81" s="31" t="s">
        <v>345</v>
      </c>
      <c r="BD81" s="31" t="s">
        <v>345</v>
      </c>
      <c r="BE81" s="31" t="s">
        <v>345</v>
      </c>
      <c r="BF81" s="32" t="s">
        <v>345</v>
      </c>
      <c r="BG81" s="31" t="s">
        <v>345</v>
      </c>
      <c r="BH81" s="31">
        <v>789.28110202324569</v>
      </c>
      <c r="BI81" s="31">
        <v>1858.3605170223955</v>
      </c>
      <c r="BJ81" s="31" t="s">
        <v>345</v>
      </c>
      <c r="BK81" s="31" t="s">
        <v>345</v>
      </c>
      <c r="BL81" s="31" t="s">
        <v>345</v>
      </c>
      <c r="BM81" s="31">
        <v>2415.151515151515</v>
      </c>
      <c r="BN81" s="31" t="s">
        <v>345</v>
      </c>
      <c r="BO81" s="32" t="s">
        <v>345</v>
      </c>
      <c r="BP81" s="31" t="s">
        <v>345</v>
      </c>
      <c r="BQ81" s="31" t="s">
        <v>345</v>
      </c>
      <c r="BR81" s="31" t="s">
        <v>345</v>
      </c>
      <c r="BS81" s="31" t="s">
        <v>345</v>
      </c>
      <c r="BT81" s="31" t="s">
        <v>345</v>
      </c>
      <c r="BU81" s="31" t="s">
        <v>345</v>
      </c>
      <c r="BV81" s="31" t="s">
        <v>345</v>
      </c>
      <c r="BW81" s="31" t="s">
        <v>345</v>
      </c>
      <c r="BX81" s="31" t="s">
        <v>345</v>
      </c>
      <c r="BY81" s="31" t="s">
        <v>345</v>
      </c>
      <c r="BZ81" s="31" t="s">
        <v>345</v>
      </c>
      <c r="CA81" s="31" t="s">
        <v>345</v>
      </c>
      <c r="CB81" s="31" t="s">
        <v>345</v>
      </c>
      <c r="CC81" s="31" t="s">
        <v>345</v>
      </c>
      <c r="CD81" s="31" t="s">
        <v>345</v>
      </c>
      <c r="CE81" s="32" t="s">
        <v>345</v>
      </c>
      <c r="CF81" s="31" t="s">
        <v>345</v>
      </c>
      <c r="CG81" s="32" t="s">
        <v>345</v>
      </c>
      <c r="CH81" s="31" t="s">
        <v>345</v>
      </c>
      <c r="CI81" s="31">
        <v>559.19263752353061</v>
      </c>
      <c r="CJ81" s="31">
        <v>631.31502808248104</v>
      </c>
      <c r="CK81" s="31">
        <v>932.67486393872196</v>
      </c>
      <c r="CL81" s="31" t="s">
        <v>345</v>
      </c>
      <c r="CM81" s="31" t="s">
        <v>345</v>
      </c>
      <c r="CN81" s="31" t="s">
        <v>345</v>
      </c>
      <c r="CO81" s="31" t="s">
        <v>345</v>
      </c>
      <c r="CP81" s="31" t="s">
        <v>345</v>
      </c>
      <c r="CQ81" s="31" t="s">
        <v>345</v>
      </c>
      <c r="CR81" s="31" t="s">
        <v>345</v>
      </c>
      <c r="CS81" s="31" t="s">
        <v>345</v>
      </c>
      <c r="CT81" s="31" t="s">
        <v>345</v>
      </c>
      <c r="CU81" s="31" t="s">
        <v>345</v>
      </c>
      <c r="CV81" s="31" t="s">
        <v>345</v>
      </c>
      <c r="CW81" s="31">
        <v>901.54032014497136</v>
      </c>
      <c r="CX81" s="32" t="s">
        <v>345</v>
      </c>
      <c r="CY81" s="31" t="s">
        <v>345</v>
      </c>
      <c r="CZ81" s="31" t="s">
        <v>345</v>
      </c>
      <c r="DA81" s="31" t="s">
        <v>345</v>
      </c>
      <c r="DB81" s="31" t="s">
        <v>345</v>
      </c>
      <c r="DC81" s="31" t="s">
        <v>345</v>
      </c>
      <c r="DD81" s="31" t="s">
        <v>345</v>
      </c>
      <c r="DE81" s="31" t="s">
        <v>345</v>
      </c>
      <c r="DF81" s="32" t="s">
        <v>345</v>
      </c>
      <c r="DG81" s="31" t="s">
        <v>345</v>
      </c>
      <c r="DH81" s="31" t="s">
        <v>345</v>
      </c>
      <c r="DI81" s="31" t="s">
        <v>345</v>
      </c>
      <c r="DJ81" s="31" t="s">
        <v>345</v>
      </c>
      <c r="DK81" s="31" t="s">
        <v>345</v>
      </c>
      <c r="DL81" s="31" t="s">
        <v>345</v>
      </c>
      <c r="DM81" s="31" t="s">
        <v>345</v>
      </c>
      <c r="DN81" s="31" t="s">
        <v>345</v>
      </c>
      <c r="DO81" s="31" t="s">
        <v>345</v>
      </c>
      <c r="DP81" s="31" t="s">
        <v>345</v>
      </c>
      <c r="DQ81" s="31" t="s">
        <v>345</v>
      </c>
      <c r="DR81" s="31" t="s">
        <v>345</v>
      </c>
      <c r="DS81" s="31" t="s">
        <v>345</v>
      </c>
      <c r="DT81" s="31" t="s">
        <v>345</v>
      </c>
      <c r="DU81" s="31" t="s">
        <v>345</v>
      </c>
      <c r="DV81" s="32" t="s">
        <v>345</v>
      </c>
      <c r="DW81" s="32" t="s">
        <v>345</v>
      </c>
      <c r="DX81" s="31" t="s">
        <v>345</v>
      </c>
      <c r="DY81" s="31" t="s">
        <v>345</v>
      </c>
      <c r="DZ81" s="31" t="s">
        <v>345</v>
      </c>
      <c r="EA81" s="31" t="s">
        <v>345</v>
      </c>
      <c r="EB81" s="31" t="s">
        <v>345</v>
      </c>
      <c r="EC81" s="31" t="s">
        <v>345</v>
      </c>
      <c r="ED81" s="31" t="s">
        <v>345</v>
      </c>
      <c r="EE81" s="31" t="s">
        <v>345</v>
      </c>
      <c r="EF81" s="31" t="s">
        <v>345</v>
      </c>
      <c r="EG81" s="31" t="s">
        <v>345</v>
      </c>
      <c r="EH81" s="31" t="s">
        <v>345</v>
      </c>
      <c r="EI81" s="31" t="s">
        <v>345</v>
      </c>
      <c r="EJ81" s="31" t="s">
        <v>345</v>
      </c>
      <c r="EK81" s="31" t="s">
        <v>345</v>
      </c>
      <c r="EL81" s="31" t="s">
        <v>345</v>
      </c>
      <c r="EM81" s="31" t="s">
        <v>345</v>
      </c>
      <c r="EN81" s="31" t="s">
        <v>345</v>
      </c>
      <c r="EO81" s="31" t="s">
        <v>345</v>
      </c>
      <c r="EP81" s="31" t="s">
        <v>345</v>
      </c>
      <c r="EQ81" s="31" t="s">
        <v>345</v>
      </c>
      <c r="ER81" s="31" t="s">
        <v>345</v>
      </c>
      <c r="ES81" s="31" t="s">
        <v>345</v>
      </c>
      <c r="ET81" s="31" t="s">
        <v>345</v>
      </c>
      <c r="EU81" s="31" t="s">
        <v>345</v>
      </c>
      <c r="EV81" s="31" t="s">
        <v>345</v>
      </c>
      <c r="EW81" s="31" t="s">
        <v>345</v>
      </c>
      <c r="EX81" s="31" t="s">
        <v>345</v>
      </c>
      <c r="EY81" s="31" t="s">
        <v>345</v>
      </c>
      <c r="EZ81" s="31" t="s">
        <v>345</v>
      </c>
      <c r="FA81" s="31" t="s">
        <v>345</v>
      </c>
      <c r="FB81" s="31" t="s">
        <v>345</v>
      </c>
      <c r="FC81" s="31" t="s">
        <v>345</v>
      </c>
      <c r="FD81" s="31" t="s">
        <v>345</v>
      </c>
      <c r="FE81" s="31" t="s">
        <v>345</v>
      </c>
      <c r="FF81" s="31" t="s">
        <v>345</v>
      </c>
      <c r="FG81" s="31" t="s">
        <v>345</v>
      </c>
      <c r="FH81" s="31" t="s">
        <v>345</v>
      </c>
      <c r="FI81" s="31" t="s">
        <v>345</v>
      </c>
      <c r="FJ81" s="31" t="s">
        <v>345</v>
      </c>
      <c r="FK81" s="31" t="s">
        <v>345</v>
      </c>
      <c r="FL81" s="31" t="s">
        <v>345</v>
      </c>
      <c r="FM81" s="31" t="s">
        <v>345</v>
      </c>
      <c r="FN81" s="31" t="s">
        <v>345</v>
      </c>
      <c r="FO81" s="31" t="s">
        <v>345</v>
      </c>
      <c r="FP81" s="31" t="s">
        <v>345</v>
      </c>
      <c r="FQ81" s="31" t="s">
        <v>345</v>
      </c>
      <c r="FR81" s="31" t="s">
        <v>345</v>
      </c>
      <c r="FS81" s="31" t="s">
        <v>345</v>
      </c>
      <c r="FT81" s="31" t="s">
        <v>345</v>
      </c>
      <c r="FU81" s="31" t="s">
        <v>345</v>
      </c>
      <c r="FV81" s="31" t="s">
        <v>345</v>
      </c>
      <c r="FW81" s="31" t="s">
        <v>345</v>
      </c>
      <c r="FX81" s="31" t="s">
        <v>345</v>
      </c>
      <c r="FY81" s="32" t="s">
        <v>345</v>
      </c>
      <c r="FZ81" s="31" t="s">
        <v>345</v>
      </c>
      <c r="GA81" s="49" t="s">
        <v>345</v>
      </c>
    </row>
    <row r="82" spans="1:183">
      <c r="A82" s="50">
        <v>1890</v>
      </c>
      <c r="B82" s="31">
        <v>2443.3559510567297</v>
      </c>
      <c r="C82" s="31">
        <v>3427.8480971128606</v>
      </c>
      <c r="D82" s="31">
        <v>2523.2432432432433</v>
      </c>
      <c r="E82" s="31">
        <v>1381.0401861252117</v>
      </c>
      <c r="F82" s="31">
        <v>2376.012445644024</v>
      </c>
      <c r="G82" s="31">
        <v>2427.8085995756928</v>
      </c>
      <c r="H82" s="31">
        <v>1667.4886522323895</v>
      </c>
      <c r="I82" s="31">
        <v>3323.0429988974643</v>
      </c>
      <c r="J82" s="31">
        <v>1709.4871086513269</v>
      </c>
      <c r="K82" s="31">
        <v>1769.0376569037658</v>
      </c>
      <c r="L82" s="31">
        <v>3181.6333446289395</v>
      </c>
      <c r="M82" s="31">
        <v>4008.7886354541815</v>
      </c>
      <c r="N82" s="32">
        <v>2634.5840006038275</v>
      </c>
      <c r="O82" s="36" t="s">
        <v>345</v>
      </c>
      <c r="P82" s="31">
        <v>1178.0455153949131</v>
      </c>
      <c r="Q82" s="31">
        <v>1127.8838504375497</v>
      </c>
      <c r="R82" s="31">
        <v>1624.0919074167934</v>
      </c>
      <c r="S82" s="31">
        <v>2027.9027902790281</v>
      </c>
      <c r="T82" s="35">
        <v>2482.8136848334993</v>
      </c>
      <c r="U82" s="31">
        <v>4457.6762149983906</v>
      </c>
      <c r="V82" s="31">
        <v>3755.4766917293236</v>
      </c>
      <c r="W82" s="31">
        <v>2378.3773891825945</v>
      </c>
      <c r="X82" s="31">
        <v>3391.898281254937</v>
      </c>
      <c r="Y82" s="32">
        <v>3372.0162934770533</v>
      </c>
      <c r="Z82" s="31">
        <v>597.79614325068871</v>
      </c>
      <c r="AA82" s="31">
        <v>1130.9143686502177</v>
      </c>
      <c r="AB82" s="31">
        <v>1505.0208833200036</v>
      </c>
      <c r="AC82" s="31">
        <v>1472.5158562367865</v>
      </c>
      <c r="AD82" s="31">
        <v>1284.0203027916339</v>
      </c>
      <c r="AE82" s="31">
        <v>1246.0233297985153</v>
      </c>
      <c r="AF82" s="31">
        <v>843.03405572755423</v>
      </c>
      <c r="AG82" s="35">
        <v>1253.8829795422009</v>
      </c>
      <c r="AH82" s="31" t="s">
        <v>345</v>
      </c>
      <c r="AI82" s="31" t="s">
        <v>345</v>
      </c>
      <c r="AJ82" s="31" t="s">
        <v>345</v>
      </c>
      <c r="AK82" s="31" t="s">
        <v>345</v>
      </c>
      <c r="AL82" s="31" t="s">
        <v>345</v>
      </c>
      <c r="AM82" s="32"/>
      <c r="AN82" s="31"/>
      <c r="AO82" s="31"/>
      <c r="AP82" s="32"/>
      <c r="AQ82" s="31" t="s">
        <v>345</v>
      </c>
      <c r="AR82" s="31" t="s">
        <v>345</v>
      </c>
      <c r="AS82" s="31" t="s">
        <v>345</v>
      </c>
      <c r="AT82" s="31" t="s">
        <v>345</v>
      </c>
      <c r="AU82" s="31" t="s">
        <v>345</v>
      </c>
      <c r="AV82" s="31" t="s">
        <v>345</v>
      </c>
      <c r="AW82" s="31" t="s">
        <v>345</v>
      </c>
      <c r="AX82" s="31" t="s">
        <v>345</v>
      </c>
      <c r="AY82" s="31" t="s">
        <v>345</v>
      </c>
      <c r="AZ82" s="31" t="s">
        <v>345</v>
      </c>
      <c r="BA82" s="31" t="s">
        <v>345</v>
      </c>
      <c r="BB82" s="31" t="s">
        <v>345</v>
      </c>
      <c r="BC82" s="31" t="s">
        <v>345</v>
      </c>
      <c r="BD82" s="31" t="s">
        <v>345</v>
      </c>
      <c r="BE82" s="31" t="s">
        <v>345</v>
      </c>
      <c r="BF82" s="32" t="s">
        <v>345</v>
      </c>
      <c r="BG82" s="31">
        <v>2151.9774562342077</v>
      </c>
      <c r="BH82" s="31">
        <v>793.50658497077268</v>
      </c>
      <c r="BI82" s="31">
        <v>1966.4470729562138</v>
      </c>
      <c r="BJ82" s="31" t="s">
        <v>345</v>
      </c>
      <c r="BK82" s="31">
        <v>1011.1688976042287</v>
      </c>
      <c r="BL82" s="31" t="s">
        <v>345</v>
      </c>
      <c r="BM82" s="31">
        <v>2147.2303206997085</v>
      </c>
      <c r="BN82" s="31" t="s">
        <v>345</v>
      </c>
      <c r="BO82" s="32" t="s">
        <v>345</v>
      </c>
      <c r="BP82" s="31" t="s">
        <v>345</v>
      </c>
      <c r="BQ82" s="31" t="s">
        <v>345</v>
      </c>
      <c r="BR82" s="31" t="s">
        <v>345</v>
      </c>
      <c r="BS82" s="31" t="s">
        <v>345</v>
      </c>
      <c r="BT82" s="31" t="s">
        <v>345</v>
      </c>
      <c r="BU82" s="31" t="s">
        <v>345</v>
      </c>
      <c r="BV82" s="31" t="s">
        <v>345</v>
      </c>
      <c r="BW82" s="31" t="s">
        <v>345</v>
      </c>
      <c r="BX82" s="31" t="s">
        <v>345</v>
      </c>
      <c r="BY82" s="31" t="s">
        <v>345</v>
      </c>
      <c r="BZ82" s="31" t="s">
        <v>345</v>
      </c>
      <c r="CA82" s="31" t="s">
        <v>345</v>
      </c>
      <c r="CB82" s="31" t="s">
        <v>345</v>
      </c>
      <c r="CC82" s="31" t="s">
        <v>345</v>
      </c>
      <c r="CD82" s="31" t="s">
        <v>345</v>
      </c>
      <c r="CE82" s="37" t="s">
        <v>345</v>
      </c>
      <c r="CF82" s="31" t="s">
        <v>345</v>
      </c>
      <c r="CG82" s="32" t="s">
        <v>345</v>
      </c>
      <c r="CH82" s="31">
        <v>540.47105263157891</v>
      </c>
      <c r="CI82" s="31">
        <v>584.14095971047038</v>
      </c>
      <c r="CJ82" s="31">
        <v>612.23438079012976</v>
      </c>
      <c r="CK82" s="31">
        <v>1011.941961723682</v>
      </c>
      <c r="CL82" s="31" t="s">
        <v>345</v>
      </c>
      <c r="CM82" s="31" t="s">
        <v>345</v>
      </c>
      <c r="CN82" s="31">
        <v>783.95802098950526</v>
      </c>
      <c r="CO82" s="31" t="s">
        <v>345</v>
      </c>
      <c r="CP82" s="31" t="s">
        <v>345</v>
      </c>
      <c r="CQ82" s="31" t="s">
        <v>345</v>
      </c>
      <c r="CR82" s="31" t="s">
        <v>345</v>
      </c>
      <c r="CS82" s="31" t="s">
        <v>345</v>
      </c>
      <c r="CT82" s="31" t="s">
        <v>345</v>
      </c>
      <c r="CU82" s="31" t="s">
        <v>345</v>
      </c>
      <c r="CV82" s="31" t="s">
        <v>345</v>
      </c>
      <c r="CW82" s="31">
        <v>1045.169009871373</v>
      </c>
      <c r="CX82" s="32" t="s">
        <v>345</v>
      </c>
      <c r="CY82" s="31" t="s">
        <v>345</v>
      </c>
      <c r="CZ82" s="31" t="s">
        <v>345</v>
      </c>
      <c r="DA82" s="31" t="s">
        <v>345</v>
      </c>
      <c r="DB82" s="31" t="s">
        <v>345</v>
      </c>
      <c r="DC82" s="31" t="s">
        <v>345</v>
      </c>
      <c r="DD82" s="31" t="s">
        <v>345</v>
      </c>
      <c r="DE82" s="31" t="s">
        <v>345</v>
      </c>
      <c r="DF82" s="32" t="s">
        <v>345</v>
      </c>
      <c r="DG82" s="31" t="s">
        <v>345</v>
      </c>
      <c r="DH82" s="31" t="s">
        <v>345</v>
      </c>
      <c r="DI82" s="31" t="s">
        <v>345</v>
      </c>
      <c r="DJ82" s="31" t="s">
        <v>345</v>
      </c>
      <c r="DK82" s="31" t="s">
        <v>345</v>
      </c>
      <c r="DL82" s="31" t="s">
        <v>345</v>
      </c>
      <c r="DM82" s="31" t="s">
        <v>345</v>
      </c>
      <c r="DN82" s="31" t="s">
        <v>345</v>
      </c>
      <c r="DO82" s="31" t="s">
        <v>345</v>
      </c>
      <c r="DP82" s="31" t="s">
        <v>345</v>
      </c>
      <c r="DQ82" s="31" t="s">
        <v>345</v>
      </c>
      <c r="DR82" s="31" t="s">
        <v>345</v>
      </c>
      <c r="DS82" s="31" t="s">
        <v>345</v>
      </c>
      <c r="DT82" s="31" t="s">
        <v>345</v>
      </c>
      <c r="DU82" s="31" t="s">
        <v>345</v>
      </c>
      <c r="DV82" s="32" t="s">
        <v>345</v>
      </c>
      <c r="DW82" s="32" t="s">
        <v>345</v>
      </c>
      <c r="DX82" s="31" t="s">
        <v>345</v>
      </c>
      <c r="DY82" s="31" t="s">
        <v>345</v>
      </c>
      <c r="DZ82" s="31" t="s">
        <v>345</v>
      </c>
      <c r="EA82" s="31" t="s">
        <v>345</v>
      </c>
      <c r="EB82" s="31" t="s">
        <v>345</v>
      </c>
      <c r="EC82" s="31" t="s">
        <v>345</v>
      </c>
      <c r="ED82" s="31" t="s">
        <v>345</v>
      </c>
      <c r="EE82" s="31" t="s">
        <v>345</v>
      </c>
      <c r="EF82" s="31" t="s">
        <v>345</v>
      </c>
      <c r="EG82" s="31" t="s">
        <v>345</v>
      </c>
      <c r="EH82" s="31" t="s">
        <v>345</v>
      </c>
      <c r="EI82" s="31" t="s">
        <v>345</v>
      </c>
      <c r="EJ82" s="31" t="s">
        <v>345</v>
      </c>
      <c r="EK82" s="31" t="s">
        <v>345</v>
      </c>
      <c r="EL82" s="31" t="s">
        <v>345</v>
      </c>
      <c r="EM82" s="31" t="s">
        <v>345</v>
      </c>
      <c r="EN82" s="31" t="s">
        <v>345</v>
      </c>
      <c r="EO82" s="31" t="s">
        <v>345</v>
      </c>
      <c r="EP82" s="31" t="s">
        <v>345</v>
      </c>
      <c r="EQ82" s="31" t="s">
        <v>345</v>
      </c>
      <c r="ER82" s="31" t="s">
        <v>345</v>
      </c>
      <c r="ES82" s="31" t="s">
        <v>345</v>
      </c>
      <c r="ET82" s="31" t="s">
        <v>345</v>
      </c>
      <c r="EU82" s="31" t="s">
        <v>345</v>
      </c>
      <c r="EV82" s="31" t="s">
        <v>345</v>
      </c>
      <c r="EW82" s="31" t="s">
        <v>345</v>
      </c>
      <c r="EX82" s="31" t="s">
        <v>345</v>
      </c>
      <c r="EY82" s="31" t="s">
        <v>345</v>
      </c>
      <c r="EZ82" s="31" t="s">
        <v>345</v>
      </c>
      <c r="FA82" s="31" t="s">
        <v>345</v>
      </c>
      <c r="FB82" s="31" t="s">
        <v>345</v>
      </c>
      <c r="FC82" s="31" t="s">
        <v>345</v>
      </c>
      <c r="FD82" s="31" t="s">
        <v>345</v>
      </c>
      <c r="FE82" s="31" t="s">
        <v>345</v>
      </c>
      <c r="FF82" s="31" t="s">
        <v>345</v>
      </c>
      <c r="FG82" s="31" t="s">
        <v>345</v>
      </c>
      <c r="FH82" s="31" t="s">
        <v>345</v>
      </c>
      <c r="FI82" s="31" t="s">
        <v>345</v>
      </c>
      <c r="FJ82" s="31" t="s">
        <v>345</v>
      </c>
      <c r="FK82" s="31" t="s">
        <v>345</v>
      </c>
      <c r="FL82" s="31" t="s">
        <v>345</v>
      </c>
      <c r="FM82" s="31" t="s">
        <v>345</v>
      </c>
      <c r="FN82" s="31" t="s">
        <v>345</v>
      </c>
      <c r="FO82" s="31" t="s">
        <v>345</v>
      </c>
      <c r="FP82" s="31" t="s">
        <v>345</v>
      </c>
      <c r="FQ82" s="31" t="s">
        <v>345</v>
      </c>
      <c r="FR82" s="31" t="s">
        <v>345</v>
      </c>
      <c r="FS82" s="31" t="s">
        <v>345</v>
      </c>
      <c r="FT82" s="31" t="s">
        <v>345</v>
      </c>
      <c r="FU82" s="31" t="s">
        <v>345</v>
      </c>
      <c r="FV82" s="31" t="s">
        <v>345</v>
      </c>
      <c r="FW82" s="31" t="s">
        <v>345</v>
      </c>
      <c r="FX82" s="31" t="s">
        <v>345</v>
      </c>
      <c r="FY82" s="32" t="s">
        <v>345</v>
      </c>
      <c r="FZ82" s="31" t="s">
        <v>345</v>
      </c>
      <c r="GA82" s="49" t="s">
        <v>345</v>
      </c>
    </row>
    <row r="83" spans="1:183">
      <c r="A83" s="50">
        <v>1891</v>
      </c>
      <c r="B83" s="31">
        <v>2506.147998531032</v>
      </c>
      <c r="C83" s="31">
        <v>3395.2804996755358</v>
      </c>
      <c r="D83" s="31">
        <v>2555.1795759411511</v>
      </c>
      <c r="E83" s="31">
        <v>1350.390142021721</v>
      </c>
      <c r="F83" s="31">
        <v>2432.0610509466524</v>
      </c>
      <c r="G83" s="31">
        <v>2396.5457832076295</v>
      </c>
      <c r="H83" s="31">
        <v>1650.8366566554942</v>
      </c>
      <c r="I83" s="31">
        <v>3224.209378407852</v>
      </c>
      <c r="J83" s="31">
        <v>1712.278578264481</v>
      </c>
      <c r="K83" s="31">
        <v>1836.0450563204006</v>
      </c>
      <c r="L83" s="31">
        <v>2986.8465430016863</v>
      </c>
      <c r="M83" s="31">
        <v>3975.1717369451358</v>
      </c>
      <c r="N83" s="32">
        <v>2626.8584950609802</v>
      </c>
      <c r="O83" s="36" t="s">
        <v>345</v>
      </c>
      <c r="P83" s="31" t="s">
        <v>345</v>
      </c>
      <c r="Q83" s="31">
        <v>1099.4475138121547</v>
      </c>
      <c r="R83" s="31">
        <v>1653.6779546983628</v>
      </c>
      <c r="S83" s="31" t="s">
        <v>345</v>
      </c>
      <c r="T83" s="35" t="s">
        <v>345</v>
      </c>
      <c r="U83" s="31">
        <v>4666.4580725907381</v>
      </c>
      <c r="V83" s="31">
        <v>3731.0608308605342</v>
      </c>
      <c r="W83" s="31">
        <v>2408.726468222043</v>
      </c>
      <c r="X83" s="31">
        <v>3467.2636507150369</v>
      </c>
      <c r="Y83" s="32">
        <v>3450.2104990878643</v>
      </c>
      <c r="Z83" s="31" t="s">
        <v>345</v>
      </c>
      <c r="AA83" s="31" t="s">
        <v>345</v>
      </c>
      <c r="AB83" s="31" t="s">
        <v>345</v>
      </c>
      <c r="AC83" s="31" t="s">
        <v>345</v>
      </c>
      <c r="AD83" s="31" t="s">
        <v>345</v>
      </c>
      <c r="AE83" s="31" t="s">
        <v>345</v>
      </c>
      <c r="AF83" s="31" t="s">
        <v>345</v>
      </c>
      <c r="AG83" s="32" t="s">
        <v>345</v>
      </c>
      <c r="AH83" s="31" t="s">
        <v>345</v>
      </c>
      <c r="AI83" s="31" t="s">
        <v>345</v>
      </c>
      <c r="AJ83" s="31" t="s">
        <v>345</v>
      </c>
      <c r="AK83" s="31" t="s">
        <v>345</v>
      </c>
      <c r="AL83" s="31" t="s">
        <v>345</v>
      </c>
      <c r="AM83" s="32"/>
      <c r="AN83" s="31"/>
      <c r="AO83" s="31"/>
      <c r="AP83" s="32"/>
      <c r="AQ83" s="31" t="s">
        <v>345</v>
      </c>
      <c r="AR83" s="31" t="s">
        <v>345</v>
      </c>
      <c r="AS83" s="31" t="s">
        <v>345</v>
      </c>
      <c r="AT83" s="31" t="s">
        <v>345</v>
      </c>
      <c r="AU83" s="31" t="s">
        <v>345</v>
      </c>
      <c r="AV83" s="31" t="s">
        <v>345</v>
      </c>
      <c r="AW83" s="31" t="s">
        <v>345</v>
      </c>
      <c r="AX83" s="31" t="s">
        <v>345</v>
      </c>
      <c r="AY83" s="31" t="s">
        <v>345</v>
      </c>
      <c r="AZ83" s="31" t="s">
        <v>345</v>
      </c>
      <c r="BA83" s="31" t="s">
        <v>345</v>
      </c>
      <c r="BB83" s="31" t="s">
        <v>345</v>
      </c>
      <c r="BC83" s="31" t="s">
        <v>345</v>
      </c>
      <c r="BD83" s="31" t="s">
        <v>345</v>
      </c>
      <c r="BE83" s="31" t="s">
        <v>345</v>
      </c>
      <c r="BF83" s="32" t="s">
        <v>345</v>
      </c>
      <c r="BG83" s="31" t="s">
        <v>345</v>
      </c>
      <c r="BH83" s="31">
        <v>772.54281587454432</v>
      </c>
      <c r="BI83" s="31">
        <v>2098.750730787619</v>
      </c>
      <c r="BJ83" s="31" t="s">
        <v>345</v>
      </c>
      <c r="BK83" s="31" t="s">
        <v>345</v>
      </c>
      <c r="BL83" s="31" t="s">
        <v>345</v>
      </c>
      <c r="BM83" s="31">
        <v>2290.3682719546741</v>
      </c>
      <c r="BN83" s="31" t="s">
        <v>345</v>
      </c>
      <c r="BO83" s="32" t="s">
        <v>345</v>
      </c>
      <c r="BP83" s="31" t="s">
        <v>345</v>
      </c>
      <c r="BQ83" s="31" t="s">
        <v>345</v>
      </c>
      <c r="BR83" s="31" t="s">
        <v>345</v>
      </c>
      <c r="BS83" s="31" t="s">
        <v>345</v>
      </c>
      <c r="BT83" s="31" t="s">
        <v>345</v>
      </c>
      <c r="BU83" s="31" t="s">
        <v>345</v>
      </c>
      <c r="BV83" s="31" t="s">
        <v>345</v>
      </c>
      <c r="BW83" s="31" t="s">
        <v>345</v>
      </c>
      <c r="BX83" s="31" t="s">
        <v>345</v>
      </c>
      <c r="BY83" s="31" t="s">
        <v>345</v>
      </c>
      <c r="BZ83" s="31" t="s">
        <v>345</v>
      </c>
      <c r="CA83" s="31" t="s">
        <v>345</v>
      </c>
      <c r="CB83" s="31" t="s">
        <v>345</v>
      </c>
      <c r="CC83" s="31" t="s">
        <v>345</v>
      </c>
      <c r="CD83" s="31" t="s">
        <v>345</v>
      </c>
      <c r="CE83" s="32" t="s">
        <v>345</v>
      </c>
      <c r="CF83" s="31" t="s">
        <v>345</v>
      </c>
      <c r="CG83" s="32" t="s">
        <v>345</v>
      </c>
      <c r="CH83" s="31" t="s">
        <v>345</v>
      </c>
      <c r="CI83" s="31">
        <v>529.49555531755379</v>
      </c>
      <c r="CJ83" s="31">
        <v>619.26303157369125</v>
      </c>
      <c r="CK83" s="31">
        <v>956.43801386825157</v>
      </c>
      <c r="CL83" s="31" t="s">
        <v>345</v>
      </c>
      <c r="CM83" s="31" t="s">
        <v>345</v>
      </c>
      <c r="CN83" s="31" t="s">
        <v>345</v>
      </c>
      <c r="CO83" s="31" t="s">
        <v>345</v>
      </c>
      <c r="CP83" s="31" t="s">
        <v>345</v>
      </c>
      <c r="CQ83" s="31" t="s">
        <v>345</v>
      </c>
      <c r="CR83" s="31" t="s">
        <v>345</v>
      </c>
      <c r="CS83" s="31" t="s">
        <v>345</v>
      </c>
      <c r="CT83" s="31" t="s">
        <v>345</v>
      </c>
      <c r="CU83" s="31" t="s">
        <v>345</v>
      </c>
      <c r="CV83" s="31" t="s">
        <v>345</v>
      </c>
      <c r="CW83" s="31">
        <v>1036.7215041128084</v>
      </c>
      <c r="CX83" s="32" t="s">
        <v>345</v>
      </c>
      <c r="CY83" s="31" t="s">
        <v>345</v>
      </c>
      <c r="CZ83" s="31" t="s">
        <v>345</v>
      </c>
      <c r="DA83" s="31" t="s">
        <v>345</v>
      </c>
      <c r="DB83" s="31" t="s">
        <v>345</v>
      </c>
      <c r="DC83" s="31" t="s">
        <v>345</v>
      </c>
      <c r="DD83" s="31" t="s">
        <v>345</v>
      </c>
      <c r="DE83" s="31" t="s">
        <v>345</v>
      </c>
      <c r="DF83" s="32" t="s">
        <v>345</v>
      </c>
      <c r="DG83" s="31" t="s">
        <v>345</v>
      </c>
      <c r="DH83" s="31" t="s">
        <v>345</v>
      </c>
      <c r="DI83" s="31" t="s">
        <v>345</v>
      </c>
      <c r="DJ83" s="31" t="s">
        <v>345</v>
      </c>
      <c r="DK83" s="31" t="s">
        <v>345</v>
      </c>
      <c r="DL83" s="31" t="s">
        <v>345</v>
      </c>
      <c r="DM83" s="31" t="s">
        <v>345</v>
      </c>
      <c r="DN83" s="31" t="s">
        <v>345</v>
      </c>
      <c r="DO83" s="31" t="s">
        <v>345</v>
      </c>
      <c r="DP83" s="31" t="s">
        <v>345</v>
      </c>
      <c r="DQ83" s="31" t="s">
        <v>345</v>
      </c>
      <c r="DR83" s="31" t="s">
        <v>345</v>
      </c>
      <c r="DS83" s="31" t="s">
        <v>345</v>
      </c>
      <c r="DT83" s="31" t="s">
        <v>345</v>
      </c>
      <c r="DU83" s="31" t="s">
        <v>345</v>
      </c>
      <c r="DV83" s="32" t="s">
        <v>345</v>
      </c>
      <c r="DW83" s="32" t="s">
        <v>345</v>
      </c>
      <c r="DX83" s="31" t="s">
        <v>345</v>
      </c>
      <c r="DY83" s="31" t="s">
        <v>345</v>
      </c>
      <c r="DZ83" s="31" t="s">
        <v>345</v>
      </c>
      <c r="EA83" s="31" t="s">
        <v>345</v>
      </c>
      <c r="EB83" s="31" t="s">
        <v>345</v>
      </c>
      <c r="EC83" s="31" t="s">
        <v>345</v>
      </c>
      <c r="ED83" s="31" t="s">
        <v>345</v>
      </c>
      <c r="EE83" s="31" t="s">
        <v>345</v>
      </c>
      <c r="EF83" s="31" t="s">
        <v>345</v>
      </c>
      <c r="EG83" s="31" t="s">
        <v>345</v>
      </c>
      <c r="EH83" s="31" t="s">
        <v>345</v>
      </c>
      <c r="EI83" s="31" t="s">
        <v>345</v>
      </c>
      <c r="EJ83" s="31" t="s">
        <v>345</v>
      </c>
      <c r="EK83" s="31" t="s">
        <v>345</v>
      </c>
      <c r="EL83" s="31" t="s">
        <v>345</v>
      </c>
      <c r="EM83" s="31" t="s">
        <v>345</v>
      </c>
      <c r="EN83" s="31" t="s">
        <v>345</v>
      </c>
      <c r="EO83" s="31" t="s">
        <v>345</v>
      </c>
      <c r="EP83" s="31" t="s">
        <v>345</v>
      </c>
      <c r="EQ83" s="31" t="s">
        <v>345</v>
      </c>
      <c r="ER83" s="31" t="s">
        <v>345</v>
      </c>
      <c r="ES83" s="31" t="s">
        <v>345</v>
      </c>
      <c r="ET83" s="31" t="s">
        <v>345</v>
      </c>
      <c r="EU83" s="31" t="s">
        <v>345</v>
      </c>
      <c r="EV83" s="31" t="s">
        <v>345</v>
      </c>
      <c r="EW83" s="31" t="s">
        <v>345</v>
      </c>
      <c r="EX83" s="31" t="s">
        <v>345</v>
      </c>
      <c r="EY83" s="31" t="s">
        <v>345</v>
      </c>
      <c r="EZ83" s="31" t="s">
        <v>345</v>
      </c>
      <c r="FA83" s="31" t="s">
        <v>345</v>
      </c>
      <c r="FB83" s="31" t="s">
        <v>345</v>
      </c>
      <c r="FC83" s="31" t="s">
        <v>345</v>
      </c>
      <c r="FD83" s="31" t="s">
        <v>345</v>
      </c>
      <c r="FE83" s="31" t="s">
        <v>345</v>
      </c>
      <c r="FF83" s="31" t="s">
        <v>345</v>
      </c>
      <c r="FG83" s="31" t="s">
        <v>345</v>
      </c>
      <c r="FH83" s="31" t="s">
        <v>345</v>
      </c>
      <c r="FI83" s="31" t="s">
        <v>345</v>
      </c>
      <c r="FJ83" s="31" t="s">
        <v>345</v>
      </c>
      <c r="FK83" s="31" t="s">
        <v>345</v>
      </c>
      <c r="FL83" s="31" t="s">
        <v>345</v>
      </c>
      <c r="FM83" s="31" t="s">
        <v>345</v>
      </c>
      <c r="FN83" s="31" t="s">
        <v>345</v>
      </c>
      <c r="FO83" s="31" t="s">
        <v>345</v>
      </c>
      <c r="FP83" s="31" t="s">
        <v>345</v>
      </c>
      <c r="FQ83" s="31" t="s">
        <v>345</v>
      </c>
      <c r="FR83" s="31" t="s">
        <v>345</v>
      </c>
      <c r="FS83" s="31" t="s">
        <v>345</v>
      </c>
      <c r="FT83" s="31" t="s">
        <v>345</v>
      </c>
      <c r="FU83" s="31" t="s">
        <v>345</v>
      </c>
      <c r="FV83" s="31" t="s">
        <v>345</v>
      </c>
      <c r="FW83" s="31" t="s">
        <v>345</v>
      </c>
      <c r="FX83" s="31" t="s">
        <v>345</v>
      </c>
      <c r="FY83" s="32" t="s">
        <v>345</v>
      </c>
      <c r="FZ83" s="31" t="s">
        <v>345</v>
      </c>
      <c r="GA83" s="49" t="s">
        <v>345</v>
      </c>
    </row>
    <row r="84" spans="1:183">
      <c r="A84" s="50">
        <v>1892</v>
      </c>
      <c r="B84" s="31">
        <v>2535.1280886627906</v>
      </c>
      <c r="C84" s="31">
        <v>3441.8329321136257</v>
      </c>
      <c r="D84" s="31">
        <v>2597.7911474000862</v>
      </c>
      <c r="E84" s="31">
        <v>1279.8853529171768</v>
      </c>
      <c r="F84" s="31">
        <v>2492.87150251294</v>
      </c>
      <c r="G84" s="31">
        <v>2469.31079719532</v>
      </c>
      <c r="H84" s="31">
        <v>1548.3612469444815</v>
      </c>
      <c r="I84" s="31">
        <v>3239.6373056994817</v>
      </c>
      <c r="J84" s="31">
        <v>1733.8015630091315</v>
      </c>
      <c r="K84" s="31">
        <v>1826.0145681581685</v>
      </c>
      <c r="L84" s="31">
        <v>3206.8620919387076</v>
      </c>
      <c r="M84" s="31">
        <v>3846.3196622436662</v>
      </c>
      <c r="N84" s="32">
        <v>2621.583444796906</v>
      </c>
      <c r="O84" s="36" t="s">
        <v>345</v>
      </c>
      <c r="P84" s="31" t="s">
        <v>345</v>
      </c>
      <c r="Q84" s="31">
        <v>1086.9905956112852</v>
      </c>
      <c r="R84" s="31">
        <v>1769.7588747488278</v>
      </c>
      <c r="S84" s="31" t="s">
        <v>345</v>
      </c>
      <c r="T84" s="35" t="s">
        <v>345</v>
      </c>
      <c r="U84" s="31">
        <v>3995.418448381185</v>
      </c>
      <c r="V84" s="31">
        <v>3800.6282798833822</v>
      </c>
      <c r="W84" s="31">
        <v>2370.8395061728397</v>
      </c>
      <c r="X84" s="31">
        <v>3727.9955856921815</v>
      </c>
      <c r="Y84" s="32">
        <v>3649.358004912955</v>
      </c>
      <c r="Z84" s="31" t="s">
        <v>345</v>
      </c>
      <c r="AA84" s="31" t="s">
        <v>345</v>
      </c>
      <c r="AB84" s="31" t="s">
        <v>345</v>
      </c>
      <c r="AC84" s="31" t="s">
        <v>345</v>
      </c>
      <c r="AD84" s="31" t="s">
        <v>345</v>
      </c>
      <c r="AE84" s="31" t="s">
        <v>345</v>
      </c>
      <c r="AF84" s="31" t="s">
        <v>345</v>
      </c>
      <c r="AG84" s="32" t="s">
        <v>345</v>
      </c>
      <c r="AH84" s="31" t="s">
        <v>345</v>
      </c>
      <c r="AI84" s="31" t="s">
        <v>345</v>
      </c>
      <c r="AJ84" s="31" t="s">
        <v>345</v>
      </c>
      <c r="AK84" s="31" t="s">
        <v>345</v>
      </c>
      <c r="AL84" s="31" t="s">
        <v>345</v>
      </c>
      <c r="AM84" s="32"/>
      <c r="AN84" s="31"/>
      <c r="AO84" s="31"/>
      <c r="AP84" s="32"/>
      <c r="AQ84" s="31" t="s">
        <v>345</v>
      </c>
      <c r="AR84" s="31" t="s">
        <v>345</v>
      </c>
      <c r="AS84" s="31" t="s">
        <v>345</v>
      </c>
      <c r="AT84" s="31" t="s">
        <v>345</v>
      </c>
      <c r="AU84" s="31" t="s">
        <v>345</v>
      </c>
      <c r="AV84" s="31" t="s">
        <v>345</v>
      </c>
      <c r="AW84" s="31" t="s">
        <v>345</v>
      </c>
      <c r="AX84" s="31" t="s">
        <v>345</v>
      </c>
      <c r="AY84" s="31" t="s">
        <v>345</v>
      </c>
      <c r="AZ84" s="31" t="s">
        <v>345</v>
      </c>
      <c r="BA84" s="31" t="s">
        <v>345</v>
      </c>
      <c r="BB84" s="31" t="s">
        <v>345</v>
      </c>
      <c r="BC84" s="31" t="s">
        <v>345</v>
      </c>
      <c r="BD84" s="31" t="s">
        <v>345</v>
      </c>
      <c r="BE84" s="31" t="s">
        <v>345</v>
      </c>
      <c r="BF84" s="32" t="s">
        <v>345</v>
      </c>
      <c r="BG84" s="31" t="s">
        <v>345</v>
      </c>
      <c r="BH84" s="31">
        <v>729.88042455998925</v>
      </c>
      <c r="BI84" s="31">
        <v>2029.8540837558971</v>
      </c>
      <c r="BJ84" s="31" t="s">
        <v>345</v>
      </c>
      <c r="BK84" s="31" t="s">
        <v>345</v>
      </c>
      <c r="BL84" s="31" t="s">
        <v>345</v>
      </c>
      <c r="BM84" s="31">
        <v>2294.3603851444291</v>
      </c>
      <c r="BN84" s="31" t="s">
        <v>345</v>
      </c>
      <c r="BO84" s="32" t="s">
        <v>345</v>
      </c>
      <c r="BP84" s="31" t="s">
        <v>345</v>
      </c>
      <c r="BQ84" s="31" t="s">
        <v>345</v>
      </c>
      <c r="BR84" s="31" t="s">
        <v>345</v>
      </c>
      <c r="BS84" s="31" t="s">
        <v>345</v>
      </c>
      <c r="BT84" s="31" t="s">
        <v>345</v>
      </c>
      <c r="BU84" s="31" t="s">
        <v>345</v>
      </c>
      <c r="BV84" s="31" t="s">
        <v>345</v>
      </c>
      <c r="BW84" s="31" t="s">
        <v>345</v>
      </c>
      <c r="BX84" s="31" t="s">
        <v>345</v>
      </c>
      <c r="BY84" s="31" t="s">
        <v>345</v>
      </c>
      <c r="BZ84" s="31" t="s">
        <v>345</v>
      </c>
      <c r="CA84" s="31" t="s">
        <v>345</v>
      </c>
      <c r="CB84" s="31" t="s">
        <v>345</v>
      </c>
      <c r="CC84" s="31" t="s">
        <v>345</v>
      </c>
      <c r="CD84" s="31" t="s">
        <v>345</v>
      </c>
      <c r="CE84" s="32" t="s">
        <v>345</v>
      </c>
      <c r="CF84" s="31" t="s">
        <v>345</v>
      </c>
      <c r="CG84" s="32" t="s">
        <v>345</v>
      </c>
      <c r="CH84" s="31" t="s">
        <v>345</v>
      </c>
      <c r="CI84" s="31">
        <v>571.01719922735344</v>
      </c>
      <c r="CJ84" s="31">
        <v>638.19880858936835</v>
      </c>
      <c r="CK84" s="31">
        <v>1012.69479402222</v>
      </c>
      <c r="CL84" s="31" t="s">
        <v>345</v>
      </c>
      <c r="CM84" s="31" t="s">
        <v>345</v>
      </c>
      <c r="CN84" s="31" t="s">
        <v>345</v>
      </c>
      <c r="CO84" s="31" t="s">
        <v>345</v>
      </c>
      <c r="CP84" s="31" t="s">
        <v>345</v>
      </c>
      <c r="CQ84" s="31" t="s">
        <v>345</v>
      </c>
      <c r="CR84" s="31" t="s">
        <v>345</v>
      </c>
      <c r="CS84" s="31" t="s">
        <v>345</v>
      </c>
      <c r="CT84" s="31" t="s">
        <v>345</v>
      </c>
      <c r="CU84" s="31" t="s">
        <v>345</v>
      </c>
      <c r="CV84" s="31" t="s">
        <v>345</v>
      </c>
      <c r="CW84" s="31">
        <v>1052.1613832853025</v>
      </c>
      <c r="CX84" s="32" t="s">
        <v>345</v>
      </c>
      <c r="CY84" s="31" t="s">
        <v>345</v>
      </c>
      <c r="CZ84" s="31" t="s">
        <v>345</v>
      </c>
      <c r="DA84" s="31" t="s">
        <v>345</v>
      </c>
      <c r="DB84" s="31" t="s">
        <v>345</v>
      </c>
      <c r="DC84" s="31" t="s">
        <v>345</v>
      </c>
      <c r="DD84" s="31" t="s">
        <v>345</v>
      </c>
      <c r="DE84" s="31" t="s">
        <v>345</v>
      </c>
      <c r="DF84" s="32" t="s">
        <v>345</v>
      </c>
      <c r="DG84" s="31" t="s">
        <v>345</v>
      </c>
      <c r="DH84" s="31" t="s">
        <v>345</v>
      </c>
      <c r="DI84" s="31" t="s">
        <v>345</v>
      </c>
      <c r="DJ84" s="31" t="s">
        <v>345</v>
      </c>
      <c r="DK84" s="31" t="s">
        <v>345</v>
      </c>
      <c r="DL84" s="31" t="s">
        <v>345</v>
      </c>
      <c r="DM84" s="31" t="s">
        <v>345</v>
      </c>
      <c r="DN84" s="31" t="s">
        <v>345</v>
      </c>
      <c r="DO84" s="31" t="s">
        <v>345</v>
      </c>
      <c r="DP84" s="31" t="s">
        <v>345</v>
      </c>
      <c r="DQ84" s="31" t="s">
        <v>345</v>
      </c>
      <c r="DR84" s="31" t="s">
        <v>345</v>
      </c>
      <c r="DS84" s="31" t="s">
        <v>345</v>
      </c>
      <c r="DT84" s="31" t="s">
        <v>345</v>
      </c>
      <c r="DU84" s="31" t="s">
        <v>345</v>
      </c>
      <c r="DV84" s="32" t="s">
        <v>345</v>
      </c>
      <c r="DW84" s="32" t="s">
        <v>345</v>
      </c>
      <c r="DX84" s="31" t="s">
        <v>345</v>
      </c>
      <c r="DY84" s="31" t="s">
        <v>345</v>
      </c>
      <c r="DZ84" s="31" t="s">
        <v>345</v>
      </c>
      <c r="EA84" s="31" t="s">
        <v>345</v>
      </c>
      <c r="EB84" s="31" t="s">
        <v>345</v>
      </c>
      <c r="EC84" s="31" t="s">
        <v>345</v>
      </c>
      <c r="ED84" s="31" t="s">
        <v>345</v>
      </c>
      <c r="EE84" s="31" t="s">
        <v>345</v>
      </c>
      <c r="EF84" s="31" t="s">
        <v>345</v>
      </c>
      <c r="EG84" s="31" t="s">
        <v>345</v>
      </c>
      <c r="EH84" s="31" t="s">
        <v>345</v>
      </c>
      <c r="EI84" s="31" t="s">
        <v>345</v>
      </c>
      <c r="EJ84" s="31" t="s">
        <v>345</v>
      </c>
      <c r="EK84" s="31" t="s">
        <v>345</v>
      </c>
      <c r="EL84" s="31" t="s">
        <v>345</v>
      </c>
      <c r="EM84" s="31" t="s">
        <v>345</v>
      </c>
      <c r="EN84" s="31" t="s">
        <v>345</v>
      </c>
      <c r="EO84" s="31" t="s">
        <v>345</v>
      </c>
      <c r="EP84" s="31" t="s">
        <v>345</v>
      </c>
      <c r="EQ84" s="31" t="s">
        <v>345</v>
      </c>
      <c r="ER84" s="31" t="s">
        <v>345</v>
      </c>
      <c r="ES84" s="31" t="s">
        <v>345</v>
      </c>
      <c r="ET84" s="31" t="s">
        <v>345</v>
      </c>
      <c r="EU84" s="31" t="s">
        <v>345</v>
      </c>
      <c r="EV84" s="31" t="s">
        <v>345</v>
      </c>
      <c r="EW84" s="31" t="s">
        <v>345</v>
      </c>
      <c r="EX84" s="31" t="s">
        <v>345</v>
      </c>
      <c r="EY84" s="31" t="s">
        <v>345</v>
      </c>
      <c r="EZ84" s="31" t="s">
        <v>345</v>
      </c>
      <c r="FA84" s="31" t="s">
        <v>345</v>
      </c>
      <c r="FB84" s="31" t="s">
        <v>345</v>
      </c>
      <c r="FC84" s="31" t="s">
        <v>345</v>
      </c>
      <c r="FD84" s="31" t="s">
        <v>345</v>
      </c>
      <c r="FE84" s="31" t="s">
        <v>345</v>
      </c>
      <c r="FF84" s="31" t="s">
        <v>345</v>
      </c>
      <c r="FG84" s="31" t="s">
        <v>345</v>
      </c>
      <c r="FH84" s="31" t="s">
        <v>345</v>
      </c>
      <c r="FI84" s="31" t="s">
        <v>345</v>
      </c>
      <c r="FJ84" s="31" t="s">
        <v>345</v>
      </c>
      <c r="FK84" s="31" t="s">
        <v>345</v>
      </c>
      <c r="FL84" s="31" t="s">
        <v>345</v>
      </c>
      <c r="FM84" s="31" t="s">
        <v>345</v>
      </c>
      <c r="FN84" s="31" t="s">
        <v>345</v>
      </c>
      <c r="FO84" s="31" t="s">
        <v>345</v>
      </c>
      <c r="FP84" s="31" t="s">
        <v>345</v>
      </c>
      <c r="FQ84" s="31" t="s">
        <v>345</v>
      </c>
      <c r="FR84" s="31" t="s">
        <v>345</v>
      </c>
      <c r="FS84" s="31" t="s">
        <v>345</v>
      </c>
      <c r="FT84" s="31" t="s">
        <v>345</v>
      </c>
      <c r="FU84" s="31" t="s">
        <v>345</v>
      </c>
      <c r="FV84" s="31" t="s">
        <v>345</v>
      </c>
      <c r="FW84" s="31" t="s">
        <v>345</v>
      </c>
      <c r="FX84" s="31" t="s">
        <v>345</v>
      </c>
      <c r="FY84" s="32" t="s">
        <v>345</v>
      </c>
      <c r="FZ84" s="31" t="s">
        <v>345</v>
      </c>
      <c r="GA84" s="49" t="s">
        <v>345</v>
      </c>
    </row>
    <row r="85" spans="1:183">
      <c r="A85" s="50">
        <v>1893</v>
      </c>
      <c r="B85" s="31">
        <v>2525.1031817364733</v>
      </c>
      <c r="C85" s="31">
        <v>3455.4811111111117</v>
      </c>
      <c r="D85" s="31">
        <v>2628.737201365188</v>
      </c>
      <c r="E85" s="31">
        <v>1340.9012345679012</v>
      </c>
      <c r="F85" s="31">
        <v>2534.8947368421054</v>
      </c>
      <c r="G85" s="31">
        <v>2565.4640799625431</v>
      </c>
      <c r="H85" s="31">
        <v>1608.7399783966491</v>
      </c>
      <c r="I85" s="31">
        <v>3235.9094790777112</v>
      </c>
      <c r="J85" s="31">
        <v>1769.3741801897449</v>
      </c>
      <c r="K85" s="31">
        <v>1875</v>
      </c>
      <c r="L85" s="31">
        <v>3294.0789473684208</v>
      </c>
      <c r="M85" s="31">
        <v>3810.7444531047017</v>
      </c>
      <c r="N85" s="32">
        <v>2663.6378984612397</v>
      </c>
      <c r="O85" s="36" t="s">
        <v>345</v>
      </c>
      <c r="P85" s="31" t="s">
        <v>345</v>
      </c>
      <c r="Q85" s="31">
        <v>1100.9531219607081</v>
      </c>
      <c r="R85" s="31">
        <v>1700.2111580351188</v>
      </c>
      <c r="S85" s="31" t="s">
        <v>345</v>
      </c>
      <c r="T85" s="35" t="s">
        <v>345</v>
      </c>
      <c r="U85" s="31">
        <v>3707.8584283143373</v>
      </c>
      <c r="V85" s="31">
        <v>3788.4</v>
      </c>
      <c r="W85" s="31">
        <v>2333.6995268138799</v>
      </c>
      <c r="X85" s="31">
        <v>3478.4119825675657</v>
      </c>
      <c r="Y85" s="32">
        <v>3415.2427497314716</v>
      </c>
      <c r="Z85" s="31" t="s">
        <v>345</v>
      </c>
      <c r="AA85" s="31" t="s">
        <v>345</v>
      </c>
      <c r="AB85" s="31" t="s">
        <v>345</v>
      </c>
      <c r="AC85" s="31" t="s">
        <v>345</v>
      </c>
      <c r="AD85" s="31" t="s">
        <v>345</v>
      </c>
      <c r="AE85" s="31" t="s">
        <v>345</v>
      </c>
      <c r="AF85" s="31" t="s">
        <v>345</v>
      </c>
      <c r="AG85" s="32" t="s">
        <v>345</v>
      </c>
      <c r="AH85" s="31" t="s">
        <v>345</v>
      </c>
      <c r="AI85" s="31" t="s">
        <v>345</v>
      </c>
      <c r="AJ85" s="31" t="s">
        <v>345</v>
      </c>
      <c r="AK85" s="31" t="s">
        <v>345</v>
      </c>
      <c r="AL85" s="31" t="s">
        <v>345</v>
      </c>
      <c r="AM85" s="32"/>
      <c r="AN85" s="31"/>
      <c r="AO85" s="31"/>
      <c r="AP85" s="32"/>
      <c r="AQ85" s="31" t="s">
        <v>345</v>
      </c>
      <c r="AR85" s="31" t="s">
        <v>345</v>
      </c>
      <c r="AS85" s="31" t="s">
        <v>345</v>
      </c>
      <c r="AT85" s="31" t="s">
        <v>345</v>
      </c>
      <c r="AU85" s="31" t="s">
        <v>345</v>
      </c>
      <c r="AV85" s="31" t="s">
        <v>345</v>
      </c>
      <c r="AW85" s="31" t="s">
        <v>345</v>
      </c>
      <c r="AX85" s="31" t="s">
        <v>345</v>
      </c>
      <c r="AY85" s="31" t="s">
        <v>345</v>
      </c>
      <c r="AZ85" s="31" t="s">
        <v>345</v>
      </c>
      <c r="BA85" s="31" t="s">
        <v>345</v>
      </c>
      <c r="BB85" s="31" t="s">
        <v>345</v>
      </c>
      <c r="BC85" s="31" t="s">
        <v>345</v>
      </c>
      <c r="BD85" s="31" t="s">
        <v>345</v>
      </c>
      <c r="BE85" s="31" t="s">
        <v>345</v>
      </c>
      <c r="BF85" s="32" t="s">
        <v>345</v>
      </c>
      <c r="BG85" s="31" t="s">
        <v>345</v>
      </c>
      <c r="BH85" s="31">
        <v>621.57197218212832</v>
      </c>
      <c r="BI85" s="31">
        <v>2103.130287921027</v>
      </c>
      <c r="BJ85" s="31" t="s">
        <v>345</v>
      </c>
      <c r="BK85" s="31" t="s">
        <v>345</v>
      </c>
      <c r="BL85" s="31" t="s">
        <v>345</v>
      </c>
      <c r="BM85" s="31">
        <v>2437.1657754010694</v>
      </c>
      <c r="BN85" s="31" t="s">
        <v>345</v>
      </c>
      <c r="BO85" s="32" t="s">
        <v>345</v>
      </c>
      <c r="BP85" s="31" t="s">
        <v>345</v>
      </c>
      <c r="BQ85" s="31" t="s">
        <v>345</v>
      </c>
      <c r="BR85" s="31" t="s">
        <v>345</v>
      </c>
      <c r="BS85" s="31" t="s">
        <v>345</v>
      </c>
      <c r="BT85" s="31" t="s">
        <v>345</v>
      </c>
      <c r="BU85" s="31" t="s">
        <v>345</v>
      </c>
      <c r="BV85" s="31" t="s">
        <v>345</v>
      </c>
      <c r="BW85" s="31" t="s">
        <v>345</v>
      </c>
      <c r="BX85" s="31" t="s">
        <v>345</v>
      </c>
      <c r="BY85" s="31" t="s">
        <v>345</v>
      </c>
      <c r="BZ85" s="31" t="s">
        <v>345</v>
      </c>
      <c r="CA85" s="31" t="s">
        <v>345</v>
      </c>
      <c r="CB85" s="31" t="s">
        <v>345</v>
      </c>
      <c r="CC85" s="31" t="s">
        <v>345</v>
      </c>
      <c r="CD85" s="31" t="s">
        <v>345</v>
      </c>
      <c r="CE85" s="32" t="s">
        <v>345</v>
      </c>
      <c r="CF85" s="31" t="s">
        <v>345</v>
      </c>
      <c r="CG85" s="32" t="s">
        <v>345</v>
      </c>
      <c r="CH85" s="31" t="s">
        <v>345</v>
      </c>
      <c r="CI85" s="31">
        <v>584.46201957456799</v>
      </c>
      <c r="CJ85" s="31">
        <v>650.10309457883318</v>
      </c>
      <c r="CK85" s="31">
        <v>1008.3603082851638</v>
      </c>
      <c r="CL85" s="31" t="s">
        <v>345</v>
      </c>
      <c r="CM85" s="31" t="s">
        <v>345</v>
      </c>
      <c r="CN85" s="31" t="s">
        <v>345</v>
      </c>
      <c r="CO85" s="31" t="s">
        <v>345</v>
      </c>
      <c r="CP85" s="31" t="s">
        <v>345</v>
      </c>
      <c r="CQ85" s="31" t="s">
        <v>345</v>
      </c>
      <c r="CR85" s="31" t="s">
        <v>345</v>
      </c>
      <c r="CS85" s="31" t="s">
        <v>345</v>
      </c>
      <c r="CT85" s="31" t="s">
        <v>345</v>
      </c>
      <c r="CU85" s="31" t="s">
        <v>345</v>
      </c>
      <c r="CV85" s="31" t="s">
        <v>345</v>
      </c>
      <c r="CW85" s="31">
        <v>1052.4971623155507</v>
      </c>
      <c r="CX85" s="32" t="s">
        <v>345</v>
      </c>
      <c r="CY85" s="31" t="s">
        <v>345</v>
      </c>
      <c r="CZ85" s="31" t="s">
        <v>345</v>
      </c>
      <c r="DA85" s="31" t="s">
        <v>345</v>
      </c>
      <c r="DB85" s="31" t="s">
        <v>345</v>
      </c>
      <c r="DC85" s="31" t="s">
        <v>345</v>
      </c>
      <c r="DD85" s="31" t="s">
        <v>345</v>
      </c>
      <c r="DE85" s="31" t="s">
        <v>345</v>
      </c>
      <c r="DF85" s="32" t="s">
        <v>345</v>
      </c>
      <c r="DG85" s="31" t="s">
        <v>345</v>
      </c>
      <c r="DH85" s="31" t="s">
        <v>345</v>
      </c>
      <c r="DI85" s="31" t="s">
        <v>345</v>
      </c>
      <c r="DJ85" s="31" t="s">
        <v>345</v>
      </c>
      <c r="DK85" s="31" t="s">
        <v>345</v>
      </c>
      <c r="DL85" s="31" t="s">
        <v>345</v>
      </c>
      <c r="DM85" s="31" t="s">
        <v>345</v>
      </c>
      <c r="DN85" s="31" t="s">
        <v>345</v>
      </c>
      <c r="DO85" s="31" t="s">
        <v>345</v>
      </c>
      <c r="DP85" s="31" t="s">
        <v>345</v>
      </c>
      <c r="DQ85" s="31" t="s">
        <v>345</v>
      </c>
      <c r="DR85" s="31" t="s">
        <v>345</v>
      </c>
      <c r="DS85" s="31" t="s">
        <v>345</v>
      </c>
      <c r="DT85" s="31" t="s">
        <v>345</v>
      </c>
      <c r="DU85" s="31" t="s">
        <v>345</v>
      </c>
      <c r="DV85" s="32" t="s">
        <v>345</v>
      </c>
      <c r="DW85" s="32" t="s">
        <v>345</v>
      </c>
      <c r="DX85" s="31" t="s">
        <v>345</v>
      </c>
      <c r="DY85" s="31" t="s">
        <v>345</v>
      </c>
      <c r="DZ85" s="31" t="s">
        <v>345</v>
      </c>
      <c r="EA85" s="31" t="s">
        <v>345</v>
      </c>
      <c r="EB85" s="31" t="s">
        <v>345</v>
      </c>
      <c r="EC85" s="31" t="s">
        <v>345</v>
      </c>
      <c r="ED85" s="31" t="s">
        <v>345</v>
      </c>
      <c r="EE85" s="31" t="s">
        <v>345</v>
      </c>
      <c r="EF85" s="31" t="s">
        <v>345</v>
      </c>
      <c r="EG85" s="31" t="s">
        <v>345</v>
      </c>
      <c r="EH85" s="31" t="s">
        <v>345</v>
      </c>
      <c r="EI85" s="31" t="s">
        <v>345</v>
      </c>
      <c r="EJ85" s="31" t="s">
        <v>345</v>
      </c>
      <c r="EK85" s="31" t="s">
        <v>345</v>
      </c>
      <c r="EL85" s="31" t="s">
        <v>345</v>
      </c>
      <c r="EM85" s="31" t="s">
        <v>345</v>
      </c>
      <c r="EN85" s="31" t="s">
        <v>345</v>
      </c>
      <c r="EO85" s="31" t="s">
        <v>345</v>
      </c>
      <c r="EP85" s="31" t="s">
        <v>345</v>
      </c>
      <c r="EQ85" s="31" t="s">
        <v>345</v>
      </c>
      <c r="ER85" s="31" t="s">
        <v>345</v>
      </c>
      <c r="ES85" s="31" t="s">
        <v>345</v>
      </c>
      <c r="ET85" s="31" t="s">
        <v>345</v>
      </c>
      <c r="EU85" s="31" t="s">
        <v>345</v>
      </c>
      <c r="EV85" s="31" t="s">
        <v>345</v>
      </c>
      <c r="EW85" s="31" t="s">
        <v>345</v>
      </c>
      <c r="EX85" s="31" t="s">
        <v>345</v>
      </c>
      <c r="EY85" s="31" t="s">
        <v>345</v>
      </c>
      <c r="EZ85" s="31" t="s">
        <v>345</v>
      </c>
      <c r="FA85" s="31" t="s">
        <v>345</v>
      </c>
      <c r="FB85" s="31" t="s">
        <v>345</v>
      </c>
      <c r="FC85" s="31" t="s">
        <v>345</v>
      </c>
      <c r="FD85" s="31" t="s">
        <v>345</v>
      </c>
      <c r="FE85" s="31" t="s">
        <v>345</v>
      </c>
      <c r="FF85" s="31" t="s">
        <v>345</v>
      </c>
      <c r="FG85" s="31" t="s">
        <v>345</v>
      </c>
      <c r="FH85" s="31" t="s">
        <v>345</v>
      </c>
      <c r="FI85" s="31" t="s">
        <v>345</v>
      </c>
      <c r="FJ85" s="31" t="s">
        <v>345</v>
      </c>
      <c r="FK85" s="31" t="s">
        <v>345</v>
      </c>
      <c r="FL85" s="31" t="s">
        <v>345</v>
      </c>
      <c r="FM85" s="31" t="s">
        <v>345</v>
      </c>
      <c r="FN85" s="31" t="s">
        <v>345</v>
      </c>
      <c r="FO85" s="31" t="s">
        <v>345</v>
      </c>
      <c r="FP85" s="31" t="s">
        <v>345</v>
      </c>
      <c r="FQ85" s="31" t="s">
        <v>345</v>
      </c>
      <c r="FR85" s="31" t="s">
        <v>345</v>
      </c>
      <c r="FS85" s="31" t="s">
        <v>345</v>
      </c>
      <c r="FT85" s="31" t="s">
        <v>345</v>
      </c>
      <c r="FU85" s="31" t="s">
        <v>345</v>
      </c>
      <c r="FV85" s="31" t="s">
        <v>345</v>
      </c>
      <c r="FW85" s="31" t="s">
        <v>345</v>
      </c>
      <c r="FX85" s="31" t="s">
        <v>345</v>
      </c>
      <c r="FY85" s="32" t="s">
        <v>345</v>
      </c>
      <c r="FZ85" s="31" t="s">
        <v>345</v>
      </c>
      <c r="GA85" s="49" t="s">
        <v>345</v>
      </c>
    </row>
    <row r="86" spans="1:183">
      <c r="A86" s="50">
        <v>1894</v>
      </c>
      <c r="B86" s="31">
        <v>2644.598719316969</v>
      </c>
      <c r="C86" s="31">
        <v>3468.2890109890109</v>
      </c>
      <c r="D86" s="31">
        <v>2657.4271229404308</v>
      </c>
      <c r="E86" s="31">
        <v>1399.4225408203902</v>
      </c>
      <c r="F86" s="31">
        <v>2626.0233672857998</v>
      </c>
      <c r="G86" s="31">
        <v>2597.6019153773409</v>
      </c>
      <c r="H86" s="31">
        <v>1575.8200385819664</v>
      </c>
      <c r="I86" s="31">
        <v>3273.0339447607003</v>
      </c>
      <c r="J86" s="31">
        <v>1763.7167042326203</v>
      </c>
      <c r="K86" s="31">
        <v>1888.0181480717672</v>
      </c>
      <c r="L86" s="31">
        <v>3179.3955151121222</v>
      </c>
      <c r="M86" s="31">
        <v>4028.8928176226877</v>
      </c>
      <c r="N86" s="32">
        <v>2734.1522629160518</v>
      </c>
      <c r="O86" s="36" t="s">
        <v>345</v>
      </c>
      <c r="P86" s="31" t="s">
        <v>345</v>
      </c>
      <c r="Q86" s="31">
        <v>1078.9880262649672</v>
      </c>
      <c r="R86" s="31">
        <v>1711.6065501217083</v>
      </c>
      <c r="S86" s="31" t="s">
        <v>345</v>
      </c>
      <c r="T86" s="35" t="s">
        <v>345</v>
      </c>
      <c r="U86" s="31">
        <v>3765.5375552282767</v>
      </c>
      <c r="V86" s="31">
        <v>3579.0955678670357</v>
      </c>
      <c r="W86" s="31">
        <v>2420.4608474907245</v>
      </c>
      <c r="X86" s="31">
        <v>3313.7995798135421</v>
      </c>
      <c r="Y86" s="32">
        <v>3277.162524588899</v>
      </c>
      <c r="Z86" s="31" t="s">
        <v>345</v>
      </c>
      <c r="AA86" s="31" t="s">
        <v>345</v>
      </c>
      <c r="AB86" s="31" t="s">
        <v>345</v>
      </c>
      <c r="AC86" s="31" t="s">
        <v>345</v>
      </c>
      <c r="AD86" s="31" t="s">
        <v>345</v>
      </c>
      <c r="AE86" s="31" t="s">
        <v>345</v>
      </c>
      <c r="AF86" s="31" t="s">
        <v>345</v>
      </c>
      <c r="AG86" s="32" t="s">
        <v>345</v>
      </c>
      <c r="AH86" s="31" t="s">
        <v>345</v>
      </c>
      <c r="AI86" s="31" t="s">
        <v>345</v>
      </c>
      <c r="AJ86" s="31" t="s">
        <v>345</v>
      </c>
      <c r="AK86" s="31" t="s">
        <v>345</v>
      </c>
      <c r="AL86" s="31" t="s">
        <v>345</v>
      </c>
      <c r="AM86" s="32"/>
      <c r="AN86" s="31"/>
      <c r="AO86" s="31"/>
      <c r="AP86" s="32"/>
      <c r="AQ86" s="31" t="s">
        <v>345</v>
      </c>
      <c r="AR86" s="31" t="s">
        <v>345</v>
      </c>
      <c r="AS86" s="31" t="s">
        <v>345</v>
      </c>
      <c r="AT86" s="31" t="s">
        <v>345</v>
      </c>
      <c r="AU86" s="31" t="s">
        <v>345</v>
      </c>
      <c r="AV86" s="31" t="s">
        <v>345</v>
      </c>
      <c r="AW86" s="31" t="s">
        <v>345</v>
      </c>
      <c r="AX86" s="31" t="s">
        <v>345</v>
      </c>
      <c r="AY86" s="31" t="s">
        <v>345</v>
      </c>
      <c r="AZ86" s="31" t="s">
        <v>345</v>
      </c>
      <c r="BA86" s="31" t="s">
        <v>345</v>
      </c>
      <c r="BB86" s="31" t="s">
        <v>345</v>
      </c>
      <c r="BC86" s="31" t="s">
        <v>345</v>
      </c>
      <c r="BD86" s="31" t="s">
        <v>345</v>
      </c>
      <c r="BE86" s="31" t="s">
        <v>345</v>
      </c>
      <c r="BF86" s="32" t="s">
        <v>345</v>
      </c>
      <c r="BG86" s="31" t="s">
        <v>345</v>
      </c>
      <c r="BH86" s="31">
        <v>621.1956173511885</v>
      </c>
      <c r="BI86" s="31">
        <v>2042.0856452653222</v>
      </c>
      <c r="BJ86" s="31" t="s">
        <v>345</v>
      </c>
      <c r="BK86" s="31" t="s">
        <v>345</v>
      </c>
      <c r="BL86" s="31" t="s">
        <v>345</v>
      </c>
      <c r="BM86" s="31">
        <v>2657.1428571428569</v>
      </c>
      <c r="BN86" s="31" t="s">
        <v>345</v>
      </c>
      <c r="BO86" s="32" t="s">
        <v>345</v>
      </c>
      <c r="BP86" s="31" t="s">
        <v>345</v>
      </c>
      <c r="BQ86" s="31" t="s">
        <v>345</v>
      </c>
      <c r="BR86" s="31" t="s">
        <v>345</v>
      </c>
      <c r="BS86" s="31" t="s">
        <v>345</v>
      </c>
      <c r="BT86" s="31" t="s">
        <v>345</v>
      </c>
      <c r="BU86" s="31" t="s">
        <v>345</v>
      </c>
      <c r="BV86" s="31" t="s">
        <v>345</v>
      </c>
      <c r="BW86" s="31" t="s">
        <v>345</v>
      </c>
      <c r="BX86" s="31" t="s">
        <v>345</v>
      </c>
      <c r="BY86" s="31" t="s">
        <v>345</v>
      </c>
      <c r="BZ86" s="31" t="s">
        <v>345</v>
      </c>
      <c r="CA86" s="31" t="s">
        <v>345</v>
      </c>
      <c r="CB86" s="31" t="s">
        <v>345</v>
      </c>
      <c r="CC86" s="31" t="s">
        <v>345</v>
      </c>
      <c r="CD86" s="31" t="s">
        <v>345</v>
      </c>
      <c r="CE86" s="32" t="s">
        <v>345</v>
      </c>
      <c r="CF86" s="31" t="s">
        <v>345</v>
      </c>
      <c r="CG86" s="32" t="s">
        <v>345</v>
      </c>
      <c r="CH86" s="31" t="s">
        <v>345</v>
      </c>
      <c r="CI86" s="31">
        <v>592.39962353275439</v>
      </c>
      <c r="CJ86" s="31">
        <v>654.08916392340927</v>
      </c>
      <c r="CK86" s="31">
        <v>1119.4156711003627</v>
      </c>
      <c r="CL86" s="31" t="s">
        <v>345</v>
      </c>
      <c r="CM86" s="31" t="s">
        <v>345</v>
      </c>
      <c r="CN86" s="31" t="s">
        <v>345</v>
      </c>
      <c r="CO86" s="31" t="s">
        <v>345</v>
      </c>
      <c r="CP86" s="31" t="s">
        <v>345</v>
      </c>
      <c r="CQ86" s="31" t="s">
        <v>345</v>
      </c>
      <c r="CR86" s="31" t="s">
        <v>345</v>
      </c>
      <c r="CS86" s="31" t="s">
        <v>345</v>
      </c>
      <c r="CT86" s="31" t="s">
        <v>345</v>
      </c>
      <c r="CU86" s="31" t="s">
        <v>345</v>
      </c>
      <c r="CV86" s="31" t="s">
        <v>345</v>
      </c>
      <c r="CW86" s="31">
        <v>1043.2477678571429</v>
      </c>
      <c r="CX86" s="32" t="s">
        <v>345</v>
      </c>
      <c r="CY86" s="31" t="s">
        <v>345</v>
      </c>
      <c r="CZ86" s="31" t="s">
        <v>345</v>
      </c>
      <c r="DA86" s="31" t="s">
        <v>345</v>
      </c>
      <c r="DB86" s="31" t="s">
        <v>345</v>
      </c>
      <c r="DC86" s="31" t="s">
        <v>345</v>
      </c>
      <c r="DD86" s="31" t="s">
        <v>345</v>
      </c>
      <c r="DE86" s="31" t="s">
        <v>345</v>
      </c>
      <c r="DF86" s="32" t="s">
        <v>345</v>
      </c>
      <c r="DG86" s="31" t="s">
        <v>345</v>
      </c>
      <c r="DH86" s="31" t="s">
        <v>345</v>
      </c>
      <c r="DI86" s="31" t="s">
        <v>345</v>
      </c>
      <c r="DJ86" s="31" t="s">
        <v>345</v>
      </c>
      <c r="DK86" s="31" t="s">
        <v>345</v>
      </c>
      <c r="DL86" s="31" t="s">
        <v>345</v>
      </c>
      <c r="DM86" s="31" t="s">
        <v>345</v>
      </c>
      <c r="DN86" s="31" t="s">
        <v>345</v>
      </c>
      <c r="DO86" s="31" t="s">
        <v>345</v>
      </c>
      <c r="DP86" s="31" t="s">
        <v>345</v>
      </c>
      <c r="DQ86" s="31" t="s">
        <v>345</v>
      </c>
      <c r="DR86" s="31" t="s">
        <v>345</v>
      </c>
      <c r="DS86" s="31" t="s">
        <v>345</v>
      </c>
      <c r="DT86" s="31" t="s">
        <v>345</v>
      </c>
      <c r="DU86" s="31" t="s">
        <v>345</v>
      </c>
      <c r="DV86" s="32" t="s">
        <v>345</v>
      </c>
      <c r="DW86" s="32" t="s">
        <v>345</v>
      </c>
      <c r="DX86" s="31" t="s">
        <v>345</v>
      </c>
      <c r="DY86" s="31" t="s">
        <v>345</v>
      </c>
      <c r="DZ86" s="31" t="s">
        <v>345</v>
      </c>
      <c r="EA86" s="31" t="s">
        <v>345</v>
      </c>
      <c r="EB86" s="31" t="s">
        <v>345</v>
      </c>
      <c r="EC86" s="31" t="s">
        <v>345</v>
      </c>
      <c r="ED86" s="31" t="s">
        <v>345</v>
      </c>
      <c r="EE86" s="31" t="s">
        <v>345</v>
      </c>
      <c r="EF86" s="31" t="s">
        <v>345</v>
      </c>
      <c r="EG86" s="31" t="s">
        <v>345</v>
      </c>
      <c r="EH86" s="31" t="s">
        <v>345</v>
      </c>
      <c r="EI86" s="31" t="s">
        <v>345</v>
      </c>
      <c r="EJ86" s="31" t="s">
        <v>345</v>
      </c>
      <c r="EK86" s="31" t="s">
        <v>345</v>
      </c>
      <c r="EL86" s="31" t="s">
        <v>345</v>
      </c>
      <c r="EM86" s="31" t="s">
        <v>345</v>
      </c>
      <c r="EN86" s="31" t="s">
        <v>345</v>
      </c>
      <c r="EO86" s="31" t="s">
        <v>345</v>
      </c>
      <c r="EP86" s="31" t="s">
        <v>345</v>
      </c>
      <c r="EQ86" s="31" t="s">
        <v>345</v>
      </c>
      <c r="ER86" s="31" t="s">
        <v>345</v>
      </c>
      <c r="ES86" s="31" t="s">
        <v>345</v>
      </c>
      <c r="ET86" s="31" t="s">
        <v>345</v>
      </c>
      <c r="EU86" s="31" t="s">
        <v>345</v>
      </c>
      <c r="EV86" s="31" t="s">
        <v>345</v>
      </c>
      <c r="EW86" s="31" t="s">
        <v>345</v>
      </c>
      <c r="EX86" s="31" t="s">
        <v>345</v>
      </c>
      <c r="EY86" s="31" t="s">
        <v>345</v>
      </c>
      <c r="EZ86" s="31" t="s">
        <v>345</v>
      </c>
      <c r="FA86" s="31" t="s">
        <v>345</v>
      </c>
      <c r="FB86" s="31" t="s">
        <v>345</v>
      </c>
      <c r="FC86" s="31" t="s">
        <v>345</v>
      </c>
      <c r="FD86" s="31" t="s">
        <v>345</v>
      </c>
      <c r="FE86" s="31" t="s">
        <v>345</v>
      </c>
      <c r="FF86" s="31" t="s">
        <v>345</v>
      </c>
      <c r="FG86" s="31" t="s">
        <v>345</v>
      </c>
      <c r="FH86" s="31" t="s">
        <v>345</v>
      </c>
      <c r="FI86" s="31" t="s">
        <v>345</v>
      </c>
      <c r="FJ86" s="31" t="s">
        <v>345</v>
      </c>
      <c r="FK86" s="31" t="s">
        <v>345</v>
      </c>
      <c r="FL86" s="31" t="s">
        <v>345</v>
      </c>
      <c r="FM86" s="31" t="s">
        <v>345</v>
      </c>
      <c r="FN86" s="31" t="s">
        <v>345</v>
      </c>
      <c r="FO86" s="31" t="s">
        <v>345</v>
      </c>
      <c r="FP86" s="31" t="s">
        <v>345</v>
      </c>
      <c r="FQ86" s="31" t="s">
        <v>345</v>
      </c>
      <c r="FR86" s="31" t="s">
        <v>345</v>
      </c>
      <c r="FS86" s="31" t="s">
        <v>345</v>
      </c>
      <c r="FT86" s="31" t="s">
        <v>345</v>
      </c>
      <c r="FU86" s="31" t="s">
        <v>345</v>
      </c>
      <c r="FV86" s="31" t="s">
        <v>345</v>
      </c>
      <c r="FW86" s="31" t="s">
        <v>345</v>
      </c>
      <c r="FX86" s="31" t="s">
        <v>345</v>
      </c>
      <c r="FY86" s="32" t="s">
        <v>345</v>
      </c>
      <c r="FZ86" s="31" t="s">
        <v>345</v>
      </c>
      <c r="GA86" s="49" t="s">
        <v>345</v>
      </c>
    </row>
    <row r="87" spans="1:183">
      <c r="A87" s="50">
        <v>1895</v>
      </c>
      <c r="B87" s="31">
        <v>2687.7818661971833</v>
      </c>
      <c r="C87" s="31">
        <v>3511.5006988662844</v>
      </c>
      <c r="D87" s="31">
        <v>2770.2252816020027</v>
      </c>
      <c r="E87" s="31">
        <v>1492.3962948046717</v>
      </c>
      <c r="F87" s="31">
        <v>2569.2218315127934</v>
      </c>
      <c r="G87" s="31">
        <v>2686.0838313841509</v>
      </c>
      <c r="H87" s="31">
        <v>1591.5813901383251</v>
      </c>
      <c r="I87" s="31">
        <v>3334.3743493649799</v>
      </c>
      <c r="J87" s="31">
        <v>1762.7699317507443</v>
      </c>
      <c r="K87" s="31">
        <v>1963.0310457516341</v>
      </c>
      <c r="L87" s="31">
        <v>3487.7970456005137</v>
      </c>
      <c r="M87" s="31">
        <v>4117.7007725453204</v>
      </c>
      <c r="N87" s="32">
        <v>2780.7711942906553</v>
      </c>
      <c r="O87" s="36" t="s">
        <v>345</v>
      </c>
      <c r="P87" s="31" t="s">
        <v>345</v>
      </c>
      <c r="Q87" s="31">
        <v>1117.3537871524447</v>
      </c>
      <c r="R87" s="31">
        <v>1689.0455471718897</v>
      </c>
      <c r="S87" s="31" t="s">
        <v>345</v>
      </c>
      <c r="T87" s="35" t="s">
        <v>345</v>
      </c>
      <c r="U87" s="31">
        <v>3487.2832369942194</v>
      </c>
      <c r="V87" s="31">
        <v>3641.6367346938778</v>
      </c>
      <c r="W87" s="31">
        <v>2370.9645966337785</v>
      </c>
      <c r="X87" s="31">
        <v>3644.2203547551221</v>
      </c>
      <c r="Y87" s="32">
        <v>3554.258095057754</v>
      </c>
      <c r="Z87" s="31" t="s">
        <v>345</v>
      </c>
      <c r="AA87" s="31" t="s">
        <v>345</v>
      </c>
      <c r="AB87" s="31" t="s">
        <v>345</v>
      </c>
      <c r="AC87" s="31" t="s">
        <v>345</v>
      </c>
      <c r="AD87" s="31" t="s">
        <v>345</v>
      </c>
      <c r="AE87" s="31" t="s">
        <v>345</v>
      </c>
      <c r="AF87" s="31" t="s">
        <v>345</v>
      </c>
      <c r="AG87" s="32" t="s">
        <v>345</v>
      </c>
      <c r="AH87" s="31" t="s">
        <v>345</v>
      </c>
      <c r="AI87" s="31" t="s">
        <v>345</v>
      </c>
      <c r="AJ87" s="31" t="s">
        <v>345</v>
      </c>
      <c r="AK87" s="31" t="s">
        <v>345</v>
      </c>
      <c r="AL87" s="31" t="s">
        <v>345</v>
      </c>
      <c r="AM87" s="32"/>
      <c r="AN87" s="31"/>
      <c r="AO87" s="31"/>
      <c r="AP87" s="32"/>
      <c r="AQ87" s="31" t="s">
        <v>345</v>
      </c>
      <c r="AR87" s="31" t="s">
        <v>345</v>
      </c>
      <c r="AS87" s="31" t="s">
        <v>345</v>
      </c>
      <c r="AT87" s="31" t="s">
        <v>345</v>
      </c>
      <c r="AU87" s="31" t="s">
        <v>345</v>
      </c>
      <c r="AV87" s="31" t="s">
        <v>345</v>
      </c>
      <c r="AW87" s="31" t="s">
        <v>345</v>
      </c>
      <c r="AX87" s="31" t="s">
        <v>345</v>
      </c>
      <c r="AY87" s="31" t="s">
        <v>345</v>
      </c>
      <c r="AZ87" s="31" t="s">
        <v>345</v>
      </c>
      <c r="BA87" s="31" t="s">
        <v>345</v>
      </c>
      <c r="BB87" s="31" t="s">
        <v>345</v>
      </c>
      <c r="BC87" s="31" t="s">
        <v>345</v>
      </c>
      <c r="BD87" s="31" t="s">
        <v>345</v>
      </c>
      <c r="BE87" s="31" t="s">
        <v>345</v>
      </c>
      <c r="BF87" s="32" t="s">
        <v>345</v>
      </c>
      <c r="BG87" s="31" t="s">
        <v>345</v>
      </c>
      <c r="BH87" s="31">
        <v>783.41677096370461</v>
      </c>
      <c r="BI87" s="31">
        <v>2157.8144807206127</v>
      </c>
      <c r="BJ87" s="31" t="s">
        <v>345</v>
      </c>
      <c r="BK87" s="31">
        <v>1132.1961620469083</v>
      </c>
      <c r="BL87" s="31" t="s">
        <v>345</v>
      </c>
      <c r="BM87" s="31">
        <v>2568.1818181818185</v>
      </c>
      <c r="BN87" s="31" t="s">
        <v>345</v>
      </c>
      <c r="BO87" s="32" t="s">
        <v>345</v>
      </c>
      <c r="BP87" s="31" t="s">
        <v>345</v>
      </c>
      <c r="BQ87" s="31" t="s">
        <v>345</v>
      </c>
      <c r="BR87" s="31" t="s">
        <v>345</v>
      </c>
      <c r="BS87" s="31" t="s">
        <v>345</v>
      </c>
      <c r="BT87" s="31" t="s">
        <v>345</v>
      </c>
      <c r="BU87" s="31" t="s">
        <v>345</v>
      </c>
      <c r="BV87" s="31" t="s">
        <v>345</v>
      </c>
      <c r="BW87" s="31" t="s">
        <v>345</v>
      </c>
      <c r="BX87" s="31" t="s">
        <v>345</v>
      </c>
      <c r="BY87" s="31" t="s">
        <v>345</v>
      </c>
      <c r="BZ87" s="31" t="s">
        <v>345</v>
      </c>
      <c r="CA87" s="31" t="s">
        <v>345</v>
      </c>
      <c r="CB87" s="31" t="s">
        <v>345</v>
      </c>
      <c r="CC87" s="31" t="s">
        <v>345</v>
      </c>
      <c r="CD87" s="31" t="s">
        <v>345</v>
      </c>
      <c r="CE87" s="32" t="s">
        <v>345</v>
      </c>
      <c r="CF87" s="31" t="s">
        <v>345</v>
      </c>
      <c r="CG87" s="32" t="s">
        <v>345</v>
      </c>
      <c r="CH87" s="31" t="s">
        <v>345</v>
      </c>
      <c r="CI87" s="31">
        <v>576.82980443322504</v>
      </c>
      <c r="CJ87" s="31">
        <v>662.16872074641492</v>
      </c>
      <c r="CK87" s="31">
        <v>1123.4641532016756</v>
      </c>
      <c r="CL87" s="31" t="s">
        <v>345</v>
      </c>
      <c r="CM87" s="31" t="s">
        <v>345</v>
      </c>
      <c r="CN87" s="31" t="s">
        <v>345</v>
      </c>
      <c r="CO87" s="31" t="s">
        <v>345</v>
      </c>
      <c r="CP87" s="31" t="s">
        <v>345</v>
      </c>
      <c r="CQ87" s="31" t="s">
        <v>345</v>
      </c>
      <c r="CR87" s="31" t="s">
        <v>345</v>
      </c>
      <c r="CS87" s="31" t="s">
        <v>345</v>
      </c>
      <c r="CT87" s="31" t="s">
        <v>345</v>
      </c>
      <c r="CU87" s="31" t="s">
        <v>345</v>
      </c>
      <c r="CV87" s="31" t="s">
        <v>345</v>
      </c>
      <c r="CW87" s="31">
        <v>1084.9420849420851</v>
      </c>
      <c r="CX87" s="32" t="s">
        <v>345</v>
      </c>
      <c r="CY87" s="31" t="s">
        <v>345</v>
      </c>
      <c r="CZ87" s="31" t="s">
        <v>345</v>
      </c>
      <c r="DA87" s="31" t="s">
        <v>345</v>
      </c>
      <c r="DB87" s="31" t="s">
        <v>345</v>
      </c>
      <c r="DC87" s="31" t="s">
        <v>345</v>
      </c>
      <c r="DD87" s="31" t="s">
        <v>345</v>
      </c>
      <c r="DE87" s="31" t="s">
        <v>345</v>
      </c>
      <c r="DF87" s="32" t="s">
        <v>345</v>
      </c>
      <c r="DG87" s="31" t="s">
        <v>345</v>
      </c>
      <c r="DH87" s="31" t="s">
        <v>345</v>
      </c>
      <c r="DI87" s="31" t="s">
        <v>345</v>
      </c>
      <c r="DJ87" s="31" t="s">
        <v>345</v>
      </c>
      <c r="DK87" s="31" t="s">
        <v>345</v>
      </c>
      <c r="DL87" s="31" t="s">
        <v>345</v>
      </c>
      <c r="DM87" s="31" t="s">
        <v>345</v>
      </c>
      <c r="DN87" s="31" t="s">
        <v>345</v>
      </c>
      <c r="DO87" s="31" t="s">
        <v>345</v>
      </c>
      <c r="DP87" s="31" t="s">
        <v>345</v>
      </c>
      <c r="DQ87" s="31" t="s">
        <v>345</v>
      </c>
      <c r="DR87" s="31" t="s">
        <v>345</v>
      </c>
      <c r="DS87" s="31" t="s">
        <v>345</v>
      </c>
      <c r="DT87" s="31" t="s">
        <v>345</v>
      </c>
      <c r="DU87" s="31" t="s">
        <v>345</v>
      </c>
      <c r="DV87" s="32" t="s">
        <v>345</v>
      </c>
      <c r="DW87" s="32" t="s">
        <v>345</v>
      </c>
      <c r="DX87" s="31" t="s">
        <v>345</v>
      </c>
      <c r="DY87" s="31" t="s">
        <v>345</v>
      </c>
      <c r="DZ87" s="31" t="s">
        <v>345</v>
      </c>
      <c r="EA87" s="31" t="s">
        <v>345</v>
      </c>
      <c r="EB87" s="31" t="s">
        <v>345</v>
      </c>
      <c r="EC87" s="31" t="s">
        <v>345</v>
      </c>
      <c r="ED87" s="31" t="s">
        <v>345</v>
      </c>
      <c r="EE87" s="31" t="s">
        <v>345</v>
      </c>
      <c r="EF87" s="31" t="s">
        <v>345</v>
      </c>
      <c r="EG87" s="31" t="s">
        <v>345</v>
      </c>
      <c r="EH87" s="31" t="s">
        <v>345</v>
      </c>
      <c r="EI87" s="31" t="s">
        <v>345</v>
      </c>
      <c r="EJ87" s="31" t="s">
        <v>345</v>
      </c>
      <c r="EK87" s="31" t="s">
        <v>345</v>
      </c>
      <c r="EL87" s="31" t="s">
        <v>345</v>
      </c>
      <c r="EM87" s="31" t="s">
        <v>345</v>
      </c>
      <c r="EN87" s="31" t="s">
        <v>345</v>
      </c>
      <c r="EO87" s="31" t="s">
        <v>345</v>
      </c>
      <c r="EP87" s="31" t="s">
        <v>345</v>
      </c>
      <c r="EQ87" s="31" t="s">
        <v>345</v>
      </c>
      <c r="ER87" s="31" t="s">
        <v>345</v>
      </c>
      <c r="ES87" s="31" t="s">
        <v>345</v>
      </c>
      <c r="ET87" s="31" t="s">
        <v>345</v>
      </c>
      <c r="EU87" s="31" t="s">
        <v>345</v>
      </c>
      <c r="EV87" s="31" t="s">
        <v>345</v>
      </c>
      <c r="EW87" s="31" t="s">
        <v>345</v>
      </c>
      <c r="EX87" s="31" t="s">
        <v>345</v>
      </c>
      <c r="EY87" s="31" t="s">
        <v>345</v>
      </c>
      <c r="EZ87" s="31" t="s">
        <v>345</v>
      </c>
      <c r="FA87" s="31" t="s">
        <v>345</v>
      </c>
      <c r="FB87" s="31" t="s">
        <v>345</v>
      </c>
      <c r="FC87" s="31" t="s">
        <v>345</v>
      </c>
      <c r="FD87" s="31" t="s">
        <v>345</v>
      </c>
      <c r="FE87" s="31" t="s">
        <v>345</v>
      </c>
      <c r="FF87" s="31" t="s">
        <v>345</v>
      </c>
      <c r="FG87" s="31" t="s">
        <v>345</v>
      </c>
      <c r="FH87" s="31" t="s">
        <v>345</v>
      </c>
      <c r="FI87" s="31" t="s">
        <v>345</v>
      </c>
      <c r="FJ87" s="31" t="s">
        <v>345</v>
      </c>
      <c r="FK87" s="31" t="s">
        <v>345</v>
      </c>
      <c r="FL87" s="31" t="s">
        <v>345</v>
      </c>
      <c r="FM87" s="31" t="s">
        <v>345</v>
      </c>
      <c r="FN87" s="31" t="s">
        <v>345</v>
      </c>
      <c r="FO87" s="31" t="s">
        <v>345</v>
      </c>
      <c r="FP87" s="31" t="s">
        <v>345</v>
      </c>
      <c r="FQ87" s="31" t="s">
        <v>345</v>
      </c>
      <c r="FR87" s="31" t="s">
        <v>345</v>
      </c>
      <c r="FS87" s="31" t="s">
        <v>345</v>
      </c>
      <c r="FT87" s="31" t="s">
        <v>345</v>
      </c>
      <c r="FU87" s="31" t="s">
        <v>345</v>
      </c>
      <c r="FV87" s="31" t="s">
        <v>345</v>
      </c>
      <c r="FW87" s="31" t="s">
        <v>345</v>
      </c>
      <c r="FX87" s="31" t="s">
        <v>345</v>
      </c>
      <c r="FY87" s="32" t="s">
        <v>345</v>
      </c>
      <c r="FZ87" s="31" t="s">
        <v>345</v>
      </c>
      <c r="GA87" s="49" t="s">
        <v>345</v>
      </c>
    </row>
    <row r="88" spans="1:183">
      <c r="A88" s="50">
        <v>1896</v>
      </c>
      <c r="B88" s="31">
        <v>2701.0125457396757</v>
      </c>
      <c r="C88" s="31">
        <v>3551.4953803510934</v>
      </c>
      <c r="D88" s="31">
        <v>2835.790774299835</v>
      </c>
      <c r="E88" s="31">
        <v>1569.9411530815107</v>
      </c>
      <c r="F88" s="31">
        <v>2685.4419536226114</v>
      </c>
      <c r="G88" s="31">
        <v>2739.6427383537789</v>
      </c>
      <c r="H88" s="31">
        <v>1626.6369087859434</v>
      </c>
      <c r="I88" s="31">
        <v>3165.844636251541</v>
      </c>
      <c r="J88" s="31">
        <v>1787.9463641557293</v>
      </c>
      <c r="K88" s="31">
        <v>2049.9898805909734</v>
      </c>
      <c r="L88" s="31">
        <v>3536.0203110123771</v>
      </c>
      <c r="M88" s="31">
        <v>4248.5639031288674</v>
      </c>
      <c r="N88" s="32">
        <v>2854.4550073951436</v>
      </c>
      <c r="O88" s="36" t="s">
        <v>345</v>
      </c>
      <c r="P88" s="31" t="s">
        <v>345</v>
      </c>
      <c r="Q88" s="31">
        <v>1124.9047981721249</v>
      </c>
      <c r="R88" s="31">
        <v>1547.5381072486018</v>
      </c>
      <c r="S88" s="31" t="s">
        <v>345</v>
      </c>
      <c r="T88" s="35" t="s">
        <v>345</v>
      </c>
      <c r="U88" s="31">
        <v>3684.9276185069543</v>
      </c>
      <c r="V88" s="31">
        <v>3987.9625668449203</v>
      </c>
      <c r="W88" s="31">
        <v>2288.4768110387126</v>
      </c>
      <c r="X88" s="31">
        <v>3504.4280715560494</v>
      </c>
      <c r="Y88" s="32">
        <v>3438.1261500309984</v>
      </c>
      <c r="Z88" s="31" t="s">
        <v>345</v>
      </c>
      <c r="AA88" s="31" t="s">
        <v>345</v>
      </c>
      <c r="AB88" s="31" t="s">
        <v>345</v>
      </c>
      <c r="AC88" s="31" t="s">
        <v>345</v>
      </c>
      <c r="AD88" s="31" t="s">
        <v>345</v>
      </c>
      <c r="AE88" s="31" t="s">
        <v>345</v>
      </c>
      <c r="AF88" s="31" t="s">
        <v>345</v>
      </c>
      <c r="AG88" s="32" t="s">
        <v>345</v>
      </c>
      <c r="AH88" s="31" t="s">
        <v>345</v>
      </c>
      <c r="AI88" s="31" t="s">
        <v>345</v>
      </c>
      <c r="AJ88" s="31" t="s">
        <v>345</v>
      </c>
      <c r="AK88" s="31" t="s">
        <v>345</v>
      </c>
      <c r="AL88" s="31" t="s">
        <v>345</v>
      </c>
      <c r="AM88" s="32"/>
      <c r="AN88" s="31"/>
      <c r="AO88" s="31"/>
      <c r="AP88" s="32"/>
      <c r="AQ88" s="31" t="s">
        <v>345</v>
      </c>
      <c r="AR88" s="31" t="s">
        <v>345</v>
      </c>
      <c r="AS88" s="31" t="s">
        <v>345</v>
      </c>
      <c r="AT88" s="31" t="s">
        <v>345</v>
      </c>
      <c r="AU88" s="31" t="s">
        <v>345</v>
      </c>
      <c r="AV88" s="31" t="s">
        <v>345</v>
      </c>
      <c r="AW88" s="31" t="s">
        <v>345</v>
      </c>
      <c r="AX88" s="31" t="s">
        <v>345</v>
      </c>
      <c r="AY88" s="31" t="s">
        <v>345</v>
      </c>
      <c r="AZ88" s="31" t="s">
        <v>345</v>
      </c>
      <c r="BA88" s="31" t="s">
        <v>345</v>
      </c>
      <c r="BB88" s="31" t="s">
        <v>345</v>
      </c>
      <c r="BC88" s="31" t="s">
        <v>345</v>
      </c>
      <c r="BD88" s="31" t="s">
        <v>345</v>
      </c>
      <c r="BE88" s="31" t="s">
        <v>345</v>
      </c>
      <c r="BF88" s="32" t="s">
        <v>345</v>
      </c>
      <c r="BG88" s="31" t="s">
        <v>345</v>
      </c>
      <c r="BH88" s="31">
        <v>709.93766043270989</v>
      </c>
      <c r="BI88" s="31">
        <v>2142.920724825789</v>
      </c>
      <c r="BJ88" s="31" t="s">
        <v>345</v>
      </c>
      <c r="BK88" s="31" t="s">
        <v>345</v>
      </c>
      <c r="BL88" s="31">
        <v>557.34870317002878</v>
      </c>
      <c r="BM88" s="31">
        <v>2644.1717791411043</v>
      </c>
      <c r="BN88" s="31" t="s">
        <v>345</v>
      </c>
      <c r="BO88" s="32" t="s">
        <v>345</v>
      </c>
      <c r="BP88" s="31" t="s">
        <v>345</v>
      </c>
      <c r="BQ88" s="31" t="s">
        <v>345</v>
      </c>
      <c r="BR88" s="31" t="s">
        <v>345</v>
      </c>
      <c r="BS88" s="31" t="s">
        <v>345</v>
      </c>
      <c r="BT88" s="31" t="s">
        <v>345</v>
      </c>
      <c r="BU88" s="31" t="s">
        <v>345</v>
      </c>
      <c r="BV88" s="31" t="s">
        <v>345</v>
      </c>
      <c r="BW88" s="31" t="s">
        <v>345</v>
      </c>
      <c r="BX88" s="31" t="s">
        <v>345</v>
      </c>
      <c r="BY88" s="31" t="s">
        <v>345</v>
      </c>
      <c r="BZ88" s="31" t="s">
        <v>345</v>
      </c>
      <c r="CA88" s="31" t="s">
        <v>345</v>
      </c>
      <c r="CB88" s="31" t="s">
        <v>345</v>
      </c>
      <c r="CC88" s="31" t="s">
        <v>345</v>
      </c>
      <c r="CD88" s="31" t="s">
        <v>345</v>
      </c>
      <c r="CE88" s="32" t="s">
        <v>345</v>
      </c>
      <c r="CF88" s="31" t="s">
        <v>345</v>
      </c>
      <c r="CG88" s="32" t="s">
        <v>345</v>
      </c>
      <c r="CH88" s="31" t="s">
        <v>345</v>
      </c>
      <c r="CI88" s="31">
        <v>533.37226587385851</v>
      </c>
      <c r="CJ88" s="31">
        <v>650.82567736977376</v>
      </c>
      <c r="CK88" s="31">
        <v>1051.1234951180206</v>
      </c>
      <c r="CL88" s="31" t="s">
        <v>345</v>
      </c>
      <c r="CM88" s="31" t="s">
        <v>345</v>
      </c>
      <c r="CN88" s="31" t="s">
        <v>345</v>
      </c>
      <c r="CO88" s="31" t="s">
        <v>345</v>
      </c>
      <c r="CP88" s="31" t="s">
        <v>345</v>
      </c>
      <c r="CQ88" s="31" t="s">
        <v>345</v>
      </c>
      <c r="CR88" s="31" t="s">
        <v>345</v>
      </c>
      <c r="CS88" s="31" t="s">
        <v>345</v>
      </c>
      <c r="CT88" s="31" t="s">
        <v>345</v>
      </c>
      <c r="CU88" s="31" t="s">
        <v>345</v>
      </c>
      <c r="CV88" s="31" t="s">
        <v>345</v>
      </c>
      <c r="CW88" s="31">
        <v>1088.0043325209856</v>
      </c>
      <c r="CX88" s="32" t="s">
        <v>345</v>
      </c>
      <c r="CY88" s="31" t="s">
        <v>345</v>
      </c>
      <c r="CZ88" s="31" t="s">
        <v>345</v>
      </c>
      <c r="DA88" s="31" t="s">
        <v>345</v>
      </c>
      <c r="DB88" s="31" t="s">
        <v>345</v>
      </c>
      <c r="DC88" s="31" t="s">
        <v>345</v>
      </c>
      <c r="DD88" s="31" t="s">
        <v>345</v>
      </c>
      <c r="DE88" s="31" t="s">
        <v>345</v>
      </c>
      <c r="DF88" s="32" t="s">
        <v>345</v>
      </c>
      <c r="DG88" s="31" t="s">
        <v>345</v>
      </c>
      <c r="DH88" s="31" t="s">
        <v>345</v>
      </c>
      <c r="DI88" s="31" t="s">
        <v>345</v>
      </c>
      <c r="DJ88" s="31" t="s">
        <v>345</v>
      </c>
      <c r="DK88" s="31" t="s">
        <v>345</v>
      </c>
      <c r="DL88" s="31" t="s">
        <v>345</v>
      </c>
      <c r="DM88" s="31" t="s">
        <v>345</v>
      </c>
      <c r="DN88" s="31" t="s">
        <v>345</v>
      </c>
      <c r="DO88" s="31" t="s">
        <v>345</v>
      </c>
      <c r="DP88" s="31" t="s">
        <v>345</v>
      </c>
      <c r="DQ88" s="31" t="s">
        <v>345</v>
      </c>
      <c r="DR88" s="31" t="s">
        <v>345</v>
      </c>
      <c r="DS88" s="31" t="s">
        <v>345</v>
      </c>
      <c r="DT88" s="31" t="s">
        <v>345</v>
      </c>
      <c r="DU88" s="31" t="s">
        <v>345</v>
      </c>
      <c r="DV88" s="32" t="s">
        <v>345</v>
      </c>
      <c r="DW88" s="32" t="s">
        <v>345</v>
      </c>
      <c r="DX88" s="31" t="s">
        <v>345</v>
      </c>
      <c r="DY88" s="31" t="s">
        <v>345</v>
      </c>
      <c r="DZ88" s="31" t="s">
        <v>345</v>
      </c>
      <c r="EA88" s="31" t="s">
        <v>345</v>
      </c>
      <c r="EB88" s="31" t="s">
        <v>345</v>
      </c>
      <c r="EC88" s="31" t="s">
        <v>345</v>
      </c>
      <c r="ED88" s="31" t="s">
        <v>345</v>
      </c>
      <c r="EE88" s="31" t="s">
        <v>345</v>
      </c>
      <c r="EF88" s="31" t="s">
        <v>345</v>
      </c>
      <c r="EG88" s="31" t="s">
        <v>345</v>
      </c>
      <c r="EH88" s="31" t="s">
        <v>345</v>
      </c>
      <c r="EI88" s="31" t="s">
        <v>345</v>
      </c>
      <c r="EJ88" s="31" t="s">
        <v>345</v>
      </c>
      <c r="EK88" s="31" t="s">
        <v>345</v>
      </c>
      <c r="EL88" s="31" t="s">
        <v>345</v>
      </c>
      <c r="EM88" s="31" t="s">
        <v>345</v>
      </c>
      <c r="EN88" s="31" t="s">
        <v>345</v>
      </c>
      <c r="EO88" s="31" t="s">
        <v>345</v>
      </c>
      <c r="EP88" s="31" t="s">
        <v>345</v>
      </c>
      <c r="EQ88" s="31" t="s">
        <v>345</v>
      </c>
      <c r="ER88" s="31" t="s">
        <v>345</v>
      </c>
      <c r="ES88" s="31" t="s">
        <v>345</v>
      </c>
      <c r="ET88" s="31" t="s">
        <v>345</v>
      </c>
      <c r="EU88" s="31" t="s">
        <v>345</v>
      </c>
      <c r="EV88" s="31" t="s">
        <v>345</v>
      </c>
      <c r="EW88" s="31" t="s">
        <v>345</v>
      </c>
      <c r="EX88" s="31" t="s">
        <v>345</v>
      </c>
      <c r="EY88" s="31" t="s">
        <v>345</v>
      </c>
      <c r="EZ88" s="31" t="s">
        <v>345</v>
      </c>
      <c r="FA88" s="31" t="s">
        <v>345</v>
      </c>
      <c r="FB88" s="31" t="s">
        <v>345</v>
      </c>
      <c r="FC88" s="31" t="s">
        <v>345</v>
      </c>
      <c r="FD88" s="31" t="s">
        <v>345</v>
      </c>
      <c r="FE88" s="31" t="s">
        <v>345</v>
      </c>
      <c r="FF88" s="31" t="s">
        <v>345</v>
      </c>
      <c r="FG88" s="31" t="s">
        <v>345</v>
      </c>
      <c r="FH88" s="31" t="s">
        <v>345</v>
      </c>
      <c r="FI88" s="31" t="s">
        <v>345</v>
      </c>
      <c r="FJ88" s="31" t="s">
        <v>345</v>
      </c>
      <c r="FK88" s="31" t="s">
        <v>345</v>
      </c>
      <c r="FL88" s="31" t="s">
        <v>345</v>
      </c>
      <c r="FM88" s="31" t="s">
        <v>345</v>
      </c>
      <c r="FN88" s="31" t="s">
        <v>345</v>
      </c>
      <c r="FO88" s="31" t="s">
        <v>345</v>
      </c>
      <c r="FP88" s="31" t="s">
        <v>345</v>
      </c>
      <c r="FQ88" s="31" t="s">
        <v>345</v>
      </c>
      <c r="FR88" s="31" t="s">
        <v>345</v>
      </c>
      <c r="FS88" s="31" t="s">
        <v>345</v>
      </c>
      <c r="FT88" s="31" t="s">
        <v>345</v>
      </c>
      <c r="FU88" s="31" t="s">
        <v>345</v>
      </c>
      <c r="FV88" s="31" t="s">
        <v>345</v>
      </c>
      <c r="FW88" s="31" t="s">
        <v>345</v>
      </c>
      <c r="FX88" s="31" t="s">
        <v>345</v>
      </c>
      <c r="FY88" s="32" t="s">
        <v>345</v>
      </c>
      <c r="FZ88" s="31" t="s">
        <v>345</v>
      </c>
      <c r="GA88" s="49" t="s">
        <v>345</v>
      </c>
    </row>
    <row r="89" spans="1:183">
      <c r="A89" s="50">
        <v>1897</v>
      </c>
      <c r="B89" s="31">
        <v>2730.1526388409798</v>
      </c>
      <c r="C89" s="31">
        <v>3586.4266951740988</v>
      </c>
      <c r="D89" s="31">
        <v>2862.9894394800976</v>
      </c>
      <c r="E89" s="31">
        <v>1624.1945861122006</v>
      </c>
      <c r="F89" s="31">
        <v>2639.248364231189</v>
      </c>
      <c r="G89" s="31">
        <v>2774.6099651393465</v>
      </c>
      <c r="H89" s="31">
        <v>1544.5616530813411</v>
      </c>
      <c r="I89" s="31">
        <v>3436.4741641337387</v>
      </c>
      <c r="J89" s="31">
        <v>1856.4090711730626</v>
      </c>
      <c r="K89" s="31">
        <v>2121.9414360208584</v>
      </c>
      <c r="L89" s="31">
        <v>3675.0313676286073</v>
      </c>
      <c r="M89" s="31">
        <v>4263.5121914622259</v>
      </c>
      <c r="N89" s="32">
        <v>2858.7086954313754</v>
      </c>
      <c r="O89" s="36" t="s">
        <v>345</v>
      </c>
      <c r="P89" s="31" t="s">
        <v>345</v>
      </c>
      <c r="Q89" s="31">
        <v>1181.6635160680528</v>
      </c>
      <c r="R89" s="31">
        <v>1618.9410480349345</v>
      </c>
      <c r="S89" s="31" t="s">
        <v>345</v>
      </c>
      <c r="T89" s="35" t="s">
        <v>345</v>
      </c>
      <c r="U89" s="31">
        <v>3419.9665365309534</v>
      </c>
      <c r="V89" s="31">
        <v>3949.8455497382201</v>
      </c>
      <c r="W89" s="31">
        <v>2511.5133801480356</v>
      </c>
      <c r="X89" s="31">
        <v>3769.4832967669827</v>
      </c>
      <c r="Y89" s="32">
        <v>3675.1500791813864</v>
      </c>
      <c r="Z89" s="31" t="s">
        <v>345</v>
      </c>
      <c r="AA89" s="31" t="s">
        <v>345</v>
      </c>
      <c r="AB89" s="31" t="s">
        <v>345</v>
      </c>
      <c r="AC89" s="31" t="s">
        <v>345</v>
      </c>
      <c r="AD89" s="31" t="s">
        <v>345</v>
      </c>
      <c r="AE89" s="31" t="s">
        <v>345</v>
      </c>
      <c r="AF89" s="31" t="s">
        <v>345</v>
      </c>
      <c r="AG89" s="32" t="s">
        <v>345</v>
      </c>
      <c r="AH89" s="31" t="s">
        <v>345</v>
      </c>
      <c r="AI89" s="31" t="s">
        <v>345</v>
      </c>
      <c r="AJ89" s="31" t="s">
        <v>345</v>
      </c>
      <c r="AK89" s="31" t="s">
        <v>345</v>
      </c>
      <c r="AL89" s="31" t="s">
        <v>345</v>
      </c>
      <c r="AM89" s="32"/>
      <c r="AN89" s="31"/>
      <c r="AO89" s="31"/>
      <c r="AP89" s="32"/>
      <c r="AQ89" s="31" t="s">
        <v>345</v>
      </c>
      <c r="AR89" s="31" t="s">
        <v>345</v>
      </c>
      <c r="AS89" s="31" t="s">
        <v>345</v>
      </c>
      <c r="AT89" s="31" t="s">
        <v>345</v>
      </c>
      <c r="AU89" s="31" t="s">
        <v>345</v>
      </c>
      <c r="AV89" s="31" t="s">
        <v>345</v>
      </c>
      <c r="AW89" s="31" t="s">
        <v>345</v>
      </c>
      <c r="AX89" s="31" t="s">
        <v>345</v>
      </c>
      <c r="AY89" s="31" t="s">
        <v>345</v>
      </c>
      <c r="AZ89" s="31" t="s">
        <v>345</v>
      </c>
      <c r="BA89" s="31" t="s">
        <v>345</v>
      </c>
      <c r="BB89" s="31" t="s">
        <v>345</v>
      </c>
      <c r="BC89" s="31" t="s">
        <v>345</v>
      </c>
      <c r="BD89" s="31" t="s">
        <v>345</v>
      </c>
      <c r="BE89" s="31" t="s">
        <v>345</v>
      </c>
      <c r="BF89" s="32" t="s">
        <v>345</v>
      </c>
      <c r="BG89" s="31" t="s">
        <v>345</v>
      </c>
      <c r="BH89" s="31">
        <v>699.0986688951233</v>
      </c>
      <c r="BI89" s="31">
        <v>2069.6328402945946</v>
      </c>
      <c r="BJ89" s="31" t="s">
        <v>345</v>
      </c>
      <c r="BK89" s="31" t="s">
        <v>345</v>
      </c>
      <c r="BL89" s="31">
        <v>601.7648733276402</v>
      </c>
      <c r="BM89" s="31">
        <v>2493.4445768772348</v>
      </c>
      <c r="BN89" s="31" t="s">
        <v>345</v>
      </c>
      <c r="BO89" s="32" t="s">
        <v>345</v>
      </c>
      <c r="BP89" s="31" t="s">
        <v>345</v>
      </c>
      <c r="BQ89" s="31" t="s">
        <v>345</v>
      </c>
      <c r="BR89" s="31" t="s">
        <v>345</v>
      </c>
      <c r="BS89" s="31" t="s">
        <v>345</v>
      </c>
      <c r="BT89" s="31" t="s">
        <v>345</v>
      </c>
      <c r="BU89" s="31" t="s">
        <v>345</v>
      </c>
      <c r="BV89" s="31" t="s">
        <v>345</v>
      </c>
      <c r="BW89" s="31" t="s">
        <v>345</v>
      </c>
      <c r="BX89" s="31" t="s">
        <v>345</v>
      </c>
      <c r="BY89" s="31" t="s">
        <v>345</v>
      </c>
      <c r="BZ89" s="31" t="s">
        <v>345</v>
      </c>
      <c r="CA89" s="31" t="s">
        <v>345</v>
      </c>
      <c r="CB89" s="31" t="s">
        <v>345</v>
      </c>
      <c r="CC89" s="31" t="s">
        <v>345</v>
      </c>
      <c r="CD89" s="31" t="s">
        <v>345</v>
      </c>
      <c r="CE89" s="32" t="s">
        <v>345</v>
      </c>
      <c r="CF89" s="31" t="s">
        <v>345</v>
      </c>
      <c r="CG89" s="32" t="s">
        <v>345</v>
      </c>
      <c r="CH89" s="31" t="s">
        <v>345</v>
      </c>
      <c r="CI89" s="31">
        <v>629.7446551413459</v>
      </c>
      <c r="CJ89" s="31">
        <v>653.20565506415414</v>
      </c>
      <c r="CK89" s="31">
        <v>1061.9491123982837</v>
      </c>
      <c r="CL89" s="31" t="s">
        <v>345</v>
      </c>
      <c r="CM89" s="31" t="s">
        <v>345</v>
      </c>
      <c r="CN89" s="31" t="s">
        <v>345</v>
      </c>
      <c r="CO89" s="31" t="s">
        <v>345</v>
      </c>
      <c r="CP89" s="31" t="s">
        <v>345</v>
      </c>
      <c r="CQ89" s="31" t="s">
        <v>345</v>
      </c>
      <c r="CR89" s="31" t="s">
        <v>345</v>
      </c>
      <c r="CS89" s="31" t="s">
        <v>345</v>
      </c>
      <c r="CT89" s="31" t="s">
        <v>345</v>
      </c>
      <c r="CU89" s="31" t="s">
        <v>345</v>
      </c>
      <c r="CV89" s="31" t="s">
        <v>345</v>
      </c>
      <c r="CW89" s="31">
        <v>1125</v>
      </c>
      <c r="CX89" s="32" t="s">
        <v>345</v>
      </c>
      <c r="CY89" s="31" t="s">
        <v>345</v>
      </c>
      <c r="CZ89" s="31" t="s">
        <v>345</v>
      </c>
      <c r="DA89" s="31" t="s">
        <v>345</v>
      </c>
      <c r="DB89" s="31" t="s">
        <v>345</v>
      </c>
      <c r="DC89" s="31" t="s">
        <v>345</v>
      </c>
      <c r="DD89" s="31" t="s">
        <v>345</v>
      </c>
      <c r="DE89" s="31" t="s">
        <v>345</v>
      </c>
      <c r="DF89" s="32" t="s">
        <v>345</v>
      </c>
      <c r="DG89" s="31" t="s">
        <v>345</v>
      </c>
      <c r="DH89" s="31" t="s">
        <v>345</v>
      </c>
      <c r="DI89" s="31" t="s">
        <v>345</v>
      </c>
      <c r="DJ89" s="31" t="s">
        <v>345</v>
      </c>
      <c r="DK89" s="31" t="s">
        <v>345</v>
      </c>
      <c r="DL89" s="31" t="s">
        <v>345</v>
      </c>
      <c r="DM89" s="31" t="s">
        <v>345</v>
      </c>
      <c r="DN89" s="31" t="s">
        <v>345</v>
      </c>
      <c r="DO89" s="31" t="s">
        <v>345</v>
      </c>
      <c r="DP89" s="31" t="s">
        <v>345</v>
      </c>
      <c r="DQ89" s="31" t="s">
        <v>345</v>
      </c>
      <c r="DR89" s="31" t="s">
        <v>345</v>
      </c>
      <c r="DS89" s="31" t="s">
        <v>345</v>
      </c>
      <c r="DT89" s="31" t="s">
        <v>345</v>
      </c>
      <c r="DU89" s="31" t="s">
        <v>345</v>
      </c>
      <c r="DV89" s="32" t="s">
        <v>345</v>
      </c>
      <c r="DW89" s="32" t="s">
        <v>345</v>
      </c>
      <c r="DX89" s="31" t="s">
        <v>345</v>
      </c>
      <c r="DY89" s="31" t="s">
        <v>345</v>
      </c>
      <c r="DZ89" s="31" t="s">
        <v>345</v>
      </c>
      <c r="EA89" s="31" t="s">
        <v>345</v>
      </c>
      <c r="EB89" s="31" t="s">
        <v>345</v>
      </c>
      <c r="EC89" s="31" t="s">
        <v>345</v>
      </c>
      <c r="ED89" s="31" t="s">
        <v>345</v>
      </c>
      <c r="EE89" s="31" t="s">
        <v>345</v>
      </c>
      <c r="EF89" s="31" t="s">
        <v>345</v>
      </c>
      <c r="EG89" s="31" t="s">
        <v>345</v>
      </c>
      <c r="EH89" s="31" t="s">
        <v>345</v>
      </c>
      <c r="EI89" s="31" t="s">
        <v>345</v>
      </c>
      <c r="EJ89" s="31" t="s">
        <v>345</v>
      </c>
      <c r="EK89" s="31" t="s">
        <v>345</v>
      </c>
      <c r="EL89" s="31" t="s">
        <v>345</v>
      </c>
      <c r="EM89" s="31" t="s">
        <v>345</v>
      </c>
      <c r="EN89" s="31" t="s">
        <v>345</v>
      </c>
      <c r="EO89" s="31" t="s">
        <v>345</v>
      </c>
      <c r="EP89" s="31" t="s">
        <v>345</v>
      </c>
      <c r="EQ89" s="31" t="s">
        <v>345</v>
      </c>
      <c r="ER89" s="31" t="s">
        <v>345</v>
      </c>
      <c r="ES89" s="31" t="s">
        <v>345</v>
      </c>
      <c r="ET89" s="31" t="s">
        <v>345</v>
      </c>
      <c r="EU89" s="31" t="s">
        <v>345</v>
      </c>
      <c r="EV89" s="31" t="s">
        <v>345</v>
      </c>
      <c r="EW89" s="31" t="s">
        <v>345</v>
      </c>
      <c r="EX89" s="31" t="s">
        <v>345</v>
      </c>
      <c r="EY89" s="31" t="s">
        <v>345</v>
      </c>
      <c r="EZ89" s="31" t="s">
        <v>345</v>
      </c>
      <c r="FA89" s="31" t="s">
        <v>345</v>
      </c>
      <c r="FB89" s="31" t="s">
        <v>345</v>
      </c>
      <c r="FC89" s="31" t="s">
        <v>345</v>
      </c>
      <c r="FD89" s="31" t="s">
        <v>345</v>
      </c>
      <c r="FE89" s="31" t="s">
        <v>345</v>
      </c>
      <c r="FF89" s="31" t="s">
        <v>345</v>
      </c>
      <c r="FG89" s="31" t="s">
        <v>345</v>
      </c>
      <c r="FH89" s="31" t="s">
        <v>345</v>
      </c>
      <c r="FI89" s="31" t="s">
        <v>345</v>
      </c>
      <c r="FJ89" s="31" t="s">
        <v>345</v>
      </c>
      <c r="FK89" s="31" t="s">
        <v>345</v>
      </c>
      <c r="FL89" s="31" t="s">
        <v>345</v>
      </c>
      <c r="FM89" s="31" t="s">
        <v>345</v>
      </c>
      <c r="FN89" s="31" t="s">
        <v>345</v>
      </c>
      <c r="FO89" s="31" t="s">
        <v>345</v>
      </c>
      <c r="FP89" s="31" t="s">
        <v>345</v>
      </c>
      <c r="FQ89" s="31" t="s">
        <v>345</v>
      </c>
      <c r="FR89" s="31" t="s">
        <v>345</v>
      </c>
      <c r="FS89" s="31" t="s">
        <v>345</v>
      </c>
      <c r="FT89" s="31" t="s">
        <v>345</v>
      </c>
      <c r="FU89" s="31" t="s">
        <v>345</v>
      </c>
      <c r="FV89" s="31" t="s">
        <v>345</v>
      </c>
      <c r="FW89" s="31" t="s">
        <v>345</v>
      </c>
      <c r="FX89" s="31" t="s">
        <v>345</v>
      </c>
      <c r="FY89" s="32" t="s">
        <v>345</v>
      </c>
      <c r="FZ89" s="31" t="s">
        <v>345</v>
      </c>
      <c r="GA89" s="49" t="s">
        <v>345</v>
      </c>
    </row>
    <row r="90" spans="1:183">
      <c r="A90" s="50">
        <v>1898</v>
      </c>
      <c r="B90" s="31">
        <v>2855.2873975409839</v>
      </c>
      <c r="C90" s="31">
        <v>3614.7919442761963</v>
      </c>
      <c r="D90" s="31">
        <v>2869.5955146175411</v>
      </c>
      <c r="E90" s="31">
        <v>1668.1977597528003</v>
      </c>
      <c r="F90" s="31">
        <v>2759.6174486694831</v>
      </c>
      <c r="G90" s="31">
        <v>2847.8220385570485</v>
      </c>
      <c r="H90" s="31">
        <v>1671.7964010491557</v>
      </c>
      <c r="I90" s="31">
        <v>3459.9240455726563</v>
      </c>
      <c r="J90" s="31">
        <v>1844.2498861648576</v>
      </c>
      <c r="K90" s="31">
        <v>2175.9332803812549</v>
      </c>
      <c r="L90" s="31">
        <v>3697.1481711097335</v>
      </c>
      <c r="M90" s="31">
        <v>4427.7241276838104</v>
      </c>
      <c r="N90" s="32">
        <v>2965.0445847268243</v>
      </c>
      <c r="O90" s="36" t="s">
        <v>345</v>
      </c>
      <c r="P90" s="31" t="s">
        <v>345</v>
      </c>
      <c r="Q90" s="31">
        <v>1214.3795757461985</v>
      </c>
      <c r="R90" s="31">
        <v>1735.9526138463211</v>
      </c>
      <c r="S90" s="31" t="s">
        <v>345</v>
      </c>
      <c r="T90" s="35" t="s">
        <v>345</v>
      </c>
      <c r="U90" s="31">
        <v>3891.2685337726525</v>
      </c>
      <c r="V90" s="31">
        <v>3985.1052631578946</v>
      </c>
      <c r="W90" s="31">
        <v>2583.4561502347415</v>
      </c>
      <c r="X90" s="31">
        <v>3779.691749908513</v>
      </c>
      <c r="Y90" s="32">
        <v>3710.2103271995875</v>
      </c>
      <c r="Z90" s="31" t="s">
        <v>345</v>
      </c>
      <c r="AA90" s="31" t="s">
        <v>345</v>
      </c>
      <c r="AB90" s="31" t="s">
        <v>345</v>
      </c>
      <c r="AC90" s="31" t="s">
        <v>345</v>
      </c>
      <c r="AD90" s="31" t="s">
        <v>345</v>
      </c>
      <c r="AE90" s="31" t="s">
        <v>345</v>
      </c>
      <c r="AF90" s="31" t="s">
        <v>345</v>
      </c>
      <c r="AG90" s="32" t="s">
        <v>345</v>
      </c>
      <c r="AH90" s="31" t="s">
        <v>345</v>
      </c>
      <c r="AI90" s="31" t="s">
        <v>345</v>
      </c>
      <c r="AJ90" s="31" t="s">
        <v>345</v>
      </c>
      <c r="AK90" s="31" t="s">
        <v>345</v>
      </c>
      <c r="AL90" s="31" t="s">
        <v>345</v>
      </c>
      <c r="AM90" s="32"/>
      <c r="AN90" s="31"/>
      <c r="AO90" s="31"/>
      <c r="AP90" s="32"/>
      <c r="AQ90" s="31" t="s">
        <v>345</v>
      </c>
      <c r="AR90" s="31" t="s">
        <v>345</v>
      </c>
      <c r="AS90" s="31" t="s">
        <v>345</v>
      </c>
      <c r="AT90" s="31" t="s">
        <v>345</v>
      </c>
      <c r="AU90" s="31" t="s">
        <v>345</v>
      </c>
      <c r="AV90" s="31" t="s">
        <v>345</v>
      </c>
      <c r="AW90" s="31" t="s">
        <v>345</v>
      </c>
      <c r="AX90" s="31" t="s">
        <v>345</v>
      </c>
      <c r="AY90" s="31" t="s">
        <v>345</v>
      </c>
      <c r="AZ90" s="31" t="s">
        <v>345</v>
      </c>
      <c r="BA90" s="31" t="s">
        <v>345</v>
      </c>
      <c r="BB90" s="31" t="s">
        <v>345</v>
      </c>
      <c r="BC90" s="31" t="s">
        <v>345</v>
      </c>
      <c r="BD90" s="31" t="s">
        <v>345</v>
      </c>
      <c r="BE90" s="31" t="s">
        <v>345</v>
      </c>
      <c r="BF90" s="32" t="s">
        <v>345</v>
      </c>
      <c r="BG90" s="31" t="s">
        <v>345</v>
      </c>
      <c r="BH90" s="31">
        <v>717.03392794683452</v>
      </c>
      <c r="BI90" s="31">
        <v>2292.2556466225446</v>
      </c>
      <c r="BJ90" s="31" t="s">
        <v>345</v>
      </c>
      <c r="BK90" s="31" t="s">
        <v>345</v>
      </c>
      <c r="BL90" s="31">
        <v>632.65879707700958</v>
      </c>
      <c r="BM90" s="31">
        <v>2250</v>
      </c>
      <c r="BN90" s="31" t="s">
        <v>345</v>
      </c>
      <c r="BO90" s="32" t="s">
        <v>345</v>
      </c>
      <c r="BP90" s="31" t="s">
        <v>345</v>
      </c>
      <c r="BQ90" s="31" t="s">
        <v>345</v>
      </c>
      <c r="BR90" s="31" t="s">
        <v>345</v>
      </c>
      <c r="BS90" s="31" t="s">
        <v>345</v>
      </c>
      <c r="BT90" s="31" t="s">
        <v>345</v>
      </c>
      <c r="BU90" s="31" t="s">
        <v>345</v>
      </c>
      <c r="BV90" s="31" t="s">
        <v>345</v>
      </c>
      <c r="BW90" s="31" t="s">
        <v>345</v>
      </c>
      <c r="BX90" s="31" t="s">
        <v>345</v>
      </c>
      <c r="BY90" s="31" t="s">
        <v>345</v>
      </c>
      <c r="BZ90" s="31" t="s">
        <v>345</v>
      </c>
      <c r="CA90" s="31" t="s">
        <v>345</v>
      </c>
      <c r="CB90" s="31" t="s">
        <v>345</v>
      </c>
      <c r="CC90" s="31" t="s">
        <v>345</v>
      </c>
      <c r="CD90" s="31" t="s">
        <v>345</v>
      </c>
      <c r="CE90" s="32" t="s">
        <v>345</v>
      </c>
      <c r="CF90" s="31" t="s">
        <v>345</v>
      </c>
      <c r="CG90" s="32" t="s">
        <v>345</v>
      </c>
      <c r="CH90" s="31" t="s">
        <v>345</v>
      </c>
      <c r="CI90" s="31">
        <v>629.93883986201934</v>
      </c>
      <c r="CJ90" s="31">
        <v>654.42057265938388</v>
      </c>
      <c r="CK90" s="31">
        <v>1248.8829760111253</v>
      </c>
      <c r="CL90" s="31" t="s">
        <v>345</v>
      </c>
      <c r="CM90" s="31" t="s">
        <v>345</v>
      </c>
      <c r="CN90" s="31" t="s">
        <v>345</v>
      </c>
      <c r="CO90" s="31" t="s">
        <v>345</v>
      </c>
      <c r="CP90" s="31" t="s">
        <v>345</v>
      </c>
      <c r="CQ90" s="31" t="s">
        <v>345</v>
      </c>
      <c r="CR90" s="31" t="s">
        <v>345</v>
      </c>
      <c r="CS90" s="31" t="s">
        <v>345</v>
      </c>
      <c r="CT90" s="31" t="s">
        <v>345</v>
      </c>
      <c r="CU90" s="31" t="s">
        <v>345</v>
      </c>
      <c r="CV90" s="31" t="s">
        <v>345</v>
      </c>
      <c r="CW90" s="31">
        <v>1167.8010471204188</v>
      </c>
      <c r="CX90" s="32" t="s">
        <v>345</v>
      </c>
      <c r="CY90" s="31" t="s">
        <v>345</v>
      </c>
      <c r="CZ90" s="31" t="s">
        <v>345</v>
      </c>
      <c r="DA90" s="31" t="s">
        <v>345</v>
      </c>
      <c r="DB90" s="31" t="s">
        <v>345</v>
      </c>
      <c r="DC90" s="31" t="s">
        <v>345</v>
      </c>
      <c r="DD90" s="31" t="s">
        <v>345</v>
      </c>
      <c r="DE90" s="31" t="s">
        <v>345</v>
      </c>
      <c r="DF90" s="32" t="s">
        <v>345</v>
      </c>
      <c r="DG90" s="31" t="s">
        <v>345</v>
      </c>
      <c r="DH90" s="31" t="s">
        <v>345</v>
      </c>
      <c r="DI90" s="31" t="s">
        <v>345</v>
      </c>
      <c r="DJ90" s="31" t="s">
        <v>345</v>
      </c>
      <c r="DK90" s="31" t="s">
        <v>345</v>
      </c>
      <c r="DL90" s="31" t="s">
        <v>345</v>
      </c>
      <c r="DM90" s="31" t="s">
        <v>345</v>
      </c>
      <c r="DN90" s="31" t="s">
        <v>345</v>
      </c>
      <c r="DO90" s="31" t="s">
        <v>345</v>
      </c>
      <c r="DP90" s="31" t="s">
        <v>345</v>
      </c>
      <c r="DQ90" s="31" t="s">
        <v>345</v>
      </c>
      <c r="DR90" s="31" t="s">
        <v>345</v>
      </c>
      <c r="DS90" s="31" t="s">
        <v>345</v>
      </c>
      <c r="DT90" s="31" t="s">
        <v>345</v>
      </c>
      <c r="DU90" s="31" t="s">
        <v>345</v>
      </c>
      <c r="DV90" s="32" t="s">
        <v>345</v>
      </c>
      <c r="DW90" s="32" t="s">
        <v>345</v>
      </c>
      <c r="DX90" s="31" t="s">
        <v>345</v>
      </c>
      <c r="DY90" s="31" t="s">
        <v>345</v>
      </c>
      <c r="DZ90" s="31" t="s">
        <v>345</v>
      </c>
      <c r="EA90" s="31" t="s">
        <v>345</v>
      </c>
      <c r="EB90" s="31" t="s">
        <v>345</v>
      </c>
      <c r="EC90" s="31" t="s">
        <v>345</v>
      </c>
      <c r="ED90" s="31" t="s">
        <v>345</v>
      </c>
      <c r="EE90" s="31" t="s">
        <v>345</v>
      </c>
      <c r="EF90" s="31" t="s">
        <v>345</v>
      </c>
      <c r="EG90" s="31" t="s">
        <v>345</v>
      </c>
      <c r="EH90" s="31" t="s">
        <v>345</v>
      </c>
      <c r="EI90" s="31" t="s">
        <v>345</v>
      </c>
      <c r="EJ90" s="31" t="s">
        <v>345</v>
      </c>
      <c r="EK90" s="31" t="s">
        <v>345</v>
      </c>
      <c r="EL90" s="31" t="s">
        <v>345</v>
      </c>
      <c r="EM90" s="31" t="s">
        <v>345</v>
      </c>
      <c r="EN90" s="31" t="s">
        <v>345</v>
      </c>
      <c r="EO90" s="31" t="s">
        <v>345</v>
      </c>
      <c r="EP90" s="31" t="s">
        <v>345</v>
      </c>
      <c r="EQ90" s="31" t="s">
        <v>345</v>
      </c>
      <c r="ER90" s="31" t="s">
        <v>345</v>
      </c>
      <c r="ES90" s="31" t="s">
        <v>345</v>
      </c>
      <c r="ET90" s="31" t="s">
        <v>345</v>
      </c>
      <c r="EU90" s="31" t="s">
        <v>345</v>
      </c>
      <c r="EV90" s="31" t="s">
        <v>345</v>
      </c>
      <c r="EW90" s="31" t="s">
        <v>345</v>
      </c>
      <c r="EX90" s="31" t="s">
        <v>345</v>
      </c>
      <c r="EY90" s="31" t="s">
        <v>345</v>
      </c>
      <c r="EZ90" s="31" t="s">
        <v>345</v>
      </c>
      <c r="FA90" s="31" t="s">
        <v>345</v>
      </c>
      <c r="FB90" s="31" t="s">
        <v>345</v>
      </c>
      <c r="FC90" s="31" t="s">
        <v>345</v>
      </c>
      <c r="FD90" s="31" t="s">
        <v>345</v>
      </c>
      <c r="FE90" s="31" t="s">
        <v>345</v>
      </c>
      <c r="FF90" s="31" t="s">
        <v>345</v>
      </c>
      <c r="FG90" s="31" t="s">
        <v>345</v>
      </c>
      <c r="FH90" s="31" t="s">
        <v>345</v>
      </c>
      <c r="FI90" s="31" t="s">
        <v>345</v>
      </c>
      <c r="FJ90" s="31" t="s">
        <v>345</v>
      </c>
      <c r="FK90" s="31" t="s">
        <v>345</v>
      </c>
      <c r="FL90" s="31" t="s">
        <v>345</v>
      </c>
      <c r="FM90" s="31" t="s">
        <v>345</v>
      </c>
      <c r="FN90" s="31" t="s">
        <v>345</v>
      </c>
      <c r="FO90" s="31" t="s">
        <v>345</v>
      </c>
      <c r="FP90" s="31" t="s">
        <v>345</v>
      </c>
      <c r="FQ90" s="31" t="s">
        <v>345</v>
      </c>
      <c r="FR90" s="31" t="s">
        <v>345</v>
      </c>
      <c r="FS90" s="31" t="s">
        <v>345</v>
      </c>
      <c r="FT90" s="31" t="s">
        <v>345</v>
      </c>
      <c r="FU90" s="31" t="s">
        <v>345</v>
      </c>
      <c r="FV90" s="31" t="s">
        <v>345</v>
      </c>
      <c r="FW90" s="31" t="s">
        <v>345</v>
      </c>
      <c r="FX90" s="31" t="s">
        <v>345</v>
      </c>
      <c r="FY90" s="32" t="s">
        <v>345</v>
      </c>
      <c r="FZ90" s="31" t="s">
        <v>345</v>
      </c>
      <c r="GA90" s="49" t="s">
        <v>345</v>
      </c>
    </row>
    <row r="91" spans="1:183">
      <c r="A91" s="50">
        <v>1899</v>
      </c>
      <c r="B91" s="31">
        <v>2886.2769230769236</v>
      </c>
      <c r="C91" s="31">
        <v>3656.152957069949</v>
      </c>
      <c r="D91" s="31">
        <v>2952.094861660079</v>
      </c>
      <c r="E91" s="31">
        <v>1606.9893292682925</v>
      </c>
      <c r="F91" s="31">
        <v>2911.446579194002</v>
      </c>
      <c r="G91" s="31">
        <v>2905.093894611136</v>
      </c>
      <c r="H91" s="31">
        <v>1700.4822579178758</v>
      </c>
      <c r="I91" s="31">
        <v>3464.6942800788952</v>
      </c>
      <c r="J91" s="31">
        <v>1875.1842505024956</v>
      </c>
      <c r="K91" s="31">
        <v>2233.070866141732</v>
      </c>
      <c r="L91" s="31">
        <v>3834.8145878026357</v>
      </c>
      <c r="M91" s="31">
        <v>4566.9517082382963</v>
      </c>
      <c r="N91" s="32">
        <v>3051.1670192172505</v>
      </c>
      <c r="O91" s="36" t="s">
        <v>345</v>
      </c>
      <c r="P91" s="31" t="s">
        <v>345</v>
      </c>
      <c r="Q91" s="31">
        <v>1248.7886693999255</v>
      </c>
      <c r="R91" s="31">
        <v>1755.9510928370482</v>
      </c>
      <c r="S91" s="31" t="s">
        <v>345</v>
      </c>
      <c r="T91" s="35" t="s">
        <v>345</v>
      </c>
      <c r="U91" s="31">
        <v>3839.609861826063</v>
      </c>
      <c r="V91" s="31">
        <v>4040.875314861461</v>
      </c>
      <c r="W91" s="31">
        <v>2795.6150845253574</v>
      </c>
      <c r="X91" s="31">
        <v>4051.3670612989567</v>
      </c>
      <c r="Y91" s="32">
        <v>3962.5049141350528</v>
      </c>
      <c r="Z91" s="31" t="s">
        <v>345</v>
      </c>
      <c r="AA91" s="31" t="s">
        <v>345</v>
      </c>
      <c r="AB91" s="31" t="s">
        <v>345</v>
      </c>
      <c r="AC91" s="31" t="s">
        <v>345</v>
      </c>
      <c r="AD91" s="31" t="s">
        <v>345</v>
      </c>
      <c r="AE91" s="31" t="s">
        <v>345</v>
      </c>
      <c r="AF91" s="31" t="s">
        <v>345</v>
      </c>
      <c r="AG91" s="32" t="s">
        <v>345</v>
      </c>
      <c r="AH91" s="31" t="s">
        <v>345</v>
      </c>
      <c r="AI91" s="31" t="s">
        <v>345</v>
      </c>
      <c r="AJ91" s="31" t="s">
        <v>345</v>
      </c>
      <c r="AK91" s="31" t="s">
        <v>345</v>
      </c>
      <c r="AL91" s="31" t="s">
        <v>345</v>
      </c>
      <c r="AM91" s="32"/>
      <c r="AN91" s="31"/>
      <c r="AO91" s="31"/>
      <c r="AP91" s="32"/>
      <c r="AQ91" s="31" t="s">
        <v>345</v>
      </c>
      <c r="AR91" s="31" t="s">
        <v>345</v>
      </c>
      <c r="AS91" s="31" t="s">
        <v>345</v>
      </c>
      <c r="AT91" s="31" t="s">
        <v>345</v>
      </c>
      <c r="AU91" s="31" t="s">
        <v>345</v>
      </c>
      <c r="AV91" s="31" t="s">
        <v>345</v>
      </c>
      <c r="AW91" s="31" t="s">
        <v>345</v>
      </c>
      <c r="AX91" s="31" t="s">
        <v>345</v>
      </c>
      <c r="AY91" s="31" t="s">
        <v>345</v>
      </c>
      <c r="AZ91" s="31" t="s">
        <v>345</v>
      </c>
      <c r="BA91" s="31" t="s">
        <v>345</v>
      </c>
      <c r="BB91" s="31" t="s">
        <v>345</v>
      </c>
      <c r="BC91" s="31" t="s">
        <v>345</v>
      </c>
      <c r="BD91" s="31" t="s">
        <v>345</v>
      </c>
      <c r="BE91" s="31" t="s">
        <v>345</v>
      </c>
      <c r="BF91" s="32" t="s">
        <v>345</v>
      </c>
      <c r="BG91" s="31" t="s">
        <v>345</v>
      </c>
      <c r="BH91" s="31">
        <v>702.97198815759509</v>
      </c>
      <c r="BI91" s="31">
        <v>2278.8258511255617</v>
      </c>
      <c r="BJ91" s="31" t="s">
        <v>345</v>
      </c>
      <c r="BK91" s="31" t="s">
        <v>345</v>
      </c>
      <c r="BL91" s="31">
        <v>659.45045795170688</v>
      </c>
      <c r="BM91" s="31">
        <v>2260.9673790776155</v>
      </c>
      <c r="BN91" s="31" t="s">
        <v>345</v>
      </c>
      <c r="BO91" s="32" t="s">
        <v>345</v>
      </c>
      <c r="BP91" s="31" t="s">
        <v>345</v>
      </c>
      <c r="BQ91" s="31" t="s">
        <v>345</v>
      </c>
      <c r="BR91" s="31" t="s">
        <v>345</v>
      </c>
      <c r="BS91" s="31" t="s">
        <v>345</v>
      </c>
      <c r="BT91" s="31" t="s">
        <v>345</v>
      </c>
      <c r="BU91" s="31" t="s">
        <v>345</v>
      </c>
      <c r="BV91" s="31" t="s">
        <v>345</v>
      </c>
      <c r="BW91" s="31" t="s">
        <v>345</v>
      </c>
      <c r="BX91" s="31" t="s">
        <v>345</v>
      </c>
      <c r="BY91" s="31" t="s">
        <v>345</v>
      </c>
      <c r="BZ91" s="31" t="s">
        <v>345</v>
      </c>
      <c r="CA91" s="31" t="s">
        <v>345</v>
      </c>
      <c r="CB91" s="31" t="s">
        <v>345</v>
      </c>
      <c r="CC91" s="31" t="s">
        <v>345</v>
      </c>
      <c r="CD91" s="31" t="s">
        <v>345</v>
      </c>
      <c r="CE91" s="32" t="s">
        <v>345</v>
      </c>
      <c r="CF91" s="31" t="s">
        <v>345</v>
      </c>
      <c r="CG91" s="32" t="s">
        <v>345</v>
      </c>
      <c r="CH91" s="31" t="s">
        <v>345</v>
      </c>
      <c r="CI91" s="31">
        <v>579.87598984539227</v>
      </c>
      <c r="CJ91" s="31">
        <v>686.1750861356121</v>
      </c>
      <c r="CK91" s="31">
        <v>1143.1368450006876</v>
      </c>
      <c r="CL91" s="31" t="s">
        <v>345</v>
      </c>
      <c r="CM91" s="31" t="s">
        <v>345</v>
      </c>
      <c r="CN91" s="31" t="s">
        <v>345</v>
      </c>
      <c r="CO91" s="31" t="s">
        <v>345</v>
      </c>
      <c r="CP91" s="31" t="s">
        <v>345</v>
      </c>
      <c r="CQ91" s="31" t="s">
        <v>345</v>
      </c>
      <c r="CR91" s="31" t="s">
        <v>345</v>
      </c>
      <c r="CS91" s="31" t="s">
        <v>345</v>
      </c>
      <c r="CT91" s="31" t="s">
        <v>345</v>
      </c>
      <c r="CU91" s="31" t="s">
        <v>345</v>
      </c>
      <c r="CV91" s="31" t="s">
        <v>345</v>
      </c>
      <c r="CW91" s="31">
        <v>1233.6086732059885</v>
      </c>
      <c r="CX91" s="32" t="s">
        <v>345</v>
      </c>
      <c r="CY91" s="31" t="s">
        <v>345</v>
      </c>
      <c r="CZ91" s="31" t="s">
        <v>345</v>
      </c>
      <c r="DA91" s="31" t="s">
        <v>345</v>
      </c>
      <c r="DB91" s="31" t="s">
        <v>345</v>
      </c>
      <c r="DC91" s="31" t="s">
        <v>345</v>
      </c>
      <c r="DD91" s="31" t="s">
        <v>345</v>
      </c>
      <c r="DE91" s="31" t="s">
        <v>345</v>
      </c>
      <c r="DF91" s="32" t="s">
        <v>345</v>
      </c>
      <c r="DG91" s="31" t="s">
        <v>345</v>
      </c>
      <c r="DH91" s="31" t="s">
        <v>345</v>
      </c>
      <c r="DI91" s="31" t="s">
        <v>345</v>
      </c>
      <c r="DJ91" s="31" t="s">
        <v>345</v>
      </c>
      <c r="DK91" s="31" t="s">
        <v>345</v>
      </c>
      <c r="DL91" s="31" t="s">
        <v>345</v>
      </c>
      <c r="DM91" s="31" t="s">
        <v>345</v>
      </c>
      <c r="DN91" s="31" t="s">
        <v>345</v>
      </c>
      <c r="DO91" s="31" t="s">
        <v>345</v>
      </c>
      <c r="DP91" s="31" t="s">
        <v>345</v>
      </c>
      <c r="DQ91" s="31" t="s">
        <v>345</v>
      </c>
      <c r="DR91" s="31" t="s">
        <v>345</v>
      </c>
      <c r="DS91" s="31" t="s">
        <v>345</v>
      </c>
      <c r="DT91" s="31" t="s">
        <v>345</v>
      </c>
      <c r="DU91" s="31" t="s">
        <v>345</v>
      </c>
      <c r="DV91" s="32" t="s">
        <v>345</v>
      </c>
      <c r="DW91" s="32" t="s">
        <v>345</v>
      </c>
      <c r="DX91" s="31" t="s">
        <v>345</v>
      </c>
      <c r="DY91" s="31" t="s">
        <v>345</v>
      </c>
      <c r="DZ91" s="31" t="s">
        <v>345</v>
      </c>
      <c r="EA91" s="31" t="s">
        <v>345</v>
      </c>
      <c r="EB91" s="31" t="s">
        <v>345</v>
      </c>
      <c r="EC91" s="31" t="s">
        <v>345</v>
      </c>
      <c r="ED91" s="31" t="s">
        <v>345</v>
      </c>
      <c r="EE91" s="31" t="s">
        <v>345</v>
      </c>
      <c r="EF91" s="31" t="s">
        <v>345</v>
      </c>
      <c r="EG91" s="31" t="s">
        <v>345</v>
      </c>
      <c r="EH91" s="31" t="s">
        <v>345</v>
      </c>
      <c r="EI91" s="31" t="s">
        <v>345</v>
      </c>
      <c r="EJ91" s="31" t="s">
        <v>345</v>
      </c>
      <c r="EK91" s="31" t="s">
        <v>345</v>
      </c>
      <c r="EL91" s="31" t="s">
        <v>345</v>
      </c>
      <c r="EM91" s="31" t="s">
        <v>345</v>
      </c>
      <c r="EN91" s="31" t="s">
        <v>345</v>
      </c>
      <c r="EO91" s="31" t="s">
        <v>345</v>
      </c>
      <c r="EP91" s="31" t="s">
        <v>345</v>
      </c>
      <c r="EQ91" s="31" t="s">
        <v>345</v>
      </c>
      <c r="ER91" s="31" t="s">
        <v>345</v>
      </c>
      <c r="ES91" s="31" t="s">
        <v>345</v>
      </c>
      <c r="ET91" s="31" t="s">
        <v>345</v>
      </c>
      <c r="EU91" s="31" t="s">
        <v>345</v>
      </c>
      <c r="EV91" s="31" t="s">
        <v>345</v>
      </c>
      <c r="EW91" s="31" t="s">
        <v>345</v>
      </c>
      <c r="EX91" s="31" t="s">
        <v>345</v>
      </c>
      <c r="EY91" s="31" t="s">
        <v>345</v>
      </c>
      <c r="EZ91" s="31" t="s">
        <v>345</v>
      </c>
      <c r="FA91" s="31" t="s">
        <v>345</v>
      </c>
      <c r="FB91" s="31" t="s">
        <v>345</v>
      </c>
      <c r="FC91" s="31" t="s">
        <v>345</v>
      </c>
      <c r="FD91" s="31" t="s">
        <v>345</v>
      </c>
      <c r="FE91" s="31" t="s">
        <v>345</v>
      </c>
      <c r="FF91" s="31" t="s">
        <v>345</v>
      </c>
      <c r="FG91" s="31" t="s">
        <v>345</v>
      </c>
      <c r="FH91" s="31" t="s">
        <v>345</v>
      </c>
      <c r="FI91" s="31" t="s">
        <v>345</v>
      </c>
      <c r="FJ91" s="31" t="s">
        <v>345</v>
      </c>
      <c r="FK91" s="31" t="s">
        <v>345</v>
      </c>
      <c r="FL91" s="31" t="s">
        <v>345</v>
      </c>
      <c r="FM91" s="31" t="s">
        <v>345</v>
      </c>
      <c r="FN91" s="31" t="s">
        <v>345</v>
      </c>
      <c r="FO91" s="31" t="s">
        <v>345</v>
      </c>
      <c r="FP91" s="31" t="s">
        <v>345</v>
      </c>
      <c r="FQ91" s="31" t="s">
        <v>345</v>
      </c>
      <c r="FR91" s="31" t="s">
        <v>345</v>
      </c>
      <c r="FS91" s="31" t="s">
        <v>345</v>
      </c>
      <c r="FT91" s="31" t="s">
        <v>345</v>
      </c>
      <c r="FU91" s="31" t="s">
        <v>345</v>
      </c>
      <c r="FV91" s="31" t="s">
        <v>345</v>
      </c>
      <c r="FW91" s="31" t="s">
        <v>345</v>
      </c>
      <c r="FX91" s="31" t="s">
        <v>345</v>
      </c>
      <c r="FY91" s="32" t="s">
        <v>345</v>
      </c>
      <c r="FZ91" s="31" t="s">
        <v>345</v>
      </c>
      <c r="GA91" s="49" t="s">
        <v>345</v>
      </c>
    </row>
    <row r="92" spans="1:183">
      <c r="A92" s="50">
        <v>1900</v>
      </c>
      <c r="B92" s="31">
        <v>2881.807132094425</v>
      </c>
      <c r="C92" s="31">
        <v>3731.0500074415836</v>
      </c>
      <c r="D92" s="31">
        <v>3016.6106989457244</v>
      </c>
      <c r="E92" s="31">
        <v>1668.4803476946336</v>
      </c>
      <c r="F92" s="31">
        <v>2875.6862899650228</v>
      </c>
      <c r="G92" s="31">
        <v>2984.7592851364275</v>
      </c>
      <c r="H92" s="31">
        <v>1785.2701307323211</v>
      </c>
      <c r="I92" s="31">
        <v>3423.5705950991833</v>
      </c>
      <c r="J92" s="31">
        <v>1876.6879537995067</v>
      </c>
      <c r="K92" s="31">
        <v>2208.9114715653704</v>
      </c>
      <c r="L92" s="31">
        <v>3833.030303030303</v>
      </c>
      <c r="M92" s="31">
        <v>4491.8142145547308</v>
      </c>
      <c r="N92" s="32">
        <v>3067.4038062662671</v>
      </c>
      <c r="O92" s="36" t="s">
        <v>345</v>
      </c>
      <c r="P92" s="31">
        <v>1351.0681176944781</v>
      </c>
      <c r="Q92" s="31">
        <v>1302.1835677276092</v>
      </c>
      <c r="R92" s="31">
        <v>1786.27598836583</v>
      </c>
      <c r="S92" s="31">
        <v>2361.3861386138615</v>
      </c>
      <c r="T92" s="35">
        <v>2884.6615248731691</v>
      </c>
      <c r="U92" s="31">
        <v>4013.365410318097</v>
      </c>
      <c r="V92" s="31">
        <v>4298.1412639405207</v>
      </c>
      <c r="W92" s="31">
        <v>2911.2662635147517</v>
      </c>
      <c r="X92" s="31">
        <v>4090.7872916966658</v>
      </c>
      <c r="Y92" s="32">
        <v>4014.870040279643</v>
      </c>
      <c r="Z92" s="31">
        <v>685</v>
      </c>
      <c r="AA92" s="31">
        <v>1223</v>
      </c>
      <c r="AB92" s="31">
        <v>1729.0396969197825</v>
      </c>
      <c r="AC92" s="31">
        <v>1682.3347832187455</v>
      </c>
      <c r="AD92" s="31">
        <v>1536</v>
      </c>
      <c r="AE92" s="31">
        <v>1415</v>
      </c>
      <c r="AF92" s="31">
        <v>902.00465366028277</v>
      </c>
      <c r="AG92" s="35">
        <v>1437.9445860859521</v>
      </c>
      <c r="AH92" s="31" t="s">
        <v>345</v>
      </c>
      <c r="AI92" s="31" t="s">
        <v>345</v>
      </c>
      <c r="AJ92" s="31" t="s">
        <v>345</v>
      </c>
      <c r="AK92" s="31" t="s">
        <v>345</v>
      </c>
      <c r="AL92" s="31" t="s">
        <v>345</v>
      </c>
      <c r="AM92" s="32"/>
      <c r="AN92" s="31"/>
      <c r="AO92" s="31"/>
      <c r="AP92" s="32"/>
      <c r="AQ92" s="31" t="s">
        <v>345</v>
      </c>
      <c r="AR92" s="31" t="s">
        <v>345</v>
      </c>
      <c r="AS92" s="31" t="s">
        <v>345</v>
      </c>
      <c r="AT92" s="31" t="s">
        <v>345</v>
      </c>
      <c r="AU92" s="31" t="s">
        <v>345</v>
      </c>
      <c r="AV92" s="31" t="s">
        <v>345</v>
      </c>
      <c r="AW92" s="31" t="s">
        <v>345</v>
      </c>
      <c r="AX92" s="31" t="s">
        <v>345</v>
      </c>
      <c r="AY92" s="31" t="s">
        <v>345</v>
      </c>
      <c r="AZ92" s="31" t="s">
        <v>345</v>
      </c>
      <c r="BA92" s="31" t="s">
        <v>345</v>
      </c>
      <c r="BB92" s="31" t="s">
        <v>345</v>
      </c>
      <c r="BC92" s="31" t="s">
        <v>345</v>
      </c>
      <c r="BD92" s="31" t="s">
        <v>345</v>
      </c>
      <c r="BE92" s="31" t="s">
        <v>345</v>
      </c>
      <c r="BF92" s="32">
        <v>1237.3413654618475</v>
      </c>
      <c r="BG92" s="31">
        <v>2755.5582970805667</v>
      </c>
      <c r="BH92" s="31">
        <v>678.43638790035584</v>
      </c>
      <c r="BI92" s="31">
        <v>2194.0330276420177</v>
      </c>
      <c r="BJ92" s="31">
        <v>973.15180277043112</v>
      </c>
      <c r="BK92" s="31">
        <v>1365.8411111927685</v>
      </c>
      <c r="BL92" s="31">
        <v>685.85526315789468</v>
      </c>
      <c r="BM92" s="31">
        <v>2218.5792349726776</v>
      </c>
      <c r="BN92" s="31">
        <v>821.18413380381878</v>
      </c>
      <c r="BO92" s="32">
        <v>1206.0556143668521</v>
      </c>
      <c r="BP92" s="31" t="s">
        <v>345</v>
      </c>
      <c r="BQ92" s="31" t="s">
        <v>345</v>
      </c>
      <c r="BR92" s="31" t="s">
        <v>345</v>
      </c>
      <c r="BS92" s="31" t="s">
        <v>345</v>
      </c>
      <c r="BT92" s="31" t="s">
        <v>345</v>
      </c>
      <c r="BU92" s="31" t="s">
        <v>345</v>
      </c>
      <c r="BV92" s="31" t="s">
        <v>345</v>
      </c>
      <c r="BW92" s="31" t="s">
        <v>345</v>
      </c>
      <c r="BX92" s="31" t="s">
        <v>345</v>
      </c>
      <c r="BY92" s="31" t="s">
        <v>345</v>
      </c>
      <c r="BZ92" s="31" t="s">
        <v>345</v>
      </c>
      <c r="CA92" s="31" t="s">
        <v>345</v>
      </c>
      <c r="CB92" s="31" t="s">
        <v>345</v>
      </c>
      <c r="CC92" s="31" t="s">
        <v>345</v>
      </c>
      <c r="CD92" s="31" t="s">
        <v>345</v>
      </c>
      <c r="CE92" s="32">
        <v>778.00312012480504</v>
      </c>
      <c r="CF92" s="31">
        <v>845.13888888888891</v>
      </c>
      <c r="CG92" s="32">
        <v>1113.0711491058262</v>
      </c>
      <c r="CH92" s="31">
        <v>545.38499999999999</v>
      </c>
      <c r="CI92" s="31">
        <v>599.17750439367308</v>
      </c>
      <c r="CJ92" s="31">
        <v>703.95369553046714</v>
      </c>
      <c r="CK92" s="31">
        <v>1179.5133664376574</v>
      </c>
      <c r="CL92" s="31" t="s">
        <v>345</v>
      </c>
      <c r="CM92" s="31" t="s">
        <v>345</v>
      </c>
      <c r="CN92" s="31" t="s">
        <v>345</v>
      </c>
      <c r="CO92" s="31" t="s">
        <v>345</v>
      </c>
      <c r="CP92" s="31" t="s">
        <v>345</v>
      </c>
      <c r="CQ92" s="31" t="s">
        <v>345</v>
      </c>
      <c r="CR92" s="31" t="s">
        <v>345</v>
      </c>
      <c r="CS92" s="31" t="s">
        <v>345</v>
      </c>
      <c r="CT92" s="31" t="s">
        <v>345</v>
      </c>
      <c r="CU92" s="31" t="s">
        <v>345</v>
      </c>
      <c r="CV92" s="31" t="s">
        <v>345</v>
      </c>
      <c r="CW92" s="31">
        <v>1290.3885480572596</v>
      </c>
      <c r="CX92" s="32">
        <v>608.24976620126995</v>
      </c>
      <c r="CY92" s="31" t="s">
        <v>345</v>
      </c>
      <c r="CZ92" s="31" t="s">
        <v>345</v>
      </c>
      <c r="DA92" s="31" t="s">
        <v>345</v>
      </c>
      <c r="DB92" s="31" t="s">
        <v>345</v>
      </c>
      <c r="DC92" s="31" t="s">
        <v>345</v>
      </c>
      <c r="DD92" s="31" t="s">
        <v>345</v>
      </c>
      <c r="DE92" s="31" t="s">
        <v>345</v>
      </c>
      <c r="DF92" s="32" t="s">
        <v>345</v>
      </c>
      <c r="DG92" s="31" t="s">
        <v>345</v>
      </c>
      <c r="DH92" s="31" t="s">
        <v>345</v>
      </c>
      <c r="DI92" s="31" t="s">
        <v>345</v>
      </c>
      <c r="DJ92" s="31" t="s">
        <v>345</v>
      </c>
      <c r="DK92" s="31" t="s">
        <v>345</v>
      </c>
      <c r="DL92" s="31" t="s">
        <v>345</v>
      </c>
      <c r="DM92" s="31" t="s">
        <v>345</v>
      </c>
      <c r="DN92" s="31" t="s">
        <v>345</v>
      </c>
      <c r="DO92" s="31" t="s">
        <v>345</v>
      </c>
      <c r="DP92" s="31" t="s">
        <v>345</v>
      </c>
      <c r="DQ92" s="31" t="s">
        <v>345</v>
      </c>
      <c r="DR92" s="31" t="s">
        <v>345</v>
      </c>
      <c r="DS92" s="31" t="s">
        <v>345</v>
      </c>
      <c r="DT92" s="31" t="s">
        <v>345</v>
      </c>
      <c r="DU92" s="31" t="s">
        <v>345</v>
      </c>
      <c r="DV92" s="32" t="s">
        <v>345</v>
      </c>
      <c r="DW92" s="32">
        <v>637.61559283839676</v>
      </c>
      <c r="DX92" s="31" t="s">
        <v>345</v>
      </c>
      <c r="DY92" s="31" t="s">
        <v>345</v>
      </c>
      <c r="DZ92" s="31" t="s">
        <v>345</v>
      </c>
      <c r="EA92" s="31" t="s">
        <v>345</v>
      </c>
      <c r="EB92" s="31" t="s">
        <v>345</v>
      </c>
      <c r="EC92" s="31" t="s">
        <v>345</v>
      </c>
      <c r="ED92" s="31" t="s">
        <v>345</v>
      </c>
      <c r="EE92" s="31" t="s">
        <v>345</v>
      </c>
      <c r="EF92" s="31" t="s">
        <v>345</v>
      </c>
      <c r="EG92" s="31" t="s">
        <v>345</v>
      </c>
      <c r="EH92" s="31" t="s">
        <v>345</v>
      </c>
      <c r="EI92" s="31" t="s">
        <v>345</v>
      </c>
      <c r="EJ92" s="31" t="s">
        <v>345</v>
      </c>
      <c r="EK92" s="31" t="s">
        <v>345</v>
      </c>
      <c r="EL92" s="31" t="s">
        <v>345</v>
      </c>
      <c r="EM92" s="31" t="s">
        <v>345</v>
      </c>
      <c r="EN92" s="31" t="s">
        <v>345</v>
      </c>
      <c r="EO92" s="31" t="s">
        <v>345</v>
      </c>
      <c r="EP92" s="31" t="s">
        <v>345</v>
      </c>
      <c r="EQ92" s="31" t="s">
        <v>345</v>
      </c>
      <c r="ER92" s="31" t="s">
        <v>345</v>
      </c>
      <c r="ES92" s="31" t="s">
        <v>345</v>
      </c>
      <c r="ET92" s="31" t="s">
        <v>345</v>
      </c>
      <c r="EU92" s="31" t="s">
        <v>345</v>
      </c>
      <c r="EV92" s="31" t="s">
        <v>345</v>
      </c>
      <c r="EW92" s="31" t="s">
        <v>345</v>
      </c>
      <c r="EX92" s="31" t="s">
        <v>345</v>
      </c>
      <c r="EY92" s="31" t="s">
        <v>345</v>
      </c>
      <c r="EZ92" s="31" t="s">
        <v>345</v>
      </c>
      <c r="FA92" s="31" t="s">
        <v>345</v>
      </c>
      <c r="FB92" s="31" t="s">
        <v>345</v>
      </c>
      <c r="FC92" s="31" t="s">
        <v>345</v>
      </c>
      <c r="FD92" s="31" t="s">
        <v>345</v>
      </c>
      <c r="FE92" s="31" t="s">
        <v>345</v>
      </c>
      <c r="FF92" s="31" t="s">
        <v>345</v>
      </c>
      <c r="FG92" s="31" t="s">
        <v>345</v>
      </c>
      <c r="FH92" s="31" t="s">
        <v>345</v>
      </c>
      <c r="FI92" s="31" t="s">
        <v>345</v>
      </c>
      <c r="FJ92" s="31" t="s">
        <v>345</v>
      </c>
      <c r="FK92" s="31" t="s">
        <v>345</v>
      </c>
      <c r="FL92" s="31" t="s">
        <v>345</v>
      </c>
      <c r="FM92" s="31" t="s">
        <v>345</v>
      </c>
      <c r="FN92" s="31" t="s">
        <v>345</v>
      </c>
      <c r="FO92" s="31" t="s">
        <v>345</v>
      </c>
      <c r="FP92" s="31" t="s">
        <v>345</v>
      </c>
      <c r="FQ92" s="31" t="s">
        <v>345</v>
      </c>
      <c r="FR92" s="31" t="s">
        <v>345</v>
      </c>
      <c r="FS92" s="31" t="s">
        <v>345</v>
      </c>
      <c r="FT92" s="31" t="s">
        <v>345</v>
      </c>
      <c r="FU92" s="31" t="s">
        <v>345</v>
      </c>
      <c r="FV92" s="31" t="s">
        <v>345</v>
      </c>
      <c r="FW92" s="31" t="s">
        <v>345</v>
      </c>
      <c r="FX92" s="31" t="s">
        <v>345</v>
      </c>
      <c r="FY92" s="32">
        <v>601.23636363636365</v>
      </c>
      <c r="FZ92" s="31" t="s">
        <v>345</v>
      </c>
      <c r="GA92" s="49">
        <v>1261.225414024424</v>
      </c>
    </row>
    <row r="93" spans="1:183">
      <c r="A93" s="50">
        <v>1901</v>
      </c>
      <c r="B93" s="31">
        <v>2863.8586578293289</v>
      </c>
      <c r="C93" s="31">
        <v>3719.3580355830027</v>
      </c>
      <c r="D93" s="31">
        <v>3104.2020046260604</v>
      </c>
      <c r="E93" s="31">
        <v>1636.1781027371578</v>
      </c>
      <c r="F93" s="31">
        <v>2826.4949557086616</v>
      </c>
      <c r="G93" s="31">
        <v>2871.3329228094321</v>
      </c>
      <c r="H93" s="31">
        <v>1889.6604515987999</v>
      </c>
      <c r="I93" s="31">
        <v>3439.5709634169698</v>
      </c>
      <c r="J93" s="31">
        <v>1902.1317473317074</v>
      </c>
      <c r="K93" s="31">
        <v>2248.0605120248256</v>
      </c>
      <c r="L93" s="31">
        <v>3744.6872193953905</v>
      </c>
      <c r="M93" s="31">
        <v>4450.3975636766327</v>
      </c>
      <c r="N93" s="32">
        <v>3037.0616746406945</v>
      </c>
      <c r="O93" s="36" t="s">
        <v>345</v>
      </c>
      <c r="P93" s="31" t="s">
        <v>345</v>
      </c>
      <c r="Q93" s="31">
        <v>1269.3225628786488</v>
      </c>
      <c r="R93" s="31">
        <v>1901.0129160190793</v>
      </c>
      <c r="S93" s="31" t="s">
        <v>345</v>
      </c>
      <c r="T93" s="35" t="s">
        <v>345</v>
      </c>
      <c r="U93" s="31">
        <v>3838.7351778656125</v>
      </c>
      <c r="V93" s="31">
        <v>4223.497572815535</v>
      </c>
      <c r="W93" s="31">
        <v>3096.7767341040467</v>
      </c>
      <c r="X93" s="31">
        <v>4463.8631881676256</v>
      </c>
      <c r="Y93" s="32">
        <v>4348.7079495246644</v>
      </c>
      <c r="Z93" s="31" t="s">
        <v>345</v>
      </c>
      <c r="AA93" s="31" t="s">
        <v>345</v>
      </c>
      <c r="AB93" s="31" t="s">
        <v>345</v>
      </c>
      <c r="AC93" s="31" t="s">
        <v>345</v>
      </c>
      <c r="AD93" s="31" t="s">
        <v>345</v>
      </c>
      <c r="AE93" s="31" t="s">
        <v>345</v>
      </c>
      <c r="AF93" s="31" t="s">
        <v>345</v>
      </c>
      <c r="AG93" s="32" t="s">
        <v>345</v>
      </c>
      <c r="AH93" s="31" t="s">
        <v>345</v>
      </c>
      <c r="AI93" s="31" t="s">
        <v>345</v>
      </c>
      <c r="AJ93" s="31" t="s">
        <v>345</v>
      </c>
      <c r="AK93" s="31" t="s">
        <v>345</v>
      </c>
      <c r="AL93" s="31" t="s">
        <v>345</v>
      </c>
      <c r="AM93" s="32"/>
      <c r="AN93" s="31"/>
      <c r="AO93" s="31"/>
      <c r="AP93" s="32"/>
      <c r="AQ93" s="31" t="s">
        <v>345</v>
      </c>
      <c r="AR93" s="31" t="s">
        <v>345</v>
      </c>
      <c r="AS93" s="31" t="s">
        <v>345</v>
      </c>
      <c r="AT93" s="31" t="s">
        <v>345</v>
      </c>
      <c r="AU93" s="31" t="s">
        <v>345</v>
      </c>
      <c r="AV93" s="31" t="s">
        <v>345</v>
      </c>
      <c r="AW93" s="31" t="s">
        <v>345</v>
      </c>
      <c r="AX93" s="31" t="s">
        <v>345</v>
      </c>
      <c r="AY93" s="31" t="s">
        <v>345</v>
      </c>
      <c r="AZ93" s="31" t="s">
        <v>345</v>
      </c>
      <c r="BA93" s="31" t="s">
        <v>345</v>
      </c>
      <c r="BB93" s="31" t="s">
        <v>345</v>
      </c>
      <c r="BC93" s="31" t="s">
        <v>345</v>
      </c>
      <c r="BD93" s="31" t="s">
        <v>345</v>
      </c>
      <c r="BE93" s="31" t="s">
        <v>345</v>
      </c>
      <c r="BF93" s="32" t="s">
        <v>345</v>
      </c>
      <c r="BG93" s="31">
        <v>2880.3871585923644</v>
      </c>
      <c r="BH93" s="31">
        <v>729.93692909960851</v>
      </c>
      <c r="BI93" s="31">
        <v>2222.5142199241673</v>
      </c>
      <c r="BJ93" s="31">
        <v>1022.0642314292718</v>
      </c>
      <c r="BK93" s="31">
        <v>1466.1577608142493</v>
      </c>
      <c r="BL93" s="31">
        <v>726.85435841905792</v>
      </c>
      <c r="BM93" s="31">
        <v>2233.3333333333335</v>
      </c>
      <c r="BN93" s="31">
        <v>796.79871368138788</v>
      </c>
      <c r="BO93" s="32">
        <v>1272.4171135534589</v>
      </c>
      <c r="BP93" s="31" t="s">
        <v>345</v>
      </c>
      <c r="BQ93" s="31" t="s">
        <v>345</v>
      </c>
      <c r="BR93" s="31" t="s">
        <v>345</v>
      </c>
      <c r="BS93" s="31" t="s">
        <v>345</v>
      </c>
      <c r="BT93" s="31" t="s">
        <v>345</v>
      </c>
      <c r="BU93" s="31" t="s">
        <v>345</v>
      </c>
      <c r="BV93" s="31" t="s">
        <v>345</v>
      </c>
      <c r="BW93" s="31" t="s">
        <v>345</v>
      </c>
      <c r="BX93" s="31" t="s">
        <v>345</v>
      </c>
      <c r="BY93" s="31" t="s">
        <v>345</v>
      </c>
      <c r="BZ93" s="31" t="s">
        <v>345</v>
      </c>
      <c r="CA93" s="31" t="s">
        <v>345</v>
      </c>
      <c r="CB93" s="31" t="s">
        <v>345</v>
      </c>
      <c r="CC93" s="31" t="s">
        <v>345</v>
      </c>
      <c r="CD93" s="31" t="s">
        <v>345</v>
      </c>
      <c r="CE93" s="32" t="s">
        <v>345</v>
      </c>
      <c r="CF93" s="31" t="s">
        <v>345</v>
      </c>
      <c r="CG93" s="32" t="s">
        <v>345</v>
      </c>
      <c r="CH93" s="31" t="s">
        <v>345</v>
      </c>
      <c r="CI93" s="31">
        <v>607.816212438854</v>
      </c>
      <c r="CJ93" s="31">
        <v>687.91577045449742</v>
      </c>
      <c r="CK93" s="31">
        <v>1206.4631230128523</v>
      </c>
      <c r="CL93" s="31" t="s">
        <v>345</v>
      </c>
      <c r="CM93" s="31" t="s">
        <v>345</v>
      </c>
      <c r="CN93" s="31" t="s">
        <v>345</v>
      </c>
      <c r="CO93" s="31">
        <v>613.83385470976714</v>
      </c>
      <c r="CP93" s="31" t="s">
        <v>345</v>
      </c>
      <c r="CQ93" s="31">
        <v>698.9513822688275</v>
      </c>
      <c r="CR93" s="31" t="s">
        <v>345</v>
      </c>
      <c r="CS93" s="31" t="s">
        <v>345</v>
      </c>
      <c r="CT93" s="31" t="s">
        <v>345</v>
      </c>
      <c r="CU93" s="31" t="s">
        <v>345</v>
      </c>
      <c r="CV93" s="31" t="s">
        <v>345</v>
      </c>
      <c r="CW93" s="31">
        <v>1191.7638303150584</v>
      </c>
      <c r="CX93" s="32" t="s">
        <v>345</v>
      </c>
      <c r="CY93" s="31" t="s">
        <v>345</v>
      </c>
      <c r="CZ93" s="31" t="s">
        <v>345</v>
      </c>
      <c r="DA93" s="31" t="s">
        <v>345</v>
      </c>
      <c r="DB93" s="31" t="s">
        <v>345</v>
      </c>
      <c r="DC93" s="31" t="s">
        <v>345</v>
      </c>
      <c r="DD93" s="31" t="s">
        <v>345</v>
      </c>
      <c r="DE93" s="31" t="s">
        <v>345</v>
      </c>
      <c r="DF93" s="32" t="s">
        <v>345</v>
      </c>
      <c r="DG93" s="31" t="s">
        <v>345</v>
      </c>
      <c r="DH93" s="31" t="s">
        <v>345</v>
      </c>
      <c r="DI93" s="31" t="s">
        <v>345</v>
      </c>
      <c r="DJ93" s="31" t="s">
        <v>345</v>
      </c>
      <c r="DK93" s="31" t="s">
        <v>345</v>
      </c>
      <c r="DL93" s="31" t="s">
        <v>345</v>
      </c>
      <c r="DM93" s="31" t="s">
        <v>345</v>
      </c>
      <c r="DN93" s="31" t="s">
        <v>345</v>
      </c>
      <c r="DO93" s="31" t="s">
        <v>345</v>
      </c>
      <c r="DP93" s="31" t="s">
        <v>345</v>
      </c>
      <c r="DQ93" s="31" t="s">
        <v>345</v>
      </c>
      <c r="DR93" s="31" t="s">
        <v>345</v>
      </c>
      <c r="DS93" s="31" t="s">
        <v>345</v>
      </c>
      <c r="DT93" s="31" t="s">
        <v>345</v>
      </c>
      <c r="DU93" s="31" t="s">
        <v>345</v>
      </c>
      <c r="DV93" s="32" t="s">
        <v>345</v>
      </c>
      <c r="DW93" s="32" t="s">
        <v>345</v>
      </c>
      <c r="DX93" s="31" t="s">
        <v>345</v>
      </c>
      <c r="DY93" s="31" t="s">
        <v>345</v>
      </c>
      <c r="DZ93" s="31" t="s">
        <v>345</v>
      </c>
      <c r="EA93" s="31" t="s">
        <v>345</v>
      </c>
      <c r="EB93" s="31" t="s">
        <v>345</v>
      </c>
      <c r="EC93" s="31" t="s">
        <v>345</v>
      </c>
      <c r="ED93" s="31" t="s">
        <v>345</v>
      </c>
      <c r="EE93" s="31" t="s">
        <v>345</v>
      </c>
      <c r="EF93" s="31" t="s">
        <v>345</v>
      </c>
      <c r="EG93" s="31" t="s">
        <v>345</v>
      </c>
      <c r="EH93" s="31" t="s">
        <v>345</v>
      </c>
      <c r="EI93" s="31" t="s">
        <v>345</v>
      </c>
      <c r="EJ93" s="31" t="s">
        <v>345</v>
      </c>
      <c r="EK93" s="31" t="s">
        <v>345</v>
      </c>
      <c r="EL93" s="31" t="s">
        <v>345</v>
      </c>
      <c r="EM93" s="31" t="s">
        <v>345</v>
      </c>
      <c r="EN93" s="31" t="s">
        <v>345</v>
      </c>
      <c r="EO93" s="31" t="s">
        <v>345</v>
      </c>
      <c r="EP93" s="31" t="s">
        <v>345</v>
      </c>
      <c r="EQ93" s="31" t="s">
        <v>345</v>
      </c>
      <c r="ER93" s="31" t="s">
        <v>345</v>
      </c>
      <c r="ES93" s="31" t="s">
        <v>345</v>
      </c>
      <c r="ET93" s="31" t="s">
        <v>345</v>
      </c>
      <c r="EU93" s="31" t="s">
        <v>345</v>
      </c>
      <c r="EV93" s="31" t="s">
        <v>345</v>
      </c>
      <c r="EW93" s="31" t="s">
        <v>345</v>
      </c>
      <c r="EX93" s="31" t="s">
        <v>345</v>
      </c>
      <c r="EY93" s="31" t="s">
        <v>345</v>
      </c>
      <c r="EZ93" s="31" t="s">
        <v>345</v>
      </c>
      <c r="FA93" s="31" t="s">
        <v>345</v>
      </c>
      <c r="FB93" s="31" t="s">
        <v>345</v>
      </c>
      <c r="FC93" s="31" t="s">
        <v>345</v>
      </c>
      <c r="FD93" s="31" t="s">
        <v>345</v>
      </c>
      <c r="FE93" s="31" t="s">
        <v>345</v>
      </c>
      <c r="FF93" s="31" t="s">
        <v>345</v>
      </c>
      <c r="FG93" s="31" t="s">
        <v>345</v>
      </c>
      <c r="FH93" s="31" t="s">
        <v>345</v>
      </c>
      <c r="FI93" s="31" t="s">
        <v>345</v>
      </c>
      <c r="FJ93" s="31" t="s">
        <v>345</v>
      </c>
      <c r="FK93" s="31" t="s">
        <v>345</v>
      </c>
      <c r="FL93" s="31" t="s">
        <v>345</v>
      </c>
      <c r="FM93" s="31" t="s">
        <v>345</v>
      </c>
      <c r="FN93" s="31" t="s">
        <v>345</v>
      </c>
      <c r="FO93" s="31" t="s">
        <v>345</v>
      </c>
      <c r="FP93" s="31" t="s">
        <v>345</v>
      </c>
      <c r="FQ93" s="31" t="s">
        <v>345</v>
      </c>
      <c r="FR93" s="31" t="s">
        <v>345</v>
      </c>
      <c r="FS93" s="31" t="s">
        <v>345</v>
      </c>
      <c r="FT93" s="31" t="s">
        <v>345</v>
      </c>
      <c r="FU93" s="31" t="s">
        <v>345</v>
      </c>
      <c r="FV93" s="31" t="s">
        <v>345</v>
      </c>
      <c r="FW93" s="31" t="s">
        <v>345</v>
      </c>
      <c r="FX93" s="31" t="s">
        <v>345</v>
      </c>
      <c r="FY93" s="32" t="s">
        <v>345</v>
      </c>
      <c r="FZ93" s="31" t="s">
        <v>345</v>
      </c>
      <c r="GA93" s="49" t="s">
        <v>345</v>
      </c>
    </row>
    <row r="94" spans="1:183">
      <c r="A94" s="50">
        <v>1902</v>
      </c>
      <c r="B94" s="31">
        <v>2945.3133300541072</v>
      </c>
      <c r="C94" s="31">
        <v>3739.3750543242072</v>
      </c>
      <c r="D94" s="31">
        <v>3141.0674799847507</v>
      </c>
      <c r="E94" s="31">
        <v>1591.3034251675354</v>
      </c>
      <c r="F94" s="31">
        <v>2775.2903986441679</v>
      </c>
      <c r="G94" s="31">
        <v>2893.4672750606019</v>
      </c>
      <c r="H94" s="31">
        <v>1821.433667165423</v>
      </c>
      <c r="I94" s="31">
        <v>3543.0725730442978</v>
      </c>
      <c r="J94" s="31">
        <v>1914.3614412497141</v>
      </c>
      <c r="K94" s="31">
        <v>2239.0591864276071</v>
      </c>
      <c r="L94" s="31">
        <v>3782.8014184397161</v>
      </c>
      <c r="M94" s="31">
        <v>4525.2808822476318</v>
      </c>
      <c r="N94" s="32">
        <v>3043.2915623340486</v>
      </c>
      <c r="O94" s="36" t="s">
        <v>345</v>
      </c>
      <c r="P94" s="31" t="s">
        <v>345</v>
      </c>
      <c r="Q94" s="31">
        <v>1265.744448489261</v>
      </c>
      <c r="R94" s="31">
        <v>1833.0849478390462</v>
      </c>
      <c r="S94" s="31" t="s">
        <v>345</v>
      </c>
      <c r="T94" s="35" t="s">
        <v>345</v>
      </c>
      <c r="U94" s="31">
        <v>3822.5974025974024</v>
      </c>
      <c r="V94" s="31">
        <v>4438.4928909952605</v>
      </c>
      <c r="W94" s="31">
        <v>3330.9246017699111</v>
      </c>
      <c r="X94" s="31">
        <v>4420.6301450880228</v>
      </c>
      <c r="Y94" s="32">
        <v>4326.6105018204489</v>
      </c>
      <c r="Z94" s="31" t="s">
        <v>345</v>
      </c>
      <c r="AA94" s="31" t="s">
        <v>345</v>
      </c>
      <c r="AB94" s="31" t="s">
        <v>345</v>
      </c>
      <c r="AC94" s="31" t="s">
        <v>345</v>
      </c>
      <c r="AD94" s="31" t="s">
        <v>345</v>
      </c>
      <c r="AE94" s="31" t="s">
        <v>345</v>
      </c>
      <c r="AF94" s="31" t="s">
        <v>345</v>
      </c>
      <c r="AG94" s="32" t="s">
        <v>345</v>
      </c>
      <c r="AH94" s="31" t="s">
        <v>345</v>
      </c>
      <c r="AI94" s="31" t="s">
        <v>345</v>
      </c>
      <c r="AJ94" s="31" t="s">
        <v>345</v>
      </c>
      <c r="AK94" s="31" t="s">
        <v>345</v>
      </c>
      <c r="AL94" s="31" t="s">
        <v>345</v>
      </c>
      <c r="AM94" s="32"/>
      <c r="AN94" s="31"/>
      <c r="AO94" s="31"/>
      <c r="AP94" s="32"/>
      <c r="AQ94" s="31" t="s">
        <v>345</v>
      </c>
      <c r="AR94" s="31" t="s">
        <v>345</v>
      </c>
      <c r="AS94" s="31" t="s">
        <v>345</v>
      </c>
      <c r="AT94" s="31" t="s">
        <v>345</v>
      </c>
      <c r="AU94" s="31" t="s">
        <v>345</v>
      </c>
      <c r="AV94" s="31" t="s">
        <v>345</v>
      </c>
      <c r="AW94" s="31" t="s">
        <v>345</v>
      </c>
      <c r="AX94" s="31" t="s">
        <v>345</v>
      </c>
      <c r="AY94" s="31" t="s">
        <v>345</v>
      </c>
      <c r="AZ94" s="31" t="s">
        <v>345</v>
      </c>
      <c r="BA94" s="31" t="s">
        <v>345</v>
      </c>
      <c r="BB94" s="31" t="s">
        <v>345</v>
      </c>
      <c r="BC94" s="31" t="s">
        <v>345</v>
      </c>
      <c r="BD94" s="31" t="s">
        <v>345</v>
      </c>
      <c r="BE94" s="31" t="s">
        <v>345</v>
      </c>
      <c r="BF94" s="32" t="s">
        <v>345</v>
      </c>
      <c r="BG94" s="31">
        <v>2716.506637970499</v>
      </c>
      <c r="BH94" s="31">
        <v>714.78010861463099</v>
      </c>
      <c r="BI94" s="31">
        <v>2292.5777148971097</v>
      </c>
      <c r="BJ94" s="31">
        <v>1019.9423354156656</v>
      </c>
      <c r="BK94" s="31">
        <v>1347.885500575374</v>
      </c>
      <c r="BL94" s="31">
        <v>757.01684041700082</v>
      </c>
      <c r="BM94" s="31">
        <v>2572.4867724867722</v>
      </c>
      <c r="BN94" s="31">
        <v>856.02960057774806</v>
      </c>
      <c r="BO94" s="32">
        <v>1236.7446066782218</v>
      </c>
      <c r="BP94" s="31" t="s">
        <v>345</v>
      </c>
      <c r="BQ94" s="31" t="s">
        <v>345</v>
      </c>
      <c r="BR94" s="31" t="s">
        <v>345</v>
      </c>
      <c r="BS94" s="31" t="s">
        <v>345</v>
      </c>
      <c r="BT94" s="31" t="s">
        <v>345</v>
      </c>
      <c r="BU94" s="31" t="s">
        <v>345</v>
      </c>
      <c r="BV94" s="31" t="s">
        <v>345</v>
      </c>
      <c r="BW94" s="31" t="s">
        <v>345</v>
      </c>
      <c r="BX94" s="31" t="s">
        <v>345</v>
      </c>
      <c r="BY94" s="31" t="s">
        <v>345</v>
      </c>
      <c r="BZ94" s="31" t="s">
        <v>345</v>
      </c>
      <c r="CA94" s="31" t="s">
        <v>345</v>
      </c>
      <c r="CB94" s="31" t="s">
        <v>345</v>
      </c>
      <c r="CC94" s="31" t="s">
        <v>345</v>
      </c>
      <c r="CD94" s="31" t="s">
        <v>345</v>
      </c>
      <c r="CE94" s="32" t="s">
        <v>345</v>
      </c>
      <c r="CF94" s="31" t="s">
        <v>345</v>
      </c>
      <c r="CG94" s="32" t="s">
        <v>345</v>
      </c>
      <c r="CH94" s="31" t="s">
        <v>345</v>
      </c>
      <c r="CI94" s="31">
        <v>654.52777777777783</v>
      </c>
      <c r="CJ94" s="31">
        <v>670.95643192738657</v>
      </c>
      <c r="CK94" s="31">
        <v>1128.9048502927851</v>
      </c>
      <c r="CL94" s="31">
        <v>672.75594690498099</v>
      </c>
      <c r="CM94" s="31" t="s">
        <v>345</v>
      </c>
      <c r="CN94" s="31" t="s">
        <v>345</v>
      </c>
      <c r="CO94" s="31">
        <v>613.76737877246524</v>
      </c>
      <c r="CP94" s="31" t="s">
        <v>345</v>
      </c>
      <c r="CQ94" s="31" t="s">
        <v>345</v>
      </c>
      <c r="CR94" s="31" t="s">
        <v>345</v>
      </c>
      <c r="CS94" s="31" t="s">
        <v>345</v>
      </c>
      <c r="CT94" s="31" t="s">
        <v>345</v>
      </c>
      <c r="CU94" s="31" t="s">
        <v>345</v>
      </c>
      <c r="CV94" s="31" t="s">
        <v>345</v>
      </c>
      <c r="CW94" s="31">
        <v>1175.3868828297716</v>
      </c>
      <c r="CX94" s="32" t="s">
        <v>345</v>
      </c>
      <c r="CY94" s="31" t="s">
        <v>345</v>
      </c>
      <c r="CZ94" s="31" t="s">
        <v>345</v>
      </c>
      <c r="DA94" s="31" t="s">
        <v>345</v>
      </c>
      <c r="DB94" s="31" t="s">
        <v>345</v>
      </c>
      <c r="DC94" s="31" t="s">
        <v>345</v>
      </c>
      <c r="DD94" s="31" t="s">
        <v>345</v>
      </c>
      <c r="DE94" s="31" t="s">
        <v>345</v>
      </c>
      <c r="DF94" s="32" t="s">
        <v>345</v>
      </c>
      <c r="DG94" s="31" t="s">
        <v>345</v>
      </c>
      <c r="DH94" s="31" t="s">
        <v>345</v>
      </c>
      <c r="DI94" s="31" t="s">
        <v>345</v>
      </c>
      <c r="DJ94" s="31" t="s">
        <v>345</v>
      </c>
      <c r="DK94" s="31" t="s">
        <v>345</v>
      </c>
      <c r="DL94" s="31" t="s">
        <v>345</v>
      </c>
      <c r="DM94" s="31" t="s">
        <v>345</v>
      </c>
      <c r="DN94" s="31" t="s">
        <v>345</v>
      </c>
      <c r="DO94" s="31" t="s">
        <v>345</v>
      </c>
      <c r="DP94" s="31" t="s">
        <v>345</v>
      </c>
      <c r="DQ94" s="31" t="s">
        <v>345</v>
      </c>
      <c r="DR94" s="31" t="s">
        <v>345</v>
      </c>
      <c r="DS94" s="31" t="s">
        <v>345</v>
      </c>
      <c r="DT94" s="31" t="s">
        <v>345</v>
      </c>
      <c r="DU94" s="31" t="s">
        <v>345</v>
      </c>
      <c r="DV94" s="32" t="s">
        <v>345</v>
      </c>
      <c r="DW94" s="32" t="s">
        <v>345</v>
      </c>
      <c r="DX94" s="31" t="s">
        <v>345</v>
      </c>
      <c r="DY94" s="31" t="s">
        <v>345</v>
      </c>
      <c r="DZ94" s="31" t="s">
        <v>345</v>
      </c>
      <c r="EA94" s="31" t="s">
        <v>345</v>
      </c>
      <c r="EB94" s="31" t="s">
        <v>345</v>
      </c>
      <c r="EC94" s="31" t="s">
        <v>345</v>
      </c>
      <c r="ED94" s="31" t="s">
        <v>345</v>
      </c>
      <c r="EE94" s="31" t="s">
        <v>345</v>
      </c>
      <c r="EF94" s="31" t="s">
        <v>345</v>
      </c>
      <c r="EG94" s="31" t="s">
        <v>345</v>
      </c>
      <c r="EH94" s="31" t="s">
        <v>345</v>
      </c>
      <c r="EI94" s="31" t="s">
        <v>345</v>
      </c>
      <c r="EJ94" s="31" t="s">
        <v>345</v>
      </c>
      <c r="EK94" s="31" t="s">
        <v>345</v>
      </c>
      <c r="EL94" s="31" t="s">
        <v>345</v>
      </c>
      <c r="EM94" s="31" t="s">
        <v>345</v>
      </c>
      <c r="EN94" s="31" t="s">
        <v>345</v>
      </c>
      <c r="EO94" s="31" t="s">
        <v>345</v>
      </c>
      <c r="EP94" s="31" t="s">
        <v>345</v>
      </c>
      <c r="EQ94" s="31" t="s">
        <v>345</v>
      </c>
      <c r="ER94" s="31" t="s">
        <v>345</v>
      </c>
      <c r="ES94" s="31" t="s">
        <v>345</v>
      </c>
      <c r="ET94" s="31" t="s">
        <v>345</v>
      </c>
      <c r="EU94" s="31" t="s">
        <v>345</v>
      </c>
      <c r="EV94" s="31" t="s">
        <v>345</v>
      </c>
      <c r="EW94" s="31" t="s">
        <v>345</v>
      </c>
      <c r="EX94" s="31" t="s">
        <v>345</v>
      </c>
      <c r="EY94" s="31" t="s">
        <v>345</v>
      </c>
      <c r="EZ94" s="31" t="s">
        <v>345</v>
      </c>
      <c r="FA94" s="31" t="s">
        <v>345</v>
      </c>
      <c r="FB94" s="31" t="s">
        <v>345</v>
      </c>
      <c r="FC94" s="31" t="s">
        <v>345</v>
      </c>
      <c r="FD94" s="31" t="s">
        <v>345</v>
      </c>
      <c r="FE94" s="31" t="s">
        <v>345</v>
      </c>
      <c r="FF94" s="31" t="s">
        <v>345</v>
      </c>
      <c r="FG94" s="31" t="s">
        <v>345</v>
      </c>
      <c r="FH94" s="31" t="s">
        <v>345</v>
      </c>
      <c r="FI94" s="31" t="s">
        <v>345</v>
      </c>
      <c r="FJ94" s="31" t="s">
        <v>345</v>
      </c>
      <c r="FK94" s="31" t="s">
        <v>345</v>
      </c>
      <c r="FL94" s="31" t="s">
        <v>345</v>
      </c>
      <c r="FM94" s="31" t="s">
        <v>345</v>
      </c>
      <c r="FN94" s="31" t="s">
        <v>345</v>
      </c>
      <c r="FO94" s="31" t="s">
        <v>345</v>
      </c>
      <c r="FP94" s="31" t="s">
        <v>345</v>
      </c>
      <c r="FQ94" s="31" t="s">
        <v>345</v>
      </c>
      <c r="FR94" s="31" t="s">
        <v>345</v>
      </c>
      <c r="FS94" s="31" t="s">
        <v>345</v>
      </c>
      <c r="FT94" s="31" t="s">
        <v>345</v>
      </c>
      <c r="FU94" s="31" t="s">
        <v>345</v>
      </c>
      <c r="FV94" s="31" t="s">
        <v>345</v>
      </c>
      <c r="FW94" s="31" t="s">
        <v>345</v>
      </c>
      <c r="FX94" s="31" t="s">
        <v>345</v>
      </c>
      <c r="FY94" s="32" t="s">
        <v>345</v>
      </c>
      <c r="FZ94" s="31" t="s">
        <v>345</v>
      </c>
      <c r="GA94" s="49" t="s">
        <v>345</v>
      </c>
    </row>
    <row r="95" spans="1:183">
      <c r="A95" s="50">
        <v>1903</v>
      </c>
      <c r="B95" s="31">
        <v>2940.8862751460088</v>
      </c>
      <c r="C95" s="31">
        <v>3772.3527225953981</v>
      </c>
      <c r="D95" s="31">
        <v>3290.2977761025254</v>
      </c>
      <c r="E95" s="31">
        <v>1685.7893569844791</v>
      </c>
      <c r="F95" s="31">
        <v>2830.5475163046149</v>
      </c>
      <c r="G95" s="31">
        <v>3008.1579972964914</v>
      </c>
      <c r="H95" s="31">
        <v>1893.2576542235577</v>
      </c>
      <c r="I95" s="31">
        <v>3562.2564483206534</v>
      </c>
      <c r="J95" s="31">
        <v>1891.4925065048078</v>
      </c>
      <c r="K95" s="31">
        <v>2314.0115163147793</v>
      </c>
      <c r="L95" s="31">
        <v>3662.1936989498249</v>
      </c>
      <c r="M95" s="31">
        <v>4439.6162950338485</v>
      </c>
      <c r="N95" s="32">
        <v>3084.5960711999342</v>
      </c>
      <c r="O95" s="36" t="s">
        <v>345</v>
      </c>
      <c r="P95" s="31" t="s">
        <v>345</v>
      </c>
      <c r="Q95" s="31">
        <v>1273.0554051615234</v>
      </c>
      <c r="R95" s="31">
        <v>1828.8493049315505</v>
      </c>
      <c r="S95" s="31" t="s">
        <v>345</v>
      </c>
      <c r="T95" s="35" t="s">
        <v>345</v>
      </c>
      <c r="U95" s="31">
        <v>4076.2320328542091</v>
      </c>
      <c r="V95" s="31">
        <v>4727.4844290657447</v>
      </c>
      <c r="W95" s="31">
        <v>3333.6280750043011</v>
      </c>
      <c r="X95" s="31">
        <v>4550.8943740271288</v>
      </c>
      <c r="Y95" s="32">
        <v>4455.0469286073294</v>
      </c>
      <c r="Z95" s="31" t="s">
        <v>345</v>
      </c>
      <c r="AA95" s="31" t="s">
        <v>345</v>
      </c>
      <c r="AB95" s="31" t="s">
        <v>345</v>
      </c>
      <c r="AC95" s="31" t="s">
        <v>345</v>
      </c>
      <c r="AD95" s="31" t="s">
        <v>345</v>
      </c>
      <c r="AE95" s="31" t="s">
        <v>345</v>
      </c>
      <c r="AF95" s="31" t="s">
        <v>345</v>
      </c>
      <c r="AG95" s="32" t="s">
        <v>345</v>
      </c>
      <c r="AH95" s="31" t="s">
        <v>345</v>
      </c>
      <c r="AI95" s="31" t="s">
        <v>345</v>
      </c>
      <c r="AJ95" s="31" t="s">
        <v>345</v>
      </c>
      <c r="AK95" s="31" t="s">
        <v>345</v>
      </c>
      <c r="AL95" s="31" t="s">
        <v>345</v>
      </c>
      <c r="AM95" s="32"/>
      <c r="AN95" s="31"/>
      <c r="AO95" s="31"/>
      <c r="AP95" s="32"/>
      <c r="AQ95" s="31" t="s">
        <v>345</v>
      </c>
      <c r="AR95" s="31" t="s">
        <v>345</v>
      </c>
      <c r="AS95" s="31" t="s">
        <v>345</v>
      </c>
      <c r="AT95" s="31" t="s">
        <v>345</v>
      </c>
      <c r="AU95" s="31" t="s">
        <v>345</v>
      </c>
      <c r="AV95" s="31" t="s">
        <v>345</v>
      </c>
      <c r="AW95" s="31" t="s">
        <v>345</v>
      </c>
      <c r="AX95" s="31" t="s">
        <v>345</v>
      </c>
      <c r="AY95" s="31" t="s">
        <v>345</v>
      </c>
      <c r="AZ95" s="31" t="s">
        <v>345</v>
      </c>
      <c r="BA95" s="31" t="s">
        <v>345</v>
      </c>
      <c r="BB95" s="31" t="s">
        <v>345</v>
      </c>
      <c r="BC95" s="31" t="s">
        <v>345</v>
      </c>
      <c r="BD95" s="31" t="s">
        <v>345</v>
      </c>
      <c r="BE95" s="31" t="s">
        <v>345</v>
      </c>
      <c r="BF95" s="32" t="s">
        <v>345</v>
      </c>
      <c r="BG95" s="31">
        <v>2992.315232360454</v>
      </c>
      <c r="BH95" s="31">
        <v>713.9207507820646</v>
      </c>
      <c r="BI95" s="31">
        <v>2138.7845921277908</v>
      </c>
      <c r="BJ95" s="31">
        <v>1029.9034612667765</v>
      </c>
      <c r="BK95" s="31">
        <v>1482.7463536108148</v>
      </c>
      <c r="BL95" s="31">
        <v>798.3104540654698</v>
      </c>
      <c r="BM95" s="31">
        <v>2614.9843912591055</v>
      </c>
      <c r="BN95" s="31">
        <v>913.43510002702726</v>
      </c>
      <c r="BO95" s="32">
        <v>1299.7025532936459</v>
      </c>
      <c r="BP95" s="31" t="s">
        <v>345</v>
      </c>
      <c r="BQ95" s="31" t="s">
        <v>345</v>
      </c>
      <c r="BR95" s="31" t="s">
        <v>345</v>
      </c>
      <c r="BS95" s="31" t="s">
        <v>345</v>
      </c>
      <c r="BT95" s="31" t="s">
        <v>345</v>
      </c>
      <c r="BU95" s="31" t="s">
        <v>345</v>
      </c>
      <c r="BV95" s="31" t="s">
        <v>345</v>
      </c>
      <c r="BW95" s="31" t="s">
        <v>345</v>
      </c>
      <c r="BX95" s="31" t="s">
        <v>345</v>
      </c>
      <c r="BY95" s="31" t="s">
        <v>345</v>
      </c>
      <c r="BZ95" s="31" t="s">
        <v>345</v>
      </c>
      <c r="CA95" s="31" t="s">
        <v>345</v>
      </c>
      <c r="CB95" s="31" t="s">
        <v>345</v>
      </c>
      <c r="CC95" s="31" t="s">
        <v>345</v>
      </c>
      <c r="CD95" s="31" t="s">
        <v>345</v>
      </c>
      <c r="CE95" s="32" t="s">
        <v>345</v>
      </c>
      <c r="CF95" s="31" t="s">
        <v>345</v>
      </c>
      <c r="CG95" s="32" t="s">
        <v>345</v>
      </c>
      <c r="CH95" s="31" t="s">
        <v>345</v>
      </c>
      <c r="CI95" s="31">
        <v>659.78943734898166</v>
      </c>
      <c r="CJ95" s="31">
        <v>701.09356164229473</v>
      </c>
      <c r="CK95" s="31">
        <v>1192.6275386662592</v>
      </c>
      <c r="CL95" s="31">
        <v>803.61057382333979</v>
      </c>
      <c r="CM95" s="31" t="s">
        <v>345</v>
      </c>
      <c r="CN95" s="31" t="s">
        <v>345</v>
      </c>
      <c r="CO95" s="31">
        <v>727.6395427034297</v>
      </c>
      <c r="CP95" s="31" t="s">
        <v>345</v>
      </c>
      <c r="CQ95" s="31" t="s">
        <v>345</v>
      </c>
      <c r="CR95" s="31" t="s">
        <v>345</v>
      </c>
      <c r="CS95" s="31" t="s">
        <v>345</v>
      </c>
      <c r="CT95" s="31" t="s">
        <v>345</v>
      </c>
      <c r="CU95" s="31" t="s">
        <v>345</v>
      </c>
      <c r="CV95" s="31" t="s">
        <v>345</v>
      </c>
      <c r="CW95" s="31">
        <v>1225.4571703561116</v>
      </c>
      <c r="CX95" s="32" t="s">
        <v>345</v>
      </c>
      <c r="CY95" s="31" t="s">
        <v>345</v>
      </c>
      <c r="CZ95" s="31" t="s">
        <v>345</v>
      </c>
      <c r="DA95" s="31" t="s">
        <v>345</v>
      </c>
      <c r="DB95" s="31" t="s">
        <v>345</v>
      </c>
      <c r="DC95" s="31" t="s">
        <v>345</v>
      </c>
      <c r="DD95" s="31" t="s">
        <v>345</v>
      </c>
      <c r="DE95" s="31" t="s">
        <v>345</v>
      </c>
      <c r="DF95" s="32" t="s">
        <v>345</v>
      </c>
      <c r="DG95" s="31" t="s">
        <v>345</v>
      </c>
      <c r="DH95" s="31" t="s">
        <v>345</v>
      </c>
      <c r="DI95" s="31" t="s">
        <v>345</v>
      </c>
      <c r="DJ95" s="31" t="s">
        <v>345</v>
      </c>
      <c r="DK95" s="31" t="s">
        <v>345</v>
      </c>
      <c r="DL95" s="31" t="s">
        <v>345</v>
      </c>
      <c r="DM95" s="31" t="s">
        <v>345</v>
      </c>
      <c r="DN95" s="31" t="s">
        <v>345</v>
      </c>
      <c r="DO95" s="31" t="s">
        <v>345</v>
      </c>
      <c r="DP95" s="31" t="s">
        <v>345</v>
      </c>
      <c r="DQ95" s="31" t="s">
        <v>345</v>
      </c>
      <c r="DR95" s="31" t="s">
        <v>345</v>
      </c>
      <c r="DS95" s="31" t="s">
        <v>345</v>
      </c>
      <c r="DT95" s="31" t="s">
        <v>345</v>
      </c>
      <c r="DU95" s="31" t="s">
        <v>345</v>
      </c>
      <c r="DV95" s="32" t="s">
        <v>345</v>
      </c>
      <c r="DW95" s="32" t="s">
        <v>345</v>
      </c>
      <c r="DX95" s="31" t="s">
        <v>345</v>
      </c>
      <c r="DY95" s="31" t="s">
        <v>345</v>
      </c>
      <c r="DZ95" s="31" t="s">
        <v>345</v>
      </c>
      <c r="EA95" s="31" t="s">
        <v>345</v>
      </c>
      <c r="EB95" s="31" t="s">
        <v>345</v>
      </c>
      <c r="EC95" s="31" t="s">
        <v>345</v>
      </c>
      <c r="ED95" s="31" t="s">
        <v>345</v>
      </c>
      <c r="EE95" s="31" t="s">
        <v>345</v>
      </c>
      <c r="EF95" s="31" t="s">
        <v>345</v>
      </c>
      <c r="EG95" s="31" t="s">
        <v>345</v>
      </c>
      <c r="EH95" s="31" t="s">
        <v>345</v>
      </c>
      <c r="EI95" s="31" t="s">
        <v>345</v>
      </c>
      <c r="EJ95" s="31" t="s">
        <v>345</v>
      </c>
      <c r="EK95" s="31" t="s">
        <v>345</v>
      </c>
      <c r="EL95" s="31" t="s">
        <v>345</v>
      </c>
      <c r="EM95" s="31" t="s">
        <v>345</v>
      </c>
      <c r="EN95" s="31" t="s">
        <v>345</v>
      </c>
      <c r="EO95" s="31" t="s">
        <v>345</v>
      </c>
      <c r="EP95" s="31" t="s">
        <v>345</v>
      </c>
      <c r="EQ95" s="31" t="s">
        <v>345</v>
      </c>
      <c r="ER95" s="31" t="s">
        <v>345</v>
      </c>
      <c r="ES95" s="31" t="s">
        <v>345</v>
      </c>
      <c r="ET95" s="31" t="s">
        <v>345</v>
      </c>
      <c r="EU95" s="31" t="s">
        <v>345</v>
      </c>
      <c r="EV95" s="31" t="s">
        <v>345</v>
      </c>
      <c r="EW95" s="31" t="s">
        <v>345</v>
      </c>
      <c r="EX95" s="31" t="s">
        <v>345</v>
      </c>
      <c r="EY95" s="31" t="s">
        <v>345</v>
      </c>
      <c r="EZ95" s="31" t="s">
        <v>345</v>
      </c>
      <c r="FA95" s="31" t="s">
        <v>345</v>
      </c>
      <c r="FB95" s="31" t="s">
        <v>345</v>
      </c>
      <c r="FC95" s="31" t="s">
        <v>345</v>
      </c>
      <c r="FD95" s="31" t="s">
        <v>345</v>
      </c>
      <c r="FE95" s="31" t="s">
        <v>345</v>
      </c>
      <c r="FF95" s="31" t="s">
        <v>345</v>
      </c>
      <c r="FG95" s="31" t="s">
        <v>345</v>
      </c>
      <c r="FH95" s="31" t="s">
        <v>345</v>
      </c>
      <c r="FI95" s="31" t="s">
        <v>345</v>
      </c>
      <c r="FJ95" s="31" t="s">
        <v>345</v>
      </c>
      <c r="FK95" s="31" t="s">
        <v>345</v>
      </c>
      <c r="FL95" s="31" t="s">
        <v>345</v>
      </c>
      <c r="FM95" s="31" t="s">
        <v>345</v>
      </c>
      <c r="FN95" s="31" t="s">
        <v>345</v>
      </c>
      <c r="FO95" s="31" t="s">
        <v>345</v>
      </c>
      <c r="FP95" s="31" t="s">
        <v>345</v>
      </c>
      <c r="FQ95" s="31" t="s">
        <v>345</v>
      </c>
      <c r="FR95" s="31" t="s">
        <v>345</v>
      </c>
      <c r="FS95" s="31" t="s">
        <v>345</v>
      </c>
      <c r="FT95" s="31" t="s">
        <v>345</v>
      </c>
      <c r="FU95" s="31" t="s">
        <v>345</v>
      </c>
      <c r="FV95" s="31" t="s">
        <v>345</v>
      </c>
      <c r="FW95" s="31" t="s">
        <v>345</v>
      </c>
      <c r="FX95" s="31" t="s">
        <v>345</v>
      </c>
      <c r="FY95" s="32" t="s">
        <v>345</v>
      </c>
      <c r="FZ95" s="31" t="s">
        <v>345</v>
      </c>
      <c r="GA95" s="49" t="s">
        <v>345</v>
      </c>
    </row>
    <row r="96" spans="1:183">
      <c r="A96" s="50">
        <v>1904</v>
      </c>
      <c r="B96" s="31">
        <v>2955.8501926782274</v>
      </c>
      <c r="C96" s="31">
        <v>3820.8353090601181</v>
      </c>
      <c r="D96" s="31">
        <v>3325.5800074599028</v>
      </c>
      <c r="E96" s="31">
        <v>1730.9868372943326</v>
      </c>
      <c r="F96" s="31">
        <v>2846.7080692136369</v>
      </c>
      <c r="G96" s="31">
        <v>3083.353492717019</v>
      </c>
      <c r="H96" s="31">
        <v>1895.5854676804524</v>
      </c>
      <c r="I96" s="31">
        <v>3534.5521023765996</v>
      </c>
      <c r="J96" s="31">
        <v>1887.6614699686982</v>
      </c>
      <c r="K96" s="31">
        <v>2394.0087769509637</v>
      </c>
      <c r="L96" s="31">
        <v>3808.4677419354839</v>
      </c>
      <c r="M96" s="31">
        <v>4427.9439581328761</v>
      </c>
      <c r="N96" s="32">
        <v>3113.6590636741539</v>
      </c>
      <c r="O96" s="36" t="s">
        <v>345</v>
      </c>
      <c r="P96" s="31" t="s">
        <v>345</v>
      </c>
      <c r="Q96" s="31">
        <v>1278.9407765253175</v>
      </c>
      <c r="R96" s="31">
        <v>1810.2362204724409</v>
      </c>
      <c r="S96" s="31" t="s">
        <v>345</v>
      </c>
      <c r="T96" s="35" t="s">
        <v>345</v>
      </c>
      <c r="U96" s="31">
        <v>4294.7288393309682</v>
      </c>
      <c r="V96" s="31">
        <v>4570.4210526315783</v>
      </c>
      <c r="W96" s="31">
        <v>3279.5642308975639</v>
      </c>
      <c r="X96" s="31">
        <v>4409.5320240043638</v>
      </c>
      <c r="Y96" s="32">
        <v>4333.6370582309946</v>
      </c>
      <c r="Z96" s="31" t="s">
        <v>345</v>
      </c>
      <c r="AA96" s="31" t="s">
        <v>345</v>
      </c>
      <c r="AB96" s="31" t="s">
        <v>345</v>
      </c>
      <c r="AC96" s="31" t="s">
        <v>345</v>
      </c>
      <c r="AD96" s="31" t="s">
        <v>345</v>
      </c>
      <c r="AE96" s="31" t="s">
        <v>345</v>
      </c>
      <c r="AF96" s="31" t="s">
        <v>345</v>
      </c>
      <c r="AG96" s="32" t="s">
        <v>345</v>
      </c>
      <c r="AH96" s="31" t="s">
        <v>345</v>
      </c>
      <c r="AI96" s="31" t="s">
        <v>345</v>
      </c>
      <c r="AJ96" s="31" t="s">
        <v>345</v>
      </c>
      <c r="AK96" s="31" t="s">
        <v>345</v>
      </c>
      <c r="AL96" s="31" t="s">
        <v>345</v>
      </c>
      <c r="AM96" s="32"/>
      <c r="AN96" s="31"/>
      <c r="AO96" s="31"/>
      <c r="AP96" s="32"/>
      <c r="AQ96" s="31" t="s">
        <v>345</v>
      </c>
      <c r="AR96" s="31" t="s">
        <v>345</v>
      </c>
      <c r="AS96" s="31" t="s">
        <v>345</v>
      </c>
      <c r="AT96" s="31" t="s">
        <v>345</v>
      </c>
      <c r="AU96" s="31" t="s">
        <v>345</v>
      </c>
      <c r="AV96" s="31" t="s">
        <v>345</v>
      </c>
      <c r="AW96" s="31" t="s">
        <v>345</v>
      </c>
      <c r="AX96" s="31" t="s">
        <v>345</v>
      </c>
      <c r="AY96" s="31" t="s">
        <v>345</v>
      </c>
      <c r="AZ96" s="31" t="s">
        <v>345</v>
      </c>
      <c r="BA96" s="31" t="s">
        <v>345</v>
      </c>
      <c r="BB96" s="31" t="s">
        <v>345</v>
      </c>
      <c r="BC96" s="31" t="s">
        <v>345</v>
      </c>
      <c r="BD96" s="31" t="s">
        <v>345</v>
      </c>
      <c r="BE96" s="31" t="s">
        <v>345</v>
      </c>
      <c r="BF96" s="32" t="s">
        <v>345</v>
      </c>
      <c r="BG96" s="31">
        <v>3191.0397502883698</v>
      </c>
      <c r="BH96" s="31">
        <v>712.76867309950478</v>
      </c>
      <c r="BI96" s="31">
        <v>2287.4817850202667</v>
      </c>
      <c r="BJ96" s="31">
        <v>1038.9940009229351</v>
      </c>
      <c r="BK96" s="31">
        <v>1492.3282657657658</v>
      </c>
      <c r="BL96" s="31">
        <v>814.91136600625646</v>
      </c>
      <c r="BM96" s="31">
        <v>2639.71340839304</v>
      </c>
      <c r="BN96" s="31">
        <v>876.24738738549593</v>
      </c>
      <c r="BO96" s="32">
        <v>1332.93414352164</v>
      </c>
      <c r="BP96" s="31" t="s">
        <v>345</v>
      </c>
      <c r="BQ96" s="31" t="s">
        <v>345</v>
      </c>
      <c r="BR96" s="31" t="s">
        <v>345</v>
      </c>
      <c r="BS96" s="31" t="s">
        <v>345</v>
      </c>
      <c r="BT96" s="31" t="s">
        <v>345</v>
      </c>
      <c r="BU96" s="31" t="s">
        <v>345</v>
      </c>
      <c r="BV96" s="31" t="s">
        <v>345</v>
      </c>
      <c r="BW96" s="31" t="s">
        <v>345</v>
      </c>
      <c r="BX96" s="31" t="s">
        <v>345</v>
      </c>
      <c r="BY96" s="31" t="s">
        <v>345</v>
      </c>
      <c r="BZ96" s="31" t="s">
        <v>345</v>
      </c>
      <c r="CA96" s="31" t="s">
        <v>345</v>
      </c>
      <c r="CB96" s="31" t="s">
        <v>345</v>
      </c>
      <c r="CC96" s="31" t="s">
        <v>345</v>
      </c>
      <c r="CD96" s="31" t="s">
        <v>345</v>
      </c>
      <c r="CE96" s="32" t="s">
        <v>345</v>
      </c>
      <c r="CF96" s="31" t="s">
        <v>345</v>
      </c>
      <c r="CG96" s="32" t="s">
        <v>345</v>
      </c>
      <c r="CH96" s="31" t="s">
        <v>345</v>
      </c>
      <c r="CI96" s="31">
        <v>658.86792452830184</v>
      </c>
      <c r="CJ96" s="31">
        <v>708.03490810946744</v>
      </c>
      <c r="CK96" s="31">
        <v>1188.0882530510155</v>
      </c>
      <c r="CL96" s="31">
        <v>679.02327935222672</v>
      </c>
      <c r="CM96" s="31" t="s">
        <v>345</v>
      </c>
      <c r="CN96" s="31" t="s">
        <v>345</v>
      </c>
      <c r="CO96" s="31">
        <v>692.68938140919613</v>
      </c>
      <c r="CP96" s="31" t="s">
        <v>345</v>
      </c>
      <c r="CQ96" s="31" t="s">
        <v>345</v>
      </c>
      <c r="CR96" s="31" t="s">
        <v>345</v>
      </c>
      <c r="CS96" s="31" t="s">
        <v>345</v>
      </c>
      <c r="CT96" s="31" t="s">
        <v>345</v>
      </c>
      <c r="CU96" s="31" t="s">
        <v>345</v>
      </c>
      <c r="CV96" s="31" t="s">
        <v>345</v>
      </c>
      <c r="CW96" s="31">
        <v>1215.2137963619182</v>
      </c>
      <c r="CX96" s="32" t="s">
        <v>345</v>
      </c>
      <c r="CY96" s="31" t="s">
        <v>345</v>
      </c>
      <c r="CZ96" s="31" t="s">
        <v>345</v>
      </c>
      <c r="DA96" s="31" t="s">
        <v>345</v>
      </c>
      <c r="DB96" s="31" t="s">
        <v>345</v>
      </c>
      <c r="DC96" s="31" t="s">
        <v>345</v>
      </c>
      <c r="DD96" s="31" t="s">
        <v>345</v>
      </c>
      <c r="DE96" s="31" t="s">
        <v>345</v>
      </c>
      <c r="DF96" s="32" t="s">
        <v>345</v>
      </c>
      <c r="DG96" s="31" t="s">
        <v>345</v>
      </c>
      <c r="DH96" s="31" t="s">
        <v>345</v>
      </c>
      <c r="DI96" s="31" t="s">
        <v>345</v>
      </c>
      <c r="DJ96" s="31" t="s">
        <v>345</v>
      </c>
      <c r="DK96" s="31" t="s">
        <v>345</v>
      </c>
      <c r="DL96" s="31" t="s">
        <v>345</v>
      </c>
      <c r="DM96" s="31" t="s">
        <v>345</v>
      </c>
      <c r="DN96" s="31" t="s">
        <v>345</v>
      </c>
      <c r="DO96" s="31" t="s">
        <v>345</v>
      </c>
      <c r="DP96" s="31" t="s">
        <v>345</v>
      </c>
      <c r="DQ96" s="31" t="s">
        <v>345</v>
      </c>
      <c r="DR96" s="31" t="s">
        <v>345</v>
      </c>
      <c r="DS96" s="31" t="s">
        <v>345</v>
      </c>
      <c r="DT96" s="31" t="s">
        <v>345</v>
      </c>
      <c r="DU96" s="31" t="s">
        <v>345</v>
      </c>
      <c r="DV96" s="32" t="s">
        <v>345</v>
      </c>
      <c r="DW96" s="32" t="s">
        <v>345</v>
      </c>
      <c r="DX96" s="31" t="s">
        <v>345</v>
      </c>
      <c r="DY96" s="31" t="s">
        <v>345</v>
      </c>
      <c r="DZ96" s="31" t="s">
        <v>345</v>
      </c>
      <c r="EA96" s="31" t="s">
        <v>345</v>
      </c>
      <c r="EB96" s="31" t="s">
        <v>345</v>
      </c>
      <c r="EC96" s="31" t="s">
        <v>345</v>
      </c>
      <c r="ED96" s="31" t="s">
        <v>345</v>
      </c>
      <c r="EE96" s="31" t="s">
        <v>345</v>
      </c>
      <c r="EF96" s="31" t="s">
        <v>345</v>
      </c>
      <c r="EG96" s="31" t="s">
        <v>345</v>
      </c>
      <c r="EH96" s="31" t="s">
        <v>345</v>
      </c>
      <c r="EI96" s="31" t="s">
        <v>345</v>
      </c>
      <c r="EJ96" s="31" t="s">
        <v>345</v>
      </c>
      <c r="EK96" s="31" t="s">
        <v>345</v>
      </c>
      <c r="EL96" s="31" t="s">
        <v>345</v>
      </c>
      <c r="EM96" s="31" t="s">
        <v>345</v>
      </c>
      <c r="EN96" s="31" t="s">
        <v>345</v>
      </c>
      <c r="EO96" s="31" t="s">
        <v>345</v>
      </c>
      <c r="EP96" s="31" t="s">
        <v>345</v>
      </c>
      <c r="EQ96" s="31" t="s">
        <v>345</v>
      </c>
      <c r="ER96" s="31" t="s">
        <v>345</v>
      </c>
      <c r="ES96" s="31" t="s">
        <v>345</v>
      </c>
      <c r="ET96" s="31" t="s">
        <v>345</v>
      </c>
      <c r="EU96" s="31" t="s">
        <v>345</v>
      </c>
      <c r="EV96" s="31" t="s">
        <v>345</v>
      </c>
      <c r="EW96" s="31" t="s">
        <v>345</v>
      </c>
      <c r="EX96" s="31" t="s">
        <v>345</v>
      </c>
      <c r="EY96" s="31" t="s">
        <v>345</v>
      </c>
      <c r="EZ96" s="31" t="s">
        <v>345</v>
      </c>
      <c r="FA96" s="31" t="s">
        <v>345</v>
      </c>
      <c r="FB96" s="31" t="s">
        <v>345</v>
      </c>
      <c r="FC96" s="31" t="s">
        <v>345</v>
      </c>
      <c r="FD96" s="31" t="s">
        <v>345</v>
      </c>
      <c r="FE96" s="31" t="s">
        <v>345</v>
      </c>
      <c r="FF96" s="31" t="s">
        <v>345</v>
      </c>
      <c r="FG96" s="31" t="s">
        <v>345</v>
      </c>
      <c r="FH96" s="31" t="s">
        <v>345</v>
      </c>
      <c r="FI96" s="31" t="s">
        <v>345</v>
      </c>
      <c r="FJ96" s="31" t="s">
        <v>345</v>
      </c>
      <c r="FK96" s="31" t="s">
        <v>345</v>
      </c>
      <c r="FL96" s="31" t="s">
        <v>345</v>
      </c>
      <c r="FM96" s="31" t="s">
        <v>345</v>
      </c>
      <c r="FN96" s="31" t="s">
        <v>345</v>
      </c>
      <c r="FO96" s="31" t="s">
        <v>345</v>
      </c>
      <c r="FP96" s="31" t="s">
        <v>345</v>
      </c>
      <c r="FQ96" s="31" t="s">
        <v>345</v>
      </c>
      <c r="FR96" s="31" t="s">
        <v>345</v>
      </c>
      <c r="FS96" s="31" t="s">
        <v>345</v>
      </c>
      <c r="FT96" s="31" t="s">
        <v>345</v>
      </c>
      <c r="FU96" s="31" t="s">
        <v>345</v>
      </c>
      <c r="FV96" s="31" t="s">
        <v>345</v>
      </c>
      <c r="FW96" s="31" t="s">
        <v>345</v>
      </c>
      <c r="FX96" s="31" t="s">
        <v>345</v>
      </c>
      <c r="FY96" s="32" t="s">
        <v>345</v>
      </c>
      <c r="FZ96" s="31" t="s">
        <v>345</v>
      </c>
      <c r="GA96" s="49" t="s">
        <v>345</v>
      </c>
    </row>
    <row r="97" spans="1:183">
      <c r="A97" s="50">
        <v>1905</v>
      </c>
      <c r="B97" s="31">
        <v>3089.7773363000638</v>
      </c>
      <c r="C97" s="31">
        <v>3881.6399999999994</v>
      </c>
      <c r="D97" s="31">
        <v>3345.9741697416976</v>
      </c>
      <c r="E97" s="31">
        <v>1741.8236784938447</v>
      </c>
      <c r="F97" s="31">
        <v>2894.020322817315</v>
      </c>
      <c r="G97" s="31">
        <v>3104.0454948502834</v>
      </c>
      <c r="H97" s="31">
        <v>1984.4338110303054</v>
      </c>
      <c r="I97" s="31">
        <v>3594.4874797333814</v>
      </c>
      <c r="J97" s="31">
        <v>1892.0972555472067</v>
      </c>
      <c r="K97" s="31">
        <v>2366.0477453580902</v>
      </c>
      <c r="L97" s="31">
        <v>3913.0309159202543</v>
      </c>
      <c r="M97" s="31">
        <v>4520.47579162886</v>
      </c>
      <c r="N97" s="32">
        <v>3171.1820050362362</v>
      </c>
      <c r="O97" s="36" t="s">
        <v>345</v>
      </c>
      <c r="P97" s="31" t="s">
        <v>345</v>
      </c>
      <c r="Q97" s="31">
        <v>1232.9253148838036</v>
      </c>
      <c r="R97" s="31">
        <v>1777.2957717033398</v>
      </c>
      <c r="S97" s="31" t="s">
        <v>345</v>
      </c>
      <c r="T97" s="35" t="s">
        <v>345</v>
      </c>
      <c r="U97" s="31">
        <v>4281.9680319680319</v>
      </c>
      <c r="V97" s="31">
        <v>4850.0010881392818</v>
      </c>
      <c r="W97" s="31">
        <v>3561.8170613039251</v>
      </c>
      <c r="X97" s="31">
        <v>4642.1638917608461</v>
      </c>
      <c r="Y97" s="32">
        <v>4559.0793397454745</v>
      </c>
      <c r="Z97" s="31" t="s">
        <v>345</v>
      </c>
      <c r="AA97" s="31" t="s">
        <v>345</v>
      </c>
      <c r="AB97" s="31" t="s">
        <v>345</v>
      </c>
      <c r="AC97" s="31" t="s">
        <v>345</v>
      </c>
      <c r="AD97" s="31" t="s">
        <v>345</v>
      </c>
      <c r="AE97" s="31" t="s">
        <v>345</v>
      </c>
      <c r="AF97" s="31" t="s">
        <v>345</v>
      </c>
      <c r="AG97" s="32" t="s">
        <v>345</v>
      </c>
      <c r="AH97" s="31" t="s">
        <v>345</v>
      </c>
      <c r="AI97" s="31" t="s">
        <v>345</v>
      </c>
      <c r="AJ97" s="31" t="s">
        <v>345</v>
      </c>
      <c r="AK97" s="31" t="s">
        <v>345</v>
      </c>
      <c r="AL97" s="31" t="s">
        <v>345</v>
      </c>
      <c r="AM97" s="32"/>
      <c r="AN97" s="31"/>
      <c r="AO97" s="31"/>
      <c r="AP97" s="32"/>
      <c r="AQ97" s="31" t="s">
        <v>345</v>
      </c>
      <c r="AR97" s="31" t="s">
        <v>345</v>
      </c>
      <c r="AS97" s="31" t="s">
        <v>345</v>
      </c>
      <c r="AT97" s="31" t="s">
        <v>345</v>
      </c>
      <c r="AU97" s="31" t="s">
        <v>345</v>
      </c>
      <c r="AV97" s="31" t="s">
        <v>345</v>
      </c>
      <c r="AW97" s="31" t="s">
        <v>345</v>
      </c>
      <c r="AX97" s="31" t="s">
        <v>345</v>
      </c>
      <c r="AY97" s="31" t="s">
        <v>345</v>
      </c>
      <c r="AZ97" s="31" t="s">
        <v>345</v>
      </c>
      <c r="BA97" s="31" t="s">
        <v>345</v>
      </c>
      <c r="BB97" s="31" t="s">
        <v>345</v>
      </c>
      <c r="BC97" s="31" t="s">
        <v>345</v>
      </c>
      <c r="BD97" s="31" t="s">
        <v>345</v>
      </c>
      <c r="BE97" s="31" t="s">
        <v>345</v>
      </c>
      <c r="BF97" s="32" t="s">
        <v>345</v>
      </c>
      <c r="BG97" s="31">
        <v>3478.6168467113362</v>
      </c>
      <c r="BH97" s="31">
        <v>718.14227865820123</v>
      </c>
      <c r="BI97" s="31">
        <v>2259.2402848872475</v>
      </c>
      <c r="BJ97" s="31">
        <v>1052.9172320217097</v>
      </c>
      <c r="BK97" s="31">
        <v>1629.6734665459862</v>
      </c>
      <c r="BL97" s="31">
        <v>863.57786357786358</v>
      </c>
      <c r="BM97" s="31">
        <v>2334.3403826787512</v>
      </c>
      <c r="BN97" s="31">
        <v>860.515049303311</v>
      </c>
      <c r="BO97" s="32">
        <v>1399.5742180575251</v>
      </c>
      <c r="BP97" s="31" t="s">
        <v>345</v>
      </c>
      <c r="BQ97" s="31" t="s">
        <v>345</v>
      </c>
      <c r="BR97" s="31" t="s">
        <v>345</v>
      </c>
      <c r="BS97" s="31" t="s">
        <v>345</v>
      </c>
      <c r="BT97" s="31" t="s">
        <v>345</v>
      </c>
      <c r="BU97" s="31" t="s">
        <v>345</v>
      </c>
      <c r="BV97" s="31" t="s">
        <v>345</v>
      </c>
      <c r="BW97" s="31" t="s">
        <v>345</v>
      </c>
      <c r="BX97" s="31" t="s">
        <v>345</v>
      </c>
      <c r="BY97" s="31" t="s">
        <v>345</v>
      </c>
      <c r="BZ97" s="31" t="s">
        <v>345</v>
      </c>
      <c r="CA97" s="31" t="s">
        <v>345</v>
      </c>
      <c r="CB97" s="31" t="s">
        <v>345</v>
      </c>
      <c r="CC97" s="31" t="s">
        <v>345</v>
      </c>
      <c r="CD97" s="31" t="s">
        <v>345</v>
      </c>
      <c r="CE97" s="32" t="s">
        <v>345</v>
      </c>
      <c r="CF97" s="31" t="s">
        <v>345</v>
      </c>
      <c r="CG97" s="32" t="s">
        <v>345</v>
      </c>
      <c r="CH97" s="31" t="s">
        <v>345</v>
      </c>
      <c r="CI97" s="31">
        <v>642.98329355608598</v>
      </c>
      <c r="CJ97" s="31">
        <v>711.17685815314769</v>
      </c>
      <c r="CK97" s="31">
        <v>1156.7547459907321</v>
      </c>
      <c r="CL97" s="31">
        <v>708.91261171797419</v>
      </c>
      <c r="CM97" s="31" t="s">
        <v>345</v>
      </c>
      <c r="CN97" s="31" t="s">
        <v>345</v>
      </c>
      <c r="CO97" s="31">
        <v>560.46436633344092</v>
      </c>
      <c r="CP97" s="31" t="s">
        <v>345</v>
      </c>
      <c r="CQ97" s="31" t="s">
        <v>345</v>
      </c>
      <c r="CR97" s="31" t="s">
        <v>345</v>
      </c>
      <c r="CS97" s="31" t="s">
        <v>345</v>
      </c>
      <c r="CT97" s="31" t="s">
        <v>345</v>
      </c>
      <c r="CU97" s="31" t="s">
        <v>345</v>
      </c>
      <c r="CV97" s="31" t="s">
        <v>345</v>
      </c>
      <c r="CW97" s="31">
        <v>1178.8729180926307</v>
      </c>
      <c r="CX97" s="32" t="s">
        <v>345</v>
      </c>
      <c r="CY97" s="31" t="s">
        <v>345</v>
      </c>
      <c r="CZ97" s="31" t="s">
        <v>345</v>
      </c>
      <c r="DA97" s="31" t="s">
        <v>345</v>
      </c>
      <c r="DB97" s="31" t="s">
        <v>345</v>
      </c>
      <c r="DC97" s="31" t="s">
        <v>345</v>
      </c>
      <c r="DD97" s="31" t="s">
        <v>345</v>
      </c>
      <c r="DE97" s="31" t="s">
        <v>345</v>
      </c>
      <c r="DF97" s="32" t="s">
        <v>345</v>
      </c>
      <c r="DG97" s="31" t="s">
        <v>345</v>
      </c>
      <c r="DH97" s="31" t="s">
        <v>345</v>
      </c>
      <c r="DI97" s="31" t="s">
        <v>345</v>
      </c>
      <c r="DJ97" s="31" t="s">
        <v>345</v>
      </c>
      <c r="DK97" s="31" t="s">
        <v>345</v>
      </c>
      <c r="DL97" s="31" t="s">
        <v>345</v>
      </c>
      <c r="DM97" s="31" t="s">
        <v>345</v>
      </c>
      <c r="DN97" s="31" t="s">
        <v>345</v>
      </c>
      <c r="DO97" s="31" t="s">
        <v>345</v>
      </c>
      <c r="DP97" s="31" t="s">
        <v>345</v>
      </c>
      <c r="DQ97" s="31" t="s">
        <v>345</v>
      </c>
      <c r="DR97" s="31" t="s">
        <v>345</v>
      </c>
      <c r="DS97" s="31" t="s">
        <v>345</v>
      </c>
      <c r="DT97" s="31" t="s">
        <v>345</v>
      </c>
      <c r="DU97" s="31" t="s">
        <v>345</v>
      </c>
      <c r="DV97" s="32" t="s">
        <v>345</v>
      </c>
      <c r="DW97" s="32" t="s">
        <v>345</v>
      </c>
      <c r="DX97" s="31" t="s">
        <v>345</v>
      </c>
      <c r="DY97" s="31" t="s">
        <v>345</v>
      </c>
      <c r="DZ97" s="31" t="s">
        <v>345</v>
      </c>
      <c r="EA97" s="31" t="s">
        <v>345</v>
      </c>
      <c r="EB97" s="31" t="s">
        <v>345</v>
      </c>
      <c r="EC97" s="31" t="s">
        <v>345</v>
      </c>
      <c r="ED97" s="31" t="s">
        <v>345</v>
      </c>
      <c r="EE97" s="31" t="s">
        <v>345</v>
      </c>
      <c r="EF97" s="31" t="s">
        <v>345</v>
      </c>
      <c r="EG97" s="31" t="s">
        <v>345</v>
      </c>
      <c r="EH97" s="31" t="s">
        <v>345</v>
      </c>
      <c r="EI97" s="31" t="s">
        <v>345</v>
      </c>
      <c r="EJ97" s="31" t="s">
        <v>345</v>
      </c>
      <c r="EK97" s="31" t="s">
        <v>345</v>
      </c>
      <c r="EL97" s="31" t="s">
        <v>345</v>
      </c>
      <c r="EM97" s="31" t="s">
        <v>345</v>
      </c>
      <c r="EN97" s="31" t="s">
        <v>345</v>
      </c>
      <c r="EO97" s="31" t="s">
        <v>345</v>
      </c>
      <c r="EP97" s="31" t="s">
        <v>345</v>
      </c>
      <c r="EQ97" s="31" t="s">
        <v>345</v>
      </c>
      <c r="ER97" s="31" t="s">
        <v>345</v>
      </c>
      <c r="ES97" s="31" t="s">
        <v>345</v>
      </c>
      <c r="ET97" s="31" t="s">
        <v>345</v>
      </c>
      <c r="EU97" s="31" t="s">
        <v>345</v>
      </c>
      <c r="EV97" s="31" t="s">
        <v>345</v>
      </c>
      <c r="EW97" s="31" t="s">
        <v>345</v>
      </c>
      <c r="EX97" s="31" t="s">
        <v>345</v>
      </c>
      <c r="EY97" s="31" t="s">
        <v>345</v>
      </c>
      <c r="EZ97" s="31" t="s">
        <v>345</v>
      </c>
      <c r="FA97" s="31" t="s">
        <v>345</v>
      </c>
      <c r="FB97" s="31" t="s">
        <v>345</v>
      </c>
      <c r="FC97" s="31" t="s">
        <v>345</v>
      </c>
      <c r="FD97" s="31" t="s">
        <v>345</v>
      </c>
      <c r="FE97" s="31" t="s">
        <v>345</v>
      </c>
      <c r="FF97" s="31" t="s">
        <v>345</v>
      </c>
      <c r="FG97" s="31" t="s">
        <v>345</v>
      </c>
      <c r="FH97" s="31" t="s">
        <v>345</v>
      </c>
      <c r="FI97" s="31" t="s">
        <v>345</v>
      </c>
      <c r="FJ97" s="31" t="s">
        <v>345</v>
      </c>
      <c r="FK97" s="31" t="s">
        <v>345</v>
      </c>
      <c r="FL97" s="31" t="s">
        <v>345</v>
      </c>
      <c r="FM97" s="31" t="s">
        <v>345</v>
      </c>
      <c r="FN97" s="31" t="s">
        <v>345</v>
      </c>
      <c r="FO97" s="31" t="s">
        <v>345</v>
      </c>
      <c r="FP97" s="31" t="s">
        <v>345</v>
      </c>
      <c r="FQ97" s="31" t="s">
        <v>345</v>
      </c>
      <c r="FR97" s="31" t="s">
        <v>345</v>
      </c>
      <c r="FS97" s="31" t="s">
        <v>345</v>
      </c>
      <c r="FT97" s="31" t="s">
        <v>345</v>
      </c>
      <c r="FU97" s="31" t="s">
        <v>345</v>
      </c>
      <c r="FV97" s="31" t="s">
        <v>345</v>
      </c>
      <c r="FW97" s="31" t="s">
        <v>345</v>
      </c>
      <c r="FX97" s="31" t="s">
        <v>345</v>
      </c>
      <c r="FY97" s="32" t="s">
        <v>345</v>
      </c>
      <c r="FZ97" s="31" t="s">
        <v>345</v>
      </c>
      <c r="GA97" s="49" t="s">
        <v>345</v>
      </c>
    </row>
    <row r="98" spans="1:183">
      <c r="A98" s="50">
        <v>1906</v>
      </c>
      <c r="B98" s="31">
        <v>3176.2326569136385</v>
      </c>
      <c r="C98" s="31">
        <v>3917.4721686414996</v>
      </c>
      <c r="D98" s="31">
        <v>3401.7986136446552</v>
      </c>
      <c r="E98" s="31">
        <v>1794.3281922525105</v>
      </c>
      <c r="F98" s="31">
        <v>2943.2813736505304</v>
      </c>
      <c r="G98" s="31">
        <v>3152.1373211613795</v>
      </c>
      <c r="H98" s="31">
        <v>2042.309623153257</v>
      </c>
      <c r="I98" s="31">
        <v>3668.5014204545455</v>
      </c>
      <c r="J98" s="31">
        <v>1962.0530597751617</v>
      </c>
      <c r="K98" s="31">
        <v>2544.4967074317969</v>
      </c>
      <c r="L98" s="31">
        <v>4205.6179775280898</v>
      </c>
      <c r="M98" s="31">
        <v>4631.0853531975745</v>
      </c>
      <c r="N98" s="32">
        <v>3243.6503099918586</v>
      </c>
      <c r="O98" s="36" t="s">
        <v>345</v>
      </c>
      <c r="P98" s="31" t="s">
        <v>345</v>
      </c>
      <c r="Q98" s="31">
        <v>1230.5663032008442</v>
      </c>
      <c r="R98" s="31">
        <v>1851.3149720439014</v>
      </c>
      <c r="S98" s="31" t="s">
        <v>345</v>
      </c>
      <c r="T98" s="35" t="s">
        <v>345</v>
      </c>
      <c r="U98" s="31">
        <v>4507.3855243722301</v>
      </c>
      <c r="V98" s="31">
        <v>5157.6786469344615</v>
      </c>
      <c r="W98" s="31">
        <v>3846.2069404648205</v>
      </c>
      <c r="X98" s="31">
        <v>5079.124239244491</v>
      </c>
      <c r="Y98" s="32">
        <v>4976.1644549763032</v>
      </c>
      <c r="Z98" s="31" t="s">
        <v>345</v>
      </c>
      <c r="AA98" s="31" t="s">
        <v>345</v>
      </c>
      <c r="AB98" s="31" t="s">
        <v>345</v>
      </c>
      <c r="AC98" s="31" t="s">
        <v>345</v>
      </c>
      <c r="AD98" s="31" t="s">
        <v>345</v>
      </c>
      <c r="AE98" s="31" t="s">
        <v>345</v>
      </c>
      <c r="AF98" s="31" t="s">
        <v>345</v>
      </c>
      <c r="AG98" s="32" t="s">
        <v>345</v>
      </c>
      <c r="AH98" s="31" t="s">
        <v>345</v>
      </c>
      <c r="AI98" s="31" t="s">
        <v>345</v>
      </c>
      <c r="AJ98" s="31" t="s">
        <v>345</v>
      </c>
      <c r="AK98" s="31" t="s">
        <v>345</v>
      </c>
      <c r="AL98" s="31" t="s">
        <v>345</v>
      </c>
      <c r="AM98" s="32"/>
      <c r="AN98" s="31"/>
      <c r="AO98" s="31"/>
      <c r="AP98" s="32"/>
      <c r="AQ98" s="31" t="s">
        <v>345</v>
      </c>
      <c r="AR98" s="31" t="s">
        <v>345</v>
      </c>
      <c r="AS98" s="31" t="s">
        <v>345</v>
      </c>
      <c r="AT98" s="31" t="s">
        <v>345</v>
      </c>
      <c r="AU98" s="31" t="s">
        <v>345</v>
      </c>
      <c r="AV98" s="31" t="s">
        <v>345</v>
      </c>
      <c r="AW98" s="31" t="s">
        <v>345</v>
      </c>
      <c r="AX98" s="31" t="s">
        <v>345</v>
      </c>
      <c r="AY98" s="31" t="s">
        <v>345</v>
      </c>
      <c r="AZ98" s="31" t="s">
        <v>345</v>
      </c>
      <c r="BA98" s="31" t="s">
        <v>345</v>
      </c>
      <c r="BB98" s="31" t="s">
        <v>345</v>
      </c>
      <c r="BC98" s="31" t="s">
        <v>345</v>
      </c>
      <c r="BD98" s="31" t="s">
        <v>345</v>
      </c>
      <c r="BE98" s="31" t="s">
        <v>345</v>
      </c>
      <c r="BF98" s="32" t="s">
        <v>345</v>
      </c>
      <c r="BG98" s="31">
        <v>3518.2683457096682</v>
      </c>
      <c r="BH98" s="31">
        <v>770.3040093993244</v>
      </c>
      <c r="BI98" s="31">
        <v>2408.4013946111882</v>
      </c>
      <c r="BJ98" s="31">
        <v>1103.058510638298</v>
      </c>
      <c r="BK98" s="31">
        <v>1594.2558027412356</v>
      </c>
      <c r="BL98" s="31">
        <v>920.94560244026434</v>
      </c>
      <c r="BM98" s="31">
        <v>2533.2011892963328</v>
      </c>
      <c r="BN98" s="31">
        <v>798.93577723749308</v>
      </c>
      <c r="BO98" s="32">
        <v>1433.7793169063914</v>
      </c>
      <c r="BP98" s="31" t="s">
        <v>345</v>
      </c>
      <c r="BQ98" s="31" t="s">
        <v>345</v>
      </c>
      <c r="BR98" s="31" t="s">
        <v>345</v>
      </c>
      <c r="BS98" s="31" t="s">
        <v>345</v>
      </c>
      <c r="BT98" s="31" t="s">
        <v>345</v>
      </c>
      <c r="BU98" s="31" t="s">
        <v>345</v>
      </c>
      <c r="BV98" s="31" t="s">
        <v>345</v>
      </c>
      <c r="BW98" s="31" t="s">
        <v>345</v>
      </c>
      <c r="BX98" s="31" t="s">
        <v>345</v>
      </c>
      <c r="BY98" s="31" t="s">
        <v>345</v>
      </c>
      <c r="BZ98" s="31" t="s">
        <v>345</v>
      </c>
      <c r="CA98" s="31" t="s">
        <v>345</v>
      </c>
      <c r="CB98" s="31" t="s">
        <v>345</v>
      </c>
      <c r="CC98" s="31" t="s">
        <v>345</v>
      </c>
      <c r="CD98" s="31" t="s">
        <v>345</v>
      </c>
      <c r="CE98" s="32" t="s">
        <v>345</v>
      </c>
      <c r="CF98" s="31" t="s">
        <v>345</v>
      </c>
      <c r="CG98" s="32" t="s">
        <v>345</v>
      </c>
      <c r="CH98" s="31" t="s">
        <v>345</v>
      </c>
      <c r="CI98" s="31">
        <v>657.33310742121319</v>
      </c>
      <c r="CJ98" s="31">
        <v>725.89930080513591</v>
      </c>
      <c r="CK98" s="31">
        <v>1297.2095411523071</v>
      </c>
      <c r="CL98" s="31">
        <v>722.44549993910607</v>
      </c>
      <c r="CM98" s="31" t="s">
        <v>345</v>
      </c>
      <c r="CN98" s="31" t="s">
        <v>345</v>
      </c>
      <c r="CO98" s="31">
        <v>590.74960127591703</v>
      </c>
      <c r="CP98" s="31" t="s">
        <v>345</v>
      </c>
      <c r="CQ98" s="31">
        <v>566.39758715514938</v>
      </c>
      <c r="CR98" s="31" t="s">
        <v>345</v>
      </c>
      <c r="CS98" s="31" t="s">
        <v>345</v>
      </c>
      <c r="CT98" s="31" t="s">
        <v>345</v>
      </c>
      <c r="CU98" s="31" t="s">
        <v>345</v>
      </c>
      <c r="CV98" s="31" t="s">
        <v>345</v>
      </c>
      <c r="CW98" s="31">
        <v>1190.4441453566621</v>
      </c>
      <c r="CX98" s="32" t="s">
        <v>345</v>
      </c>
      <c r="CY98" s="31" t="s">
        <v>345</v>
      </c>
      <c r="CZ98" s="31" t="s">
        <v>345</v>
      </c>
      <c r="DA98" s="31" t="s">
        <v>345</v>
      </c>
      <c r="DB98" s="31" t="s">
        <v>345</v>
      </c>
      <c r="DC98" s="31" t="s">
        <v>345</v>
      </c>
      <c r="DD98" s="31" t="s">
        <v>345</v>
      </c>
      <c r="DE98" s="31" t="s">
        <v>345</v>
      </c>
      <c r="DF98" s="32" t="s">
        <v>345</v>
      </c>
      <c r="DG98" s="31" t="s">
        <v>345</v>
      </c>
      <c r="DH98" s="31" t="s">
        <v>345</v>
      </c>
      <c r="DI98" s="31" t="s">
        <v>345</v>
      </c>
      <c r="DJ98" s="31" t="s">
        <v>345</v>
      </c>
      <c r="DK98" s="31" t="s">
        <v>345</v>
      </c>
      <c r="DL98" s="31" t="s">
        <v>345</v>
      </c>
      <c r="DM98" s="31" t="s">
        <v>345</v>
      </c>
      <c r="DN98" s="31" t="s">
        <v>345</v>
      </c>
      <c r="DO98" s="31" t="s">
        <v>345</v>
      </c>
      <c r="DP98" s="31" t="s">
        <v>345</v>
      </c>
      <c r="DQ98" s="31" t="s">
        <v>345</v>
      </c>
      <c r="DR98" s="31" t="s">
        <v>345</v>
      </c>
      <c r="DS98" s="31" t="s">
        <v>345</v>
      </c>
      <c r="DT98" s="31" t="s">
        <v>345</v>
      </c>
      <c r="DU98" s="31" t="s">
        <v>345</v>
      </c>
      <c r="DV98" s="32" t="s">
        <v>345</v>
      </c>
      <c r="DW98" s="32" t="s">
        <v>345</v>
      </c>
      <c r="DX98" s="31" t="s">
        <v>345</v>
      </c>
      <c r="DY98" s="31" t="s">
        <v>345</v>
      </c>
      <c r="DZ98" s="31" t="s">
        <v>345</v>
      </c>
      <c r="EA98" s="31" t="s">
        <v>345</v>
      </c>
      <c r="EB98" s="31" t="s">
        <v>345</v>
      </c>
      <c r="EC98" s="31" t="s">
        <v>345</v>
      </c>
      <c r="ED98" s="31" t="s">
        <v>345</v>
      </c>
      <c r="EE98" s="31" t="s">
        <v>345</v>
      </c>
      <c r="EF98" s="31" t="s">
        <v>345</v>
      </c>
      <c r="EG98" s="31" t="s">
        <v>345</v>
      </c>
      <c r="EH98" s="31" t="s">
        <v>345</v>
      </c>
      <c r="EI98" s="31" t="s">
        <v>345</v>
      </c>
      <c r="EJ98" s="31" t="s">
        <v>345</v>
      </c>
      <c r="EK98" s="31" t="s">
        <v>345</v>
      </c>
      <c r="EL98" s="31" t="s">
        <v>345</v>
      </c>
      <c r="EM98" s="31" t="s">
        <v>345</v>
      </c>
      <c r="EN98" s="31" t="s">
        <v>345</v>
      </c>
      <c r="EO98" s="31" t="s">
        <v>345</v>
      </c>
      <c r="EP98" s="31" t="s">
        <v>345</v>
      </c>
      <c r="EQ98" s="31" t="s">
        <v>345</v>
      </c>
      <c r="ER98" s="31" t="s">
        <v>345</v>
      </c>
      <c r="ES98" s="31" t="s">
        <v>345</v>
      </c>
      <c r="ET98" s="31" t="s">
        <v>345</v>
      </c>
      <c r="EU98" s="31" t="s">
        <v>345</v>
      </c>
      <c r="EV98" s="31" t="s">
        <v>345</v>
      </c>
      <c r="EW98" s="31" t="s">
        <v>345</v>
      </c>
      <c r="EX98" s="31" t="s">
        <v>345</v>
      </c>
      <c r="EY98" s="31" t="s">
        <v>345</v>
      </c>
      <c r="EZ98" s="31" t="s">
        <v>345</v>
      </c>
      <c r="FA98" s="31" t="s">
        <v>345</v>
      </c>
      <c r="FB98" s="31" t="s">
        <v>345</v>
      </c>
      <c r="FC98" s="31" t="s">
        <v>345</v>
      </c>
      <c r="FD98" s="31" t="s">
        <v>345</v>
      </c>
      <c r="FE98" s="31" t="s">
        <v>345</v>
      </c>
      <c r="FF98" s="31" t="s">
        <v>345</v>
      </c>
      <c r="FG98" s="31" t="s">
        <v>345</v>
      </c>
      <c r="FH98" s="31" t="s">
        <v>345</v>
      </c>
      <c r="FI98" s="31" t="s">
        <v>345</v>
      </c>
      <c r="FJ98" s="31" t="s">
        <v>345</v>
      </c>
      <c r="FK98" s="31" t="s">
        <v>345</v>
      </c>
      <c r="FL98" s="31" t="s">
        <v>345</v>
      </c>
      <c r="FM98" s="31" t="s">
        <v>345</v>
      </c>
      <c r="FN98" s="31" t="s">
        <v>345</v>
      </c>
      <c r="FO98" s="31" t="s">
        <v>345</v>
      </c>
      <c r="FP98" s="31" t="s">
        <v>345</v>
      </c>
      <c r="FQ98" s="31" t="s">
        <v>345</v>
      </c>
      <c r="FR98" s="31" t="s">
        <v>345</v>
      </c>
      <c r="FS98" s="31" t="s">
        <v>345</v>
      </c>
      <c r="FT98" s="31" t="s">
        <v>345</v>
      </c>
      <c r="FU98" s="31" t="s">
        <v>345</v>
      </c>
      <c r="FV98" s="31" t="s">
        <v>345</v>
      </c>
      <c r="FW98" s="31" t="s">
        <v>345</v>
      </c>
      <c r="FX98" s="31" t="s">
        <v>345</v>
      </c>
      <c r="FY98" s="32" t="s">
        <v>345</v>
      </c>
      <c r="FZ98" s="31" t="s">
        <v>345</v>
      </c>
      <c r="GA98" s="49" t="s">
        <v>345</v>
      </c>
    </row>
    <row r="99" spans="1:183">
      <c r="A99" s="50">
        <v>1907</v>
      </c>
      <c r="B99" s="31">
        <v>3338.142656907024</v>
      </c>
      <c r="C99" s="31">
        <v>3932.0692286726626</v>
      </c>
      <c r="D99" s="31">
        <v>3486.2810810810815</v>
      </c>
      <c r="E99" s="31">
        <v>1834.4877702942219</v>
      </c>
      <c r="F99" s="31">
        <v>3070.3294904987542</v>
      </c>
      <c r="G99" s="31">
        <v>3244.8733033923863</v>
      </c>
      <c r="H99" s="31">
        <v>2253.5903329015027</v>
      </c>
      <c r="I99" s="31">
        <v>3621.5411558669002</v>
      </c>
      <c r="J99" s="31">
        <v>2038.4699920347362</v>
      </c>
      <c r="K99" s="31">
        <v>2689.9383983572893</v>
      </c>
      <c r="L99" s="31">
        <v>4192.5638179800226</v>
      </c>
      <c r="M99" s="31">
        <v>4678.5787319660694</v>
      </c>
      <c r="N99" s="32">
        <v>3348.0795732143529</v>
      </c>
      <c r="O99" s="36" t="s">
        <v>345</v>
      </c>
      <c r="P99" s="31" t="s">
        <v>345</v>
      </c>
      <c r="Q99" s="31">
        <v>1249.3461203138622</v>
      </c>
      <c r="R99" s="31">
        <v>1896.4010282776349</v>
      </c>
      <c r="S99" s="31" t="s">
        <v>345</v>
      </c>
      <c r="T99" s="35" t="s">
        <v>345</v>
      </c>
      <c r="U99" s="31">
        <v>4616.4283983523137</v>
      </c>
      <c r="V99" s="31">
        <v>5339.5201238390091</v>
      </c>
      <c r="W99" s="31">
        <v>3874.8502122498489</v>
      </c>
      <c r="X99" s="31">
        <v>5064.8904269570303</v>
      </c>
      <c r="Y99" s="32">
        <v>4969.6253900293841</v>
      </c>
      <c r="Z99" s="31" t="s">
        <v>345</v>
      </c>
      <c r="AA99" s="31" t="s">
        <v>345</v>
      </c>
      <c r="AB99" s="31" t="s">
        <v>345</v>
      </c>
      <c r="AC99" s="31" t="s">
        <v>345</v>
      </c>
      <c r="AD99" s="31" t="s">
        <v>345</v>
      </c>
      <c r="AE99" s="31" t="s">
        <v>345</v>
      </c>
      <c r="AF99" s="31" t="s">
        <v>345</v>
      </c>
      <c r="AG99" s="32" t="s">
        <v>345</v>
      </c>
      <c r="AH99" s="31" t="s">
        <v>345</v>
      </c>
      <c r="AI99" s="31" t="s">
        <v>345</v>
      </c>
      <c r="AJ99" s="31" t="s">
        <v>345</v>
      </c>
      <c r="AK99" s="31" t="s">
        <v>345</v>
      </c>
      <c r="AL99" s="31" t="s">
        <v>345</v>
      </c>
      <c r="AM99" s="32"/>
      <c r="AN99" s="31"/>
      <c r="AO99" s="31"/>
      <c r="AP99" s="32"/>
      <c r="AQ99" s="31" t="s">
        <v>345</v>
      </c>
      <c r="AR99" s="31" t="s">
        <v>345</v>
      </c>
      <c r="AS99" s="31" t="s">
        <v>345</v>
      </c>
      <c r="AT99" s="31" t="s">
        <v>345</v>
      </c>
      <c r="AU99" s="31" t="s">
        <v>345</v>
      </c>
      <c r="AV99" s="31" t="s">
        <v>345</v>
      </c>
      <c r="AW99" s="31" t="s">
        <v>345</v>
      </c>
      <c r="AX99" s="31" t="s">
        <v>345</v>
      </c>
      <c r="AY99" s="31" t="s">
        <v>345</v>
      </c>
      <c r="AZ99" s="31" t="s">
        <v>345</v>
      </c>
      <c r="BA99" s="31" t="s">
        <v>345</v>
      </c>
      <c r="BB99" s="31" t="s">
        <v>345</v>
      </c>
      <c r="BC99" s="31" t="s">
        <v>345</v>
      </c>
      <c r="BD99" s="31" t="s">
        <v>345</v>
      </c>
      <c r="BE99" s="31" t="s">
        <v>345</v>
      </c>
      <c r="BF99" s="32" t="s">
        <v>345</v>
      </c>
      <c r="BG99" s="31">
        <v>3459.4466505081646</v>
      </c>
      <c r="BH99" s="31">
        <v>755.22531160115045</v>
      </c>
      <c r="BI99" s="31">
        <v>2507.3115898102378</v>
      </c>
      <c r="BJ99" s="31">
        <v>1100.9991311902693</v>
      </c>
      <c r="BK99" s="31">
        <v>1669.051512673753</v>
      </c>
      <c r="BL99" s="31">
        <v>966.36546184738961</v>
      </c>
      <c r="BM99" s="31">
        <v>2757.3099415204679</v>
      </c>
      <c r="BN99" s="31">
        <v>792.81478076832593</v>
      </c>
      <c r="BO99" s="32">
        <v>1456.8393339204424</v>
      </c>
      <c r="BP99" s="31" t="s">
        <v>345</v>
      </c>
      <c r="BQ99" s="31" t="s">
        <v>345</v>
      </c>
      <c r="BR99" s="31" t="s">
        <v>345</v>
      </c>
      <c r="BS99" s="31" t="s">
        <v>345</v>
      </c>
      <c r="BT99" s="31" t="s">
        <v>345</v>
      </c>
      <c r="BU99" s="31" t="s">
        <v>345</v>
      </c>
      <c r="BV99" s="31" t="s">
        <v>345</v>
      </c>
      <c r="BW99" s="31" t="s">
        <v>345</v>
      </c>
      <c r="BX99" s="31" t="s">
        <v>345</v>
      </c>
      <c r="BY99" s="31" t="s">
        <v>345</v>
      </c>
      <c r="BZ99" s="31" t="s">
        <v>345</v>
      </c>
      <c r="CA99" s="31" t="s">
        <v>345</v>
      </c>
      <c r="CB99" s="31" t="s">
        <v>345</v>
      </c>
      <c r="CC99" s="31" t="s">
        <v>345</v>
      </c>
      <c r="CD99" s="31" t="s">
        <v>345</v>
      </c>
      <c r="CE99" s="32" t="s">
        <v>345</v>
      </c>
      <c r="CF99" s="31" t="s">
        <v>345</v>
      </c>
      <c r="CG99" s="32" t="s">
        <v>345</v>
      </c>
      <c r="CH99" s="31" t="s">
        <v>345</v>
      </c>
      <c r="CI99" s="31">
        <v>613.7891545975076</v>
      </c>
      <c r="CJ99" s="31">
        <v>735.7438977599362</v>
      </c>
      <c r="CK99" s="31">
        <v>1325.1545574636725</v>
      </c>
      <c r="CL99" s="31">
        <v>747.04265742621578</v>
      </c>
      <c r="CM99" s="31" t="s">
        <v>345</v>
      </c>
      <c r="CN99" s="31" t="s">
        <v>345</v>
      </c>
      <c r="CO99" s="31">
        <v>653.91908975979777</v>
      </c>
      <c r="CP99" s="31" t="s">
        <v>345</v>
      </c>
      <c r="CQ99" s="31" t="s">
        <v>345</v>
      </c>
      <c r="CR99" s="31" t="s">
        <v>345</v>
      </c>
      <c r="CS99" s="31" t="s">
        <v>345</v>
      </c>
      <c r="CT99" s="31" t="s">
        <v>345</v>
      </c>
      <c r="CU99" s="31" t="s">
        <v>345</v>
      </c>
      <c r="CV99" s="31" t="s">
        <v>345</v>
      </c>
      <c r="CW99" s="31">
        <v>1233.266174166107</v>
      </c>
      <c r="CX99" s="32" t="s">
        <v>345</v>
      </c>
      <c r="CY99" s="31" t="s">
        <v>345</v>
      </c>
      <c r="CZ99" s="31" t="s">
        <v>345</v>
      </c>
      <c r="DA99" s="31" t="s">
        <v>345</v>
      </c>
      <c r="DB99" s="31" t="s">
        <v>345</v>
      </c>
      <c r="DC99" s="31" t="s">
        <v>345</v>
      </c>
      <c r="DD99" s="31" t="s">
        <v>345</v>
      </c>
      <c r="DE99" s="31" t="s">
        <v>345</v>
      </c>
      <c r="DF99" s="32" t="s">
        <v>345</v>
      </c>
      <c r="DG99" s="31" t="s">
        <v>345</v>
      </c>
      <c r="DH99" s="31" t="s">
        <v>345</v>
      </c>
      <c r="DI99" s="31" t="s">
        <v>345</v>
      </c>
      <c r="DJ99" s="31" t="s">
        <v>345</v>
      </c>
      <c r="DK99" s="31" t="s">
        <v>345</v>
      </c>
      <c r="DL99" s="31" t="s">
        <v>345</v>
      </c>
      <c r="DM99" s="31" t="s">
        <v>345</v>
      </c>
      <c r="DN99" s="31" t="s">
        <v>345</v>
      </c>
      <c r="DO99" s="31" t="s">
        <v>345</v>
      </c>
      <c r="DP99" s="31" t="s">
        <v>345</v>
      </c>
      <c r="DQ99" s="31" t="s">
        <v>345</v>
      </c>
      <c r="DR99" s="31" t="s">
        <v>345</v>
      </c>
      <c r="DS99" s="31" t="s">
        <v>345</v>
      </c>
      <c r="DT99" s="31" t="s">
        <v>345</v>
      </c>
      <c r="DU99" s="31" t="s">
        <v>345</v>
      </c>
      <c r="DV99" s="32" t="s">
        <v>345</v>
      </c>
      <c r="DW99" s="32" t="s">
        <v>345</v>
      </c>
      <c r="DX99" s="31" t="s">
        <v>345</v>
      </c>
      <c r="DY99" s="31" t="s">
        <v>345</v>
      </c>
      <c r="DZ99" s="31" t="s">
        <v>345</v>
      </c>
      <c r="EA99" s="31" t="s">
        <v>345</v>
      </c>
      <c r="EB99" s="31" t="s">
        <v>345</v>
      </c>
      <c r="EC99" s="31" t="s">
        <v>345</v>
      </c>
      <c r="ED99" s="31" t="s">
        <v>345</v>
      </c>
      <c r="EE99" s="31" t="s">
        <v>345</v>
      </c>
      <c r="EF99" s="31" t="s">
        <v>345</v>
      </c>
      <c r="EG99" s="31" t="s">
        <v>345</v>
      </c>
      <c r="EH99" s="31" t="s">
        <v>345</v>
      </c>
      <c r="EI99" s="31" t="s">
        <v>345</v>
      </c>
      <c r="EJ99" s="31" t="s">
        <v>345</v>
      </c>
      <c r="EK99" s="31" t="s">
        <v>345</v>
      </c>
      <c r="EL99" s="31" t="s">
        <v>345</v>
      </c>
      <c r="EM99" s="31" t="s">
        <v>345</v>
      </c>
      <c r="EN99" s="31" t="s">
        <v>345</v>
      </c>
      <c r="EO99" s="31" t="s">
        <v>345</v>
      </c>
      <c r="EP99" s="31" t="s">
        <v>345</v>
      </c>
      <c r="EQ99" s="31" t="s">
        <v>345</v>
      </c>
      <c r="ER99" s="31" t="s">
        <v>345</v>
      </c>
      <c r="ES99" s="31" t="s">
        <v>345</v>
      </c>
      <c r="ET99" s="31" t="s">
        <v>345</v>
      </c>
      <c r="EU99" s="31" t="s">
        <v>345</v>
      </c>
      <c r="EV99" s="31" t="s">
        <v>345</v>
      </c>
      <c r="EW99" s="31" t="s">
        <v>345</v>
      </c>
      <c r="EX99" s="31" t="s">
        <v>345</v>
      </c>
      <c r="EY99" s="31" t="s">
        <v>345</v>
      </c>
      <c r="EZ99" s="31" t="s">
        <v>345</v>
      </c>
      <c r="FA99" s="31" t="s">
        <v>345</v>
      </c>
      <c r="FB99" s="31" t="s">
        <v>345</v>
      </c>
      <c r="FC99" s="31" t="s">
        <v>345</v>
      </c>
      <c r="FD99" s="31" t="s">
        <v>345</v>
      </c>
      <c r="FE99" s="31" t="s">
        <v>345</v>
      </c>
      <c r="FF99" s="31" t="s">
        <v>345</v>
      </c>
      <c r="FG99" s="31" t="s">
        <v>345</v>
      </c>
      <c r="FH99" s="31" t="s">
        <v>345</v>
      </c>
      <c r="FI99" s="31" t="s">
        <v>345</v>
      </c>
      <c r="FJ99" s="31" t="s">
        <v>345</v>
      </c>
      <c r="FK99" s="31" t="s">
        <v>345</v>
      </c>
      <c r="FL99" s="31" t="s">
        <v>345</v>
      </c>
      <c r="FM99" s="31" t="s">
        <v>345</v>
      </c>
      <c r="FN99" s="31" t="s">
        <v>345</v>
      </c>
      <c r="FO99" s="31" t="s">
        <v>345</v>
      </c>
      <c r="FP99" s="31" t="s">
        <v>345</v>
      </c>
      <c r="FQ99" s="31" t="s">
        <v>345</v>
      </c>
      <c r="FR99" s="31" t="s">
        <v>345</v>
      </c>
      <c r="FS99" s="31" t="s">
        <v>345</v>
      </c>
      <c r="FT99" s="31" t="s">
        <v>345</v>
      </c>
      <c r="FU99" s="31" t="s">
        <v>345</v>
      </c>
      <c r="FV99" s="31" t="s">
        <v>345</v>
      </c>
      <c r="FW99" s="31" t="s">
        <v>345</v>
      </c>
      <c r="FX99" s="31" t="s">
        <v>345</v>
      </c>
      <c r="FY99" s="32" t="s">
        <v>345</v>
      </c>
      <c r="FZ99" s="31" t="s">
        <v>345</v>
      </c>
      <c r="GA99" s="49" t="s">
        <v>345</v>
      </c>
    </row>
    <row r="100" spans="1:183">
      <c r="A100" s="50">
        <v>1908</v>
      </c>
      <c r="B100" s="31">
        <v>3319.6635312259054</v>
      </c>
      <c r="C100" s="31">
        <v>3932.6200242882201</v>
      </c>
      <c r="D100" s="31">
        <v>3552.1003915984338</v>
      </c>
      <c r="E100" s="31">
        <v>1828.9377839916115</v>
      </c>
      <c r="F100" s="31">
        <v>3044.9492033328461</v>
      </c>
      <c r="G100" s="31">
        <v>3254.3113406442544</v>
      </c>
      <c r="H100" s="31">
        <v>2288.3448583376708</v>
      </c>
      <c r="I100" s="31">
        <v>3576.5641202903562</v>
      </c>
      <c r="J100" s="31">
        <v>2088.0395869540071</v>
      </c>
      <c r="K100" s="31">
        <v>2621.9467061435971</v>
      </c>
      <c r="L100" s="31">
        <v>4078.1464217164789</v>
      </c>
      <c r="M100" s="31">
        <v>4449.1916417369239</v>
      </c>
      <c r="N100" s="32">
        <v>3301.6944998536937</v>
      </c>
      <c r="O100" s="36" t="s">
        <v>345</v>
      </c>
      <c r="P100" s="31" t="s">
        <v>345</v>
      </c>
      <c r="Q100" s="31">
        <v>1219.2254495159061</v>
      </c>
      <c r="R100" s="31">
        <v>1957.1610926729638</v>
      </c>
      <c r="S100" s="31" t="s">
        <v>345</v>
      </c>
      <c r="T100" s="35" t="s">
        <v>345</v>
      </c>
      <c r="U100" s="31">
        <v>4693.1141291398617</v>
      </c>
      <c r="V100" s="31">
        <v>4834.9126506024104</v>
      </c>
      <c r="W100" s="31">
        <v>3572.0610597387349</v>
      </c>
      <c r="X100" s="31">
        <v>4560.6159676604348</v>
      </c>
      <c r="Y100" s="32">
        <v>4502.1786841610519</v>
      </c>
      <c r="Z100" s="31" t="s">
        <v>345</v>
      </c>
      <c r="AA100" s="31" t="s">
        <v>345</v>
      </c>
      <c r="AB100" s="31" t="s">
        <v>345</v>
      </c>
      <c r="AC100" s="31" t="s">
        <v>345</v>
      </c>
      <c r="AD100" s="31" t="s">
        <v>345</v>
      </c>
      <c r="AE100" s="31" t="s">
        <v>345</v>
      </c>
      <c r="AF100" s="31" t="s">
        <v>345</v>
      </c>
      <c r="AG100" s="32" t="s">
        <v>345</v>
      </c>
      <c r="AH100" s="31" t="s">
        <v>345</v>
      </c>
      <c r="AI100" s="31" t="s">
        <v>345</v>
      </c>
      <c r="AJ100" s="31" t="s">
        <v>345</v>
      </c>
      <c r="AK100" s="31" t="s">
        <v>345</v>
      </c>
      <c r="AL100" s="31" t="s">
        <v>345</v>
      </c>
      <c r="AM100" s="32"/>
      <c r="AN100" s="31"/>
      <c r="AO100" s="31"/>
      <c r="AP100" s="32"/>
      <c r="AQ100" s="31" t="s">
        <v>345</v>
      </c>
      <c r="AR100" s="31" t="s">
        <v>345</v>
      </c>
      <c r="AS100" s="31" t="s">
        <v>345</v>
      </c>
      <c r="AT100" s="31" t="s">
        <v>345</v>
      </c>
      <c r="AU100" s="31" t="s">
        <v>345</v>
      </c>
      <c r="AV100" s="31" t="s">
        <v>345</v>
      </c>
      <c r="AW100" s="31" t="s">
        <v>345</v>
      </c>
      <c r="AX100" s="31" t="s">
        <v>345</v>
      </c>
      <c r="AY100" s="31" t="s">
        <v>345</v>
      </c>
      <c r="AZ100" s="31" t="s">
        <v>345</v>
      </c>
      <c r="BA100" s="31" t="s">
        <v>345</v>
      </c>
      <c r="BB100" s="31" t="s">
        <v>345</v>
      </c>
      <c r="BC100" s="31" t="s">
        <v>345</v>
      </c>
      <c r="BD100" s="31" t="s">
        <v>345</v>
      </c>
      <c r="BE100" s="31" t="s">
        <v>345</v>
      </c>
      <c r="BF100" s="32" t="s">
        <v>345</v>
      </c>
      <c r="BG100" s="31">
        <v>3657.1711477765994</v>
      </c>
      <c r="BH100" s="31">
        <v>734.12195465427408</v>
      </c>
      <c r="BI100" s="31">
        <v>2742.5247422335974</v>
      </c>
      <c r="BJ100" s="31">
        <v>1096.0187353629979</v>
      </c>
      <c r="BK100" s="31">
        <v>1649.2990024265303</v>
      </c>
      <c r="BL100" s="31">
        <v>972.48388696083293</v>
      </c>
      <c r="BM100" s="31">
        <v>2973.1543624161072</v>
      </c>
      <c r="BN100" s="31">
        <v>841.07529532087358</v>
      </c>
      <c r="BO100" s="32">
        <v>1487.9898666465417</v>
      </c>
      <c r="BP100" s="31" t="s">
        <v>345</v>
      </c>
      <c r="BQ100" s="31" t="s">
        <v>345</v>
      </c>
      <c r="BR100" s="31" t="s">
        <v>345</v>
      </c>
      <c r="BS100" s="31" t="s">
        <v>345</v>
      </c>
      <c r="BT100" s="31" t="s">
        <v>345</v>
      </c>
      <c r="BU100" s="31" t="s">
        <v>345</v>
      </c>
      <c r="BV100" s="31" t="s">
        <v>345</v>
      </c>
      <c r="BW100" s="31" t="s">
        <v>345</v>
      </c>
      <c r="BX100" s="31" t="s">
        <v>345</v>
      </c>
      <c r="BY100" s="31" t="s">
        <v>345</v>
      </c>
      <c r="BZ100" s="31" t="s">
        <v>345</v>
      </c>
      <c r="CA100" s="31" t="s">
        <v>345</v>
      </c>
      <c r="CB100" s="31" t="s">
        <v>345</v>
      </c>
      <c r="CC100" s="31" t="s">
        <v>345</v>
      </c>
      <c r="CD100" s="31" t="s">
        <v>345</v>
      </c>
      <c r="CE100" s="32" t="s">
        <v>345</v>
      </c>
      <c r="CF100" s="31" t="s">
        <v>345</v>
      </c>
      <c r="CG100" s="32" t="s">
        <v>345</v>
      </c>
      <c r="CH100" s="31" t="s">
        <v>345</v>
      </c>
      <c r="CI100" s="31">
        <v>618.82825577502513</v>
      </c>
      <c r="CJ100" s="31">
        <v>730.40512830262946</v>
      </c>
      <c r="CK100" s="31">
        <v>1318.4389556568585</v>
      </c>
      <c r="CL100" s="31">
        <v>774.91207502930831</v>
      </c>
      <c r="CM100" s="31" t="s">
        <v>345</v>
      </c>
      <c r="CN100" s="31" t="s">
        <v>345</v>
      </c>
      <c r="CO100" s="31">
        <v>674.71012221874014</v>
      </c>
      <c r="CP100" s="31" t="s">
        <v>345</v>
      </c>
      <c r="CQ100" s="31" t="s">
        <v>345</v>
      </c>
      <c r="CR100" s="31" t="s">
        <v>345</v>
      </c>
      <c r="CS100" s="31" t="s">
        <v>345</v>
      </c>
      <c r="CT100" s="31" t="s">
        <v>345</v>
      </c>
      <c r="CU100" s="31" t="s">
        <v>345</v>
      </c>
      <c r="CV100" s="31" t="s">
        <v>345</v>
      </c>
      <c r="CW100" s="31">
        <v>1221.2389380530972</v>
      </c>
      <c r="CX100" s="32" t="s">
        <v>345</v>
      </c>
      <c r="CY100" s="31" t="s">
        <v>345</v>
      </c>
      <c r="CZ100" s="31" t="s">
        <v>345</v>
      </c>
      <c r="DA100" s="31" t="s">
        <v>345</v>
      </c>
      <c r="DB100" s="31" t="s">
        <v>345</v>
      </c>
      <c r="DC100" s="31" t="s">
        <v>345</v>
      </c>
      <c r="DD100" s="31" t="s">
        <v>345</v>
      </c>
      <c r="DE100" s="31" t="s">
        <v>345</v>
      </c>
      <c r="DF100" s="32" t="s">
        <v>345</v>
      </c>
      <c r="DG100" s="31" t="s">
        <v>345</v>
      </c>
      <c r="DH100" s="31" t="s">
        <v>345</v>
      </c>
      <c r="DI100" s="31" t="s">
        <v>345</v>
      </c>
      <c r="DJ100" s="31" t="s">
        <v>345</v>
      </c>
      <c r="DK100" s="31" t="s">
        <v>345</v>
      </c>
      <c r="DL100" s="31" t="s">
        <v>345</v>
      </c>
      <c r="DM100" s="31" t="s">
        <v>345</v>
      </c>
      <c r="DN100" s="31" t="s">
        <v>345</v>
      </c>
      <c r="DO100" s="31" t="s">
        <v>345</v>
      </c>
      <c r="DP100" s="31" t="s">
        <v>345</v>
      </c>
      <c r="DQ100" s="31" t="s">
        <v>345</v>
      </c>
      <c r="DR100" s="31" t="s">
        <v>345</v>
      </c>
      <c r="DS100" s="31" t="s">
        <v>345</v>
      </c>
      <c r="DT100" s="31" t="s">
        <v>345</v>
      </c>
      <c r="DU100" s="31" t="s">
        <v>345</v>
      </c>
      <c r="DV100" s="32" t="s">
        <v>345</v>
      </c>
      <c r="DW100" s="32" t="s">
        <v>345</v>
      </c>
      <c r="DX100" s="31" t="s">
        <v>345</v>
      </c>
      <c r="DY100" s="31" t="s">
        <v>345</v>
      </c>
      <c r="DZ100" s="31" t="s">
        <v>345</v>
      </c>
      <c r="EA100" s="31" t="s">
        <v>345</v>
      </c>
      <c r="EB100" s="31" t="s">
        <v>345</v>
      </c>
      <c r="EC100" s="31" t="s">
        <v>345</v>
      </c>
      <c r="ED100" s="31" t="s">
        <v>345</v>
      </c>
      <c r="EE100" s="31" t="s">
        <v>345</v>
      </c>
      <c r="EF100" s="31" t="s">
        <v>345</v>
      </c>
      <c r="EG100" s="31" t="s">
        <v>345</v>
      </c>
      <c r="EH100" s="31" t="s">
        <v>345</v>
      </c>
      <c r="EI100" s="31" t="s">
        <v>345</v>
      </c>
      <c r="EJ100" s="31" t="s">
        <v>345</v>
      </c>
      <c r="EK100" s="31" t="s">
        <v>345</v>
      </c>
      <c r="EL100" s="31" t="s">
        <v>345</v>
      </c>
      <c r="EM100" s="31" t="s">
        <v>345</v>
      </c>
      <c r="EN100" s="31" t="s">
        <v>345</v>
      </c>
      <c r="EO100" s="31" t="s">
        <v>345</v>
      </c>
      <c r="EP100" s="31" t="s">
        <v>345</v>
      </c>
      <c r="EQ100" s="31" t="s">
        <v>345</v>
      </c>
      <c r="ER100" s="31" t="s">
        <v>345</v>
      </c>
      <c r="ES100" s="31" t="s">
        <v>345</v>
      </c>
      <c r="ET100" s="31" t="s">
        <v>345</v>
      </c>
      <c r="EU100" s="31" t="s">
        <v>345</v>
      </c>
      <c r="EV100" s="31" t="s">
        <v>345</v>
      </c>
      <c r="EW100" s="31" t="s">
        <v>345</v>
      </c>
      <c r="EX100" s="31" t="s">
        <v>345</v>
      </c>
      <c r="EY100" s="31" t="s">
        <v>345</v>
      </c>
      <c r="EZ100" s="31" t="s">
        <v>345</v>
      </c>
      <c r="FA100" s="31" t="s">
        <v>345</v>
      </c>
      <c r="FB100" s="31" t="s">
        <v>345</v>
      </c>
      <c r="FC100" s="31" t="s">
        <v>345</v>
      </c>
      <c r="FD100" s="31" t="s">
        <v>345</v>
      </c>
      <c r="FE100" s="31" t="s">
        <v>345</v>
      </c>
      <c r="FF100" s="31" t="s">
        <v>345</v>
      </c>
      <c r="FG100" s="31" t="s">
        <v>345</v>
      </c>
      <c r="FH100" s="31" t="s">
        <v>345</v>
      </c>
      <c r="FI100" s="31" t="s">
        <v>345</v>
      </c>
      <c r="FJ100" s="31" t="s">
        <v>345</v>
      </c>
      <c r="FK100" s="31" t="s">
        <v>345</v>
      </c>
      <c r="FL100" s="31" t="s">
        <v>345</v>
      </c>
      <c r="FM100" s="31" t="s">
        <v>345</v>
      </c>
      <c r="FN100" s="31" t="s">
        <v>345</v>
      </c>
      <c r="FO100" s="31" t="s">
        <v>345</v>
      </c>
      <c r="FP100" s="31" t="s">
        <v>345</v>
      </c>
      <c r="FQ100" s="31" t="s">
        <v>345</v>
      </c>
      <c r="FR100" s="31" t="s">
        <v>345</v>
      </c>
      <c r="FS100" s="31" t="s">
        <v>345</v>
      </c>
      <c r="FT100" s="31" t="s">
        <v>345</v>
      </c>
      <c r="FU100" s="31" t="s">
        <v>345</v>
      </c>
      <c r="FV100" s="31" t="s">
        <v>345</v>
      </c>
      <c r="FW100" s="31" t="s">
        <v>345</v>
      </c>
      <c r="FX100" s="31" t="s">
        <v>345</v>
      </c>
      <c r="FY100" s="32" t="s">
        <v>345</v>
      </c>
      <c r="FZ100" s="31" t="s">
        <v>345</v>
      </c>
      <c r="GA100" s="49" t="s">
        <v>345</v>
      </c>
    </row>
    <row r="101" spans="1:183">
      <c r="A101" s="50">
        <v>1909</v>
      </c>
      <c r="B101" s="31">
        <v>3275.9793893129772</v>
      </c>
      <c r="C101" s="31">
        <v>3970.9208344477138</v>
      </c>
      <c r="D101" s="31">
        <v>3642.5166959578205</v>
      </c>
      <c r="E101" s="31">
        <v>1884.3032080027597</v>
      </c>
      <c r="F101" s="31">
        <v>3166.8147850835576</v>
      </c>
      <c r="G101" s="31">
        <v>3274.7056965085912</v>
      </c>
      <c r="H101" s="31">
        <v>2443.7001958676365</v>
      </c>
      <c r="I101" s="31">
        <v>3660.3548277038553</v>
      </c>
      <c r="J101" s="31">
        <v>2114.7121959356568</v>
      </c>
      <c r="K101" s="31">
        <v>2617.0915092609571</v>
      </c>
      <c r="L101" s="31">
        <v>4239.5014901110808</v>
      </c>
      <c r="M101" s="31">
        <v>4510.5231805929925</v>
      </c>
      <c r="N101" s="32">
        <v>3375.1941090860059</v>
      </c>
      <c r="O101" s="36" t="s">
        <v>345</v>
      </c>
      <c r="P101" s="31" t="s">
        <v>345</v>
      </c>
      <c r="Q101" s="31">
        <v>1208.0905039424065</v>
      </c>
      <c r="R101" s="31">
        <v>1977.485928705441</v>
      </c>
      <c r="S101" s="31" t="s">
        <v>345</v>
      </c>
      <c r="T101" s="35" t="s">
        <v>345</v>
      </c>
      <c r="U101" s="31">
        <v>4980.5984104721829</v>
      </c>
      <c r="V101" s="31">
        <v>4770.4541015625</v>
      </c>
      <c r="W101" s="31">
        <v>3849.5975975975975</v>
      </c>
      <c r="X101" s="31">
        <v>5017.4959876713074</v>
      </c>
      <c r="Y101" s="32">
        <v>4934.3281365134762</v>
      </c>
      <c r="Z101" s="31" t="s">
        <v>345</v>
      </c>
      <c r="AA101" s="31" t="s">
        <v>345</v>
      </c>
      <c r="AB101" s="31" t="s">
        <v>345</v>
      </c>
      <c r="AC101" s="31" t="s">
        <v>345</v>
      </c>
      <c r="AD101" s="31" t="s">
        <v>345</v>
      </c>
      <c r="AE101" s="31" t="s">
        <v>345</v>
      </c>
      <c r="AF101" s="31" t="s">
        <v>345</v>
      </c>
      <c r="AG101" s="32" t="s">
        <v>345</v>
      </c>
      <c r="AH101" s="31" t="s">
        <v>345</v>
      </c>
      <c r="AI101" s="31" t="s">
        <v>345</v>
      </c>
      <c r="AJ101" s="31" t="s">
        <v>345</v>
      </c>
      <c r="AK101" s="31" t="s">
        <v>345</v>
      </c>
      <c r="AL101" s="31" t="s">
        <v>345</v>
      </c>
      <c r="AM101" s="32"/>
      <c r="AN101" s="31"/>
      <c r="AO101" s="31"/>
      <c r="AP101" s="32"/>
      <c r="AQ101" s="31" t="s">
        <v>345</v>
      </c>
      <c r="AR101" s="31" t="s">
        <v>345</v>
      </c>
      <c r="AS101" s="31" t="s">
        <v>345</v>
      </c>
      <c r="AT101" s="31" t="s">
        <v>345</v>
      </c>
      <c r="AU101" s="31" t="s">
        <v>345</v>
      </c>
      <c r="AV101" s="31" t="s">
        <v>345</v>
      </c>
      <c r="AW101" s="31" t="s">
        <v>345</v>
      </c>
      <c r="AX101" s="31" t="s">
        <v>345</v>
      </c>
      <c r="AY101" s="31" t="s">
        <v>345</v>
      </c>
      <c r="AZ101" s="31" t="s">
        <v>345</v>
      </c>
      <c r="BA101" s="31" t="s">
        <v>345</v>
      </c>
      <c r="BB101" s="31" t="s">
        <v>345</v>
      </c>
      <c r="BC101" s="31" t="s">
        <v>345</v>
      </c>
      <c r="BD101" s="31" t="s">
        <v>345</v>
      </c>
      <c r="BE101" s="31" t="s">
        <v>345</v>
      </c>
      <c r="BF101" s="32" t="s">
        <v>345</v>
      </c>
      <c r="BG101" s="31">
        <v>3698.7445915569388</v>
      </c>
      <c r="BH101" s="31">
        <v>776.22506205755258</v>
      </c>
      <c r="BI101" s="31">
        <v>2725.6946946620947</v>
      </c>
      <c r="BJ101" s="31">
        <v>1131.0244105987899</v>
      </c>
      <c r="BK101" s="31">
        <v>1680.0026672001068</v>
      </c>
      <c r="BL101" s="31">
        <v>976.49938800489599</v>
      </c>
      <c r="BM101" s="31">
        <v>2956.6854990583806</v>
      </c>
      <c r="BN101" s="31">
        <v>864.99702151823453</v>
      </c>
      <c r="BO101" s="32">
        <v>1522.3536272805547</v>
      </c>
      <c r="BP101" s="31" t="s">
        <v>345</v>
      </c>
      <c r="BQ101" s="31" t="s">
        <v>345</v>
      </c>
      <c r="BR101" s="31" t="s">
        <v>345</v>
      </c>
      <c r="BS101" s="31" t="s">
        <v>345</v>
      </c>
      <c r="BT101" s="31" t="s">
        <v>345</v>
      </c>
      <c r="BU101" s="31" t="s">
        <v>345</v>
      </c>
      <c r="BV101" s="31" t="s">
        <v>345</v>
      </c>
      <c r="BW101" s="31" t="s">
        <v>345</v>
      </c>
      <c r="BX101" s="31" t="s">
        <v>345</v>
      </c>
      <c r="BY101" s="31" t="s">
        <v>345</v>
      </c>
      <c r="BZ101" s="31" t="s">
        <v>345</v>
      </c>
      <c r="CA101" s="31" t="s">
        <v>345</v>
      </c>
      <c r="CB101" s="31" t="s">
        <v>345</v>
      </c>
      <c r="CC101" s="31" t="s">
        <v>345</v>
      </c>
      <c r="CD101" s="31" t="s">
        <v>345</v>
      </c>
      <c r="CE101" s="32" t="s">
        <v>345</v>
      </c>
      <c r="CF101" s="31" t="s">
        <v>345</v>
      </c>
      <c r="CG101" s="32" t="s">
        <v>345</v>
      </c>
      <c r="CH101" s="31" t="s">
        <v>345</v>
      </c>
      <c r="CI101" s="31">
        <v>699.63727121464228</v>
      </c>
      <c r="CJ101" s="31">
        <v>760.50621703194918</v>
      </c>
      <c r="CK101" s="31">
        <v>1300.5424911498087</v>
      </c>
      <c r="CL101" s="31">
        <v>774.55716586151368</v>
      </c>
      <c r="CM101" s="31" t="s">
        <v>345</v>
      </c>
      <c r="CN101" s="31" t="s">
        <v>345</v>
      </c>
      <c r="CO101" s="31">
        <v>753.02138208862721</v>
      </c>
      <c r="CP101" s="31" t="s">
        <v>345</v>
      </c>
      <c r="CQ101" s="31" t="s">
        <v>345</v>
      </c>
      <c r="CR101" s="31" t="s">
        <v>345</v>
      </c>
      <c r="CS101" s="31" t="s">
        <v>345</v>
      </c>
      <c r="CT101" s="31" t="s">
        <v>345</v>
      </c>
      <c r="CU101" s="31" t="s">
        <v>345</v>
      </c>
      <c r="CV101" s="31" t="s">
        <v>345</v>
      </c>
      <c r="CW101" s="31">
        <v>1152.8898582333698</v>
      </c>
      <c r="CX101" s="32" t="s">
        <v>345</v>
      </c>
      <c r="CY101" s="31" t="s">
        <v>345</v>
      </c>
      <c r="CZ101" s="31" t="s">
        <v>345</v>
      </c>
      <c r="DA101" s="31" t="s">
        <v>345</v>
      </c>
      <c r="DB101" s="31" t="s">
        <v>345</v>
      </c>
      <c r="DC101" s="31" t="s">
        <v>345</v>
      </c>
      <c r="DD101" s="31" t="s">
        <v>345</v>
      </c>
      <c r="DE101" s="31" t="s">
        <v>345</v>
      </c>
      <c r="DF101" s="32" t="s">
        <v>345</v>
      </c>
      <c r="DG101" s="31" t="s">
        <v>345</v>
      </c>
      <c r="DH101" s="31" t="s">
        <v>345</v>
      </c>
      <c r="DI101" s="31" t="s">
        <v>345</v>
      </c>
      <c r="DJ101" s="31" t="s">
        <v>345</v>
      </c>
      <c r="DK101" s="31" t="s">
        <v>345</v>
      </c>
      <c r="DL101" s="31" t="s">
        <v>345</v>
      </c>
      <c r="DM101" s="31" t="s">
        <v>345</v>
      </c>
      <c r="DN101" s="31" t="s">
        <v>345</v>
      </c>
      <c r="DO101" s="31" t="s">
        <v>345</v>
      </c>
      <c r="DP101" s="31" t="s">
        <v>345</v>
      </c>
      <c r="DQ101" s="31" t="s">
        <v>345</v>
      </c>
      <c r="DR101" s="31" t="s">
        <v>345</v>
      </c>
      <c r="DS101" s="31" t="s">
        <v>345</v>
      </c>
      <c r="DT101" s="31" t="s">
        <v>345</v>
      </c>
      <c r="DU101" s="31" t="s">
        <v>345</v>
      </c>
      <c r="DV101" s="32" t="s">
        <v>345</v>
      </c>
      <c r="DW101" s="32" t="s">
        <v>345</v>
      </c>
      <c r="DX101" s="31" t="s">
        <v>345</v>
      </c>
      <c r="DY101" s="31" t="s">
        <v>345</v>
      </c>
      <c r="DZ101" s="31" t="s">
        <v>345</v>
      </c>
      <c r="EA101" s="31" t="s">
        <v>345</v>
      </c>
      <c r="EB101" s="31" t="s">
        <v>345</v>
      </c>
      <c r="EC101" s="31" t="s">
        <v>345</v>
      </c>
      <c r="ED101" s="31" t="s">
        <v>345</v>
      </c>
      <c r="EE101" s="31" t="s">
        <v>345</v>
      </c>
      <c r="EF101" s="31" t="s">
        <v>345</v>
      </c>
      <c r="EG101" s="31" t="s">
        <v>345</v>
      </c>
      <c r="EH101" s="31" t="s">
        <v>345</v>
      </c>
      <c r="EI101" s="31" t="s">
        <v>345</v>
      </c>
      <c r="EJ101" s="31" t="s">
        <v>345</v>
      </c>
      <c r="EK101" s="31" t="s">
        <v>345</v>
      </c>
      <c r="EL101" s="31" t="s">
        <v>345</v>
      </c>
      <c r="EM101" s="31" t="s">
        <v>345</v>
      </c>
      <c r="EN101" s="31" t="s">
        <v>345</v>
      </c>
      <c r="EO101" s="31" t="s">
        <v>345</v>
      </c>
      <c r="EP101" s="31" t="s">
        <v>345</v>
      </c>
      <c r="EQ101" s="31" t="s">
        <v>345</v>
      </c>
      <c r="ER101" s="31" t="s">
        <v>345</v>
      </c>
      <c r="ES101" s="31" t="s">
        <v>345</v>
      </c>
      <c r="ET101" s="31" t="s">
        <v>345</v>
      </c>
      <c r="EU101" s="31" t="s">
        <v>345</v>
      </c>
      <c r="EV101" s="31" t="s">
        <v>345</v>
      </c>
      <c r="EW101" s="31" t="s">
        <v>345</v>
      </c>
      <c r="EX101" s="31" t="s">
        <v>345</v>
      </c>
      <c r="EY101" s="31" t="s">
        <v>345</v>
      </c>
      <c r="EZ101" s="31" t="s">
        <v>345</v>
      </c>
      <c r="FA101" s="31" t="s">
        <v>345</v>
      </c>
      <c r="FB101" s="31" t="s">
        <v>345</v>
      </c>
      <c r="FC101" s="31" t="s">
        <v>345</v>
      </c>
      <c r="FD101" s="31" t="s">
        <v>345</v>
      </c>
      <c r="FE101" s="31" t="s">
        <v>345</v>
      </c>
      <c r="FF101" s="31" t="s">
        <v>345</v>
      </c>
      <c r="FG101" s="31" t="s">
        <v>345</v>
      </c>
      <c r="FH101" s="31" t="s">
        <v>345</v>
      </c>
      <c r="FI101" s="31" t="s">
        <v>345</v>
      </c>
      <c r="FJ101" s="31" t="s">
        <v>345</v>
      </c>
      <c r="FK101" s="31" t="s">
        <v>345</v>
      </c>
      <c r="FL101" s="31" t="s">
        <v>345</v>
      </c>
      <c r="FM101" s="31" t="s">
        <v>345</v>
      </c>
      <c r="FN101" s="31" t="s">
        <v>345</v>
      </c>
      <c r="FO101" s="31" t="s">
        <v>345</v>
      </c>
      <c r="FP101" s="31" t="s">
        <v>345</v>
      </c>
      <c r="FQ101" s="31" t="s">
        <v>345</v>
      </c>
      <c r="FR101" s="31" t="s">
        <v>345</v>
      </c>
      <c r="FS101" s="31" t="s">
        <v>345</v>
      </c>
      <c r="FT101" s="31" t="s">
        <v>345</v>
      </c>
      <c r="FU101" s="31" t="s">
        <v>345</v>
      </c>
      <c r="FV101" s="31" t="s">
        <v>345</v>
      </c>
      <c r="FW101" s="31" t="s">
        <v>345</v>
      </c>
      <c r="FX101" s="31" t="s">
        <v>345</v>
      </c>
      <c r="FY101" s="32" t="s">
        <v>345</v>
      </c>
      <c r="FZ101" s="31" t="s">
        <v>345</v>
      </c>
      <c r="GA101" s="49" t="s">
        <v>345</v>
      </c>
    </row>
    <row r="102" spans="1:183">
      <c r="A102" s="50">
        <v>1910</v>
      </c>
      <c r="B102" s="31">
        <v>3290.3731478681584</v>
      </c>
      <c r="C102" s="31">
        <v>4063.8668978394239</v>
      </c>
      <c r="D102" s="31">
        <v>3705.0832755031229</v>
      </c>
      <c r="E102" s="31">
        <v>1906.4479344486176</v>
      </c>
      <c r="F102" s="31">
        <v>2965.207015330875</v>
      </c>
      <c r="G102" s="31">
        <v>3347.6477959417348</v>
      </c>
      <c r="H102" s="31">
        <v>2331.9758661687583</v>
      </c>
      <c r="I102" s="31">
        <v>3788.9226612630869</v>
      </c>
      <c r="J102" s="31">
        <v>2185.9659711598574</v>
      </c>
      <c r="K102" s="31">
        <v>2775.9592653209675</v>
      </c>
      <c r="L102" s="31">
        <v>4331.1914323962519</v>
      </c>
      <c r="M102" s="31">
        <v>4610.7800338409479</v>
      </c>
      <c r="N102" s="32">
        <v>3374.5366752866685</v>
      </c>
      <c r="O102" s="36" t="s">
        <v>345</v>
      </c>
      <c r="P102" s="31" t="s">
        <v>345</v>
      </c>
      <c r="Q102" s="31">
        <v>1227.906186267845</v>
      </c>
      <c r="R102" s="31">
        <v>1895.1052472555141</v>
      </c>
      <c r="S102" s="31" t="s">
        <v>345</v>
      </c>
      <c r="T102" s="35" t="s">
        <v>345</v>
      </c>
      <c r="U102" s="31">
        <v>5209.8285714285712</v>
      </c>
      <c r="V102" s="31">
        <v>5316.3071770334927</v>
      </c>
      <c r="W102" s="31">
        <v>4065.7612687813021</v>
      </c>
      <c r="X102" s="31">
        <v>4963.7357034290217</v>
      </c>
      <c r="Y102" s="32">
        <v>4916.1955207591936</v>
      </c>
      <c r="Z102" s="31">
        <v>780.32036613272317</v>
      </c>
      <c r="AA102" s="31">
        <v>1455.9734513274336</v>
      </c>
      <c r="AB102" s="31">
        <v>1990.988909426987</v>
      </c>
      <c r="AC102" s="31">
        <v>2000.3924646781788</v>
      </c>
      <c r="AD102" s="31">
        <v>1689.9864885152381</v>
      </c>
      <c r="AE102" s="31">
        <v>1660.0370807348727</v>
      </c>
      <c r="AF102" s="31">
        <v>1056.9261415874962</v>
      </c>
      <c r="AG102" s="35">
        <v>1635.9816457001443</v>
      </c>
      <c r="AH102" s="31" t="s">
        <v>345</v>
      </c>
      <c r="AI102" s="31" t="s">
        <v>345</v>
      </c>
      <c r="AJ102" s="31" t="s">
        <v>345</v>
      </c>
      <c r="AK102" s="31" t="s">
        <v>345</v>
      </c>
      <c r="AL102" s="31" t="s">
        <v>345</v>
      </c>
      <c r="AM102" s="32"/>
      <c r="AN102" s="31"/>
      <c r="AO102" s="31"/>
      <c r="AP102" s="32"/>
      <c r="AQ102" s="31" t="s">
        <v>345</v>
      </c>
      <c r="AR102" s="31" t="s">
        <v>345</v>
      </c>
      <c r="AS102" s="31" t="s">
        <v>345</v>
      </c>
      <c r="AT102" s="31" t="s">
        <v>345</v>
      </c>
      <c r="AU102" s="31" t="s">
        <v>345</v>
      </c>
      <c r="AV102" s="31" t="s">
        <v>345</v>
      </c>
      <c r="AW102" s="31" t="s">
        <v>345</v>
      </c>
      <c r="AX102" s="31" t="s">
        <v>345</v>
      </c>
      <c r="AY102" s="31" t="s">
        <v>345</v>
      </c>
      <c r="AZ102" s="31" t="s">
        <v>345</v>
      </c>
      <c r="BA102" s="31" t="s">
        <v>345</v>
      </c>
      <c r="BB102" s="31" t="s">
        <v>345</v>
      </c>
      <c r="BC102" s="31" t="s">
        <v>345</v>
      </c>
      <c r="BD102" s="31" t="s">
        <v>345</v>
      </c>
      <c r="BE102" s="31" t="s">
        <v>345</v>
      </c>
      <c r="BF102" s="32" t="s">
        <v>345</v>
      </c>
      <c r="BG102" s="31">
        <v>3821.7104898360271</v>
      </c>
      <c r="BH102" s="31">
        <v>768.72524306805906</v>
      </c>
      <c r="BI102" s="31">
        <v>3000.1076088212894</v>
      </c>
      <c r="BJ102" s="31">
        <v>1161.9631901840489</v>
      </c>
      <c r="BK102" s="31">
        <v>1693.5333333333333</v>
      </c>
      <c r="BL102" s="31">
        <v>980.90403674160018</v>
      </c>
      <c r="BM102" s="31">
        <v>3135.9851988899168</v>
      </c>
      <c r="BN102" s="31">
        <v>885.56225766258035</v>
      </c>
      <c r="BO102" s="32">
        <v>1562.1878948010246</v>
      </c>
      <c r="BP102" s="31" t="s">
        <v>345</v>
      </c>
      <c r="BQ102" s="31" t="s">
        <v>345</v>
      </c>
      <c r="BR102" s="31" t="s">
        <v>345</v>
      </c>
      <c r="BS102" s="31" t="s">
        <v>345</v>
      </c>
      <c r="BT102" s="31" t="s">
        <v>345</v>
      </c>
      <c r="BU102" s="31" t="s">
        <v>345</v>
      </c>
      <c r="BV102" s="31" t="s">
        <v>345</v>
      </c>
      <c r="BW102" s="31" t="s">
        <v>345</v>
      </c>
      <c r="BX102" s="31" t="s">
        <v>345</v>
      </c>
      <c r="BY102" s="31" t="s">
        <v>345</v>
      </c>
      <c r="BZ102" s="31" t="s">
        <v>345</v>
      </c>
      <c r="CA102" s="31" t="s">
        <v>345</v>
      </c>
      <c r="CB102" s="31" t="s">
        <v>345</v>
      </c>
      <c r="CC102" s="31" t="s">
        <v>345</v>
      </c>
      <c r="CD102" s="31" t="s">
        <v>345</v>
      </c>
      <c r="CE102" s="32" t="s">
        <v>345</v>
      </c>
      <c r="CF102" s="31" t="s">
        <v>345</v>
      </c>
      <c r="CG102" s="32" t="s">
        <v>345</v>
      </c>
      <c r="CH102" s="31" t="s">
        <v>345</v>
      </c>
      <c r="CI102" s="31">
        <v>696.58722277391598</v>
      </c>
      <c r="CJ102" s="31">
        <v>803.05307393317412</v>
      </c>
      <c r="CK102" s="31">
        <v>1303.7552607132759</v>
      </c>
      <c r="CL102" s="31">
        <v>874.28055524207207</v>
      </c>
      <c r="CM102" s="31" t="s">
        <v>345</v>
      </c>
      <c r="CN102" s="31" t="s">
        <v>345</v>
      </c>
      <c r="CO102" s="31">
        <v>765.8730158730159</v>
      </c>
      <c r="CP102" s="31" t="s">
        <v>345</v>
      </c>
      <c r="CQ102" s="31" t="s">
        <v>345</v>
      </c>
      <c r="CR102" s="31" t="s">
        <v>345</v>
      </c>
      <c r="CS102" s="31" t="s">
        <v>345</v>
      </c>
      <c r="CT102" s="31" t="s">
        <v>345</v>
      </c>
      <c r="CU102" s="31" t="s">
        <v>345</v>
      </c>
      <c r="CV102" s="31" t="s">
        <v>345</v>
      </c>
      <c r="CW102" s="31">
        <v>1208.011996572408</v>
      </c>
      <c r="CX102" s="32" t="s">
        <v>345</v>
      </c>
      <c r="CY102" s="31" t="s">
        <v>345</v>
      </c>
      <c r="CZ102" s="31" t="s">
        <v>345</v>
      </c>
      <c r="DA102" s="31" t="s">
        <v>345</v>
      </c>
      <c r="DB102" s="31" t="s">
        <v>345</v>
      </c>
      <c r="DC102" s="31" t="s">
        <v>345</v>
      </c>
      <c r="DD102" s="31" t="s">
        <v>345</v>
      </c>
      <c r="DE102" s="31" t="s">
        <v>345</v>
      </c>
      <c r="DF102" s="32" t="s">
        <v>345</v>
      </c>
      <c r="DG102" s="31" t="s">
        <v>345</v>
      </c>
      <c r="DH102" s="31" t="s">
        <v>345</v>
      </c>
      <c r="DI102" s="31" t="s">
        <v>345</v>
      </c>
      <c r="DJ102" s="31" t="s">
        <v>345</v>
      </c>
      <c r="DK102" s="31" t="s">
        <v>345</v>
      </c>
      <c r="DL102" s="31" t="s">
        <v>345</v>
      </c>
      <c r="DM102" s="31" t="s">
        <v>345</v>
      </c>
      <c r="DN102" s="31" t="s">
        <v>345</v>
      </c>
      <c r="DO102" s="31" t="s">
        <v>345</v>
      </c>
      <c r="DP102" s="31" t="s">
        <v>345</v>
      </c>
      <c r="DQ102" s="31" t="s">
        <v>345</v>
      </c>
      <c r="DR102" s="31" t="s">
        <v>345</v>
      </c>
      <c r="DS102" s="31" t="s">
        <v>345</v>
      </c>
      <c r="DT102" s="31" t="s">
        <v>345</v>
      </c>
      <c r="DU102" s="31" t="s">
        <v>345</v>
      </c>
      <c r="DV102" s="32" t="s">
        <v>345</v>
      </c>
      <c r="DW102" s="32" t="s">
        <v>345</v>
      </c>
      <c r="DX102" s="31" t="s">
        <v>345</v>
      </c>
      <c r="DY102" s="31" t="s">
        <v>345</v>
      </c>
      <c r="DZ102" s="31" t="s">
        <v>345</v>
      </c>
      <c r="EA102" s="31" t="s">
        <v>345</v>
      </c>
      <c r="EB102" s="31" t="s">
        <v>345</v>
      </c>
      <c r="EC102" s="31" t="s">
        <v>345</v>
      </c>
      <c r="ED102" s="31" t="s">
        <v>345</v>
      </c>
      <c r="EE102" s="31" t="s">
        <v>345</v>
      </c>
      <c r="EF102" s="31" t="s">
        <v>345</v>
      </c>
      <c r="EG102" s="31" t="s">
        <v>345</v>
      </c>
      <c r="EH102" s="31" t="s">
        <v>345</v>
      </c>
      <c r="EI102" s="31" t="s">
        <v>345</v>
      </c>
      <c r="EJ102" s="31" t="s">
        <v>345</v>
      </c>
      <c r="EK102" s="31" t="s">
        <v>345</v>
      </c>
      <c r="EL102" s="31" t="s">
        <v>345</v>
      </c>
      <c r="EM102" s="31" t="s">
        <v>345</v>
      </c>
      <c r="EN102" s="31" t="s">
        <v>345</v>
      </c>
      <c r="EO102" s="31" t="s">
        <v>345</v>
      </c>
      <c r="EP102" s="31" t="s">
        <v>345</v>
      </c>
      <c r="EQ102" s="31" t="s">
        <v>345</v>
      </c>
      <c r="ER102" s="31" t="s">
        <v>345</v>
      </c>
      <c r="ES102" s="31" t="s">
        <v>345</v>
      </c>
      <c r="ET102" s="31" t="s">
        <v>345</v>
      </c>
      <c r="EU102" s="31" t="s">
        <v>345</v>
      </c>
      <c r="EV102" s="31" t="s">
        <v>345</v>
      </c>
      <c r="EW102" s="31" t="s">
        <v>345</v>
      </c>
      <c r="EX102" s="31" t="s">
        <v>345</v>
      </c>
      <c r="EY102" s="31" t="s">
        <v>345</v>
      </c>
      <c r="EZ102" s="31" t="s">
        <v>345</v>
      </c>
      <c r="FA102" s="31" t="s">
        <v>345</v>
      </c>
      <c r="FB102" s="31" t="s">
        <v>345</v>
      </c>
      <c r="FC102" s="31" t="s">
        <v>345</v>
      </c>
      <c r="FD102" s="31" t="s">
        <v>345</v>
      </c>
      <c r="FE102" s="31" t="s">
        <v>345</v>
      </c>
      <c r="FF102" s="31" t="s">
        <v>345</v>
      </c>
      <c r="FG102" s="31" t="s">
        <v>345</v>
      </c>
      <c r="FH102" s="31" t="s">
        <v>345</v>
      </c>
      <c r="FI102" s="31" t="s">
        <v>345</v>
      </c>
      <c r="FJ102" s="31" t="s">
        <v>345</v>
      </c>
      <c r="FK102" s="31" t="s">
        <v>345</v>
      </c>
      <c r="FL102" s="31" t="s">
        <v>345</v>
      </c>
      <c r="FM102" s="31" t="s">
        <v>345</v>
      </c>
      <c r="FN102" s="31" t="s">
        <v>345</v>
      </c>
      <c r="FO102" s="31" t="s">
        <v>345</v>
      </c>
      <c r="FP102" s="31" t="s">
        <v>345</v>
      </c>
      <c r="FQ102" s="31" t="s">
        <v>345</v>
      </c>
      <c r="FR102" s="31" t="s">
        <v>345</v>
      </c>
      <c r="FS102" s="31" t="s">
        <v>345</v>
      </c>
      <c r="FT102" s="31" t="s">
        <v>345</v>
      </c>
      <c r="FU102" s="31" t="s">
        <v>345</v>
      </c>
      <c r="FV102" s="31" t="s">
        <v>345</v>
      </c>
      <c r="FW102" s="31" t="s">
        <v>345</v>
      </c>
      <c r="FX102" s="31" t="s">
        <v>345</v>
      </c>
      <c r="FY102" s="32" t="s">
        <v>345</v>
      </c>
      <c r="FZ102" s="31" t="s">
        <v>345</v>
      </c>
      <c r="GA102" s="49" t="s">
        <v>345</v>
      </c>
    </row>
    <row r="103" spans="1:183">
      <c r="A103" s="50">
        <v>1911</v>
      </c>
      <c r="B103" s="31">
        <v>3365.2132253711206</v>
      </c>
      <c r="C103" s="31">
        <v>4148.2649993348405</v>
      </c>
      <c r="D103" s="31">
        <v>3856.6609530339388</v>
      </c>
      <c r="E103" s="31">
        <v>1939.1326806212023</v>
      </c>
      <c r="F103" s="31">
        <v>3249.5770934708407</v>
      </c>
      <c r="G103" s="31">
        <v>3408.4044979013975</v>
      </c>
      <c r="H103" s="31">
        <v>2460.6150194287757</v>
      </c>
      <c r="I103" s="31">
        <v>3887.5334224598932</v>
      </c>
      <c r="J103" s="31">
        <v>2255.0903953290299</v>
      </c>
      <c r="K103" s="31">
        <v>2813.9660772284374</v>
      </c>
      <c r="L103" s="31">
        <v>4377.6483050847455</v>
      </c>
      <c r="M103" s="31">
        <v>4708.8999293098886</v>
      </c>
      <c r="N103" s="32">
        <v>3497.3076055982683</v>
      </c>
      <c r="O103" s="36" t="s">
        <v>345</v>
      </c>
      <c r="P103" s="31" t="s">
        <v>345</v>
      </c>
      <c r="Q103" s="31">
        <v>1241.6175231676496</v>
      </c>
      <c r="R103" s="31">
        <v>2017.2051615484645</v>
      </c>
      <c r="S103" s="31" t="s">
        <v>345</v>
      </c>
      <c r="T103" s="35" t="s">
        <v>345</v>
      </c>
      <c r="U103" s="31">
        <v>5103.7777777777783</v>
      </c>
      <c r="V103" s="31">
        <v>5493.8462980318654</v>
      </c>
      <c r="W103" s="31">
        <v>4212.5376518218627</v>
      </c>
      <c r="X103" s="31">
        <v>5045.6839038988055</v>
      </c>
      <c r="Y103" s="32">
        <v>4994.9987874378567</v>
      </c>
      <c r="Z103" s="31" t="s">
        <v>345</v>
      </c>
      <c r="AA103" s="31" t="s">
        <v>345</v>
      </c>
      <c r="AB103" s="31" t="s">
        <v>345</v>
      </c>
      <c r="AC103" s="31" t="s">
        <v>345</v>
      </c>
      <c r="AD103" s="31" t="s">
        <v>345</v>
      </c>
      <c r="AE103" s="31" t="s">
        <v>345</v>
      </c>
      <c r="AF103" s="31" t="s">
        <v>345</v>
      </c>
      <c r="AG103" s="32" t="s">
        <v>345</v>
      </c>
      <c r="AH103" s="31" t="s">
        <v>345</v>
      </c>
      <c r="AI103" s="31" t="s">
        <v>345</v>
      </c>
      <c r="AJ103" s="31" t="s">
        <v>345</v>
      </c>
      <c r="AK103" s="31" t="s">
        <v>345</v>
      </c>
      <c r="AL103" s="31" t="s">
        <v>345</v>
      </c>
      <c r="AM103" s="32"/>
      <c r="AN103" s="31"/>
      <c r="AO103" s="31"/>
      <c r="AP103" s="32"/>
      <c r="AQ103" s="31" t="s">
        <v>345</v>
      </c>
      <c r="AR103" s="31" t="s">
        <v>345</v>
      </c>
      <c r="AS103" s="31" t="s">
        <v>345</v>
      </c>
      <c r="AT103" s="31" t="s">
        <v>345</v>
      </c>
      <c r="AU103" s="31" t="s">
        <v>345</v>
      </c>
      <c r="AV103" s="31" t="s">
        <v>345</v>
      </c>
      <c r="AW103" s="31" t="s">
        <v>345</v>
      </c>
      <c r="AX103" s="31" t="s">
        <v>345</v>
      </c>
      <c r="AY103" s="31" t="s">
        <v>345</v>
      </c>
      <c r="AZ103" s="31" t="s">
        <v>345</v>
      </c>
      <c r="BA103" s="31" t="s">
        <v>345</v>
      </c>
      <c r="BB103" s="31" t="s">
        <v>345</v>
      </c>
      <c r="BC103" s="31" t="s">
        <v>345</v>
      </c>
      <c r="BD103" s="31" t="s">
        <v>345</v>
      </c>
      <c r="BE103" s="31" t="s">
        <v>345</v>
      </c>
      <c r="BF103" s="32" t="s">
        <v>345</v>
      </c>
      <c r="BG103" s="31">
        <v>3746.1507136690425</v>
      </c>
      <c r="BH103" s="31">
        <v>835.67681932384187</v>
      </c>
      <c r="BI103" s="31">
        <v>2886.5344444110547</v>
      </c>
      <c r="BJ103" s="31">
        <v>1201.002004008016</v>
      </c>
      <c r="BK103" s="31">
        <v>1706.7378252168112</v>
      </c>
      <c r="BL103" s="31">
        <v>989.49629983289572</v>
      </c>
      <c r="BM103" s="31">
        <v>2956.8345323741005</v>
      </c>
      <c r="BN103" s="31">
        <v>936.94870312522403</v>
      </c>
      <c r="BO103" s="32">
        <v>1581.8810004130291</v>
      </c>
      <c r="BP103" s="31" t="s">
        <v>345</v>
      </c>
      <c r="BQ103" s="31" t="s">
        <v>345</v>
      </c>
      <c r="BR103" s="31" t="s">
        <v>345</v>
      </c>
      <c r="BS103" s="31" t="s">
        <v>345</v>
      </c>
      <c r="BT103" s="31" t="s">
        <v>345</v>
      </c>
      <c r="BU103" s="31" t="s">
        <v>345</v>
      </c>
      <c r="BV103" s="31" t="s">
        <v>345</v>
      </c>
      <c r="BW103" s="31" t="s">
        <v>345</v>
      </c>
      <c r="BX103" s="31" t="s">
        <v>345</v>
      </c>
      <c r="BY103" s="31" t="s">
        <v>345</v>
      </c>
      <c r="BZ103" s="31" t="s">
        <v>345</v>
      </c>
      <c r="CA103" s="31" t="s">
        <v>345</v>
      </c>
      <c r="CB103" s="31" t="s">
        <v>345</v>
      </c>
      <c r="CC103" s="31" t="s">
        <v>345</v>
      </c>
      <c r="CD103" s="31" t="s">
        <v>345</v>
      </c>
      <c r="CE103" s="32" t="s">
        <v>345</v>
      </c>
      <c r="CF103" s="31" t="s">
        <v>345</v>
      </c>
      <c r="CG103" s="32" t="s">
        <v>345</v>
      </c>
      <c r="CH103" s="31" t="s">
        <v>345</v>
      </c>
      <c r="CI103" s="31">
        <v>690.70933685252385</v>
      </c>
      <c r="CJ103" s="31">
        <v>839.3955962213638</v>
      </c>
      <c r="CK103" s="31">
        <v>1355.578014537489</v>
      </c>
      <c r="CL103" s="31">
        <v>912.64393268379092</v>
      </c>
      <c r="CM103" s="31">
        <v>815.07116396958463</v>
      </c>
      <c r="CN103" s="31" t="s">
        <v>345</v>
      </c>
      <c r="CO103" s="31">
        <v>715.99402092675632</v>
      </c>
      <c r="CP103" s="31" t="s">
        <v>345</v>
      </c>
      <c r="CQ103" s="31">
        <v>606.52084193148994</v>
      </c>
      <c r="CR103" s="31" t="s">
        <v>345</v>
      </c>
      <c r="CS103" s="31">
        <v>800.80889787664307</v>
      </c>
      <c r="CT103" s="31" t="s">
        <v>345</v>
      </c>
      <c r="CU103" s="31" t="s">
        <v>345</v>
      </c>
      <c r="CV103" s="31" t="s">
        <v>345</v>
      </c>
      <c r="CW103" s="31">
        <v>1160.1849905402564</v>
      </c>
      <c r="CX103" s="32" t="s">
        <v>345</v>
      </c>
      <c r="CY103" s="31" t="s">
        <v>345</v>
      </c>
      <c r="CZ103" s="31" t="s">
        <v>345</v>
      </c>
      <c r="DA103" s="31" t="s">
        <v>345</v>
      </c>
      <c r="DB103" s="31" t="s">
        <v>345</v>
      </c>
      <c r="DC103" s="31" t="s">
        <v>345</v>
      </c>
      <c r="DD103" s="31" t="s">
        <v>345</v>
      </c>
      <c r="DE103" s="31" t="s">
        <v>345</v>
      </c>
      <c r="DF103" s="32" t="s">
        <v>345</v>
      </c>
      <c r="DG103" s="31" t="s">
        <v>345</v>
      </c>
      <c r="DH103" s="31" t="s">
        <v>345</v>
      </c>
      <c r="DI103" s="31" t="s">
        <v>345</v>
      </c>
      <c r="DJ103" s="31" t="s">
        <v>345</v>
      </c>
      <c r="DK103" s="31" t="s">
        <v>345</v>
      </c>
      <c r="DL103" s="31" t="s">
        <v>345</v>
      </c>
      <c r="DM103" s="31" t="s">
        <v>345</v>
      </c>
      <c r="DN103" s="31" t="s">
        <v>345</v>
      </c>
      <c r="DO103" s="31" t="s">
        <v>345</v>
      </c>
      <c r="DP103" s="31" t="s">
        <v>345</v>
      </c>
      <c r="DQ103" s="31" t="s">
        <v>345</v>
      </c>
      <c r="DR103" s="31" t="s">
        <v>345</v>
      </c>
      <c r="DS103" s="31" t="s">
        <v>345</v>
      </c>
      <c r="DT103" s="31" t="s">
        <v>345</v>
      </c>
      <c r="DU103" s="31" t="s">
        <v>345</v>
      </c>
      <c r="DV103" s="32" t="s">
        <v>345</v>
      </c>
      <c r="DW103" s="32" t="s">
        <v>345</v>
      </c>
      <c r="DX103" s="31" t="s">
        <v>345</v>
      </c>
      <c r="DY103" s="31" t="s">
        <v>345</v>
      </c>
      <c r="DZ103" s="31" t="s">
        <v>345</v>
      </c>
      <c r="EA103" s="31" t="s">
        <v>345</v>
      </c>
      <c r="EB103" s="31" t="s">
        <v>345</v>
      </c>
      <c r="EC103" s="31" t="s">
        <v>345</v>
      </c>
      <c r="ED103" s="31" t="s">
        <v>345</v>
      </c>
      <c r="EE103" s="31" t="s">
        <v>345</v>
      </c>
      <c r="EF103" s="31" t="s">
        <v>345</v>
      </c>
      <c r="EG103" s="31" t="s">
        <v>345</v>
      </c>
      <c r="EH103" s="31" t="s">
        <v>345</v>
      </c>
      <c r="EI103" s="31" t="s">
        <v>345</v>
      </c>
      <c r="EJ103" s="31" t="s">
        <v>345</v>
      </c>
      <c r="EK103" s="31" t="s">
        <v>345</v>
      </c>
      <c r="EL103" s="31" t="s">
        <v>345</v>
      </c>
      <c r="EM103" s="31" t="s">
        <v>345</v>
      </c>
      <c r="EN103" s="31" t="s">
        <v>345</v>
      </c>
      <c r="EO103" s="31" t="s">
        <v>345</v>
      </c>
      <c r="EP103" s="31" t="s">
        <v>345</v>
      </c>
      <c r="EQ103" s="31" t="s">
        <v>345</v>
      </c>
      <c r="ER103" s="31" t="s">
        <v>345</v>
      </c>
      <c r="ES103" s="31" t="s">
        <v>345</v>
      </c>
      <c r="ET103" s="31" t="s">
        <v>345</v>
      </c>
      <c r="EU103" s="31" t="s">
        <v>345</v>
      </c>
      <c r="EV103" s="31" t="s">
        <v>345</v>
      </c>
      <c r="EW103" s="31" t="s">
        <v>345</v>
      </c>
      <c r="EX103" s="31" t="s">
        <v>345</v>
      </c>
      <c r="EY103" s="31" t="s">
        <v>345</v>
      </c>
      <c r="EZ103" s="31" t="s">
        <v>345</v>
      </c>
      <c r="FA103" s="31" t="s">
        <v>345</v>
      </c>
      <c r="FB103" s="31" t="s">
        <v>345</v>
      </c>
      <c r="FC103" s="31" t="s">
        <v>345</v>
      </c>
      <c r="FD103" s="31" t="s">
        <v>345</v>
      </c>
      <c r="FE103" s="31" t="s">
        <v>345</v>
      </c>
      <c r="FF103" s="31" t="s">
        <v>345</v>
      </c>
      <c r="FG103" s="31" t="s">
        <v>345</v>
      </c>
      <c r="FH103" s="31" t="s">
        <v>345</v>
      </c>
      <c r="FI103" s="31" t="s">
        <v>345</v>
      </c>
      <c r="FJ103" s="31" t="s">
        <v>345</v>
      </c>
      <c r="FK103" s="31" t="s">
        <v>345</v>
      </c>
      <c r="FL103" s="31" t="s">
        <v>345</v>
      </c>
      <c r="FM103" s="31" t="s">
        <v>345</v>
      </c>
      <c r="FN103" s="31" t="s">
        <v>345</v>
      </c>
      <c r="FO103" s="31" t="s">
        <v>345</v>
      </c>
      <c r="FP103" s="31" t="s">
        <v>345</v>
      </c>
      <c r="FQ103" s="31" t="s">
        <v>345</v>
      </c>
      <c r="FR103" s="31" t="s">
        <v>345</v>
      </c>
      <c r="FS103" s="31" t="s">
        <v>345</v>
      </c>
      <c r="FT103" s="31" t="s">
        <v>345</v>
      </c>
      <c r="FU103" s="31" t="s">
        <v>345</v>
      </c>
      <c r="FV103" s="31" t="s">
        <v>345</v>
      </c>
      <c r="FW103" s="31" t="s">
        <v>345</v>
      </c>
      <c r="FX103" s="31" t="s">
        <v>345</v>
      </c>
      <c r="FY103" s="32" t="s">
        <v>345</v>
      </c>
      <c r="FZ103" s="31" t="s">
        <v>345</v>
      </c>
      <c r="GA103" s="49" t="s">
        <v>345</v>
      </c>
    </row>
    <row r="104" spans="1:183">
      <c r="A104" s="50">
        <v>1912</v>
      </c>
      <c r="B104" s="31">
        <v>3505.0944378346226</v>
      </c>
      <c r="C104" s="31">
        <v>4206.3885375494074</v>
      </c>
      <c r="D104" s="31">
        <v>3812.226363944425</v>
      </c>
      <c r="E104" s="31">
        <v>2022.4019346230823</v>
      </c>
      <c r="F104" s="31">
        <v>3514.4934355279374</v>
      </c>
      <c r="G104" s="31">
        <v>3523.6936872643782</v>
      </c>
      <c r="H104" s="31">
        <v>2464.9738593964012</v>
      </c>
      <c r="I104" s="31">
        <v>3954.8450889914302</v>
      </c>
      <c r="J104" s="31">
        <v>2344.4584140119273</v>
      </c>
      <c r="K104" s="31">
        <v>2900.0537345513162</v>
      </c>
      <c r="L104" s="31">
        <v>4373.1343283582091</v>
      </c>
      <c r="M104" s="31">
        <v>4761.7473253203007</v>
      </c>
      <c r="N104" s="32">
        <v>3600.7467671916202</v>
      </c>
      <c r="O104" s="36" t="s">
        <v>345</v>
      </c>
      <c r="P104" s="31" t="s">
        <v>345</v>
      </c>
      <c r="Q104" s="31">
        <v>1256.5392354124749</v>
      </c>
      <c r="R104" s="31">
        <v>1988.6724960254371</v>
      </c>
      <c r="S104" s="31" t="s">
        <v>345</v>
      </c>
      <c r="T104" s="35" t="s">
        <v>345</v>
      </c>
      <c r="U104" s="31">
        <v>5098.4767217335329</v>
      </c>
      <c r="V104" s="31">
        <v>5209.2527472527472</v>
      </c>
      <c r="W104" s="31">
        <v>4377.130755064456</v>
      </c>
      <c r="X104" s="31">
        <v>5200.6984734020871</v>
      </c>
      <c r="Y104" s="32">
        <v>5139.0076656458041</v>
      </c>
      <c r="Z104" s="31" t="s">
        <v>345</v>
      </c>
      <c r="AA104" s="31" t="s">
        <v>345</v>
      </c>
      <c r="AB104" s="31" t="s">
        <v>345</v>
      </c>
      <c r="AC104" s="31" t="s">
        <v>345</v>
      </c>
      <c r="AD104" s="31" t="s">
        <v>345</v>
      </c>
      <c r="AE104" s="31" t="s">
        <v>345</v>
      </c>
      <c r="AF104" s="31" t="s">
        <v>345</v>
      </c>
      <c r="AG104" s="32" t="s">
        <v>345</v>
      </c>
      <c r="AH104" s="31" t="s">
        <v>345</v>
      </c>
      <c r="AI104" s="31" t="s">
        <v>345</v>
      </c>
      <c r="AJ104" s="31" t="s">
        <v>345</v>
      </c>
      <c r="AK104" s="31" t="s">
        <v>345</v>
      </c>
      <c r="AL104" s="31" t="s">
        <v>345</v>
      </c>
      <c r="AM104" s="32"/>
      <c r="AN104" s="31"/>
      <c r="AO104" s="31"/>
      <c r="AP104" s="32"/>
      <c r="AQ104" s="31" t="s">
        <v>345</v>
      </c>
      <c r="AR104" s="31" t="s">
        <v>345</v>
      </c>
      <c r="AS104" s="31" t="s">
        <v>345</v>
      </c>
      <c r="AT104" s="31" t="s">
        <v>345</v>
      </c>
      <c r="AU104" s="31" t="s">
        <v>345</v>
      </c>
      <c r="AV104" s="31" t="s">
        <v>345</v>
      </c>
      <c r="AW104" s="31" t="s">
        <v>345</v>
      </c>
      <c r="AX104" s="31" t="s">
        <v>345</v>
      </c>
      <c r="AY104" s="31" t="s">
        <v>345</v>
      </c>
      <c r="AZ104" s="31" t="s">
        <v>345</v>
      </c>
      <c r="BA104" s="31" t="s">
        <v>345</v>
      </c>
      <c r="BB104" s="31" t="s">
        <v>345</v>
      </c>
      <c r="BC104" s="31" t="s">
        <v>345</v>
      </c>
      <c r="BD104" s="31" t="s">
        <v>345</v>
      </c>
      <c r="BE104" s="31" t="s">
        <v>345</v>
      </c>
      <c r="BF104" s="32" t="s">
        <v>345</v>
      </c>
      <c r="BG104" s="31">
        <v>3903.6228674758304</v>
      </c>
      <c r="BH104" s="31">
        <v>809.17645027624303</v>
      </c>
      <c r="BI104" s="31">
        <v>2967.7515119962941</v>
      </c>
      <c r="BJ104" s="31">
        <v>1235.9065016696131</v>
      </c>
      <c r="BK104" s="31">
        <v>1718.2910547396527</v>
      </c>
      <c r="BL104" s="31">
        <v>1011.5511551155116</v>
      </c>
      <c r="BM104" s="31">
        <v>3507.867132867133</v>
      </c>
      <c r="BN104" s="31">
        <v>961.94422396617176</v>
      </c>
      <c r="BO104" s="32">
        <v>1617.3222632441173</v>
      </c>
      <c r="BP104" s="31" t="s">
        <v>345</v>
      </c>
      <c r="BQ104" s="31" t="s">
        <v>345</v>
      </c>
      <c r="BR104" s="31" t="s">
        <v>345</v>
      </c>
      <c r="BS104" s="31" t="s">
        <v>345</v>
      </c>
      <c r="BT104" s="31" t="s">
        <v>345</v>
      </c>
      <c r="BU104" s="31" t="s">
        <v>345</v>
      </c>
      <c r="BV104" s="31" t="s">
        <v>345</v>
      </c>
      <c r="BW104" s="31" t="s">
        <v>345</v>
      </c>
      <c r="BX104" s="31" t="s">
        <v>345</v>
      </c>
      <c r="BY104" s="31" t="s">
        <v>345</v>
      </c>
      <c r="BZ104" s="31" t="s">
        <v>345</v>
      </c>
      <c r="CA104" s="31" t="s">
        <v>345</v>
      </c>
      <c r="CB104" s="31" t="s">
        <v>345</v>
      </c>
      <c r="CC104" s="31" t="s">
        <v>345</v>
      </c>
      <c r="CD104" s="31" t="s">
        <v>345</v>
      </c>
      <c r="CE104" s="32" t="s">
        <v>345</v>
      </c>
      <c r="CF104" s="31" t="s">
        <v>345</v>
      </c>
      <c r="CG104" s="32" t="s">
        <v>345</v>
      </c>
      <c r="CH104" s="31" t="s">
        <v>345</v>
      </c>
      <c r="CI104" s="31">
        <v>688.68160843770602</v>
      </c>
      <c r="CJ104" s="31">
        <v>837.82843851610392</v>
      </c>
      <c r="CK104" s="31">
        <v>1384.082605366993</v>
      </c>
      <c r="CL104" s="31">
        <v>911.36215511622856</v>
      </c>
      <c r="CM104" s="31">
        <v>843.31222414123965</v>
      </c>
      <c r="CN104" s="31" t="s">
        <v>345</v>
      </c>
      <c r="CO104" s="31">
        <v>673.40955731457052</v>
      </c>
      <c r="CP104" s="31" t="s">
        <v>345</v>
      </c>
      <c r="CQ104" s="31" t="s">
        <v>345</v>
      </c>
      <c r="CR104" s="31" t="s">
        <v>345</v>
      </c>
      <c r="CS104" s="31">
        <v>821.81818181818176</v>
      </c>
      <c r="CT104" s="31" t="s">
        <v>345</v>
      </c>
      <c r="CU104" s="31" t="s">
        <v>345</v>
      </c>
      <c r="CV104" s="31" t="s">
        <v>345</v>
      </c>
      <c r="CW104" s="31">
        <v>1156.5635451505016</v>
      </c>
      <c r="CX104" s="32" t="s">
        <v>345</v>
      </c>
      <c r="CY104" s="31" t="s">
        <v>345</v>
      </c>
      <c r="CZ104" s="31" t="s">
        <v>345</v>
      </c>
      <c r="DA104" s="31" t="s">
        <v>345</v>
      </c>
      <c r="DB104" s="31" t="s">
        <v>345</v>
      </c>
      <c r="DC104" s="31" t="s">
        <v>345</v>
      </c>
      <c r="DD104" s="31" t="s">
        <v>345</v>
      </c>
      <c r="DE104" s="31" t="s">
        <v>345</v>
      </c>
      <c r="DF104" s="32" t="s">
        <v>345</v>
      </c>
      <c r="DG104" s="31" t="s">
        <v>345</v>
      </c>
      <c r="DH104" s="31" t="s">
        <v>345</v>
      </c>
      <c r="DI104" s="31" t="s">
        <v>345</v>
      </c>
      <c r="DJ104" s="31" t="s">
        <v>345</v>
      </c>
      <c r="DK104" s="31" t="s">
        <v>345</v>
      </c>
      <c r="DL104" s="31" t="s">
        <v>345</v>
      </c>
      <c r="DM104" s="31" t="s">
        <v>345</v>
      </c>
      <c r="DN104" s="31" t="s">
        <v>345</v>
      </c>
      <c r="DO104" s="31" t="s">
        <v>345</v>
      </c>
      <c r="DP104" s="31" t="s">
        <v>345</v>
      </c>
      <c r="DQ104" s="31" t="s">
        <v>345</v>
      </c>
      <c r="DR104" s="31" t="s">
        <v>345</v>
      </c>
      <c r="DS104" s="31" t="s">
        <v>345</v>
      </c>
      <c r="DT104" s="31" t="s">
        <v>345</v>
      </c>
      <c r="DU104" s="31" t="s">
        <v>345</v>
      </c>
      <c r="DV104" s="32" t="s">
        <v>345</v>
      </c>
      <c r="DW104" s="32" t="s">
        <v>345</v>
      </c>
      <c r="DX104" s="31" t="s">
        <v>345</v>
      </c>
      <c r="DY104" s="31" t="s">
        <v>345</v>
      </c>
      <c r="DZ104" s="31" t="s">
        <v>345</v>
      </c>
      <c r="EA104" s="31" t="s">
        <v>345</v>
      </c>
      <c r="EB104" s="31" t="s">
        <v>345</v>
      </c>
      <c r="EC104" s="31" t="s">
        <v>345</v>
      </c>
      <c r="ED104" s="31" t="s">
        <v>345</v>
      </c>
      <c r="EE104" s="31" t="s">
        <v>345</v>
      </c>
      <c r="EF104" s="31" t="s">
        <v>345</v>
      </c>
      <c r="EG104" s="31" t="s">
        <v>345</v>
      </c>
      <c r="EH104" s="31" t="s">
        <v>345</v>
      </c>
      <c r="EI104" s="31" t="s">
        <v>345</v>
      </c>
      <c r="EJ104" s="31" t="s">
        <v>345</v>
      </c>
      <c r="EK104" s="31" t="s">
        <v>345</v>
      </c>
      <c r="EL104" s="31" t="s">
        <v>345</v>
      </c>
      <c r="EM104" s="31" t="s">
        <v>345</v>
      </c>
      <c r="EN104" s="31" t="s">
        <v>345</v>
      </c>
      <c r="EO104" s="31" t="s">
        <v>345</v>
      </c>
      <c r="EP104" s="31" t="s">
        <v>345</v>
      </c>
      <c r="EQ104" s="31" t="s">
        <v>345</v>
      </c>
      <c r="ER104" s="31" t="s">
        <v>345</v>
      </c>
      <c r="ES104" s="31" t="s">
        <v>345</v>
      </c>
      <c r="ET104" s="31" t="s">
        <v>345</v>
      </c>
      <c r="EU104" s="31" t="s">
        <v>345</v>
      </c>
      <c r="EV104" s="31" t="s">
        <v>345</v>
      </c>
      <c r="EW104" s="31" t="s">
        <v>345</v>
      </c>
      <c r="EX104" s="31" t="s">
        <v>345</v>
      </c>
      <c r="EY104" s="31" t="s">
        <v>345</v>
      </c>
      <c r="EZ104" s="31" t="s">
        <v>345</v>
      </c>
      <c r="FA104" s="31" t="s">
        <v>345</v>
      </c>
      <c r="FB104" s="31" t="s">
        <v>345</v>
      </c>
      <c r="FC104" s="31" t="s">
        <v>345</v>
      </c>
      <c r="FD104" s="31" t="s">
        <v>345</v>
      </c>
      <c r="FE104" s="31" t="s">
        <v>345</v>
      </c>
      <c r="FF104" s="31" t="s">
        <v>345</v>
      </c>
      <c r="FG104" s="31" t="s">
        <v>345</v>
      </c>
      <c r="FH104" s="31" t="s">
        <v>345</v>
      </c>
      <c r="FI104" s="31" t="s">
        <v>345</v>
      </c>
      <c r="FJ104" s="31" t="s">
        <v>345</v>
      </c>
      <c r="FK104" s="31" t="s">
        <v>345</v>
      </c>
      <c r="FL104" s="31" t="s">
        <v>345</v>
      </c>
      <c r="FM104" s="31" t="s">
        <v>345</v>
      </c>
      <c r="FN104" s="31" t="s">
        <v>345</v>
      </c>
      <c r="FO104" s="31" t="s">
        <v>345</v>
      </c>
      <c r="FP104" s="31" t="s">
        <v>345</v>
      </c>
      <c r="FQ104" s="31" t="s">
        <v>345</v>
      </c>
      <c r="FR104" s="31" t="s">
        <v>345</v>
      </c>
      <c r="FS104" s="31" t="s">
        <v>345</v>
      </c>
      <c r="FT104" s="31" t="s">
        <v>345</v>
      </c>
      <c r="FU104" s="31" t="s">
        <v>345</v>
      </c>
      <c r="FV104" s="31" t="s">
        <v>345</v>
      </c>
      <c r="FW104" s="31" t="s">
        <v>345</v>
      </c>
      <c r="FX104" s="31" t="s">
        <v>345</v>
      </c>
      <c r="FY104" s="32" t="s">
        <v>345</v>
      </c>
      <c r="FZ104" s="31" t="s">
        <v>345</v>
      </c>
      <c r="GA104" s="49" t="s">
        <v>345</v>
      </c>
    </row>
    <row r="105" spans="1:183">
      <c r="A105" s="50">
        <v>1913</v>
      </c>
      <c r="B105" s="31">
        <v>3465.4943106250926</v>
      </c>
      <c r="C105" s="31">
        <v>4219.5408296373598</v>
      </c>
      <c r="D105" s="31">
        <v>3912.168957425411</v>
      </c>
      <c r="E105" s="31">
        <v>2110.6706309877763</v>
      </c>
      <c r="F105" s="31">
        <v>3484.7695535778889</v>
      </c>
      <c r="G105" s="31">
        <v>3648.006394294322</v>
      </c>
      <c r="H105" s="31">
        <v>2563.5470360824743</v>
      </c>
      <c r="I105" s="31">
        <v>4048.5074626865671</v>
      </c>
      <c r="J105" s="31">
        <v>2447.0649770419286</v>
      </c>
      <c r="K105" s="31">
        <v>3072.9407578722644</v>
      </c>
      <c r="L105" s="31">
        <v>4265.7867494824022</v>
      </c>
      <c r="M105" s="31">
        <v>4920.5459046200358</v>
      </c>
      <c r="N105" s="32">
        <v>3687.0197800410674</v>
      </c>
      <c r="O105" s="36">
        <v>2736.0791532443627</v>
      </c>
      <c r="P105" s="31">
        <v>1591.705069124424</v>
      </c>
      <c r="Q105" s="31">
        <v>1250.3348961821837</v>
      </c>
      <c r="R105" s="31">
        <v>2055.6186152099885</v>
      </c>
      <c r="S105" s="31">
        <v>2829.896907216495</v>
      </c>
      <c r="T105" s="35">
        <v>3456.5761777902926</v>
      </c>
      <c r="U105" s="31">
        <v>5156.8139390168017</v>
      </c>
      <c r="V105" s="31">
        <v>5152.4064171122991</v>
      </c>
      <c r="W105" s="31">
        <v>4446.7651553744272</v>
      </c>
      <c r="X105" s="31">
        <v>5300.7294633526626</v>
      </c>
      <c r="Y105" s="32">
        <v>5232.8165815387656</v>
      </c>
      <c r="Z105" s="31">
        <v>810.69042316258356</v>
      </c>
      <c r="AA105" s="31">
        <v>1533.8983050847457</v>
      </c>
      <c r="AB105" s="31">
        <v>2095.5412522534657</v>
      </c>
      <c r="AC105" s="31">
        <v>2097.8745045771807</v>
      </c>
      <c r="AD105" s="31">
        <v>1739.0116061400224</v>
      </c>
      <c r="AE105" s="31">
        <v>1741.0393549932146</v>
      </c>
      <c r="AF105" s="31">
        <v>1056.9536423841059</v>
      </c>
      <c r="AG105" s="35">
        <v>1694.8796680747168</v>
      </c>
      <c r="AH105" s="31" t="s">
        <v>345</v>
      </c>
      <c r="AI105" s="31" t="s">
        <v>345</v>
      </c>
      <c r="AJ105" s="31" t="s">
        <v>345</v>
      </c>
      <c r="AK105" s="31" t="s">
        <v>345</v>
      </c>
      <c r="AL105" s="31" t="s">
        <v>345</v>
      </c>
      <c r="AM105" s="32"/>
      <c r="AN105" s="31"/>
      <c r="AO105" s="31"/>
      <c r="AP105" s="32"/>
      <c r="AQ105" s="31" t="s">
        <v>345</v>
      </c>
      <c r="AR105" s="31" t="s">
        <v>345</v>
      </c>
      <c r="AS105" s="31" t="s">
        <v>345</v>
      </c>
      <c r="AT105" s="31" t="s">
        <v>345</v>
      </c>
      <c r="AU105" s="31" t="s">
        <v>345</v>
      </c>
      <c r="AV105" s="31" t="s">
        <v>345</v>
      </c>
      <c r="AW105" s="31" t="s">
        <v>345</v>
      </c>
      <c r="AX105" s="31" t="s">
        <v>345</v>
      </c>
      <c r="AY105" s="31" t="s">
        <v>345</v>
      </c>
      <c r="AZ105" s="31" t="s">
        <v>345</v>
      </c>
      <c r="BA105" s="31" t="s">
        <v>345</v>
      </c>
      <c r="BB105" s="31" t="s">
        <v>345</v>
      </c>
      <c r="BC105" s="31" t="s">
        <v>345</v>
      </c>
      <c r="BD105" s="31" t="s">
        <v>345</v>
      </c>
      <c r="BE105" s="31" t="s">
        <v>345</v>
      </c>
      <c r="BF105" s="32">
        <v>1487.5985965990574</v>
      </c>
      <c r="BG105" s="31">
        <v>3797.2433776279549</v>
      </c>
      <c r="BH105" s="31">
        <v>810.98901098901104</v>
      </c>
      <c r="BI105" s="31">
        <v>2988.345050902034</v>
      </c>
      <c r="BJ105" s="31">
        <v>1235.8484158975477</v>
      </c>
      <c r="BK105" s="31">
        <v>1731.5297261189044</v>
      </c>
      <c r="BL105" s="31">
        <v>1032.3632130384169</v>
      </c>
      <c r="BM105" s="31">
        <v>3310.1104502973662</v>
      </c>
      <c r="BN105" s="31">
        <v>1103.8331652448996</v>
      </c>
      <c r="BO105" s="32">
        <v>1617.9665028828699</v>
      </c>
      <c r="BP105" s="31" t="s">
        <v>345</v>
      </c>
      <c r="BQ105" s="31" t="s">
        <v>345</v>
      </c>
      <c r="BR105" s="31" t="s">
        <v>345</v>
      </c>
      <c r="BS105" s="31" t="s">
        <v>345</v>
      </c>
      <c r="BT105" s="31" t="s">
        <v>345</v>
      </c>
      <c r="BU105" s="31" t="s">
        <v>345</v>
      </c>
      <c r="BV105" s="31" t="s">
        <v>345</v>
      </c>
      <c r="BW105" s="31" t="s">
        <v>345</v>
      </c>
      <c r="BX105" s="31" t="s">
        <v>345</v>
      </c>
      <c r="BY105" s="31">
        <v>608.12425328554366</v>
      </c>
      <c r="BZ105" s="31" t="s">
        <v>345</v>
      </c>
      <c r="CA105" s="31" t="s">
        <v>345</v>
      </c>
      <c r="CB105" s="31" t="s">
        <v>345</v>
      </c>
      <c r="CC105" s="31" t="s">
        <v>345</v>
      </c>
      <c r="CD105" s="31" t="s">
        <v>345</v>
      </c>
      <c r="CE105" s="32">
        <v>1038.1118445634575</v>
      </c>
      <c r="CF105" s="31">
        <v>1173.913043478261</v>
      </c>
      <c r="CG105" s="32">
        <v>1494.4319217553505</v>
      </c>
      <c r="CH105" s="31">
        <v>552.29674703756234</v>
      </c>
      <c r="CI105" s="31">
        <v>672.51234771155748</v>
      </c>
      <c r="CJ105" s="31">
        <v>874.41069519503435</v>
      </c>
      <c r="CK105" s="31">
        <v>1386.6891159622232</v>
      </c>
      <c r="CL105" s="31">
        <v>988.06479113384478</v>
      </c>
      <c r="CM105" s="31">
        <v>869.39276607800548</v>
      </c>
      <c r="CN105" s="31">
        <v>840.60306134192649</v>
      </c>
      <c r="CO105" s="31">
        <v>731.95283290192697</v>
      </c>
      <c r="CP105" s="31" t="s">
        <v>345</v>
      </c>
      <c r="CQ105" s="31">
        <v>685.13710855103034</v>
      </c>
      <c r="CR105" s="31">
        <v>1279.2607802874743</v>
      </c>
      <c r="CS105" s="31">
        <v>900.12970168612196</v>
      </c>
      <c r="CT105" s="31">
        <v>538.92534137258372</v>
      </c>
      <c r="CU105" s="31" t="s">
        <v>345</v>
      </c>
      <c r="CV105" s="31">
        <v>1278.637770897833</v>
      </c>
      <c r="CW105" s="31">
        <v>1234.2548326751196</v>
      </c>
      <c r="CX105" s="32">
        <v>677.81553230414261</v>
      </c>
      <c r="CY105" s="31" t="s">
        <v>345</v>
      </c>
      <c r="CZ105" s="31" t="s">
        <v>345</v>
      </c>
      <c r="DA105" s="31" t="s">
        <v>345</v>
      </c>
      <c r="DB105" s="31" t="s">
        <v>345</v>
      </c>
      <c r="DC105" s="31">
        <v>869.30773943230554</v>
      </c>
      <c r="DD105" s="31">
        <v>727.13170277677227</v>
      </c>
      <c r="DE105" s="31">
        <v>751.89986589181945</v>
      </c>
      <c r="DF105" s="32">
        <v>752.03958807008155</v>
      </c>
      <c r="DG105" s="31" t="s">
        <v>345</v>
      </c>
      <c r="DH105" s="31">
        <v>1000</v>
      </c>
      <c r="DI105" s="31">
        <v>1000</v>
      </c>
      <c r="DJ105" s="31" t="s">
        <v>345</v>
      </c>
      <c r="DK105" s="31">
        <v>1000</v>
      </c>
      <c r="DL105" s="31" t="s">
        <v>345</v>
      </c>
      <c r="DM105" s="31">
        <v>1349.7688751926041</v>
      </c>
      <c r="DN105" s="31" t="s">
        <v>345</v>
      </c>
      <c r="DO105" s="31" t="s">
        <v>345</v>
      </c>
      <c r="DP105" s="31" t="s">
        <v>345</v>
      </c>
      <c r="DQ105" s="31">
        <v>1350.0501504513541</v>
      </c>
      <c r="DR105" s="31">
        <v>1213</v>
      </c>
      <c r="DS105" s="31" t="s">
        <v>345</v>
      </c>
      <c r="DT105" s="31" t="s">
        <v>345</v>
      </c>
      <c r="DU105" s="31">
        <v>1250</v>
      </c>
      <c r="DV105" s="32">
        <v>1041.8934182154226</v>
      </c>
      <c r="DW105" s="32">
        <v>695.13188140745228</v>
      </c>
      <c r="DX105" s="31">
        <v>1163.3618337274877</v>
      </c>
      <c r="DY105" s="31" t="s">
        <v>345</v>
      </c>
      <c r="DZ105" s="31" t="s">
        <v>345</v>
      </c>
      <c r="EA105" s="31" t="s">
        <v>345</v>
      </c>
      <c r="EB105" s="31" t="s">
        <v>345</v>
      </c>
      <c r="EC105" s="31" t="s">
        <v>345</v>
      </c>
      <c r="ED105" s="31" t="s">
        <v>345</v>
      </c>
      <c r="EE105" s="31" t="s">
        <v>345</v>
      </c>
      <c r="EF105" s="31" t="s">
        <v>345</v>
      </c>
      <c r="EG105" s="31" t="s">
        <v>345</v>
      </c>
      <c r="EH105" s="31" t="s">
        <v>345</v>
      </c>
      <c r="EI105" s="31" t="s">
        <v>345</v>
      </c>
      <c r="EJ105" s="31" t="s">
        <v>345</v>
      </c>
      <c r="EK105" s="31" t="s">
        <v>345</v>
      </c>
      <c r="EL105" s="31">
        <v>901.67984189723313</v>
      </c>
      <c r="EM105" s="31" t="s">
        <v>345</v>
      </c>
      <c r="EN105" s="31" t="s">
        <v>345</v>
      </c>
      <c r="EO105" s="31" t="s">
        <v>345</v>
      </c>
      <c r="EP105" s="31" t="s">
        <v>345</v>
      </c>
      <c r="EQ105" s="31">
        <v>780.71463534018608</v>
      </c>
      <c r="ER105" s="31" t="s">
        <v>345</v>
      </c>
      <c r="ES105" s="31" t="s">
        <v>345</v>
      </c>
      <c r="ET105" s="31" t="s">
        <v>345</v>
      </c>
      <c r="EU105" s="31" t="s">
        <v>345</v>
      </c>
      <c r="EV105" s="31" t="s">
        <v>345</v>
      </c>
      <c r="EW105" s="31" t="s">
        <v>345</v>
      </c>
      <c r="EX105" s="31" t="s">
        <v>345</v>
      </c>
      <c r="EY105" s="31" t="s">
        <v>345</v>
      </c>
      <c r="EZ105" s="31" t="s">
        <v>345</v>
      </c>
      <c r="FA105" s="31" t="s">
        <v>345</v>
      </c>
      <c r="FB105" s="31" t="s">
        <v>345</v>
      </c>
      <c r="FC105" s="31">
        <v>710.23283114850324</v>
      </c>
      <c r="FD105" s="31" t="s">
        <v>345</v>
      </c>
      <c r="FE105" s="31" t="s">
        <v>345</v>
      </c>
      <c r="FF105" s="31" t="s">
        <v>345</v>
      </c>
      <c r="FG105" s="31" t="s">
        <v>345</v>
      </c>
      <c r="FH105" s="31" t="s">
        <v>345</v>
      </c>
      <c r="FI105" s="31" t="s">
        <v>345</v>
      </c>
      <c r="FJ105" s="31" t="s">
        <v>345</v>
      </c>
      <c r="FK105" s="31" t="s">
        <v>345</v>
      </c>
      <c r="FL105" s="31" t="s">
        <v>345</v>
      </c>
      <c r="FM105" s="31" t="s">
        <v>345</v>
      </c>
      <c r="FN105" s="31">
        <v>1601.9827726312367</v>
      </c>
      <c r="FO105" s="31" t="s">
        <v>345</v>
      </c>
      <c r="FP105" s="31" t="s">
        <v>345</v>
      </c>
      <c r="FQ105" s="31" t="s">
        <v>345</v>
      </c>
      <c r="FR105" s="31" t="s">
        <v>345</v>
      </c>
      <c r="FS105" s="31">
        <v>882.88770053475935</v>
      </c>
      <c r="FT105" s="31" t="s">
        <v>345</v>
      </c>
      <c r="FU105" s="31" t="s">
        <v>345</v>
      </c>
      <c r="FV105" s="31" t="s">
        <v>345</v>
      </c>
      <c r="FW105" s="31" t="s">
        <v>345</v>
      </c>
      <c r="FX105" s="31" t="s">
        <v>345</v>
      </c>
      <c r="FY105" s="32">
        <v>637.43313792633342</v>
      </c>
      <c r="FZ105" s="31" t="s">
        <v>345</v>
      </c>
      <c r="GA105" s="49">
        <v>1524.4307986670051</v>
      </c>
    </row>
    <row r="106" spans="1:183">
      <c r="A106" s="50">
        <v>1914</v>
      </c>
      <c r="B106" s="31">
        <v>2875.6295285672309</v>
      </c>
      <c r="C106" s="31">
        <v>3923.3325132720447</v>
      </c>
      <c r="D106" s="31">
        <v>4110.4075546719687</v>
      </c>
      <c r="E106" s="31">
        <v>2000.6170979364556</v>
      </c>
      <c r="F106" s="31">
        <v>3236.3362185360215</v>
      </c>
      <c r="G106" s="31">
        <v>3059.2904865649971</v>
      </c>
      <c r="H106" s="31">
        <v>2542.5725515532522</v>
      </c>
      <c r="I106" s="31">
        <v>3868.283415644416</v>
      </c>
      <c r="J106" s="31">
        <v>2472.2794637567554</v>
      </c>
      <c r="K106" s="31">
        <v>3100.0176709666021</v>
      </c>
      <c r="L106" s="31">
        <v>4233.1244780367188</v>
      </c>
      <c r="M106" s="31">
        <v>4926.5821190471015</v>
      </c>
      <c r="N106" s="32">
        <v>3440.6595207445789</v>
      </c>
      <c r="O106" s="36" t="s">
        <v>345</v>
      </c>
      <c r="P106" s="31">
        <v>1502.4711696869851</v>
      </c>
      <c r="Q106" s="31">
        <v>1257.5250836120401</v>
      </c>
      <c r="R106" s="31">
        <v>2013.677811550152</v>
      </c>
      <c r="S106" s="31">
        <v>2638.7665198237883</v>
      </c>
      <c r="T106" s="35" t="s">
        <v>345</v>
      </c>
      <c r="U106" s="31">
        <v>5026.7585647678898</v>
      </c>
      <c r="V106" s="31">
        <v>5189.2440944881882</v>
      </c>
      <c r="W106" s="31">
        <v>4025.284566909675</v>
      </c>
      <c r="X106" s="31">
        <v>4799.2011356213252</v>
      </c>
      <c r="Y106" s="32">
        <v>4757.8992821577485</v>
      </c>
      <c r="Z106" s="31" t="s">
        <v>345</v>
      </c>
      <c r="AA106" s="31" t="s">
        <v>345</v>
      </c>
      <c r="AB106" s="31" t="s">
        <v>345</v>
      </c>
      <c r="AC106" s="31" t="s">
        <v>345</v>
      </c>
      <c r="AD106" s="31" t="s">
        <v>345</v>
      </c>
      <c r="AE106" s="31" t="s">
        <v>345</v>
      </c>
      <c r="AF106" s="31" t="s">
        <v>345</v>
      </c>
      <c r="AG106" s="32" t="s">
        <v>345</v>
      </c>
      <c r="AH106" s="31" t="s">
        <v>345</v>
      </c>
      <c r="AI106" s="31" t="s">
        <v>345</v>
      </c>
      <c r="AJ106" s="31" t="s">
        <v>345</v>
      </c>
      <c r="AK106" s="31" t="s">
        <v>345</v>
      </c>
      <c r="AL106" s="31" t="s">
        <v>345</v>
      </c>
      <c r="AM106" s="32"/>
      <c r="AN106" s="31"/>
      <c r="AO106" s="31"/>
      <c r="AP106" s="32"/>
      <c r="AQ106" s="31" t="s">
        <v>345</v>
      </c>
      <c r="AR106" s="31" t="s">
        <v>345</v>
      </c>
      <c r="AS106" s="31" t="s">
        <v>345</v>
      </c>
      <c r="AT106" s="31" t="s">
        <v>345</v>
      </c>
      <c r="AU106" s="31" t="s">
        <v>345</v>
      </c>
      <c r="AV106" s="31" t="s">
        <v>345</v>
      </c>
      <c r="AW106" s="31" t="s">
        <v>345</v>
      </c>
      <c r="AX106" s="31" t="s">
        <v>345</v>
      </c>
      <c r="AY106" s="31" t="s">
        <v>345</v>
      </c>
      <c r="AZ106" s="31" t="s">
        <v>345</v>
      </c>
      <c r="BA106" s="31" t="s">
        <v>345</v>
      </c>
      <c r="BB106" s="31" t="s">
        <v>345</v>
      </c>
      <c r="BC106" s="31" t="s">
        <v>345</v>
      </c>
      <c r="BD106" s="31" t="s">
        <v>345</v>
      </c>
      <c r="BE106" s="31" t="s">
        <v>345</v>
      </c>
      <c r="BF106" s="32" t="s">
        <v>345</v>
      </c>
      <c r="BG106" s="31">
        <v>3302.2234619926585</v>
      </c>
      <c r="BH106" s="31">
        <v>779.93460535573854</v>
      </c>
      <c r="BI106" s="31">
        <v>2496.8459563844649</v>
      </c>
      <c r="BJ106" s="31">
        <v>1163.0393996247653</v>
      </c>
      <c r="BK106" s="31">
        <v>1744.318181818182</v>
      </c>
      <c r="BL106" s="31">
        <v>1013.1034482758621</v>
      </c>
      <c r="BM106" s="31">
        <v>2654.1291905151265</v>
      </c>
      <c r="BN106" s="31">
        <v>956.43050561666007</v>
      </c>
      <c r="BO106" s="32">
        <v>1497.6421446118507</v>
      </c>
      <c r="BP106" s="31" t="s">
        <v>345</v>
      </c>
      <c r="BQ106" s="31" t="s">
        <v>345</v>
      </c>
      <c r="BR106" s="31" t="s">
        <v>345</v>
      </c>
      <c r="BS106" s="31" t="s">
        <v>345</v>
      </c>
      <c r="BT106" s="31" t="s">
        <v>345</v>
      </c>
      <c r="BU106" s="31" t="s">
        <v>345</v>
      </c>
      <c r="BV106" s="31" t="s">
        <v>345</v>
      </c>
      <c r="BW106" s="31" t="s">
        <v>345</v>
      </c>
      <c r="BX106" s="31" t="s">
        <v>345</v>
      </c>
      <c r="BY106" s="31" t="s">
        <v>345</v>
      </c>
      <c r="BZ106" s="31" t="s">
        <v>345</v>
      </c>
      <c r="CA106" s="31" t="s">
        <v>345</v>
      </c>
      <c r="CB106" s="31" t="s">
        <v>345</v>
      </c>
      <c r="CC106" s="31" t="s">
        <v>345</v>
      </c>
      <c r="CD106" s="31" t="s">
        <v>345</v>
      </c>
      <c r="CE106" s="32" t="s">
        <v>345</v>
      </c>
      <c r="CF106" s="31" t="s">
        <v>345</v>
      </c>
      <c r="CG106" s="32" t="s">
        <v>345</v>
      </c>
      <c r="CH106" s="31" t="s">
        <v>345</v>
      </c>
      <c r="CI106" s="31">
        <v>708.55263157894728</v>
      </c>
      <c r="CJ106" s="31">
        <v>863.89139178862592</v>
      </c>
      <c r="CK106" s="31">
        <v>1326.502213909459</v>
      </c>
      <c r="CL106" s="31">
        <v>951.69890224777828</v>
      </c>
      <c r="CM106" s="31">
        <v>901.98810850984762</v>
      </c>
      <c r="CN106" s="31" t="s">
        <v>345</v>
      </c>
      <c r="CO106" s="31">
        <v>705.86568432983847</v>
      </c>
      <c r="CP106" s="31" t="s">
        <v>345</v>
      </c>
      <c r="CQ106" s="31" t="s">
        <v>345</v>
      </c>
      <c r="CR106" s="31" t="s">
        <v>345</v>
      </c>
      <c r="CS106" s="31">
        <v>920.16539440203564</v>
      </c>
      <c r="CT106" s="31" t="s">
        <v>345</v>
      </c>
      <c r="CU106" s="31" t="s">
        <v>345</v>
      </c>
      <c r="CV106" s="31" t="s">
        <v>345</v>
      </c>
      <c r="CW106" s="31">
        <v>1209.7974369574206</v>
      </c>
      <c r="CX106" s="32" t="s">
        <v>345</v>
      </c>
      <c r="CY106" s="31" t="s">
        <v>345</v>
      </c>
      <c r="CZ106" s="31" t="s">
        <v>345</v>
      </c>
      <c r="DA106" s="31" t="s">
        <v>345</v>
      </c>
      <c r="DB106" s="31" t="s">
        <v>345</v>
      </c>
      <c r="DC106" s="31" t="s">
        <v>345</v>
      </c>
      <c r="DD106" s="31" t="s">
        <v>345</v>
      </c>
      <c r="DE106" s="31" t="s">
        <v>345</v>
      </c>
      <c r="DF106" s="32" t="s">
        <v>345</v>
      </c>
      <c r="DG106" s="31" t="s">
        <v>345</v>
      </c>
      <c r="DH106" s="31" t="s">
        <v>345</v>
      </c>
      <c r="DI106" s="31" t="s">
        <v>345</v>
      </c>
      <c r="DJ106" s="31" t="s">
        <v>345</v>
      </c>
      <c r="DK106" s="31" t="s">
        <v>345</v>
      </c>
      <c r="DL106" s="31" t="s">
        <v>345</v>
      </c>
      <c r="DM106" s="31" t="s">
        <v>345</v>
      </c>
      <c r="DN106" s="31" t="s">
        <v>345</v>
      </c>
      <c r="DO106" s="31" t="s">
        <v>345</v>
      </c>
      <c r="DP106" s="31" t="s">
        <v>345</v>
      </c>
      <c r="DQ106" s="31" t="s">
        <v>345</v>
      </c>
      <c r="DR106" s="31" t="s">
        <v>345</v>
      </c>
      <c r="DS106" s="31" t="s">
        <v>345</v>
      </c>
      <c r="DT106" s="31" t="s">
        <v>345</v>
      </c>
      <c r="DU106" s="31" t="s">
        <v>345</v>
      </c>
      <c r="DV106" s="32" t="s">
        <v>345</v>
      </c>
      <c r="DW106" s="32" t="s">
        <v>345</v>
      </c>
      <c r="DX106" s="31" t="s">
        <v>345</v>
      </c>
      <c r="DY106" s="31" t="s">
        <v>345</v>
      </c>
      <c r="DZ106" s="31" t="s">
        <v>345</v>
      </c>
      <c r="EA106" s="31" t="s">
        <v>345</v>
      </c>
      <c r="EB106" s="31" t="s">
        <v>345</v>
      </c>
      <c r="EC106" s="31" t="s">
        <v>345</v>
      </c>
      <c r="ED106" s="31" t="s">
        <v>345</v>
      </c>
      <c r="EE106" s="31" t="s">
        <v>345</v>
      </c>
      <c r="EF106" s="31" t="s">
        <v>345</v>
      </c>
      <c r="EG106" s="31" t="s">
        <v>345</v>
      </c>
      <c r="EH106" s="31" t="s">
        <v>345</v>
      </c>
      <c r="EI106" s="31" t="s">
        <v>345</v>
      </c>
      <c r="EJ106" s="31" t="s">
        <v>345</v>
      </c>
      <c r="EK106" s="31" t="s">
        <v>345</v>
      </c>
      <c r="EL106" s="31" t="s">
        <v>345</v>
      </c>
      <c r="EM106" s="31" t="s">
        <v>345</v>
      </c>
      <c r="EN106" s="31" t="s">
        <v>345</v>
      </c>
      <c r="EO106" s="31" t="s">
        <v>345</v>
      </c>
      <c r="EP106" s="31" t="s">
        <v>345</v>
      </c>
      <c r="EQ106" s="31" t="s">
        <v>345</v>
      </c>
      <c r="ER106" s="31" t="s">
        <v>345</v>
      </c>
      <c r="ES106" s="31" t="s">
        <v>345</v>
      </c>
      <c r="ET106" s="31" t="s">
        <v>345</v>
      </c>
      <c r="EU106" s="31" t="s">
        <v>345</v>
      </c>
      <c r="EV106" s="31" t="s">
        <v>345</v>
      </c>
      <c r="EW106" s="31" t="s">
        <v>345</v>
      </c>
      <c r="EX106" s="31" t="s">
        <v>345</v>
      </c>
      <c r="EY106" s="31" t="s">
        <v>345</v>
      </c>
      <c r="EZ106" s="31" t="s">
        <v>345</v>
      </c>
      <c r="FA106" s="31" t="s">
        <v>345</v>
      </c>
      <c r="FB106" s="31" t="s">
        <v>345</v>
      </c>
      <c r="FC106" s="31" t="s">
        <v>345</v>
      </c>
      <c r="FD106" s="31" t="s">
        <v>345</v>
      </c>
      <c r="FE106" s="31" t="s">
        <v>345</v>
      </c>
      <c r="FF106" s="31" t="s">
        <v>345</v>
      </c>
      <c r="FG106" s="31" t="s">
        <v>345</v>
      </c>
      <c r="FH106" s="31" t="s">
        <v>345</v>
      </c>
      <c r="FI106" s="31" t="s">
        <v>345</v>
      </c>
      <c r="FJ106" s="31" t="s">
        <v>345</v>
      </c>
      <c r="FK106" s="31" t="s">
        <v>345</v>
      </c>
      <c r="FL106" s="31" t="s">
        <v>345</v>
      </c>
      <c r="FM106" s="31" t="s">
        <v>345</v>
      </c>
      <c r="FN106" s="31" t="s">
        <v>345</v>
      </c>
      <c r="FO106" s="31" t="s">
        <v>345</v>
      </c>
      <c r="FP106" s="31" t="s">
        <v>345</v>
      </c>
      <c r="FQ106" s="31" t="s">
        <v>345</v>
      </c>
      <c r="FR106" s="31" t="s">
        <v>345</v>
      </c>
      <c r="FS106" s="31" t="s">
        <v>345</v>
      </c>
      <c r="FT106" s="31" t="s">
        <v>345</v>
      </c>
      <c r="FU106" s="31" t="s">
        <v>345</v>
      </c>
      <c r="FV106" s="31" t="s">
        <v>345</v>
      </c>
      <c r="FW106" s="31" t="s">
        <v>345</v>
      </c>
      <c r="FX106" s="31" t="s">
        <v>345</v>
      </c>
      <c r="FY106" s="32" t="s">
        <v>345</v>
      </c>
      <c r="FZ106" s="31" t="s">
        <v>345</v>
      </c>
      <c r="GA106" s="49" t="s">
        <v>345</v>
      </c>
    </row>
    <row r="107" spans="1:183">
      <c r="A107" s="50">
        <v>1915</v>
      </c>
      <c r="B107" s="31">
        <v>2652.9919834658986</v>
      </c>
      <c r="C107" s="31">
        <v>3858.079391674185</v>
      </c>
      <c r="D107" s="31">
        <v>3777.9476268412436</v>
      </c>
      <c r="E107" s="31">
        <v>1881.6775867661368</v>
      </c>
      <c r="F107" s="31">
        <v>3248.0667473629601</v>
      </c>
      <c r="G107" s="31">
        <v>2899.0123508983843</v>
      </c>
      <c r="H107" s="31">
        <v>2810.0049572931621</v>
      </c>
      <c r="I107" s="31">
        <v>3925.6810007818608</v>
      </c>
      <c r="J107" s="31">
        <v>2554.2310596303842</v>
      </c>
      <c r="K107" s="31">
        <v>3126.9311797752807</v>
      </c>
      <c r="L107" s="31">
        <v>4290.0641725001751</v>
      </c>
      <c r="M107" s="31">
        <v>5288.2658178679321</v>
      </c>
      <c r="N107" s="32">
        <v>3503.4899641666088</v>
      </c>
      <c r="O107" s="36" t="s">
        <v>345</v>
      </c>
      <c r="P107" s="31">
        <v>1143.0388949472917</v>
      </c>
      <c r="Q107" s="31">
        <v>1227.7889111556447</v>
      </c>
      <c r="R107" s="31">
        <v>2032.919405892379</v>
      </c>
      <c r="S107" s="31">
        <v>2686.9056327724948</v>
      </c>
      <c r="T107" s="35" t="s">
        <v>345</v>
      </c>
      <c r="U107" s="31">
        <v>4896.600281633474</v>
      </c>
      <c r="V107" s="31">
        <v>5173.794270833333</v>
      </c>
      <c r="W107" s="31">
        <v>4232.8882920278347</v>
      </c>
      <c r="X107" s="31">
        <v>4864.1926174696109</v>
      </c>
      <c r="Y107" s="32">
        <v>4823.8190620797368</v>
      </c>
      <c r="Z107" s="31" t="s">
        <v>345</v>
      </c>
      <c r="AA107" s="31" t="s">
        <v>345</v>
      </c>
      <c r="AB107" s="31" t="s">
        <v>345</v>
      </c>
      <c r="AC107" s="31" t="s">
        <v>345</v>
      </c>
      <c r="AD107" s="31" t="s">
        <v>345</v>
      </c>
      <c r="AE107" s="31" t="s">
        <v>345</v>
      </c>
      <c r="AF107" s="31" t="s">
        <v>345</v>
      </c>
      <c r="AG107" s="32" t="s">
        <v>345</v>
      </c>
      <c r="AH107" s="31" t="s">
        <v>345</v>
      </c>
      <c r="AI107" s="31" t="s">
        <v>345</v>
      </c>
      <c r="AJ107" s="31" t="s">
        <v>345</v>
      </c>
      <c r="AK107" s="31" t="s">
        <v>345</v>
      </c>
      <c r="AL107" s="31" t="s">
        <v>345</v>
      </c>
      <c r="AM107" s="32"/>
      <c r="AN107" s="31"/>
      <c r="AO107" s="31"/>
      <c r="AP107" s="32"/>
      <c r="AQ107" s="31" t="s">
        <v>345</v>
      </c>
      <c r="AR107" s="31" t="s">
        <v>345</v>
      </c>
      <c r="AS107" s="31" t="s">
        <v>345</v>
      </c>
      <c r="AT107" s="31" t="s">
        <v>345</v>
      </c>
      <c r="AU107" s="31" t="s">
        <v>345</v>
      </c>
      <c r="AV107" s="31" t="s">
        <v>345</v>
      </c>
      <c r="AW107" s="31" t="s">
        <v>345</v>
      </c>
      <c r="AX107" s="31" t="s">
        <v>345</v>
      </c>
      <c r="AY107" s="31" t="s">
        <v>345</v>
      </c>
      <c r="AZ107" s="31" t="s">
        <v>345</v>
      </c>
      <c r="BA107" s="31" t="s">
        <v>345</v>
      </c>
      <c r="BB107" s="31" t="s">
        <v>345</v>
      </c>
      <c r="BC107" s="31" t="s">
        <v>345</v>
      </c>
      <c r="BD107" s="31" t="s">
        <v>345</v>
      </c>
      <c r="BE107" s="31" t="s">
        <v>345</v>
      </c>
      <c r="BF107" s="32" t="s">
        <v>345</v>
      </c>
      <c r="BG107" s="31">
        <v>3243.7231808296638</v>
      </c>
      <c r="BH107" s="31">
        <v>797.92494123368726</v>
      </c>
      <c r="BI107" s="31">
        <v>2389.0930431899756</v>
      </c>
      <c r="BJ107" s="31">
        <v>1128.9319678127285</v>
      </c>
      <c r="BK107" s="31">
        <v>1757.1906354515049</v>
      </c>
      <c r="BL107" s="31">
        <v>1086.7196367763904</v>
      </c>
      <c r="BM107" s="31">
        <v>2470.3049759229534</v>
      </c>
      <c r="BN107" s="31">
        <v>979.5569848318612</v>
      </c>
      <c r="BO107" s="32">
        <v>1493.2311171938163</v>
      </c>
      <c r="BP107" s="31" t="s">
        <v>345</v>
      </c>
      <c r="BQ107" s="31" t="s">
        <v>345</v>
      </c>
      <c r="BR107" s="31" t="s">
        <v>345</v>
      </c>
      <c r="BS107" s="31" t="s">
        <v>345</v>
      </c>
      <c r="BT107" s="31" t="s">
        <v>345</v>
      </c>
      <c r="BU107" s="31" t="s">
        <v>345</v>
      </c>
      <c r="BV107" s="31" t="s">
        <v>345</v>
      </c>
      <c r="BW107" s="31" t="s">
        <v>345</v>
      </c>
      <c r="BX107" s="31" t="s">
        <v>345</v>
      </c>
      <c r="BY107" s="31" t="s">
        <v>345</v>
      </c>
      <c r="BZ107" s="31" t="s">
        <v>345</v>
      </c>
      <c r="CA107" s="31" t="s">
        <v>345</v>
      </c>
      <c r="CB107" s="31" t="s">
        <v>345</v>
      </c>
      <c r="CC107" s="31" t="s">
        <v>345</v>
      </c>
      <c r="CD107" s="31" t="s">
        <v>345</v>
      </c>
      <c r="CE107" s="32" t="s">
        <v>345</v>
      </c>
      <c r="CF107" s="31" t="s">
        <v>345</v>
      </c>
      <c r="CG107" s="32" t="s">
        <v>345</v>
      </c>
      <c r="CH107" s="31" t="s">
        <v>345</v>
      </c>
      <c r="CI107" s="31">
        <v>690.69690992767914</v>
      </c>
      <c r="CJ107" s="31">
        <v>865.69801796805905</v>
      </c>
      <c r="CK107" s="31">
        <v>1429.7150064001203</v>
      </c>
      <c r="CL107" s="31">
        <v>875.16668376243717</v>
      </c>
      <c r="CM107" s="31">
        <v>1047.8416277151498</v>
      </c>
      <c r="CN107" s="31" t="s">
        <v>345</v>
      </c>
      <c r="CO107" s="31">
        <v>734.8377997179125</v>
      </c>
      <c r="CP107" s="31" t="s">
        <v>345</v>
      </c>
      <c r="CQ107" s="31" t="s">
        <v>345</v>
      </c>
      <c r="CR107" s="31" t="s">
        <v>345</v>
      </c>
      <c r="CS107" s="31">
        <v>937.63642033052702</v>
      </c>
      <c r="CT107" s="31" t="s">
        <v>345</v>
      </c>
      <c r="CU107" s="31" t="s">
        <v>345</v>
      </c>
      <c r="CV107" s="31" t="s">
        <v>345</v>
      </c>
      <c r="CW107" s="31">
        <v>1136.3914373088685</v>
      </c>
      <c r="CX107" s="32" t="s">
        <v>345</v>
      </c>
      <c r="CY107" s="31" t="s">
        <v>345</v>
      </c>
      <c r="CZ107" s="31" t="s">
        <v>345</v>
      </c>
      <c r="DA107" s="31" t="s">
        <v>345</v>
      </c>
      <c r="DB107" s="31" t="s">
        <v>345</v>
      </c>
      <c r="DC107" s="31" t="s">
        <v>345</v>
      </c>
      <c r="DD107" s="31" t="s">
        <v>345</v>
      </c>
      <c r="DE107" s="31" t="s">
        <v>345</v>
      </c>
      <c r="DF107" s="32" t="s">
        <v>345</v>
      </c>
      <c r="DG107" s="31" t="s">
        <v>345</v>
      </c>
      <c r="DH107" s="31" t="s">
        <v>345</v>
      </c>
      <c r="DI107" s="31" t="s">
        <v>345</v>
      </c>
      <c r="DJ107" s="31" t="s">
        <v>345</v>
      </c>
      <c r="DK107" s="31" t="s">
        <v>345</v>
      </c>
      <c r="DL107" s="31" t="s">
        <v>345</v>
      </c>
      <c r="DM107" s="31" t="s">
        <v>345</v>
      </c>
      <c r="DN107" s="31" t="s">
        <v>345</v>
      </c>
      <c r="DO107" s="31" t="s">
        <v>345</v>
      </c>
      <c r="DP107" s="31" t="s">
        <v>345</v>
      </c>
      <c r="DQ107" s="31" t="s">
        <v>345</v>
      </c>
      <c r="DR107" s="31" t="s">
        <v>345</v>
      </c>
      <c r="DS107" s="31" t="s">
        <v>345</v>
      </c>
      <c r="DT107" s="31" t="s">
        <v>345</v>
      </c>
      <c r="DU107" s="31" t="s">
        <v>345</v>
      </c>
      <c r="DV107" s="32" t="s">
        <v>345</v>
      </c>
      <c r="DW107" s="32" t="s">
        <v>345</v>
      </c>
      <c r="DX107" s="31" t="s">
        <v>345</v>
      </c>
      <c r="DY107" s="31" t="s">
        <v>345</v>
      </c>
      <c r="DZ107" s="31" t="s">
        <v>345</v>
      </c>
      <c r="EA107" s="31" t="s">
        <v>345</v>
      </c>
      <c r="EB107" s="31" t="s">
        <v>345</v>
      </c>
      <c r="EC107" s="31" t="s">
        <v>345</v>
      </c>
      <c r="ED107" s="31" t="s">
        <v>345</v>
      </c>
      <c r="EE107" s="31" t="s">
        <v>345</v>
      </c>
      <c r="EF107" s="31" t="s">
        <v>345</v>
      </c>
      <c r="EG107" s="31" t="s">
        <v>345</v>
      </c>
      <c r="EH107" s="31" t="s">
        <v>345</v>
      </c>
      <c r="EI107" s="31" t="s">
        <v>345</v>
      </c>
      <c r="EJ107" s="31" t="s">
        <v>345</v>
      </c>
      <c r="EK107" s="31" t="s">
        <v>345</v>
      </c>
      <c r="EL107" s="31" t="s">
        <v>345</v>
      </c>
      <c r="EM107" s="31" t="s">
        <v>345</v>
      </c>
      <c r="EN107" s="31" t="s">
        <v>345</v>
      </c>
      <c r="EO107" s="31" t="s">
        <v>345</v>
      </c>
      <c r="EP107" s="31" t="s">
        <v>345</v>
      </c>
      <c r="EQ107" s="31" t="s">
        <v>345</v>
      </c>
      <c r="ER107" s="31" t="s">
        <v>345</v>
      </c>
      <c r="ES107" s="31" t="s">
        <v>345</v>
      </c>
      <c r="ET107" s="31" t="s">
        <v>345</v>
      </c>
      <c r="EU107" s="31" t="s">
        <v>345</v>
      </c>
      <c r="EV107" s="31" t="s">
        <v>345</v>
      </c>
      <c r="EW107" s="31" t="s">
        <v>345</v>
      </c>
      <c r="EX107" s="31" t="s">
        <v>345</v>
      </c>
      <c r="EY107" s="31" t="s">
        <v>345</v>
      </c>
      <c r="EZ107" s="31" t="s">
        <v>345</v>
      </c>
      <c r="FA107" s="31" t="s">
        <v>345</v>
      </c>
      <c r="FB107" s="31" t="s">
        <v>345</v>
      </c>
      <c r="FC107" s="31" t="s">
        <v>345</v>
      </c>
      <c r="FD107" s="31" t="s">
        <v>345</v>
      </c>
      <c r="FE107" s="31" t="s">
        <v>345</v>
      </c>
      <c r="FF107" s="31" t="s">
        <v>345</v>
      </c>
      <c r="FG107" s="31" t="s">
        <v>345</v>
      </c>
      <c r="FH107" s="31" t="s">
        <v>345</v>
      </c>
      <c r="FI107" s="31" t="s">
        <v>345</v>
      </c>
      <c r="FJ107" s="31" t="s">
        <v>345</v>
      </c>
      <c r="FK107" s="31" t="s">
        <v>345</v>
      </c>
      <c r="FL107" s="31" t="s">
        <v>345</v>
      </c>
      <c r="FM107" s="31" t="s">
        <v>345</v>
      </c>
      <c r="FN107" s="31" t="s">
        <v>345</v>
      </c>
      <c r="FO107" s="31" t="s">
        <v>345</v>
      </c>
      <c r="FP107" s="31" t="s">
        <v>345</v>
      </c>
      <c r="FQ107" s="31" t="s">
        <v>345</v>
      </c>
      <c r="FR107" s="31" t="s">
        <v>345</v>
      </c>
      <c r="FS107" s="31" t="s">
        <v>345</v>
      </c>
      <c r="FT107" s="31" t="s">
        <v>345</v>
      </c>
      <c r="FU107" s="31" t="s">
        <v>345</v>
      </c>
      <c r="FV107" s="31" t="s">
        <v>345</v>
      </c>
      <c r="FW107" s="31" t="s">
        <v>345</v>
      </c>
      <c r="FX107" s="31" t="s">
        <v>345</v>
      </c>
      <c r="FY107" s="32" t="s">
        <v>345</v>
      </c>
      <c r="FZ107" s="31" t="s">
        <v>345</v>
      </c>
      <c r="GA107" s="49" t="s">
        <v>345</v>
      </c>
    </row>
    <row r="108" spans="1:183">
      <c r="A108" s="50">
        <v>1916</v>
      </c>
      <c r="B108" s="31">
        <v>2627.5918995290426</v>
      </c>
      <c r="C108" s="31">
        <v>4080.4346817830456</v>
      </c>
      <c r="D108" s="31">
        <v>3891.2580853816303</v>
      </c>
      <c r="E108" s="31">
        <v>1893.0370370370372</v>
      </c>
      <c r="F108" s="31">
        <v>3463.3307592016845</v>
      </c>
      <c r="G108" s="31">
        <v>2934.503359767541</v>
      </c>
      <c r="H108" s="31">
        <v>3139.486046983191</v>
      </c>
      <c r="I108" s="31">
        <v>3956.1870779619398</v>
      </c>
      <c r="J108" s="31">
        <v>2627.837431640603</v>
      </c>
      <c r="K108" s="31">
        <v>3265.0392327811683</v>
      </c>
      <c r="L108" s="31">
        <v>4276.5576288249476</v>
      </c>
      <c r="M108" s="31">
        <v>5384.3804015995183</v>
      </c>
      <c r="N108" s="32">
        <v>3640.327432423599</v>
      </c>
      <c r="O108" s="36" t="s">
        <v>345</v>
      </c>
      <c r="P108" s="31">
        <v>971.84623714131021</v>
      </c>
      <c r="Q108" s="31">
        <v>1233.6557705136756</v>
      </c>
      <c r="R108" s="31">
        <v>2113.2394911236879</v>
      </c>
      <c r="S108" s="31">
        <v>2787.746170678337</v>
      </c>
      <c r="T108" s="35" t="s">
        <v>345</v>
      </c>
      <c r="U108" s="31">
        <v>4878.3047426841576</v>
      </c>
      <c r="V108" s="31">
        <v>5120.3142857142857</v>
      </c>
      <c r="W108" s="31">
        <v>4646.1149257365469</v>
      </c>
      <c r="X108" s="31">
        <v>5458.6928998476023</v>
      </c>
      <c r="Y108" s="32">
        <v>5373.4984831345128</v>
      </c>
      <c r="Z108" s="31" t="s">
        <v>345</v>
      </c>
      <c r="AA108" s="31" t="s">
        <v>345</v>
      </c>
      <c r="AB108" s="31" t="s">
        <v>345</v>
      </c>
      <c r="AC108" s="31" t="s">
        <v>345</v>
      </c>
      <c r="AD108" s="31" t="s">
        <v>345</v>
      </c>
      <c r="AE108" s="31" t="s">
        <v>345</v>
      </c>
      <c r="AF108" s="31" t="s">
        <v>345</v>
      </c>
      <c r="AG108" s="32" t="s">
        <v>345</v>
      </c>
      <c r="AH108" s="31" t="s">
        <v>345</v>
      </c>
      <c r="AI108" s="31" t="s">
        <v>345</v>
      </c>
      <c r="AJ108" s="31" t="s">
        <v>345</v>
      </c>
      <c r="AK108" s="31" t="s">
        <v>345</v>
      </c>
      <c r="AL108" s="31" t="s">
        <v>345</v>
      </c>
      <c r="AM108" s="32"/>
      <c r="AN108" s="31"/>
      <c r="AO108" s="31"/>
      <c r="AP108" s="32"/>
      <c r="AQ108" s="31" t="s">
        <v>345</v>
      </c>
      <c r="AR108" s="31" t="s">
        <v>345</v>
      </c>
      <c r="AS108" s="31" t="s">
        <v>345</v>
      </c>
      <c r="AT108" s="31" t="s">
        <v>345</v>
      </c>
      <c r="AU108" s="31" t="s">
        <v>345</v>
      </c>
      <c r="AV108" s="31" t="s">
        <v>345</v>
      </c>
      <c r="AW108" s="31" t="s">
        <v>345</v>
      </c>
      <c r="AX108" s="31" t="s">
        <v>345</v>
      </c>
      <c r="AY108" s="31" t="s">
        <v>345</v>
      </c>
      <c r="AZ108" s="31" t="s">
        <v>345</v>
      </c>
      <c r="BA108" s="31" t="s">
        <v>345</v>
      </c>
      <c r="BB108" s="31" t="s">
        <v>345</v>
      </c>
      <c r="BC108" s="31" t="s">
        <v>345</v>
      </c>
      <c r="BD108" s="31" t="s">
        <v>345</v>
      </c>
      <c r="BE108" s="31" t="s">
        <v>345</v>
      </c>
      <c r="BF108" s="32" t="s">
        <v>345</v>
      </c>
      <c r="BG108" s="31">
        <v>3091.1458330735954</v>
      </c>
      <c r="BH108" s="31">
        <v>804.1830376632139</v>
      </c>
      <c r="BI108" s="31">
        <v>2895.1816270195413</v>
      </c>
      <c r="BJ108" s="31">
        <v>1221.9646995899448</v>
      </c>
      <c r="BK108" s="31">
        <v>1770.1472556894244</v>
      </c>
      <c r="BL108" s="31">
        <v>1184.5291479820628</v>
      </c>
      <c r="BM108" s="31">
        <v>2508.274231678487</v>
      </c>
      <c r="BN108" s="31">
        <v>920.63982225222435</v>
      </c>
      <c r="BO108" s="32">
        <v>1517.5464086783866</v>
      </c>
      <c r="BP108" s="31" t="s">
        <v>345</v>
      </c>
      <c r="BQ108" s="31" t="s">
        <v>345</v>
      </c>
      <c r="BR108" s="31" t="s">
        <v>345</v>
      </c>
      <c r="BS108" s="31" t="s">
        <v>345</v>
      </c>
      <c r="BT108" s="31" t="s">
        <v>345</v>
      </c>
      <c r="BU108" s="31" t="s">
        <v>345</v>
      </c>
      <c r="BV108" s="31" t="s">
        <v>345</v>
      </c>
      <c r="BW108" s="31" t="s">
        <v>345</v>
      </c>
      <c r="BX108" s="31" t="s">
        <v>345</v>
      </c>
      <c r="BY108" s="31" t="s">
        <v>345</v>
      </c>
      <c r="BZ108" s="31" t="s">
        <v>345</v>
      </c>
      <c r="CA108" s="31" t="s">
        <v>345</v>
      </c>
      <c r="CB108" s="31" t="s">
        <v>345</v>
      </c>
      <c r="CC108" s="31" t="s">
        <v>345</v>
      </c>
      <c r="CD108" s="31" t="s">
        <v>345</v>
      </c>
      <c r="CE108" s="32" t="s">
        <v>345</v>
      </c>
      <c r="CF108" s="31" t="s">
        <v>345</v>
      </c>
      <c r="CG108" s="32" t="s">
        <v>345</v>
      </c>
      <c r="CH108" s="31" t="s">
        <v>345</v>
      </c>
      <c r="CI108" s="31">
        <v>710.16420361247947</v>
      </c>
      <c r="CJ108" s="31">
        <v>869.76252172408726</v>
      </c>
      <c r="CK108" s="31">
        <v>1629.7179596766703</v>
      </c>
      <c r="CL108" s="31">
        <v>1002.9183858307335</v>
      </c>
      <c r="CM108" s="31">
        <v>1018.0407721450478</v>
      </c>
      <c r="CN108" s="31" t="s">
        <v>345</v>
      </c>
      <c r="CO108" s="31">
        <v>792.09862706640513</v>
      </c>
      <c r="CP108" s="31" t="s">
        <v>345</v>
      </c>
      <c r="CQ108" s="31">
        <v>822.52964426877475</v>
      </c>
      <c r="CR108" s="31" t="s">
        <v>345</v>
      </c>
      <c r="CS108" s="31">
        <v>996.02568022011621</v>
      </c>
      <c r="CT108" s="31" t="s">
        <v>345</v>
      </c>
      <c r="CU108" s="31" t="s">
        <v>345</v>
      </c>
      <c r="CV108" s="31" t="s">
        <v>345</v>
      </c>
      <c r="CW108" s="31">
        <v>1172.6010863005431</v>
      </c>
      <c r="CX108" s="32" t="s">
        <v>345</v>
      </c>
      <c r="CY108" s="31" t="s">
        <v>345</v>
      </c>
      <c r="CZ108" s="31" t="s">
        <v>345</v>
      </c>
      <c r="DA108" s="31" t="s">
        <v>345</v>
      </c>
      <c r="DB108" s="31" t="s">
        <v>345</v>
      </c>
      <c r="DC108" s="31" t="s">
        <v>345</v>
      </c>
      <c r="DD108" s="31" t="s">
        <v>345</v>
      </c>
      <c r="DE108" s="31" t="s">
        <v>345</v>
      </c>
      <c r="DF108" s="32" t="s">
        <v>345</v>
      </c>
      <c r="DG108" s="31" t="s">
        <v>345</v>
      </c>
      <c r="DH108" s="31" t="s">
        <v>345</v>
      </c>
      <c r="DI108" s="31" t="s">
        <v>345</v>
      </c>
      <c r="DJ108" s="31" t="s">
        <v>345</v>
      </c>
      <c r="DK108" s="31" t="s">
        <v>345</v>
      </c>
      <c r="DL108" s="31" t="s">
        <v>345</v>
      </c>
      <c r="DM108" s="31" t="s">
        <v>345</v>
      </c>
      <c r="DN108" s="31" t="s">
        <v>345</v>
      </c>
      <c r="DO108" s="31" t="s">
        <v>345</v>
      </c>
      <c r="DP108" s="31" t="s">
        <v>345</v>
      </c>
      <c r="DQ108" s="31" t="s">
        <v>345</v>
      </c>
      <c r="DR108" s="31" t="s">
        <v>345</v>
      </c>
      <c r="DS108" s="31" t="s">
        <v>345</v>
      </c>
      <c r="DT108" s="31" t="s">
        <v>345</v>
      </c>
      <c r="DU108" s="31" t="s">
        <v>345</v>
      </c>
      <c r="DV108" s="32" t="s">
        <v>345</v>
      </c>
      <c r="DW108" s="32" t="s">
        <v>345</v>
      </c>
      <c r="DX108" s="31" t="s">
        <v>345</v>
      </c>
      <c r="DY108" s="31" t="s">
        <v>345</v>
      </c>
      <c r="DZ108" s="31" t="s">
        <v>345</v>
      </c>
      <c r="EA108" s="31" t="s">
        <v>345</v>
      </c>
      <c r="EB108" s="31" t="s">
        <v>345</v>
      </c>
      <c r="EC108" s="31" t="s">
        <v>345</v>
      </c>
      <c r="ED108" s="31" t="s">
        <v>345</v>
      </c>
      <c r="EE108" s="31" t="s">
        <v>345</v>
      </c>
      <c r="EF108" s="31" t="s">
        <v>345</v>
      </c>
      <c r="EG108" s="31" t="s">
        <v>345</v>
      </c>
      <c r="EH108" s="31" t="s">
        <v>345</v>
      </c>
      <c r="EI108" s="31" t="s">
        <v>345</v>
      </c>
      <c r="EJ108" s="31" t="s">
        <v>345</v>
      </c>
      <c r="EK108" s="31" t="s">
        <v>345</v>
      </c>
      <c r="EL108" s="31" t="s">
        <v>345</v>
      </c>
      <c r="EM108" s="31" t="s">
        <v>345</v>
      </c>
      <c r="EN108" s="31" t="s">
        <v>345</v>
      </c>
      <c r="EO108" s="31" t="s">
        <v>345</v>
      </c>
      <c r="EP108" s="31" t="s">
        <v>345</v>
      </c>
      <c r="EQ108" s="31" t="s">
        <v>345</v>
      </c>
      <c r="ER108" s="31" t="s">
        <v>345</v>
      </c>
      <c r="ES108" s="31" t="s">
        <v>345</v>
      </c>
      <c r="ET108" s="31" t="s">
        <v>345</v>
      </c>
      <c r="EU108" s="31" t="s">
        <v>345</v>
      </c>
      <c r="EV108" s="31" t="s">
        <v>345</v>
      </c>
      <c r="EW108" s="31" t="s">
        <v>345</v>
      </c>
      <c r="EX108" s="31" t="s">
        <v>345</v>
      </c>
      <c r="EY108" s="31" t="s">
        <v>345</v>
      </c>
      <c r="EZ108" s="31" t="s">
        <v>345</v>
      </c>
      <c r="FA108" s="31" t="s">
        <v>345</v>
      </c>
      <c r="FB108" s="31" t="s">
        <v>345</v>
      </c>
      <c r="FC108" s="31" t="s">
        <v>345</v>
      </c>
      <c r="FD108" s="31" t="s">
        <v>345</v>
      </c>
      <c r="FE108" s="31" t="s">
        <v>345</v>
      </c>
      <c r="FF108" s="31" t="s">
        <v>345</v>
      </c>
      <c r="FG108" s="31" t="s">
        <v>345</v>
      </c>
      <c r="FH108" s="31" t="s">
        <v>345</v>
      </c>
      <c r="FI108" s="31" t="s">
        <v>345</v>
      </c>
      <c r="FJ108" s="31" t="s">
        <v>345</v>
      </c>
      <c r="FK108" s="31" t="s">
        <v>345</v>
      </c>
      <c r="FL108" s="31" t="s">
        <v>345</v>
      </c>
      <c r="FM108" s="31" t="s">
        <v>345</v>
      </c>
      <c r="FN108" s="31" t="s">
        <v>345</v>
      </c>
      <c r="FO108" s="31" t="s">
        <v>345</v>
      </c>
      <c r="FP108" s="31" t="s">
        <v>345</v>
      </c>
      <c r="FQ108" s="31" t="s">
        <v>345</v>
      </c>
      <c r="FR108" s="31" t="s">
        <v>345</v>
      </c>
      <c r="FS108" s="31" t="s">
        <v>345</v>
      </c>
      <c r="FT108" s="31" t="s">
        <v>345</v>
      </c>
      <c r="FU108" s="31" t="s">
        <v>345</v>
      </c>
      <c r="FV108" s="31" t="s">
        <v>345</v>
      </c>
      <c r="FW108" s="31" t="s">
        <v>345</v>
      </c>
      <c r="FX108" s="31" t="s">
        <v>345</v>
      </c>
      <c r="FY108" s="32" t="s">
        <v>345</v>
      </c>
      <c r="FZ108" s="31" t="s">
        <v>345</v>
      </c>
      <c r="GA108" s="49" t="s">
        <v>345</v>
      </c>
    </row>
    <row r="109" spans="1:183">
      <c r="A109" s="50">
        <v>1917</v>
      </c>
      <c r="B109" s="31">
        <v>2586.3004105695341</v>
      </c>
      <c r="C109" s="31">
        <v>3519.1106223314791</v>
      </c>
      <c r="D109" s="31">
        <v>3616.5814696485622</v>
      </c>
      <c r="E109" s="31">
        <v>1580.8889244558254</v>
      </c>
      <c r="F109" s="31">
        <v>2978.9271533292608</v>
      </c>
      <c r="G109" s="31">
        <v>2952.0790718184994</v>
      </c>
      <c r="H109" s="31">
        <v>3301.2079815482689</v>
      </c>
      <c r="I109" s="31">
        <v>3626.6133152990683</v>
      </c>
      <c r="J109" s="31">
        <v>2361.3115719114462</v>
      </c>
      <c r="K109" s="31">
        <v>3021.9761204360616</v>
      </c>
      <c r="L109" s="31">
        <v>3803.9471099887764</v>
      </c>
      <c r="M109" s="31">
        <v>5421.0162183035136</v>
      </c>
      <c r="N109" s="32">
        <v>3544.3371370972563</v>
      </c>
      <c r="O109" s="36" t="s">
        <v>345</v>
      </c>
      <c r="P109" s="31">
        <v>848.2078853046595</v>
      </c>
      <c r="Q109" s="31">
        <v>1212.4895920066613</v>
      </c>
      <c r="R109" s="31">
        <v>2073.4227091442026</v>
      </c>
      <c r="S109" s="31">
        <v>2712.2093023255816</v>
      </c>
      <c r="T109" s="35" t="s">
        <v>345</v>
      </c>
      <c r="U109" s="31">
        <v>4791.1111111111113</v>
      </c>
      <c r="V109" s="31">
        <v>5008.192708333333</v>
      </c>
      <c r="W109" s="31">
        <v>4800.5808867947317</v>
      </c>
      <c r="X109" s="31">
        <v>5247.7368735370892</v>
      </c>
      <c r="Y109" s="32">
        <v>5194.965523367965</v>
      </c>
      <c r="Z109" s="31" t="s">
        <v>345</v>
      </c>
      <c r="AA109" s="31" t="s">
        <v>345</v>
      </c>
      <c r="AB109" s="31" t="s">
        <v>345</v>
      </c>
      <c r="AC109" s="31" t="s">
        <v>345</v>
      </c>
      <c r="AD109" s="31" t="s">
        <v>345</v>
      </c>
      <c r="AE109" s="31" t="s">
        <v>345</v>
      </c>
      <c r="AF109" s="31" t="s">
        <v>345</v>
      </c>
      <c r="AG109" s="32" t="s">
        <v>345</v>
      </c>
      <c r="AH109" s="31" t="s">
        <v>345</v>
      </c>
      <c r="AI109" s="31" t="s">
        <v>345</v>
      </c>
      <c r="AJ109" s="31" t="s">
        <v>345</v>
      </c>
      <c r="AK109" s="31" t="s">
        <v>345</v>
      </c>
      <c r="AL109" s="31" t="s">
        <v>345</v>
      </c>
      <c r="AM109" s="32"/>
      <c r="AN109" s="31"/>
      <c r="AO109" s="31"/>
      <c r="AP109" s="32"/>
      <c r="AQ109" s="31" t="s">
        <v>345</v>
      </c>
      <c r="AR109" s="31" t="s">
        <v>345</v>
      </c>
      <c r="AS109" s="31" t="s">
        <v>345</v>
      </c>
      <c r="AT109" s="31" t="s">
        <v>345</v>
      </c>
      <c r="AU109" s="31" t="s">
        <v>345</v>
      </c>
      <c r="AV109" s="31" t="s">
        <v>345</v>
      </c>
      <c r="AW109" s="31" t="s">
        <v>345</v>
      </c>
      <c r="AX109" s="31" t="s">
        <v>345</v>
      </c>
      <c r="AY109" s="31" t="s">
        <v>345</v>
      </c>
      <c r="AZ109" s="31" t="s">
        <v>345</v>
      </c>
      <c r="BA109" s="31" t="s">
        <v>345</v>
      </c>
      <c r="BB109" s="31" t="s">
        <v>345</v>
      </c>
      <c r="BC109" s="31" t="s">
        <v>345</v>
      </c>
      <c r="BD109" s="31" t="s">
        <v>345</v>
      </c>
      <c r="BE109" s="31" t="s">
        <v>345</v>
      </c>
      <c r="BF109" s="32" t="s">
        <v>345</v>
      </c>
      <c r="BG109" s="31">
        <v>2790.122291553062</v>
      </c>
      <c r="BH109" s="31">
        <v>841.90890719726406</v>
      </c>
      <c r="BI109" s="31">
        <v>2923.3180816710769</v>
      </c>
      <c r="BJ109" s="31">
        <v>1291.9708029197081</v>
      </c>
      <c r="BK109" s="31">
        <v>1783.2551908908238</v>
      </c>
      <c r="BL109" s="31">
        <v>1212.7518264334735</v>
      </c>
      <c r="BM109" s="31">
        <v>2717.4922600619198</v>
      </c>
      <c r="BN109" s="31">
        <v>1068.966435047055</v>
      </c>
      <c r="BO109" s="32">
        <v>1515.1916681003431</v>
      </c>
      <c r="BP109" s="31" t="s">
        <v>345</v>
      </c>
      <c r="BQ109" s="31" t="s">
        <v>345</v>
      </c>
      <c r="BR109" s="31" t="s">
        <v>345</v>
      </c>
      <c r="BS109" s="31" t="s">
        <v>345</v>
      </c>
      <c r="BT109" s="31" t="s">
        <v>345</v>
      </c>
      <c r="BU109" s="31" t="s">
        <v>345</v>
      </c>
      <c r="BV109" s="31" t="s">
        <v>345</v>
      </c>
      <c r="BW109" s="31" t="s">
        <v>345</v>
      </c>
      <c r="BX109" s="31" t="s">
        <v>345</v>
      </c>
      <c r="BY109" s="31" t="s">
        <v>345</v>
      </c>
      <c r="BZ109" s="31" t="s">
        <v>345</v>
      </c>
      <c r="CA109" s="31" t="s">
        <v>345</v>
      </c>
      <c r="CB109" s="31" t="s">
        <v>345</v>
      </c>
      <c r="CC109" s="31" t="s">
        <v>345</v>
      </c>
      <c r="CD109" s="31" t="s">
        <v>345</v>
      </c>
      <c r="CE109" s="32" t="s">
        <v>345</v>
      </c>
      <c r="CF109" s="31" t="s">
        <v>345</v>
      </c>
      <c r="CG109" s="32" t="s">
        <v>345</v>
      </c>
      <c r="CH109" s="31" t="s">
        <v>345</v>
      </c>
      <c r="CI109" s="31">
        <v>696.65682414698165</v>
      </c>
      <c r="CJ109" s="31">
        <v>863.65933019383954</v>
      </c>
      <c r="CK109" s="31">
        <v>1665.0631923140511</v>
      </c>
      <c r="CL109" s="31">
        <v>1147.7093206951029</v>
      </c>
      <c r="CM109" s="31">
        <v>1118.3521264316789</v>
      </c>
      <c r="CN109" s="31" t="s">
        <v>345</v>
      </c>
      <c r="CO109" s="31">
        <v>888.2743362831859</v>
      </c>
      <c r="CP109" s="31" t="s">
        <v>345</v>
      </c>
      <c r="CQ109" s="31" t="s">
        <v>345</v>
      </c>
      <c r="CR109" s="31" t="s">
        <v>345</v>
      </c>
      <c r="CS109" s="31">
        <v>1033.5630806113277</v>
      </c>
      <c r="CT109" s="31" t="s">
        <v>345</v>
      </c>
      <c r="CU109" s="31" t="s">
        <v>345</v>
      </c>
      <c r="CV109" s="31" t="s">
        <v>345</v>
      </c>
      <c r="CW109" s="31">
        <v>1217.6587301587301</v>
      </c>
      <c r="CX109" s="32" t="s">
        <v>345</v>
      </c>
      <c r="CY109" s="31" t="s">
        <v>345</v>
      </c>
      <c r="CZ109" s="31" t="s">
        <v>345</v>
      </c>
      <c r="DA109" s="31" t="s">
        <v>345</v>
      </c>
      <c r="DB109" s="31" t="s">
        <v>345</v>
      </c>
      <c r="DC109" s="31" t="s">
        <v>345</v>
      </c>
      <c r="DD109" s="31" t="s">
        <v>345</v>
      </c>
      <c r="DE109" s="31" t="s">
        <v>345</v>
      </c>
      <c r="DF109" s="32" t="s">
        <v>345</v>
      </c>
      <c r="DG109" s="31" t="s">
        <v>345</v>
      </c>
      <c r="DH109" s="31" t="s">
        <v>345</v>
      </c>
      <c r="DI109" s="31" t="s">
        <v>345</v>
      </c>
      <c r="DJ109" s="31" t="s">
        <v>345</v>
      </c>
      <c r="DK109" s="31" t="s">
        <v>345</v>
      </c>
      <c r="DL109" s="31" t="s">
        <v>345</v>
      </c>
      <c r="DM109" s="31" t="s">
        <v>345</v>
      </c>
      <c r="DN109" s="31" t="s">
        <v>345</v>
      </c>
      <c r="DO109" s="31" t="s">
        <v>345</v>
      </c>
      <c r="DP109" s="31" t="s">
        <v>345</v>
      </c>
      <c r="DQ109" s="31" t="s">
        <v>345</v>
      </c>
      <c r="DR109" s="31" t="s">
        <v>345</v>
      </c>
      <c r="DS109" s="31" t="s">
        <v>345</v>
      </c>
      <c r="DT109" s="31" t="s">
        <v>345</v>
      </c>
      <c r="DU109" s="31" t="s">
        <v>345</v>
      </c>
      <c r="DV109" s="32" t="s">
        <v>345</v>
      </c>
      <c r="DW109" s="32" t="s">
        <v>345</v>
      </c>
      <c r="DX109" s="31" t="s">
        <v>345</v>
      </c>
      <c r="DY109" s="31" t="s">
        <v>345</v>
      </c>
      <c r="DZ109" s="31" t="s">
        <v>345</v>
      </c>
      <c r="EA109" s="31" t="s">
        <v>345</v>
      </c>
      <c r="EB109" s="31" t="s">
        <v>345</v>
      </c>
      <c r="EC109" s="31" t="s">
        <v>345</v>
      </c>
      <c r="ED109" s="31" t="s">
        <v>345</v>
      </c>
      <c r="EE109" s="31" t="s">
        <v>345</v>
      </c>
      <c r="EF109" s="31" t="s">
        <v>345</v>
      </c>
      <c r="EG109" s="31" t="s">
        <v>345</v>
      </c>
      <c r="EH109" s="31" t="s">
        <v>345</v>
      </c>
      <c r="EI109" s="31" t="s">
        <v>345</v>
      </c>
      <c r="EJ109" s="31" t="s">
        <v>345</v>
      </c>
      <c r="EK109" s="31" t="s">
        <v>345</v>
      </c>
      <c r="EL109" s="31" t="s">
        <v>345</v>
      </c>
      <c r="EM109" s="31" t="s">
        <v>345</v>
      </c>
      <c r="EN109" s="31" t="s">
        <v>345</v>
      </c>
      <c r="EO109" s="31" t="s">
        <v>345</v>
      </c>
      <c r="EP109" s="31" t="s">
        <v>345</v>
      </c>
      <c r="EQ109" s="31" t="s">
        <v>345</v>
      </c>
      <c r="ER109" s="31" t="s">
        <v>345</v>
      </c>
      <c r="ES109" s="31" t="s">
        <v>345</v>
      </c>
      <c r="ET109" s="31" t="s">
        <v>345</v>
      </c>
      <c r="EU109" s="31" t="s">
        <v>345</v>
      </c>
      <c r="EV109" s="31" t="s">
        <v>345</v>
      </c>
      <c r="EW109" s="31" t="s">
        <v>345</v>
      </c>
      <c r="EX109" s="31" t="s">
        <v>345</v>
      </c>
      <c r="EY109" s="31" t="s">
        <v>345</v>
      </c>
      <c r="EZ109" s="31" t="s">
        <v>345</v>
      </c>
      <c r="FA109" s="31" t="s">
        <v>345</v>
      </c>
      <c r="FB109" s="31" t="s">
        <v>345</v>
      </c>
      <c r="FC109" s="31" t="s">
        <v>345</v>
      </c>
      <c r="FD109" s="31" t="s">
        <v>345</v>
      </c>
      <c r="FE109" s="31" t="s">
        <v>345</v>
      </c>
      <c r="FF109" s="31" t="s">
        <v>345</v>
      </c>
      <c r="FG109" s="31" t="s">
        <v>345</v>
      </c>
      <c r="FH109" s="31" t="s">
        <v>345</v>
      </c>
      <c r="FI109" s="31" t="s">
        <v>345</v>
      </c>
      <c r="FJ109" s="31" t="s">
        <v>345</v>
      </c>
      <c r="FK109" s="31" t="s">
        <v>345</v>
      </c>
      <c r="FL109" s="31" t="s">
        <v>345</v>
      </c>
      <c r="FM109" s="31" t="s">
        <v>345</v>
      </c>
      <c r="FN109" s="31" t="s">
        <v>345</v>
      </c>
      <c r="FO109" s="31" t="s">
        <v>345</v>
      </c>
      <c r="FP109" s="31" t="s">
        <v>345</v>
      </c>
      <c r="FQ109" s="31" t="s">
        <v>345</v>
      </c>
      <c r="FR109" s="31" t="s">
        <v>345</v>
      </c>
      <c r="FS109" s="31" t="s">
        <v>345</v>
      </c>
      <c r="FT109" s="31" t="s">
        <v>345</v>
      </c>
      <c r="FU109" s="31" t="s">
        <v>345</v>
      </c>
      <c r="FV109" s="31" t="s">
        <v>345</v>
      </c>
      <c r="FW109" s="31" t="s">
        <v>345</v>
      </c>
      <c r="FX109" s="31" t="s">
        <v>345</v>
      </c>
      <c r="FY109" s="32" t="s">
        <v>345</v>
      </c>
      <c r="FZ109" s="31" t="s">
        <v>345</v>
      </c>
      <c r="GA109" s="49" t="s">
        <v>345</v>
      </c>
    </row>
    <row r="110" spans="1:183">
      <c r="A110" s="50">
        <v>1918</v>
      </c>
      <c r="B110" s="31">
        <v>2554.8138631102806</v>
      </c>
      <c r="C110" s="31">
        <v>2861.2797650130551</v>
      </c>
      <c r="D110" s="31">
        <v>3458.5971563981038</v>
      </c>
      <c r="E110" s="31">
        <v>1369.8016</v>
      </c>
      <c r="F110" s="31">
        <v>2395.5287997509208</v>
      </c>
      <c r="G110" s="31">
        <v>2983.1574106718576</v>
      </c>
      <c r="H110" s="31">
        <v>3391.5049600428692</v>
      </c>
      <c r="I110" s="31">
        <v>3352.2193424170619</v>
      </c>
      <c r="J110" s="31">
        <v>2242.8816490908457</v>
      </c>
      <c r="K110" s="31">
        <v>2820.0447735491648</v>
      </c>
      <c r="L110" s="31">
        <v>3798.273313027179</v>
      </c>
      <c r="M110" s="31">
        <v>5459.3145679012341</v>
      </c>
      <c r="N110" s="32">
        <v>3437.7325164515787</v>
      </c>
      <c r="O110" s="36" t="s">
        <v>345</v>
      </c>
      <c r="P110" s="31">
        <v>1430.0711743772242</v>
      </c>
      <c r="Q110" s="31">
        <v>1149.6757026442708</v>
      </c>
      <c r="R110" s="31">
        <v>2045.0596658711215</v>
      </c>
      <c r="S110" s="31">
        <v>2633.3333333333335</v>
      </c>
      <c r="T110" s="35" t="s">
        <v>345</v>
      </c>
      <c r="U110" s="31">
        <v>4601.5500794912559</v>
      </c>
      <c r="V110" s="31">
        <v>4910.8494809688591</v>
      </c>
      <c r="W110" s="31">
        <v>4440.5946978743732</v>
      </c>
      <c r="X110" s="31">
        <v>5658.9843937575033</v>
      </c>
      <c r="Y110" s="32">
        <v>5521.8638386880857</v>
      </c>
      <c r="Z110" s="31" t="s">
        <v>345</v>
      </c>
      <c r="AA110" s="31" t="s">
        <v>345</v>
      </c>
      <c r="AB110" s="31" t="s">
        <v>345</v>
      </c>
      <c r="AC110" s="31" t="s">
        <v>345</v>
      </c>
      <c r="AD110" s="31" t="s">
        <v>345</v>
      </c>
      <c r="AE110" s="31" t="s">
        <v>345</v>
      </c>
      <c r="AF110" s="31" t="s">
        <v>345</v>
      </c>
      <c r="AG110" s="32" t="s">
        <v>345</v>
      </c>
      <c r="AH110" s="31" t="s">
        <v>345</v>
      </c>
      <c r="AI110" s="31" t="s">
        <v>345</v>
      </c>
      <c r="AJ110" s="31" t="s">
        <v>345</v>
      </c>
      <c r="AK110" s="31" t="s">
        <v>345</v>
      </c>
      <c r="AL110" s="31" t="s">
        <v>345</v>
      </c>
      <c r="AM110" s="32"/>
      <c r="AN110" s="31"/>
      <c r="AO110" s="31"/>
      <c r="AP110" s="32"/>
      <c r="AQ110" s="31" t="s">
        <v>345</v>
      </c>
      <c r="AR110" s="31" t="s">
        <v>345</v>
      </c>
      <c r="AS110" s="31" t="s">
        <v>345</v>
      </c>
      <c r="AT110" s="31" t="s">
        <v>345</v>
      </c>
      <c r="AU110" s="31" t="s">
        <v>345</v>
      </c>
      <c r="AV110" s="31" t="s">
        <v>345</v>
      </c>
      <c r="AW110" s="31" t="s">
        <v>345</v>
      </c>
      <c r="AX110" s="31" t="s">
        <v>345</v>
      </c>
      <c r="AY110" s="31" t="s">
        <v>345</v>
      </c>
      <c r="AZ110" s="31" t="s">
        <v>345</v>
      </c>
      <c r="BA110" s="31" t="s">
        <v>345</v>
      </c>
      <c r="BB110" s="31" t="s">
        <v>345</v>
      </c>
      <c r="BC110" s="31" t="s">
        <v>345</v>
      </c>
      <c r="BD110" s="31" t="s">
        <v>345</v>
      </c>
      <c r="BE110" s="31" t="s">
        <v>345</v>
      </c>
      <c r="BF110" s="32" t="s">
        <v>345</v>
      </c>
      <c r="BG110" s="31">
        <v>3247.8761443619833</v>
      </c>
      <c r="BH110" s="31">
        <v>807.66449746926969</v>
      </c>
      <c r="BI110" s="31">
        <v>2925.87562415496</v>
      </c>
      <c r="BJ110" s="31">
        <v>1252.0752159918684</v>
      </c>
      <c r="BK110" s="31">
        <v>1796.4477211796245</v>
      </c>
      <c r="BL110" s="31">
        <v>1204.853519895059</v>
      </c>
      <c r="BM110" s="31">
        <v>2827.5075987841947</v>
      </c>
      <c r="BN110" s="31">
        <v>1057.4721723046137</v>
      </c>
      <c r="BO110" s="32">
        <v>1557.6373353271358</v>
      </c>
      <c r="BP110" s="31" t="s">
        <v>345</v>
      </c>
      <c r="BQ110" s="31" t="s">
        <v>345</v>
      </c>
      <c r="BR110" s="31" t="s">
        <v>345</v>
      </c>
      <c r="BS110" s="31" t="s">
        <v>345</v>
      </c>
      <c r="BT110" s="31" t="s">
        <v>345</v>
      </c>
      <c r="BU110" s="31" t="s">
        <v>345</v>
      </c>
      <c r="BV110" s="31" t="s">
        <v>345</v>
      </c>
      <c r="BW110" s="31" t="s">
        <v>345</v>
      </c>
      <c r="BX110" s="31" t="s">
        <v>345</v>
      </c>
      <c r="BY110" s="31" t="s">
        <v>345</v>
      </c>
      <c r="BZ110" s="31" t="s">
        <v>345</v>
      </c>
      <c r="CA110" s="31" t="s">
        <v>345</v>
      </c>
      <c r="CB110" s="31" t="s">
        <v>345</v>
      </c>
      <c r="CC110" s="31" t="s">
        <v>345</v>
      </c>
      <c r="CD110" s="31" t="s">
        <v>345</v>
      </c>
      <c r="CE110" s="32" t="s">
        <v>345</v>
      </c>
      <c r="CF110" s="31" t="s">
        <v>345</v>
      </c>
      <c r="CG110" s="32" t="s">
        <v>345</v>
      </c>
      <c r="CH110" s="31" t="s">
        <v>345</v>
      </c>
      <c r="CI110" s="31">
        <v>607.02064896755155</v>
      </c>
      <c r="CJ110" s="31">
        <v>882.89401703971987</v>
      </c>
      <c r="CK110" s="31">
        <v>1668.4133294464891</v>
      </c>
      <c r="CL110" s="31">
        <v>1285.6727695437373</v>
      </c>
      <c r="CM110" s="31">
        <v>1196.277200034956</v>
      </c>
      <c r="CN110" s="31" t="s">
        <v>345</v>
      </c>
      <c r="CO110" s="31">
        <v>848.54315557998905</v>
      </c>
      <c r="CP110" s="31" t="s">
        <v>345</v>
      </c>
      <c r="CQ110" s="31" t="s">
        <v>345</v>
      </c>
      <c r="CR110" s="31" t="s">
        <v>345</v>
      </c>
      <c r="CS110" s="31">
        <v>969.44770857814331</v>
      </c>
      <c r="CT110" s="31" t="s">
        <v>345</v>
      </c>
      <c r="CU110" s="31" t="s">
        <v>345</v>
      </c>
      <c r="CV110" s="31" t="s">
        <v>345</v>
      </c>
      <c r="CW110" s="31">
        <v>1107.4574280681152</v>
      </c>
      <c r="CX110" s="32" t="s">
        <v>345</v>
      </c>
      <c r="CY110" s="31" t="s">
        <v>345</v>
      </c>
      <c r="CZ110" s="31" t="s">
        <v>345</v>
      </c>
      <c r="DA110" s="31" t="s">
        <v>345</v>
      </c>
      <c r="DB110" s="31" t="s">
        <v>345</v>
      </c>
      <c r="DC110" s="31" t="s">
        <v>345</v>
      </c>
      <c r="DD110" s="31" t="s">
        <v>345</v>
      </c>
      <c r="DE110" s="31" t="s">
        <v>345</v>
      </c>
      <c r="DF110" s="32" t="s">
        <v>345</v>
      </c>
      <c r="DG110" s="31" t="s">
        <v>345</v>
      </c>
      <c r="DH110" s="31" t="s">
        <v>345</v>
      </c>
      <c r="DI110" s="31" t="s">
        <v>345</v>
      </c>
      <c r="DJ110" s="31" t="s">
        <v>345</v>
      </c>
      <c r="DK110" s="31" t="s">
        <v>345</v>
      </c>
      <c r="DL110" s="31" t="s">
        <v>345</v>
      </c>
      <c r="DM110" s="31" t="s">
        <v>345</v>
      </c>
      <c r="DN110" s="31" t="s">
        <v>345</v>
      </c>
      <c r="DO110" s="31" t="s">
        <v>345</v>
      </c>
      <c r="DP110" s="31" t="s">
        <v>345</v>
      </c>
      <c r="DQ110" s="31" t="s">
        <v>345</v>
      </c>
      <c r="DR110" s="31" t="s">
        <v>345</v>
      </c>
      <c r="DS110" s="31" t="s">
        <v>345</v>
      </c>
      <c r="DT110" s="31" t="s">
        <v>345</v>
      </c>
      <c r="DU110" s="31" t="s">
        <v>345</v>
      </c>
      <c r="DV110" s="32" t="s">
        <v>345</v>
      </c>
      <c r="DW110" s="32" t="s">
        <v>345</v>
      </c>
      <c r="DX110" s="31" t="s">
        <v>345</v>
      </c>
      <c r="DY110" s="31" t="s">
        <v>345</v>
      </c>
      <c r="DZ110" s="31" t="s">
        <v>345</v>
      </c>
      <c r="EA110" s="31" t="s">
        <v>345</v>
      </c>
      <c r="EB110" s="31" t="s">
        <v>345</v>
      </c>
      <c r="EC110" s="31" t="s">
        <v>345</v>
      </c>
      <c r="ED110" s="31" t="s">
        <v>345</v>
      </c>
      <c r="EE110" s="31" t="s">
        <v>345</v>
      </c>
      <c r="EF110" s="31" t="s">
        <v>345</v>
      </c>
      <c r="EG110" s="31" t="s">
        <v>345</v>
      </c>
      <c r="EH110" s="31" t="s">
        <v>345</v>
      </c>
      <c r="EI110" s="31" t="s">
        <v>345</v>
      </c>
      <c r="EJ110" s="31" t="s">
        <v>345</v>
      </c>
      <c r="EK110" s="31" t="s">
        <v>345</v>
      </c>
      <c r="EL110" s="31" t="s">
        <v>345</v>
      </c>
      <c r="EM110" s="31" t="s">
        <v>345</v>
      </c>
      <c r="EN110" s="31" t="s">
        <v>345</v>
      </c>
      <c r="EO110" s="31" t="s">
        <v>345</v>
      </c>
      <c r="EP110" s="31" t="s">
        <v>345</v>
      </c>
      <c r="EQ110" s="31" t="s">
        <v>345</v>
      </c>
      <c r="ER110" s="31" t="s">
        <v>345</v>
      </c>
      <c r="ES110" s="31" t="s">
        <v>345</v>
      </c>
      <c r="ET110" s="31" t="s">
        <v>345</v>
      </c>
      <c r="EU110" s="31" t="s">
        <v>345</v>
      </c>
      <c r="EV110" s="31" t="s">
        <v>345</v>
      </c>
      <c r="EW110" s="31" t="s">
        <v>345</v>
      </c>
      <c r="EX110" s="31" t="s">
        <v>345</v>
      </c>
      <c r="EY110" s="31" t="s">
        <v>345</v>
      </c>
      <c r="EZ110" s="31" t="s">
        <v>345</v>
      </c>
      <c r="FA110" s="31" t="s">
        <v>345</v>
      </c>
      <c r="FB110" s="31" t="s">
        <v>345</v>
      </c>
      <c r="FC110" s="31" t="s">
        <v>345</v>
      </c>
      <c r="FD110" s="31" t="s">
        <v>345</v>
      </c>
      <c r="FE110" s="31" t="s">
        <v>345</v>
      </c>
      <c r="FF110" s="31" t="s">
        <v>345</v>
      </c>
      <c r="FG110" s="31" t="s">
        <v>345</v>
      </c>
      <c r="FH110" s="31" t="s">
        <v>345</v>
      </c>
      <c r="FI110" s="31" t="s">
        <v>345</v>
      </c>
      <c r="FJ110" s="31" t="s">
        <v>345</v>
      </c>
      <c r="FK110" s="31" t="s">
        <v>345</v>
      </c>
      <c r="FL110" s="31" t="s">
        <v>345</v>
      </c>
      <c r="FM110" s="31" t="s">
        <v>345</v>
      </c>
      <c r="FN110" s="31" t="s">
        <v>345</v>
      </c>
      <c r="FO110" s="31" t="s">
        <v>345</v>
      </c>
      <c r="FP110" s="31" t="s">
        <v>345</v>
      </c>
      <c r="FQ110" s="31" t="s">
        <v>345</v>
      </c>
      <c r="FR110" s="31" t="s">
        <v>345</v>
      </c>
      <c r="FS110" s="31" t="s">
        <v>345</v>
      </c>
      <c r="FT110" s="31" t="s">
        <v>345</v>
      </c>
      <c r="FU110" s="31" t="s">
        <v>345</v>
      </c>
      <c r="FV110" s="31" t="s">
        <v>345</v>
      </c>
      <c r="FW110" s="31" t="s">
        <v>345</v>
      </c>
      <c r="FX110" s="31" t="s">
        <v>345</v>
      </c>
      <c r="FY110" s="32" t="s">
        <v>345</v>
      </c>
      <c r="FZ110" s="31" t="s">
        <v>345</v>
      </c>
      <c r="GA110" s="49" t="s">
        <v>345</v>
      </c>
    </row>
    <row r="111" spans="1:183">
      <c r="A111" s="50">
        <v>1919</v>
      </c>
      <c r="B111" s="31">
        <v>2258.9981975967958</v>
      </c>
      <c r="C111" s="31">
        <v>3389.4199003670687</v>
      </c>
      <c r="D111" s="31">
        <v>3859.6283572767024</v>
      </c>
      <c r="E111" s="31">
        <v>1658.2293872313121</v>
      </c>
      <c r="F111" s="31">
        <v>2811.3751162790695</v>
      </c>
      <c r="G111" s="31">
        <v>2586.271821890432</v>
      </c>
      <c r="H111" s="31">
        <v>2845.0929626519387</v>
      </c>
      <c r="I111" s="31">
        <v>4121.8839088905215</v>
      </c>
      <c r="J111" s="31">
        <v>2601.9567881530925</v>
      </c>
      <c r="K111" s="31">
        <v>2938.0789022298454</v>
      </c>
      <c r="L111" s="31">
        <v>4059.6537982565383</v>
      </c>
      <c r="M111" s="31">
        <v>4870.4079167920236</v>
      </c>
      <c r="N111" s="32">
        <v>3251.850971224796</v>
      </c>
      <c r="O111" s="36" t="s">
        <v>345</v>
      </c>
      <c r="P111" s="31">
        <v>1274.2049469964666</v>
      </c>
      <c r="Q111" s="31">
        <v>1173.2270386978907</v>
      </c>
      <c r="R111" s="31">
        <v>2044.0946375231142</v>
      </c>
      <c r="S111" s="31">
        <v>2489.884393063584</v>
      </c>
      <c r="T111" s="35" t="s">
        <v>345</v>
      </c>
      <c r="U111" s="31">
        <v>4715.5786635855957</v>
      </c>
      <c r="V111" s="31">
        <v>5282.7213389121343</v>
      </c>
      <c r="W111" s="31">
        <v>4019.3430042115119</v>
      </c>
      <c r="X111" s="31">
        <v>5680.4064926568881</v>
      </c>
      <c r="Y111" s="32">
        <v>5516.9273891486509</v>
      </c>
      <c r="Z111" s="31" t="s">
        <v>345</v>
      </c>
      <c r="AA111" s="31" t="s">
        <v>345</v>
      </c>
      <c r="AB111" s="31" t="s">
        <v>345</v>
      </c>
      <c r="AC111" s="31" t="s">
        <v>345</v>
      </c>
      <c r="AD111" s="31" t="s">
        <v>345</v>
      </c>
      <c r="AE111" s="31" t="s">
        <v>345</v>
      </c>
      <c r="AF111" s="31" t="s">
        <v>345</v>
      </c>
      <c r="AG111" s="32" t="s">
        <v>345</v>
      </c>
      <c r="AH111" s="31" t="s">
        <v>345</v>
      </c>
      <c r="AI111" s="31" t="s">
        <v>345</v>
      </c>
      <c r="AJ111" s="31" t="s">
        <v>345</v>
      </c>
      <c r="AK111" s="31" t="s">
        <v>345</v>
      </c>
      <c r="AL111" s="31" t="s">
        <v>345</v>
      </c>
      <c r="AM111" s="32"/>
      <c r="AN111" s="31"/>
      <c r="AO111" s="31"/>
      <c r="AP111" s="32"/>
      <c r="AQ111" s="31" t="s">
        <v>345</v>
      </c>
      <c r="AR111" s="31" t="s">
        <v>345</v>
      </c>
      <c r="AS111" s="31" t="s">
        <v>345</v>
      </c>
      <c r="AT111" s="31" t="s">
        <v>345</v>
      </c>
      <c r="AU111" s="31" t="s">
        <v>345</v>
      </c>
      <c r="AV111" s="31" t="s">
        <v>345</v>
      </c>
      <c r="AW111" s="31" t="s">
        <v>345</v>
      </c>
      <c r="AX111" s="31" t="s">
        <v>345</v>
      </c>
      <c r="AY111" s="31" t="s">
        <v>345</v>
      </c>
      <c r="AZ111" s="31" t="s">
        <v>345</v>
      </c>
      <c r="BA111" s="31" t="s">
        <v>345</v>
      </c>
      <c r="BB111" s="31" t="s">
        <v>345</v>
      </c>
      <c r="BC111" s="31" t="s">
        <v>345</v>
      </c>
      <c r="BD111" s="31" t="s">
        <v>345</v>
      </c>
      <c r="BE111" s="31" t="s">
        <v>345</v>
      </c>
      <c r="BF111" s="32" t="s">
        <v>345</v>
      </c>
      <c r="BG111" s="31">
        <v>3307.4861188410878</v>
      </c>
      <c r="BH111" s="31">
        <v>895.24874231414196</v>
      </c>
      <c r="BI111" s="31">
        <v>2480.4902148232609</v>
      </c>
      <c r="BJ111" s="31">
        <v>1252.9722589167766</v>
      </c>
      <c r="BK111" s="31">
        <v>1809.7250167672703</v>
      </c>
      <c r="BL111" s="31">
        <v>1229.5400561433817</v>
      </c>
      <c r="BM111" s="31">
        <v>3134.9739000745712</v>
      </c>
      <c r="BN111" s="31">
        <v>982.77686245464088</v>
      </c>
      <c r="BO111" s="32">
        <v>1580.7035155197282</v>
      </c>
      <c r="BP111" s="31" t="s">
        <v>345</v>
      </c>
      <c r="BQ111" s="31" t="s">
        <v>345</v>
      </c>
      <c r="BR111" s="31" t="s">
        <v>345</v>
      </c>
      <c r="BS111" s="31" t="s">
        <v>345</v>
      </c>
      <c r="BT111" s="31" t="s">
        <v>345</v>
      </c>
      <c r="BU111" s="31" t="s">
        <v>345</v>
      </c>
      <c r="BV111" s="31" t="s">
        <v>345</v>
      </c>
      <c r="BW111" s="31" t="s">
        <v>345</v>
      </c>
      <c r="BX111" s="31" t="s">
        <v>345</v>
      </c>
      <c r="BY111" s="31" t="s">
        <v>345</v>
      </c>
      <c r="BZ111" s="31" t="s">
        <v>345</v>
      </c>
      <c r="CA111" s="31" t="s">
        <v>345</v>
      </c>
      <c r="CB111" s="31" t="s">
        <v>345</v>
      </c>
      <c r="CC111" s="31" t="s">
        <v>345</v>
      </c>
      <c r="CD111" s="31" t="s">
        <v>345</v>
      </c>
      <c r="CE111" s="32" t="s">
        <v>345</v>
      </c>
      <c r="CF111" s="31" t="s">
        <v>345</v>
      </c>
      <c r="CG111" s="32" t="s">
        <v>345</v>
      </c>
      <c r="CH111" s="31" t="s">
        <v>345</v>
      </c>
      <c r="CI111" s="31">
        <v>690.23910907304287</v>
      </c>
      <c r="CJ111" s="31">
        <v>944.22635176012511</v>
      </c>
      <c r="CK111" s="31">
        <v>1827.2143955984293</v>
      </c>
      <c r="CL111" s="31">
        <v>1212.4120889564722</v>
      </c>
      <c r="CM111" s="31">
        <v>1264.728648834609</v>
      </c>
      <c r="CN111" s="31" t="s">
        <v>345</v>
      </c>
      <c r="CO111" s="31">
        <v>872.04563977180112</v>
      </c>
      <c r="CP111" s="31" t="s">
        <v>345</v>
      </c>
      <c r="CQ111" s="31" t="s">
        <v>345</v>
      </c>
      <c r="CR111" s="31" t="s">
        <v>345</v>
      </c>
      <c r="CS111" s="31">
        <v>1157.5007198387561</v>
      </c>
      <c r="CT111" s="31" t="s">
        <v>345</v>
      </c>
      <c r="CU111" s="31" t="s">
        <v>345</v>
      </c>
      <c r="CV111" s="31" t="s">
        <v>345</v>
      </c>
      <c r="CW111" s="31">
        <v>1166.4413979532728</v>
      </c>
      <c r="CX111" s="32" t="s">
        <v>345</v>
      </c>
      <c r="CY111" s="31" t="s">
        <v>345</v>
      </c>
      <c r="CZ111" s="31" t="s">
        <v>345</v>
      </c>
      <c r="DA111" s="31" t="s">
        <v>345</v>
      </c>
      <c r="DB111" s="31" t="s">
        <v>345</v>
      </c>
      <c r="DC111" s="31" t="s">
        <v>345</v>
      </c>
      <c r="DD111" s="31" t="s">
        <v>345</v>
      </c>
      <c r="DE111" s="31" t="s">
        <v>345</v>
      </c>
      <c r="DF111" s="32" t="s">
        <v>345</v>
      </c>
      <c r="DG111" s="31" t="s">
        <v>345</v>
      </c>
      <c r="DH111" s="31" t="s">
        <v>345</v>
      </c>
      <c r="DI111" s="31" t="s">
        <v>345</v>
      </c>
      <c r="DJ111" s="31" t="s">
        <v>345</v>
      </c>
      <c r="DK111" s="31" t="s">
        <v>345</v>
      </c>
      <c r="DL111" s="31" t="s">
        <v>345</v>
      </c>
      <c r="DM111" s="31" t="s">
        <v>345</v>
      </c>
      <c r="DN111" s="31" t="s">
        <v>345</v>
      </c>
      <c r="DO111" s="31" t="s">
        <v>345</v>
      </c>
      <c r="DP111" s="31" t="s">
        <v>345</v>
      </c>
      <c r="DQ111" s="31" t="s">
        <v>345</v>
      </c>
      <c r="DR111" s="31" t="s">
        <v>345</v>
      </c>
      <c r="DS111" s="31" t="s">
        <v>345</v>
      </c>
      <c r="DT111" s="31" t="s">
        <v>345</v>
      </c>
      <c r="DU111" s="31" t="s">
        <v>345</v>
      </c>
      <c r="DV111" s="32" t="s">
        <v>345</v>
      </c>
      <c r="DW111" s="32" t="s">
        <v>345</v>
      </c>
      <c r="DX111" s="31" t="s">
        <v>345</v>
      </c>
      <c r="DY111" s="31" t="s">
        <v>345</v>
      </c>
      <c r="DZ111" s="31" t="s">
        <v>345</v>
      </c>
      <c r="EA111" s="31" t="s">
        <v>345</v>
      </c>
      <c r="EB111" s="31" t="s">
        <v>345</v>
      </c>
      <c r="EC111" s="31" t="s">
        <v>345</v>
      </c>
      <c r="ED111" s="31" t="s">
        <v>345</v>
      </c>
      <c r="EE111" s="31" t="s">
        <v>345</v>
      </c>
      <c r="EF111" s="31" t="s">
        <v>345</v>
      </c>
      <c r="EG111" s="31" t="s">
        <v>345</v>
      </c>
      <c r="EH111" s="31" t="s">
        <v>345</v>
      </c>
      <c r="EI111" s="31" t="s">
        <v>345</v>
      </c>
      <c r="EJ111" s="31" t="s">
        <v>345</v>
      </c>
      <c r="EK111" s="31" t="s">
        <v>345</v>
      </c>
      <c r="EL111" s="31" t="s">
        <v>345</v>
      </c>
      <c r="EM111" s="31" t="s">
        <v>345</v>
      </c>
      <c r="EN111" s="31" t="s">
        <v>345</v>
      </c>
      <c r="EO111" s="31" t="s">
        <v>345</v>
      </c>
      <c r="EP111" s="31" t="s">
        <v>345</v>
      </c>
      <c r="EQ111" s="31" t="s">
        <v>345</v>
      </c>
      <c r="ER111" s="31" t="s">
        <v>345</v>
      </c>
      <c r="ES111" s="31" t="s">
        <v>345</v>
      </c>
      <c r="ET111" s="31" t="s">
        <v>345</v>
      </c>
      <c r="EU111" s="31" t="s">
        <v>345</v>
      </c>
      <c r="EV111" s="31" t="s">
        <v>345</v>
      </c>
      <c r="EW111" s="31" t="s">
        <v>345</v>
      </c>
      <c r="EX111" s="31" t="s">
        <v>345</v>
      </c>
      <c r="EY111" s="31" t="s">
        <v>345</v>
      </c>
      <c r="EZ111" s="31" t="s">
        <v>345</v>
      </c>
      <c r="FA111" s="31" t="s">
        <v>345</v>
      </c>
      <c r="FB111" s="31" t="s">
        <v>345</v>
      </c>
      <c r="FC111" s="31" t="s">
        <v>345</v>
      </c>
      <c r="FD111" s="31" t="s">
        <v>345</v>
      </c>
      <c r="FE111" s="31" t="s">
        <v>345</v>
      </c>
      <c r="FF111" s="31" t="s">
        <v>345</v>
      </c>
      <c r="FG111" s="31" t="s">
        <v>345</v>
      </c>
      <c r="FH111" s="31" t="s">
        <v>345</v>
      </c>
      <c r="FI111" s="31" t="s">
        <v>345</v>
      </c>
      <c r="FJ111" s="31" t="s">
        <v>345</v>
      </c>
      <c r="FK111" s="31" t="s">
        <v>345</v>
      </c>
      <c r="FL111" s="31" t="s">
        <v>345</v>
      </c>
      <c r="FM111" s="31" t="s">
        <v>345</v>
      </c>
      <c r="FN111" s="31" t="s">
        <v>345</v>
      </c>
      <c r="FO111" s="31" t="s">
        <v>345</v>
      </c>
      <c r="FP111" s="31" t="s">
        <v>345</v>
      </c>
      <c r="FQ111" s="31" t="s">
        <v>345</v>
      </c>
      <c r="FR111" s="31" t="s">
        <v>345</v>
      </c>
      <c r="FS111" s="31" t="s">
        <v>345</v>
      </c>
      <c r="FT111" s="31" t="s">
        <v>345</v>
      </c>
      <c r="FU111" s="31" t="s">
        <v>345</v>
      </c>
      <c r="FV111" s="31" t="s">
        <v>345</v>
      </c>
      <c r="FW111" s="31" t="s">
        <v>345</v>
      </c>
      <c r="FX111" s="31" t="s">
        <v>345</v>
      </c>
      <c r="FY111" s="32" t="s">
        <v>345</v>
      </c>
      <c r="FZ111" s="31" t="s">
        <v>345</v>
      </c>
      <c r="GA111" s="49" t="s">
        <v>345</v>
      </c>
    </row>
    <row r="112" spans="1:183">
      <c r="A112" s="50">
        <v>1920</v>
      </c>
      <c r="B112" s="31">
        <v>2412.31045701007</v>
      </c>
      <c r="C112" s="31">
        <v>3961.9935116525421</v>
      </c>
      <c r="D112" s="31">
        <v>3991.9895126465149</v>
      </c>
      <c r="E112" s="31">
        <v>1845.5298436003832</v>
      </c>
      <c r="F112" s="31">
        <v>3226.9209999999994</v>
      </c>
      <c r="G112" s="31">
        <v>2795.595625184747</v>
      </c>
      <c r="H112" s="31">
        <v>2587.2326131753639</v>
      </c>
      <c r="I112" s="31">
        <v>4219.9021612149527</v>
      </c>
      <c r="J112" s="31">
        <v>2739.0610630108922</v>
      </c>
      <c r="K112" s="31">
        <v>3110.9598366235532</v>
      </c>
      <c r="L112" s="31">
        <v>4314.0958566839399</v>
      </c>
      <c r="M112" s="31">
        <v>4547.9136285000313</v>
      </c>
      <c r="N112" s="32">
        <v>3312.5391108292079</v>
      </c>
      <c r="O112" s="36" t="s">
        <v>345</v>
      </c>
      <c r="P112" s="31">
        <v>1432.6315789473686</v>
      </c>
      <c r="Q112" s="31">
        <v>1229.2254105158399</v>
      </c>
      <c r="R112" s="31">
        <v>2177.1853805576488</v>
      </c>
      <c r="S112" s="31">
        <v>2536.3570914326851</v>
      </c>
      <c r="T112" s="35" t="s">
        <v>345</v>
      </c>
      <c r="U112" s="31">
        <v>4765.5841731989549</v>
      </c>
      <c r="V112" s="31">
        <v>5641.2497985495575</v>
      </c>
      <c r="W112" s="31">
        <v>3861.4762446010454</v>
      </c>
      <c r="X112" s="31">
        <v>5552.3273640778061</v>
      </c>
      <c r="Y112" s="32">
        <v>5397.0980879634935</v>
      </c>
      <c r="Z112" s="31" t="s">
        <v>345</v>
      </c>
      <c r="AA112" s="31" t="s">
        <v>345</v>
      </c>
      <c r="AB112" s="31">
        <v>1933.1937185477946</v>
      </c>
      <c r="AC112" s="31">
        <v>1708.8678782039105</v>
      </c>
      <c r="AD112" s="31" t="s">
        <v>345</v>
      </c>
      <c r="AE112" s="31" t="s">
        <v>345</v>
      </c>
      <c r="AF112" s="31">
        <v>1031.2349058122686</v>
      </c>
      <c r="AG112" s="35" t="s">
        <v>345</v>
      </c>
      <c r="AH112" s="31" t="s">
        <v>345</v>
      </c>
      <c r="AI112" s="31" t="s">
        <v>345</v>
      </c>
      <c r="AJ112" s="31" t="s">
        <v>345</v>
      </c>
      <c r="AK112" s="31" t="s">
        <v>345</v>
      </c>
      <c r="AL112" s="31" t="s">
        <v>345</v>
      </c>
      <c r="AM112" s="32"/>
      <c r="AN112" s="31"/>
      <c r="AO112" s="31"/>
      <c r="AP112" s="32"/>
      <c r="AQ112" s="31" t="s">
        <v>345</v>
      </c>
      <c r="AR112" s="31" t="s">
        <v>345</v>
      </c>
      <c r="AS112" s="31" t="s">
        <v>345</v>
      </c>
      <c r="AT112" s="31" t="s">
        <v>345</v>
      </c>
      <c r="AU112" s="31" t="s">
        <v>345</v>
      </c>
      <c r="AV112" s="31" t="s">
        <v>345</v>
      </c>
      <c r="AW112" s="31" t="s">
        <v>345</v>
      </c>
      <c r="AX112" s="31" t="s">
        <v>345</v>
      </c>
      <c r="AY112" s="31" t="s">
        <v>345</v>
      </c>
      <c r="AZ112" s="31" t="s">
        <v>345</v>
      </c>
      <c r="BA112" s="31" t="s">
        <v>345</v>
      </c>
      <c r="BB112" s="31" t="s">
        <v>345</v>
      </c>
      <c r="BC112" s="31" t="s">
        <v>345</v>
      </c>
      <c r="BD112" s="31" t="s">
        <v>345</v>
      </c>
      <c r="BE112" s="31" t="s">
        <v>345</v>
      </c>
      <c r="BF112" s="32" t="s">
        <v>345</v>
      </c>
      <c r="BG112" s="31">
        <v>3473.0686694004016</v>
      </c>
      <c r="BH112" s="31">
        <v>963.10757553641804</v>
      </c>
      <c r="BI112" s="31">
        <v>2768.1846225445261</v>
      </c>
      <c r="BJ112" s="31">
        <v>1254.9492998551423</v>
      </c>
      <c r="BK112" s="31">
        <v>1823.0872483221476</v>
      </c>
      <c r="BL112" s="31">
        <v>1226.226012793177</v>
      </c>
      <c r="BM112" s="31">
        <v>2673.9606126914659</v>
      </c>
      <c r="BN112" s="31">
        <v>1172.6913996345952</v>
      </c>
      <c r="BO112" s="32">
        <v>1644.3831246799157</v>
      </c>
      <c r="BP112" s="31" t="s">
        <v>345</v>
      </c>
      <c r="BQ112" s="31">
        <v>1623.8095238095239</v>
      </c>
      <c r="BR112" s="31" t="s">
        <v>345</v>
      </c>
      <c r="BS112" s="31" t="s">
        <v>345</v>
      </c>
      <c r="BT112" s="31" t="s">
        <v>345</v>
      </c>
      <c r="BU112" s="31">
        <v>932.47863247863245</v>
      </c>
      <c r="BV112" s="31">
        <v>1272.3857232310584</v>
      </c>
      <c r="BW112" s="31" t="s">
        <v>345</v>
      </c>
      <c r="BX112" s="31">
        <v>1273.6111111111111</v>
      </c>
      <c r="BY112" s="31" t="s">
        <v>345</v>
      </c>
      <c r="BZ112" s="31">
        <v>1264.0625</v>
      </c>
      <c r="CA112" s="31" t="s">
        <v>345</v>
      </c>
      <c r="CB112" s="31" t="s">
        <v>345</v>
      </c>
      <c r="CC112" s="31" t="s">
        <v>345</v>
      </c>
      <c r="CD112" s="31" t="s">
        <v>345</v>
      </c>
      <c r="CE112" s="32" t="s">
        <v>345</v>
      </c>
      <c r="CF112" s="31" t="s">
        <v>345</v>
      </c>
      <c r="CG112" s="32" t="s">
        <v>345</v>
      </c>
      <c r="CH112" s="31" t="s">
        <v>345</v>
      </c>
      <c r="CI112" s="31">
        <v>634.98363874345557</v>
      </c>
      <c r="CJ112" s="31">
        <v>923.37642757141998</v>
      </c>
      <c r="CK112" s="31">
        <v>1695.7542907305885</v>
      </c>
      <c r="CL112" s="31">
        <v>1289.1375291375291</v>
      </c>
      <c r="CM112" s="31">
        <v>1091.9179939003727</v>
      </c>
      <c r="CN112" s="31" t="s">
        <v>345</v>
      </c>
      <c r="CO112" s="31">
        <v>860.52136522440208</v>
      </c>
      <c r="CP112" s="31" t="s">
        <v>345</v>
      </c>
      <c r="CQ112" s="31" t="s">
        <v>345</v>
      </c>
      <c r="CR112" s="31" t="s">
        <v>345</v>
      </c>
      <c r="CS112" s="31">
        <v>1110.296191819464</v>
      </c>
      <c r="CT112" s="31" t="s">
        <v>345</v>
      </c>
      <c r="CU112" s="31" t="s">
        <v>345</v>
      </c>
      <c r="CV112" s="31" t="s">
        <v>345</v>
      </c>
      <c r="CW112" s="31">
        <v>1092</v>
      </c>
      <c r="CX112" s="32" t="s">
        <v>345</v>
      </c>
      <c r="CY112" s="31" t="s">
        <v>345</v>
      </c>
      <c r="CZ112" s="31" t="s">
        <v>345</v>
      </c>
      <c r="DA112" s="31" t="s">
        <v>345</v>
      </c>
      <c r="DB112" s="31" t="s">
        <v>345</v>
      </c>
      <c r="DC112" s="31" t="s">
        <v>345</v>
      </c>
      <c r="DD112" s="31" t="s">
        <v>345</v>
      </c>
      <c r="DE112" s="31" t="s">
        <v>345</v>
      </c>
      <c r="DF112" s="32" t="s">
        <v>345</v>
      </c>
      <c r="DG112" s="31" t="s">
        <v>345</v>
      </c>
      <c r="DH112" s="31" t="s">
        <v>345</v>
      </c>
      <c r="DI112" s="31" t="s">
        <v>345</v>
      </c>
      <c r="DJ112" s="31" t="s">
        <v>345</v>
      </c>
      <c r="DK112" s="31" t="s">
        <v>345</v>
      </c>
      <c r="DL112" s="31" t="s">
        <v>345</v>
      </c>
      <c r="DM112" s="31" t="s">
        <v>345</v>
      </c>
      <c r="DN112" s="31" t="s">
        <v>345</v>
      </c>
      <c r="DO112" s="31" t="s">
        <v>345</v>
      </c>
      <c r="DP112" s="31" t="s">
        <v>345</v>
      </c>
      <c r="DQ112" s="31" t="s">
        <v>345</v>
      </c>
      <c r="DR112" s="31" t="s">
        <v>345</v>
      </c>
      <c r="DS112" s="31" t="s">
        <v>345</v>
      </c>
      <c r="DT112" s="31" t="s">
        <v>345</v>
      </c>
      <c r="DU112" s="31" t="s">
        <v>345</v>
      </c>
      <c r="DV112" s="32" t="s">
        <v>345</v>
      </c>
      <c r="DW112" s="32" t="s">
        <v>345</v>
      </c>
      <c r="DX112" s="31" t="s">
        <v>345</v>
      </c>
      <c r="DY112" s="31" t="s">
        <v>345</v>
      </c>
      <c r="DZ112" s="31" t="s">
        <v>345</v>
      </c>
      <c r="EA112" s="31" t="s">
        <v>345</v>
      </c>
      <c r="EB112" s="31" t="s">
        <v>345</v>
      </c>
      <c r="EC112" s="31" t="s">
        <v>345</v>
      </c>
      <c r="ED112" s="31" t="s">
        <v>345</v>
      </c>
      <c r="EE112" s="31" t="s">
        <v>345</v>
      </c>
      <c r="EF112" s="31" t="s">
        <v>345</v>
      </c>
      <c r="EG112" s="31" t="s">
        <v>345</v>
      </c>
      <c r="EH112" s="31" t="s">
        <v>345</v>
      </c>
      <c r="EI112" s="31" t="s">
        <v>345</v>
      </c>
      <c r="EJ112" s="31" t="s">
        <v>345</v>
      </c>
      <c r="EK112" s="31" t="s">
        <v>345</v>
      </c>
      <c r="EL112" s="31" t="s">
        <v>345</v>
      </c>
      <c r="EM112" s="31" t="s">
        <v>345</v>
      </c>
      <c r="EN112" s="31" t="s">
        <v>345</v>
      </c>
      <c r="EO112" s="31" t="s">
        <v>345</v>
      </c>
      <c r="EP112" s="31" t="s">
        <v>345</v>
      </c>
      <c r="EQ112" s="31" t="s">
        <v>345</v>
      </c>
      <c r="ER112" s="31" t="s">
        <v>345</v>
      </c>
      <c r="ES112" s="31" t="s">
        <v>345</v>
      </c>
      <c r="ET112" s="31" t="s">
        <v>345</v>
      </c>
      <c r="EU112" s="31" t="s">
        <v>345</v>
      </c>
      <c r="EV112" s="31" t="s">
        <v>345</v>
      </c>
      <c r="EW112" s="31" t="s">
        <v>345</v>
      </c>
      <c r="EX112" s="31" t="s">
        <v>345</v>
      </c>
      <c r="EY112" s="31" t="s">
        <v>345</v>
      </c>
      <c r="EZ112" s="31" t="s">
        <v>345</v>
      </c>
      <c r="FA112" s="31" t="s">
        <v>345</v>
      </c>
      <c r="FB112" s="31" t="s">
        <v>345</v>
      </c>
      <c r="FC112" s="31" t="s">
        <v>345</v>
      </c>
      <c r="FD112" s="31" t="s">
        <v>345</v>
      </c>
      <c r="FE112" s="31" t="s">
        <v>345</v>
      </c>
      <c r="FF112" s="31" t="s">
        <v>345</v>
      </c>
      <c r="FG112" s="31" t="s">
        <v>345</v>
      </c>
      <c r="FH112" s="31" t="s">
        <v>345</v>
      </c>
      <c r="FI112" s="31" t="s">
        <v>345</v>
      </c>
      <c r="FJ112" s="31" t="s">
        <v>345</v>
      </c>
      <c r="FK112" s="31" t="s">
        <v>345</v>
      </c>
      <c r="FL112" s="31" t="s">
        <v>345</v>
      </c>
      <c r="FM112" s="31" t="s">
        <v>345</v>
      </c>
      <c r="FN112" s="31" t="s">
        <v>345</v>
      </c>
      <c r="FO112" s="31" t="s">
        <v>345</v>
      </c>
      <c r="FP112" s="31" t="s">
        <v>345</v>
      </c>
      <c r="FQ112" s="31" t="s">
        <v>345</v>
      </c>
      <c r="FR112" s="31" t="s">
        <v>345</v>
      </c>
      <c r="FS112" s="31" t="s">
        <v>345</v>
      </c>
      <c r="FT112" s="31" t="s">
        <v>345</v>
      </c>
      <c r="FU112" s="31" t="s">
        <v>345</v>
      </c>
      <c r="FV112" s="31" t="s">
        <v>345</v>
      </c>
      <c r="FW112" s="31" t="s">
        <v>345</v>
      </c>
      <c r="FX112" s="31" t="s">
        <v>345</v>
      </c>
      <c r="FY112" s="32" t="s">
        <v>345</v>
      </c>
      <c r="FZ112" s="31" t="s">
        <v>345</v>
      </c>
      <c r="GA112" s="49" t="s">
        <v>345</v>
      </c>
    </row>
    <row r="113" spans="1:183">
      <c r="A113" s="50">
        <v>1921</v>
      </c>
      <c r="B113" s="31">
        <v>2650.136070110701</v>
      </c>
      <c r="C113" s="31">
        <v>4056.3069029850744</v>
      </c>
      <c r="D113" s="31">
        <v>3826.0547945205481</v>
      </c>
      <c r="E113" s="31">
        <v>1884.4526813880127</v>
      </c>
      <c r="F113" s="31">
        <v>3074.6257645259939</v>
      </c>
      <c r="G113" s="31">
        <v>3077.8263199779126</v>
      </c>
      <c r="H113" s="31">
        <v>2528.1003028846876</v>
      </c>
      <c r="I113" s="31">
        <v>4431.3964744979057</v>
      </c>
      <c r="J113" s="31">
        <v>2442.8996652013498</v>
      </c>
      <c r="K113" s="31">
        <v>2820.0371057513912</v>
      </c>
      <c r="L113" s="31">
        <v>4208.1211886668543</v>
      </c>
      <c r="M113" s="31">
        <v>4439.1513432564889</v>
      </c>
      <c r="N113" s="32">
        <v>3315.7111019950121</v>
      </c>
      <c r="O113" s="31">
        <v>2532.6227390180879</v>
      </c>
      <c r="P113" s="31">
        <v>1918.1086174404661</v>
      </c>
      <c r="Q113" s="31">
        <v>1289.902816669412</v>
      </c>
      <c r="R113" s="31">
        <v>2212.4141796272943</v>
      </c>
      <c r="S113" s="31">
        <v>2402.0100502512564</v>
      </c>
      <c r="T113" s="35">
        <v>3132.1258662165324</v>
      </c>
      <c r="U113" s="31">
        <v>4910.822193737411</v>
      </c>
      <c r="V113" s="31">
        <v>5128.0870588235293</v>
      </c>
      <c r="W113" s="31">
        <v>3357.0101905183869</v>
      </c>
      <c r="X113" s="31">
        <v>5322.7335909107596</v>
      </c>
      <c r="Y113" s="32">
        <v>5160.42702520685</v>
      </c>
      <c r="Z113" s="31" t="s">
        <v>345</v>
      </c>
      <c r="AA113" s="31" t="s">
        <v>345</v>
      </c>
      <c r="AB113" s="31">
        <v>2084.6455009776228</v>
      </c>
      <c r="AC113" s="31" t="s">
        <v>345</v>
      </c>
      <c r="AD113" s="31" t="s">
        <v>345</v>
      </c>
      <c r="AE113" s="31" t="s">
        <v>345</v>
      </c>
      <c r="AF113" s="31">
        <v>1041.4055683350521</v>
      </c>
      <c r="AG113" s="35" t="s">
        <v>345</v>
      </c>
      <c r="AH113" s="31" t="s">
        <v>345</v>
      </c>
      <c r="AI113" s="31" t="s">
        <v>345</v>
      </c>
      <c r="AJ113" s="31" t="s">
        <v>345</v>
      </c>
      <c r="AK113" s="31" t="s">
        <v>345</v>
      </c>
      <c r="AL113" s="31" t="s">
        <v>345</v>
      </c>
      <c r="AM113" s="32"/>
      <c r="AN113" s="31"/>
      <c r="AO113" s="31"/>
      <c r="AP113" s="32"/>
      <c r="AQ113" s="31" t="s">
        <v>345</v>
      </c>
      <c r="AR113" s="31" t="s">
        <v>345</v>
      </c>
      <c r="AS113" s="31" t="s">
        <v>345</v>
      </c>
      <c r="AT113" s="31" t="s">
        <v>345</v>
      </c>
      <c r="AU113" s="31" t="s">
        <v>345</v>
      </c>
      <c r="AV113" s="31" t="s">
        <v>345</v>
      </c>
      <c r="AW113" s="31" t="s">
        <v>345</v>
      </c>
      <c r="AX113" s="31" t="s">
        <v>345</v>
      </c>
      <c r="AY113" s="31" t="s">
        <v>345</v>
      </c>
      <c r="AZ113" s="31" t="s">
        <v>345</v>
      </c>
      <c r="BA113" s="31" t="s">
        <v>345</v>
      </c>
      <c r="BB113" s="31" t="s">
        <v>345</v>
      </c>
      <c r="BC113" s="31" t="s">
        <v>345</v>
      </c>
      <c r="BD113" s="31" t="s">
        <v>345</v>
      </c>
      <c r="BE113" s="31" t="s">
        <v>345</v>
      </c>
      <c r="BF113" s="32" t="s">
        <v>345</v>
      </c>
      <c r="BG113" s="31">
        <v>3471.1273290716667</v>
      </c>
      <c r="BH113" s="31">
        <v>963.35228288462224</v>
      </c>
      <c r="BI113" s="31">
        <v>2369.8028254886776</v>
      </c>
      <c r="BJ113" s="31">
        <v>1254.9419516786945</v>
      </c>
      <c r="BK113" s="31">
        <v>1835.9180933199059</v>
      </c>
      <c r="BL113" s="31">
        <v>1257.1368597816961</v>
      </c>
      <c r="BM113" s="31">
        <v>2751.0699001426533</v>
      </c>
      <c r="BN113" s="31">
        <v>1213.9133680079228</v>
      </c>
      <c r="BO113" s="32">
        <v>1631.4398752439204</v>
      </c>
      <c r="BP113" s="31" t="s">
        <v>345</v>
      </c>
      <c r="BQ113" s="31">
        <v>1553.4883720930234</v>
      </c>
      <c r="BR113" s="31" t="s">
        <v>345</v>
      </c>
      <c r="BS113" s="31" t="s">
        <v>345</v>
      </c>
      <c r="BT113" s="31" t="s">
        <v>345</v>
      </c>
      <c r="BU113" s="31">
        <v>919.32773109243692</v>
      </c>
      <c r="BV113" s="31">
        <v>1382.280049566295</v>
      </c>
      <c r="BW113" s="31" t="s">
        <v>345</v>
      </c>
      <c r="BX113" s="31">
        <v>1252.7027027027027</v>
      </c>
      <c r="BY113" s="31" t="s">
        <v>345</v>
      </c>
      <c r="BZ113" s="31">
        <v>1312.5</v>
      </c>
      <c r="CA113" s="31" t="s">
        <v>345</v>
      </c>
      <c r="CB113" s="31" t="s">
        <v>345</v>
      </c>
      <c r="CC113" s="31" t="s">
        <v>345</v>
      </c>
      <c r="CD113" s="31" t="s">
        <v>345</v>
      </c>
      <c r="CE113" s="32" t="s">
        <v>345</v>
      </c>
      <c r="CF113" s="31" t="s">
        <v>345</v>
      </c>
      <c r="CG113" s="32" t="s">
        <v>345</v>
      </c>
      <c r="CH113" s="31" t="s">
        <v>345</v>
      </c>
      <c r="CI113" s="31">
        <v>679.41750732183539</v>
      </c>
      <c r="CJ113" s="31">
        <v>921.06350557051303</v>
      </c>
      <c r="CK113" s="31">
        <v>1859.5025314214904</v>
      </c>
      <c r="CL113" s="31">
        <v>1235.3640687888767</v>
      </c>
      <c r="CM113" s="31">
        <v>1168.5215946843855</v>
      </c>
      <c r="CN113" s="31" t="s">
        <v>345</v>
      </c>
      <c r="CO113" s="31">
        <v>887.74432118330697</v>
      </c>
      <c r="CP113" s="31" t="s">
        <v>345</v>
      </c>
      <c r="CQ113" s="31">
        <v>710.86890705419319</v>
      </c>
      <c r="CR113" s="31" t="s">
        <v>345</v>
      </c>
      <c r="CS113" s="31">
        <v>1074.9032614704256</v>
      </c>
      <c r="CT113" s="31" t="s">
        <v>345</v>
      </c>
      <c r="CU113" s="31" t="s">
        <v>345</v>
      </c>
      <c r="CV113" s="31" t="s">
        <v>345</v>
      </c>
      <c r="CW113" s="31">
        <v>1059.0120663650075</v>
      </c>
      <c r="CX113" s="32" t="s">
        <v>345</v>
      </c>
      <c r="CY113" s="31" t="s">
        <v>345</v>
      </c>
      <c r="CZ113" s="31" t="s">
        <v>345</v>
      </c>
      <c r="DA113" s="31" t="s">
        <v>345</v>
      </c>
      <c r="DB113" s="31" t="s">
        <v>345</v>
      </c>
      <c r="DC113" s="31" t="s">
        <v>345</v>
      </c>
      <c r="DD113" s="31" t="s">
        <v>345</v>
      </c>
      <c r="DE113" s="31" t="s">
        <v>345</v>
      </c>
      <c r="DF113" s="32" t="s">
        <v>345</v>
      </c>
      <c r="DG113" s="31" t="s">
        <v>345</v>
      </c>
      <c r="DH113" s="31" t="s">
        <v>345</v>
      </c>
      <c r="DI113" s="31" t="s">
        <v>345</v>
      </c>
      <c r="DJ113" s="31" t="s">
        <v>345</v>
      </c>
      <c r="DK113" s="31" t="s">
        <v>345</v>
      </c>
      <c r="DL113" s="31" t="s">
        <v>345</v>
      </c>
      <c r="DM113" s="31" t="s">
        <v>345</v>
      </c>
      <c r="DN113" s="31" t="s">
        <v>345</v>
      </c>
      <c r="DO113" s="31" t="s">
        <v>345</v>
      </c>
      <c r="DP113" s="31" t="s">
        <v>345</v>
      </c>
      <c r="DQ113" s="31" t="s">
        <v>345</v>
      </c>
      <c r="DR113" s="31" t="s">
        <v>345</v>
      </c>
      <c r="DS113" s="31" t="s">
        <v>345</v>
      </c>
      <c r="DT113" s="31" t="s">
        <v>345</v>
      </c>
      <c r="DU113" s="31" t="s">
        <v>345</v>
      </c>
      <c r="DV113" s="32" t="s">
        <v>345</v>
      </c>
      <c r="DW113" s="32" t="s">
        <v>345</v>
      </c>
      <c r="DX113" s="31" t="s">
        <v>345</v>
      </c>
      <c r="DY113" s="31" t="s">
        <v>345</v>
      </c>
      <c r="DZ113" s="31" t="s">
        <v>345</v>
      </c>
      <c r="EA113" s="31" t="s">
        <v>345</v>
      </c>
      <c r="EB113" s="31" t="s">
        <v>345</v>
      </c>
      <c r="EC113" s="31" t="s">
        <v>345</v>
      </c>
      <c r="ED113" s="31" t="s">
        <v>345</v>
      </c>
      <c r="EE113" s="31" t="s">
        <v>345</v>
      </c>
      <c r="EF113" s="31" t="s">
        <v>345</v>
      </c>
      <c r="EG113" s="31" t="s">
        <v>345</v>
      </c>
      <c r="EH113" s="31" t="s">
        <v>345</v>
      </c>
      <c r="EI113" s="31" t="s">
        <v>345</v>
      </c>
      <c r="EJ113" s="31" t="s">
        <v>345</v>
      </c>
      <c r="EK113" s="31" t="s">
        <v>345</v>
      </c>
      <c r="EL113" s="31" t="s">
        <v>345</v>
      </c>
      <c r="EM113" s="31" t="s">
        <v>345</v>
      </c>
      <c r="EN113" s="31" t="s">
        <v>345</v>
      </c>
      <c r="EO113" s="31" t="s">
        <v>345</v>
      </c>
      <c r="EP113" s="31" t="s">
        <v>345</v>
      </c>
      <c r="EQ113" s="31" t="s">
        <v>345</v>
      </c>
      <c r="ER113" s="31" t="s">
        <v>345</v>
      </c>
      <c r="ES113" s="31" t="s">
        <v>345</v>
      </c>
      <c r="ET113" s="31" t="s">
        <v>345</v>
      </c>
      <c r="EU113" s="31" t="s">
        <v>345</v>
      </c>
      <c r="EV113" s="31" t="s">
        <v>345</v>
      </c>
      <c r="EW113" s="31" t="s">
        <v>345</v>
      </c>
      <c r="EX113" s="31" t="s">
        <v>345</v>
      </c>
      <c r="EY113" s="31" t="s">
        <v>345</v>
      </c>
      <c r="EZ113" s="31" t="s">
        <v>345</v>
      </c>
      <c r="FA113" s="31" t="s">
        <v>345</v>
      </c>
      <c r="FB113" s="31" t="s">
        <v>345</v>
      </c>
      <c r="FC113" s="31" t="s">
        <v>345</v>
      </c>
      <c r="FD113" s="31" t="s">
        <v>345</v>
      </c>
      <c r="FE113" s="31" t="s">
        <v>345</v>
      </c>
      <c r="FF113" s="31" t="s">
        <v>345</v>
      </c>
      <c r="FG113" s="31" t="s">
        <v>345</v>
      </c>
      <c r="FH113" s="31" t="s">
        <v>345</v>
      </c>
      <c r="FI113" s="31" t="s">
        <v>345</v>
      </c>
      <c r="FJ113" s="31" t="s">
        <v>345</v>
      </c>
      <c r="FK113" s="31" t="s">
        <v>345</v>
      </c>
      <c r="FL113" s="31" t="s">
        <v>345</v>
      </c>
      <c r="FM113" s="31" t="s">
        <v>345</v>
      </c>
      <c r="FN113" s="31" t="s">
        <v>345</v>
      </c>
      <c r="FO113" s="31" t="s">
        <v>345</v>
      </c>
      <c r="FP113" s="31" t="s">
        <v>345</v>
      </c>
      <c r="FQ113" s="31" t="s">
        <v>345</v>
      </c>
      <c r="FR113" s="31" t="s">
        <v>345</v>
      </c>
      <c r="FS113" s="31" t="s">
        <v>345</v>
      </c>
      <c r="FT113" s="31" t="s">
        <v>345</v>
      </c>
      <c r="FU113" s="31" t="s">
        <v>345</v>
      </c>
      <c r="FV113" s="31" t="s">
        <v>345</v>
      </c>
      <c r="FW113" s="31" t="s">
        <v>345</v>
      </c>
      <c r="FX113" s="31" t="s">
        <v>345</v>
      </c>
      <c r="FY113" s="32" t="s">
        <v>345</v>
      </c>
      <c r="FZ113" s="31" t="s">
        <v>345</v>
      </c>
      <c r="GA113" s="49" t="s">
        <v>345</v>
      </c>
    </row>
    <row r="114" spans="1:183">
      <c r="A114" s="50">
        <v>1922</v>
      </c>
      <c r="B114" s="31">
        <v>2877.489430147059</v>
      </c>
      <c r="C114" s="31">
        <v>4413.4791969356756</v>
      </c>
      <c r="D114" s="31">
        <v>4166.351595424444</v>
      </c>
      <c r="E114" s="31">
        <v>2058.0143302180691</v>
      </c>
      <c r="F114" s="31">
        <v>3610.3923135464233</v>
      </c>
      <c r="G114" s="31">
        <v>3330.9854604200323</v>
      </c>
      <c r="H114" s="31">
        <v>2631.1542875798655</v>
      </c>
      <c r="I114" s="31">
        <v>4599.2150170648465</v>
      </c>
      <c r="J114" s="31">
        <v>2678.0801117008164</v>
      </c>
      <c r="K114" s="31">
        <v>3105.0075364260592</v>
      </c>
      <c r="L114" s="31">
        <v>4617.9785281832255</v>
      </c>
      <c r="M114" s="31">
        <v>4636.935184350491</v>
      </c>
      <c r="N114" s="32">
        <v>3585.5925186331983</v>
      </c>
      <c r="O114" s="31">
        <v>2598.2678214523653</v>
      </c>
      <c r="P114" s="31">
        <v>1963.4974533106961</v>
      </c>
      <c r="Q114" s="31">
        <v>1429.8730881874392</v>
      </c>
      <c r="R114" s="31">
        <v>2283.6138339189938</v>
      </c>
      <c r="S114" s="31">
        <v>2748.9270386266094</v>
      </c>
      <c r="T114" s="35">
        <v>3375.3385789310323</v>
      </c>
      <c r="U114" s="31">
        <v>5063.688554000717</v>
      </c>
      <c r="V114" s="31">
        <v>4841.1441717791422</v>
      </c>
      <c r="W114" s="31">
        <v>3793.1455399061028</v>
      </c>
      <c r="X114" s="31">
        <v>5539.843678722711</v>
      </c>
      <c r="Y114" s="32">
        <v>5385.2195366777059</v>
      </c>
      <c r="Z114" s="31" t="s">
        <v>345</v>
      </c>
      <c r="AA114" s="31" t="s">
        <v>345</v>
      </c>
      <c r="AB114" s="31">
        <v>2005.8839680582405</v>
      </c>
      <c r="AC114" s="31" t="s">
        <v>345</v>
      </c>
      <c r="AD114" s="31" t="s">
        <v>345</v>
      </c>
      <c r="AE114" s="31" t="s">
        <v>345</v>
      </c>
      <c r="AF114" s="31">
        <v>1056.7364801500469</v>
      </c>
      <c r="AG114" s="35" t="s">
        <v>345</v>
      </c>
      <c r="AH114" s="31" t="s">
        <v>345</v>
      </c>
      <c r="AI114" s="31" t="s">
        <v>345</v>
      </c>
      <c r="AJ114" s="31" t="s">
        <v>345</v>
      </c>
      <c r="AK114" s="31" t="s">
        <v>345</v>
      </c>
      <c r="AL114" s="31" t="s">
        <v>345</v>
      </c>
      <c r="AM114" s="32"/>
      <c r="AN114" s="31"/>
      <c r="AO114" s="31"/>
      <c r="AP114" s="32"/>
      <c r="AQ114" s="31" t="s">
        <v>345</v>
      </c>
      <c r="AR114" s="31" t="s">
        <v>345</v>
      </c>
      <c r="AS114" s="31" t="s">
        <v>345</v>
      </c>
      <c r="AT114" s="31" t="s">
        <v>345</v>
      </c>
      <c r="AU114" s="31" t="s">
        <v>345</v>
      </c>
      <c r="AV114" s="31" t="s">
        <v>345</v>
      </c>
      <c r="AW114" s="31" t="s">
        <v>345</v>
      </c>
      <c r="AX114" s="31" t="s">
        <v>345</v>
      </c>
      <c r="AY114" s="31" t="s">
        <v>345</v>
      </c>
      <c r="AZ114" s="31" t="s">
        <v>345</v>
      </c>
      <c r="BA114" s="31" t="s">
        <v>345</v>
      </c>
      <c r="BB114" s="31" t="s">
        <v>345</v>
      </c>
      <c r="BC114" s="31" t="s">
        <v>345</v>
      </c>
      <c r="BD114" s="31" t="s">
        <v>345</v>
      </c>
      <c r="BE114" s="31" t="s">
        <v>345</v>
      </c>
      <c r="BF114" s="32" t="s">
        <v>345</v>
      </c>
      <c r="BG114" s="31">
        <v>3635.6400280585458</v>
      </c>
      <c r="BH114" s="31">
        <v>1009.0743465769742</v>
      </c>
      <c r="BI114" s="31">
        <v>2425.782724526799</v>
      </c>
      <c r="BJ114" s="31">
        <v>1254.9319467808532</v>
      </c>
      <c r="BK114" s="31">
        <v>1850.3536254874743</v>
      </c>
      <c r="BL114" s="31">
        <v>1344.5638693675073</v>
      </c>
      <c r="BM114" s="31">
        <v>3078.1577110956036</v>
      </c>
      <c r="BN114" s="31">
        <v>1240.6508229782062</v>
      </c>
      <c r="BO114" s="32">
        <v>1691.9224528101283</v>
      </c>
      <c r="BP114" s="31" t="s">
        <v>345</v>
      </c>
      <c r="BQ114" s="31">
        <v>1690.6976744186047</v>
      </c>
      <c r="BR114" s="31" t="s">
        <v>345</v>
      </c>
      <c r="BS114" s="31" t="s">
        <v>345</v>
      </c>
      <c r="BT114" s="31" t="s">
        <v>345</v>
      </c>
      <c r="BU114" s="31">
        <v>950</v>
      </c>
      <c r="BV114" s="31">
        <v>1291.2323727774371</v>
      </c>
      <c r="BW114" s="31" t="s">
        <v>345</v>
      </c>
      <c r="BX114" s="31">
        <v>1309.090909090909</v>
      </c>
      <c r="BY114" s="31" t="s">
        <v>345</v>
      </c>
      <c r="BZ114" s="31">
        <v>1183.0769230769231</v>
      </c>
      <c r="CA114" s="31" t="s">
        <v>345</v>
      </c>
      <c r="CB114" s="31" t="s">
        <v>345</v>
      </c>
      <c r="CC114" s="31" t="s">
        <v>345</v>
      </c>
      <c r="CD114" s="31" t="s">
        <v>345</v>
      </c>
      <c r="CE114" s="32" t="s">
        <v>345</v>
      </c>
      <c r="CF114" s="31" t="s">
        <v>345</v>
      </c>
      <c r="CG114" s="32" t="s">
        <v>345</v>
      </c>
      <c r="CH114" s="31" t="s">
        <v>345</v>
      </c>
      <c r="CI114" s="31">
        <v>701.0115979381444</v>
      </c>
      <c r="CJ114" s="31">
        <v>925.52890652177393</v>
      </c>
      <c r="CK114" s="31">
        <v>1831.1224807285566</v>
      </c>
      <c r="CL114" s="31">
        <v>1357.2646504531992</v>
      </c>
      <c r="CM114" s="31">
        <v>1064.6527155769074</v>
      </c>
      <c r="CN114" s="31" t="s">
        <v>345</v>
      </c>
      <c r="CO114" s="31">
        <v>983.09053069719039</v>
      </c>
      <c r="CP114" s="31" t="s">
        <v>345</v>
      </c>
      <c r="CQ114" s="31" t="s">
        <v>345</v>
      </c>
      <c r="CR114" s="31" t="s">
        <v>345</v>
      </c>
      <c r="CS114" s="31">
        <v>1151.7036235803137</v>
      </c>
      <c r="CT114" s="31" t="s">
        <v>345</v>
      </c>
      <c r="CU114" s="31" t="s">
        <v>345</v>
      </c>
      <c r="CV114" s="31" t="s">
        <v>345</v>
      </c>
      <c r="CW114" s="31">
        <v>1086.4542574995342</v>
      </c>
      <c r="CX114" s="32" t="s">
        <v>345</v>
      </c>
      <c r="CY114" s="31" t="s">
        <v>345</v>
      </c>
      <c r="CZ114" s="31" t="s">
        <v>345</v>
      </c>
      <c r="DA114" s="31" t="s">
        <v>345</v>
      </c>
      <c r="DB114" s="31" t="s">
        <v>345</v>
      </c>
      <c r="DC114" s="31" t="s">
        <v>345</v>
      </c>
      <c r="DD114" s="31" t="s">
        <v>345</v>
      </c>
      <c r="DE114" s="31" t="s">
        <v>345</v>
      </c>
      <c r="DF114" s="32" t="s">
        <v>345</v>
      </c>
      <c r="DG114" s="31" t="s">
        <v>345</v>
      </c>
      <c r="DH114" s="31" t="s">
        <v>345</v>
      </c>
      <c r="DI114" s="31" t="s">
        <v>345</v>
      </c>
      <c r="DJ114" s="31" t="s">
        <v>345</v>
      </c>
      <c r="DK114" s="31" t="s">
        <v>345</v>
      </c>
      <c r="DL114" s="31" t="s">
        <v>345</v>
      </c>
      <c r="DM114" s="31" t="s">
        <v>345</v>
      </c>
      <c r="DN114" s="31" t="s">
        <v>345</v>
      </c>
      <c r="DO114" s="31" t="s">
        <v>345</v>
      </c>
      <c r="DP114" s="31" t="s">
        <v>345</v>
      </c>
      <c r="DQ114" s="31" t="s">
        <v>345</v>
      </c>
      <c r="DR114" s="31" t="s">
        <v>345</v>
      </c>
      <c r="DS114" s="31" t="s">
        <v>345</v>
      </c>
      <c r="DT114" s="31" t="s">
        <v>345</v>
      </c>
      <c r="DU114" s="31" t="s">
        <v>345</v>
      </c>
      <c r="DV114" s="32" t="s">
        <v>345</v>
      </c>
      <c r="DW114" s="32" t="s">
        <v>345</v>
      </c>
      <c r="DX114" s="31" t="s">
        <v>345</v>
      </c>
      <c r="DY114" s="31" t="s">
        <v>345</v>
      </c>
      <c r="DZ114" s="31" t="s">
        <v>345</v>
      </c>
      <c r="EA114" s="31" t="s">
        <v>345</v>
      </c>
      <c r="EB114" s="31" t="s">
        <v>345</v>
      </c>
      <c r="EC114" s="31" t="s">
        <v>345</v>
      </c>
      <c r="ED114" s="31" t="s">
        <v>345</v>
      </c>
      <c r="EE114" s="31" t="s">
        <v>345</v>
      </c>
      <c r="EF114" s="31" t="s">
        <v>345</v>
      </c>
      <c r="EG114" s="31" t="s">
        <v>345</v>
      </c>
      <c r="EH114" s="31" t="s">
        <v>345</v>
      </c>
      <c r="EI114" s="31" t="s">
        <v>345</v>
      </c>
      <c r="EJ114" s="31" t="s">
        <v>345</v>
      </c>
      <c r="EK114" s="31" t="s">
        <v>345</v>
      </c>
      <c r="EL114" s="31" t="s">
        <v>345</v>
      </c>
      <c r="EM114" s="31" t="s">
        <v>345</v>
      </c>
      <c r="EN114" s="31" t="s">
        <v>345</v>
      </c>
      <c r="EO114" s="31" t="s">
        <v>345</v>
      </c>
      <c r="EP114" s="31" t="s">
        <v>345</v>
      </c>
      <c r="EQ114" s="31" t="s">
        <v>345</v>
      </c>
      <c r="ER114" s="31" t="s">
        <v>345</v>
      </c>
      <c r="ES114" s="31" t="s">
        <v>345</v>
      </c>
      <c r="ET114" s="31" t="s">
        <v>345</v>
      </c>
      <c r="EU114" s="31" t="s">
        <v>345</v>
      </c>
      <c r="EV114" s="31" t="s">
        <v>345</v>
      </c>
      <c r="EW114" s="31" t="s">
        <v>345</v>
      </c>
      <c r="EX114" s="31" t="s">
        <v>345</v>
      </c>
      <c r="EY114" s="31" t="s">
        <v>345</v>
      </c>
      <c r="EZ114" s="31" t="s">
        <v>345</v>
      </c>
      <c r="FA114" s="31" t="s">
        <v>345</v>
      </c>
      <c r="FB114" s="31" t="s">
        <v>345</v>
      </c>
      <c r="FC114" s="31" t="s">
        <v>345</v>
      </c>
      <c r="FD114" s="31" t="s">
        <v>345</v>
      </c>
      <c r="FE114" s="31" t="s">
        <v>345</v>
      </c>
      <c r="FF114" s="31" t="s">
        <v>345</v>
      </c>
      <c r="FG114" s="31" t="s">
        <v>345</v>
      </c>
      <c r="FH114" s="31" t="s">
        <v>345</v>
      </c>
      <c r="FI114" s="31" t="s">
        <v>345</v>
      </c>
      <c r="FJ114" s="31" t="s">
        <v>345</v>
      </c>
      <c r="FK114" s="31" t="s">
        <v>345</v>
      </c>
      <c r="FL114" s="31" t="s">
        <v>345</v>
      </c>
      <c r="FM114" s="31" t="s">
        <v>345</v>
      </c>
      <c r="FN114" s="31" t="s">
        <v>345</v>
      </c>
      <c r="FO114" s="31" t="s">
        <v>345</v>
      </c>
      <c r="FP114" s="31" t="s">
        <v>345</v>
      </c>
      <c r="FQ114" s="31" t="s">
        <v>345</v>
      </c>
      <c r="FR114" s="31" t="s">
        <v>345</v>
      </c>
      <c r="FS114" s="31" t="s">
        <v>345</v>
      </c>
      <c r="FT114" s="31" t="s">
        <v>345</v>
      </c>
      <c r="FU114" s="31" t="s">
        <v>345</v>
      </c>
      <c r="FV114" s="31" t="s">
        <v>345</v>
      </c>
      <c r="FW114" s="31" t="s">
        <v>345</v>
      </c>
      <c r="FX114" s="31" t="s">
        <v>345</v>
      </c>
      <c r="FY114" s="32" t="s">
        <v>345</v>
      </c>
      <c r="FZ114" s="31" t="s">
        <v>345</v>
      </c>
      <c r="GA114" s="49" t="s">
        <v>345</v>
      </c>
    </row>
    <row r="115" spans="1:183">
      <c r="A115" s="50">
        <v>1923</v>
      </c>
      <c r="B115" s="31">
        <v>2842.2196240256767</v>
      </c>
      <c r="C115" s="31">
        <v>4533.2403405370005</v>
      </c>
      <c r="D115" s="31">
        <v>4558.8110846245527</v>
      </c>
      <c r="E115" s="31">
        <v>2186.799259944496</v>
      </c>
      <c r="F115" s="31">
        <v>3753.525677031093</v>
      </c>
      <c r="G115" s="31">
        <v>2749.5786990225815</v>
      </c>
      <c r="H115" s="31">
        <v>2763.0230971264423</v>
      </c>
      <c r="I115" s="31">
        <v>4634.9986013986017</v>
      </c>
      <c r="J115" s="31">
        <v>2732.1248314814598</v>
      </c>
      <c r="K115" s="31">
        <v>3248.9578122394528</v>
      </c>
      <c r="L115" s="31">
        <v>4873.9327605178742</v>
      </c>
      <c r="M115" s="31">
        <v>4759.7096152121267</v>
      </c>
      <c r="N115" s="32">
        <v>3517.4034314408614</v>
      </c>
      <c r="O115" s="31">
        <v>2574.6516257465164</v>
      </c>
      <c r="P115" s="31">
        <v>1987.8535773710482</v>
      </c>
      <c r="Q115" s="31">
        <v>1473.4051100755264</v>
      </c>
      <c r="R115" s="31">
        <v>2289.9253902137593</v>
      </c>
      <c r="S115" s="31">
        <v>2696.1483594864476</v>
      </c>
      <c r="T115" s="35">
        <v>3317.8947581440302</v>
      </c>
      <c r="U115" s="31">
        <v>5192.0308934526938</v>
      </c>
      <c r="V115" s="31">
        <v>5144.4796380090493</v>
      </c>
      <c r="W115" s="31">
        <v>3975.9576490924815</v>
      </c>
      <c r="X115" s="31">
        <v>6164.1990354756335</v>
      </c>
      <c r="Y115" s="32">
        <v>5953.2268120560211</v>
      </c>
      <c r="Z115" s="31" t="s">
        <v>345</v>
      </c>
      <c r="AA115" s="31" t="s">
        <v>345</v>
      </c>
      <c r="AB115" s="31">
        <v>2150.6136464816118</v>
      </c>
      <c r="AC115" s="31" t="s">
        <v>345</v>
      </c>
      <c r="AD115" s="31" t="s">
        <v>345</v>
      </c>
      <c r="AE115" s="31" t="s">
        <v>345</v>
      </c>
      <c r="AF115" s="31">
        <v>1096.0190960190962</v>
      </c>
      <c r="AG115" s="35" t="s">
        <v>345</v>
      </c>
      <c r="AH115" s="31" t="s">
        <v>345</v>
      </c>
      <c r="AI115" s="31" t="s">
        <v>345</v>
      </c>
      <c r="AJ115" s="31" t="s">
        <v>345</v>
      </c>
      <c r="AK115" s="31" t="s">
        <v>345</v>
      </c>
      <c r="AL115" s="31" t="s">
        <v>345</v>
      </c>
      <c r="AM115" s="32"/>
      <c r="AN115" s="31"/>
      <c r="AO115" s="31"/>
      <c r="AP115" s="32"/>
      <c r="AQ115" s="31" t="s">
        <v>345</v>
      </c>
      <c r="AR115" s="31" t="s">
        <v>345</v>
      </c>
      <c r="AS115" s="31" t="s">
        <v>345</v>
      </c>
      <c r="AT115" s="31" t="s">
        <v>345</v>
      </c>
      <c r="AU115" s="31" t="s">
        <v>345</v>
      </c>
      <c r="AV115" s="31" t="s">
        <v>345</v>
      </c>
      <c r="AW115" s="31" t="s">
        <v>345</v>
      </c>
      <c r="AX115" s="31" t="s">
        <v>345</v>
      </c>
      <c r="AY115" s="31" t="s">
        <v>345</v>
      </c>
      <c r="AZ115" s="31" t="s">
        <v>345</v>
      </c>
      <c r="BA115" s="31" t="s">
        <v>345</v>
      </c>
      <c r="BB115" s="31" t="s">
        <v>345</v>
      </c>
      <c r="BC115" s="31" t="s">
        <v>345</v>
      </c>
      <c r="BD115" s="31" t="s">
        <v>345</v>
      </c>
      <c r="BE115" s="31" t="s">
        <v>345</v>
      </c>
      <c r="BF115" s="32" t="s">
        <v>345</v>
      </c>
      <c r="BG115" s="31">
        <v>3897.8587871454342</v>
      </c>
      <c r="BH115" s="31">
        <v>1045.5950010300076</v>
      </c>
      <c r="BI115" s="31">
        <v>2884.6009834756219</v>
      </c>
      <c r="BJ115" s="31">
        <v>1255.030555969593</v>
      </c>
      <c r="BK115" s="31">
        <v>1884.1022971302141</v>
      </c>
      <c r="BL115" s="31">
        <v>1414.9369149369149</v>
      </c>
      <c r="BM115" s="31">
        <v>3169.9658703071673</v>
      </c>
      <c r="BN115" s="31">
        <v>1420.252064803999</v>
      </c>
      <c r="BO115" s="32">
        <v>1788.9112446266413</v>
      </c>
      <c r="BP115" s="31" t="s">
        <v>345</v>
      </c>
      <c r="BQ115" s="31">
        <v>1527.2727272727273</v>
      </c>
      <c r="BR115" s="31" t="s">
        <v>345</v>
      </c>
      <c r="BS115" s="31" t="s">
        <v>345</v>
      </c>
      <c r="BT115" s="31" t="s">
        <v>345</v>
      </c>
      <c r="BU115" s="31">
        <v>974.19354838709683</v>
      </c>
      <c r="BV115" s="31">
        <v>1405.3398058252426</v>
      </c>
      <c r="BW115" s="31" t="s">
        <v>345</v>
      </c>
      <c r="BX115" s="31">
        <v>1252.5</v>
      </c>
      <c r="BY115" s="31" t="s">
        <v>345</v>
      </c>
      <c r="BZ115" s="31">
        <v>1266.1538461538462</v>
      </c>
      <c r="CA115" s="31" t="s">
        <v>345</v>
      </c>
      <c r="CB115" s="31" t="s">
        <v>345</v>
      </c>
      <c r="CC115" s="31" t="s">
        <v>345</v>
      </c>
      <c r="CD115" s="31" t="s">
        <v>345</v>
      </c>
      <c r="CE115" s="32" t="s">
        <v>345</v>
      </c>
      <c r="CF115" s="31" t="s">
        <v>345</v>
      </c>
      <c r="CG115" s="32" t="s">
        <v>345</v>
      </c>
      <c r="CH115" s="31" t="s">
        <v>345</v>
      </c>
      <c r="CI115" s="31">
        <v>671.27232142857144</v>
      </c>
      <c r="CJ115" s="31">
        <v>929.82322021714003</v>
      </c>
      <c r="CK115" s="31">
        <v>1809.3504841465731</v>
      </c>
      <c r="CL115" s="31">
        <v>1249.8679344955096</v>
      </c>
      <c r="CM115" s="31">
        <v>1130.8478365000799</v>
      </c>
      <c r="CN115" s="31" t="s">
        <v>345</v>
      </c>
      <c r="CO115" s="31">
        <v>1001.0245901639345</v>
      </c>
      <c r="CP115" s="31" t="s">
        <v>345</v>
      </c>
      <c r="CQ115" s="31" t="s">
        <v>345</v>
      </c>
      <c r="CR115" s="31" t="s">
        <v>345</v>
      </c>
      <c r="CS115" s="31">
        <v>1109.8174120137603</v>
      </c>
      <c r="CT115" s="31" t="s">
        <v>345</v>
      </c>
      <c r="CU115" s="31" t="s">
        <v>345</v>
      </c>
      <c r="CV115" s="31" t="s">
        <v>345</v>
      </c>
      <c r="CW115" s="31">
        <v>1065.6100258016957</v>
      </c>
      <c r="CX115" s="32" t="s">
        <v>345</v>
      </c>
      <c r="CY115" s="31" t="s">
        <v>345</v>
      </c>
      <c r="CZ115" s="31" t="s">
        <v>345</v>
      </c>
      <c r="DA115" s="31" t="s">
        <v>345</v>
      </c>
      <c r="DB115" s="31" t="s">
        <v>345</v>
      </c>
      <c r="DC115" s="31" t="s">
        <v>345</v>
      </c>
      <c r="DD115" s="31" t="s">
        <v>345</v>
      </c>
      <c r="DE115" s="31" t="s">
        <v>345</v>
      </c>
      <c r="DF115" s="32" t="s">
        <v>345</v>
      </c>
      <c r="DG115" s="31" t="s">
        <v>345</v>
      </c>
      <c r="DH115" s="31" t="s">
        <v>345</v>
      </c>
      <c r="DI115" s="31" t="s">
        <v>345</v>
      </c>
      <c r="DJ115" s="31" t="s">
        <v>345</v>
      </c>
      <c r="DK115" s="31" t="s">
        <v>345</v>
      </c>
      <c r="DL115" s="31" t="s">
        <v>345</v>
      </c>
      <c r="DM115" s="31" t="s">
        <v>345</v>
      </c>
      <c r="DN115" s="31" t="s">
        <v>345</v>
      </c>
      <c r="DO115" s="31" t="s">
        <v>345</v>
      </c>
      <c r="DP115" s="31" t="s">
        <v>345</v>
      </c>
      <c r="DQ115" s="31" t="s">
        <v>345</v>
      </c>
      <c r="DR115" s="31">
        <v>712.11356921524828</v>
      </c>
      <c r="DS115" s="28" t="s">
        <v>345</v>
      </c>
      <c r="DT115" s="28" t="s">
        <v>345</v>
      </c>
      <c r="DU115" s="28" t="s">
        <v>345</v>
      </c>
      <c r="DV115" s="32" t="s">
        <v>345</v>
      </c>
      <c r="DW115" s="32" t="s">
        <v>345</v>
      </c>
      <c r="DX115" s="31" t="s">
        <v>345</v>
      </c>
      <c r="DY115" s="31" t="s">
        <v>345</v>
      </c>
      <c r="DZ115" s="31" t="s">
        <v>345</v>
      </c>
      <c r="EA115" s="31" t="s">
        <v>345</v>
      </c>
      <c r="EB115" s="31" t="s">
        <v>345</v>
      </c>
      <c r="EC115" s="31" t="s">
        <v>345</v>
      </c>
      <c r="ED115" s="31" t="s">
        <v>345</v>
      </c>
      <c r="EE115" s="31" t="s">
        <v>345</v>
      </c>
      <c r="EF115" s="31" t="s">
        <v>345</v>
      </c>
      <c r="EG115" s="31" t="s">
        <v>345</v>
      </c>
      <c r="EH115" s="31" t="s">
        <v>345</v>
      </c>
      <c r="EI115" s="31" t="s">
        <v>345</v>
      </c>
      <c r="EJ115" s="31" t="s">
        <v>345</v>
      </c>
      <c r="EK115" s="31" t="s">
        <v>345</v>
      </c>
      <c r="EL115" s="31" t="s">
        <v>345</v>
      </c>
      <c r="EM115" s="31" t="s">
        <v>345</v>
      </c>
      <c r="EN115" s="31" t="s">
        <v>345</v>
      </c>
      <c r="EO115" s="31" t="s">
        <v>345</v>
      </c>
      <c r="EP115" s="31" t="s">
        <v>345</v>
      </c>
      <c r="EQ115" s="31" t="s">
        <v>345</v>
      </c>
      <c r="ER115" s="31" t="s">
        <v>345</v>
      </c>
      <c r="ES115" s="31" t="s">
        <v>345</v>
      </c>
      <c r="ET115" s="31" t="s">
        <v>345</v>
      </c>
      <c r="EU115" s="31" t="s">
        <v>345</v>
      </c>
      <c r="EV115" s="31" t="s">
        <v>345</v>
      </c>
      <c r="EW115" s="31" t="s">
        <v>345</v>
      </c>
      <c r="EX115" s="31" t="s">
        <v>345</v>
      </c>
      <c r="EY115" s="31" t="s">
        <v>345</v>
      </c>
      <c r="EZ115" s="31" t="s">
        <v>345</v>
      </c>
      <c r="FA115" s="31" t="s">
        <v>345</v>
      </c>
      <c r="FB115" s="31" t="s">
        <v>345</v>
      </c>
      <c r="FC115" s="31" t="s">
        <v>345</v>
      </c>
      <c r="FD115" s="31" t="s">
        <v>345</v>
      </c>
      <c r="FE115" s="31" t="s">
        <v>345</v>
      </c>
      <c r="FF115" s="31" t="s">
        <v>345</v>
      </c>
      <c r="FG115" s="31" t="s">
        <v>345</v>
      </c>
      <c r="FH115" s="31" t="s">
        <v>345</v>
      </c>
      <c r="FI115" s="31" t="s">
        <v>345</v>
      </c>
      <c r="FJ115" s="31" t="s">
        <v>345</v>
      </c>
      <c r="FK115" s="31" t="s">
        <v>345</v>
      </c>
      <c r="FL115" s="31" t="s">
        <v>345</v>
      </c>
      <c r="FM115" s="31" t="s">
        <v>345</v>
      </c>
      <c r="FN115" s="31" t="s">
        <v>345</v>
      </c>
      <c r="FO115" s="31" t="s">
        <v>345</v>
      </c>
      <c r="FP115" s="31" t="s">
        <v>345</v>
      </c>
      <c r="FQ115" s="31" t="s">
        <v>345</v>
      </c>
      <c r="FR115" s="31" t="s">
        <v>345</v>
      </c>
      <c r="FS115" s="31" t="s">
        <v>345</v>
      </c>
      <c r="FT115" s="31" t="s">
        <v>345</v>
      </c>
      <c r="FU115" s="31" t="s">
        <v>345</v>
      </c>
      <c r="FV115" s="31" t="s">
        <v>345</v>
      </c>
      <c r="FW115" s="31" t="s">
        <v>345</v>
      </c>
      <c r="FX115" s="31" t="s">
        <v>345</v>
      </c>
      <c r="FY115" s="32" t="s">
        <v>345</v>
      </c>
      <c r="FZ115" s="31" t="s">
        <v>345</v>
      </c>
      <c r="GA115" s="49" t="s">
        <v>345</v>
      </c>
    </row>
    <row r="116" spans="1:183">
      <c r="A116" s="50">
        <v>1924</v>
      </c>
      <c r="B116" s="31">
        <v>3162.7758305394696</v>
      </c>
      <c r="C116" s="31">
        <v>4637.7883742052672</v>
      </c>
      <c r="D116" s="31">
        <v>4528.1941575686042</v>
      </c>
      <c r="E116" s="31">
        <v>2224.0437041564792</v>
      </c>
      <c r="F116" s="31">
        <v>4179.4635078144374</v>
      </c>
      <c r="G116" s="31">
        <v>3198.8292900776751</v>
      </c>
      <c r="H116" s="31">
        <v>2765.0662688738321</v>
      </c>
      <c r="I116" s="31">
        <v>4895.4949063876657</v>
      </c>
      <c r="J116" s="31">
        <v>2715.1208223831809</v>
      </c>
      <c r="K116" s="31">
        <v>3407.0752366716492</v>
      </c>
      <c r="L116" s="31">
        <v>5038.8226386036949</v>
      </c>
      <c r="M116" s="31">
        <v>4920.9420460870533</v>
      </c>
      <c r="N116" s="32">
        <v>3777.2831966115214</v>
      </c>
      <c r="O116" s="31">
        <v>2569.0515806988351</v>
      </c>
      <c r="P116" s="31">
        <v>2056.8333333333335</v>
      </c>
      <c r="Q116" s="31">
        <v>1401.2698412698412</v>
      </c>
      <c r="R116" s="31">
        <v>2331.0072953011008</v>
      </c>
      <c r="S116" s="31">
        <v>2894.1009239516702</v>
      </c>
      <c r="T116" s="35">
        <v>3544.1984570073441</v>
      </c>
      <c r="U116" s="31">
        <v>5417.4256745145212</v>
      </c>
      <c r="V116" s="31">
        <v>5142.9488888888882</v>
      </c>
      <c r="W116" s="31">
        <v>3977.0193740685545</v>
      </c>
      <c r="X116" s="31">
        <v>6232.5506730215266</v>
      </c>
      <c r="Y116" s="32">
        <v>6023.5632812440426</v>
      </c>
      <c r="Z116" s="31" t="s">
        <v>345</v>
      </c>
      <c r="AA116" s="31">
        <v>908.77717149628836</v>
      </c>
      <c r="AB116" s="31">
        <v>2352.7875716463477</v>
      </c>
      <c r="AC116" s="31">
        <v>1912.0627627432018</v>
      </c>
      <c r="AD116" s="31" t="s">
        <v>345</v>
      </c>
      <c r="AE116" s="31" t="s">
        <v>345</v>
      </c>
      <c r="AF116" s="31">
        <v>1158.1183611532626</v>
      </c>
      <c r="AG116" s="35" t="s">
        <v>345</v>
      </c>
      <c r="AH116" s="31" t="s">
        <v>345</v>
      </c>
      <c r="AI116" s="31" t="s">
        <v>345</v>
      </c>
      <c r="AJ116" s="31" t="s">
        <v>345</v>
      </c>
      <c r="AK116" s="31" t="s">
        <v>345</v>
      </c>
      <c r="AL116" s="31" t="s">
        <v>345</v>
      </c>
      <c r="AM116" s="32"/>
      <c r="AN116" s="31"/>
      <c r="AO116" s="31"/>
      <c r="AP116" s="32"/>
      <c r="AQ116" s="31" t="s">
        <v>345</v>
      </c>
      <c r="AR116" s="31" t="s">
        <v>345</v>
      </c>
      <c r="AS116" s="31" t="s">
        <v>345</v>
      </c>
      <c r="AT116" s="31" t="s">
        <v>345</v>
      </c>
      <c r="AU116" s="31" t="s">
        <v>345</v>
      </c>
      <c r="AV116" s="31" t="s">
        <v>345</v>
      </c>
      <c r="AW116" s="31" t="s">
        <v>345</v>
      </c>
      <c r="AX116" s="31" t="s">
        <v>345</v>
      </c>
      <c r="AY116" s="31" t="s">
        <v>345</v>
      </c>
      <c r="AZ116" s="31" t="s">
        <v>345</v>
      </c>
      <c r="BA116" s="31" t="s">
        <v>345</v>
      </c>
      <c r="BB116" s="31" t="s">
        <v>345</v>
      </c>
      <c r="BC116" s="31" t="s">
        <v>345</v>
      </c>
      <c r="BD116" s="31" t="s">
        <v>345</v>
      </c>
      <c r="BE116" s="31" t="s">
        <v>345</v>
      </c>
      <c r="BF116" s="32" t="s">
        <v>345</v>
      </c>
      <c r="BG116" s="31">
        <v>4055.2621749839259</v>
      </c>
      <c r="BH116" s="31">
        <v>1023.920869360428</v>
      </c>
      <c r="BI116" s="31">
        <v>3061.6796835366131</v>
      </c>
      <c r="BJ116" s="31">
        <v>1255.0130775937228</v>
      </c>
      <c r="BK116" s="31">
        <v>1825.0368377218272</v>
      </c>
      <c r="BL116" s="31">
        <v>1524.0384615384614</v>
      </c>
      <c r="BM116" s="31">
        <v>3397.1962616822429</v>
      </c>
      <c r="BN116" s="31">
        <v>1630.0261661491008</v>
      </c>
      <c r="BO116" s="32">
        <v>1822.1913719096938</v>
      </c>
      <c r="BP116" s="31" t="s">
        <v>345</v>
      </c>
      <c r="BQ116" s="31">
        <v>1708.8888888888889</v>
      </c>
      <c r="BR116" s="31" t="s">
        <v>345</v>
      </c>
      <c r="BS116" s="31" t="s">
        <v>345</v>
      </c>
      <c r="BT116" s="31" t="s">
        <v>345</v>
      </c>
      <c r="BU116" s="31">
        <v>1017.3228346456693</v>
      </c>
      <c r="BV116" s="31">
        <v>1503.9039039039039</v>
      </c>
      <c r="BW116" s="31" t="s">
        <v>345</v>
      </c>
      <c r="BX116" s="31">
        <v>1141.4634146341461</v>
      </c>
      <c r="BY116" s="31" t="s">
        <v>345</v>
      </c>
      <c r="BZ116" s="31">
        <v>1321.2121212121212</v>
      </c>
      <c r="CA116" s="31" t="s">
        <v>345</v>
      </c>
      <c r="CB116" s="31" t="s">
        <v>345</v>
      </c>
      <c r="CC116" s="31" t="s">
        <v>345</v>
      </c>
      <c r="CD116" s="31" t="s">
        <v>345</v>
      </c>
      <c r="CE116" s="32" t="s">
        <v>345</v>
      </c>
      <c r="CF116" s="31" t="s">
        <v>345</v>
      </c>
      <c r="CG116" s="32" t="s">
        <v>345</v>
      </c>
      <c r="CH116" s="31" t="s">
        <v>345</v>
      </c>
      <c r="CI116" s="31">
        <v>697.07293969055888</v>
      </c>
      <c r="CJ116" s="31">
        <v>968.63536386695239</v>
      </c>
      <c r="CK116" s="31">
        <v>1836.3172136455032</v>
      </c>
      <c r="CL116" s="31">
        <v>1338.4296449857475</v>
      </c>
      <c r="CM116" s="31">
        <v>1128.5904359395788</v>
      </c>
      <c r="CN116" s="31" t="s">
        <v>345</v>
      </c>
      <c r="CO116" s="31">
        <v>1074.5137661025512</v>
      </c>
      <c r="CP116" s="31" t="s">
        <v>345</v>
      </c>
      <c r="CQ116" s="31" t="s">
        <v>345</v>
      </c>
      <c r="CR116" s="31" t="s">
        <v>345</v>
      </c>
      <c r="CS116" s="31">
        <v>1060.0569505565622</v>
      </c>
      <c r="CT116" s="31" t="s">
        <v>345</v>
      </c>
      <c r="CU116" s="31" t="s">
        <v>345</v>
      </c>
      <c r="CV116" s="31" t="s">
        <v>345</v>
      </c>
      <c r="CW116" s="31">
        <v>1127.6595744680851</v>
      </c>
      <c r="CX116" s="32" t="s">
        <v>345</v>
      </c>
      <c r="CY116" s="31" t="s">
        <v>345</v>
      </c>
      <c r="CZ116" s="31" t="s">
        <v>345</v>
      </c>
      <c r="DA116" s="31" t="s">
        <v>345</v>
      </c>
      <c r="DB116" s="31" t="s">
        <v>345</v>
      </c>
      <c r="DC116" s="31" t="s">
        <v>345</v>
      </c>
      <c r="DD116" s="31" t="s">
        <v>345</v>
      </c>
      <c r="DE116" s="31" t="s">
        <v>345</v>
      </c>
      <c r="DF116" s="32" t="s">
        <v>345</v>
      </c>
      <c r="DG116" s="31" t="s">
        <v>345</v>
      </c>
      <c r="DH116" s="31" t="s">
        <v>345</v>
      </c>
      <c r="DI116" s="31" t="s">
        <v>345</v>
      </c>
      <c r="DJ116" s="31" t="s">
        <v>345</v>
      </c>
      <c r="DK116" s="31" t="s">
        <v>345</v>
      </c>
      <c r="DL116" s="31" t="s">
        <v>345</v>
      </c>
      <c r="DM116" s="31" t="s">
        <v>345</v>
      </c>
      <c r="DN116" s="31" t="s">
        <v>345</v>
      </c>
      <c r="DO116" s="31" t="s">
        <v>345</v>
      </c>
      <c r="DP116" s="31" t="s">
        <v>345</v>
      </c>
      <c r="DQ116" s="31" t="s">
        <v>345</v>
      </c>
      <c r="DR116" s="31">
        <v>846.14833906071021</v>
      </c>
      <c r="DS116" s="31" t="s">
        <v>345</v>
      </c>
      <c r="DT116" s="31" t="s">
        <v>345</v>
      </c>
      <c r="DU116" s="31" t="s">
        <v>345</v>
      </c>
      <c r="DV116" s="32" t="s">
        <v>345</v>
      </c>
      <c r="DW116" s="32" t="s">
        <v>345</v>
      </c>
      <c r="DX116" s="31" t="s">
        <v>345</v>
      </c>
      <c r="DY116" s="31" t="s">
        <v>345</v>
      </c>
      <c r="DZ116" s="31" t="s">
        <v>345</v>
      </c>
      <c r="EA116" s="31" t="s">
        <v>345</v>
      </c>
      <c r="EB116" s="31" t="s">
        <v>345</v>
      </c>
      <c r="EC116" s="31" t="s">
        <v>345</v>
      </c>
      <c r="ED116" s="31" t="s">
        <v>345</v>
      </c>
      <c r="EE116" s="31" t="s">
        <v>345</v>
      </c>
      <c r="EF116" s="31" t="s">
        <v>345</v>
      </c>
      <c r="EG116" s="31" t="s">
        <v>345</v>
      </c>
      <c r="EH116" s="31" t="s">
        <v>345</v>
      </c>
      <c r="EI116" s="31" t="s">
        <v>345</v>
      </c>
      <c r="EJ116" s="31" t="s">
        <v>345</v>
      </c>
      <c r="EK116" s="31" t="s">
        <v>345</v>
      </c>
      <c r="EL116" s="31" t="s">
        <v>345</v>
      </c>
      <c r="EM116" s="31" t="s">
        <v>345</v>
      </c>
      <c r="EN116" s="31" t="s">
        <v>345</v>
      </c>
      <c r="EO116" s="31" t="s">
        <v>345</v>
      </c>
      <c r="EP116" s="31" t="s">
        <v>345</v>
      </c>
      <c r="EQ116" s="31" t="s">
        <v>345</v>
      </c>
      <c r="ER116" s="31" t="s">
        <v>345</v>
      </c>
      <c r="ES116" s="31" t="s">
        <v>345</v>
      </c>
      <c r="ET116" s="31" t="s">
        <v>345</v>
      </c>
      <c r="EU116" s="31" t="s">
        <v>345</v>
      </c>
      <c r="EV116" s="31" t="s">
        <v>345</v>
      </c>
      <c r="EW116" s="31" t="s">
        <v>345</v>
      </c>
      <c r="EX116" s="31" t="s">
        <v>345</v>
      </c>
      <c r="EY116" s="31" t="s">
        <v>345</v>
      </c>
      <c r="EZ116" s="31" t="s">
        <v>345</v>
      </c>
      <c r="FA116" s="31" t="s">
        <v>345</v>
      </c>
      <c r="FB116" s="31" t="s">
        <v>345</v>
      </c>
      <c r="FC116" s="31" t="s">
        <v>345</v>
      </c>
      <c r="FD116" s="31" t="s">
        <v>345</v>
      </c>
      <c r="FE116" s="31" t="s">
        <v>345</v>
      </c>
      <c r="FF116" s="31" t="s">
        <v>345</v>
      </c>
      <c r="FG116" s="31" t="s">
        <v>345</v>
      </c>
      <c r="FH116" s="31" t="s">
        <v>345</v>
      </c>
      <c r="FI116" s="31" t="s">
        <v>345</v>
      </c>
      <c r="FJ116" s="31" t="s">
        <v>345</v>
      </c>
      <c r="FK116" s="31" t="s">
        <v>345</v>
      </c>
      <c r="FL116" s="31" t="s">
        <v>345</v>
      </c>
      <c r="FM116" s="31" t="s">
        <v>345</v>
      </c>
      <c r="FN116" s="31" t="s">
        <v>345</v>
      </c>
      <c r="FO116" s="31" t="s">
        <v>345</v>
      </c>
      <c r="FP116" s="31" t="s">
        <v>345</v>
      </c>
      <c r="FQ116" s="31" t="s">
        <v>345</v>
      </c>
      <c r="FR116" s="31" t="s">
        <v>345</v>
      </c>
      <c r="FS116" s="31" t="s">
        <v>345</v>
      </c>
      <c r="FT116" s="31" t="s">
        <v>345</v>
      </c>
      <c r="FU116" s="31" t="s">
        <v>345</v>
      </c>
      <c r="FV116" s="31" t="s">
        <v>345</v>
      </c>
      <c r="FW116" s="31" t="s">
        <v>345</v>
      </c>
      <c r="FX116" s="31" t="s">
        <v>345</v>
      </c>
      <c r="FY116" s="32" t="s">
        <v>345</v>
      </c>
      <c r="FZ116" s="31" t="s">
        <v>345</v>
      </c>
      <c r="GA116" s="49" t="s">
        <v>345</v>
      </c>
    </row>
    <row r="117" spans="1:183">
      <c r="A117" s="50">
        <v>1925</v>
      </c>
      <c r="B117" s="31">
        <v>3366.939380127621</v>
      </c>
      <c r="C117" s="31">
        <v>4665.5526417277288</v>
      </c>
      <c r="D117" s="31">
        <v>4378.3795620437959</v>
      </c>
      <c r="E117" s="31">
        <v>2328.1949152542375</v>
      </c>
      <c r="F117" s="31">
        <v>4166.3782073380935</v>
      </c>
      <c r="G117" s="31">
        <v>3531.6784346008931</v>
      </c>
      <c r="H117" s="31">
        <v>2920.8872930006273</v>
      </c>
      <c r="I117" s="31">
        <v>5030.9767852294326</v>
      </c>
      <c r="J117" s="31">
        <v>2863.1552407880599</v>
      </c>
      <c r="K117" s="31">
        <v>3414.0612076095945</v>
      </c>
      <c r="L117" s="31">
        <v>5387.538107416879</v>
      </c>
      <c r="M117" s="31">
        <v>5144.4944628154199</v>
      </c>
      <c r="N117" s="32">
        <v>3954.6963984535309</v>
      </c>
      <c r="O117" s="31">
        <v>2572.8643216080404</v>
      </c>
      <c r="P117" s="31">
        <v>2139.6441758979522</v>
      </c>
      <c r="Q117" s="31">
        <v>1446.0645970523676</v>
      </c>
      <c r="R117" s="31">
        <v>2450.5203660506008</v>
      </c>
      <c r="S117" s="31">
        <v>3031.8922749822818</v>
      </c>
      <c r="T117" s="35">
        <v>3709.4447698831923</v>
      </c>
      <c r="U117" s="31">
        <v>5553.0876661618713</v>
      </c>
      <c r="V117" s="31">
        <v>5291.581041968162</v>
      </c>
      <c r="W117" s="31">
        <v>4340.2756309561209</v>
      </c>
      <c r="X117" s="31">
        <v>6282.4188710398676</v>
      </c>
      <c r="Y117" s="32">
        <v>6100.3098048934344</v>
      </c>
      <c r="Z117" s="31" t="s">
        <v>345</v>
      </c>
      <c r="AA117" s="31">
        <v>922.35955311345458</v>
      </c>
      <c r="AB117" s="31">
        <v>2605.981323722352</v>
      </c>
      <c r="AC117" s="31">
        <v>2279.1223681489168</v>
      </c>
      <c r="AD117" s="31" t="s">
        <v>345</v>
      </c>
      <c r="AE117" s="31" t="s">
        <v>345</v>
      </c>
      <c r="AF117" s="31">
        <v>1197.8621617581102</v>
      </c>
      <c r="AG117" s="35" t="s">
        <v>345</v>
      </c>
      <c r="AH117" s="31" t="s">
        <v>345</v>
      </c>
      <c r="AI117" s="31" t="s">
        <v>345</v>
      </c>
      <c r="AJ117" s="31" t="s">
        <v>345</v>
      </c>
      <c r="AK117" s="31" t="s">
        <v>345</v>
      </c>
      <c r="AL117" s="31" t="s">
        <v>345</v>
      </c>
      <c r="AM117" s="32"/>
      <c r="AN117" s="31"/>
      <c r="AO117" s="31"/>
      <c r="AP117" s="32"/>
      <c r="AQ117" s="31" t="s">
        <v>345</v>
      </c>
      <c r="AR117" s="31" t="s">
        <v>345</v>
      </c>
      <c r="AS117" s="31" t="s">
        <v>345</v>
      </c>
      <c r="AT117" s="31" t="s">
        <v>345</v>
      </c>
      <c r="AU117" s="31" t="s">
        <v>345</v>
      </c>
      <c r="AV117" s="31" t="s">
        <v>345</v>
      </c>
      <c r="AW117" s="31" t="s">
        <v>345</v>
      </c>
      <c r="AX117" s="31" t="s">
        <v>345</v>
      </c>
      <c r="AY117" s="31" t="s">
        <v>345</v>
      </c>
      <c r="AZ117" s="31" t="s">
        <v>345</v>
      </c>
      <c r="BA117" s="31" t="s">
        <v>345</v>
      </c>
      <c r="BB117" s="31" t="s">
        <v>345</v>
      </c>
      <c r="BC117" s="31" t="s">
        <v>345</v>
      </c>
      <c r="BD117" s="31" t="s">
        <v>345</v>
      </c>
      <c r="BE117" s="31" t="s">
        <v>345</v>
      </c>
      <c r="BF117" s="32" t="s">
        <v>345</v>
      </c>
      <c r="BG117" s="31">
        <v>3919.4095468115916</v>
      </c>
      <c r="BH117" s="31">
        <v>1007.3849399973625</v>
      </c>
      <c r="BI117" s="31">
        <v>3152.4416541647411</v>
      </c>
      <c r="BJ117" s="31">
        <v>1254.768570798911</v>
      </c>
      <c r="BK117" s="31">
        <v>1908.0358269206511</v>
      </c>
      <c r="BL117" s="31">
        <v>1540.2366863905327</v>
      </c>
      <c r="BM117" s="31">
        <v>3187.7444589308993</v>
      </c>
      <c r="BN117" s="31">
        <v>2081.3252871082141</v>
      </c>
      <c r="BO117" s="32">
        <v>1836.6247676046119</v>
      </c>
      <c r="BP117" s="31" t="s">
        <v>345</v>
      </c>
      <c r="BQ117" s="31">
        <v>1665.2173913043478</v>
      </c>
      <c r="BR117" s="31" t="s">
        <v>345</v>
      </c>
      <c r="BS117" s="31" t="s">
        <v>345</v>
      </c>
      <c r="BT117" s="31" t="s">
        <v>345</v>
      </c>
      <c r="BU117" s="31">
        <v>925.38461538461536</v>
      </c>
      <c r="BV117" s="31">
        <v>1460.1664684898928</v>
      </c>
      <c r="BW117" s="31" t="s">
        <v>345</v>
      </c>
      <c r="BX117" s="31">
        <v>1329.4117647058822</v>
      </c>
      <c r="BY117" s="31" t="s">
        <v>345</v>
      </c>
      <c r="BZ117" s="31">
        <v>1459.090909090909</v>
      </c>
      <c r="CA117" s="31" t="s">
        <v>345</v>
      </c>
      <c r="CB117" s="31" t="s">
        <v>345</v>
      </c>
      <c r="CC117" s="31" t="s">
        <v>345</v>
      </c>
      <c r="CD117" s="31" t="s">
        <v>345</v>
      </c>
      <c r="CE117" s="32" t="s">
        <v>345</v>
      </c>
      <c r="CF117" s="31" t="s">
        <v>345</v>
      </c>
      <c r="CG117" s="32" t="s">
        <v>345</v>
      </c>
      <c r="CH117" s="31" t="s">
        <v>345</v>
      </c>
      <c r="CI117" s="31">
        <v>698.265082838387</v>
      </c>
      <c r="CJ117" s="31">
        <v>990.96973189370976</v>
      </c>
      <c r="CK117" s="31">
        <v>1885.1617553173614</v>
      </c>
      <c r="CL117" s="31">
        <v>1323.4745762711864</v>
      </c>
      <c r="CM117" s="31">
        <v>1119.3387158785081</v>
      </c>
      <c r="CN117" s="31" t="s">
        <v>345</v>
      </c>
      <c r="CO117" s="31">
        <v>1114.8715415019763</v>
      </c>
      <c r="CP117" s="31" t="s">
        <v>345</v>
      </c>
      <c r="CQ117" s="31" t="s">
        <v>345</v>
      </c>
      <c r="CR117" s="31" t="s">
        <v>345</v>
      </c>
      <c r="CS117" s="31">
        <v>1201.0635603950368</v>
      </c>
      <c r="CT117" s="31" t="s">
        <v>345</v>
      </c>
      <c r="CU117" s="31" t="s">
        <v>345</v>
      </c>
      <c r="CV117" s="31" t="s">
        <v>345</v>
      </c>
      <c r="CW117" s="31">
        <v>1186.9209809264305</v>
      </c>
      <c r="CX117" s="32" t="s">
        <v>345</v>
      </c>
      <c r="CY117" s="31" t="s">
        <v>345</v>
      </c>
      <c r="CZ117" s="31" t="s">
        <v>345</v>
      </c>
      <c r="DA117" s="31" t="s">
        <v>345</v>
      </c>
      <c r="DB117" s="31" t="s">
        <v>345</v>
      </c>
      <c r="DC117" s="31" t="s">
        <v>345</v>
      </c>
      <c r="DD117" s="31" t="s">
        <v>345</v>
      </c>
      <c r="DE117" s="31" t="s">
        <v>345</v>
      </c>
      <c r="DF117" s="32" t="s">
        <v>345</v>
      </c>
      <c r="DG117" s="31" t="s">
        <v>345</v>
      </c>
      <c r="DH117" s="31" t="s">
        <v>345</v>
      </c>
      <c r="DI117" s="31" t="s">
        <v>345</v>
      </c>
      <c r="DJ117" s="31" t="s">
        <v>345</v>
      </c>
      <c r="DK117" s="31" t="s">
        <v>345</v>
      </c>
      <c r="DL117" s="31" t="s">
        <v>345</v>
      </c>
      <c r="DM117" s="31" t="s">
        <v>345</v>
      </c>
      <c r="DN117" s="31" t="s">
        <v>345</v>
      </c>
      <c r="DO117" s="31" t="s">
        <v>345</v>
      </c>
      <c r="DP117" s="31" t="s">
        <v>345</v>
      </c>
      <c r="DQ117" s="31" t="s">
        <v>345</v>
      </c>
      <c r="DR117" s="31">
        <v>935.98406714560065</v>
      </c>
      <c r="DS117" s="31" t="s">
        <v>345</v>
      </c>
      <c r="DT117" s="31" t="s">
        <v>345</v>
      </c>
      <c r="DU117" s="31" t="s">
        <v>345</v>
      </c>
      <c r="DV117" s="32" t="s">
        <v>345</v>
      </c>
      <c r="DW117" s="32" t="s">
        <v>345</v>
      </c>
      <c r="DX117" s="31" t="s">
        <v>345</v>
      </c>
      <c r="DY117" s="31" t="s">
        <v>345</v>
      </c>
      <c r="DZ117" s="31" t="s">
        <v>345</v>
      </c>
      <c r="EA117" s="31" t="s">
        <v>345</v>
      </c>
      <c r="EB117" s="31" t="s">
        <v>345</v>
      </c>
      <c r="EC117" s="31" t="s">
        <v>345</v>
      </c>
      <c r="ED117" s="31" t="s">
        <v>345</v>
      </c>
      <c r="EE117" s="31" t="s">
        <v>345</v>
      </c>
      <c r="EF117" s="31" t="s">
        <v>345</v>
      </c>
      <c r="EG117" s="31" t="s">
        <v>345</v>
      </c>
      <c r="EH117" s="31" t="s">
        <v>345</v>
      </c>
      <c r="EI117" s="31" t="s">
        <v>345</v>
      </c>
      <c r="EJ117" s="31" t="s">
        <v>345</v>
      </c>
      <c r="EK117" s="31" t="s">
        <v>345</v>
      </c>
      <c r="EL117" s="31" t="s">
        <v>345</v>
      </c>
      <c r="EM117" s="31" t="s">
        <v>345</v>
      </c>
      <c r="EN117" s="31" t="s">
        <v>345</v>
      </c>
      <c r="EO117" s="31" t="s">
        <v>345</v>
      </c>
      <c r="EP117" s="31" t="s">
        <v>345</v>
      </c>
      <c r="EQ117" s="31" t="s">
        <v>345</v>
      </c>
      <c r="ER117" s="31" t="s">
        <v>345</v>
      </c>
      <c r="ES117" s="31" t="s">
        <v>345</v>
      </c>
      <c r="ET117" s="31" t="s">
        <v>345</v>
      </c>
      <c r="EU117" s="31" t="s">
        <v>345</v>
      </c>
      <c r="EV117" s="31" t="s">
        <v>345</v>
      </c>
      <c r="EW117" s="31" t="s">
        <v>345</v>
      </c>
      <c r="EX117" s="31" t="s">
        <v>345</v>
      </c>
      <c r="EY117" s="31" t="s">
        <v>345</v>
      </c>
      <c r="EZ117" s="31" t="s">
        <v>345</v>
      </c>
      <c r="FA117" s="31" t="s">
        <v>345</v>
      </c>
      <c r="FB117" s="31" t="s">
        <v>345</v>
      </c>
      <c r="FC117" s="31" t="s">
        <v>345</v>
      </c>
      <c r="FD117" s="31" t="s">
        <v>345</v>
      </c>
      <c r="FE117" s="31" t="s">
        <v>345</v>
      </c>
      <c r="FF117" s="31" t="s">
        <v>345</v>
      </c>
      <c r="FG117" s="31" t="s">
        <v>345</v>
      </c>
      <c r="FH117" s="31" t="s">
        <v>345</v>
      </c>
      <c r="FI117" s="31" t="s">
        <v>345</v>
      </c>
      <c r="FJ117" s="31" t="s">
        <v>345</v>
      </c>
      <c r="FK117" s="31" t="s">
        <v>345</v>
      </c>
      <c r="FL117" s="31" t="s">
        <v>345</v>
      </c>
      <c r="FM117" s="31" t="s">
        <v>345</v>
      </c>
      <c r="FN117" s="31" t="s">
        <v>345</v>
      </c>
      <c r="FO117" s="31" t="s">
        <v>345</v>
      </c>
      <c r="FP117" s="31" t="s">
        <v>345</v>
      </c>
      <c r="FQ117" s="31" t="s">
        <v>345</v>
      </c>
      <c r="FR117" s="31" t="s">
        <v>345</v>
      </c>
      <c r="FS117" s="31" t="s">
        <v>345</v>
      </c>
      <c r="FT117" s="31" t="s">
        <v>345</v>
      </c>
      <c r="FU117" s="31" t="s">
        <v>345</v>
      </c>
      <c r="FV117" s="31" t="s">
        <v>345</v>
      </c>
      <c r="FW117" s="31" t="s">
        <v>345</v>
      </c>
      <c r="FX117" s="31" t="s">
        <v>345</v>
      </c>
      <c r="FY117" s="32" t="s">
        <v>345</v>
      </c>
      <c r="FZ117" s="31" t="s">
        <v>345</v>
      </c>
      <c r="GA117" s="49" t="s">
        <v>345</v>
      </c>
    </row>
    <row r="118" spans="1:183">
      <c r="A118" s="50">
        <v>1926</v>
      </c>
      <c r="B118" s="31">
        <v>3413.0563380281692</v>
      </c>
      <c r="C118" s="31">
        <v>4783.5951045385009</v>
      </c>
      <c r="D118" s="31">
        <v>4597.6825028968715</v>
      </c>
      <c r="E118" s="31">
        <v>2391.8089248277929</v>
      </c>
      <c r="F118" s="31">
        <v>4249.4685099094695</v>
      </c>
      <c r="G118" s="31">
        <v>3604.6361779035046</v>
      </c>
      <c r="H118" s="31">
        <v>2926.303035505734</v>
      </c>
      <c r="I118" s="31">
        <v>5357.7593360995852</v>
      </c>
      <c r="J118" s="31">
        <v>2889.272777387007</v>
      </c>
      <c r="K118" s="31">
        <v>3673.9775725593668</v>
      </c>
      <c r="L118" s="31">
        <v>5625.6831129196335</v>
      </c>
      <c r="M118" s="31">
        <v>4936.1136363636369</v>
      </c>
      <c r="N118" s="32">
        <v>3980.1576934420491</v>
      </c>
      <c r="O118" s="31">
        <v>2571.5247391450689</v>
      </c>
      <c r="P118" s="31">
        <v>2179.5762992386626</v>
      </c>
      <c r="Q118" s="31">
        <v>1419.0800681431006</v>
      </c>
      <c r="R118" s="31">
        <v>2416.9109157118751</v>
      </c>
      <c r="S118" s="31">
        <v>3048.7288135593221</v>
      </c>
      <c r="T118" s="35">
        <v>3727.9562104968704</v>
      </c>
      <c r="U118" s="31">
        <v>5572.5593667546182</v>
      </c>
      <c r="V118" s="31">
        <v>4904.8427762039655</v>
      </c>
      <c r="W118" s="31">
        <v>4497.057139915577</v>
      </c>
      <c r="X118" s="31">
        <v>6602.4422138693508</v>
      </c>
      <c r="Y118" s="32">
        <v>6387.0206151977845</v>
      </c>
      <c r="Z118" s="31" t="s">
        <v>345</v>
      </c>
      <c r="AA118" s="31">
        <v>1169.3585060431799</v>
      </c>
      <c r="AB118" s="31">
        <v>2575.37320139248</v>
      </c>
      <c r="AC118" s="31">
        <v>2162.1095550167452</v>
      </c>
      <c r="AD118" s="31" t="s">
        <v>345</v>
      </c>
      <c r="AE118" s="31">
        <v>1257.5331979912476</v>
      </c>
      <c r="AF118" s="31">
        <v>1263.3672116659302</v>
      </c>
      <c r="AG118" s="35" t="s">
        <v>345</v>
      </c>
      <c r="AH118" s="31" t="s">
        <v>345</v>
      </c>
      <c r="AI118" s="31" t="s">
        <v>345</v>
      </c>
      <c r="AJ118" s="31" t="s">
        <v>345</v>
      </c>
      <c r="AK118" s="31" t="s">
        <v>345</v>
      </c>
      <c r="AL118" s="31" t="s">
        <v>345</v>
      </c>
      <c r="AM118" s="32"/>
      <c r="AN118" s="31"/>
      <c r="AO118" s="31"/>
      <c r="AP118" s="32"/>
      <c r="AQ118" s="31" t="s">
        <v>345</v>
      </c>
      <c r="AR118" s="31" t="s">
        <v>345</v>
      </c>
      <c r="AS118" s="31" t="s">
        <v>345</v>
      </c>
      <c r="AT118" s="31" t="s">
        <v>345</v>
      </c>
      <c r="AU118" s="31" t="s">
        <v>345</v>
      </c>
      <c r="AV118" s="31" t="s">
        <v>345</v>
      </c>
      <c r="AW118" s="31" t="s">
        <v>345</v>
      </c>
      <c r="AX118" s="31" t="s">
        <v>345</v>
      </c>
      <c r="AY118" s="31" t="s">
        <v>345</v>
      </c>
      <c r="AZ118" s="31" t="s">
        <v>345</v>
      </c>
      <c r="BA118" s="31" t="s">
        <v>345</v>
      </c>
      <c r="BB118" s="31" t="s">
        <v>345</v>
      </c>
      <c r="BC118" s="31" t="s">
        <v>345</v>
      </c>
      <c r="BD118" s="31" t="s">
        <v>345</v>
      </c>
      <c r="BE118" s="31" t="s">
        <v>345</v>
      </c>
      <c r="BF118" s="32" t="s">
        <v>345</v>
      </c>
      <c r="BG118" s="31">
        <v>3994.0184401987035</v>
      </c>
      <c r="BH118" s="31">
        <v>1008.3029108648595</v>
      </c>
      <c r="BI118" s="31">
        <v>2850.4902302765231</v>
      </c>
      <c r="BJ118" s="31">
        <v>1340.2445907950703</v>
      </c>
      <c r="BK118" s="31">
        <v>1991.1817673725393</v>
      </c>
      <c r="BL118" s="31">
        <v>1670.2912621359224</v>
      </c>
      <c r="BM118" s="31">
        <v>3397.8357733927432</v>
      </c>
      <c r="BN118" s="31">
        <v>2487.0054610704633</v>
      </c>
      <c r="BO118" s="32">
        <v>1886.8657907826955</v>
      </c>
      <c r="BP118" s="31" t="s">
        <v>345</v>
      </c>
      <c r="BQ118" s="31">
        <v>1802.1276595744682</v>
      </c>
      <c r="BR118" s="31" t="s">
        <v>345</v>
      </c>
      <c r="BS118" s="31" t="s">
        <v>345</v>
      </c>
      <c r="BT118" s="31" t="s">
        <v>345</v>
      </c>
      <c r="BU118" s="31">
        <v>1069.1729323308271</v>
      </c>
      <c r="BV118" s="31">
        <v>1459.6821659799882</v>
      </c>
      <c r="BW118" s="31" t="s">
        <v>345</v>
      </c>
      <c r="BX118" s="31">
        <v>1295.4545454545455</v>
      </c>
      <c r="BY118" s="31" t="s">
        <v>345</v>
      </c>
      <c r="BZ118" s="31">
        <v>1249.2537313432836</v>
      </c>
      <c r="CA118" s="31" t="s">
        <v>345</v>
      </c>
      <c r="CB118" s="31" t="s">
        <v>345</v>
      </c>
      <c r="CC118" s="31" t="s">
        <v>345</v>
      </c>
      <c r="CD118" s="31" t="s">
        <v>345</v>
      </c>
      <c r="CE118" s="32" t="s">
        <v>345</v>
      </c>
      <c r="CF118" s="31" t="s">
        <v>345</v>
      </c>
      <c r="CG118" s="32" t="s">
        <v>345</v>
      </c>
      <c r="CH118" s="31" t="s">
        <v>345</v>
      </c>
      <c r="CI118" s="31">
        <v>712.90222772277218</v>
      </c>
      <c r="CJ118" s="31">
        <v>1033.5619642796805</v>
      </c>
      <c r="CK118" s="31">
        <v>1871.5777814514795</v>
      </c>
      <c r="CL118" s="31">
        <v>1363.6288042574422</v>
      </c>
      <c r="CM118" s="31">
        <v>1151.6048258593216</v>
      </c>
      <c r="CN118" s="31" t="s">
        <v>345</v>
      </c>
      <c r="CO118" s="31">
        <v>1112.0772946859902</v>
      </c>
      <c r="CP118" s="31" t="s">
        <v>345</v>
      </c>
      <c r="CQ118" s="31">
        <v>813.59097765965089</v>
      </c>
      <c r="CR118" s="31" t="s">
        <v>345</v>
      </c>
      <c r="CS118" s="31">
        <v>1316.4933135215454</v>
      </c>
      <c r="CT118" s="31" t="s">
        <v>345</v>
      </c>
      <c r="CU118" s="31" t="s">
        <v>345</v>
      </c>
      <c r="CV118" s="31" t="s">
        <v>345</v>
      </c>
      <c r="CW118" s="31">
        <v>1266.3660955816049</v>
      </c>
      <c r="CX118" s="32" t="s">
        <v>345</v>
      </c>
      <c r="CY118" s="31" t="s">
        <v>345</v>
      </c>
      <c r="CZ118" s="31" t="s">
        <v>345</v>
      </c>
      <c r="DA118" s="31" t="s">
        <v>345</v>
      </c>
      <c r="DB118" s="31" t="s">
        <v>345</v>
      </c>
      <c r="DC118" s="31" t="s">
        <v>345</v>
      </c>
      <c r="DD118" s="31" t="s">
        <v>345</v>
      </c>
      <c r="DE118" s="31" t="s">
        <v>345</v>
      </c>
      <c r="DF118" s="32" t="s">
        <v>345</v>
      </c>
      <c r="DG118" s="31" t="s">
        <v>345</v>
      </c>
      <c r="DH118" s="31" t="s">
        <v>345</v>
      </c>
      <c r="DI118" s="31" t="s">
        <v>345</v>
      </c>
      <c r="DJ118" s="31" t="s">
        <v>345</v>
      </c>
      <c r="DK118" s="31" t="s">
        <v>345</v>
      </c>
      <c r="DL118" s="31" t="s">
        <v>345</v>
      </c>
      <c r="DM118" s="31" t="s">
        <v>345</v>
      </c>
      <c r="DN118" s="31" t="s">
        <v>345</v>
      </c>
      <c r="DO118" s="31" t="s">
        <v>345</v>
      </c>
      <c r="DP118" s="31" t="s">
        <v>345</v>
      </c>
      <c r="DQ118" s="31" t="s">
        <v>345</v>
      </c>
      <c r="DR118" s="31">
        <v>1079.4290156172708</v>
      </c>
      <c r="DS118" s="31" t="s">
        <v>345</v>
      </c>
      <c r="DT118" s="31" t="s">
        <v>345</v>
      </c>
      <c r="DU118" s="31" t="s">
        <v>345</v>
      </c>
      <c r="DV118" s="32" t="s">
        <v>345</v>
      </c>
      <c r="DW118" s="32" t="s">
        <v>345</v>
      </c>
      <c r="DX118" s="31" t="s">
        <v>345</v>
      </c>
      <c r="DY118" s="31" t="s">
        <v>345</v>
      </c>
      <c r="DZ118" s="31" t="s">
        <v>345</v>
      </c>
      <c r="EA118" s="31" t="s">
        <v>345</v>
      </c>
      <c r="EB118" s="31" t="s">
        <v>345</v>
      </c>
      <c r="EC118" s="31" t="s">
        <v>345</v>
      </c>
      <c r="ED118" s="31" t="s">
        <v>345</v>
      </c>
      <c r="EE118" s="31" t="s">
        <v>345</v>
      </c>
      <c r="EF118" s="31" t="s">
        <v>345</v>
      </c>
      <c r="EG118" s="31" t="s">
        <v>345</v>
      </c>
      <c r="EH118" s="31" t="s">
        <v>345</v>
      </c>
      <c r="EI118" s="31" t="s">
        <v>345</v>
      </c>
      <c r="EJ118" s="31" t="s">
        <v>345</v>
      </c>
      <c r="EK118" s="31" t="s">
        <v>345</v>
      </c>
      <c r="EL118" s="31" t="s">
        <v>345</v>
      </c>
      <c r="EM118" s="31" t="s">
        <v>345</v>
      </c>
      <c r="EN118" s="31" t="s">
        <v>345</v>
      </c>
      <c r="EO118" s="31" t="s">
        <v>345</v>
      </c>
      <c r="EP118" s="31" t="s">
        <v>345</v>
      </c>
      <c r="EQ118" s="31" t="s">
        <v>345</v>
      </c>
      <c r="ER118" s="31" t="s">
        <v>345</v>
      </c>
      <c r="ES118" s="31" t="s">
        <v>345</v>
      </c>
      <c r="ET118" s="31" t="s">
        <v>345</v>
      </c>
      <c r="EU118" s="31" t="s">
        <v>345</v>
      </c>
      <c r="EV118" s="31" t="s">
        <v>345</v>
      </c>
      <c r="EW118" s="31" t="s">
        <v>345</v>
      </c>
      <c r="EX118" s="31" t="s">
        <v>345</v>
      </c>
      <c r="EY118" s="31" t="s">
        <v>345</v>
      </c>
      <c r="EZ118" s="31" t="s">
        <v>345</v>
      </c>
      <c r="FA118" s="31" t="s">
        <v>345</v>
      </c>
      <c r="FB118" s="31" t="s">
        <v>345</v>
      </c>
      <c r="FC118" s="31" t="s">
        <v>345</v>
      </c>
      <c r="FD118" s="31" t="s">
        <v>345</v>
      </c>
      <c r="FE118" s="31" t="s">
        <v>345</v>
      </c>
      <c r="FF118" s="31" t="s">
        <v>345</v>
      </c>
      <c r="FG118" s="31" t="s">
        <v>345</v>
      </c>
      <c r="FH118" s="31" t="s">
        <v>345</v>
      </c>
      <c r="FI118" s="31" t="s">
        <v>345</v>
      </c>
      <c r="FJ118" s="31" t="s">
        <v>345</v>
      </c>
      <c r="FK118" s="31" t="s">
        <v>345</v>
      </c>
      <c r="FL118" s="31" t="s">
        <v>345</v>
      </c>
      <c r="FM118" s="31" t="s">
        <v>345</v>
      </c>
      <c r="FN118" s="31" t="s">
        <v>345</v>
      </c>
      <c r="FO118" s="31" t="s">
        <v>345</v>
      </c>
      <c r="FP118" s="31" t="s">
        <v>345</v>
      </c>
      <c r="FQ118" s="31" t="s">
        <v>345</v>
      </c>
      <c r="FR118" s="31" t="s">
        <v>345</v>
      </c>
      <c r="FS118" s="31" t="s">
        <v>345</v>
      </c>
      <c r="FT118" s="31" t="s">
        <v>345</v>
      </c>
      <c r="FU118" s="31" t="s">
        <v>345</v>
      </c>
      <c r="FV118" s="31" t="s">
        <v>345</v>
      </c>
      <c r="FW118" s="31" t="s">
        <v>345</v>
      </c>
      <c r="FX118" s="31" t="s">
        <v>345</v>
      </c>
      <c r="FY118" s="32" t="s">
        <v>345</v>
      </c>
      <c r="FZ118" s="31" t="s">
        <v>345</v>
      </c>
      <c r="GA118" s="49" t="s">
        <v>345</v>
      </c>
    </row>
    <row r="119" spans="1:183">
      <c r="A119" s="50">
        <v>1927</v>
      </c>
      <c r="B119" s="31">
        <v>3505.4340933111889</v>
      </c>
      <c r="C119" s="31">
        <v>4923.2592358299589</v>
      </c>
      <c r="D119" s="31">
        <v>4657.9251798561154</v>
      </c>
      <c r="E119" s="31">
        <v>2557.1175771971498</v>
      </c>
      <c r="F119" s="31">
        <v>4153.9705178309732</v>
      </c>
      <c r="G119" s="31">
        <v>3941.0992924417787</v>
      </c>
      <c r="H119" s="31">
        <v>2838.1424324717145</v>
      </c>
      <c r="I119" s="31">
        <v>5504.1981256599793</v>
      </c>
      <c r="J119" s="31">
        <v>2985.567280364216</v>
      </c>
      <c r="K119" s="31">
        <v>3779.9703996053281</v>
      </c>
      <c r="L119" s="31">
        <v>5891.5475227502538</v>
      </c>
      <c r="M119" s="31">
        <v>5314.9382449492168</v>
      </c>
      <c r="N119" s="32">
        <v>4138.3564863127958</v>
      </c>
      <c r="O119" s="31">
        <v>2653.0267162664863</v>
      </c>
      <c r="P119" s="31">
        <v>2220.1730047331484</v>
      </c>
      <c r="Q119" s="31">
        <v>1647.5986540226368</v>
      </c>
      <c r="R119" s="31">
        <v>2599.9032839495317</v>
      </c>
      <c r="S119" s="31">
        <v>3171.1267605633802</v>
      </c>
      <c r="T119" s="35">
        <v>3885.1869343622689</v>
      </c>
      <c r="U119" s="31">
        <v>5543.7944408532639</v>
      </c>
      <c r="V119" s="31">
        <v>4682.7306889352813</v>
      </c>
      <c r="W119" s="31">
        <v>4846.9964664310955</v>
      </c>
      <c r="X119" s="31">
        <v>6576.4989456243411</v>
      </c>
      <c r="Y119" s="32">
        <v>6384.9930016346552</v>
      </c>
      <c r="Z119" s="31" t="s">
        <v>345</v>
      </c>
      <c r="AA119" s="31">
        <v>1254.6391875185486</v>
      </c>
      <c r="AB119" s="31">
        <v>2751.6869994885069</v>
      </c>
      <c r="AC119" s="31">
        <v>2237.3357621561227</v>
      </c>
      <c r="AD119" s="31" t="s">
        <v>345</v>
      </c>
      <c r="AE119" s="31">
        <v>1241.3207101727367</v>
      </c>
      <c r="AF119" s="31">
        <v>1225.2539912917271</v>
      </c>
      <c r="AG119" s="35" t="s">
        <v>345</v>
      </c>
      <c r="AH119" s="31" t="s">
        <v>345</v>
      </c>
      <c r="AI119" s="31" t="s">
        <v>345</v>
      </c>
      <c r="AJ119" s="31" t="s">
        <v>345</v>
      </c>
      <c r="AK119" s="31" t="s">
        <v>345</v>
      </c>
      <c r="AL119" s="31" t="s">
        <v>345</v>
      </c>
      <c r="AM119" s="32"/>
      <c r="AN119" s="31"/>
      <c r="AO119" s="31"/>
      <c r="AP119" s="32"/>
      <c r="AQ119" s="31" t="s">
        <v>345</v>
      </c>
      <c r="AR119" s="31" t="s">
        <v>345</v>
      </c>
      <c r="AS119" s="31" t="s">
        <v>345</v>
      </c>
      <c r="AT119" s="31" t="s">
        <v>345</v>
      </c>
      <c r="AU119" s="31" t="s">
        <v>345</v>
      </c>
      <c r="AV119" s="31" t="s">
        <v>345</v>
      </c>
      <c r="AW119" s="31" t="s">
        <v>345</v>
      </c>
      <c r="AX119" s="31" t="s">
        <v>345</v>
      </c>
      <c r="AY119" s="31" t="s">
        <v>345</v>
      </c>
      <c r="AZ119" s="31" t="s">
        <v>345</v>
      </c>
      <c r="BA119" s="31" t="s">
        <v>345</v>
      </c>
      <c r="BB119" s="31" t="s">
        <v>345</v>
      </c>
      <c r="BC119" s="31" t="s">
        <v>345</v>
      </c>
      <c r="BD119" s="31" t="s">
        <v>345</v>
      </c>
      <c r="BE119" s="31" t="s">
        <v>345</v>
      </c>
      <c r="BF119" s="32" t="s">
        <v>345</v>
      </c>
      <c r="BG119" s="31">
        <v>4155.6366617575204</v>
      </c>
      <c r="BH119" s="31">
        <v>1059.8030835470288</v>
      </c>
      <c r="BI119" s="31">
        <v>2759.7790688633663</v>
      </c>
      <c r="BJ119" s="31">
        <v>1423.8384058577083</v>
      </c>
      <c r="BK119" s="31">
        <v>1874.7860112496944</v>
      </c>
      <c r="BL119" s="31">
        <v>1673.8049713193118</v>
      </c>
      <c r="BM119" s="31">
        <v>3797.2636815920396</v>
      </c>
      <c r="BN119" s="31">
        <v>2761.0482213140244</v>
      </c>
      <c r="BO119" s="32">
        <v>1929.366549016067</v>
      </c>
      <c r="BP119" s="31" t="s">
        <v>345</v>
      </c>
      <c r="BQ119" s="31">
        <v>1636.1702127659573</v>
      </c>
      <c r="BR119" s="31" t="s">
        <v>345</v>
      </c>
      <c r="BS119" s="31" t="s">
        <v>345</v>
      </c>
      <c r="BT119" s="31" t="s">
        <v>345</v>
      </c>
      <c r="BU119" s="31">
        <v>925.92592592592598</v>
      </c>
      <c r="BV119" s="31">
        <v>1539.3127548048922</v>
      </c>
      <c r="BW119" s="31" t="s">
        <v>345</v>
      </c>
      <c r="BX119" s="31">
        <v>1406.7415730337079</v>
      </c>
      <c r="BY119" s="31" t="s">
        <v>345</v>
      </c>
      <c r="BZ119" s="31">
        <v>1255.2238805970148</v>
      </c>
      <c r="CA119" s="31" t="s">
        <v>345</v>
      </c>
      <c r="CB119" s="31" t="s">
        <v>345</v>
      </c>
      <c r="CC119" s="31" t="s">
        <v>345</v>
      </c>
      <c r="CD119" s="31" t="s">
        <v>345</v>
      </c>
      <c r="CE119" s="32" t="s">
        <v>345</v>
      </c>
      <c r="CF119" s="31" t="s">
        <v>345</v>
      </c>
      <c r="CG119" s="32" t="s">
        <v>345</v>
      </c>
      <c r="CH119" s="31" t="s">
        <v>345</v>
      </c>
      <c r="CI119" s="31">
        <v>705.96200980392155</v>
      </c>
      <c r="CJ119" s="31">
        <v>1092.2247190592816</v>
      </c>
      <c r="CK119" s="31">
        <v>1869.7665472895978</v>
      </c>
      <c r="CL119" s="31">
        <v>1365.9488013002845</v>
      </c>
      <c r="CM119" s="31">
        <v>1191.4495357891583</v>
      </c>
      <c r="CN119" s="31" t="s">
        <v>345</v>
      </c>
      <c r="CO119" s="31">
        <v>1091.6824196597354</v>
      </c>
      <c r="CP119" s="31" t="s">
        <v>345</v>
      </c>
      <c r="CQ119" s="31" t="s">
        <v>345</v>
      </c>
      <c r="CR119" s="31" t="s">
        <v>345</v>
      </c>
      <c r="CS119" s="31">
        <v>1251.2112403100775</v>
      </c>
      <c r="CT119" s="31" t="s">
        <v>345</v>
      </c>
      <c r="CU119" s="31" t="s">
        <v>345</v>
      </c>
      <c r="CV119" s="31" t="s">
        <v>345</v>
      </c>
      <c r="CW119" s="31">
        <v>1261.4916830620639</v>
      </c>
      <c r="CX119" s="32" t="s">
        <v>345</v>
      </c>
      <c r="CY119" s="31" t="s">
        <v>345</v>
      </c>
      <c r="CZ119" s="31" t="s">
        <v>345</v>
      </c>
      <c r="DA119" s="31" t="s">
        <v>345</v>
      </c>
      <c r="DB119" s="31" t="s">
        <v>345</v>
      </c>
      <c r="DC119" s="31" t="s">
        <v>345</v>
      </c>
      <c r="DD119" s="31" t="s">
        <v>345</v>
      </c>
      <c r="DE119" s="31" t="s">
        <v>345</v>
      </c>
      <c r="DF119" s="32" t="s">
        <v>345</v>
      </c>
      <c r="DG119" s="31" t="s">
        <v>345</v>
      </c>
      <c r="DH119" s="31" t="s">
        <v>345</v>
      </c>
      <c r="DI119" s="31" t="s">
        <v>345</v>
      </c>
      <c r="DJ119" s="31" t="s">
        <v>345</v>
      </c>
      <c r="DK119" s="31" t="s">
        <v>345</v>
      </c>
      <c r="DL119" s="31" t="s">
        <v>345</v>
      </c>
      <c r="DM119" s="31" t="s">
        <v>345</v>
      </c>
      <c r="DN119" s="31" t="s">
        <v>345</v>
      </c>
      <c r="DO119" s="31" t="s">
        <v>345</v>
      </c>
      <c r="DP119" s="31" t="s">
        <v>345</v>
      </c>
      <c r="DQ119" s="31" t="s">
        <v>345</v>
      </c>
      <c r="DR119" s="31">
        <v>974.45614035087726</v>
      </c>
      <c r="DS119" s="31" t="s">
        <v>345</v>
      </c>
      <c r="DT119" s="31" t="s">
        <v>345</v>
      </c>
      <c r="DU119" s="31" t="s">
        <v>345</v>
      </c>
      <c r="DV119" s="32" t="s">
        <v>345</v>
      </c>
      <c r="DW119" s="32" t="s">
        <v>345</v>
      </c>
      <c r="DX119" s="31" t="s">
        <v>345</v>
      </c>
      <c r="DY119" s="31" t="s">
        <v>345</v>
      </c>
      <c r="DZ119" s="31" t="s">
        <v>345</v>
      </c>
      <c r="EA119" s="31" t="s">
        <v>345</v>
      </c>
      <c r="EB119" s="31" t="s">
        <v>345</v>
      </c>
      <c r="EC119" s="31" t="s">
        <v>345</v>
      </c>
      <c r="ED119" s="31" t="s">
        <v>345</v>
      </c>
      <c r="EE119" s="31" t="s">
        <v>345</v>
      </c>
      <c r="EF119" s="31" t="s">
        <v>345</v>
      </c>
      <c r="EG119" s="31" t="s">
        <v>345</v>
      </c>
      <c r="EH119" s="31" t="s">
        <v>345</v>
      </c>
      <c r="EI119" s="31" t="s">
        <v>345</v>
      </c>
      <c r="EJ119" s="31" t="s">
        <v>345</v>
      </c>
      <c r="EK119" s="31" t="s">
        <v>345</v>
      </c>
      <c r="EL119" s="31" t="s">
        <v>345</v>
      </c>
      <c r="EM119" s="31" t="s">
        <v>345</v>
      </c>
      <c r="EN119" s="31" t="s">
        <v>345</v>
      </c>
      <c r="EO119" s="31" t="s">
        <v>345</v>
      </c>
      <c r="EP119" s="31" t="s">
        <v>345</v>
      </c>
      <c r="EQ119" s="31" t="s">
        <v>345</v>
      </c>
      <c r="ER119" s="31" t="s">
        <v>345</v>
      </c>
      <c r="ES119" s="31" t="s">
        <v>345</v>
      </c>
      <c r="ET119" s="31" t="s">
        <v>345</v>
      </c>
      <c r="EU119" s="31" t="s">
        <v>345</v>
      </c>
      <c r="EV119" s="31" t="s">
        <v>345</v>
      </c>
      <c r="EW119" s="31" t="s">
        <v>345</v>
      </c>
      <c r="EX119" s="31" t="s">
        <v>345</v>
      </c>
      <c r="EY119" s="31" t="s">
        <v>345</v>
      </c>
      <c r="EZ119" s="31" t="s">
        <v>345</v>
      </c>
      <c r="FA119" s="31" t="s">
        <v>345</v>
      </c>
      <c r="FB119" s="31" t="s">
        <v>345</v>
      </c>
      <c r="FC119" s="31" t="s">
        <v>345</v>
      </c>
      <c r="FD119" s="31" t="s">
        <v>345</v>
      </c>
      <c r="FE119" s="31" t="s">
        <v>345</v>
      </c>
      <c r="FF119" s="31" t="s">
        <v>345</v>
      </c>
      <c r="FG119" s="31" t="s">
        <v>345</v>
      </c>
      <c r="FH119" s="31" t="s">
        <v>345</v>
      </c>
      <c r="FI119" s="31" t="s">
        <v>345</v>
      </c>
      <c r="FJ119" s="31" t="s">
        <v>345</v>
      </c>
      <c r="FK119" s="31" t="s">
        <v>345</v>
      </c>
      <c r="FL119" s="31" t="s">
        <v>345</v>
      </c>
      <c r="FM119" s="31" t="s">
        <v>345</v>
      </c>
      <c r="FN119" s="31" t="s">
        <v>345</v>
      </c>
      <c r="FO119" s="31" t="s">
        <v>345</v>
      </c>
      <c r="FP119" s="31" t="s">
        <v>345</v>
      </c>
      <c r="FQ119" s="31" t="s">
        <v>345</v>
      </c>
      <c r="FR119" s="31" t="s">
        <v>345</v>
      </c>
      <c r="FS119" s="31" t="s">
        <v>345</v>
      </c>
      <c r="FT119" s="31" t="s">
        <v>345</v>
      </c>
      <c r="FU119" s="31" t="s">
        <v>345</v>
      </c>
      <c r="FV119" s="31" t="s">
        <v>345</v>
      </c>
      <c r="FW119" s="31" t="s">
        <v>345</v>
      </c>
      <c r="FX119" s="31" t="s">
        <v>345</v>
      </c>
      <c r="FY119" s="32" t="s">
        <v>345</v>
      </c>
      <c r="FZ119" s="31" t="s">
        <v>345</v>
      </c>
      <c r="GA119" s="49" t="s">
        <v>345</v>
      </c>
    </row>
    <row r="120" spans="1:183">
      <c r="A120" s="50">
        <v>1928</v>
      </c>
      <c r="B120" s="31">
        <v>3657.2687038988411</v>
      </c>
      <c r="C120" s="31">
        <v>5139.4706325301204</v>
      </c>
      <c r="D120" s="31">
        <v>4785.4675436088073</v>
      </c>
      <c r="E120" s="31">
        <v>2707.2352767962311</v>
      </c>
      <c r="F120" s="31">
        <v>4431.4653105968337</v>
      </c>
      <c r="G120" s="31">
        <v>4089.9942540338234</v>
      </c>
      <c r="H120" s="31">
        <v>3015.5367261601491</v>
      </c>
      <c r="I120" s="31">
        <v>5719.5989061075661</v>
      </c>
      <c r="J120" s="31">
        <v>3105.9016558909871</v>
      </c>
      <c r="K120" s="31">
        <v>3885.0254223388552</v>
      </c>
      <c r="L120" s="31">
        <v>6170.7921263791377</v>
      </c>
      <c r="M120" s="31">
        <v>5356.9653341524427</v>
      </c>
      <c r="N120" s="32">
        <v>4298.4768926911092</v>
      </c>
      <c r="O120" s="31">
        <v>2737.0923913043475</v>
      </c>
      <c r="P120" s="31">
        <v>2234.3271555197421</v>
      </c>
      <c r="Q120" s="31">
        <v>1470.3127360628494</v>
      </c>
      <c r="R120" s="31">
        <v>2583.9317578448013</v>
      </c>
      <c r="S120" s="31">
        <v>3294.0350877192982</v>
      </c>
      <c r="T120" s="35">
        <v>4017.0490435911502</v>
      </c>
      <c r="U120" s="31">
        <v>5451.7766497461926</v>
      </c>
      <c r="V120" s="31">
        <v>5140.8755158184331</v>
      </c>
      <c r="W120" s="31">
        <v>5171.5891956070045</v>
      </c>
      <c r="X120" s="31">
        <v>6569.345446429309</v>
      </c>
      <c r="Y120" s="32">
        <v>6401.8869241407119</v>
      </c>
      <c r="Z120" s="31" t="s">
        <v>345</v>
      </c>
      <c r="AA120" s="31">
        <v>1219.053515805653</v>
      </c>
      <c r="AB120" s="31">
        <v>2977.1718979727589</v>
      </c>
      <c r="AC120" s="31">
        <v>2414.9785775789028</v>
      </c>
      <c r="AD120" s="31" t="s">
        <v>345</v>
      </c>
      <c r="AE120" s="31">
        <v>1224.5412296427855</v>
      </c>
      <c r="AF120" s="31">
        <v>1314.2428142428141</v>
      </c>
      <c r="AG120" s="35" t="s">
        <v>345</v>
      </c>
      <c r="AH120" s="31" t="s">
        <v>345</v>
      </c>
      <c r="AI120" s="31" t="s">
        <v>345</v>
      </c>
      <c r="AJ120" s="31" t="s">
        <v>345</v>
      </c>
      <c r="AK120" s="31" t="s">
        <v>345</v>
      </c>
      <c r="AL120" s="31" t="s">
        <v>345</v>
      </c>
      <c r="AM120" s="32"/>
      <c r="AN120" s="31"/>
      <c r="AO120" s="31"/>
      <c r="AP120" s="32"/>
      <c r="AQ120" s="31" t="s">
        <v>345</v>
      </c>
      <c r="AR120" s="31" t="s">
        <v>345</v>
      </c>
      <c r="AS120" s="31" t="s">
        <v>345</v>
      </c>
      <c r="AT120" s="31" t="s">
        <v>345</v>
      </c>
      <c r="AU120" s="31" t="s">
        <v>345</v>
      </c>
      <c r="AV120" s="31" t="s">
        <v>345</v>
      </c>
      <c r="AW120" s="31" t="s">
        <v>345</v>
      </c>
      <c r="AX120" s="31" t="s">
        <v>345</v>
      </c>
      <c r="AY120" s="31" t="s">
        <v>345</v>
      </c>
      <c r="AZ120" s="31" t="s">
        <v>345</v>
      </c>
      <c r="BA120" s="31" t="s">
        <v>345</v>
      </c>
      <c r="BB120" s="31" t="s">
        <v>345</v>
      </c>
      <c r="BC120" s="31" t="s">
        <v>345</v>
      </c>
      <c r="BD120" s="31" t="s">
        <v>345</v>
      </c>
      <c r="BE120" s="31" t="s">
        <v>345</v>
      </c>
      <c r="BF120" s="32">
        <v>1369.9259758136457</v>
      </c>
      <c r="BG120" s="31">
        <v>4291.3016970334957</v>
      </c>
      <c r="BH120" s="31">
        <v>1158.1870075076006</v>
      </c>
      <c r="BI120" s="31">
        <v>3332.3593638126908</v>
      </c>
      <c r="BJ120" s="31">
        <v>1489.6893138667037</v>
      </c>
      <c r="BK120" s="31">
        <v>1856.7386986095228</v>
      </c>
      <c r="BL120" s="31">
        <v>1754.3298192771083</v>
      </c>
      <c r="BM120" s="31">
        <v>3905.832320777643</v>
      </c>
      <c r="BN120" s="31">
        <v>3057.1812693264715</v>
      </c>
      <c r="BO120" s="32">
        <v>2038.9736407311134</v>
      </c>
      <c r="BP120" s="31" t="s">
        <v>345</v>
      </c>
      <c r="BQ120" s="31">
        <v>1685.4166666666665</v>
      </c>
      <c r="BR120" s="31" t="s">
        <v>345</v>
      </c>
      <c r="BS120" s="31" t="s">
        <v>345</v>
      </c>
      <c r="BT120" s="31" t="s">
        <v>345</v>
      </c>
      <c r="BU120" s="31">
        <v>1054.6762589928057</v>
      </c>
      <c r="BV120" s="31">
        <v>1557.3487031700288</v>
      </c>
      <c r="BW120" s="31" t="s">
        <v>345</v>
      </c>
      <c r="BX120" s="31">
        <v>1547.2527472527472</v>
      </c>
      <c r="BY120" s="31" t="s">
        <v>345</v>
      </c>
      <c r="BZ120" s="31">
        <v>1589.5522388059701</v>
      </c>
      <c r="CA120" s="31" t="s">
        <v>345</v>
      </c>
      <c r="CB120" s="31" t="s">
        <v>345</v>
      </c>
      <c r="CC120" s="31" t="s">
        <v>345</v>
      </c>
      <c r="CD120" s="31" t="s">
        <v>345</v>
      </c>
      <c r="CE120" s="32" t="s">
        <v>345</v>
      </c>
      <c r="CF120" s="31" t="s">
        <v>345</v>
      </c>
      <c r="CG120" s="32" t="s">
        <v>345</v>
      </c>
      <c r="CH120" s="31" t="s">
        <v>345</v>
      </c>
      <c r="CI120" s="31">
        <v>705.92963299969665</v>
      </c>
      <c r="CJ120" s="31">
        <v>1130.2740226510132</v>
      </c>
      <c r="CK120" s="31">
        <v>1992.3718670322799</v>
      </c>
      <c r="CL120" s="31">
        <v>1391.8520290201707</v>
      </c>
      <c r="CM120" s="31">
        <v>1189.8780938308091</v>
      </c>
      <c r="CN120" s="31" t="s">
        <v>345</v>
      </c>
      <c r="CO120" s="31">
        <v>1099.7690531177827</v>
      </c>
      <c r="CP120" s="31" t="s">
        <v>345</v>
      </c>
      <c r="CQ120" s="31" t="s">
        <v>345</v>
      </c>
      <c r="CR120" s="31" t="s">
        <v>345</v>
      </c>
      <c r="CS120" s="31">
        <v>1389.4811656005686</v>
      </c>
      <c r="CT120" s="31" t="s">
        <v>345</v>
      </c>
      <c r="CU120" s="31" t="s">
        <v>345</v>
      </c>
      <c r="CV120" s="31" t="s">
        <v>345</v>
      </c>
      <c r="CW120" s="31">
        <v>1256.893542757417</v>
      </c>
      <c r="CX120" s="32" t="s">
        <v>345</v>
      </c>
      <c r="CY120" s="31" t="s">
        <v>345</v>
      </c>
      <c r="CZ120" s="31" t="s">
        <v>345</v>
      </c>
      <c r="DA120" s="31" t="s">
        <v>345</v>
      </c>
      <c r="DB120" s="31" t="s">
        <v>345</v>
      </c>
      <c r="DC120" s="31" t="s">
        <v>345</v>
      </c>
      <c r="DD120" s="31" t="s">
        <v>345</v>
      </c>
      <c r="DE120" s="31" t="s">
        <v>345</v>
      </c>
      <c r="DF120" s="32" t="s">
        <v>345</v>
      </c>
      <c r="DG120" s="31" t="s">
        <v>345</v>
      </c>
      <c r="DH120" s="31" t="s">
        <v>345</v>
      </c>
      <c r="DI120" s="31" t="s">
        <v>345</v>
      </c>
      <c r="DJ120" s="31" t="s">
        <v>345</v>
      </c>
      <c r="DK120" s="31" t="s">
        <v>345</v>
      </c>
      <c r="DL120" s="31" t="s">
        <v>345</v>
      </c>
      <c r="DM120" s="31" t="s">
        <v>345</v>
      </c>
      <c r="DN120" s="31" t="s">
        <v>345</v>
      </c>
      <c r="DO120" s="31" t="s">
        <v>345</v>
      </c>
      <c r="DP120" s="31" t="s">
        <v>345</v>
      </c>
      <c r="DQ120" s="31" t="s">
        <v>345</v>
      </c>
      <c r="DR120" s="31">
        <v>1063.0008289582756</v>
      </c>
      <c r="DS120" s="31" t="s">
        <v>345</v>
      </c>
      <c r="DT120" s="31" t="s">
        <v>345</v>
      </c>
      <c r="DU120" s="31" t="s">
        <v>345</v>
      </c>
      <c r="DV120" s="32" t="s">
        <v>345</v>
      </c>
      <c r="DW120" s="32" t="s">
        <v>345</v>
      </c>
      <c r="DX120" s="31" t="s">
        <v>345</v>
      </c>
      <c r="DY120" s="31" t="s">
        <v>345</v>
      </c>
      <c r="DZ120" s="31" t="s">
        <v>345</v>
      </c>
      <c r="EA120" s="31" t="s">
        <v>345</v>
      </c>
      <c r="EB120" s="31" t="s">
        <v>345</v>
      </c>
      <c r="EC120" s="31" t="s">
        <v>345</v>
      </c>
      <c r="ED120" s="31" t="s">
        <v>345</v>
      </c>
      <c r="EE120" s="31" t="s">
        <v>345</v>
      </c>
      <c r="EF120" s="31" t="s">
        <v>345</v>
      </c>
      <c r="EG120" s="31" t="s">
        <v>345</v>
      </c>
      <c r="EH120" s="31" t="s">
        <v>345</v>
      </c>
      <c r="EI120" s="31" t="s">
        <v>345</v>
      </c>
      <c r="EJ120" s="31" t="s">
        <v>345</v>
      </c>
      <c r="EK120" s="31" t="s">
        <v>345</v>
      </c>
      <c r="EL120" s="31" t="s">
        <v>345</v>
      </c>
      <c r="EM120" s="31" t="s">
        <v>345</v>
      </c>
      <c r="EN120" s="31" t="s">
        <v>345</v>
      </c>
      <c r="EO120" s="31" t="s">
        <v>345</v>
      </c>
      <c r="EP120" s="31" t="s">
        <v>345</v>
      </c>
      <c r="EQ120" s="31" t="s">
        <v>345</v>
      </c>
      <c r="ER120" s="31" t="s">
        <v>345</v>
      </c>
      <c r="ES120" s="31" t="s">
        <v>345</v>
      </c>
      <c r="ET120" s="31" t="s">
        <v>345</v>
      </c>
      <c r="EU120" s="31" t="s">
        <v>345</v>
      </c>
      <c r="EV120" s="31" t="s">
        <v>345</v>
      </c>
      <c r="EW120" s="31" t="s">
        <v>345</v>
      </c>
      <c r="EX120" s="31" t="s">
        <v>345</v>
      </c>
      <c r="EY120" s="31" t="s">
        <v>345</v>
      </c>
      <c r="EZ120" s="31" t="s">
        <v>345</v>
      </c>
      <c r="FA120" s="31" t="s">
        <v>345</v>
      </c>
      <c r="FB120" s="31" t="s">
        <v>345</v>
      </c>
      <c r="FC120" s="31" t="s">
        <v>345</v>
      </c>
      <c r="FD120" s="31" t="s">
        <v>345</v>
      </c>
      <c r="FE120" s="31" t="s">
        <v>345</v>
      </c>
      <c r="FF120" s="31" t="s">
        <v>345</v>
      </c>
      <c r="FG120" s="31" t="s">
        <v>345</v>
      </c>
      <c r="FH120" s="31" t="s">
        <v>345</v>
      </c>
      <c r="FI120" s="31" t="s">
        <v>345</v>
      </c>
      <c r="FJ120" s="31" t="s">
        <v>345</v>
      </c>
      <c r="FK120" s="31" t="s">
        <v>345</v>
      </c>
      <c r="FL120" s="31" t="s">
        <v>345</v>
      </c>
      <c r="FM120" s="31" t="s">
        <v>345</v>
      </c>
      <c r="FN120" s="31" t="s">
        <v>345</v>
      </c>
      <c r="FO120" s="31" t="s">
        <v>345</v>
      </c>
      <c r="FP120" s="31" t="s">
        <v>345</v>
      </c>
      <c r="FQ120" s="31" t="s">
        <v>345</v>
      </c>
      <c r="FR120" s="31" t="s">
        <v>345</v>
      </c>
      <c r="FS120" s="31" t="s">
        <v>345</v>
      </c>
      <c r="FT120" s="31" t="s">
        <v>345</v>
      </c>
      <c r="FU120" s="31" t="s">
        <v>345</v>
      </c>
      <c r="FV120" s="31" t="s">
        <v>345</v>
      </c>
      <c r="FW120" s="31" t="s">
        <v>345</v>
      </c>
      <c r="FX120" s="31" t="s">
        <v>345</v>
      </c>
      <c r="FY120" s="32" t="s">
        <v>345</v>
      </c>
      <c r="FZ120" s="31" t="s">
        <v>345</v>
      </c>
      <c r="GA120" s="49" t="s">
        <v>345</v>
      </c>
    </row>
    <row r="121" spans="1:183">
      <c r="A121" s="50">
        <v>1929</v>
      </c>
      <c r="B121" s="31">
        <v>3698.5295618247301</v>
      </c>
      <c r="C121" s="31">
        <v>5054.21875</v>
      </c>
      <c r="D121" s="31">
        <v>5075.3553155201816</v>
      </c>
      <c r="E121" s="31">
        <v>2716.8177570093453</v>
      </c>
      <c r="F121" s="31">
        <v>4709.9979626485565</v>
      </c>
      <c r="G121" s="31">
        <v>4051.4064165340828</v>
      </c>
      <c r="H121" s="31">
        <v>3093.2432555680425</v>
      </c>
      <c r="I121" s="31">
        <v>5688.7907992803903</v>
      </c>
      <c r="J121" s="31">
        <v>3387.3902679562434</v>
      </c>
      <c r="K121" s="31">
        <v>4144.9370194667108</v>
      </c>
      <c r="L121" s="31">
        <v>6331.7342118349079</v>
      </c>
      <c r="M121" s="31">
        <v>5503.3180504466636</v>
      </c>
      <c r="N121" s="32">
        <v>4392.8488872665739</v>
      </c>
      <c r="O121" s="31">
        <v>2823.9700374531835</v>
      </c>
      <c r="P121" s="31">
        <v>2341.9920318725099</v>
      </c>
      <c r="Q121" s="31">
        <v>1610.0582002686165</v>
      </c>
      <c r="R121" s="31">
        <v>2738.9056441189141</v>
      </c>
      <c r="S121" s="31">
        <v>3365.9902029391183</v>
      </c>
      <c r="T121" s="35">
        <v>4116.570731853596</v>
      </c>
      <c r="U121" s="31">
        <v>5262.9768605378358</v>
      </c>
      <c r="V121" s="31">
        <v>5262.2426920462267</v>
      </c>
      <c r="W121" s="31">
        <v>5065.4459000485194</v>
      </c>
      <c r="X121" s="31">
        <v>6898.7221563254125</v>
      </c>
      <c r="Y121" s="32">
        <v>6672.528746519296</v>
      </c>
      <c r="Z121" s="31">
        <v>926.3050153531218</v>
      </c>
      <c r="AA121" s="31">
        <v>1180.3464628782845</v>
      </c>
      <c r="AB121" s="31">
        <v>3042.373679354228</v>
      </c>
      <c r="AC121" s="31">
        <v>2475.81944095579</v>
      </c>
      <c r="AD121" s="31">
        <v>2117.3232270167782</v>
      </c>
      <c r="AE121" s="31">
        <v>1152.4179029624834</v>
      </c>
      <c r="AF121" s="31">
        <v>1364.1679582922361</v>
      </c>
      <c r="AG121" s="35">
        <v>1942.0116430970465</v>
      </c>
      <c r="AH121" s="31" t="s">
        <v>345</v>
      </c>
      <c r="AI121" s="31" t="s">
        <v>345</v>
      </c>
      <c r="AJ121" s="31" t="s">
        <v>345</v>
      </c>
      <c r="AK121" s="31" t="s">
        <v>345</v>
      </c>
      <c r="AL121" s="31" t="s">
        <v>345</v>
      </c>
      <c r="AM121" s="32"/>
      <c r="AN121" s="31"/>
      <c r="AO121" s="31"/>
      <c r="AP121" s="32"/>
      <c r="AQ121" s="31" t="s">
        <v>345</v>
      </c>
      <c r="AR121" s="31" t="s">
        <v>345</v>
      </c>
      <c r="AS121" s="31" t="s">
        <v>345</v>
      </c>
      <c r="AT121" s="31" t="s">
        <v>345</v>
      </c>
      <c r="AU121" s="31" t="s">
        <v>345</v>
      </c>
      <c r="AV121" s="31" t="s">
        <v>345</v>
      </c>
      <c r="AW121" s="31" t="s">
        <v>345</v>
      </c>
      <c r="AX121" s="31" t="s">
        <v>345</v>
      </c>
      <c r="AY121" s="31" t="s">
        <v>345</v>
      </c>
      <c r="AZ121" s="31" t="s">
        <v>345</v>
      </c>
      <c r="BA121" s="31" t="s">
        <v>345</v>
      </c>
      <c r="BB121" s="31" t="s">
        <v>345</v>
      </c>
      <c r="BC121" s="31" t="s">
        <v>345</v>
      </c>
      <c r="BD121" s="31" t="s">
        <v>345</v>
      </c>
      <c r="BE121" s="31" t="s">
        <v>345</v>
      </c>
      <c r="BF121" s="32">
        <v>1385.8630251661173</v>
      </c>
      <c r="BG121" s="31">
        <v>4367.0677033449692</v>
      </c>
      <c r="BH121" s="31">
        <v>1137.4414786891227</v>
      </c>
      <c r="BI121" s="31">
        <v>3455.4292999267486</v>
      </c>
      <c r="BJ121" s="31">
        <v>1504.7035174833609</v>
      </c>
      <c r="BK121" s="31">
        <v>1757.2148148148149</v>
      </c>
      <c r="BL121" s="31">
        <v>1907.5240919199407</v>
      </c>
      <c r="BM121" s="31">
        <v>3847.4777448071218</v>
      </c>
      <c r="BN121" s="31">
        <v>3426.4823993668983</v>
      </c>
      <c r="BO121" s="32">
        <v>2053.4353577924689</v>
      </c>
      <c r="BP121" s="31" t="s">
        <v>345</v>
      </c>
      <c r="BQ121" s="31">
        <v>1581.6326530612246</v>
      </c>
      <c r="BR121" s="31">
        <v>1638.6958845537144</v>
      </c>
      <c r="BS121" s="31" t="s">
        <v>345</v>
      </c>
      <c r="BT121" s="31" t="s">
        <v>345</v>
      </c>
      <c r="BU121" s="31">
        <v>1041.1347517730496</v>
      </c>
      <c r="BV121" s="31">
        <v>1720.4791785510554</v>
      </c>
      <c r="BW121" s="31" t="s">
        <v>345</v>
      </c>
      <c r="BX121" s="31">
        <v>1498.9247311827958</v>
      </c>
      <c r="BY121" s="31" t="s">
        <v>345</v>
      </c>
      <c r="BZ121" s="31">
        <v>1750</v>
      </c>
      <c r="CA121" s="31" t="s">
        <v>345</v>
      </c>
      <c r="CB121" s="31" t="s">
        <v>345</v>
      </c>
      <c r="CC121" s="31" t="s">
        <v>345</v>
      </c>
      <c r="CD121" s="31" t="s">
        <v>345</v>
      </c>
      <c r="CE121" s="32" t="s">
        <v>345</v>
      </c>
      <c r="CF121" s="31" t="s">
        <v>345</v>
      </c>
      <c r="CG121" s="32" t="s">
        <v>345</v>
      </c>
      <c r="CH121" s="31">
        <v>562.4978194974891</v>
      </c>
      <c r="CI121" s="31">
        <v>727.73641549084357</v>
      </c>
      <c r="CJ121" s="31">
        <v>1147.4372489741324</v>
      </c>
      <c r="CK121" s="31">
        <v>2025.7346783884636</v>
      </c>
      <c r="CL121" s="31">
        <v>1412.5678820791311</v>
      </c>
      <c r="CM121" s="31">
        <v>1117.5269757946924</v>
      </c>
      <c r="CN121" s="31">
        <v>793.49809255266211</v>
      </c>
      <c r="CO121" s="31">
        <v>1133.1981068289385</v>
      </c>
      <c r="CP121" s="31" t="s">
        <v>345</v>
      </c>
      <c r="CQ121" s="31" t="s">
        <v>345</v>
      </c>
      <c r="CR121" s="31" t="s">
        <v>345</v>
      </c>
      <c r="CS121" s="31">
        <v>1682.3447636700648</v>
      </c>
      <c r="CT121" s="31" t="s">
        <v>345</v>
      </c>
      <c r="CU121" s="31" t="s">
        <v>345</v>
      </c>
      <c r="CV121" s="31" t="s">
        <v>345</v>
      </c>
      <c r="CW121" s="31">
        <v>1335.5089080966659</v>
      </c>
      <c r="CX121" s="32" t="s">
        <v>345</v>
      </c>
      <c r="CY121" s="31" t="s">
        <v>345</v>
      </c>
      <c r="CZ121" s="31" t="s">
        <v>345</v>
      </c>
      <c r="DA121" s="31" t="s">
        <v>345</v>
      </c>
      <c r="DB121" s="31" t="s">
        <v>345</v>
      </c>
      <c r="DC121" s="31" t="s">
        <v>345</v>
      </c>
      <c r="DD121" s="31" t="s">
        <v>345</v>
      </c>
      <c r="DE121" s="31" t="s">
        <v>345</v>
      </c>
      <c r="DF121" s="32" t="s">
        <v>345</v>
      </c>
      <c r="DG121" s="31" t="s">
        <v>345</v>
      </c>
      <c r="DH121" s="31" t="s">
        <v>345</v>
      </c>
      <c r="DI121" s="31" t="s">
        <v>345</v>
      </c>
      <c r="DJ121" s="31" t="s">
        <v>345</v>
      </c>
      <c r="DK121" s="31" t="s">
        <v>345</v>
      </c>
      <c r="DL121" s="31" t="s">
        <v>345</v>
      </c>
      <c r="DM121" s="31" t="s">
        <v>345</v>
      </c>
      <c r="DN121" s="31" t="s">
        <v>345</v>
      </c>
      <c r="DO121" s="31" t="s">
        <v>345</v>
      </c>
      <c r="DP121" s="31" t="s">
        <v>345</v>
      </c>
      <c r="DQ121" s="31" t="s">
        <v>345</v>
      </c>
      <c r="DR121" s="31">
        <v>1213.3287997279836</v>
      </c>
      <c r="DS121" s="31" t="s">
        <v>345</v>
      </c>
      <c r="DT121" s="31" t="s">
        <v>345</v>
      </c>
      <c r="DU121" s="31" t="s">
        <v>345</v>
      </c>
      <c r="DV121" s="32" t="s">
        <v>345</v>
      </c>
      <c r="DW121" s="32" t="s">
        <v>345</v>
      </c>
      <c r="DX121" s="31" t="s">
        <v>345</v>
      </c>
      <c r="DY121" s="31" t="s">
        <v>345</v>
      </c>
      <c r="DZ121" s="31" t="s">
        <v>345</v>
      </c>
      <c r="EA121" s="31" t="s">
        <v>345</v>
      </c>
      <c r="EB121" s="31" t="s">
        <v>345</v>
      </c>
      <c r="EC121" s="31" t="s">
        <v>345</v>
      </c>
      <c r="ED121" s="31" t="s">
        <v>345</v>
      </c>
      <c r="EE121" s="31" t="s">
        <v>345</v>
      </c>
      <c r="EF121" s="31" t="s">
        <v>345</v>
      </c>
      <c r="EG121" s="31" t="s">
        <v>345</v>
      </c>
      <c r="EH121" s="31" t="s">
        <v>345</v>
      </c>
      <c r="EI121" s="31" t="s">
        <v>345</v>
      </c>
      <c r="EJ121" s="31" t="s">
        <v>345</v>
      </c>
      <c r="EK121" s="31" t="s">
        <v>345</v>
      </c>
      <c r="EL121" s="31" t="s">
        <v>345</v>
      </c>
      <c r="EM121" s="31" t="s">
        <v>345</v>
      </c>
      <c r="EN121" s="31" t="s">
        <v>345</v>
      </c>
      <c r="EO121" s="31" t="s">
        <v>345</v>
      </c>
      <c r="EP121" s="31" t="s">
        <v>345</v>
      </c>
      <c r="EQ121" s="31" t="s">
        <v>345</v>
      </c>
      <c r="ER121" s="31" t="s">
        <v>345</v>
      </c>
      <c r="ES121" s="31" t="s">
        <v>345</v>
      </c>
      <c r="ET121" s="31" t="s">
        <v>345</v>
      </c>
      <c r="EU121" s="31" t="s">
        <v>345</v>
      </c>
      <c r="EV121" s="31" t="s">
        <v>345</v>
      </c>
      <c r="EW121" s="31" t="s">
        <v>345</v>
      </c>
      <c r="EX121" s="31" t="s">
        <v>345</v>
      </c>
      <c r="EY121" s="31" t="s">
        <v>345</v>
      </c>
      <c r="EZ121" s="31" t="s">
        <v>345</v>
      </c>
      <c r="FA121" s="31" t="s">
        <v>345</v>
      </c>
      <c r="FB121" s="31" t="s">
        <v>345</v>
      </c>
      <c r="FC121" s="31" t="s">
        <v>345</v>
      </c>
      <c r="FD121" s="31" t="s">
        <v>345</v>
      </c>
      <c r="FE121" s="31" t="s">
        <v>345</v>
      </c>
      <c r="FF121" s="31" t="s">
        <v>345</v>
      </c>
      <c r="FG121" s="31" t="s">
        <v>345</v>
      </c>
      <c r="FH121" s="31" t="s">
        <v>345</v>
      </c>
      <c r="FI121" s="31" t="s">
        <v>345</v>
      </c>
      <c r="FJ121" s="31" t="s">
        <v>345</v>
      </c>
      <c r="FK121" s="31" t="s">
        <v>345</v>
      </c>
      <c r="FL121" s="31" t="s">
        <v>345</v>
      </c>
      <c r="FM121" s="31" t="s">
        <v>345</v>
      </c>
      <c r="FN121" s="31" t="s">
        <v>345</v>
      </c>
      <c r="FO121" s="31" t="s">
        <v>345</v>
      </c>
      <c r="FP121" s="31" t="s">
        <v>345</v>
      </c>
      <c r="FQ121" s="31" t="s">
        <v>345</v>
      </c>
      <c r="FR121" s="31" t="s">
        <v>345</v>
      </c>
      <c r="FS121" s="31" t="s">
        <v>345</v>
      </c>
      <c r="FT121" s="31" t="s">
        <v>345</v>
      </c>
      <c r="FU121" s="31" t="s">
        <v>345</v>
      </c>
      <c r="FV121" s="31" t="s">
        <v>345</v>
      </c>
      <c r="FW121" s="31" t="s">
        <v>345</v>
      </c>
      <c r="FX121" s="31" t="s">
        <v>345</v>
      </c>
      <c r="FY121" s="32" t="s">
        <v>345</v>
      </c>
      <c r="FZ121" s="31" t="s">
        <v>345</v>
      </c>
      <c r="GA121" s="49" t="s">
        <v>345</v>
      </c>
    </row>
    <row r="122" spans="1:183">
      <c r="A122" s="50">
        <v>1930</v>
      </c>
      <c r="B122" s="31">
        <v>3585.7154398563739</v>
      </c>
      <c r="C122" s="31">
        <v>4978.6182516097078</v>
      </c>
      <c r="D122" s="31">
        <v>5340.7876905702997</v>
      </c>
      <c r="E122" s="31">
        <v>2665.633806900551</v>
      </c>
      <c r="F122" s="31">
        <v>4531.5583994232147</v>
      </c>
      <c r="G122" s="31">
        <v>3973.3575072214367</v>
      </c>
      <c r="H122" s="31">
        <v>2917.6524656102192</v>
      </c>
      <c r="I122" s="31">
        <v>5602.5304414003049</v>
      </c>
      <c r="J122" s="31">
        <v>3627.1045717701813</v>
      </c>
      <c r="K122" s="31">
        <v>4305.9859729244818</v>
      </c>
      <c r="L122" s="31">
        <v>6245.7183411503329</v>
      </c>
      <c r="M122" s="31">
        <v>5440.8624689312337</v>
      </c>
      <c r="N122" s="32">
        <v>4297.331608253693</v>
      </c>
      <c r="O122" s="31">
        <v>2897.1643320806288</v>
      </c>
      <c r="P122" s="31">
        <v>2258.2270508581328</v>
      </c>
      <c r="Q122" s="31">
        <v>1570.7547169811321</v>
      </c>
      <c r="R122" s="31">
        <v>2620.388142461079</v>
      </c>
      <c r="S122" s="31">
        <v>3290.7949790794978</v>
      </c>
      <c r="T122" s="35">
        <v>4021.7785402709324</v>
      </c>
      <c r="U122" s="31">
        <v>4708.3011284588029</v>
      </c>
      <c r="V122" s="31">
        <v>4960.1212324179496</v>
      </c>
      <c r="W122" s="31">
        <v>4810.6045003813888</v>
      </c>
      <c r="X122" s="31">
        <v>6212.7127066015455</v>
      </c>
      <c r="Y122" s="32">
        <v>6027.6026682052943</v>
      </c>
      <c r="Z122" s="31" t="s">
        <v>345</v>
      </c>
      <c r="AA122" s="31">
        <v>1284.4144511843272</v>
      </c>
      <c r="AB122" s="31">
        <v>2925.8101833525498</v>
      </c>
      <c r="AC122" s="31">
        <v>2403.680523815327</v>
      </c>
      <c r="AD122" s="31">
        <v>1994.2838224591621</v>
      </c>
      <c r="AE122" s="31">
        <v>1218.8150547175453</v>
      </c>
      <c r="AF122" s="31">
        <v>1318.4563059623795</v>
      </c>
      <c r="AG122" s="35" t="s">
        <v>345</v>
      </c>
      <c r="AH122" s="31" t="s">
        <v>345</v>
      </c>
      <c r="AI122" s="31" t="s">
        <v>345</v>
      </c>
      <c r="AJ122" s="31" t="s">
        <v>345</v>
      </c>
      <c r="AK122" s="31" t="s">
        <v>345</v>
      </c>
      <c r="AL122" s="31" t="s">
        <v>345</v>
      </c>
      <c r="AM122" s="32"/>
      <c r="AN122" s="31"/>
      <c r="AO122" s="31"/>
      <c r="AP122" s="32"/>
      <c r="AQ122" s="31" t="s">
        <v>345</v>
      </c>
      <c r="AR122" s="31" t="s">
        <v>345</v>
      </c>
      <c r="AS122" s="31" t="s">
        <v>345</v>
      </c>
      <c r="AT122" s="31" t="s">
        <v>345</v>
      </c>
      <c r="AU122" s="31" t="s">
        <v>345</v>
      </c>
      <c r="AV122" s="31" t="s">
        <v>345</v>
      </c>
      <c r="AW122" s="31" t="s">
        <v>345</v>
      </c>
      <c r="AX122" s="31" t="s">
        <v>345</v>
      </c>
      <c r="AY122" s="31" t="s">
        <v>345</v>
      </c>
      <c r="AZ122" s="31" t="s">
        <v>345</v>
      </c>
      <c r="BA122" s="31" t="s">
        <v>345</v>
      </c>
      <c r="BB122" s="31" t="s">
        <v>345</v>
      </c>
      <c r="BC122" s="31" t="s">
        <v>345</v>
      </c>
      <c r="BD122" s="31" t="s">
        <v>345</v>
      </c>
      <c r="BE122" s="31" t="s">
        <v>345</v>
      </c>
      <c r="BF122" s="32">
        <v>1448.4249075838634</v>
      </c>
      <c r="BG122" s="31">
        <v>4079.5819569777959</v>
      </c>
      <c r="BH122" s="31">
        <v>1048.2304575786463</v>
      </c>
      <c r="BI122" s="31">
        <v>2858.7639158954689</v>
      </c>
      <c r="BJ122" s="31">
        <v>1474.0412547268083</v>
      </c>
      <c r="BK122" s="31">
        <v>1617.8748180494906</v>
      </c>
      <c r="BL122" s="31">
        <v>1662.956204379562</v>
      </c>
      <c r="BM122" s="31">
        <v>4301.2259194395801</v>
      </c>
      <c r="BN122" s="31">
        <v>3444.4752666976651</v>
      </c>
      <c r="BO122" s="32">
        <v>1913.1340721322476</v>
      </c>
      <c r="BP122" s="31" t="s">
        <v>345</v>
      </c>
      <c r="BQ122" s="31">
        <v>1626</v>
      </c>
      <c r="BR122" s="31">
        <v>1505.3427156632786</v>
      </c>
      <c r="BS122" s="31" t="s">
        <v>345</v>
      </c>
      <c r="BT122" s="31" t="s">
        <v>345</v>
      </c>
      <c r="BU122" s="31">
        <v>1045.1388888888889</v>
      </c>
      <c r="BV122" s="31">
        <v>1775.8328627893845</v>
      </c>
      <c r="BW122" s="31" t="s">
        <v>345</v>
      </c>
      <c r="BX122" s="31">
        <v>1563.1578947368421</v>
      </c>
      <c r="BY122" s="31" t="s">
        <v>345</v>
      </c>
      <c r="BZ122" s="31">
        <v>1414.7058823529412</v>
      </c>
      <c r="CA122" s="31" t="s">
        <v>345</v>
      </c>
      <c r="CB122" s="31" t="s">
        <v>345</v>
      </c>
      <c r="CC122" s="31" t="s">
        <v>345</v>
      </c>
      <c r="CD122" s="31" t="s">
        <v>345</v>
      </c>
      <c r="CE122" s="32" t="s">
        <v>345</v>
      </c>
      <c r="CF122" s="31" t="s">
        <v>345</v>
      </c>
      <c r="CG122" s="32" t="s">
        <v>345</v>
      </c>
      <c r="CH122" s="31">
        <v>567.62167689161561</v>
      </c>
      <c r="CI122" s="31">
        <v>725.61533888228303</v>
      </c>
      <c r="CJ122" s="31">
        <v>1141.097900083769</v>
      </c>
      <c r="CK122" s="31">
        <v>1850.3913212778218</v>
      </c>
      <c r="CL122" s="31">
        <v>1381.6886463544035</v>
      </c>
      <c r="CM122" s="31">
        <v>1049.1366906474818</v>
      </c>
      <c r="CN122" s="31" t="s">
        <v>345</v>
      </c>
      <c r="CO122" s="31">
        <v>1149.9013806706116</v>
      </c>
      <c r="CP122" s="31" t="s">
        <v>345</v>
      </c>
      <c r="CQ122" s="31" t="s">
        <v>345</v>
      </c>
      <c r="CR122" s="31" t="s">
        <v>345</v>
      </c>
      <c r="CS122" s="31">
        <v>1635.8486290505325</v>
      </c>
      <c r="CT122" s="31" t="s">
        <v>345</v>
      </c>
      <c r="CU122" s="31" t="s">
        <v>345</v>
      </c>
      <c r="CV122" s="31" t="s">
        <v>345</v>
      </c>
      <c r="CW122" s="31">
        <v>1265.1130190993515</v>
      </c>
      <c r="CX122" s="32" t="s">
        <v>345</v>
      </c>
      <c r="CY122" s="31" t="s">
        <v>345</v>
      </c>
      <c r="CZ122" s="31" t="s">
        <v>345</v>
      </c>
      <c r="DA122" s="31" t="s">
        <v>345</v>
      </c>
      <c r="DB122" s="31" t="s">
        <v>345</v>
      </c>
      <c r="DC122" s="31" t="s">
        <v>345</v>
      </c>
      <c r="DD122" s="31" t="s">
        <v>345</v>
      </c>
      <c r="DE122" s="31" t="s">
        <v>345</v>
      </c>
      <c r="DF122" s="32" t="s">
        <v>345</v>
      </c>
      <c r="DG122" s="31" t="s">
        <v>345</v>
      </c>
      <c r="DH122" s="31" t="s">
        <v>345</v>
      </c>
      <c r="DI122" s="31" t="s">
        <v>345</v>
      </c>
      <c r="DJ122" s="31" t="s">
        <v>345</v>
      </c>
      <c r="DK122" s="31" t="s">
        <v>345</v>
      </c>
      <c r="DL122" s="31" t="s">
        <v>345</v>
      </c>
      <c r="DM122" s="31" t="s">
        <v>345</v>
      </c>
      <c r="DN122" s="31" t="s">
        <v>345</v>
      </c>
      <c r="DO122" s="31" t="s">
        <v>345</v>
      </c>
      <c r="DP122" s="31" t="s">
        <v>345</v>
      </c>
      <c r="DQ122" s="31" t="s">
        <v>345</v>
      </c>
      <c r="DR122" s="31">
        <v>1249.2631296891748</v>
      </c>
      <c r="DS122" s="31" t="s">
        <v>345</v>
      </c>
      <c r="DT122" s="31" t="s">
        <v>345</v>
      </c>
      <c r="DU122" s="31" t="s">
        <v>345</v>
      </c>
      <c r="DV122" s="32" t="s">
        <v>345</v>
      </c>
      <c r="DW122" s="32" t="s">
        <v>345</v>
      </c>
      <c r="DX122" s="31" t="s">
        <v>345</v>
      </c>
      <c r="DY122" s="31" t="s">
        <v>345</v>
      </c>
      <c r="DZ122" s="31" t="s">
        <v>345</v>
      </c>
      <c r="EA122" s="31" t="s">
        <v>345</v>
      </c>
      <c r="EB122" s="31" t="s">
        <v>345</v>
      </c>
      <c r="EC122" s="31" t="s">
        <v>345</v>
      </c>
      <c r="ED122" s="31" t="s">
        <v>345</v>
      </c>
      <c r="EE122" s="31" t="s">
        <v>345</v>
      </c>
      <c r="EF122" s="31" t="s">
        <v>345</v>
      </c>
      <c r="EG122" s="31" t="s">
        <v>345</v>
      </c>
      <c r="EH122" s="31" t="s">
        <v>345</v>
      </c>
      <c r="EI122" s="31" t="s">
        <v>345</v>
      </c>
      <c r="EJ122" s="31" t="s">
        <v>345</v>
      </c>
      <c r="EK122" s="31" t="s">
        <v>345</v>
      </c>
      <c r="EL122" s="31" t="s">
        <v>345</v>
      </c>
      <c r="EM122" s="31" t="s">
        <v>345</v>
      </c>
      <c r="EN122" s="31" t="s">
        <v>345</v>
      </c>
      <c r="EO122" s="31" t="s">
        <v>345</v>
      </c>
      <c r="EP122" s="31" t="s">
        <v>345</v>
      </c>
      <c r="EQ122" s="31" t="s">
        <v>345</v>
      </c>
      <c r="ER122" s="31" t="s">
        <v>345</v>
      </c>
      <c r="ES122" s="31" t="s">
        <v>345</v>
      </c>
      <c r="ET122" s="31" t="s">
        <v>345</v>
      </c>
      <c r="EU122" s="31" t="s">
        <v>345</v>
      </c>
      <c r="EV122" s="31" t="s">
        <v>345</v>
      </c>
      <c r="EW122" s="31" t="s">
        <v>345</v>
      </c>
      <c r="EX122" s="31" t="s">
        <v>345</v>
      </c>
      <c r="EY122" s="31" t="s">
        <v>345</v>
      </c>
      <c r="EZ122" s="31" t="s">
        <v>345</v>
      </c>
      <c r="FA122" s="31" t="s">
        <v>345</v>
      </c>
      <c r="FB122" s="31" t="s">
        <v>345</v>
      </c>
      <c r="FC122" s="31" t="s">
        <v>345</v>
      </c>
      <c r="FD122" s="31" t="s">
        <v>345</v>
      </c>
      <c r="FE122" s="31" t="s">
        <v>345</v>
      </c>
      <c r="FF122" s="31" t="s">
        <v>345</v>
      </c>
      <c r="FG122" s="31" t="s">
        <v>345</v>
      </c>
      <c r="FH122" s="31" t="s">
        <v>345</v>
      </c>
      <c r="FI122" s="31" t="s">
        <v>345</v>
      </c>
      <c r="FJ122" s="31" t="s">
        <v>345</v>
      </c>
      <c r="FK122" s="31" t="s">
        <v>345</v>
      </c>
      <c r="FL122" s="31" t="s">
        <v>345</v>
      </c>
      <c r="FM122" s="31" t="s">
        <v>345</v>
      </c>
      <c r="FN122" s="31" t="s">
        <v>345</v>
      </c>
      <c r="FO122" s="31" t="s">
        <v>345</v>
      </c>
      <c r="FP122" s="31" t="s">
        <v>345</v>
      </c>
      <c r="FQ122" s="31" t="s">
        <v>345</v>
      </c>
      <c r="FR122" s="31" t="s">
        <v>345</v>
      </c>
      <c r="FS122" s="31" t="s">
        <v>345</v>
      </c>
      <c r="FT122" s="31" t="s">
        <v>345</v>
      </c>
      <c r="FU122" s="31" t="s">
        <v>345</v>
      </c>
      <c r="FV122" s="31" t="s">
        <v>345</v>
      </c>
      <c r="FW122" s="31" t="s">
        <v>345</v>
      </c>
      <c r="FX122" s="31" t="s">
        <v>345</v>
      </c>
      <c r="FY122" s="32" t="s">
        <v>345</v>
      </c>
      <c r="FZ122" s="31" t="s">
        <v>345</v>
      </c>
      <c r="GA122" s="49" t="s">
        <v>345</v>
      </c>
    </row>
    <row r="123" spans="1:183">
      <c r="A123" s="50">
        <v>1931</v>
      </c>
      <c r="B123" s="31">
        <v>3287.6868008948545</v>
      </c>
      <c r="C123" s="31">
        <v>4860.4094265321191</v>
      </c>
      <c r="D123" s="31">
        <v>5359.2406836648925</v>
      </c>
      <c r="E123" s="31">
        <v>2580.597238204833</v>
      </c>
      <c r="F123" s="31">
        <v>4235.2604634495938</v>
      </c>
      <c r="G123" s="31">
        <v>3651.5139935496691</v>
      </c>
      <c r="H123" s="31">
        <v>2876.6683586987506</v>
      </c>
      <c r="I123" s="31">
        <v>5185.0493811726465</v>
      </c>
      <c r="J123" s="31">
        <v>3323.4573396095607</v>
      </c>
      <c r="K123" s="31">
        <v>4247.0741222366714</v>
      </c>
      <c r="L123" s="31">
        <v>5942.7678921568622</v>
      </c>
      <c r="M123" s="31">
        <v>5138.415852758606</v>
      </c>
      <c r="N123" s="32">
        <v>4052.4115805621027</v>
      </c>
      <c r="O123" s="31">
        <v>2971.7013296965565</v>
      </c>
      <c r="P123" s="31">
        <v>2134.4720496894411</v>
      </c>
      <c r="Q123" s="31">
        <v>1631.0962294365991</v>
      </c>
      <c r="R123" s="31">
        <v>2528.8701161562831</v>
      </c>
      <c r="S123" s="31">
        <v>3100.7644197359277</v>
      </c>
      <c r="T123" s="35">
        <v>3802.7755526195028</v>
      </c>
      <c r="U123" s="31">
        <v>4353.60808947449</v>
      </c>
      <c r="V123" s="31">
        <v>4475.1202113606341</v>
      </c>
      <c r="W123" s="31">
        <v>4003.6925964155012</v>
      </c>
      <c r="X123" s="31">
        <v>5691.3665963268159</v>
      </c>
      <c r="Y123" s="32">
        <v>5492.118083317635</v>
      </c>
      <c r="Z123" s="31" t="s">
        <v>345</v>
      </c>
      <c r="AA123" s="31">
        <v>1453.6146278224908</v>
      </c>
      <c r="AB123" s="31">
        <v>2808.7276690883969</v>
      </c>
      <c r="AC123" s="31">
        <v>2268.2729963785137</v>
      </c>
      <c r="AD123" s="31">
        <v>1823.4174186951377</v>
      </c>
      <c r="AE123" s="31">
        <v>1228.8484065538621</v>
      </c>
      <c r="AF123" s="31">
        <v>1260.774387741141</v>
      </c>
      <c r="AG123" s="35" t="s">
        <v>345</v>
      </c>
      <c r="AH123" s="31" t="s">
        <v>345</v>
      </c>
      <c r="AI123" s="31" t="s">
        <v>345</v>
      </c>
      <c r="AJ123" s="31" t="s">
        <v>345</v>
      </c>
      <c r="AK123" s="31" t="s">
        <v>345</v>
      </c>
      <c r="AL123" s="31" t="s">
        <v>345</v>
      </c>
      <c r="AM123" s="32"/>
      <c r="AN123" s="31"/>
      <c r="AO123" s="31"/>
      <c r="AP123" s="32"/>
      <c r="AQ123" s="31" t="s">
        <v>345</v>
      </c>
      <c r="AR123" s="31" t="s">
        <v>345</v>
      </c>
      <c r="AS123" s="31" t="s">
        <v>345</v>
      </c>
      <c r="AT123" s="31" t="s">
        <v>345</v>
      </c>
      <c r="AU123" s="31" t="s">
        <v>345</v>
      </c>
      <c r="AV123" s="31" t="s">
        <v>345</v>
      </c>
      <c r="AW123" s="31" t="s">
        <v>345</v>
      </c>
      <c r="AX123" s="31" t="s">
        <v>345</v>
      </c>
      <c r="AY123" s="31" t="s">
        <v>345</v>
      </c>
      <c r="AZ123" s="31" t="s">
        <v>345</v>
      </c>
      <c r="BA123" s="31" t="s">
        <v>345</v>
      </c>
      <c r="BB123" s="31" t="s">
        <v>345</v>
      </c>
      <c r="BC123" s="31" t="s">
        <v>345</v>
      </c>
      <c r="BD123" s="31" t="s">
        <v>345</v>
      </c>
      <c r="BE123" s="31" t="s">
        <v>345</v>
      </c>
      <c r="BF123" s="32">
        <v>1461.5454550620218</v>
      </c>
      <c r="BG123" s="31">
        <v>3711.6554406349469</v>
      </c>
      <c r="BH123" s="31">
        <v>1004.232835123774</v>
      </c>
      <c r="BI123" s="31">
        <v>2217.6722696399506</v>
      </c>
      <c r="BJ123" s="31">
        <v>1447.7387853891244</v>
      </c>
      <c r="BK123" s="31">
        <v>1643.0205949656752</v>
      </c>
      <c r="BL123" s="31">
        <v>1504.04022266116</v>
      </c>
      <c r="BM123" s="31">
        <v>3500.2871912693854</v>
      </c>
      <c r="BN123" s="31">
        <v>2753.9922760738864</v>
      </c>
      <c r="BO123" s="32">
        <v>1762.4582483235927</v>
      </c>
      <c r="BP123" s="31" t="s">
        <v>345</v>
      </c>
      <c r="BQ123" s="31">
        <v>1574.5098039215686</v>
      </c>
      <c r="BR123" s="31">
        <v>1241.1764705882354</v>
      </c>
      <c r="BS123" s="31" t="s">
        <v>345</v>
      </c>
      <c r="BT123" s="31" t="s">
        <v>345</v>
      </c>
      <c r="BU123" s="31">
        <v>923.97260273972609</v>
      </c>
      <c r="BV123" s="31">
        <v>1620.441988950276</v>
      </c>
      <c r="BW123" s="31" t="s">
        <v>345</v>
      </c>
      <c r="BX123" s="31">
        <v>1563.9175257731958</v>
      </c>
      <c r="BY123" s="31" t="s">
        <v>345</v>
      </c>
      <c r="BZ123" s="31">
        <v>1304.3478260869565</v>
      </c>
      <c r="CA123" s="31" t="s">
        <v>345</v>
      </c>
      <c r="CB123" s="31" t="s">
        <v>345</v>
      </c>
      <c r="CC123" s="31" t="s">
        <v>345</v>
      </c>
      <c r="CD123" s="31" t="s">
        <v>345</v>
      </c>
      <c r="CE123" s="32" t="s">
        <v>345</v>
      </c>
      <c r="CF123" s="31" t="s">
        <v>345</v>
      </c>
      <c r="CG123" s="32" t="s">
        <v>345</v>
      </c>
      <c r="CH123" s="31">
        <v>569.16409548554725</v>
      </c>
      <c r="CI123" s="31">
        <v>711.11143695014664</v>
      </c>
      <c r="CJ123" s="31">
        <v>1037.2160649720945</v>
      </c>
      <c r="CK123" s="31">
        <v>1837.3409401119545</v>
      </c>
      <c r="CL123" s="31">
        <v>1360.1836084992967</v>
      </c>
      <c r="CM123" s="31">
        <v>1046.0437770064461</v>
      </c>
      <c r="CN123" s="31" t="s">
        <v>345</v>
      </c>
      <c r="CO123" s="31">
        <v>1135.99487617421</v>
      </c>
      <c r="CP123" s="31" t="s">
        <v>345</v>
      </c>
      <c r="CQ123" s="31">
        <v>902.36585532147001</v>
      </c>
      <c r="CR123" s="31" t="s">
        <v>345</v>
      </c>
      <c r="CS123" s="31">
        <v>1548.4156880124087</v>
      </c>
      <c r="CT123" s="31" t="s">
        <v>345</v>
      </c>
      <c r="CU123" s="31" t="s">
        <v>345</v>
      </c>
      <c r="CV123" s="31" t="s">
        <v>345</v>
      </c>
      <c r="CW123" s="31">
        <v>1202.8531663187196</v>
      </c>
      <c r="CX123" s="32" t="s">
        <v>345</v>
      </c>
      <c r="CY123" s="31" t="s">
        <v>345</v>
      </c>
      <c r="CZ123" s="31" t="s">
        <v>345</v>
      </c>
      <c r="DA123" s="31" t="s">
        <v>345</v>
      </c>
      <c r="DB123" s="31" t="s">
        <v>345</v>
      </c>
      <c r="DC123" s="31" t="s">
        <v>345</v>
      </c>
      <c r="DD123" s="31" t="s">
        <v>345</v>
      </c>
      <c r="DE123" s="31" t="s">
        <v>345</v>
      </c>
      <c r="DF123" s="32" t="s">
        <v>345</v>
      </c>
      <c r="DG123" s="31" t="s">
        <v>345</v>
      </c>
      <c r="DH123" s="31" t="s">
        <v>345</v>
      </c>
      <c r="DI123" s="31" t="s">
        <v>345</v>
      </c>
      <c r="DJ123" s="31" t="s">
        <v>345</v>
      </c>
      <c r="DK123" s="31" t="s">
        <v>345</v>
      </c>
      <c r="DL123" s="31" t="s">
        <v>345</v>
      </c>
      <c r="DM123" s="31" t="s">
        <v>345</v>
      </c>
      <c r="DN123" s="31" t="s">
        <v>345</v>
      </c>
      <c r="DO123" s="31" t="s">
        <v>345</v>
      </c>
      <c r="DP123" s="31" t="s">
        <v>345</v>
      </c>
      <c r="DQ123" s="31" t="s">
        <v>345</v>
      </c>
      <c r="DR123" s="31">
        <v>1302.4252010017135</v>
      </c>
      <c r="DS123" s="31" t="s">
        <v>345</v>
      </c>
      <c r="DT123" s="31" t="s">
        <v>345</v>
      </c>
      <c r="DU123" s="31" t="s">
        <v>345</v>
      </c>
      <c r="DV123" s="32" t="s">
        <v>345</v>
      </c>
      <c r="DW123" s="32" t="s">
        <v>345</v>
      </c>
      <c r="DX123" s="31" t="s">
        <v>345</v>
      </c>
      <c r="DY123" s="31" t="s">
        <v>345</v>
      </c>
      <c r="DZ123" s="31" t="s">
        <v>345</v>
      </c>
      <c r="EA123" s="31" t="s">
        <v>345</v>
      </c>
      <c r="EB123" s="31" t="s">
        <v>345</v>
      </c>
      <c r="EC123" s="31" t="s">
        <v>345</v>
      </c>
      <c r="ED123" s="31" t="s">
        <v>345</v>
      </c>
      <c r="EE123" s="31" t="s">
        <v>345</v>
      </c>
      <c r="EF123" s="31" t="s">
        <v>345</v>
      </c>
      <c r="EG123" s="31" t="s">
        <v>345</v>
      </c>
      <c r="EH123" s="31" t="s">
        <v>345</v>
      </c>
      <c r="EI123" s="31" t="s">
        <v>345</v>
      </c>
      <c r="EJ123" s="31" t="s">
        <v>345</v>
      </c>
      <c r="EK123" s="31" t="s">
        <v>345</v>
      </c>
      <c r="EL123" s="31" t="s">
        <v>345</v>
      </c>
      <c r="EM123" s="31" t="s">
        <v>345</v>
      </c>
      <c r="EN123" s="31" t="s">
        <v>345</v>
      </c>
      <c r="EO123" s="31" t="s">
        <v>345</v>
      </c>
      <c r="EP123" s="31" t="s">
        <v>345</v>
      </c>
      <c r="EQ123" s="31" t="s">
        <v>345</v>
      </c>
      <c r="ER123" s="31" t="s">
        <v>345</v>
      </c>
      <c r="ES123" s="31" t="s">
        <v>345</v>
      </c>
      <c r="ET123" s="31" t="s">
        <v>345</v>
      </c>
      <c r="EU123" s="31" t="s">
        <v>345</v>
      </c>
      <c r="EV123" s="31" t="s">
        <v>345</v>
      </c>
      <c r="EW123" s="31" t="s">
        <v>345</v>
      </c>
      <c r="EX123" s="31" t="s">
        <v>345</v>
      </c>
      <c r="EY123" s="31" t="s">
        <v>345</v>
      </c>
      <c r="EZ123" s="31" t="s">
        <v>345</v>
      </c>
      <c r="FA123" s="31" t="s">
        <v>345</v>
      </c>
      <c r="FB123" s="31" t="s">
        <v>345</v>
      </c>
      <c r="FC123" s="31" t="s">
        <v>345</v>
      </c>
      <c r="FD123" s="31" t="s">
        <v>345</v>
      </c>
      <c r="FE123" s="31" t="s">
        <v>345</v>
      </c>
      <c r="FF123" s="31" t="s">
        <v>345</v>
      </c>
      <c r="FG123" s="31" t="s">
        <v>345</v>
      </c>
      <c r="FH123" s="31" t="s">
        <v>345</v>
      </c>
      <c r="FI123" s="31" t="s">
        <v>345</v>
      </c>
      <c r="FJ123" s="31" t="s">
        <v>345</v>
      </c>
      <c r="FK123" s="31" t="s">
        <v>345</v>
      </c>
      <c r="FL123" s="31" t="s">
        <v>345</v>
      </c>
      <c r="FM123" s="31" t="s">
        <v>345</v>
      </c>
      <c r="FN123" s="31" t="s">
        <v>345</v>
      </c>
      <c r="FO123" s="31" t="s">
        <v>345</v>
      </c>
      <c r="FP123" s="31" t="s">
        <v>345</v>
      </c>
      <c r="FQ123" s="31" t="s">
        <v>345</v>
      </c>
      <c r="FR123" s="31" t="s">
        <v>345</v>
      </c>
      <c r="FS123" s="31" t="s">
        <v>345</v>
      </c>
      <c r="FT123" s="31" t="s">
        <v>345</v>
      </c>
      <c r="FU123" s="31" t="s">
        <v>345</v>
      </c>
      <c r="FV123" s="31" t="s">
        <v>345</v>
      </c>
      <c r="FW123" s="31" t="s">
        <v>345</v>
      </c>
      <c r="FX123" s="31" t="s">
        <v>345</v>
      </c>
      <c r="FY123" s="32" t="s">
        <v>345</v>
      </c>
      <c r="FZ123" s="31" t="s">
        <v>345</v>
      </c>
      <c r="GA123" s="49" t="s">
        <v>345</v>
      </c>
    </row>
    <row r="124" spans="1:183">
      <c r="A124" s="50">
        <v>1932</v>
      </c>
      <c r="B124" s="31">
        <v>2939.6569516728628</v>
      </c>
      <c r="C124" s="31">
        <v>4607.4519912044952</v>
      </c>
      <c r="D124" s="31">
        <v>5169.3921731890096</v>
      </c>
      <c r="E124" s="31">
        <v>2549.7636311732799</v>
      </c>
      <c r="F124" s="31">
        <v>3959.1228619206881</v>
      </c>
      <c r="G124" s="31">
        <v>3361.6775214559621</v>
      </c>
      <c r="H124" s="31">
        <v>2948.0435159269227</v>
      </c>
      <c r="I124" s="31">
        <v>5035.2388280192044</v>
      </c>
      <c r="J124" s="31">
        <v>3466.5575615441239</v>
      </c>
      <c r="K124" s="31">
        <v>4100.0647668393785</v>
      </c>
      <c r="L124" s="31">
        <v>5709.9812286689412</v>
      </c>
      <c r="M124" s="31">
        <v>5148.2532858530267</v>
      </c>
      <c r="N124" s="32">
        <v>3905.5417452421893</v>
      </c>
      <c r="O124" s="31">
        <v>2885.0457782299086</v>
      </c>
      <c r="P124" s="31">
        <v>2288.5205647636585</v>
      </c>
      <c r="Q124" s="31">
        <v>1642.5079091170549</v>
      </c>
      <c r="R124" s="31">
        <v>2559.4426078587271</v>
      </c>
      <c r="S124" s="31">
        <v>3198.1981981981985</v>
      </c>
      <c r="T124" s="35">
        <v>3682.7164673341754</v>
      </c>
      <c r="U124" s="31">
        <v>4563.7634898920805</v>
      </c>
      <c r="V124" s="31">
        <v>4327.2318271119839</v>
      </c>
      <c r="W124" s="31">
        <v>3671.4526588845661</v>
      </c>
      <c r="X124" s="31">
        <v>4908.365780158806</v>
      </c>
      <c r="Y124" s="32">
        <v>4794.0092076820747</v>
      </c>
      <c r="Z124" s="31" t="s">
        <v>345</v>
      </c>
      <c r="AA124" s="31">
        <v>1444.1026952694963</v>
      </c>
      <c r="AB124" s="31">
        <v>2679.7411871921495</v>
      </c>
      <c r="AC124" s="31">
        <v>2192.3540798749514</v>
      </c>
      <c r="AD124" s="31">
        <v>1657.6182876192031</v>
      </c>
      <c r="AE124" s="31">
        <v>1144.4894280229962</v>
      </c>
      <c r="AF124" s="31">
        <v>1127.7414130508132</v>
      </c>
      <c r="AG124" s="35" t="s">
        <v>345</v>
      </c>
      <c r="AH124" s="31" t="s">
        <v>345</v>
      </c>
      <c r="AI124" s="31" t="s">
        <v>345</v>
      </c>
      <c r="AJ124" s="31" t="s">
        <v>345</v>
      </c>
      <c r="AK124" s="31" t="s">
        <v>345</v>
      </c>
      <c r="AL124" s="31" t="s">
        <v>345</v>
      </c>
      <c r="AM124" s="32"/>
      <c r="AN124" s="31"/>
      <c r="AO124" s="31"/>
      <c r="AP124" s="32"/>
      <c r="AQ124" s="31" t="s">
        <v>345</v>
      </c>
      <c r="AR124" s="31" t="s">
        <v>345</v>
      </c>
      <c r="AS124" s="31" t="s">
        <v>345</v>
      </c>
      <c r="AT124" s="31" t="s">
        <v>345</v>
      </c>
      <c r="AU124" s="31" t="s">
        <v>345</v>
      </c>
      <c r="AV124" s="31" t="s">
        <v>345</v>
      </c>
      <c r="AW124" s="31" t="s">
        <v>345</v>
      </c>
      <c r="AX124" s="31" t="s">
        <v>345</v>
      </c>
      <c r="AY124" s="31" t="s">
        <v>345</v>
      </c>
      <c r="AZ124" s="31" t="s">
        <v>345</v>
      </c>
      <c r="BA124" s="31" t="s">
        <v>345</v>
      </c>
      <c r="BB124" s="31" t="s">
        <v>345</v>
      </c>
      <c r="BC124" s="31" t="s">
        <v>345</v>
      </c>
      <c r="BD124" s="31" t="s">
        <v>345</v>
      </c>
      <c r="BE124" s="31" t="s">
        <v>345</v>
      </c>
      <c r="BF124" s="32">
        <v>1438.9928000588213</v>
      </c>
      <c r="BG124" s="31">
        <v>3521.8219855012958</v>
      </c>
      <c r="BH124" s="31">
        <v>1018.3654203736019</v>
      </c>
      <c r="BI124" s="31">
        <v>1844.4558295843692</v>
      </c>
      <c r="BJ124" s="31">
        <v>1510.7827513278455</v>
      </c>
      <c r="BK124" s="31">
        <v>1372.5126475548061</v>
      </c>
      <c r="BL124" s="31">
        <v>1423.1448763250883</v>
      </c>
      <c r="BM124" s="31">
        <v>3196.0451977401131</v>
      </c>
      <c r="BN124" s="31">
        <v>2612.9107535388944</v>
      </c>
      <c r="BO124" s="32">
        <v>1657.0206666208392</v>
      </c>
      <c r="BP124" s="31" t="s">
        <v>345</v>
      </c>
      <c r="BQ124" s="31">
        <v>1421.1538461538462</v>
      </c>
      <c r="BR124" s="31">
        <v>977.40963855421694</v>
      </c>
      <c r="BS124" s="31" t="s">
        <v>345</v>
      </c>
      <c r="BT124" s="31" t="s">
        <v>345</v>
      </c>
      <c r="BU124" s="31">
        <v>823.12925170068024</v>
      </c>
      <c r="BV124" s="31">
        <v>1380.1075268817206</v>
      </c>
      <c r="BW124" s="31" t="s">
        <v>345</v>
      </c>
      <c r="BX124" s="31">
        <v>1372.7272727272727</v>
      </c>
      <c r="BY124" s="31" t="s">
        <v>345</v>
      </c>
      <c r="BZ124" s="31">
        <v>1173.913043478261</v>
      </c>
      <c r="CA124" s="31" t="s">
        <v>345</v>
      </c>
      <c r="CB124" s="31" t="s">
        <v>345</v>
      </c>
      <c r="CC124" s="31" t="s">
        <v>345</v>
      </c>
      <c r="CD124" s="31" t="s">
        <v>345</v>
      </c>
      <c r="CE124" s="32" t="s">
        <v>345</v>
      </c>
      <c r="CF124" s="31" t="s">
        <v>345</v>
      </c>
      <c r="CG124" s="32" t="s">
        <v>345</v>
      </c>
      <c r="CH124" s="31">
        <v>582.91339836028908</v>
      </c>
      <c r="CI124" s="31">
        <v>709.10641989589362</v>
      </c>
      <c r="CJ124" s="31">
        <v>1007.4283968787568</v>
      </c>
      <c r="CK124" s="31">
        <v>1961.5832842315185</v>
      </c>
      <c r="CL124" s="31">
        <v>1387.5912936582545</v>
      </c>
      <c r="CM124" s="31">
        <v>1039.1267959269076</v>
      </c>
      <c r="CN124" s="31" t="s">
        <v>345</v>
      </c>
      <c r="CO124" s="31">
        <v>1175.4057428214733</v>
      </c>
      <c r="CP124" s="31" t="s">
        <v>345</v>
      </c>
      <c r="CQ124" s="31" t="s">
        <v>345</v>
      </c>
      <c r="CR124" s="31" t="s">
        <v>345</v>
      </c>
      <c r="CS124" s="31">
        <v>1396.8288444830582</v>
      </c>
      <c r="CT124" s="31" t="s">
        <v>345</v>
      </c>
      <c r="CU124" s="31" t="s">
        <v>345</v>
      </c>
      <c r="CV124" s="31" t="s">
        <v>345</v>
      </c>
      <c r="CW124" s="31">
        <v>1140.9813407049066</v>
      </c>
      <c r="CX124" s="32" t="s">
        <v>345</v>
      </c>
      <c r="CY124" s="31" t="s">
        <v>345</v>
      </c>
      <c r="CZ124" s="31" t="s">
        <v>345</v>
      </c>
      <c r="DA124" s="31" t="s">
        <v>345</v>
      </c>
      <c r="DB124" s="31" t="s">
        <v>345</v>
      </c>
      <c r="DC124" s="31" t="s">
        <v>345</v>
      </c>
      <c r="DD124" s="31" t="s">
        <v>345</v>
      </c>
      <c r="DE124" s="31" t="s">
        <v>345</v>
      </c>
      <c r="DF124" s="32" t="s">
        <v>345</v>
      </c>
      <c r="DG124" s="31" t="s">
        <v>345</v>
      </c>
      <c r="DH124" s="31" t="s">
        <v>345</v>
      </c>
      <c r="DI124" s="31" t="s">
        <v>345</v>
      </c>
      <c r="DJ124" s="31" t="s">
        <v>345</v>
      </c>
      <c r="DK124" s="31" t="s">
        <v>345</v>
      </c>
      <c r="DL124" s="31" t="s">
        <v>345</v>
      </c>
      <c r="DM124" s="31" t="s">
        <v>345</v>
      </c>
      <c r="DN124" s="31" t="s">
        <v>345</v>
      </c>
      <c r="DO124" s="31" t="s">
        <v>345</v>
      </c>
      <c r="DP124" s="31" t="s">
        <v>345</v>
      </c>
      <c r="DQ124" s="31" t="s">
        <v>345</v>
      </c>
      <c r="DR124" s="31">
        <v>1204.619177371221</v>
      </c>
      <c r="DS124" s="31" t="s">
        <v>345</v>
      </c>
      <c r="DT124" s="31" t="s">
        <v>345</v>
      </c>
      <c r="DU124" s="31" t="s">
        <v>345</v>
      </c>
      <c r="DV124" s="32" t="s">
        <v>345</v>
      </c>
      <c r="DW124" s="32" t="s">
        <v>345</v>
      </c>
      <c r="DX124" s="31" t="s">
        <v>345</v>
      </c>
      <c r="DY124" s="31" t="s">
        <v>345</v>
      </c>
      <c r="DZ124" s="31" t="s">
        <v>345</v>
      </c>
      <c r="EA124" s="31" t="s">
        <v>345</v>
      </c>
      <c r="EB124" s="31" t="s">
        <v>345</v>
      </c>
      <c r="EC124" s="31" t="s">
        <v>345</v>
      </c>
      <c r="ED124" s="31" t="s">
        <v>345</v>
      </c>
      <c r="EE124" s="31" t="s">
        <v>345</v>
      </c>
      <c r="EF124" s="31" t="s">
        <v>345</v>
      </c>
      <c r="EG124" s="31" t="s">
        <v>345</v>
      </c>
      <c r="EH124" s="31" t="s">
        <v>345</v>
      </c>
      <c r="EI124" s="31" t="s">
        <v>345</v>
      </c>
      <c r="EJ124" s="31" t="s">
        <v>345</v>
      </c>
      <c r="EK124" s="31" t="s">
        <v>345</v>
      </c>
      <c r="EL124" s="31" t="s">
        <v>345</v>
      </c>
      <c r="EM124" s="31" t="s">
        <v>345</v>
      </c>
      <c r="EN124" s="31" t="s">
        <v>345</v>
      </c>
      <c r="EO124" s="31" t="s">
        <v>345</v>
      </c>
      <c r="EP124" s="31" t="s">
        <v>345</v>
      </c>
      <c r="EQ124" s="31" t="s">
        <v>345</v>
      </c>
      <c r="ER124" s="31" t="s">
        <v>345</v>
      </c>
      <c r="ES124" s="31" t="s">
        <v>345</v>
      </c>
      <c r="ET124" s="31" t="s">
        <v>345</v>
      </c>
      <c r="EU124" s="31" t="s">
        <v>345</v>
      </c>
      <c r="EV124" s="31" t="s">
        <v>345</v>
      </c>
      <c r="EW124" s="31" t="s">
        <v>345</v>
      </c>
      <c r="EX124" s="31" t="s">
        <v>345</v>
      </c>
      <c r="EY124" s="31" t="s">
        <v>345</v>
      </c>
      <c r="EZ124" s="31" t="s">
        <v>345</v>
      </c>
      <c r="FA124" s="31" t="s">
        <v>345</v>
      </c>
      <c r="FB124" s="31" t="s">
        <v>345</v>
      </c>
      <c r="FC124" s="31" t="s">
        <v>345</v>
      </c>
      <c r="FD124" s="31" t="s">
        <v>345</v>
      </c>
      <c r="FE124" s="31" t="s">
        <v>345</v>
      </c>
      <c r="FF124" s="31" t="s">
        <v>345</v>
      </c>
      <c r="FG124" s="31" t="s">
        <v>345</v>
      </c>
      <c r="FH124" s="31" t="s">
        <v>345</v>
      </c>
      <c r="FI124" s="31" t="s">
        <v>345</v>
      </c>
      <c r="FJ124" s="31" t="s">
        <v>345</v>
      </c>
      <c r="FK124" s="31" t="s">
        <v>345</v>
      </c>
      <c r="FL124" s="31" t="s">
        <v>345</v>
      </c>
      <c r="FM124" s="31" t="s">
        <v>345</v>
      </c>
      <c r="FN124" s="31" t="s">
        <v>345</v>
      </c>
      <c r="FO124" s="31" t="s">
        <v>345</v>
      </c>
      <c r="FP124" s="31" t="s">
        <v>345</v>
      </c>
      <c r="FQ124" s="31" t="s">
        <v>345</v>
      </c>
      <c r="FR124" s="31" t="s">
        <v>345</v>
      </c>
      <c r="FS124" s="31" t="s">
        <v>345</v>
      </c>
      <c r="FT124" s="31" t="s">
        <v>345</v>
      </c>
      <c r="FU124" s="31" t="s">
        <v>345</v>
      </c>
      <c r="FV124" s="31" t="s">
        <v>345</v>
      </c>
      <c r="FW124" s="31" t="s">
        <v>345</v>
      </c>
      <c r="FX124" s="31" t="s">
        <v>345</v>
      </c>
      <c r="FY124" s="32" t="s">
        <v>345</v>
      </c>
      <c r="FZ124" s="31" t="s">
        <v>345</v>
      </c>
      <c r="GA124" s="49" t="s">
        <v>345</v>
      </c>
    </row>
    <row r="125" spans="1:183">
      <c r="A125" s="50">
        <v>1933</v>
      </c>
      <c r="B125" s="31">
        <v>2833.1700266824782</v>
      </c>
      <c r="C125" s="31">
        <v>4680.5099015915439</v>
      </c>
      <c r="D125" s="31">
        <v>5290.5284888521892</v>
      </c>
      <c r="E125" s="31">
        <v>2701.6446398184912</v>
      </c>
      <c r="F125" s="31">
        <v>4239.1258295535936</v>
      </c>
      <c r="G125" s="31">
        <v>3555.7877837854212</v>
      </c>
      <c r="H125" s="31">
        <v>2905.5971190194573</v>
      </c>
      <c r="I125" s="31">
        <v>4956.4623042369785</v>
      </c>
      <c r="J125" s="31">
        <v>3533.5526261544092</v>
      </c>
      <c r="K125" s="31">
        <v>4207.0633768746975</v>
      </c>
      <c r="L125" s="31">
        <v>5966.1901989325561</v>
      </c>
      <c r="M125" s="31">
        <v>5277.4607480653476</v>
      </c>
      <c r="N125" s="32">
        <v>4034.1785067237092</v>
      </c>
      <c r="O125" s="31">
        <v>2800.1350438892637</v>
      </c>
      <c r="P125" s="31">
        <v>2394.7807616446667</v>
      </c>
      <c r="Q125" s="31">
        <v>1732.1022727272727</v>
      </c>
      <c r="R125" s="31">
        <v>2485.9464389354116</v>
      </c>
      <c r="S125" s="31">
        <v>3087.0165745856352</v>
      </c>
      <c r="T125" s="35">
        <v>3788.0509952430016</v>
      </c>
      <c r="U125" s="31">
        <v>4842.4068767908302</v>
      </c>
      <c r="V125" s="31">
        <v>4575.9993506493511</v>
      </c>
      <c r="W125" s="31">
        <v>3370.4060811429626</v>
      </c>
      <c r="X125" s="31">
        <v>4776.9154778887305</v>
      </c>
      <c r="Y125" s="32">
        <v>4672.0568458732014</v>
      </c>
      <c r="Z125" s="31" t="s">
        <v>345</v>
      </c>
      <c r="AA125" s="31">
        <v>1449.5007509176883</v>
      </c>
      <c r="AB125" s="31">
        <v>2551.7983370237039</v>
      </c>
      <c r="AC125" s="31">
        <v>2373.7848349892934</v>
      </c>
      <c r="AD125" s="31">
        <v>1589.7175940229374</v>
      </c>
      <c r="AE125" s="31">
        <v>1184.475946479474</v>
      </c>
      <c r="AF125" s="31">
        <v>1146.8512847823195</v>
      </c>
      <c r="AG125" s="35" t="s">
        <v>345</v>
      </c>
      <c r="AH125" s="31" t="s">
        <v>345</v>
      </c>
      <c r="AI125" s="31" t="s">
        <v>345</v>
      </c>
      <c r="AJ125" s="31" t="s">
        <v>345</v>
      </c>
      <c r="AK125" s="31" t="s">
        <v>345</v>
      </c>
      <c r="AL125" s="31" t="s">
        <v>345</v>
      </c>
      <c r="AM125" s="32"/>
      <c r="AN125" s="31"/>
      <c r="AO125" s="31"/>
      <c r="AP125" s="32"/>
      <c r="AQ125" s="31" t="s">
        <v>345</v>
      </c>
      <c r="AR125" s="31" t="s">
        <v>345</v>
      </c>
      <c r="AS125" s="31" t="s">
        <v>345</v>
      </c>
      <c r="AT125" s="31" t="s">
        <v>345</v>
      </c>
      <c r="AU125" s="31" t="s">
        <v>345</v>
      </c>
      <c r="AV125" s="31" t="s">
        <v>345</v>
      </c>
      <c r="AW125" s="31" t="s">
        <v>345</v>
      </c>
      <c r="AX125" s="31" t="s">
        <v>345</v>
      </c>
      <c r="AY125" s="31" t="s">
        <v>345</v>
      </c>
      <c r="AZ125" s="31" t="s">
        <v>345</v>
      </c>
      <c r="BA125" s="31" t="s">
        <v>345</v>
      </c>
      <c r="BB125" s="31" t="s">
        <v>345</v>
      </c>
      <c r="BC125" s="31" t="s">
        <v>345</v>
      </c>
      <c r="BD125" s="31" t="s">
        <v>345</v>
      </c>
      <c r="BE125" s="31" t="s">
        <v>345</v>
      </c>
      <c r="BF125" s="32">
        <v>1493.1144694787515</v>
      </c>
      <c r="BG125" s="31">
        <v>3621.314862870644</v>
      </c>
      <c r="BH125" s="31">
        <v>1075.7155271493848</v>
      </c>
      <c r="BI125" s="31">
        <v>2236.3471207365737</v>
      </c>
      <c r="BJ125" s="31">
        <v>1576.679465487593</v>
      </c>
      <c r="BK125" s="31">
        <v>1501.0212531051613</v>
      </c>
      <c r="BL125" s="31">
        <v>1557.892906815021</v>
      </c>
      <c r="BM125" s="31">
        <v>2750.4168982768206</v>
      </c>
      <c r="BN125" s="31">
        <v>2831.0156215329339</v>
      </c>
      <c r="BO125" s="32">
        <v>1752.0316213854701</v>
      </c>
      <c r="BP125" s="31" t="s">
        <v>345</v>
      </c>
      <c r="BQ125" s="31">
        <v>1660.3773584905662</v>
      </c>
      <c r="BR125" s="31">
        <v>1037.6847290640394</v>
      </c>
      <c r="BS125" s="31" t="s">
        <v>345</v>
      </c>
      <c r="BT125" s="31" t="s">
        <v>345</v>
      </c>
      <c r="BU125" s="31">
        <v>922.14765100671138</v>
      </c>
      <c r="BV125" s="31">
        <v>1357.5916230366493</v>
      </c>
      <c r="BW125" s="31" t="s">
        <v>345</v>
      </c>
      <c r="BX125" s="31">
        <v>1262.3762376237623</v>
      </c>
      <c r="BY125" s="31" t="s">
        <v>345</v>
      </c>
      <c r="BZ125" s="31">
        <v>1455.7142857142858</v>
      </c>
      <c r="CA125" s="31" t="s">
        <v>345</v>
      </c>
      <c r="CB125" s="31" t="s">
        <v>345</v>
      </c>
      <c r="CC125" s="31" t="s">
        <v>345</v>
      </c>
      <c r="CD125" s="31" t="s">
        <v>345</v>
      </c>
      <c r="CE125" s="32" t="s">
        <v>345</v>
      </c>
      <c r="CF125" s="31" t="s">
        <v>345</v>
      </c>
      <c r="CG125" s="32" t="s">
        <v>345</v>
      </c>
      <c r="CH125" s="31">
        <v>578.60800000000006</v>
      </c>
      <c r="CI125" s="31">
        <v>699.83746792130034</v>
      </c>
      <c r="CJ125" s="31">
        <v>983.17330977641689</v>
      </c>
      <c r="CK125" s="31">
        <v>2122.435622637016</v>
      </c>
      <c r="CL125" s="31">
        <v>1368.1310919621415</v>
      </c>
      <c r="CM125" s="31">
        <v>1246.8067573135556</v>
      </c>
      <c r="CN125" s="31" t="s">
        <v>345</v>
      </c>
      <c r="CO125" s="31">
        <v>1113.949716139497</v>
      </c>
      <c r="CP125" s="31" t="s">
        <v>345</v>
      </c>
      <c r="CQ125" s="31" t="s">
        <v>345</v>
      </c>
      <c r="CR125" s="31" t="s">
        <v>345</v>
      </c>
      <c r="CS125" s="31">
        <v>1439.6423248882265</v>
      </c>
      <c r="CT125" s="31" t="s">
        <v>345</v>
      </c>
      <c r="CU125" s="31" t="s">
        <v>345</v>
      </c>
      <c r="CV125" s="31" t="s">
        <v>345</v>
      </c>
      <c r="CW125" s="31">
        <v>1150.0429184549357</v>
      </c>
      <c r="CX125" s="32" t="s">
        <v>345</v>
      </c>
      <c r="CY125" s="31" t="s">
        <v>345</v>
      </c>
      <c r="CZ125" s="31" t="s">
        <v>345</v>
      </c>
      <c r="DA125" s="31" t="s">
        <v>345</v>
      </c>
      <c r="DB125" s="31" t="s">
        <v>345</v>
      </c>
      <c r="DC125" s="31" t="s">
        <v>345</v>
      </c>
      <c r="DD125" s="31" t="s">
        <v>345</v>
      </c>
      <c r="DE125" s="31" t="s">
        <v>345</v>
      </c>
      <c r="DF125" s="32" t="s">
        <v>345</v>
      </c>
      <c r="DG125" s="31" t="s">
        <v>345</v>
      </c>
      <c r="DH125" s="31" t="s">
        <v>345</v>
      </c>
      <c r="DI125" s="31" t="s">
        <v>345</v>
      </c>
      <c r="DJ125" s="31" t="s">
        <v>345</v>
      </c>
      <c r="DK125" s="31" t="s">
        <v>345</v>
      </c>
      <c r="DL125" s="31" t="s">
        <v>345</v>
      </c>
      <c r="DM125" s="31" t="s">
        <v>345</v>
      </c>
      <c r="DN125" s="31" t="s">
        <v>345</v>
      </c>
      <c r="DO125" s="31" t="s">
        <v>345</v>
      </c>
      <c r="DP125" s="31" t="s">
        <v>345</v>
      </c>
      <c r="DQ125" s="31" t="s">
        <v>345</v>
      </c>
      <c r="DR125" s="31">
        <v>1341.6145101545535</v>
      </c>
      <c r="DS125" s="31" t="s">
        <v>345</v>
      </c>
      <c r="DT125" s="31" t="s">
        <v>345</v>
      </c>
      <c r="DU125" s="31" t="s">
        <v>345</v>
      </c>
      <c r="DV125" s="32" t="s">
        <v>345</v>
      </c>
      <c r="DW125" s="32" t="s">
        <v>345</v>
      </c>
      <c r="DX125" s="31" t="s">
        <v>345</v>
      </c>
      <c r="DY125" s="31" t="s">
        <v>345</v>
      </c>
      <c r="DZ125" s="31" t="s">
        <v>345</v>
      </c>
      <c r="EA125" s="31" t="s">
        <v>345</v>
      </c>
      <c r="EB125" s="31" t="s">
        <v>345</v>
      </c>
      <c r="EC125" s="31" t="s">
        <v>345</v>
      </c>
      <c r="ED125" s="31" t="s">
        <v>345</v>
      </c>
      <c r="EE125" s="31" t="s">
        <v>345</v>
      </c>
      <c r="EF125" s="31" t="s">
        <v>345</v>
      </c>
      <c r="EG125" s="31" t="s">
        <v>345</v>
      </c>
      <c r="EH125" s="31" t="s">
        <v>345</v>
      </c>
      <c r="EI125" s="31" t="s">
        <v>345</v>
      </c>
      <c r="EJ125" s="31" t="s">
        <v>345</v>
      </c>
      <c r="EK125" s="31" t="s">
        <v>345</v>
      </c>
      <c r="EL125" s="31" t="s">
        <v>345</v>
      </c>
      <c r="EM125" s="31" t="s">
        <v>345</v>
      </c>
      <c r="EN125" s="31" t="s">
        <v>345</v>
      </c>
      <c r="EO125" s="31" t="s">
        <v>345</v>
      </c>
      <c r="EP125" s="31" t="s">
        <v>345</v>
      </c>
      <c r="EQ125" s="31" t="s">
        <v>345</v>
      </c>
      <c r="ER125" s="31" t="s">
        <v>345</v>
      </c>
      <c r="ES125" s="31" t="s">
        <v>345</v>
      </c>
      <c r="ET125" s="31" t="s">
        <v>345</v>
      </c>
      <c r="EU125" s="31" t="s">
        <v>345</v>
      </c>
      <c r="EV125" s="31" t="s">
        <v>345</v>
      </c>
      <c r="EW125" s="31" t="s">
        <v>345</v>
      </c>
      <c r="EX125" s="31" t="s">
        <v>345</v>
      </c>
      <c r="EY125" s="31" t="s">
        <v>345</v>
      </c>
      <c r="EZ125" s="31" t="s">
        <v>345</v>
      </c>
      <c r="FA125" s="31" t="s">
        <v>345</v>
      </c>
      <c r="FB125" s="31" t="s">
        <v>345</v>
      </c>
      <c r="FC125" s="31" t="s">
        <v>345</v>
      </c>
      <c r="FD125" s="31" t="s">
        <v>345</v>
      </c>
      <c r="FE125" s="31" t="s">
        <v>345</v>
      </c>
      <c r="FF125" s="31" t="s">
        <v>345</v>
      </c>
      <c r="FG125" s="31" t="s">
        <v>345</v>
      </c>
      <c r="FH125" s="31" t="s">
        <v>345</v>
      </c>
      <c r="FI125" s="31" t="s">
        <v>345</v>
      </c>
      <c r="FJ125" s="31" t="s">
        <v>345</v>
      </c>
      <c r="FK125" s="31" t="s">
        <v>345</v>
      </c>
      <c r="FL125" s="31" t="s">
        <v>345</v>
      </c>
      <c r="FM125" s="31" t="s">
        <v>345</v>
      </c>
      <c r="FN125" s="31" t="s">
        <v>345</v>
      </c>
      <c r="FO125" s="31" t="s">
        <v>345</v>
      </c>
      <c r="FP125" s="31" t="s">
        <v>345</v>
      </c>
      <c r="FQ125" s="31" t="s">
        <v>345</v>
      </c>
      <c r="FR125" s="31" t="s">
        <v>345</v>
      </c>
      <c r="FS125" s="31" t="s">
        <v>345</v>
      </c>
      <c r="FT125" s="31" t="s">
        <v>345</v>
      </c>
      <c r="FU125" s="31" t="s">
        <v>345</v>
      </c>
      <c r="FV125" s="31" t="s">
        <v>345</v>
      </c>
      <c r="FW125" s="31" t="s">
        <v>345</v>
      </c>
      <c r="FX125" s="31" t="s">
        <v>345</v>
      </c>
      <c r="FY125" s="32" t="s">
        <v>345</v>
      </c>
      <c r="FZ125" s="31" t="s">
        <v>345</v>
      </c>
      <c r="GA125" s="49" t="s">
        <v>345</v>
      </c>
    </row>
    <row r="126" spans="1:183">
      <c r="A126" s="50">
        <v>1934</v>
      </c>
      <c r="B126" s="31">
        <v>2851.5860946745561</v>
      </c>
      <c r="C126" s="31">
        <v>4623.7965383684341</v>
      </c>
      <c r="D126" s="31">
        <v>5402.0703764320797</v>
      </c>
      <c r="E126" s="31">
        <v>2988.3741899126512</v>
      </c>
      <c r="F126" s="31">
        <v>4191.7309415971395</v>
      </c>
      <c r="G126" s="31">
        <v>3858.2119893387944</v>
      </c>
      <c r="H126" s="31">
        <v>2894.2202828649151</v>
      </c>
      <c r="I126" s="31">
        <v>4804.9070854813572</v>
      </c>
      <c r="J126" s="31">
        <v>3638.0155784829158</v>
      </c>
      <c r="K126" s="31">
        <v>4535.0369656059138</v>
      </c>
      <c r="L126" s="31">
        <v>5952.1944444444443</v>
      </c>
      <c r="M126" s="31">
        <v>5607.5080358290834</v>
      </c>
      <c r="N126" s="32">
        <v>4178.9809080536943</v>
      </c>
      <c r="O126" s="31">
        <v>2881.8579602827331</v>
      </c>
      <c r="P126" s="31">
        <v>2418.211722488038</v>
      </c>
      <c r="Q126" s="31">
        <v>1783.9203030728218</v>
      </c>
      <c r="R126" s="31">
        <v>2555.7928457020826</v>
      </c>
      <c r="S126" s="31">
        <v>3198.2105987611835</v>
      </c>
      <c r="T126" s="35">
        <v>3919.2199073758211</v>
      </c>
      <c r="U126" s="31">
        <v>5059.8623166716552</v>
      </c>
      <c r="V126" s="31">
        <v>4767.8350515463917</v>
      </c>
      <c r="W126" s="31">
        <v>3691.0295557570262</v>
      </c>
      <c r="X126" s="31">
        <v>5113.6075934413839</v>
      </c>
      <c r="Y126" s="32">
        <v>5000.1873675141205</v>
      </c>
      <c r="Z126" s="31" t="s">
        <v>345</v>
      </c>
      <c r="AA126" s="31">
        <v>1308.6263045181975</v>
      </c>
      <c r="AB126" s="31">
        <v>2442.8366450654053</v>
      </c>
      <c r="AC126" s="31">
        <v>2369.6408688095471</v>
      </c>
      <c r="AD126" s="31">
        <v>1593.471486967743</v>
      </c>
      <c r="AE126" s="31">
        <v>1181.9967083945785</v>
      </c>
      <c r="AF126" s="31">
        <v>1173.2335172051485</v>
      </c>
      <c r="AG126" s="35" t="s">
        <v>345</v>
      </c>
      <c r="AH126" s="31" t="s">
        <v>345</v>
      </c>
      <c r="AI126" s="31" t="s">
        <v>345</v>
      </c>
      <c r="AJ126" s="31" t="s">
        <v>345</v>
      </c>
      <c r="AK126" s="31" t="s">
        <v>345</v>
      </c>
      <c r="AL126" s="31" t="s">
        <v>345</v>
      </c>
      <c r="AM126" s="32"/>
      <c r="AN126" s="31"/>
      <c r="AO126" s="31"/>
      <c r="AP126" s="32"/>
      <c r="AQ126" s="31" t="s">
        <v>345</v>
      </c>
      <c r="AR126" s="31" t="s">
        <v>345</v>
      </c>
      <c r="AS126" s="31" t="s">
        <v>345</v>
      </c>
      <c r="AT126" s="31" t="s">
        <v>345</v>
      </c>
      <c r="AU126" s="31" t="s">
        <v>345</v>
      </c>
      <c r="AV126" s="31" t="s">
        <v>345</v>
      </c>
      <c r="AW126" s="31" t="s">
        <v>345</v>
      </c>
      <c r="AX126" s="31" t="s">
        <v>345</v>
      </c>
      <c r="AY126" s="31" t="s">
        <v>345</v>
      </c>
      <c r="AZ126" s="31" t="s">
        <v>345</v>
      </c>
      <c r="BA126" s="31" t="s">
        <v>345</v>
      </c>
      <c r="BB126" s="31" t="s">
        <v>345</v>
      </c>
      <c r="BC126" s="31" t="s">
        <v>345</v>
      </c>
      <c r="BD126" s="31" t="s">
        <v>345</v>
      </c>
      <c r="BE126" s="31" t="s">
        <v>345</v>
      </c>
      <c r="BF126" s="32">
        <v>1630.1379074602276</v>
      </c>
      <c r="BG126" s="31">
        <v>3844.8180972525706</v>
      </c>
      <c r="BH126" s="31">
        <v>1142.3195253268873</v>
      </c>
      <c r="BI126" s="31">
        <v>2655.4902986706893</v>
      </c>
      <c r="BJ126" s="31">
        <v>1525.5691686467121</v>
      </c>
      <c r="BK126" s="31">
        <v>1573.9224722146923</v>
      </c>
      <c r="BL126" s="31">
        <v>1740.3352719808415</v>
      </c>
      <c r="BM126" s="31">
        <v>3220.8857299070532</v>
      </c>
      <c r="BN126" s="31">
        <v>2994.8869420821716</v>
      </c>
      <c r="BO126" s="32">
        <v>1866.4980706858551</v>
      </c>
      <c r="BP126" s="31" t="s">
        <v>345</v>
      </c>
      <c r="BQ126" s="31">
        <v>1437.0370370370372</v>
      </c>
      <c r="BR126" s="31">
        <v>1196.0357747159778</v>
      </c>
      <c r="BS126" s="31" t="s">
        <v>345</v>
      </c>
      <c r="BT126" s="31" t="s">
        <v>345</v>
      </c>
      <c r="BU126" s="31">
        <v>939.73509933774835</v>
      </c>
      <c r="BV126" s="31">
        <v>1511.8556701030927</v>
      </c>
      <c r="BW126" s="31" t="s">
        <v>345</v>
      </c>
      <c r="BX126" s="31">
        <v>1210.7843137254902</v>
      </c>
      <c r="BY126" s="31" t="s">
        <v>345</v>
      </c>
      <c r="BZ126" s="31">
        <v>1302.8169014084508</v>
      </c>
      <c r="CA126" s="31" t="s">
        <v>345</v>
      </c>
      <c r="CB126" s="31" t="s">
        <v>345</v>
      </c>
      <c r="CC126" s="31" t="s">
        <v>345</v>
      </c>
      <c r="CD126" s="31" t="s">
        <v>345</v>
      </c>
      <c r="CE126" s="32" t="s">
        <v>345</v>
      </c>
      <c r="CF126" s="31" t="s">
        <v>345</v>
      </c>
      <c r="CG126" s="32" t="s">
        <v>345</v>
      </c>
      <c r="CH126" s="31">
        <v>525.40889186871686</v>
      </c>
      <c r="CI126" s="31">
        <v>696.60292463442079</v>
      </c>
      <c r="CJ126" s="31">
        <v>971.13703595521338</v>
      </c>
      <c r="CK126" s="31">
        <v>2098.341636069908</v>
      </c>
      <c r="CL126" s="31">
        <v>1348.209974477478</v>
      </c>
      <c r="CM126" s="31">
        <v>1235.7157346676584</v>
      </c>
      <c r="CN126" s="31" t="s">
        <v>345</v>
      </c>
      <c r="CO126" s="31">
        <v>1144.5783132530121</v>
      </c>
      <c r="CP126" s="31" t="s">
        <v>345</v>
      </c>
      <c r="CQ126" s="31" t="s">
        <v>345</v>
      </c>
      <c r="CR126" s="31" t="s">
        <v>345</v>
      </c>
      <c r="CS126" s="31">
        <v>1539.7454621322761</v>
      </c>
      <c r="CT126" s="31" t="s">
        <v>345</v>
      </c>
      <c r="CU126" s="31" t="s">
        <v>345</v>
      </c>
      <c r="CV126" s="31" t="s">
        <v>345</v>
      </c>
      <c r="CW126" s="31">
        <v>1259.7070844686648</v>
      </c>
      <c r="CX126" s="32" t="s">
        <v>345</v>
      </c>
      <c r="CY126" s="31" t="s">
        <v>345</v>
      </c>
      <c r="CZ126" s="31" t="s">
        <v>345</v>
      </c>
      <c r="DA126" s="31" t="s">
        <v>345</v>
      </c>
      <c r="DB126" s="31" t="s">
        <v>345</v>
      </c>
      <c r="DC126" s="31" t="s">
        <v>345</v>
      </c>
      <c r="DD126" s="31" t="s">
        <v>345</v>
      </c>
      <c r="DE126" s="31" t="s">
        <v>345</v>
      </c>
      <c r="DF126" s="32" t="s">
        <v>345</v>
      </c>
      <c r="DG126" s="31" t="s">
        <v>345</v>
      </c>
      <c r="DH126" s="31" t="s">
        <v>345</v>
      </c>
      <c r="DI126" s="31" t="s">
        <v>345</v>
      </c>
      <c r="DJ126" s="31" t="s">
        <v>345</v>
      </c>
      <c r="DK126" s="31" t="s">
        <v>345</v>
      </c>
      <c r="DL126" s="31" t="s">
        <v>345</v>
      </c>
      <c r="DM126" s="31" t="s">
        <v>345</v>
      </c>
      <c r="DN126" s="31" t="s">
        <v>345</v>
      </c>
      <c r="DO126" s="31" t="s">
        <v>345</v>
      </c>
      <c r="DP126" s="31" t="s">
        <v>345</v>
      </c>
      <c r="DQ126" s="31" t="s">
        <v>345</v>
      </c>
      <c r="DR126" s="31">
        <v>1351.1253614988054</v>
      </c>
      <c r="DS126" s="31" t="s">
        <v>345</v>
      </c>
      <c r="DT126" s="31" t="s">
        <v>345</v>
      </c>
      <c r="DU126" s="31" t="s">
        <v>345</v>
      </c>
      <c r="DV126" s="32" t="s">
        <v>345</v>
      </c>
      <c r="DW126" s="32" t="s">
        <v>345</v>
      </c>
      <c r="DX126" s="31" t="s">
        <v>345</v>
      </c>
      <c r="DY126" s="31" t="s">
        <v>345</v>
      </c>
      <c r="DZ126" s="31" t="s">
        <v>345</v>
      </c>
      <c r="EA126" s="31" t="s">
        <v>345</v>
      </c>
      <c r="EB126" s="31" t="s">
        <v>345</v>
      </c>
      <c r="EC126" s="31" t="s">
        <v>345</v>
      </c>
      <c r="ED126" s="31" t="s">
        <v>345</v>
      </c>
      <c r="EE126" s="31" t="s">
        <v>345</v>
      </c>
      <c r="EF126" s="31" t="s">
        <v>345</v>
      </c>
      <c r="EG126" s="31" t="s">
        <v>345</v>
      </c>
      <c r="EH126" s="31" t="s">
        <v>345</v>
      </c>
      <c r="EI126" s="31" t="s">
        <v>345</v>
      </c>
      <c r="EJ126" s="31" t="s">
        <v>345</v>
      </c>
      <c r="EK126" s="31" t="s">
        <v>345</v>
      </c>
      <c r="EL126" s="31" t="s">
        <v>345</v>
      </c>
      <c r="EM126" s="31" t="s">
        <v>345</v>
      </c>
      <c r="EN126" s="31" t="s">
        <v>345</v>
      </c>
      <c r="EO126" s="31" t="s">
        <v>345</v>
      </c>
      <c r="EP126" s="31" t="s">
        <v>345</v>
      </c>
      <c r="EQ126" s="31" t="s">
        <v>345</v>
      </c>
      <c r="ER126" s="31" t="s">
        <v>345</v>
      </c>
      <c r="ES126" s="31" t="s">
        <v>345</v>
      </c>
      <c r="ET126" s="31" t="s">
        <v>345</v>
      </c>
      <c r="EU126" s="31" t="s">
        <v>345</v>
      </c>
      <c r="EV126" s="31" t="s">
        <v>345</v>
      </c>
      <c r="EW126" s="31" t="s">
        <v>345</v>
      </c>
      <c r="EX126" s="31" t="s">
        <v>345</v>
      </c>
      <c r="EY126" s="31" t="s">
        <v>345</v>
      </c>
      <c r="EZ126" s="31" t="s">
        <v>345</v>
      </c>
      <c r="FA126" s="31" t="s">
        <v>345</v>
      </c>
      <c r="FB126" s="31" t="s">
        <v>345</v>
      </c>
      <c r="FC126" s="31" t="s">
        <v>345</v>
      </c>
      <c r="FD126" s="31" t="s">
        <v>345</v>
      </c>
      <c r="FE126" s="31" t="s">
        <v>345</v>
      </c>
      <c r="FF126" s="31" t="s">
        <v>345</v>
      </c>
      <c r="FG126" s="31" t="s">
        <v>345</v>
      </c>
      <c r="FH126" s="31" t="s">
        <v>345</v>
      </c>
      <c r="FI126" s="31" t="s">
        <v>345</v>
      </c>
      <c r="FJ126" s="31" t="s">
        <v>345</v>
      </c>
      <c r="FK126" s="31" t="s">
        <v>345</v>
      </c>
      <c r="FL126" s="31" t="s">
        <v>345</v>
      </c>
      <c r="FM126" s="31" t="s">
        <v>345</v>
      </c>
      <c r="FN126" s="31" t="s">
        <v>345</v>
      </c>
      <c r="FO126" s="31" t="s">
        <v>345</v>
      </c>
      <c r="FP126" s="31" t="s">
        <v>345</v>
      </c>
      <c r="FQ126" s="31" t="s">
        <v>345</v>
      </c>
      <c r="FR126" s="31" t="s">
        <v>345</v>
      </c>
      <c r="FS126" s="31" t="s">
        <v>345</v>
      </c>
      <c r="FT126" s="31" t="s">
        <v>345</v>
      </c>
      <c r="FU126" s="31" t="s">
        <v>345</v>
      </c>
      <c r="FV126" s="31" t="s">
        <v>345</v>
      </c>
      <c r="FW126" s="31" t="s">
        <v>345</v>
      </c>
      <c r="FX126" s="31" t="s">
        <v>345</v>
      </c>
      <c r="FY126" s="32" t="s">
        <v>345</v>
      </c>
      <c r="FZ126" s="31" t="s">
        <v>345</v>
      </c>
      <c r="GA126" s="49" t="s">
        <v>345</v>
      </c>
    </row>
    <row r="127" spans="1:183">
      <c r="A127" s="50">
        <v>1935</v>
      </c>
      <c r="B127" s="31">
        <v>2906.6614406152939</v>
      </c>
      <c r="C127" s="31">
        <v>4894.2010135135142</v>
      </c>
      <c r="D127" s="31">
        <v>5479.6887686062255</v>
      </c>
      <c r="E127" s="31">
        <v>3092.6619127516774</v>
      </c>
      <c r="F127" s="31">
        <v>4085.9311874105861</v>
      </c>
      <c r="G127" s="31">
        <v>4119.8127738481562</v>
      </c>
      <c r="H127" s="31">
        <v>3147.8255447548559</v>
      </c>
      <c r="I127" s="31">
        <v>4929.4557742470952</v>
      </c>
      <c r="J127" s="31">
        <v>3799.6267008862578</v>
      </c>
      <c r="K127" s="31">
        <v>4768.0230695289974</v>
      </c>
      <c r="L127" s="31">
        <v>5906.9042117930212</v>
      </c>
      <c r="M127" s="31">
        <v>5799.0052914568578</v>
      </c>
      <c r="N127" s="32">
        <v>4338.6112938255292</v>
      </c>
      <c r="O127" s="31">
        <v>2966.0047122181086</v>
      </c>
      <c r="P127" s="31">
        <v>2479.9057853672898</v>
      </c>
      <c r="Q127" s="31">
        <v>1668.6529933481154</v>
      </c>
      <c r="R127" s="31">
        <v>2582.7739126896945</v>
      </c>
      <c r="S127" s="31">
        <v>3319.8352779684283</v>
      </c>
      <c r="T127" s="35">
        <v>4055.9258797648522</v>
      </c>
      <c r="U127" s="31">
        <v>5317.587641117053</v>
      </c>
      <c r="V127" s="31">
        <v>4959.3725992317541</v>
      </c>
      <c r="W127" s="31">
        <v>3950.6250000000005</v>
      </c>
      <c r="X127" s="31">
        <v>5466.8379464879281</v>
      </c>
      <c r="Y127" s="32">
        <v>5339.9991377495935</v>
      </c>
      <c r="Z127" s="31" t="s">
        <v>345</v>
      </c>
      <c r="AA127" s="31">
        <v>1235.8336792689165</v>
      </c>
      <c r="AB127" s="31">
        <v>2409.898015077129</v>
      </c>
      <c r="AC127" s="31">
        <v>2471.2191159092799</v>
      </c>
      <c r="AD127" s="31">
        <v>1596.7140609806006</v>
      </c>
      <c r="AE127" s="31">
        <v>1196.2104482684167</v>
      </c>
      <c r="AF127" s="31">
        <v>1139.7111211866054</v>
      </c>
      <c r="AG127" s="35" t="s">
        <v>345</v>
      </c>
      <c r="AH127" s="31" t="s">
        <v>345</v>
      </c>
      <c r="AI127" s="31" t="s">
        <v>345</v>
      </c>
      <c r="AJ127" s="31" t="s">
        <v>345</v>
      </c>
      <c r="AK127" s="31" t="s">
        <v>345</v>
      </c>
      <c r="AL127" s="31" t="s">
        <v>345</v>
      </c>
      <c r="AM127" s="32"/>
      <c r="AN127" s="31"/>
      <c r="AO127" s="31"/>
      <c r="AP127" s="32"/>
      <c r="AQ127" s="31" t="s">
        <v>345</v>
      </c>
      <c r="AR127" s="31" t="s">
        <v>345</v>
      </c>
      <c r="AS127" s="31" t="s">
        <v>345</v>
      </c>
      <c r="AT127" s="31" t="s">
        <v>345</v>
      </c>
      <c r="AU127" s="31" t="s">
        <v>345</v>
      </c>
      <c r="AV127" s="31" t="s">
        <v>345</v>
      </c>
      <c r="AW127" s="31" t="s">
        <v>345</v>
      </c>
      <c r="AX127" s="31" t="s">
        <v>345</v>
      </c>
      <c r="AY127" s="31" t="s">
        <v>345</v>
      </c>
      <c r="AZ127" s="31" t="s">
        <v>345</v>
      </c>
      <c r="BA127" s="31" t="s">
        <v>345</v>
      </c>
      <c r="BB127" s="31" t="s">
        <v>345</v>
      </c>
      <c r="BC127" s="31" t="s">
        <v>345</v>
      </c>
      <c r="BD127" s="31" t="s">
        <v>345</v>
      </c>
      <c r="BE127" s="31" t="s">
        <v>345</v>
      </c>
      <c r="BF127" s="32">
        <v>1863.8691576298738</v>
      </c>
      <c r="BG127" s="31">
        <v>3950.0090637698177</v>
      </c>
      <c r="BH127" s="31">
        <v>1149.986541049798</v>
      </c>
      <c r="BI127" s="31">
        <v>2761.2433402254678</v>
      </c>
      <c r="BJ127" s="31">
        <v>1676.5384517324314</v>
      </c>
      <c r="BK127" s="31">
        <v>1660.3482242692082</v>
      </c>
      <c r="BL127" s="31">
        <v>1873.08533916849</v>
      </c>
      <c r="BM127" s="31">
        <v>3355.5675094136636</v>
      </c>
      <c r="BN127" s="31">
        <v>3180.6565598149159</v>
      </c>
      <c r="BO127" s="32">
        <v>1937.1702161623991</v>
      </c>
      <c r="BP127" s="31" t="s">
        <v>345</v>
      </c>
      <c r="BQ127" s="31">
        <v>1527.2727272727273</v>
      </c>
      <c r="BR127" s="31">
        <v>1371.2390428808339</v>
      </c>
      <c r="BS127" s="31" t="s">
        <v>345</v>
      </c>
      <c r="BT127" s="31" t="s">
        <v>345</v>
      </c>
      <c r="BU127" s="31">
        <v>1020.9150326797385</v>
      </c>
      <c r="BV127" s="31">
        <v>1712.1212121212122</v>
      </c>
      <c r="BW127" s="31" t="s">
        <v>345</v>
      </c>
      <c r="BX127" s="31">
        <v>1134.6153846153845</v>
      </c>
      <c r="BY127" s="31" t="s">
        <v>345</v>
      </c>
      <c r="BZ127" s="31">
        <v>1287.6712328767123</v>
      </c>
      <c r="CA127" s="31" t="s">
        <v>345</v>
      </c>
      <c r="CB127" s="31" t="s">
        <v>345</v>
      </c>
      <c r="CC127" s="31" t="s">
        <v>345</v>
      </c>
      <c r="CD127" s="31" t="s">
        <v>345</v>
      </c>
      <c r="CE127" s="32" t="s">
        <v>345</v>
      </c>
      <c r="CF127" s="31" t="s">
        <v>345</v>
      </c>
      <c r="CG127" s="32" t="s">
        <v>345</v>
      </c>
      <c r="CH127" s="31">
        <v>564.82786190954937</v>
      </c>
      <c r="CI127" s="31">
        <v>680.42429284525781</v>
      </c>
      <c r="CJ127" s="31">
        <v>987.20017990728877</v>
      </c>
      <c r="CK127" s="31">
        <v>2120.4684855137352</v>
      </c>
      <c r="CL127" s="31">
        <v>1227.3799097217543</v>
      </c>
      <c r="CM127" s="31">
        <v>1337.1504660452729</v>
      </c>
      <c r="CN127" s="31" t="s">
        <v>345</v>
      </c>
      <c r="CO127" s="31">
        <v>1234.7943618459162</v>
      </c>
      <c r="CP127" s="31" t="s">
        <v>345</v>
      </c>
      <c r="CQ127" s="31" t="s">
        <v>345</v>
      </c>
      <c r="CR127" s="31" t="s">
        <v>345</v>
      </c>
      <c r="CS127" s="31">
        <v>1364.4171779141104</v>
      </c>
      <c r="CT127" s="31" t="s">
        <v>345</v>
      </c>
      <c r="CU127" s="31" t="s">
        <v>345</v>
      </c>
      <c r="CV127" s="31" t="s">
        <v>345</v>
      </c>
      <c r="CW127" s="31">
        <v>1183.9918602679329</v>
      </c>
      <c r="CX127" s="32" t="s">
        <v>345</v>
      </c>
      <c r="CY127" s="31" t="s">
        <v>345</v>
      </c>
      <c r="CZ127" s="31" t="s">
        <v>345</v>
      </c>
      <c r="DA127" s="31" t="s">
        <v>345</v>
      </c>
      <c r="DB127" s="31" t="s">
        <v>345</v>
      </c>
      <c r="DC127" s="31" t="s">
        <v>345</v>
      </c>
      <c r="DD127" s="31" t="s">
        <v>345</v>
      </c>
      <c r="DE127" s="31" t="s">
        <v>345</v>
      </c>
      <c r="DF127" s="32" t="s">
        <v>345</v>
      </c>
      <c r="DG127" s="31" t="s">
        <v>345</v>
      </c>
      <c r="DH127" s="31" t="s">
        <v>345</v>
      </c>
      <c r="DI127" s="31" t="s">
        <v>345</v>
      </c>
      <c r="DJ127" s="31" t="s">
        <v>345</v>
      </c>
      <c r="DK127" s="31" t="s">
        <v>345</v>
      </c>
      <c r="DL127" s="31" t="s">
        <v>345</v>
      </c>
      <c r="DM127" s="31" t="s">
        <v>345</v>
      </c>
      <c r="DN127" s="31" t="s">
        <v>345</v>
      </c>
      <c r="DO127" s="31" t="s">
        <v>345</v>
      </c>
      <c r="DP127" s="31" t="s">
        <v>345</v>
      </c>
      <c r="DQ127" s="31" t="s">
        <v>345</v>
      </c>
      <c r="DR127" s="31">
        <v>1357.036761975492</v>
      </c>
      <c r="DS127" s="31" t="s">
        <v>345</v>
      </c>
      <c r="DT127" s="31" t="s">
        <v>345</v>
      </c>
      <c r="DU127" s="31" t="s">
        <v>345</v>
      </c>
      <c r="DV127" s="32" t="s">
        <v>345</v>
      </c>
      <c r="DW127" s="32" t="s">
        <v>345</v>
      </c>
      <c r="DX127" s="31" t="s">
        <v>345</v>
      </c>
      <c r="DY127" s="31" t="s">
        <v>345</v>
      </c>
      <c r="DZ127" s="31" t="s">
        <v>345</v>
      </c>
      <c r="EA127" s="31" t="s">
        <v>345</v>
      </c>
      <c r="EB127" s="31" t="s">
        <v>345</v>
      </c>
      <c r="EC127" s="31" t="s">
        <v>345</v>
      </c>
      <c r="ED127" s="31" t="s">
        <v>345</v>
      </c>
      <c r="EE127" s="31" t="s">
        <v>345</v>
      </c>
      <c r="EF127" s="31" t="s">
        <v>345</v>
      </c>
      <c r="EG127" s="31" t="s">
        <v>345</v>
      </c>
      <c r="EH127" s="31" t="s">
        <v>345</v>
      </c>
      <c r="EI127" s="31" t="s">
        <v>345</v>
      </c>
      <c r="EJ127" s="31" t="s">
        <v>345</v>
      </c>
      <c r="EK127" s="31" t="s">
        <v>345</v>
      </c>
      <c r="EL127" s="31" t="s">
        <v>345</v>
      </c>
      <c r="EM127" s="31" t="s">
        <v>345</v>
      </c>
      <c r="EN127" s="31" t="s">
        <v>345</v>
      </c>
      <c r="EO127" s="31" t="s">
        <v>345</v>
      </c>
      <c r="EP127" s="31" t="s">
        <v>345</v>
      </c>
      <c r="EQ127" s="31" t="s">
        <v>345</v>
      </c>
      <c r="ER127" s="31" t="s">
        <v>345</v>
      </c>
      <c r="ES127" s="31" t="s">
        <v>345</v>
      </c>
      <c r="ET127" s="31" t="s">
        <v>345</v>
      </c>
      <c r="EU127" s="31" t="s">
        <v>345</v>
      </c>
      <c r="EV127" s="31" t="s">
        <v>345</v>
      </c>
      <c r="EW127" s="31" t="s">
        <v>345</v>
      </c>
      <c r="EX127" s="31" t="s">
        <v>345</v>
      </c>
      <c r="EY127" s="31" t="s">
        <v>345</v>
      </c>
      <c r="EZ127" s="31" t="s">
        <v>345</v>
      </c>
      <c r="FA127" s="31" t="s">
        <v>345</v>
      </c>
      <c r="FB127" s="31" t="s">
        <v>345</v>
      </c>
      <c r="FC127" s="31" t="s">
        <v>345</v>
      </c>
      <c r="FD127" s="31" t="s">
        <v>345</v>
      </c>
      <c r="FE127" s="31" t="s">
        <v>345</v>
      </c>
      <c r="FF127" s="31" t="s">
        <v>345</v>
      </c>
      <c r="FG127" s="31" t="s">
        <v>345</v>
      </c>
      <c r="FH127" s="31" t="s">
        <v>345</v>
      </c>
      <c r="FI127" s="31" t="s">
        <v>345</v>
      </c>
      <c r="FJ127" s="31" t="s">
        <v>345</v>
      </c>
      <c r="FK127" s="31" t="s">
        <v>345</v>
      </c>
      <c r="FL127" s="31" t="s">
        <v>345</v>
      </c>
      <c r="FM127" s="31" t="s">
        <v>345</v>
      </c>
      <c r="FN127" s="31" t="s">
        <v>345</v>
      </c>
      <c r="FO127" s="31" t="s">
        <v>345</v>
      </c>
      <c r="FP127" s="31" t="s">
        <v>345</v>
      </c>
      <c r="FQ127" s="31" t="s">
        <v>345</v>
      </c>
      <c r="FR127" s="31" t="s">
        <v>345</v>
      </c>
      <c r="FS127" s="31" t="s">
        <v>345</v>
      </c>
      <c r="FT127" s="31" t="s">
        <v>345</v>
      </c>
      <c r="FU127" s="31" t="s">
        <v>345</v>
      </c>
      <c r="FV127" s="31" t="s">
        <v>345</v>
      </c>
      <c r="FW127" s="31" t="s">
        <v>345</v>
      </c>
      <c r="FX127" s="31" t="s">
        <v>345</v>
      </c>
      <c r="FY127" s="32" t="s">
        <v>345</v>
      </c>
      <c r="FZ127" s="31" t="s">
        <v>345</v>
      </c>
      <c r="GA127" s="49" t="s">
        <v>345</v>
      </c>
    </row>
    <row r="128" spans="1:183">
      <c r="A128" s="50">
        <v>1936</v>
      </c>
      <c r="B128" s="31">
        <v>2994.7044983722994</v>
      </c>
      <c r="C128" s="31">
        <v>4913.3206253758262</v>
      </c>
      <c r="D128" s="31">
        <v>5574.7608812466415</v>
      </c>
      <c r="E128" s="31">
        <v>3278.7758955845602</v>
      </c>
      <c r="F128" s="31">
        <v>4243.9980672870433</v>
      </c>
      <c r="G128" s="31">
        <v>4450.7416591189176</v>
      </c>
      <c r="H128" s="31">
        <v>3129.637733078092</v>
      </c>
      <c r="I128" s="31">
        <v>5189.6788398309072</v>
      </c>
      <c r="J128" s="31">
        <v>4035.1270114712124</v>
      </c>
      <c r="K128" s="31">
        <v>4991.0528838472601</v>
      </c>
      <c r="L128" s="31">
        <v>5908.253838771594</v>
      </c>
      <c r="M128" s="31">
        <v>6035.1685393258431</v>
      </c>
      <c r="N128" s="32">
        <v>4524.5785155749563</v>
      </c>
      <c r="O128" s="31">
        <v>3052.2413211998655</v>
      </c>
      <c r="P128" s="31">
        <v>2455.2715654952076</v>
      </c>
      <c r="Q128" s="31">
        <v>1522.792607802875</v>
      </c>
      <c r="R128" s="31">
        <v>1988.8351471180977</v>
      </c>
      <c r="S128" s="31">
        <v>3461.6963064295487</v>
      </c>
      <c r="T128" s="35">
        <v>4158.3825804946973</v>
      </c>
      <c r="U128" s="31">
        <v>5515.8484446410139</v>
      </c>
      <c r="V128" s="31">
        <v>5839.8022886204708</v>
      </c>
      <c r="W128" s="31">
        <v>4124.2059948412352</v>
      </c>
      <c r="X128" s="31">
        <v>6203.8837823765753</v>
      </c>
      <c r="Y128" s="32">
        <v>6010.8607094685731</v>
      </c>
      <c r="Z128" s="31" t="s">
        <v>345</v>
      </c>
      <c r="AA128" s="31">
        <v>1493.0444830005981</v>
      </c>
      <c r="AB128" s="31">
        <v>2598.6364714376082</v>
      </c>
      <c r="AC128" s="31">
        <v>2618.1919087856004</v>
      </c>
      <c r="AD128" s="31">
        <v>1624.6416664005121</v>
      </c>
      <c r="AE128" s="31">
        <v>1194.1848079047465</v>
      </c>
      <c r="AF128" s="31">
        <v>1270.0785892275255</v>
      </c>
      <c r="AG128" s="35" t="s">
        <v>345</v>
      </c>
      <c r="AH128" s="31" t="s">
        <v>345</v>
      </c>
      <c r="AI128" s="31" t="s">
        <v>345</v>
      </c>
      <c r="AJ128" s="31" t="s">
        <v>345</v>
      </c>
      <c r="AK128" s="31" t="s">
        <v>345</v>
      </c>
      <c r="AL128" s="31" t="s">
        <v>345</v>
      </c>
      <c r="AM128" s="32"/>
      <c r="AN128" s="31"/>
      <c r="AO128" s="31"/>
      <c r="AP128" s="32"/>
      <c r="AQ128" s="31" t="s">
        <v>345</v>
      </c>
      <c r="AR128" s="31" t="s">
        <v>345</v>
      </c>
      <c r="AS128" s="31" t="s">
        <v>345</v>
      </c>
      <c r="AT128" s="31" t="s">
        <v>345</v>
      </c>
      <c r="AU128" s="31" t="s">
        <v>345</v>
      </c>
      <c r="AV128" s="31" t="s">
        <v>345</v>
      </c>
      <c r="AW128" s="31" t="s">
        <v>345</v>
      </c>
      <c r="AX128" s="31" t="s">
        <v>345</v>
      </c>
      <c r="AY128" s="31" t="s">
        <v>345</v>
      </c>
      <c r="AZ128" s="31" t="s">
        <v>345</v>
      </c>
      <c r="BA128" s="31" t="s">
        <v>345</v>
      </c>
      <c r="BB128" s="31" t="s">
        <v>345</v>
      </c>
      <c r="BC128" s="31" t="s">
        <v>345</v>
      </c>
      <c r="BD128" s="31" t="s">
        <v>345</v>
      </c>
      <c r="BE128" s="31" t="s">
        <v>345</v>
      </c>
      <c r="BF128" s="32">
        <v>1990.6447311875349</v>
      </c>
      <c r="BG128" s="31">
        <v>3911.9639419789837</v>
      </c>
      <c r="BH128" s="31">
        <v>1235.103268180739</v>
      </c>
      <c r="BI128" s="31">
        <v>2847.455403296437</v>
      </c>
      <c r="BJ128" s="31">
        <v>1744.4477394724809</v>
      </c>
      <c r="BK128" s="31">
        <v>1768.4348739495799</v>
      </c>
      <c r="BL128" s="31">
        <v>1931.4342497515734</v>
      </c>
      <c r="BM128" s="31">
        <v>3458.9730015881419</v>
      </c>
      <c r="BN128" s="31">
        <v>3448.9861619781254</v>
      </c>
      <c r="BO128" s="32">
        <v>2012.5420259720497</v>
      </c>
      <c r="BP128" s="31" t="s">
        <v>345</v>
      </c>
      <c r="BQ128" s="31">
        <v>1600</v>
      </c>
      <c r="BR128" s="31">
        <v>1573.0939612963396</v>
      </c>
      <c r="BS128" s="31" t="s">
        <v>345</v>
      </c>
      <c r="BT128" s="31" t="s">
        <v>345</v>
      </c>
      <c r="BU128" s="31">
        <v>985.16129032258061</v>
      </c>
      <c r="BV128" s="31">
        <v>2305.4455445544554</v>
      </c>
      <c r="BW128" s="31" t="s">
        <v>345</v>
      </c>
      <c r="BX128" s="31">
        <v>1133.0188679245284</v>
      </c>
      <c r="BY128" s="31" t="s">
        <v>345</v>
      </c>
      <c r="BZ128" s="31">
        <v>997.33333333333326</v>
      </c>
      <c r="CA128" s="31" t="s">
        <v>345</v>
      </c>
      <c r="CB128" s="31" t="s">
        <v>345</v>
      </c>
      <c r="CC128" s="31" t="s">
        <v>345</v>
      </c>
      <c r="CD128" s="31" t="s">
        <v>345</v>
      </c>
      <c r="CE128" s="32" t="s">
        <v>345</v>
      </c>
      <c r="CF128" s="31" t="s">
        <v>345</v>
      </c>
      <c r="CG128" s="32" t="s">
        <v>345</v>
      </c>
      <c r="CH128" s="31">
        <v>597.35726702351963</v>
      </c>
      <c r="CI128" s="31">
        <v>697.00847689362865</v>
      </c>
      <c r="CJ128" s="31">
        <v>1039.3840522130945</v>
      </c>
      <c r="CK128" s="31">
        <v>2244.4213991534966</v>
      </c>
      <c r="CL128" s="31">
        <v>1363.6423448911112</v>
      </c>
      <c r="CM128" s="31">
        <v>1436.8848669000593</v>
      </c>
      <c r="CN128" s="31" t="s">
        <v>345</v>
      </c>
      <c r="CO128" s="31">
        <v>1277.8931470643759</v>
      </c>
      <c r="CP128" s="31" t="s">
        <v>345</v>
      </c>
      <c r="CQ128" s="31">
        <v>838.23529411764707</v>
      </c>
      <c r="CR128" s="31" t="s">
        <v>345</v>
      </c>
      <c r="CS128" s="31">
        <v>1478.0692970158223</v>
      </c>
      <c r="CT128" s="31" t="s">
        <v>345</v>
      </c>
      <c r="CU128" s="31" t="s">
        <v>345</v>
      </c>
      <c r="CV128" s="31" t="s">
        <v>345</v>
      </c>
      <c r="CW128" s="31">
        <v>1174.6592629984855</v>
      </c>
      <c r="CX128" s="32" t="s">
        <v>345</v>
      </c>
      <c r="CY128" s="31" t="s">
        <v>345</v>
      </c>
      <c r="CZ128" s="31" t="s">
        <v>345</v>
      </c>
      <c r="DA128" s="31" t="s">
        <v>345</v>
      </c>
      <c r="DB128" s="31" t="s">
        <v>345</v>
      </c>
      <c r="DC128" s="31" t="s">
        <v>345</v>
      </c>
      <c r="DD128" s="31" t="s">
        <v>345</v>
      </c>
      <c r="DE128" s="31" t="s">
        <v>345</v>
      </c>
      <c r="DF128" s="32" t="s">
        <v>345</v>
      </c>
      <c r="DG128" s="31" t="s">
        <v>345</v>
      </c>
      <c r="DH128" s="31" t="s">
        <v>345</v>
      </c>
      <c r="DI128" s="31" t="s">
        <v>345</v>
      </c>
      <c r="DJ128" s="31" t="s">
        <v>345</v>
      </c>
      <c r="DK128" s="31" t="s">
        <v>345</v>
      </c>
      <c r="DL128" s="31" t="s">
        <v>345</v>
      </c>
      <c r="DM128" s="31" t="s">
        <v>345</v>
      </c>
      <c r="DN128" s="31" t="s">
        <v>345</v>
      </c>
      <c r="DO128" s="31" t="s">
        <v>345</v>
      </c>
      <c r="DP128" s="31" t="s">
        <v>345</v>
      </c>
      <c r="DQ128" s="31" t="s">
        <v>345</v>
      </c>
      <c r="DR128" s="31">
        <v>1587.7449190702202</v>
      </c>
      <c r="DS128" s="31" t="s">
        <v>345</v>
      </c>
      <c r="DT128" s="31" t="s">
        <v>345</v>
      </c>
      <c r="DU128" s="31" t="s">
        <v>345</v>
      </c>
      <c r="DV128" s="32" t="s">
        <v>345</v>
      </c>
      <c r="DW128" s="32" t="s">
        <v>345</v>
      </c>
      <c r="DX128" s="31" t="s">
        <v>345</v>
      </c>
      <c r="DY128" s="31" t="s">
        <v>345</v>
      </c>
      <c r="DZ128" s="31" t="s">
        <v>345</v>
      </c>
      <c r="EA128" s="31" t="s">
        <v>345</v>
      </c>
      <c r="EB128" s="31" t="s">
        <v>345</v>
      </c>
      <c r="EC128" s="31" t="s">
        <v>345</v>
      </c>
      <c r="ED128" s="31" t="s">
        <v>345</v>
      </c>
      <c r="EE128" s="31" t="s">
        <v>345</v>
      </c>
      <c r="EF128" s="31" t="s">
        <v>345</v>
      </c>
      <c r="EG128" s="31" t="s">
        <v>345</v>
      </c>
      <c r="EH128" s="31" t="s">
        <v>345</v>
      </c>
      <c r="EI128" s="31" t="s">
        <v>345</v>
      </c>
      <c r="EJ128" s="31" t="s">
        <v>345</v>
      </c>
      <c r="EK128" s="31" t="s">
        <v>345</v>
      </c>
      <c r="EL128" s="31" t="s">
        <v>345</v>
      </c>
      <c r="EM128" s="31" t="s">
        <v>345</v>
      </c>
      <c r="EN128" s="31" t="s">
        <v>345</v>
      </c>
      <c r="EO128" s="31" t="s">
        <v>345</v>
      </c>
      <c r="EP128" s="31" t="s">
        <v>345</v>
      </c>
      <c r="EQ128" s="31" t="s">
        <v>345</v>
      </c>
      <c r="ER128" s="31" t="s">
        <v>345</v>
      </c>
      <c r="ES128" s="31" t="s">
        <v>345</v>
      </c>
      <c r="ET128" s="31" t="s">
        <v>345</v>
      </c>
      <c r="EU128" s="31" t="s">
        <v>345</v>
      </c>
      <c r="EV128" s="31" t="s">
        <v>345</v>
      </c>
      <c r="EW128" s="31" t="s">
        <v>345</v>
      </c>
      <c r="EX128" s="31" t="s">
        <v>345</v>
      </c>
      <c r="EY128" s="31" t="s">
        <v>345</v>
      </c>
      <c r="EZ128" s="31" t="s">
        <v>345</v>
      </c>
      <c r="FA128" s="31" t="s">
        <v>345</v>
      </c>
      <c r="FB128" s="31" t="s">
        <v>345</v>
      </c>
      <c r="FC128" s="31" t="s">
        <v>345</v>
      </c>
      <c r="FD128" s="31" t="s">
        <v>345</v>
      </c>
      <c r="FE128" s="31" t="s">
        <v>345</v>
      </c>
      <c r="FF128" s="31" t="s">
        <v>345</v>
      </c>
      <c r="FG128" s="31" t="s">
        <v>345</v>
      </c>
      <c r="FH128" s="31" t="s">
        <v>345</v>
      </c>
      <c r="FI128" s="31" t="s">
        <v>345</v>
      </c>
      <c r="FJ128" s="31" t="s">
        <v>345</v>
      </c>
      <c r="FK128" s="31" t="s">
        <v>345</v>
      </c>
      <c r="FL128" s="31" t="s">
        <v>345</v>
      </c>
      <c r="FM128" s="31" t="s">
        <v>345</v>
      </c>
      <c r="FN128" s="31" t="s">
        <v>345</v>
      </c>
      <c r="FO128" s="31" t="s">
        <v>345</v>
      </c>
      <c r="FP128" s="31" t="s">
        <v>345</v>
      </c>
      <c r="FQ128" s="31" t="s">
        <v>345</v>
      </c>
      <c r="FR128" s="31" t="s">
        <v>345</v>
      </c>
      <c r="FS128" s="31" t="s">
        <v>345</v>
      </c>
      <c r="FT128" s="31" t="s">
        <v>345</v>
      </c>
      <c r="FU128" s="31" t="s">
        <v>345</v>
      </c>
      <c r="FV128" s="31" t="s">
        <v>345</v>
      </c>
      <c r="FW128" s="31" t="s">
        <v>345</v>
      </c>
      <c r="FX128" s="31" t="s">
        <v>345</v>
      </c>
      <c r="FY128" s="32" t="s">
        <v>345</v>
      </c>
      <c r="FZ128" s="31" t="s">
        <v>345</v>
      </c>
      <c r="GA128" s="49" t="s">
        <v>345</v>
      </c>
    </row>
    <row r="129" spans="1:183">
      <c r="A129" s="50">
        <v>1937</v>
      </c>
      <c r="B129" s="31">
        <v>3155.7304219096964</v>
      </c>
      <c r="C129" s="31">
        <v>4960.958543014618</v>
      </c>
      <c r="D129" s="31">
        <v>5668.4635902907439</v>
      </c>
      <c r="E129" s="31">
        <v>3441.1795366795373</v>
      </c>
      <c r="F129" s="31">
        <v>4486.6367278797989</v>
      </c>
      <c r="G129" s="31">
        <v>4684.9228228980846</v>
      </c>
      <c r="H129" s="31">
        <v>3319.259799675433</v>
      </c>
      <c r="I129" s="31">
        <v>5432.6968252122342</v>
      </c>
      <c r="J129" s="31">
        <v>4193.0365219639953</v>
      </c>
      <c r="K129" s="31">
        <v>5194.0726577437863</v>
      </c>
      <c r="L129" s="31">
        <v>6171.2667464114829</v>
      </c>
      <c r="M129" s="31">
        <v>6217.6185159339393</v>
      </c>
      <c r="N129" s="32">
        <v>4729.5049052207751</v>
      </c>
      <c r="O129" s="31">
        <v>2956.5807327001357</v>
      </c>
      <c r="P129" s="31">
        <v>2768.8226014627849</v>
      </c>
      <c r="Q129" s="31">
        <v>1757.30124391563</v>
      </c>
      <c r="R129" s="31">
        <v>1807.7706345086451</v>
      </c>
      <c r="S129" s="31">
        <v>3620.3135650988415</v>
      </c>
      <c r="T129" s="35">
        <v>4328.3987435983099</v>
      </c>
      <c r="U129" s="31">
        <v>5745.6512205817862</v>
      </c>
      <c r="V129" s="31">
        <v>6101.5595463137997</v>
      </c>
      <c r="W129" s="31">
        <v>4473.4104576316022</v>
      </c>
      <c r="X129" s="31">
        <v>6430.1214777853302</v>
      </c>
      <c r="Y129" s="32">
        <v>6246.549824770661</v>
      </c>
      <c r="Z129" s="31" t="s">
        <v>345</v>
      </c>
      <c r="AA129" s="31">
        <v>1566.5127628698342</v>
      </c>
      <c r="AB129" s="31">
        <v>2881.5340592815533</v>
      </c>
      <c r="AC129" s="31">
        <v>2542.8625509131675</v>
      </c>
      <c r="AD129" s="31">
        <v>1915.4998477405534</v>
      </c>
      <c r="AE129" s="31">
        <v>1130.4477576547008</v>
      </c>
      <c r="AF129" s="31">
        <v>1273.455233291299</v>
      </c>
      <c r="AG129" s="35" t="s">
        <v>345</v>
      </c>
      <c r="AH129" s="31" t="s">
        <v>345</v>
      </c>
      <c r="AI129" s="31" t="s">
        <v>345</v>
      </c>
      <c r="AJ129" s="31" t="s">
        <v>345</v>
      </c>
      <c r="AK129" s="31" t="s">
        <v>345</v>
      </c>
      <c r="AL129" s="31" t="s">
        <v>345</v>
      </c>
      <c r="AM129" s="32"/>
      <c r="AN129" s="31"/>
      <c r="AO129" s="31"/>
      <c r="AP129" s="32"/>
      <c r="AQ129" s="31" t="s">
        <v>345</v>
      </c>
      <c r="AR129" s="31" t="s">
        <v>345</v>
      </c>
      <c r="AS129" s="31" t="s">
        <v>345</v>
      </c>
      <c r="AT129" s="31" t="s">
        <v>345</v>
      </c>
      <c r="AU129" s="31" t="s">
        <v>345</v>
      </c>
      <c r="AV129" s="31" t="s">
        <v>345</v>
      </c>
      <c r="AW129" s="31" t="s">
        <v>345</v>
      </c>
      <c r="AX129" s="31" t="s">
        <v>345</v>
      </c>
      <c r="AY129" s="31" t="s">
        <v>345</v>
      </c>
      <c r="AZ129" s="31" t="s">
        <v>345</v>
      </c>
      <c r="BA129" s="31" t="s">
        <v>345</v>
      </c>
      <c r="BB129" s="31" t="s">
        <v>345</v>
      </c>
      <c r="BC129" s="31" t="s">
        <v>345</v>
      </c>
      <c r="BD129" s="31" t="s">
        <v>345</v>
      </c>
      <c r="BE129" s="31" t="s">
        <v>345</v>
      </c>
      <c r="BF129" s="32">
        <v>2155.8014580828271</v>
      </c>
      <c r="BG129" s="31">
        <v>4125.3136645374061</v>
      </c>
      <c r="BH129" s="31">
        <v>1249.9030682141288</v>
      </c>
      <c r="BI129" s="31">
        <v>3181.2443968059129</v>
      </c>
      <c r="BJ129" s="31">
        <v>1750.8367555271891</v>
      </c>
      <c r="BK129" s="31">
        <v>1795.8699019101703</v>
      </c>
      <c r="BL129" s="31">
        <v>1926.0224865569498</v>
      </c>
      <c r="BM129" s="31">
        <v>3462.2592399791774</v>
      </c>
      <c r="BN129" s="31">
        <v>3895.8876608832534</v>
      </c>
      <c r="BO129" s="32">
        <v>2086.2242084109198</v>
      </c>
      <c r="BP129" s="31" t="s">
        <v>345</v>
      </c>
      <c r="BQ129" s="31">
        <v>1801.7241379310344</v>
      </c>
      <c r="BR129" s="31">
        <v>1779.4353913243058</v>
      </c>
      <c r="BS129" s="31" t="s">
        <v>345</v>
      </c>
      <c r="BT129" s="31" t="s">
        <v>345</v>
      </c>
      <c r="BU129" s="31">
        <v>1064.968152866242</v>
      </c>
      <c r="BV129" s="31">
        <v>2206.2801932367151</v>
      </c>
      <c r="BW129" s="31" t="s">
        <v>345</v>
      </c>
      <c r="BX129" s="31">
        <v>1062.9629629629628</v>
      </c>
      <c r="BY129" s="31" t="s">
        <v>345</v>
      </c>
      <c r="BZ129" s="31">
        <v>1053.2467532467533</v>
      </c>
      <c r="CA129" s="31" t="s">
        <v>345</v>
      </c>
      <c r="CB129" s="31" t="s">
        <v>345</v>
      </c>
      <c r="CC129" s="31" t="s">
        <v>345</v>
      </c>
      <c r="CD129" s="31" t="s">
        <v>345</v>
      </c>
      <c r="CE129" s="32" t="s">
        <v>345</v>
      </c>
      <c r="CF129" s="31" t="s">
        <v>345</v>
      </c>
      <c r="CG129" s="32" t="s">
        <v>345</v>
      </c>
      <c r="CH129" s="31">
        <v>579.74894250352497</v>
      </c>
      <c r="CI129" s="31">
        <v>676.1067673227285</v>
      </c>
      <c r="CJ129" s="31">
        <v>1119.2811948231724</v>
      </c>
      <c r="CK129" s="31">
        <v>2315.1162911417268</v>
      </c>
      <c r="CL129" s="31">
        <v>1427.6810383602135</v>
      </c>
      <c r="CM129" s="31">
        <v>1561.4023591087812</v>
      </c>
      <c r="CN129" s="31" t="s">
        <v>345</v>
      </c>
      <c r="CO129" s="31">
        <v>1258.4683357879235</v>
      </c>
      <c r="CP129" s="31" t="s">
        <v>345</v>
      </c>
      <c r="CQ129" s="31" t="s">
        <v>345</v>
      </c>
      <c r="CR129" s="31" t="s">
        <v>345</v>
      </c>
      <c r="CS129" s="31">
        <v>1308.4918611492449</v>
      </c>
      <c r="CT129" s="31" t="s">
        <v>345</v>
      </c>
      <c r="CU129" s="31" t="s">
        <v>345</v>
      </c>
      <c r="CV129" s="31" t="s">
        <v>345</v>
      </c>
      <c r="CW129" s="31">
        <v>1246.618801135415</v>
      </c>
      <c r="CX129" s="32" t="s">
        <v>345</v>
      </c>
      <c r="CY129" s="31" t="s">
        <v>345</v>
      </c>
      <c r="CZ129" s="31" t="s">
        <v>345</v>
      </c>
      <c r="DA129" s="31" t="s">
        <v>345</v>
      </c>
      <c r="DB129" s="31" t="s">
        <v>345</v>
      </c>
      <c r="DC129" s="31" t="s">
        <v>345</v>
      </c>
      <c r="DD129" s="31" t="s">
        <v>345</v>
      </c>
      <c r="DE129" s="31" t="s">
        <v>345</v>
      </c>
      <c r="DF129" s="32" t="s">
        <v>345</v>
      </c>
      <c r="DG129" s="31" t="s">
        <v>345</v>
      </c>
      <c r="DH129" s="31" t="s">
        <v>345</v>
      </c>
      <c r="DI129" s="31" t="s">
        <v>345</v>
      </c>
      <c r="DJ129" s="31" t="s">
        <v>345</v>
      </c>
      <c r="DK129" s="31" t="s">
        <v>345</v>
      </c>
      <c r="DL129" s="31" t="s">
        <v>345</v>
      </c>
      <c r="DM129" s="31" t="s">
        <v>345</v>
      </c>
      <c r="DN129" s="31" t="s">
        <v>345</v>
      </c>
      <c r="DO129" s="31" t="s">
        <v>345</v>
      </c>
      <c r="DP129" s="31" t="s">
        <v>345</v>
      </c>
      <c r="DQ129" s="31" t="s">
        <v>345</v>
      </c>
      <c r="DR129" s="31">
        <v>1612.2571001494769</v>
      </c>
      <c r="DS129" s="31" t="s">
        <v>345</v>
      </c>
      <c r="DT129" s="31" t="s">
        <v>345</v>
      </c>
      <c r="DU129" s="31" t="s">
        <v>345</v>
      </c>
      <c r="DV129" s="32" t="s">
        <v>345</v>
      </c>
      <c r="DW129" s="32" t="s">
        <v>345</v>
      </c>
      <c r="DX129" s="31" t="s">
        <v>345</v>
      </c>
      <c r="DY129" s="31" t="s">
        <v>345</v>
      </c>
      <c r="DZ129" s="31" t="s">
        <v>345</v>
      </c>
      <c r="EA129" s="31" t="s">
        <v>345</v>
      </c>
      <c r="EB129" s="31" t="s">
        <v>345</v>
      </c>
      <c r="EC129" s="31" t="s">
        <v>345</v>
      </c>
      <c r="ED129" s="31" t="s">
        <v>345</v>
      </c>
      <c r="EE129" s="31" t="s">
        <v>345</v>
      </c>
      <c r="EF129" s="31" t="s">
        <v>345</v>
      </c>
      <c r="EG129" s="31" t="s">
        <v>345</v>
      </c>
      <c r="EH129" s="31" t="s">
        <v>345</v>
      </c>
      <c r="EI129" s="31" t="s">
        <v>345</v>
      </c>
      <c r="EJ129" s="31" t="s">
        <v>345</v>
      </c>
      <c r="EK129" s="31" t="s">
        <v>345</v>
      </c>
      <c r="EL129" s="31" t="s">
        <v>345</v>
      </c>
      <c r="EM129" s="31" t="s">
        <v>345</v>
      </c>
      <c r="EN129" s="31" t="s">
        <v>345</v>
      </c>
      <c r="EO129" s="31" t="s">
        <v>345</v>
      </c>
      <c r="EP129" s="31" t="s">
        <v>345</v>
      </c>
      <c r="EQ129" s="31" t="s">
        <v>345</v>
      </c>
      <c r="ER129" s="31" t="s">
        <v>345</v>
      </c>
      <c r="ES129" s="31" t="s">
        <v>345</v>
      </c>
      <c r="ET129" s="31" t="s">
        <v>345</v>
      </c>
      <c r="EU129" s="31" t="s">
        <v>345</v>
      </c>
      <c r="EV129" s="31" t="s">
        <v>345</v>
      </c>
      <c r="EW129" s="31" t="s">
        <v>345</v>
      </c>
      <c r="EX129" s="31" t="s">
        <v>345</v>
      </c>
      <c r="EY129" s="31" t="s">
        <v>345</v>
      </c>
      <c r="EZ129" s="31" t="s">
        <v>345</v>
      </c>
      <c r="FA129" s="31" t="s">
        <v>345</v>
      </c>
      <c r="FB129" s="31" t="s">
        <v>345</v>
      </c>
      <c r="FC129" s="31" t="s">
        <v>345</v>
      </c>
      <c r="FD129" s="31" t="s">
        <v>345</v>
      </c>
      <c r="FE129" s="31" t="s">
        <v>345</v>
      </c>
      <c r="FF129" s="31" t="s">
        <v>345</v>
      </c>
      <c r="FG129" s="31" t="s">
        <v>345</v>
      </c>
      <c r="FH129" s="31" t="s">
        <v>345</v>
      </c>
      <c r="FI129" s="31" t="s">
        <v>345</v>
      </c>
      <c r="FJ129" s="31" t="s">
        <v>345</v>
      </c>
      <c r="FK129" s="31" t="s">
        <v>345</v>
      </c>
      <c r="FL129" s="31" t="s">
        <v>345</v>
      </c>
      <c r="FM129" s="31" t="s">
        <v>345</v>
      </c>
      <c r="FN129" s="31" t="s">
        <v>345</v>
      </c>
      <c r="FO129" s="31" t="s">
        <v>345</v>
      </c>
      <c r="FP129" s="31" t="s">
        <v>345</v>
      </c>
      <c r="FQ129" s="31" t="s">
        <v>345</v>
      </c>
      <c r="FR129" s="31" t="s">
        <v>345</v>
      </c>
      <c r="FS129" s="31" t="s">
        <v>345</v>
      </c>
      <c r="FT129" s="31" t="s">
        <v>345</v>
      </c>
      <c r="FU129" s="31" t="s">
        <v>345</v>
      </c>
      <c r="FV129" s="31" t="s">
        <v>345</v>
      </c>
      <c r="FW129" s="31" t="s">
        <v>345</v>
      </c>
      <c r="FX129" s="31" t="s">
        <v>345</v>
      </c>
      <c r="FY129" s="32" t="s">
        <v>345</v>
      </c>
      <c r="FZ129" s="31" t="s">
        <v>345</v>
      </c>
      <c r="GA129" s="49" t="s">
        <v>345</v>
      </c>
    </row>
    <row r="130" spans="1:183">
      <c r="A130" s="50">
        <v>1938</v>
      </c>
      <c r="B130" s="31">
        <v>3559.4957796534877</v>
      </c>
      <c r="C130" s="31">
        <v>4832.3497731072357</v>
      </c>
      <c r="D130" s="31">
        <v>5762.3907863383629</v>
      </c>
      <c r="E130" s="31">
        <v>3589.4436542669587</v>
      </c>
      <c r="F130" s="31">
        <v>4466.2114632983785</v>
      </c>
      <c r="G130" s="31">
        <v>4993.5966626797754</v>
      </c>
      <c r="H130" s="31">
        <v>3316.0928212796739</v>
      </c>
      <c r="I130" s="31">
        <v>5249.6010362694306</v>
      </c>
      <c r="J130" s="31">
        <v>4262.2097572254434</v>
      </c>
      <c r="K130" s="31">
        <v>5370.9703033190408</v>
      </c>
      <c r="L130" s="31">
        <v>6389.521708015267</v>
      </c>
      <c r="M130" s="31">
        <v>6266.4515517749605</v>
      </c>
      <c r="N130" s="32">
        <v>4833.2065008039626</v>
      </c>
      <c r="O130" s="31">
        <v>3052.4344569288392</v>
      </c>
      <c r="P130" s="31">
        <v>2676.8163149695511</v>
      </c>
      <c r="Q130" s="31">
        <v>1747.3290598290598</v>
      </c>
      <c r="R130" s="31">
        <v>1790.2211321650382</v>
      </c>
      <c r="S130" s="31">
        <v>3696.8048946295035</v>
      </c>
      <c r="T130" s="35">
        <v>4412.4584639724044</v>
      </c>
      <c r="U130" s="31">
        <v>5886.3267670915411</v>
      </c>
      <c r="V130" s="31">
        <v>6462.177680798005</v>
      </c>
      <c r="W130" s="31">
        <v>4545.9095354523224</v>
      </c>
      <c r="X130" s="31">
        <v>6126.4656718476963</v>
      </c>
      <c r="Y130" s="32">
        <v>5998.7039272514558</v>
      </c>
      <c r="Z130" s="31" t="s">
        <v>345</v>
      </c>
      <c r="AA130" s="31">
        <v>1595.0583152504719</v>
      </c>
      <c r="AB130" s="31" t="s">
        <v>345</v>
      </c>
      <c r="AC130" s="31">
        <v>2655.4006165059391</v>
      </c>
      <c r="AD130" s="31">
        <v>2182.3352360408512</v>
      </c>
      <c r="AE130" s="31">
        <v>1241.9211932583205</v>
      </c>
      <c r="AF130" s="31">
        <v>1356.441183785128</v>
      </c>
      <c r="AG130" s="35" t="s">
        <v>345</v>
      </c>
      <c r="AH130" s="31" t="s">
        <v>345</v>
      </c>
      <c r="AI130" s="31" t="s">
        <v>345</v>
      </c>
      <c r="AJ130" s="31" t="s">
        <v>345</v>
      </c>
      <c r="AK130" s="31" t="s">
        <v>345</v>
      </c>
      <c r="AL130" s="31" t="s">
        <v>345</v>
      </c>
      <c r="AM130" s="32"/>
      <c r="AN130" s="31"/>
      <c r="AO130" s="31"/>
      <c r="AP130" s="32"/>
      <c r="AQ130" s="31" t="s">
        <v>345</v>
      </c>
      <c r="AR130" s="31" t="s">
        <v>345</v>
      </c>
      <c r="AS130" s="31" t="s">
        <v>345</v>
      </c>
      <c r="AT130" s="31" t="s">
        <v>345</v>
      </c>
      <c r="AU130" s="31" t="s">
        <v>345</v>
      </c>
      <c r="AV130" s="31" t="s">
        <v>345</v>
      </c>
      <c r="AW130" s="31" t="s">
        <v>345</v>
      </c>
      <c r="AX130" s="31" t="s">
        <v>345</v>
      </c>
      <c r="AY130" s="31" t="s">
        <v>345</v>
      </c>
      <c r="AZ130" s="31" t="s">
        <v>345</v>
      </c>
      <c r="BA130" s="31" t="s">
        <v>345</v>
      </c>
      <c r="BB130" s="31" t="s">
        <v>345</v>
      </c>
      <c r="BC130" s="31" t="s">
        <v>345</v>
      </c>
      <c r="BD130" s="31" t="s">
        <v>345</v>
      </c>
      <c r="BE130" s="31" t="s">
        <v>345</v>
      </c>
      <c r="BF130" s="32">
        <v>2149.7310316289827</v>
      </c>
      <c r="BG130" s="31">
        <v>4071.9151678199869</v>
      </c>
      <c r="BH130" s="31">
        <v>1275.9878419452889</v>
      </c>
      <c r="BI130" s="31">
        <v>3160.8887103250195</v>
      </c>
      <c r="BJ130" s="31">
        <v>1842.9948099779622</v>
      </c>
      <c r="BK130" s="31">
        <v>1794.2654148693225</v>
      </c>
      <c r="BL130" s="31">
        <v>1924.9639249639249</v>
      </c>
      <c r="BM130" s="31">
        <v>3676.2295081967213</v>
      </c>
      <c r="BN130" s="31">
        <v>4144.3685825429793</v>
      </c>
      <c r="BO130" s="32">
        <v>2108.4792984199885</v>
      </c>
      <c r="BP130" s="31" t="s">
        <v>345</v>
      </c>
      <c r="BQ130" s="31">
        <v>1876.2711864406781</v>
      </c>
      <c r="BR130" s="31">
        <v>1357.7235772357724</v>
      </c>
      <c r="BS130" s="31" t="s">
        <v>345</v>
      </c>
      <c r="BT130" s="31" t="s">
        <v>345</v>
      </c>
      <c r="BU130" s="31">
        <v>977.35849056603774</v>
      </c>
      <c r="BV130" s="31">
        <v>2224.170616113744</v>
      </c>
      <c r="BW130" s="31" t="s">
        <v>345</v>
      </c>
      <c r="BX130" s="31">
        <v>1104.5454545454545</v>
      </c>
      <c r="BY130" s="31">
        <v>972.48495270851242</v>
      </c>
      <c r="BZ130" s="31">
        <v>1075.6410256410256</v>
      </c>
      <c r="CA130" s="31" t="s">
        <v>345</v>
      </c>
      <c r="CB130" s="31" t="s">
        <v>345</v>
      </c>
      <c r="CC130" s="31" t="s">
        <v>345</v>
      </c>
      <c r="CD130" s="31" t="s">
        <v>345</v>
      </c>
      <c r="CE130" s="32" t="s">
        <v>345</v>
      </c>
      <c r="CF130" s="31" t="s">
        <v>345</v>
      </c>
      <c r="CG130" s="32" t="s">
        <v>345</v>
      </c>
      <c r="CH130" s="31">
        <v>562.30811787990706</v>
      </c>
      <c r="CI130" s="31">
        <v>668.37277319861744</v>
      </c>
      <c r="CJ130" s="31">
        <v>1119.7443800166448</v>
      </c>
      <c r="CK130" s="31">
        <v>2449.2747673172967</v>
      </c>
      <c r="CL130" s="31">
        <v>1440.19078699636</v>
      </c>
      <c r="CM130" s="31">
        <v>1618.5553605097198</v>
      </c>
      <c r="CN130" s="31">
        <v>826.4352469959947</v>
      </c>
      <c r="CO130" s="31">
        <v>1306.1959654178675</v>
      </c>
      <c r="CP130" s="31" t="s">
        <v>345</v>
      </c>
      <c r="CQ130" s="31">
        <v>739.67172499225762</v>
      </c>
      <c r="CR130" s="31" t="s">
        <v>345</v>
      </c>
      <c r="CS130" s="31">
        <v>1361.4365277511042</v>
      </c>
      <c r="CT130" s="31" t="s">
        <v>345</v>
      </c>
      <c r="CU130" s="31" t="s">
        <v>345</v>
      </c>
      <c r="CV130" s="31" t="s">
        <v>345</v>
      </c>
      <c r="CW130" s="31">
        <v>1225.3101736972706</v>
      </c>
      <c r="CX130" s="32" t="s">
        <v>345</v>
      </c>
      <c r="CY130" s="31" t="s">
        <v>345</v>
      </c>
      <c r="CZ130" s="31" t="s">
        <v>345</v>
      </c>
      <c r="DA130" s="31" t="s">
        <v>345</v>
      </c>
      <c r="DB130" s="31" t="s">
        <v>345</v>
      </c>
      <c r="DC130" s="31" t="s">
        <v>345</v>
      </c>
      <c r="DD130" s="31" t="s">
        <v>345</v>
      </c>
      <c r="DE130" s="31" t="s">
        <v>345</v>
      </c>
      <c r="DF130" s="32" t="s">
        <v>345</v>
      </c>
      <c r="DG130" s="31" t="s">
        <v>345</v>
      </c>
      <c r="DH130" s="31" t="s">
        <v>345</v>
      </c>
      <c r="DI130" s="31" t="s">
        <v>345</v>
      </c>
      <c r="DJ130" s="31" t="s">
        <v>345</v>
      </c>
      <c r="DK130" s="31" t="s">
        <v>345</v>
      </c>
      <c r="DL130" s="31" t="s">
        <v>345</v>
      </c>
      <c r="DM130" s="31" t="s">
        <v>345</v>
      </c>
      <c r="DN130" s="31" t="s">
        <v>345</v>
      </c>
      <c r="DO130" s="31" t="s">
        <v>345</v>
      </c>
      <c r="DP130" s="31" t="s">
        <v>345</v>
      </c>
      <c r="DQ130" s="31" t="s">
        <v>345</v>
      </c>
      <c r="DR130" s="31">
        <v>1724.1419840150447</v>
      </c>
      <c r="DS130" s="31" t="s">
        <v>345</v>
      </c>
      <c r="DT130" s="31" t="s">
        <v>345</v>
      </c>
      <c r="DU130" s="31" t="s">
        <v>345</v>
      </c>
      <c r="DV130" s="32" t="s">
        <v>345</v>
      </c>
      <c r="DW130" s="32" t="s">
        <v>345</v>
      </c>
      <c r="DX130" s="31" t="s">
        <v>345</v>
      </c>
      <c r="DY130" s="31" t="s">
        <v>345</v>
      </c>
      <c r="DZ130" s="31" t="s">
        <v>345</v>
      </c>
      <c r="EA130" s="31" t="s">
        <v>345</v>
      </c>
      <c r="EB130" s="31" t="s">
        <v>345</v>
      </c>
      <c r="EC130" s="31" t="s">
        <v>345</v>
      </c>
      <c r="ED130" s="31" t="s">
        <v>345</v>
      </c>
      <c r="EE130" s="31" t="s">
        <v>345</v>
      </c>
      <c r="EF130" s="31" t="s">
        <v>345</v>
      </c>
      <c r="EG130" s="31" t="s">
        <v>345</v>
      </c>
      <c r="EH130" s="31" t="s">
        <v>345</v>
      </c>
      <c r="EI130" s="31" t="s">
        <v>345</v>
      </c>
      <c r="EJ130" s="31" t="s">
        <v>345</v>
      </c>
      <c r="EK130" s="31" t="s">
        <v>345</v>
      </c>
      <c r="EL130" s="31" t="s">
        <v>345</v>
      </c>
      <c r="EM130" s="31" t="s">
        <v>345</v>
      </c>
      <c r="EN130" s="31" t="s">
        <v>345</v>
      </c>
      <c r="EO130" s="31" t="s">
        <v>345</v>
      </c>
      <c r="EP130" s="31" t="s">
        <v>345</v>
      </c>
      <c r="EQ130" s="31" t="s">
        <v>345</v>
      </c>
      <c r="ER130" s="31" t="s">
        <v>345</v>
      </c>
      <c r="ES130" s="31" t="s">
        <v>345</v>
      </c>
      <c r="ET130" s="31" t="s">
        <v>345</v>
      </c>
      <c r="EU130" s="31" t="s">
        <v>345</v>
      </c>
      <c r="EV130" s="31" t="s">
        <v>345</v>
      </c>
      <c r="EW130" s="31" t="s">
        <v>345</v>
      </c>
      <c r="EX130" s="31" t="s">
        <v>345</v>
      </c>
      <c r="EY130" s="31" t="s">
        <v>345</v>
      </c>
      <c r="EZ130" s="31" t="s">
        <v>345</v>
      </c>
      <c r="FA130" s="31" t="s">
        <v>345</v>
      </c>
      <c r="FB130" s="31" t="s">
        <v>345</v>
      </c>
      <c r="FC130" s="31" t="s">
        <v>345</v>
      </c>
      <c r="FD130" s="31" t="s">
        <v>345</v>
      </c>
      <c r="FE130" s="31" t="s">
        <v>345</v>
      </c>
      <c r="FF130" s="31" t="s">
        <v>345</v>
      </c>
      <c r="FG130" s="31" t="s">
        <v>345</v>
      </c>
      <c r="FH130" s="31" t="s">
        <v>345</v>
      </c>
      <c r="FI130" s="31" t="s">
        <v>345</v>
      </c>
      <c r="FJ130" s="31" t="s">
        <v>345</v>
      </c>
      <c r="FK130" s="31" t="s">
        <v>345</v>
      </c>
      <c r="FL130" s="31" t="s">
        <v>345</v>
      </c>
      <c r="FM130" s="31" t="s">
        <v>345</v>
      </c>
      <c r="FN130" s="31" t="s">
        <v>345</v>
      </c>
      <c r="FO130" s="31" t="s">
        <v>345</v>
      </c>
      <c r="FP130" s="31" t="s">
        <v>345</v>
      </c>
      <c r="FQ130" s="31" t="s">
        <v>345</v>
      </c>
      <c r="FR130" s="31" t="s">
        <v>345</v>
      </c>
      <c r="FS130" s="31" t="s">
        <v>345</v>
      </c>
      <c r="FT130" s="31" t="s">
        <v>345</v>
      </c>
      <c r="FU130" s="31" t="s">
        <v>345</v>
      </c>
      <c r="FV130" s="31" t="s">
        <v>345</v>
      </c>
      <c r="FW130" s="31" t="s">
        <v>345</v>
      </c>
      <c r="FX130" s="31" t="s">
        <v>345</v>
      </c>
      <c r="FY130" s="32" t="s">
        <v>345</v>
      </c>
      <c r="FZ130" s="31" t="s">
        <v>345</v>
      </c>
      <c r="GA130" s="49" t="s">
        <v>345</v>
      </c>
    </row>
    <row r="131" spans="1:183">
      <c r="A131" s="50">
        <v>1939</v>
      </c>
      <c r="B131" s="31">
        <v>4095.9059071095753</v>
      </c>
      <c r="C131" s="31">
        <v>5149.617731172546</v>
      </c>
      <c r="D131" s="31">
        <v>5992.951379763469</v>
      </c>
      <c r="E131" s="31">
        <v>3407.6977753662504</v>
      </c>
      <c r="F131" s="31">
        <v>4793.3105011933167</v>
      </c>
      <c r="G131" s="31">
        <v>5406.2436855930491</v>
      </c>
      <c r="H131" s="31">
        <v>3521.4897516774495</v>
      </c>
      <c r="I131" s="31">
        <v>5543.9768845365525</v>
      </c>
      <c r="J131" s="31">
        <v>4440.6313085290121</v>
      </c>
      <c r="K131" s="31">
        <v>5736.9585836231427</v>
      </c>
      <c r="L131" s="31">
        <v>6360.4158345221122</v>
      </c>
      <c r="M131" s="31">
        <v>6262.4009501781584</v>
      </c>
      <c r="N131" s="32">
        <v>5088.2567757507722</v>
      </c>
      <c r="O131" s="31">
        <v>3052.1472392638034</v>
      </c>
      <c r="P131" s="31">
        <v>2637.6467300167687</v>
      </c>
      <c r="Q131" s="31">
        <v>1748.9777074264609</v>
      </c>
      <c r="R131" s="31">
        <v>1914.6451385350942</v>
      </c>
      <c r="S131" s="31">
        <v>3890.9214092140919</v>
      </c>
      <c r="T131" s="35">
        <v>4638.4468525613684</v>
      </c>
      <c r="U131" s="31">
        <v>5845.5613254913223</v>
      </c>
      <c r="V131" s="31">
        <v>6459.6545789797174</v>
      </c>
      <c r="W131" s="31">
        <v>4768.1313742437342</v>
      </c>
      <c r="X131" s="31">
        <v>6560.752658907244</v>
      </c>
      <c r="Y131" s="32">
        <v>6390.0900419888339</v>
      </c>
      <c r="Z131" s="31" t="s">
        <v>345</v>
      </c>
      <c r="AA131" s="31">
        <v>1602.543329463756</v>
      </c>
      <c r="AB131" s="31" t="s">
        <v>345</v>
      </c>
      <c r="AC131" s="31">
        <v>2837.7759939838597</v>
      </c>
      <c r="AD131" s="31" t="s">
        <v>345</v>
      </c>
      <c r="AE131" s="31" t="s">
        <v>345</v>
      </c>
      <c r="AF131" s="31">
        <v>1411.7755289788411</v>
      </c>
      <c r="AG131" s="35" t="s">
        <v>345</v>
      </c>
      <c r="AH131" s="31" t="s">
        <v>345</v>
      </c>
      <c r="AI131" s="31" t="s">
        <v>345</v>
      </c>
      <c r="AJ131" s="31" t="s">
        <v>345</v>
      </c>
      <c r="AK131" s="31" t="s">
        <v>345</v>
      </c>
      <c r="AL131" s="31" t="s">
        <v>345</v>
      </c>
      <c r="AM131" s="32"/>
      <c r="AN131" s="31"/>
      <c r="AO131" s="31"/>
      <c r="AP131" s="32"/>
      <c r="AQ131" s="31" t="s">
        <v>345</v>
      </c>
      <c r="AR131" s="31" t="s">
        <v>345</v>
      </c>
      <c r="AS131" s="31" t="s">
        <v>345</v>
      </c>
      <c r="AT131" s="31" t="s">
        <v>345</v>
      </c>
      <c r="AU131" s="31" t="s">
        <v>345</v>
      </c>
      <c r="AV131" s="31" t="s">
        <v>345</v>
      </c>
      <c r="AW131" s="31" t="s">
        <v>345</v>
      </c>
      <c r="AX131" s="31" t="s">
        <v>345</v>
      </c>
      <c r="AY131" s="31" t="s">
        <v>345</v>
      </c>
      <c r="AZ131" s="31" t="s">
        <v>345</v>
      </c>
      <c r="BA131" s="31" t="s">
        <v>345</v>
      </c>
      <c r="BB131" s="31" t="s">
        <v>345</v>
      </c>
      <c r="BC131" s="31" t="s">
        <v>345</v>
      </c>
      <c r="BD131" s="31" t="s">
        <v>345</v>
      </c>
      <c r="BE131" s="31" t="s">
        <v>345</v>
      </c>
      <c r="BF131" s="32">
        <v>2236.8033933017637</v>
      </c>
      <c r="BG131" s="31">
        <v>4147.9094625069738</v>
      </c>
      <c r="BH131" s="31">
        <v>1262.7764402194148</v>
      </c>
      <c r="BI131" s="31">
        <v>3169.2548050802397</v>
      </c>
      <c r="BJ131" s="31">
        <v>1904.8725699024237</v>
      </c>
      <c r="BK131" s="31">
        <v>1858.0336209906718</v>
      </c>
      <c r="BL131" s="31">
        <v>1904.5440201956453</v>
      </c>
      <c r="BM131" s="31">
        <v>3691.8724279835387</v>
      </c>
      <c r="BN131" s="31">
        <v>4305.3611556927508</v>
      </c>
      <c r="BO131" s="32">
        <v>2136.2727068859931</v>
      </c>
      <c r="BP131" s="31" t="s">
        <v>345</v>
      </c>
      <c r="BQ131" s="31">
        <v>1867.2131147540986</v>
      </c>
      <c r="BR131" s="31">
        <v>1410.940627084723</v>
      </c>
      <c r="BS131" s="31" t="s">
        <v>345</v>
      </c>
      <c r="BT131" s="31">
        <v>1300.5804311774461</v>
      </c>
      <c r="BU131" s="31">
        <v>1035.4037267080744</v>
      </c>
      <c r="BV131" s="31">
        <v>2456.7441860465115</v>
      </c>
      <c r="BW131" s="31" t="s">
        <v>345</v>
      </c>
      <c r="BX131" s="31">
        <v>1115.1785714285713</v>
      </c>
      <c r="BY131" s="31" t="s">
        <v>345</v>
      </c>
      <c r="BZ131" s="31">
        <v>1286.4197530864196</v>
      </c>
      <c r="CA131" s="31" t="s">
        <v>345</v>
      </c>
      <c r="CB131" s="31">
        <v>1894.1068139963168</v>
      </c>
      <c r="CC131" s="31" t="s">
        <v>345</v>
      </c>
      <c r="CD131" s="31" t="s">
        <v>345</v>
      </c>
      <c r="CE131" s="32" t="s">
        <v>345</v>
      </c>
      <c r="CF131" s="31" t="s">
        <v>345</v>
      </c>
      <c r="CG131" s="32" t="s">
        <v>345</v>
      </c>
      <c r="CH131" s="31" t="s">
        <v>345</v>
      </c>
      <c r="CI131" s="31">
        <v>673.63398007341368</v>
      </c>
      <c r="CJ131" s="31">
        <v>1109.1660063630156</v>
      </c>
      <c r="CK131" s="31">
        <v>2816.0567685589517</v>
      </c>
      <c r="CL131" s="31">
        <v>1508.3256528417819</v>
      </c>
      <c r="CM131" s="31">
        <v>1439.3059855521155</v>
      </c>
      <c r="CN131" s="31" t="s">
        <v>345</v>
      </c>
      <c r="CO131" s="31">
        <v>1251.2323943661972</v>
      </c>
      <c r="CP131" s="31" t="s">
        <v>345</v>
      </c>
      <c r="CQ131" s="31" t="s">
        <v>345</v>
      </c>
      <c r="CR131" s="31" t="s">
        <v>345</v>
      </c>
      <c r="CS131" s="31">
        <v>1609.366183938311</v>
      </c>
      <c r="CT131" s="31" t="s">
        <v>345</v>
      </c>
      <c r="CU131" s="31" t="s">
        <v>345</v>
      </c>
      <c r="CV131" s="31" t="s">
        <v>345</v>
      </c>
      <c r="CW131" s="31">
        <v>1186.2182116488925</v>
      </c>
      <c r="CX131" s="32" t="s">
        <v>345</v>
      </c>
      <c r="CY131" s="31" t="s">
        <v>345</v>
      </c>
      <c r="CZ131" s="31" t="s">
        <v>345</v>
      </c>
      <c r="DA131" s="31" t="s">
        <v>345</v>
      </c>
      <c r="DB131" s="31" t="s">
        <v>345</v>
      </c>
      <c r="DC131" s="31" t="s">
        <v>345</v>
      </c>
      <c r="DD131" s="31" t="s">
        <v>345</v>
      </c>
      <c r="DE131" s="31" t="s">
        <v>345</v>
      </c>
      <c r="DF131" s="32" t="s">
        <v>345</v>
      </c>
      <c r="DG131" s="31" t="s">
        <v>345</v>
      </c>
      <c r="DH131" s="31" t="s">
        <v>345</v>
      </c>
      <c r="DI131" s="31" t="s">
        <v>345</v>
      </c>
      <c r="DJ131" s="31" t="s">
        <v>345</v>
      </c>
      <c r="DK131" s="31" t="s">
        <v>345</v>
      </c>
      <c r="DL131" s="31" t="s">
        <v>345</v>
      </c>
      <c r="DM131" s="31" t="s">
        <v>345</v>
      </c>
      <c r="DN131" s="31" t="s">
        <v>345</v>
      </c>
      <c r="DO131" s="31" t="s">
        <v>345</v>
      </c>
      <c r="DP131" s="31" t="s">
        <v>345</v>
      </c>
      <c r="DQ131" s="31" t="s">
        <v>345</v>
      </c>
      <c r="DR131" s="31">
        <v>1814.0092481589313</v>
      </c>
      <c r="DS131" s="31" t="s">
        <v>345</v>
      </c>
      <c r="DT131" s="31" t="s">
        <v>345</v>
      </c>
      <c r="DU131" s="31" t="s">
        <v>345</v>
      </c>
      <c r="DV131" s="32" t="s">
        <v>345</v>
      </c>
      <c r="DW131" s="32" t="s">
        <v>345</v>
      </c>
      <c r="DX131" s="31" t="s">
        <v>345</v>
      </c>
      <c r="DY131" s="31" t="s">
        <v>345</v>
      </c>
      <c r="DZ131" s="31" t="s">
        <v>345</v>
      </c>
      <c r="EA131" s="31" t="s">
        <v>345</v>
      </c>
      <c r="EB131" s="31" t="s">
        <v>345</v>
      </c>
      <c r="EC131" s="31" t="s">
        <v>345</v>
      </c>
      <c r="ED131" s="31" t="s">
        <v>345</v>
      </c>
      <c r="EE131" s="31" t="s">
        <v>345</v>
      </c>
      <c r="EF131" s="31" t="s">
        <v>345</v>
      </c>
      <c r="EG131" s="31" t="s">
        <v>345</v>
      </c>
      <c r="EH131" s="31" t="s">
        <v>345</v>
      </c>
      <c r="EI131" s="31" t="s">
        <v>345</v>
      </c>
      <c r="EJ131" s="31" t="s">
        <v>345</v>
      </c>
      <c r="EK131" s="31" t="s">
        <v>345</v>
      </c>
      <c r="EL131" s="31" t="s">
        <v>345</v>
      </c>
      <c r="EM131" s="31" t="s">
        <v>345</v>
      </c>
      <c r="EN131" s="31" t="s">
        <v>345</v>
      </c>
      <c r="EO131" s="31" t="s">
        <v>345</v>
      </c>
      <c r="EP131" s="31" t="s">
        <v>345</v>
      </c>
      <c r="EQ131" s="31" t="s">
        <v>345</v>
      </c>
      <c r="ER131" s="31" t="s">
        <v>345</v>
      </c>
      <c r="ES131" s="31" t="s">
        <v>345</v>
      </c>
      <c r="ET131" s="31" t="s">
        <v>345</v>
      </c>
      <c r="EU131" s="31" t="s">
        <v>345</v>
      </c>
      <c r="EV131" s="31" t="s">
        <v>345</v>
      </c>
      <c r="EW131" s="31" t="s">
        <v>345</v>
      </c>
      <c r="EX131" s="31" t="s">
        <v>345</v>
      </c>
      <c r="EY131" s="31" t="s">
        <v>345</v>
      </c>
      <c r="EZ131" s="31" t="s">
        <v>345</v>
      </c>
      <c r="FA131" s="31" t="s">
        <v>345</v>
      </c>
      <c r="FB131" s="31" t="s">
        <v>345</v>
      </c>
      <c r="FC131" s="31" t="s">
        <v>345</v>
      </c>
      <c r="FD131" s="31" t="s">
        <v>345</v>
      </c>
      <c r="FE131" s="31" t="s">
        <v>345</v>
      </c>
      <c r="FF131" s="31" t="s">
        <v>345</v>
      </c>
      <c r="FG131" s="31" t="s">
        <v>345</v>
      </c>
      <c r="FH131" s="31" t="s">
        <v>345</v>
      </c>
      <c r="FI131" s="31" t="s">
        <v>345</v>
      </c>
      <c r="FJ131" s="31" t="s">
        <v>345</v>
      </c>
      <c r="FK131" s="31" t="s">
        <v>345</v>
      </c>
      <c r="FL131" s="31" t="s">
        <v>345</v>
      </c>
      <c r="FM131" s="31" t="s">
        <v>345</v>
      </c>
      <c r="FN131" s="31" t="s">
        <v>345</v>
      </c>
      <c r="FO131" s="31" t="s">
        <v>345</v>
      </c>
      <c r="FP131" s="31" t="s">
        <v>345</v>
      </c>
      <c r="FQ131" s="31" t="s">
        <v>345</v>
      </c>
      <c r="FR131" s="31" t="s">
        <v>345</v>
      </c>
      <c r="FS131" s="31" t="s">
        <v>345</v>
      </c>
      <c r="FT131" s="31" t="s">
        <v>345</v>
      </c>
      <c r="FU131" s="31" t="s">
        <v>345</v>
      </c>
      <c r="FV131" s="31" t="s">
        <v>345</v>
      </c>
      <c r="FW131" s="31" t="s">
        <v>345</v>
      </c>
      <c r="FX131" s="31" t="s">
        <v>345</v>
      </c>
      <c r="FY131" s="32" t="s">
        <v>345</v>
      </c>
      <c r="FZ131" s="31" t="s">
        <v>345</v>
      </c>
      <c r="GA131" s="49" t="s">
        <v>345</v>
      </c>
    </row>
    <row r="132" spans="1:183">
      <c r="A132" s="50">
        <v>1940</v>
      </c>
      <c r="B132" s="31">
        <v>3959.2143176733784</v>
      </c>
      <c r="C132" s="31">
        <v>4561.7564102564102</v>
      </c>
      <c r="D132" s="31">
        <v>5116.2839248434229</v>
      </c>
      <c r="E132" s="31">
        <v>3220.4153596538672</v>
      </c>
      <c r="F132" s="31">
        <v>4042.1678780487805</v>
      </c>
      <c r="G132" s="31">
        <v>5402.5059067802677</v>
      </c>
      <c r="H132" s="31">
        <v>3505.1908479548651</v>
      </c>
      <c r="I132" s="31">
        <v>4831.3599504448694</v>
      </c>
      <c r="J132" s="31">
        <v>4038.0921963533333</v>
      </c>
      <c r="K132" s="31">
        <v>5179.9874134675892</v>
      </c>
      <c r="L132" s="31">
        <v>6396.6209181258864</v>
      </c>
      <c r="M132" s="31">
        <v>6856.0049765686554</v>
      </c>
      <c r="N132" s="32">
        <v>4991.8761859652332</v>
      </c>
      <c r="O132" s="31">
        <v>3052.0622041920219</v>
      </c>
      <c r="P132" s="31">
        <v>2222.9395604395604</v>
      </c>
      <c r="Q132" s="31">
        <v>1615.1140065146581</v>
      </c>
      <c r="R132" s="31">
        <v>2080.4053267073027</v>
      </c>
      <c r="S132" s="31">
        <v>3823.767724510466</v>
      </c>
      <c r="T132" s="35">
        <v>4554.0450815106733</v>
      </c>
      <c r="U132" s="31">
        <v>6166.1391650099413</v>
      </c>
      <c r="V132" s="31">
        <v>6300.4419315403429</v>
      </c>
      <c r="W132" s="31">
        <v>5368.2453798767965</v>
      </c>
      <c r="X132" s="31">
        <v>7009.637212844078</v>
      </c>
      <c r="Y132" s="32">
        <v>6837.8448657869449</v>
      </c>
      <c r="Z132" s="31" t="s">
        <v>345</v>
      </c>
      <c r="AA132" s="31">
        <v>1548.0289301290197</v>
      </c>
      <c r="AB132" s="31" t="s">
        <v>345</v>
      </c>
      <c r="AC132" s="31">
        <v>2626.4024399545169</v>
      </c>
      <c r="AD132" s="31" t="s">
        <v>345</v>
      </c>
      <c r="AE132" s="31" t="s">
        <v>345</v>
      </c>
      <c r="AF132" s="31" t="s">
        <v>345</v>
      </c>
      <c r="AG132" s="35">
        <v>1968.706773637505</v>
      </c>
      <c r="AH132" s="31" t="s">
        <v>345</v>
      </c>
      <c r="AI132" s="31" t="s">
        <v>345</v>
      </c>
      <c r="AJ132" s="31" t="s">
        <v>345</v>
      </c>
      <c r="AK132" s="31" t="s">
        <v>345</v>
      </c>
      <c r="AL132" s="31" t="s">
        <v>345</v>
      </c>
      <c r="AM132" s="32"/>
      <c r="AN132" s="31"/>
      <c r="AO132" s="31"/>
      <c r="AP132" s="32"/>
      <c r="AQ132" s="31" t="s">
        <v>345</v>
      </c>
      <c r="AR132" s="31" t="s">
        <v>345</v>
      </c>
      <c r="AS132" s="31" t="s">
        <v>345</v>
      </c>
      <c r="AT132" s="31" t="s">
        <v>345</v>
      </c>
      <c r="AU132" s="31" t="s">
        <v>345</v>
      </c>
      <c r="AV132" s="31" t="s">
        <v>345</v>
      </c>
      <c r="AW132" s="31" t="s">
        <v>345</v>
      </c>
      <c r="AX132" s="31" t="s">
        <v>345</v>
      </c>
      <c r="AY132" s="31" t="s">
        <v>345</v>
      </c>
      <c r="AZ132" s="31" t="s">
        <v>345</v>
      </c>
      <c r="BA132" s="31" t="s">
        <v>345</v>
      </c>
      <c r="BB132" s="31" t="s">
        <v>345</v>
      </c>
      <c r="BC132" s="31" t="s">
        <v>345</v>
      </c>
      <c r="BD132" s="31" t="s">
        <v>345</v>
      </c>
      <c r="BE132" s="31" t="s">
        <v>345</v>
      </c>
      <c r="BF132" s="32">
        <v>2143.6495381946215</v>
      </c>
      <c r="BG132" s="31">
        <v>4161.4338302967108</v>
      </c>
      <c r="BH132" s="31">
        <v>1249.7202899255728</v>
      </c>
      <c r="BI132" s="31">
        <v>3236.214804258213</v>
      </c>
      <c r="BJ132" s="31">
        <v>1895.1373082354107</v>
      </c>
      <c r="BK132" s="31">
        <v>1851.959005541117</v>
      </c>
      <c r="BL132" s="31">
        <v>1910.7142857142858</v>
      </c>
      <c r="BM132" s="31">
        <v>3660.5597964376589</v>
      </c>
      <c r="BN132" s="31">
        <v>4045.1664096483314</v>
      </c>
      <c r="BO132" s="32">
        <v>2122.1901897018352</v>
      </c>
      <c r="BP132" s="31" t="s">
        <v>345</v>
      </c>
      <c r="BQ132" s="31">
        <v>1762.9032258064517</v>
      </c>
      <c r="BR132" s="31">
        <v>1208.0595707402542</v>
      </c>
      <c r="BS132" s="31" t="s">
        <v>345</v>
      </c>
      <c r="BT132" s="31">
        <v>1356.0421735604218</v>
      </c>
      <c r="BU132" s="31">
        <v>1111.0429447852762</v>
      </c>
      <c r="BV132" s="31">
        <v>2742.272727272727</v>
      </c>
      <c r="BW132" s="31" t="s">
        <v>345</v>
      </c>
      <c r="BX132" s="31">
        <v>1160</v>
      </c>
      <c r="BY132" s="31" t="s">
        <v>345</v>
      </c>
      <c r="BZ132" s="31">
        <v>1372.2891566265062</v>
      </c>
      <c r="CA132" s="31" t="s">
        <v>345</v>
      </c>
      <c r="CB132" s="31">
        <v>1752.4752475247524</v>
      </c>
      <c r="CC132" s="31" t="s">
        <v>345</v>
      </c>
      <c r="CD132" s="31" t="s">
        <v>345</v>
      </c>
      <c r="CE132" s="32" t="s">
        <v>345</v>
      </c>
      <c r="CF132" s="31" t="s">
        <v>345</v>
      </c>
      <c r="CG132" s="32">
        <v>1932.8507158997641</v>
      </c>
      <c r="CH132" s="31" t="s">
        <v>345</v>
      </c>
      <c r="CI132" s="31">
        <v>686.28490175801448</v>
      </c>
      <c r="CJ132" s="31">
        <v>1165.4586270776642</v>
      </c>
      <c r="CK132" s="31">
        <v>2874.2901722696556</v>
      </c>
      <c r="CL132" s="31">
        <v>1506.9641242086223</v>
      </c>
      <c r="CM132" s="31">
        <v>1599.8592180200935</v>
      </c>
      <c r="CN132" s="31" t="s">
        <v>345</v>
      </c>
      <c r="CO132" s="31">
        <v>1133.8016104163098</v>
      </c>
      <c r="CP132" s="31" t="s">
        <v>345</v>
      </c>
      <c r="CQ132" s="31" t="s">
        <v>345</v>
      </c>
      <c r="CR132" s="31" t="s">
        <v>345</v>
      </c>
      <c r="CS132" s="31">
        <v>1278.0640412219359</v>
      </c>
      <c r="CT132" s="31" t="s">
        <v>345</v>
      </c>
      <c r="CU132" s="31" t="s">
        <v>345</v>
      </c>
      <c r="CV132" s="31" t="s">
        <v>345</v>
      </c>
      <c r="CW132" s="31">
        <v>1250.8966416693838</v>
      </c>
      <c r="CX132" s="32" t="s">
        <v>345</v>
      </c>
      <c r="CY132" s="31" t="s">
        <v>345</v>
      </c>
      <c r="CZ132" s="31" t="s">
        <v>345</v>
      </c>
      <c r="DA132" s="31" t="s">
        <v>345</v>
      </c>
      <c r="DB132" s="31" t="s">
        <v>345</v>
      </c>
      <c r="DC132" s="31" t="s">
        <v>345</v>
      </c>
      <c r="DD132" s="31" t="s">
        <v>345</v>
      </c>
      <c r="DE132" s="31" t="s">
        <v>345</v>
      </c>
      <c r="DF132" s="32" t="s">
        <v>345</v>
      </c>
      <c r="DG132" s="31" t="s">
        <v>345</v>
      </c>
      <c r="DH132" s="31" t="s">
        <v>345</v>
      </c>
      <c r="DI132" s="31" t="s">
        <v>345</v>
      </c>
      <c r="DJ132" s="31" t="s">
        <v>345</v>
      </c>
      <c r="DK132" s="31" t="s">
        <v>345</v>
      </c>
      <c r="DL132" s="31" t="s">
        <v>345</v>
      </c>
      <c r="DM132" s="31" t="s">
        <v>345</v>
      </c>
      <c r="DN132" s="31" t="s">
        <v>345</v>
      </c>
      <c r="DO132" s="31" t="s">
        <v>345</v>
      </c>
      <c r="DP132" s="31" t="s">
        <v>345</v>
      </c>
      <c r="DQ132" s="31" t="s">
        <v>345</v>
      </c>
      <c r="DR132" s="31">
        <v>1675.2707479939397</v>
      </c>
      <c r="DS132" s="31" t="s">
        <v>345</v>
      </c>
      <c r="DT132" s="31" t="s">
        <v>345</v>
      </c>
      <c r="DU132" s="31" t="s">
        <v>345</v>
      </c>
      <c r="DV132" s="32" t="s">
        <v>345</v>
      </c>
      <c r="DW132" s="32">
        <v>893.99278382789225</v>
      </c>
      <c r="DX132" s="31" t="s">
        <v>345</v>
      </c>
      <c r="DY132" s="31" t="s">
        <v>345</v>
      </c>
      <c r="DZ132" s="31" t="s">
        <v>345</v>
      </c>
      <c r="EA132" s="31" t="s">
        <v>345</v>
      </c>
      <c r="EB132" s="31" t="s">
        <v>345</v>
      </c>
      <c r="EC132" s="31" t="s">
        <v>345</v>
      </c>
      <c r="ED132" s="31" t="s">
        <v>345</v>
      </c>
      <c r="EE132" s="31" t="s">
        <v>345</v>
      </c>
      <c r="EF132" s="31" t="s">
        <v>345</v>
      </c>
      <c r="EG132" s="31" t="s">
        <v>345</v>
      </c>
      <c r="EH132" s="31" t="s">
        <v>345</v>
      </c>
      <c r="EI132" s="31" t="s">
        <v>345</v>
      </c>
      <c r="EJ132" s="31" t="s">
        <v>345</v>
      </c>
      <c r="EK132" s="31" t="s">
        <v>345</v>
      </c>
      <c r="EL132" s="31" t="s">
        <v>345</v>
      </c>
      <c r="EM132" s="31" t="s">
        <v>345</v>
      </c>
      <c r="EN132" s="31" t="s">
        <v>345</v>
      </c>
      <c r="EO132" s="31" t="s">
        <v>345</v>
      </c>
      <c r="EP132" s="31" t="s">
        <v>345</v>
      </c>
      <c r="EQ132" s="31" t="s">
        <v>345</v>
      </c>
      <c r="ER132" s="31" t="s">
        <v>345</v>
      </c>
      <c r="ES132" s="31" t="s">
        <v>345</v>
      </c>
      <c r="ET132" s="31" t="s">
        <v>345</v>
      </c>
      <c r="EU132" s="31" t="s">
        <v>345</v>
      </c>
      <c r="EV132" s="31" t="s">
        <v>345</v>
      </c>
      <c r="EW132" s="31" t="s">
        <v>345</v>
      </c>
      <c r="EX132" s="31" t="s">
        <v>345</v>
      </c>
      <c r="EY132" s="31" t="s">
        <v>345</v>
      </c>
      <c r="EZ132" s="31" t="s">
        <v>345</v>
      </c>
      <c r="FA132" s="31" t="s">
        <v>345</v>
      </c>
      <c r="FB132" s="31" t="s">
        <v>345</v>
      </c>
      <c r="FC132" s="31" t="s">
        <v>345</v>
      </c>
      <c r="FD132" s="31" t="s">
        <v>345</v>
      </c>
      <c r="FE132" s="31" t="s">
        <v>345</v>
      </c>
      <c r="FF132" s="31" t="s">
        <v>345</v>
      </c>
      <c r="FG132" s="31" t="s">
        <v>345</v>
      </c>
      <c r="FH132" s="31" t="s">
        <v>345</v>
      </c>
      <c r="FI132" s="31" t="s">
        <v>345</v>
      </c>
      <c r="FJ132" s="31" t="s">
        <v>345</v>
      </c>
      <c r="FK132" s="31" t="s">
        <v>345</v>
      </c>
      <c r="FL132" s="31" t="s">
        <v>345</v>
      </c>
      <c r="FM132" s="31" t="s">
        <v>345</v>
      </c>
      <c r="FN132" s="31" t="s">
        <v>345</v>
      </c>
      <c r="FO132" s="31" t="s">
        <v>345</v>
      </c>
      <c r="FP132" s="31" t="s">
        <v>345</v>
      </c>
      <c r="FQ132" s="31" t="s">
        <v>345</v>
      </c>
      <c r="FR132" s="31" t="s">
        <v>345</v>
      </c>
      <c r="FS132" s="31" t="s">
        <v>345</v>
      </c>
      <c r="FT132" s="31" t="s">
        <v>345</v>
      </c>
      <c r="FU132" s="31" t="s">
        <v>345</v>
      </c>
      <c r="FV132" s="31" t="s">
        <v>345</v>
      </c>
      <c r="FW132" s="31" t="s">
        <v>345</v>
      </c>
      <c r="FX132" s="31" t="s">
        <v>345</v>
      </c>
      <c r="FY132" s="32">
        <v>813.37461300309599</v>
      </c>
      <c r="FZ132" s="31" t="s">
        <v>345</v>
      </c>
      <c r="GA132" s="49">
        <v>1958.3321027440854</v>
      </c>
    </row>
    <row r="133" spans="1:183">
      <c r="A133" s="50">
        <v>1941</v>
      </c>
      <c r="B133" s="31">
        <v>4217.3555226093404</v>
      </c>
      <c r="C133" s="31">
        <v>4358.0117206379891</v>
      </c>
      <c r="D133" s="31">
        <v>4573.7457934247996</v>
      </c>
      <c r="E133" s="31">
        <v>3322.2109670448408</v>
      </c>
      <c r="F133" s="31">
        <v>3309.3818939393936</v>
      </c>
      <c r="G133" s="31">
        <v>5711.1497067365181</v>
      </c>
      <c r="H133" s="31">
        <v>3431.7661851275534</v>
      </c>
      <c r="I133" s="31">
        <v>4531.2000892259648</v>
      </c>
      <c r="J133" s="31">
        <v>4112.4731401193021</v>
      </c>
      <c r="K133" s="31">
        <v>5074.0334950696515</v>
      </c>
      <c r="L133" s="31">
        <v>6311.896332863188</v>
      </c>
      <c r="M133" s="31">
        <v>7481.6763729882196</v>
      </c>
      <c r="N133" s="32">
        <v>5053.4548256685148</v>
      </c>
      <c r="O133" s="31">
        <v>3052.1216171065821</v>
      </c>
      <c r="P133" s="31">
        <v>1873.9472969301821</v>
      </c>
      <c r="Q133" s="31">
        <v>1746.9382493231919</v>
      </c>
      <c r="R133" s="31">
        <v>2029.5623388121173</v>
      </c>
      <c r="S133" s="31">
        <v>3874.0740740740744</v>
      </c>
      <c r="T133" s="35">
        <v>4592.3648863567396</v>
      </c>
      <c r="U133" s="31">
        <v>6788.2300660947813</v>
      </c>
      <c r="V133" s="31">
        <v>6128.7826887661149</v>
      </c>
      <c r="W133" s="31">
        <v>6050.7673041123717</v>
      </c>
      <c r="X133" s="31">
        <v>8205.6830991173974</v>
      </c>
      <c r="Y133" s="32">
        <v>7953.6791235111341</v>
      </c>
      <c r="Z133" s="31" t="s">
        <v>345</v>
      </c>
      <c r="AA133" s="31">
        <v>1566.676112036552</v>
      </c>
      <c r="AB133" s="31" t="s">
        <v>345</v>
      </c>
      <c r="AC133" s="31">
        <v>2626.2227616545979</v>
      </c>
      <c r="AD133" s="31" t="s">
        <v>345</v>
      </c>
      <c r="AE133" s="31" t="s">
        <v>345</v>
      </c>
      <c r="AF133" s="31" t="s">
        <v>345</v>
      </c>
      <c r="AG133" s="32" t="s">
        <v>345</v>
      </c>
      <c r="AH133" s="31" t="s">
        <v>345</v>
      </c>
      <c r="AI133" s="31" t="s">
        <v>345</v>
      </c>
      <c r="AJ133" s="31" t="s">
        <v>345</v>
      </c>
      <c r="AK133" s="31" t="s">
        <v>345</v>
      </c>
      <c r="AL133" s="31" t="s">
        <v>345</v>
      </c>
      <c r="AM133" s="32"/>
      <c r="AN133" s="31"/>
      <c r="AO133" s="31"/>
      <c r="AP133" s="32"/>
      <c r="AQ133" s="31" t="s">
        <v>345</v>
      </c>
      <c r="AR133" s="31" t="s">
        <v>345</v>
      </c>
      <c r="AS133" s="31" t="s">
        <v>345</v>
      </c>
      <c r="AT133" s="31" t="s">
        <v>345</v>
      </c>
      <c r="AU133" s="31" t="s">
        <v>345</v>
      </c>
      <c r="AV133" s="31" t="s">
        <v>345</v>
      </c>
      <c r="AW133" s="31" t="s">
        <v>345</v>
      </c>
      <c r="AX133" s="31" t="s">
        <v>345</v>
      </c>
      <c r="AY133" s="31" t="s">
        <v>345</v>
      </c>
      <c r="AZ133" s="31" t="s">
        <v>345</v>
      </c>
      <c r="BA133" s="31" t="s">
        <v>345</v>
      </c>
      <c r="BB133" s="31" t="s">
        <v>345</v>
      </c>
      <c r="BC133" s="31" t="s">
        <v>345</v>
      </c>
      <c r="BD133" s="31" t="s">
        <v>345</v>
      </c>
      <c r="BE133" s="31" t="s">
        <v>345</v>
      </c>
      <c r="BF133" s="32" t="s">
        <v>345</v>
      </c>
      <c r="BG133" s="31">
        <v>4303.9596939764415</v>
      </c>
      <c r="BH133" s="31">
        <v>1306.9243385866075</v>
      </c>
      <c r="BI133" s="31">
        <v>3140.7237103049988</v>
      </c>
      <c r="BJ133" s="31">
        <v>1877.1971930882996</v>
      </c>
      <c r="BK133" s="31">
        <v>1949.4631352899071</v>
      </c>
      <c r="BL133" s="31">
        <v>1880.4580152671756</v>
      </c>
      <c r="BM133" s="31">
        <v>3682.4358329139409</v>
      </c>
      <c r="BN133" s="31">
        <v>3902.6150309157829</v>
      </c>
      <c r="BO133" s="32">
        <v>2168.4551049508009</v>
      </c>
      <c r="BP133" s="31" t="s">
        <v>345</v>
      </c>
      <c r="BQ133" s="31">
        <v>1942.8571428571429</v>
      </c>
      <c r="BR133" s="31">
        <v>1598.705501618123</v>
      </c>
      <c r="BS133" s="31" t="s">
        <v>345</v>
      </c>
      <c r="BT133" s="31">
        <v>1322.7075954348682</v>
      </c>
      <c r="BU133" s="31">
        <v>1073.939393939394</v>
      </c>
      <c r="BV133" s="31">
        <v>2824.8888888888887</v>
      </c>
      <c r="BW133" s="31" t="s">
        <v>345</v>
      </c>
      <c r="BX133" s="31">
        <v>1137.6068376068376</v>
      </c>
      <c r="BY133" s="31" t="s">
        <v>345</v>
      </c>
      <c r="BZ133" s="31">
        <v>1483.3333333333335</v>
      </c>
      <c r="CA133" s="31" t="s">
        <v>345</v>
      </c>
      <c r="CB133" s="31">
        <v>1740.5452946350044</v>
      </c>
      <c r="CC133" s="31" t="s">
        <v>345</v>
      </c>
      <c r="CD133" s="31" t="s">
        <v>345</v>
      </c>
      <c r="CE133" s="32" t="s">
        <v>345</v>
      </c>
      <c r="CF133" s="31" t="s">
        <v>345</v>
      </c>
      <c r="CG133" s="32" t="s">
        <v>345</v>
      </c>
      <c r="CH133" s="31" t="s">
        <v>345</v>
      </c>
      <c r="CI133" s="31">
        <v>690.65866734745987</v>
      </c>
      <c r="CJ133" s="31">
        <v>1181.6209434162067</v>
      </c>
      <c r="CK133" s="31">
        <v>2872.7038848726434</v>
      </c>
      <c r="CL133" s="31" t="s">
        <v>345</v>
      </c>
      <c r="CM133" s="31">
        <v>1598.2722744183113</v>
      </c>
      <c r="CN133" s="31" t="s">
        <v>345</v>
      </c>
      <c r="CO133" s="31">
        <v>1058.9803398867043</v>
      </c>
      <c r="CP133" s="31" t="s">
        <v>345</v>
      </c>
      <c r="CQ133" s="31" t="s">
        <v>345</v>
      </c>
      <c r="CR133" s="31" t="s">
        <v>345</v>
      </c>
      <c r="CS133" s="31">
        <v>1238.3867482895209</v>
      </c>
      <c r="CT133" s="31" t="s">
        <v>345</v>
      </c>
      <c r="CU133" s="31" t="s">
        <v>345</v>
      </c>
      <c r="CV133" s="31" t="s">
        <v>345</v>
      </c>
      <c r="CW133" s="31">
        <v>1276.5440103744529</v>
      </c>
      <c r="CX133" s="32" t="s">
        <v>345</v>
      </c>
      <c r="CY133" s="31" t="s">
        <v>345</v>
      </c>
      <c r="CZ133" s="31" t="s">
        <v>345</v>
      </c>
      <c r="DA133" s="31" t="s">
        <v>345</v>
      </c>
      <c r="DB133" s="31" t="s">
        <v>345</v>
      </c>
      <c r="DC133" s="31" t="s">
        <v>345</v>
      </c>
      <c r="DD133" s="31" t="s">
        <v>345</v>
      </c>
      <c r="DE133" s="31" t="s">
        <v>345</v>
      </c>
      <c r="DF133" s="32" t="s">
        <v>345</v>
      </c>
      <c r="DG133" s="31" t="s">
        <v>345</v>
      </c>
      <c r="DH133" s="31" t="s">
        <v>345</v>
      </c>
      <c r="DI133" s="31" t="s">
        <v>345</v>
      </c>
      <c r="DJ133" s="31" t="s">
        <v>345</v>
      </c>
      <c r="DK133" s="31" t="s">
        <v>345</v>
      </c>
      <c r="DL133" s="31" t="s">
        <v>345</v>
      </c>
      <c r="DM133" s="31" t="s">
        <v>345</v>
      </c>
      <c r="DN133" s="31" t="s">
        <v>345</v>
      </c>
      <c r="DO133" s="31" t="s">
        <v>345</v>
      </c>
      <c r="DP133" s="31" t="s">
        <v>345</v>
      </c>
      <c r="DQ133" s="31" t="s">
        <v>345</v>
      </c>
      <c r="DR133" s="31">
        <v>1507.8563100327578</v>
      </c>
      <c r="DS133" s="31" t="s">
        <v>345</v>
      </c>
      <c r="DT133" s="31" t="s">
        <v>345</v>
      </c>
      <c r="DU133" s="31" t="s">
        <v>345</v>
      </c>
      <c r="DV133" s="32" t="s">
        <v>345</v>
      </c>
      <c r="DW133" s="32" t="s">
        <v>345</v>
      </c>
      <c r="DX133" s="31" t="s">
        <v>345</v>
      </c>
      <c r="DY133" s="31" t="s">
        <v>345</v>
      </c>
      <c r="DZ133" s="31" t="s">
        <v>345</v>
      </c>
      <c r="EA133" s="31" t="s">
        <v>345</v>
      </c>
      <c r="EB133" s="31" t="s">
        <v>345</v>
      </c>
      <c r="EC133" s="31" t="s">
        <v>345</v>
      </c>
      <c r="ED133" s="31" t="s">
        <v>345</v>
      </c>
      <c r="EE133" s="31" t="s">
        <v>345</v>
      </c>
      <c r="EF133" s="31" t="s">
        <v>345</v>
      </c>
      <c r="EG133" s="31" t="s">
        <v>345</v>
      </c>
      <c r="EH133" s="31" t="s">
        <v>345</v>
      </c>
      <c r="EI133" s="31" t="s">
        <v>345</v>
      </c>
      <c r="EJ133" s="31" t="s">
        <v>345</v>
      </c>
      <c r="EK133" s="31" t="s">
        <v>345</v>
      </c>
      <c r="EL133" s="31" t="s">
        <v>345</v>
      </c>
      <c r="EM133" s="31" t="s">
        <v>345</v>
      </c>
      <c r="EN133" s="31" t="s">
        <v>345</v>
      </c>
      <c r="EO133" s="31" t="s">
        <v>345</v>
      </c>
      <c r="EP133" s="31" t="s">
        <v>345</v>
      </c>
      <c r="EQ133" s="31" t="s">
        <v>345</v>
      </c>
      <c r="ER133" s="31" t="s">
        <v>345</v>
      </c>
      <c r="ES133" s="31" t="s">
        <v>345</v>
      </c>
      <c r="ET133" s="31" t="s">
        <v>345</v>
      </c>
      <c r="EU133" s="31" t="s">
        <v>345</v>
      </c>
      <c r="EV133" s="31" t="s">
        <v>345</v>
      </c>
      <c r="EW133" s="31" t="s">
        <v>345</v>
      </c>
      <c r="EX133" s="31" t="s">
        <v>345</v>
      </c>
      <c r="EY133" s="31" t="s">
        <v>345</v>
      </c>
      <c r="EZ133" s="31" t="s">
        <v>345</v>
      </c>
      <c r="FA133" s="31" t="s">
        <v>345</v>
      </c>
      <c r="FB133" s="31" t="s">
        <v>345</v>
      </c>
      <c r="FC133" s="31" t="s">
        <v>345</v>
      </c>
      <c r="FD133" s="31" t="s">
        <v>345</v>
      </c>
      <c r="FE133" s="31" t="s">
        <v>345</v>
      </c>
      <c r="FF133" s="31" t="s">
        <v>345</v>
      </c>
      <c r="FG133" s="31" t="s">
        <v>345</v>
      </c>
      <c r="FH133" s="31" t="s">
        <v>345</v>
      </c>
      <c r="FI133" s="31" t="s">
        <v>345</v>
      </c>
      <c r="FJ133" s="31" t="s">
        <v>345</v>
      </c>
      <c r="FK133" s="31" t="s">
        <v>345</v>
      </c>
      <c r="FL133" s="31" t="s">
        <v>345</v>
      </c>
      <c r="FM133" s="31" t="s">
        <v>345</v>
      </c>
      <c r="FN133" s="31" t="s">
        <v>345</v>
      </c>
      <c r="FO133" s="31" t="s">
        <v>345</v>
      </c>
      <c r="FP133" s="31" t="s">
        <v>345</v>
      </c>
      <c r="FQ133" s="31" t="s">
        <v>345</v>
      </c>
      <c r="FR133" s="31" t="s">
        <v>345</v>
      </c>
      <c r="FS133" s="31" t="s">
        <v>345</v>
      </c>
      <c r="FT133" s="31" t="s">
        <v>345</v>
      </c>
      <c r="FU133" s="31" t="s">
        <v>345</v>
      </c>
      <c r="FV133" s="31" t="s">
        <v>345</v>
      </c>
      <c r="FW133" s="31" t="s">
        <v>345</v>
      </c>
      <c r="FX133" s="31" t="s">
        <v>345</v>
      </c>
      <c r="FY133" s="32" t="s">
        <v>345</v>
      </c>
      <c r="FZ133" s="31" t="s">
        <v>345</v>
      </c>
      <c r="GA133" s="49" t="s">
        <v>345</v>
      </c>
    </row>
    <row r="134" spans="1:183">
      <c r="A134" s="50">
        <v>1942</v>
      </c>
      <c r="B134" s="31">
        <v>3982.8323750552859</v>
      </c>
      <c r="C134" s="31">
        <v>3996.7979871468415</v>
      </c>
      <c r="D134" s="31">
        <v>4628.5318985395843</v>
      </c>
      <c r="E134" s="31">
        <v>3327.1734088457388</v>
      </c>
      <c r="F134" s="31">
        <v>2981.4608375634512</v>
      </c>
      <c r="G134" s="31">
        <v>5739.9271536267897</v>
      </c>
      <c r="H134" s="31">
        <v>3368.8025433700377</v>
      </c>
      <c r="I134" s="31">
        <v>4106.728599867286</v>
      </c>
      <c r="J134" s="31">
        <v>3927.6945361270818</v>
      </c>
      <c r="K134" s="31">
        <v>5157.0273631840791</v>
      </c>
      <c r="L134" s="31">
        <v>6107.0937937470844</v>
      </c>
      <c r="M134" s="31">
        <v>7638.8683471074364</v>
      </c>
      <c r="N134" s="32">
        <v>4995.2551938623528</v>
      </c>
      <c r="O134" s="31">
        <v>3051.9743503206209</v>
      </c>
      <c r="P134" s="31">
        <v>1578.9617114048235</v>
      </c>
      <c r="Q134" s="31">
        <v>1708.2800920010222</v>
      </c>
      <c r="R134" s="31">
        <v>2126.2699564586355</v>
      </c>
      <c r="S134" s="31">
        <v>3834.2281879194629</v>
      </c>
      <c r="T134" s="35">
        <v>4542.8197427862196</v>
      </c>
      <c r="U134" s="31">
        <v>7505.4521120869931</v>
      </c>
      <c r="V134" s="31">
        <v>6761.5478950579618</v>
      </c>
      <c r="W134" s="31">
        <v>7033.3758877099162</v>
      </c>
      <c r="X134" s="31">
        <v>9741.1051881287585</v>
      </c>
      <c r="Y134" s="32">
        <v>9399.6204575870688</v>
      </c>
      <c r="Z134" s="31" t="s">
        <v>345</v>
      </c>
      <c r="AA134" s="31">
        <v>1479.4796901656985</v>
      </c>
      <c r="AB134" s="31" t="s">
        <v>345</v>
      </c>
      <c r="AC134" s="31">
        <v>2742.9731474661498</v>
      </c>
      <c r="AD134" s="31" t="s">
        <v>345</v>
      </c>
      <c r="AE134" s="31" t="s">
        <v>345</v>
      </c>
      <c r="AF134" s="31" t="s">
        <v>345</v>
      </c>
      <c r="AG134" s="32" t="s">
        <v>345</v>
      </c>
      <c r="AH134" s="31" t="s">
        <v>345</v>
      </c>
      <c r="AI134" s="31" t="s">
        <v>345</v>
      </c>
      <c r="AJ134" s="31" t="s">
        <v>345</v>
      </c>
      <c r="AK134" s="31" t="s">
        <v>345</v>
      </c>
      <c r="AL134" s="31" t="s">
        <v>345</v>
      </c>
      <c r="AM134" s="32"/>
      <c r="AN134" s="31"/>
      <c r="AO134" s="31"/>
      <c r="AP134" s="32"/>
      <c r="AQ134" s="31" t="s">
        <v>345</v>
      </c>
      <c r="AR134" s="31" t="s">
        <v>345</v>
      </c>
      <c r="AS134" s="31" t="s">
        <v>345</v>
      </c>
      <c r="AT134" s="31" t="s">
        <v>345</v>
      </c>
      <c r="AU134" s="31" t="s">
        <v>345</v>
      </c>
      <c r="AV134" s="31" t="s">
        <v>345</v>
      </c>
      <c r="AW134" s="31" t="s">
        <v>345</v>
      </c>
      <c r="AX134" s="31" t="s">
        <v>345</v>
      </c>
      <c r="AY134" s="31" t="s">
        <v>345</v>
      </c>
      <c r="AZ134" s="31" t="s">
        <v>345</v>
      </c>
      <c r="BA134" s="31" t="s">
        <v>345</v>
      </c>
      <c r="BB134" s="31" t="s">
        <v>345</v>
      </c>
      <c r="BC134" s="31" t="s">
        <v>345</v>
      </c>
      <c r="BD134" s="31" t="s">
        <v>345</v>
      </c>
      <c r="BE134" s="31" t="s">
        <v>345</v>
      </c>
      <c r="BF134" s="32" t="s">
        <v>345</v>
      </c>
      <c r="BG134" s="31">
        <v>4284.2010590158079</v>
      </c>
      <c r="BH134" s="31">
        <v>1229.2832431679399</v>
      </c>
      <c r="BI134" s="31">
        <v>3225.6828774654814</v>
      </c>
      <c r="BJ134" s="31">
        <v>1831.6018534072618</v>
      </c>
      <c r="BK134" s="31">
        <v>2032.0453278840796</v>
      </c>
      <c r="BL134" s="31">
        <v>1806.5145601921345</v>
      </c>
      <c r="BM134" s="31">
        <v>3337.8109452736321</v>
      </c>
      <c r="BN134" s="31">
        <v>3346.6010536838944</v>
      </c>
      <c r="BO134" s="32">
        <v>2116.4605476981842</v>
      </c>
      <c r="BP134" s="31" t="s">
        <v>345</v>
      </c>
      <c r="BQ134" s="31">
        <v>1687.6923076923076</v>
      </c>
      <c r="BR134" s="31">
        <v>1321.0034013605443</v>
      </c>
      <c r="BS134" s="31" t="s">
        <v>345</v>
      </c>
      <c r="BT134" s="31">
        <v>1360</v>
      </c>
      <c r="BU134" s="31">
        <v>1145.8333333333333</v>
      </c>
      <c r="BV134" s="31">
        <v>2799.5652173913045</v>
      </c>
      <c r="BW134" s="31" t="s">
        <v>345</v>
      </c>
      <c r="BX134" s="31">
        <v>1014.1666666666666</v>
      </c>
      <c r="BY134" s="31">
        <v>970.49441786283899</v>
      </c>
      <c r="BZ134" s="31">
        <v>1395.3488372093025</v>
      </c>
      <c r="CA134" s="31" t="s">
        <v>345</v>
      </c>
      <c r="CB134" s="31">
        <v>1799.8281786941582</v>
      </c>
      <c r="CC134" s="31" t="s">
        <v>345</v>
      </c>
      <c r="CD134" s="31" t="s">
        <v>345</v>
      </c>
      <c r="CE134" s="32" t="s">
        <v>345</v>
      </c>
      <c r="CF134" s="31" t="s">
        <v>345</v>
      </c>
      <c r="CG134" s="32" t="s">
        <v>345</v>
      </c>
      <c r="CH134" s="31" t="s">
        <v>345</v>
      </c>
      <c r="CI134" s="31">
        <v>679.48019177390859</v>
      </c>
      <c r="CJ134" s="31" t="s">
        <v>345</v>
      </c>
      <c r="CK134" s="31">
        <v>2818.2169960948431</v>
      </c>
      <c r="CL134" s="31" t="s">
        <v>345</v>
      </c>
      <c r="CM134" s="31">
        <v>1565.987324468746</v>
      </c>
      <c r="CN134" s="31" t="s">
        <v>345</v>
      </c>
      <c r="CO134" s="31">
        <v>1079.8509880142533</v>
      </c>
      <c r="CP134" s="31" t="s">
        <v>345</v>
      </c>
      <c r="CQ134" s="31" t="s">
        <v>345</v>
      </c>
      <c r="CR134" s="31" t="s">
        <v>345</v>
      </c>
      <c r="CS134" s="31">
        <v>1672.7467811158799</v>
      </c>
      <c r="CT134" s="31" t="s">
        <v>345</v>
      </c>
      <c r="CU134" s="31" t="s">
        <v>345</v>
      </c>
      <c r="CV134" s="31" t="s">
        <v>345</v>
      </c>
      <c r="CW134" s="31">
        <v>1322.7265385236633</v>
      </c>
      <c r="CX134" s="32" t="s">
        <v>345</v>
      </c>
      <c r="CY134" s="31" t="s">
        <v>345</v>
      </c>
      <c r="CZ134" s="31" t="s">
        <v>345</v>
      </c>
      <c r="DA134" s="31" t="s">
        <v>345</v>
      </c>
      <c r="DB134" s="31" t="s">
        <v>345</v>
      </c>
      <c r="DC134" s="31" t="s">
        <v>345</v>
      </c>
      <c r="DD134" s="31" t="s">
        <v>345</v>
      </c>
      <c r="DE134" s="31" t="s">
        <v>345</v>
      </c>
      <c r="DF134" s="32" t="s">
        <v>345</v>
      </c>
      <c r="DG134" s="31" t="s">
        <v>345</v>
      </c>
      <c r="DH134" s="31" t="s">
        <v>345</v>
      </c>
      <c r="DI134" s="31" t="s">
        <v>345</v>
      </c>
      <c r="DJ134" s="31" t="s">
        <v>345</v>
      </c>
      <c r="DK134" s="31" t="s">
        <v>345</v>
      </c>
      <c r="DL134" s="31" t="s">
        <v>345</v>
      </c>
      <c r="DM134" s="31" t="s">
        <v>345</v>
      </c>
      <c r="DN134" s="31" t="s">
        <v>345</v>
      </c>
      <c r="DO134" s="31" t="s">
        <v>345</v>
      </c>
      <c r="DP134" s="31" t="s">
        <v>345</v>
      </c>
      <c r="DQ134" s="31" t="s">
        <v>345</v>
      </c>
      <c r="DR134" s="31">
        <v>1556.7214195462286</v>
      </c>
      <c r="DS134" s="31" t="s">
        <v>345</v>
      </c>
      <c r="DT134" s="31" t="s">
        <v>345</v>
      </c>
      <c r="DU134" s="31" t="s">
        <v>345</v>
      </c>
      <c r="DV134" s="32" t="s">
        <v>345</v>
      </c>
      <c r="DW134" s="32" t="s">
        <v>345</v>
      </c>
      <c r="DX134" s="31" t="s">
        <v>345</v>
      </c>
      <c r="DY134" s="31" t="s">
        <v>345</v>
      </c>
      <c r="DZ134" s="31" t="s">
        <v>345</v>
      </c>
      <c r="EA134" s="31" t="s">
        <v>345</v>
      </c>
      <c r="EB134" s="31" t="s">
        <v>345</v>
      </c>
      <c r="EC134" s="31" t="s">
        <v>345</v>
      </c>
      <c r="ED134" s="31" t="s">
        <v>345</v>
      </c>
      <c r="EE134" s="31" t="s">
        <v>345</v>
      </c>
      <c r="EF134" s="31" t="s">
        <v>345</v>
      </c>
      <c r="EG134" s="31" t="s">
        <v>345</v>
      </c>
      <c r="EH134" s="31" t="s">
        <v>345</v>
      </c>
      <c r="EI134" s="31" t="s">
        <v>345</v>
      </c>
      <c r="EJ134" s="31" t="s">
        <v>345</v>
      </c>
      <c r="EK134" s="31" t="s">
        <v>345</v>
      </c>
      <c r="EL134" s="31" t="s">
        <v>345</v>
      </c>
      <c r="EM134" s="31" t="s">
        <v>345</v>
      </c>
      <c r="EN134" s="31" t="s">
        <v>345</v>
      </c>
      <c r="EO134" s="31" t="s">
        <v>345</v>
      </c>
      <c r="EP134" s="31" t="s">
        <v>345</v>
      </c>
      <c r="EQ134" s="31" t="s">
        <v>345</v>
      </c>
      <c r="ER134" s="31" t="s">
        <v>345</v>
      </c>
      <c r="ES134" s="31" t="s">
        <v>345</v>
      </c>
      <c r="ET134" s="31" t="s">
        <v>345</v>
      </c>
      <c r="EU134" s="31" t="s">
        <v>345</v>
      </c>
      <c r="EV134" s="31" t="s">
        <v>345</v>
      </c>
      <c r="EW134" s="31" t="s">
        <v>345</v>
      </c>
      <c r="EX134" s="31" t="s">
        <v>345</v>
      </c>
      <c r="EY134" s="31" t="s">
        <v>345</v>
      </c>
      <c r="EZ134" s="31" t="s">
        <v>345</v>
      </c>
      <c r="FA134" s="31" t="s">
        <v>345</v>
      </c>
      <c r="FB134" s="31" t="s">
        <v>345</v>
      </c>
      <c r="FC134" s="31" t="s">
        <v>345</v>
      </c>
      <c r="FD134" s="31" t="s">
        <v>345</v>
      </c>
      <c r="FE134" s="31" t="s">
        <v>345</v>
      </c>
      <c r="FF134" s="31" t="s">
        <v>345</v>
      </c>
      <c r="FG134" s="31" t="s">
        <v>345</v>
      </c>
      <c r="FH134" s="31" t="s">
        <v>345</v>
      </c>
      <c r="FI134" s="31" t="s">
        <v>345</v>
      </c>
      <c r="FJ134" s="31" t="s">
        <v>345</v>
      </c>
      <c r="FK134" s="31" t="s">
        <v>345</v>
      </c>
      <c r="FL134" s="31" t="s">
        <v>345</v>
      </c>
      <c r="FM134" s="31" t="s">
        <v>345</v>
      </c>
      <c r="FN134" s="31" t="s">
        <v>345</v>
      </c>
      <c r="FO134" s="31" t="s">
        <v>345</v>
      </c>
      <c r="FP134" s="31" t="s">
        <v>345</v>
      </c>
      <c r="FQ134" s="31" t="s">
        <v>345</v>
      </c>
      <c r="FR134" s="31" t="s">
        <v>345</v>
      </c>
      <c r="FS134" s="31" t="s">
        <v>345</v>
      </c>
      <c r="FT134" s="31" t="s">
        <v>345</v>
      </c>
      <c r="FU134" s="31" t="s">
        <v>345</v>
      </c>
      <c r="FV134" s="31" t="s">
        <v>345</v>
      </c>
      <c r="FW134" s="31" t="s">
        <v>345</v>
      </c>
      <c r="FX134" s="31" t="s">
        <v>345</v>
      </c>
      <c r="FY134" s="32" t="s">
        <v>345</v>
      </c>
      <c r="FZ134" s="31" t="s">
        <v>345</v>
      </c>
      <c r="GA134" s="49" t="s">
        <v>345</v>
      </c>
    </row>
    <row r="135" spans="1:183">
      <c r="A135" s="50">
        <v>1943</v>
      </c>
      <c r="B135" s="31">
        <v>4064.6562867215048</v>
      </c>
      <c r="C135" s="31">
        <v>3906.6008007765108</v>
      </c>
      <c r="D135" s="31">
        <v>5079.9518865535583</v>
      </c>
      <c r="E135" s="31">
        <v>3696.7258801397479</v>
      </c>
      <c r="F135" s="31">
        <v>2860.1412307692308</v>
      </c>
      <c r="G135" s="31">
        <v>5889.6479243300055</v>
      </c>
      <c r="H135" s="31">
        <v>3039.3075720896582</v>
      </c>
      <c r="I135" s="31">
        <v>3980.5185103811932</v>
      </c>
      <c r="J135" s="31">
        <v>3820.1767895338644</v>
      </c>
      <c r="K135" s="31">
        <v>5344.0677966101694</v>
      </c>
      <c r="L135" s="31">
        <v>6001.4439046958132</v>
      </c>
      <c r="M135" s="31">
        <v>7743.7019820041396</v>
      </c>
      <c r="N135" s="32">
        <v>4993.0217069612372</v>
      </c>
      <c r="O135" s="31">
        <v>3051.9348268839103</v>
      </c>
      <c r="P135" s="31">
        <v>1326.9836919281897</v>
      </c>
      <c r="Q135" s="31">
        <v>1806.3576494427557</v>
      </c>
      <c r="R135" s="31">
        <v>2187.5923750331599</v>
      </c>
      <c r="S135" s="31">
        <v>3832.1070234113713</v>
      </c>
      <c r="T135" s="35">
        <v>4540.9403015263069</v>
      </c>
      <c r="U135" s="31">
        <v>7702.8325041459375</v>
      </c>
      <c r="V135" s="31">
        <v>6927.9957134109</v>
      </c>
      <c r="W135" s="31">
        <v>7262.7585637639295</v>
      </c>
      <c r="X135" s="31">
        <v>11518.171571769917</v>
      </c>
      <c r="Y135" s="32">
        <v>10970.591200333636</v>
      </c>
      <c r="Z135" s="31" t="s">
        <v>345</v>
      </c>
      <c r="AA135" s="31">
        <v>1513.4040622588295</v>
      </c>
      <c r="AB135" s="31" t="s">
        <v>345</v>
      </c>
      <c r="AC135" s="31" t="s">
        <v>345</v>
      </c>
      <c r="AD135" s="31" t="s">
        <v>345</v>
      </c>
      <c r="AE135" s="31" t="s">
        <v>345</v>
      </c>
      <c r="AF135" s="31" t="s">
        <v>345</v>
      </c>
      <c r="AG135" s="32" t="s">
        <v>345</v>
      </c>
      <c r="AH135" s="31" t="s">
        <v>345</v>
      </c>
      <c r="AI135" s="31" t="s">
        <v>345</v>
      </c>
      <c r="AJ135" s="31" t="s">
        <v>345</v>
      </c>
      <c r="AK135" s="31" t="s">
        <v>345</v>
      </c>
      <c r="AL135" s="31" t="s">
        <v>345</v>
      </c>
      <c r="AM135" s="32"/>
      <c r="AN135" s="31"/>
      <c r="AO135" s="31"/>
      <c r="AP135" s="32"/>
      <c r="AQ135" s="31" t="s">
        <v>345</v>
      </c>
      <c r="AR135" s="31" t="s">
        <v>345</v>
      </c>
      <c r="AS135" s="31" t="s">
        <v>345</v>
      </c>
      <c r="AT135" s="31" t="s">
        <v>345</v>
      </c>
      <c r="AU135" s="31" t="s">
        <v>345</v>
      </c>
      <c r="AV135" s="31" t="s">
        <v>345</v>
      </c>
      <c r="AW135" s="31" t="s">
        <v>345</v>
      </c>
      <c r="AX135" s="31" t="s">
        <v>345</v>
      </c>
      <c r="AY135" s="31" t="s">
        <v>345</v>
      </c>
      <c r="AZ135" s="31" t="s">
        <v>345</v>
      </c>
      <c r="BA135" s="31" t="s">
        <v>345</v>
      </c>
      <c r="BB135" s="31" t="s">
        <v>345</v>
      </c>
      <c r="BC135" s="31" t="s">
        <v>345</v>
      </c>
      <c r="BD135" s="31" t="s">
        <v>345</v>
      </c>
      <c r="BE135" s="31" t="s">
        <v>345</v>
      </c>
      <c r="BF135" s="32" t="s">
        <v>345</v>
      </c>
      <c r="BG135" s="31">
        <v>4182.1677718088722</v>
      </c>
      <c r="BH135" s="31">
        <v>1367.9495611548318</v>
      </c>
      <c r="BI135" s="31">
        <v>3256.1102828231069</v>
      </c>
      <c r="BJ135" s="31">
        <v>1791.5875442647218</v>
      </c>
      <c r="BK135" s="31">
        <v>2051.3898305084749</v>
      </c>
      <c r="BL135" s="31">
        <v>1804.1617473435656</v>
      </c>
      <c r="BM135" s="31">
        <v>3330.7086614173227</v>
      </c>
      <c r="BN135" s="31">
        <v>3574.8872690596268</v>
      </c>
      <c r="BO135" s="32">
        <v>2165.6398290863376</v>
      </c>
      <c r="BP135" s="31" t="s">
        <v>345</v>
      </c>
      <c r="BQ135" s="31">
        <v>1659.0909090909092</v>
      </c>
      <c r="BR135" s="31">
        <v>1441.5149612889727</v>
      </c>
      <c r="BS135" s="31" t="s">
        <v>345</v>
      </c>
      <c r="BT135" s="31">
        <v>1494.1310109806891</v>
      </c>
      <c r="BU135" s="31">
        <v>1234.9112426035501</v>
      </c>
      <c r="BV135" s="31">
        <v>1834.6153846153845</v>
      </c>
      <c r="BW135" s="31" t="s">
        <v>345</v>
      </c>
      <c r="BX135" s="31">
        <v>1007.4380165289256</v>
      </c>
      <c r="BY135" s="31">
        <v>1149.7197758206567</v>
      </c>
      <c r="BZ135" s="31">
        <v>1495.4545454545453</v>
      </c>
      <c r="CA135" s="31" t="s">
        <v>345</v>
      </c>
      <c r="CB135" s="31">
        <v>1795.9697732997481</v>
      </c>
      <c r="CC135" s="31" t="s">
        <v>345</v>
      </c>
      <c r="CD135" s="31" t="s">
        <v>345</v>
      </c>
      <c r="CE135" s="32" t="s">
        <v>345</v>
      </c>
      <c r="CF135" s="31" t="s">
        <v>345</v>
      </c>
      <c r="CG135" s="32" t="s">
        <v>345</v>
      </c>
      <c r="CH135" s="31" t="s">
        <v>345</v>
      </c>
      <c r="CI135" s="31">
        <v>698.17410825642298</v>
      </c>
      <c r="CJ135" s="31" t="s">
        <v>345</v>
      </c>
      <c r="CK135" s="31">
        <v>2821.6226432471553</v>
      </c>
      <c r="CL135" s="31" t="s">
        <v>345</v>
      </c>
      <c r="CM135" s="31">
        <v>1565.5767817781043</v>
      </c>
      <c r="CN135" s="31" t="s">
        <v>345</v>
      </c>
      <c r="CO135" s="31">
        <v>976.600790513834</v>
      </c>
      <c r="CP135" s="31" t="s">
        <v>345</v>
      </c>
      <c r="CQ135" s="31" t="s">
        <v>345</v>
      </c>
      <c r="CR135" s="31" t="s">
        <v>345</v>
      </c>
      <c r="CS135" s="31" t="s">
        <v>345</v>
      </c>
      <c r="CT135" s="31" t="s">
        <v>345</v>
      </c>
      <c r="CU135" s="31" t="s">
        <v>345</v>
      </c>
      <c r="CV135" s="31" t="s">
        <v>345</v>
      </c>
      <c r="CW135" s="31">
        <v>1284.1486658195679</v>
      </c>
      <c r="CX135" s="32" t="s">
        <v>345</v>
      </c>
      <c r="CY135" s="31" t="s">
        <v>345</v>
      </c>
      <c r="CZ135" s="31" t="s">
        <v>345</v>
      </c>
      <c r="DA135" s="31" t="s">
        <v>345</v>
      </c>
      <c r="DB135" s="31" t="s">
        <v>345</v>
      </c>
      <c r="DC135" s="31" t="s">
        <v>345</v>
      </c>
      <c r="DD135" s="31" t="s">
        <v>345</v>
      </c>
      <c r="DE135" s="31" t="s">
        <v>345</v>
      </c>
      <c r="DF135" s="32" t="s">
        <v>345</v>
      </c>
      <c r="DG135" s="31" t="s">
        <v>345</v>
      </c>
      <c r="DH135" s="31" t="s">
        <v>345</v>
      </c>
      <c r="DI135" s="31" t="s">
        <v>345</v>
      </c>
      <c r="DJ135" s="31" t="s">
        <v>345</v>
      </c>
      <c r="DK135" s="31" t="s">
        <v>345</v>
      </c>
      <c r="DL135" s="31" t="s">
        <v>345</v>
      </c>
      <c r="DM135" s="31" t="s">
        <v>345</v>
      </c>
      <c r="DN135" s="31" t="s">
        <v>345</v>
      </c>
      <c r="DO135" s="31" t="s">
        <v>345</v>
      </c>
      <c r="DP135" s="31" t="s">
        <v>345</v>
      </c>
      <c r="DQ135" s="31" t="s">
        <v>345</v>
      </c>
      <c r="DR135" s="31">
        <v>1398.1843879104151</v>
      </c>
      <c r="DS135" s="31" t="s">
        <v>345</v>
      </c>
      <c r="DT135" s="31" t="s">
        <v>345</v>
      </c>
      <c r="DU135" s="31" t="s">
        <v>345</v>
      </c>
      <c r="DV135" s="32" t="s">
        <v>345</v>
      </c>
      <c r="DW135" s="32" t="s">
        <v>345</v>
      </c>
      <c r="DX135" s="31" t="s">
        <v>345</v>
      </c>
      <c r="DY135" s="31" t="s">
        <v>345</v>
      </c>
      <c r="DZ135" s="31" t="s">
        <v>345</v>
      </c>
      <c r="EA135" s="31" t="s">
        <v>345</v>
      </c>
      <c r="EB135" s="31" t="s">
        <v>345</v>
      </c>
      <c r="EC135" s="31" t="s">
        <v>345</v>
      </c>
      <c r="ED135" s="31" t="s">
        <v>345</v>
      </c>
      <c r="EE135" s="31" t="s">
        <v>345</v>
      </c>
      <c r="EF135" s="31" t="s">
        <v>345</v>
      </c>
      <c r="EG135" s="31" t="s">
        <v>345</v>
      </c>
      <c r="EH135" s="31" t="s">
        <v>345</v>
      </c>
      <c r="EI135" s="31" t="s">
        <v>345</v>
      </c>
      <c r="EJ135" s="31" t="s">
        <v>345</v>
      </c>
      <c r="EK135" s="31" t="s">
        <v>345</v>
      </c>
      <c r="EL135" s="31" t="s">
        <v>345</v>
      </c>
      <c r="EM135" s="31" t="s">
        <v>345</v>
      </c>
      <c r="EN135" s="31" t="s">
        <v>345</v>
      </c>
      <c r="EO135" s="31" t="s">
        <v>345</v>
      </c>
      <c r="EP135" s="31" t="s">
        <v>345</v>
      </c>
      <c r="EQ135" s="31" t="s">
        <v>345</v>
      </c>
      <c r="ER135" s="31" t="s">
        <v>345</v>
      </c>
      <c r="ES135" s="31" t="s">
        <v>345</v>
      </c>
      <c r="ET135" s="31" t="s">
        <v>345</v>
      </c>
      <c r="EU135" s="31" t="s">
        <v>345</v>
      </c>
      <c r="EV135" s="31" t="s">
        <v>345</v>
      </c>
      <c r="EW135" s="31" t="s">
        <v>345</v>
      </c>
      <c r="EX135" s="31" t="s">
        <v>345</v>
      </c>
      <c r="EY135" s="31" t="s">
        <v>345</v>
      </c>
      <c r="EZ135" s="31" t="s">
        <v>345</v>
      </c>
      <c r="FA135" s="31" t="s">
        <v>345</v>
      </c>
      <c r="FB135" s="31" t="s">
        <v>345</v>
      </c>
      <c r="FC135" s="31" t="s">
        <v>345</v>
      </c>
      <c r="FD135" s="31" t="s">
        <v>345</v>
      </c>
      <c r="FE135" s="31" t="s">
        <v>345</v>
      </c>
      <c r="FF135" s="31" t="s">
        <v>345</v>
      </c>
      <c r="FG135" s="31" t="s">
        <v>345</v>
      </c>
      <c r="FH135" s="31" t="s">
        <v>345</v>
      </c>
      <c r="FI135" s="31" t="s">
        <v>345</v>
      </c>
      <c r="FJ135" s="31" t="s">
        <v>345</v>
      </c>
      <c r="FK135" s="31" t="s">
        <v>345</v>
      </c>
      <c r="FL135" s="31" t="s">
        <v>345</v>
      </c>
      <c r="FM135" s="31" t="s">
        <v>345</v>
      </c>
      <c r="FN135" s="31" t="s">
        <v>345</v>
      </c>
      <c r="FO135" s="31" t="s">
        <v>345</v>
      </c>
      <c r="FP135" s="31" t="s">
        <v>345</v>
      </c>
      <c r="FQ135" s="31" t="s">
        <v>345</v>
      </c>
      <c r="FR135" s="31" t="s">
        <v>345</v>
      </c>
      <c r="FS135" s="31" t="s">
        <v>345</v>
      </c>
      <c r="FT135" s="31" t="s">
        <v>345</v>
      </c>
      <c r="FU135" s="31" t="s">
        <v>345</v>
      </c>
      <c r="FV135" s="31" t="s">
        <v>345</v>
      </c>
      <c r="FW135" s="31" t="s">
        <v>345</v>
      </c>
      <c r="FX135" s="31" t="s">
        <v>345</v>
      </c>
      <c r="FY135" s="32" t="s">
        <v>345</v>
      </c>
      <c r="FZ135" s="31" t="s">
        <v>345</v>
      </c>
      <c r="GA135" s="49" t="s">
        <v>345</v>
      </c>
    </row>
    <row r="136" spans="1:183">
      <c r="A136" s="50">
        <v>1944</v>
      </c>
      <c r="B136" s="31">
        <v>4152.1378402107111</v>
      </c>
      <c r="C136" s="31">
        <v>4112.1382221686172</v>
      </c>
      <c r="D136" s="31">
        <v>5543.1040520260131</v>
      </c>
      <c r="E136" s="31">
        <v>3684.5799196787152</v>
      </c>
      <c r="F136" s="31">
        <v>2421.7693573264783</v>
      </c>
      <c r="G136" s="31">
        <v>6083.7472267945323</v>
      </c>
      <c r="H136" s="31">
        <v>2463.2760769427973</v>
      </c>
      <c r="I136" s="31">
        <v>2649.1738419618523</v>
      </c>
      <c r="J136" s="31">
        <v>3587.5424289349444</v>
      </c>
      <c r="K136" s="31">
        <v>5441.0060975609758</v>
      </c>
      <c r="L136" s="31">
        <v>6088.5875343721355</v>
      </c>
      <c r="M136" s="31">
        <v>7405.3918720417814</v>
      </c>
      <c r="N136" s="32">
        <v>4776.3546190795232</v>
      </c>
      <c r="O136" s="31">
        <v>3051.9701086956525</v>
      </c>
      <c r="P136" s="31">
        <v>1116.0076880834706</v>
      </c>
      <c r="Q136" s="31">
        <v>1892.6823145475084</v>
      </c>
      <c r="R136" s="31">
        <v>2271.4522072647965</v>
      </c>
      <c r="S136" s="31">
        <v>3666</v>
      </c>
      <c r="T136" s="35">
        <v>4359.9590332262851</v>
      </c>
      <c r="U136" s="31">
        <v>7362.0270898891786</v>
      </c>
      <c r="V136" s="31">
        <v>6867.9957678355504</v>
      </c>
      <c r="W136" s="31">
        <v>7442.5611346592759</v>
      </c>
      <c r="X136" s="31">
        <v>12333.449664236308</v>
      </c>
      <c r="Y136" s="32">
        <v>11675.531672993357</v>
      </c>
      <c r="Z136" s="31" t="s">
        <v>345</v>
      </c>
      <c r="AA136" s="31">
        <v>1387.1879584686344</v>
      </c>
      <c r="AB136" s="31" t="s">
        <v>345</v>
      </c>
      <c r="AC136" s="31" t="s">
        <v>345</v>
      </c>
      <c r="AD136" s="31" t="s">
        <v>345</v>
      </c>
      <c r="AE136" s="31" t="s">
        <v>345</v>
      </c>
      <c r="AF136" s="31" t="s">
        <v>345</v>
      </c>
      <c r="AG136" s="32" t="s">
        <v>345</v>
      </c>
      <c r="AH136" s="31" t="s">
        <v>345</v>
      </c>
      <c r="AI136" s="31" t="s">
        <v>345</v>
      </c>
      <c r="AJ136" s="31" t="s">
        <v>345</v>
      </c>
      <c r="AK136" s="31" t="s">
        <v>345</v>
      </c>
      <c r="AL136" s="31" t="s">
        <v>345</v>
      </c>
      <c r="AM136" s="32"/>
      <c r="AN136" s="31"/>
      <c r="AO136" s="31"/>
      <c r="AP136" s="32"/>
      <c r="AQ136" s="31" t="s">
        <v>345</v>
      </c>
      <c r="AR136" s="31" t="s">
        <v>345</v>
      </c>
      <c r="AS136" s="31" t="s">
        <v>345</v>
      </c>
      <c r="AT136" s="31" t="s">
        <v>345</v>
      </c>
      <c r="AU136" s="31" t="s">
        <v>345</v>
      </c>
      <c r="AV136" s="31" t="s">
        <v>345</v>
      </c>
      <c r="AW136" s="31" t="s">
        <v>345</v>
      </c>
      <c r="AX136" s="31" t="s">
        <v>345</v>
      </c>
      <c r="AY136" s="31" t="s">
        <v>345</v>
      </c>
      <c r="AZ136" s="31" t="s">
        <v>345</v>
      </c>
      <c r="BA136" s="31" t="s">
        <v>345</v>
      </c>
      <c r="BB136" s="31" t="s">
        <v>345</v>
      </c>
      <c r="BC136" s="31" t="s">
        <v>345</v>
      </c>
      <c r="BD136" s="31" t="s">
        <v>345</v>
      </c>
      <c r="BE136" s="31" t="s">
        <v>345</v>
      </c>
      <c r="BF136" s="32" t="s">
        <v>345</v>
      </c>
      <c r="BG136" s="31">
        <v>4578.9665372415329</v>
      </c>
      <c r="BH136" s="31">
        <v>1385.9241044726525</v>
      </c>
      <c r="BI136" s="31">
        <v>3255.8122945639516</v>
      </c>
      <c r="BJ136" s="31">
        <v>1862.5978615043741</v>
      </c>
      <c r="BK136" s="31">
        <v>2159.4967889504705</v>
      </c>
      <c r="BL136" s="31">
        <v>1926.0011607661056</v>
      </c>
      <c r="BM136" s="31">
        <v>3704.6228710462287</v>
      </c>
      <c r="BN136" s="31">
        <v>4309.0577288562336</v>
      </c>
      <c r="BO136" s="32">
        <v>2294.155222856431</v>
      </c>
      <c r="BP136" s="31" t="s">
        <v>345</v>
      </c>
      <c r="BQ136" s="31">
        <v>1458.8235294117646</v>
      </c>
      <c r="BR136" s="31">
        <v>1630.6454939162713</v>
      </c>
      <c r="BS136" s="31" t="s">
        <v>345</v>
      </c>
      <c r="BT136" s="31">
        <v>1474.1887905604719</v>
      </c>
      <c r="BU136" s="31">
        <v>1151.1627906976744</v>
      </c>
      <c r="BV136" s="31">
        <v>1741.4225941422594</v>
      </c>
      <c r="BW136" s="31" t="s">
        <v>345</v>
      </c>
      <c r="BX136" s="31">
        <v>1005.6451612903226</v>
      </c>
      <c r="BY136" s="31" t="s">
        <v>345</v>
      </c>
      <c r="BZ136" s="31">
        <v>1447.7777777777778</v>
      </c>
      <c r="CA136" s="31" t="s">
        <v>345</v>
      </c>
      <c r="CB136" s="31">
        <v>1792.4528301886794</v>
      </c>
      <c r="CC136" s="31" t="s">
        <v>345</v>
      </c>
      <c r="CD136" s="31" t="s">
        <v>345</v>
      </c>
      <c r="CE136" s="32" t="s">
        <v>345</v>
      </c>
      <c r="CF136" s="31" t="s">
        <v>345</v>
      </c>
      <c r="CG136" s="32" t="s">
        <v>345</v>
      </c>
      <c r="CH136" s="31" t="s">
        <v>345</v>
      </c>
      <c r="CI136" s="31">
        <v>682.82544378698231</v>
      </c>
      <c r="CJ136" s="31" t="s">
        <v>345</v>
      </c>
      <c r="CK136" s="31">
        <v>2658.9726606027621</v>
      </c>
      <c r="CL136" s="31" t="s">
        <v>345</v>
      </c>
      <c r="CM136" s="31">
        <v>1475.9261493906117</v>
      </c>
      <c r="CN136" s="31" t="s">
        <v>345</v>
      </c>
      <c r="CO136" s="31">
        <v>830.99265879348866</v>
      </c>
      <c r="CP136" s="31" t="s">
        <v>345</v>
      </c>
      <c r="CQ136" s="31" t="s">
        <v>345</v>
      </c>
      <c r="CR136" s="31" t="s">
        <v>345</v>
      </c>
      <c r="CS136" s="31" t="s">
        <v>345</v>
      </c>
      <c r="CT136" s="31" t="s">
        <v>345</v>
      </c>
      <c r="CU136" s="31" t="s">
        <v>345</v>
      </c>
      <c r="CV136" s="31" t="s">
        <v>345</v>
      </c>
      <c r="CW136" s="31">
        <v>1154.4551381558524</v>
      </c>
      <c r="CX136" s="32" t="s">
        <v>345</v>
      </c>
      <c r="CY136" s="31" t="s">
        <v>345</v>
      </c>
      <c r="CZ136" s="31" t="s">
        <v>345</v>
      </c>
      <c r="DA136" s="31" t="s">
        <v>345</v>
      </c>
      <c r="DB136" s="31" t="s">
        <v>345</v>
      </c>
      <c r="DC136" s="31" t="s">
        <v>345</v>
      </c>
      <c r="DD136" s="31" t="s">
        <v>345</v>
      </c>
      <c r="DE136" s="31" t="s">
        <v>345</v>
      </c>
      <c r="DF136" s="32" t="s">
        <v>345</v>
      </c>
      <c r="DG136" s="31" t="s">
        <v>345</v>
      </c>
      <c r="DH136" s="31" t="s">
        <v>345</v>
      </c>
      <c r="DI136" s="31" t="s">
        <v>345</v>
      </c>
      <c r="DJ136" s="31" t="s">
        <v>345</v>
      </c>
      <c r="DK136" s="31" t="s">
        <v>345</v>
      </c>
      <c r="DL136" s="31" t="s">
        <v>345</v>
      </c>
      <c r="DM136" s="31" t="s">
        <v>345</v>
      </c>
      <c r="DN136" s="31" t="s">
        <v>345</v>
      </c>
      <c r="DO136" s="31" t="s">
        <v>345</v>
      </c>
      <c r="DP136" s="31" t="s">
        <v>345</v>
      </c>
      <c r="DQ136" s="31" t="s">
        <v>345</v>
      </c>
      <c r="DR136" s="31">
        <v>1324.3868330464716</v>
      </c>
      <c r="DS136" s="31" t="s">
        <v>345</v>
      </c>
      <c r="DT136" s="31" t="s">
        <v>345</v>
      </c>
      <c r="DU136" s="31" t="s">
        <v>345</v>
      </c>
      <c r="DV136" s="32" t="s">
        <v>345</v>
      </c>
      <c r="DW136" s="32" t="s">
        <v>345</v>
      </c>
      <c r="DX136" s="31" t="s">
        <v>345</v>
      </c>
      <c r="DY136" s="31" t="s">
        <v>345</v>
      </c>
      <c r="DZ136" s="31" t="s">
        <v>345</v>
      </c>
      <c r="EA136" s="31" t="s">
        <v>345</v>
      </c>
      <c r="EB136" s="31" t="s">
        <v>345</v>
      </c>
      <c r="EC136" s="31" t="s">
        <v>345</v>
      </c>
      <c r="ED136" s="31" t="s">
        <v>345</v>
      </c>
      <c r="EE136" s="31" t="s">
        <v>345</v>
      </c>
      <c r="EF136" s="31" t="s">
        <v>345</v>
      </c>
      <c r="EG136" s="31" t="s">
        <v>345</v>
      </c>
      <c r="EH136" s="31" t="s">
        <v>345</v>
      </c>
      <c r="EI136" s="31" t="s">
        <v>345</v>
      </c>
      <c r="EJ136" s="31" t="s">
        <v>345</v>
      </c>
      <c r="EK136" s="31" t="s">
        <v>345</v>
      </c>
      <c r="EL136" s="31" t="s">
        <v>345</v>
      </c>
      <c r="EM136" s="31" t="s">
        <v>345</v>
      </c>
      <c r="EN136" s="31" t="s">
        <v>345</v>
      </c>
      <c r="EO136" s="31" t="s">
        <v>345</v>
      </c>
      <c r="EP136" s="31" t="s">
        <v>345</v>
      </c>
      <c r="EQ136" s="31" t="s">
        <v>345</v>
      </c>
      <c r="ER136" s="31" t="s">
        <v>345</v>
      </c>
      <c r="ES136" s="31" t="s">
        <v>345</v>
      </c>
      <c r="ET136" s="31" t="s">
        <v>345</v>
      </c>
      <c r="EU136" s="31" t="s">
        <v>345</v>
      </c>
      <c r="EV136" s="31" t="s">
        <v>345</v>
      </c>
      <c r="EW136" s="31" t="s">
        <v>345</v>
      </c>
      <c r="EX136" s="31" t="s">
        <v>345</v>
      </c>
      <c r="EY136" s="31" t="s">
        <v>345</v>
      </c>
      <c r="EZ136" s="31" t="s">
        <v>345</v>
      </c>
      <c r="FA136" s="31" t="s">
        <v>345</v>
      </c>
      <c r="FB136" s="31" t="s">
        <v>345</v>
      </c>
      <c r="FC136" s="31" t="s">
        <v>345</v>
      </c>
      <c r="FD136" s="31" t="s">
        <v>345</v>
      </c>
      <c r="FE136" s="31" t="s">
        <v>345</v>
      </c>
      <c r="FF136" s="31" t="s">
        <v>345</v>
      </c>
      <c r="FG136" s="31" t="s">
        <v>345</v>
      </c>
      <c r="FH136" s="31" t="s">
        <v>345</v>
      </c>
      <c r="FI136" s="31" t="s">
        <v>345</v>
      </c>
      <c r="FJ136" s="31" t="s">
        <v>345</v>
      </c>
      <c r="FK136" s="31" t="s">
        <v>345</v>
      </c>
      <c r="FL136" s="31" t="s">
        <v>345</v>
      </c>
      <c r="FM136" s="31" t="s">
        <v>345</v>
      </c>
      <c r="FN136" s="31" t="s">
        <v>345</v>
      </c>
      <c r="FO136" s="31" t="s">
        <v>345</v>
      </c>
      <c r="FP136" s="31" t="s">
        <v>345</v>
      </c>
      <c r="FQ136" s="31" t="s">
        <v>345</v>
      </c>
      <c r="FR136" s="31" t="s">
        <v>345</v>
      </c>
      <c r="FS136" s="31" t="s">
        <v>345</v>
      </c>
      <c r="FT136" s="31" t="s">
        <v>345</v>
      </c>
      <c r="FU136" s="31" t="s">
        <v>345</v>
      </c>
      <c r="FV136" s="31" t="s">
        <v>345</v>
      </c>
      <c r="FW136" s="31" t="s">
        <v>345</v>
      </c>
      <c r="FX136" s="31" t="s">
        <v>345</v>
      </c>
      <c r="FY136" s="32" t="s">
        <v>345</v>
      </c>
      <c r="FZ136" s="31" t="s">
        <v>345</v>
      </c>
      <c r="GA136" s="49" t="s">
        <v>345</v>
      </c>
    </row>
    <row r="137" spans="1:183">
      <c r="A137" s="50">
        <v>1945</v>
      </c>
      <c r="B137" s="31">
        <v>1724.5918517429034</v>
      </c>
      <c r="C137" s="31">
        <v>4332.8455450293804</v>
      </c>
      <c r="D137" s="31">
        <v>5066.1359703337457</v>
      </c>
      <c r="E137" s="31">
        <v>3449.5159659393298</v>
      </c>
      <c r="F137" s="31">
        <v>2573.141637279597</v>
      </c>
      <c r="G137" s="31">
        <v>4514.2835820895525</v>
      </c>
      <c r="H137" s="31">
        <v>1922.0628483808077</v>
      </c>
      <c r="I137" s="31">
        <v>2686.2594472036276</v>
      </c>
      <c r="J137" s="31">
        <v>3979.8655228247235</v>
      </c>
      <c r="K137" s="31">
        <v>5453.956292388847</v>
      </c>
      <c r="L137" s="31">
        <v>7752.0908884859473</v>
      </c>
      <c r="M137" s="31">
        <v>7056.1345614249112</v>
      </c>
      <c r="N137" s="32">
        <v>4150.2510943701045</v>
      </c>
      <c r="O137" s="31">
        <v>3018.9701897018972</v>
      </c>
      <c r="P137" s="31">
        <v>937.58535919147778</v>
      </c>
      <c r="Q137" s="31">
        <v>1803.5580990296094</v>
      </c>
      <c r="R137" s="31">
        <v>2101.5595851055891</v>
      </c>
      <c r="S137" s="31">
        <v>3188.0398671096345</v>
      </c>
      <c r="T137" s="35">
        <v>3803.3666026259389</v>
      </c>
      <c r="U137" s="31">
        <v>6916.8980917580184</v>
      </c>
      <c r="V137" s="31">
        <v>6928.2956161137445</v>
      </c>
      <c r="W137" s="31">
        <v>7132.9525959367948</v>
      </c>
      <c r="X137" s="31">
        <v>11708.647557555134</v>
      </c>
      <c r="Y137" s="32">
        <v>11089.75717946343</v>
      </c>
      <c r="Z137" s="31" t="s">
        <v>345</v>
      </c>
      <c r="AA137" s="31">
        <v>1072.7085963110717</v>
      </c>
      <c r="AB137" s="31" t="s">
        <v>345</v>
      </c>
      <c r="AC137" s="31" t="s">
        <v>345</v>
      </c>
      <c r="AD137" s="31" t="s">
        <v>345</v>
      </c>
      <c r="AE137" s="31" t="s">
        <v>345</v>
      </c>
      <c r="AF137" s="31" t="s">
        <v>345</v>
      </c>
      <c r="AG137" s="32" t="s">
        <v>345</v>
      </c>
      <c r="AH137" s="31" t="s">
        <v>345</v>
      </c>
      <c r="AI137" s="31" t="s">
        <v>345</v>
      </c>
      <c r="AJ137" s="31" t="s">
        <v>345</v>
      </c>
      <c r="AK137" s="31" t="s">
        <v>345</v>
      </c>
      <c r="AL137" s="31" t="s">
        <v>345</v>
      </c>
      <c r="AM137" s="32"/>
      <c r="AN137" s="31"/>
      <c r="AO137" s="31"/>
      <c r="AP137" s="32"/>
      <c r="AQ137" s="31" t="s">
        <v>345</v>
      </c>
      <c r="AR137" s="31" t="s">
        <v>345</v>
      </c>
      <c r="AS137" s="31" t="s">
        <v>345</v>
      </c>
      <c r="AT137" s="31" t="s">
        <v>345</v>
      </c>
      <c r="AU137" s="31" t="s">
        <v>345</v>
      </c>
      <c r="AV137" s="31" t="s">
        <v>345</v>
      </c>
      <c r="AW137" s="31" t="s">
        <v>345</v>
      </c>
      <c r="AX137" s="31" t="s">
        <v>345</v>
      </c>
      <c r="AY137" s="31" t="s">
        <v>345</v>
      </c>
      <c r="AZ137" s="31" t="s">
        <v>345</v>
      </c>
      <c r="BA137" s="31" t="s">
        <v>345</v>
      </c>
      <c r="BB137" s="31" t="s">
        <v>345</v>
      </c>
      <c r="BC137" s="31" t="s">
        <v>345</v>
      </c>
      <c r="BD137" s="31" t="s">
        <v>345</v>
      </c>
      <c r="BE137" s="31" t="s">
        <v>345</v>
      </c>
      <c r="BF137" s="32" t="s">
        <v>345</v>
      </c>
      <c r="BG137" s="31">
        <v>4356.2131470859249</v>
      </c>
      <c r="BH137" s="31">
        <v>1389.9383317104837</v>
      </c>
      <c r="BI137" s="31">
        <v>3471.4886995495212</v>
      </c>
      <c r="BJ137" s="31">
        <v>1899.2702374878495</v>
      </c>
      <c r="BK137" s="31">
        <v>2133.830719946046</v>
      </c>
      <c r="BL137" s="31">
        <v>1963.7660485021397</v>
      </c>
      <c r="BM137" s="31">
        <v>3763.5752042287359</v>
      </c>
      <c r="BN137" s="31">
        <v>5102.3094915649572</v>
      </c>
      <c r="BO137" s="32">
        <v>2304.1544031797839</v>
      </c>
      <c r="BP137" s="31">
        <v>1689.8245614035088</v>
      </c>
      <c r="BQ137" s="31">
        <v>1614.2857142857142</v>
      </c>
      <c r="BR137" s="31">
        <v>1775.9529602595296</v>
      </c>
      <c r="BS137" s="31" t="s">
        <v>345</v>
      </c>
      <c r="BT137" s="31">
        <v>1443.3656957928802</v>
      </c>
      <c r="BU137" s="31">
        <v>1090.8045977011493</v>
      </c>
      <c r="BV137" s="31">
        <v>1731.967213114754</v>
      </c>
      <c r="BW137" s="31">
        <v>1044.7404371584698</v>
      </c>
      <c r="BX137" s="31">
        <v>1219.0476190476193</v>
      </c>
      <c r="BY137" s="31" t="s">
        <v>345</v>
      </c>
      <c r="BZ137" s="31">
        <v>1422.8260869565217</v>
      </c>
      <c r="CA137" s="31">
        <v>2112.5158027812895</v>
      </c>
      <c r="CB137" s="31">
        <v>1690.4570970328789</v>
      </c>
      <c r="CC137" s="31" t="s">
        <v>345</v>
      </c>
      <c r="CD137" s="31" t="s">
        <v>345</v>
      </c>
      <c r="CE137" s="32" t="s">
        <v>345</v>
      </c>
      <c r="CF137" s="31" t="s">
        <v>345</v>
      </c>
      <c r="CG137" s="32" t="s">
        <v>345</v>
      </c>
      <c r="CH137" s="31" t="s">
        <v>345</v>
      </c>
      <c r="CI137" s="31">
        <v>663.99366471734891</v>
      </c>
      <c r="CJ137" s="31" t="s">
        <v>345</v>
      </c>
      <c r="CK137" s="31">
        <v>1346.1258396305625</v>
      </c>
      <c r="CL137" s="31" t="s">
        <v>345</v>
      </c>
      <c r="CM137" s="31">
        <v>682.92682926829275</v>
      </c>
      <c r="CN137" s="31" t="s">
        <v>345</v>
      </c>
      <c r="CO137" s="31">
        <v>453.09446254071662</v>
      </c>
      <c r="CP137" s="31" t="s">
        <v>345</v>
      </c>
      <c r="CQ137" s="31" t="s">
        <v>345</v>
      </c>
      <c r="CR137" s="31" t="s">
        <v>345</v>
      </c>
      <c r="CS137" s="31" t="s">
        <v>345</v>
      </c>
      <c r="CT137" s="31" t="s">
        <v>345</v>
      </c>
      <c r="CU137" s="31" t="s">
        <v>345</v>
      </c>
      <c r="CV137" s="31" t="s">
        <v>345</v>
      </c>
      <c r="CW137" s="31">
        <v>1115.7894736842104</v>
      </c>
      <c r="CX137" s="32" t="s">
        <v>345</v>
      </c>
      <c r="CY137" s="31" t="s">
        <v>345</v>
      </c>
      <c r="CZ137" s="31" t="s">
        <v>345</v>
      </c>
      <c r="DA137" s="31" t="s">
        <v>345</v>
      </c>
      <c r="DB137" s="31" t="s">
        <v>345</v>
      </c>
      <c r="DC137" s="31" t="s">
        <v>345</v>
      </c>
      <c r="DD137" s="31" t="s">
        <v>345</v>
      </c>
      <c r="DE137" s="31" t="s">
        <v>345</v>
      </c>
      <c r="DF137" s="32" t="s">
        <v>345</v>
      </c>
      <c r="DG137" s="31" t="s">
        <v>345</v>
      </c>
      <c r="DH137" s="31" t="s">
        <v>345</v>
      </c>
      <c r="DI137" s="31" t="s">
        <v>345</v>
      </c>
      <c r="DJ137" s="31" t="s">
        <v>345</v>
      </c>
      <c r="DK137" s="31" t="s">
        <v>345</v>
      </c>
      <c r="DL137" s="31" t="s">
        <v>345</v>
      </c>
      <c r="DM137" s="31" t="s">
        <v>345</v>
      </c>
      <c r="DN137" s="31" t="s">
        <v>345</v>
      </c>
      <c r="DO137" s="31" t="s">
        <v>345</v>
      </c>
      <c r="DP137" s="31" t="s">
        <v>345</v>
      </c>
      <c r="DQ137" s="31" t="s">
        <v>345</v>
      </c>
      <c r="DR137" s="31">
        <v>1133.4220329962745</v>
      </c>
      <c r="DS137" s="31" t="s">
        <v>345</v>
      </c>
      <c r="DT137" s="31" t="s">
        <v>345</v>
      </c>
      <c r="DU137" s="31" t="s">
        <v>345</v>
      </c>
      <c r="DV137" s="32" t="s">
        <v>345</v>
      </c>
      <c r="DW137" s="32" t="s">
        <v>345</v>
      </c>
      <c r="DX137" s="31" t="s">
        <v>345</v>
      </c>
      <c r="DY137" s="31" t="s">
        <v>345</v>
      </c>
      <c r="DZ137" s="31" t="s">
        <v>345</v>
      </c>
      <c r="EA137" s="31" t="s">
        <v>345</v>
      </c>
      <c r="EB137" s="31" t="s">
        <v>345</v>
      </c>
      <c r="EC137" s="31" t="s">
        <v>345</v>
      </c>
      <c r="ED137" s="31" t="s">
        <v>345</v>
      </c>
      <c r="EE137" s="31" t="s">
        <v>345</v>
      </c>
      <c r="EF137" s="31" t="s">
        <v>345</v>
      </c>
      <c r="EG137" s="31" t="s">
        <v>345</v>
      </c>
      <c r="EH137" s="31" t="s">
        <v>345</v>
      </c>
      <c r="EI137" s="31" t="s">
        <v>345</v>
      </c>
      <c r="EJ137" s="31" t="s">
        <v>345</v>
      </c>
      <c r="EK137" s="31" t="s">
        <v>345</v>
      </c>
      <c r="EL137" s="31" t="s">
        <v>345</v>
      </c>
      <c r="EM137" s="31" t="s">
        <v>345</v>
      </c>
      <c r="EN137" s="31" t="s">
        <v>345</v>
      </c>
      <c r="EO137" s="31" t="s">
        <v>345</v>
      </c>
      <c r="EP137" s="31" t="s">
        <v>345</v>
      </c>
      <c r="EQ137" s="31" t="s">
        <v>345</v>
      </c>
      <c r="ER137" s="31" t="s">
        <v>345</v>
      </c>
      <c r="ES137" s="31" t="s">
        <v>345</v>
      </c>
      <c r="ET137" s="31" t="s">
        <v>345</v>
      </c>
      <c r="EU137" s="31" t="s">
        <v>345</v>
      </c>
      <c r="EV137" s="31" t="s">
        <v>345</v>
      </c>
      <c r="EW137" s="31" t="s">
        <v>345</v>
      </c>
      <c r="EX137" s="31" t="s">
        <v>345</v>
      </c>
      <c r="EY137" s="31" t="s">
        <v>345</v>
      </c>
      <c r="EZ137" s="31" t="s">
        <v>345</v>
      </c>
      <c r="FA137" s="31" t="s">
        <v>345</v>
      </c>
      <c r="FB137" s="31" t="s">
        <v>345</v>
      </c>
      <c r="FC137" s="31" t="s">
        <v>345</v>
      </c>
      <c r="FD137" s="31" t="s">
        <v>345</v>
      </c>
      <c r="FE137" s="31" t="s">
        <v>345</v>
      </c>
      <c r="FF137" s="31" t="s">
        <v>345</v>
      </c>
      <c r="FG137" s="31" t="s">
        <v>345</v>
      </c>
      <c r="FH137" s="31" t="s">
        <v>345</v>
      </c>
      <c r="FI137" s="31" t="s">
        <v>345</v>
      </c>
      <c r="FJ137" s="31" t="s">
        <v>345</v>
      </c>
      <c r="FK137" s="31" t="s">
        <v>345</v>
      </c>
      <c r="FL137" s="31" t="s">
        <v>345</v>
      </c>
      <c r="FM137" s="31" t="s">
        <v>345</v>
      </c>
      <c r="FN137" s="31" t="s">
        <v>345</v>
      </c>
      <c r="FO137" s="31" t="s">
        <v>345</v>
      </c>
      <c r="FP137" s="31" t="s">
        <v>345</v>
      </c>
      <c r="FQ137" s="31" t="s">
        <v>345</v>
      </c>
      <c r="FR137" s="31" t="s">
        <v>345</v>
      </c>
      <c r="FS137" s="31" t="s">
        <v>345</v>
      </c>
      <c r="FT137" s="31" t="s">
        <v>345</v>
      </c>
      <c r="FU137" s="31" t="s">
        <v>345</v>
      </c>
      <c r="FV137" s="31" t="s">
        <v>345</v>
      </c>
      <c r="FW137" s="31" t="s">
        <v>345</v>
      </c>
      <c r="FX137" s="31" t="s">
        <v>345</v>
      </c>
      <c r="FY137" s="32" t="s">
        <v>345</v>
      </c>
      <c r="FZ137" s="31" t="s">
        <v>345</v>
      </c>
      <c r="GA137" s="49" t="s">
        <v>345</v>
      </c>
    </row>
    <row r="138" spans="1:183">
      <c r="A138" s="50">
        <v>1946</v>
      </c>
      <c r="B138" s="31">
        <v>1956.4834285714282</v>
      </c>
      <c r="C138" s="31">
        <v>4573.5031672044943</v>
      </c>
      <c r="D138" s="31">
        <v>5776.6642282370149</v>
      </c>
      <c r="E138" s="31">
        <v>3682.991592222806</v>
      </c>
      <c r="F138" s="31">
        <v>3855.1917349218165</v>
      </c>
      <c r="G138" s="31">
        <v>2216.8434398095183</v>
      </c>
      <c r="H138" s="31">
        <v>2502.4020080972205</v>
      </c>
      <c r="I138" s="31">
        <v>4456.6282894736842</v>
      </c>
      <c r="J138" s="31">
        <v>4335.3695312713789</v>
      </c>
      <c r="K138" s="31">
        <v>5994.0467331448135</v>
      </c>
      <c r="L138" s="31">
        <v>8180.6158495634645</v>
      </c>
      <c r="M138" s="31">
        <v>6745.340106060914</v>
      </c>
      <c r="N138" s="32">
        <v>3916.8666834515125</v>
      </c>
      <c r="O138" s="31">
        <v>3052.0798106188709</v>
      </c>
      <c r="P138" s="31">
        <v>1386.3575087624697</v>
      </c>
      <c r="Q138" s="31">
        <v>1927.8668310727496</v>
      </c>
      <c r="R138" s="31">
        <v>2178.8094180364283</v>
      </c>
      <c r="S138" s="31">
        <v>3009.2715231788079</v>
      </c>
      <c r="T138" s="35">
        <v>3625.0327915153744</v>
      </c>
      <c r="U138" s="31">
        <v>6594.9328338239229</v>
      </c>
      <c r="V138" s="31">
        <v>7161.3411028993751</v>
      </c>
      <c r="W138" s="31">
        <v>6931.2433116985912</v>
      </c>
      <c r="X138" s="31">
        <v>9196.5429688600834</v>
      </c>
      <c r="Y138" s="32">
        <v>8881.268590475378</v>
      </c>
      <c r="Z138" s="31" t="s">
        <v>345</v>
      </c>
      <c r="AA138" s="31" t="s">
        <v>345</v>
      </c>
      <c r="AB138" s="31" t="s">
        <v>345</v>
      </c>
      <c r="AC138" s="31">
        <v>1720.7675255062268</v>
      </c>
      <c r="AD138" s="31" t="s">
        <v>345</v>
      </c>
      <c r="AE138" s="31" t="s">
        <v>345</v>
      </c>
      <c r="AF138" s="31" t="s">
        <v>345</v>
      </c>
      <c r="AG138" s="32" t="s">
        <v>345</v>
      </c>
      <c r="AH138" s="31" t="s">
        <v>345</v>
      </c>
      <c r="AI138" s="31" t="s">
        <v>345</v>
      </c>
      <c r="AJ138" s="31" t="s">
        <v>345</v>
      </c>
      <c r="AK138" s="31" t="s">
        <v>345</v>
      </c>
      <c r="AL138" s="31" t="s">
        <v>345</v>
      </c>
      <c r="AM138" s="32"/>
      <c r="AN138" s="31"/>
      <c r="AO138" s="31"/>
      <c r="AP138" s="32"/>
      <c r="AQ138" s="31" t="s">
        <v>345</v>
      </c>
      <c r="AR138" s="31" t="s">
        <v>345</v>
      </c>
      <c r="AS138" s="31" t="s">
        <v>345</v>
      </c>
      <c r="AT138" s="31" t="s">
        <v>345</v>
      </c>
      <c r="AU138" s="31" t="s">
        <v>345</v>
      </c>
      <c r="AV138" s="31" t="s">
        <v>345</v>
      </c>
      <c r="AW138" s="31" t="s">
        <v>345</v>
      </c>
      <c r="AX138" s="31" t="s">
        <v>345</v>
      </c>
      <c r="AY138" s="31" t="s">
        <v>345</v>
      </c>
      <c r="AZ138" s="31" t="s">
        <v>345</v>
      </c>
      <c r="BA138" s="31" t="s">
        <v>345</v>
      </c>
      <c r="BB138" s="31" t="s">
        <v>345</v>
      </c>
      <c r="BC138" s="31" t="s">
        <v>345</v>
      </c>
      <c r="BD138" s="31" t="s">
        <v>345</v>
      </c>
      <c r="BE138" s="31" t="s">
        <v>345</v>
      </c>
      <c r="BF138" s="32">
        <v>1913.3237492811961</v>
      </c>
      <c r="BG138" s="31">
        <v>4665.168191443955</v>
      </c>
      <c r="BH138" s="31">
        <v>1500.9194090419126</v>
      </c>
      <c r="BI138" s="31">
        <v>3699.3377775635568</v>
      </c>
      <c r="BJ138" s="31">
        <v>2017.0364891640959</v>
      </c>
      <c r="BK138" s="31">
        <v>2210.584524638512</v>
      </c>
      <c r="BL138" s="31">
        <v>2005.0490883590464</v>
      </c>
      <c r="BM138" s="31">
        <v>4083.0564784053154</v>
      </c>
      <c r="BN138" s="31">
        <v>5947.8248476760546</v>
      </c>
      <c r="BO138" s="32">
        <v>2465.4524707621586</v>
      </c>
      <c r="BP138" s="31">
        <v>1700.312174817898</v>
      </c>
      <c r="BQ138" s="31">
        <v>1759.1549295774648</v>
      </c>
      <c r="BR138" s="31">
        <v>1893.43123635642</v>
      </c>
      <c r="BS138" s="31" t="s">
        <v>345</v>
      </c>
      <c r="BT138" s="31">
        <v>1574.4830003505081</v>
      </c>
      <c r="BU138" s="31">
        <v>1095.4545454545455</v>
      </c>
      <c r="BV138" s="31">
        <v>2002.4</v>
      </c>
      <c r="BW138" s="31">
        <v>1041.8777440054037</v>
      </c>
      <c r="BX138" s="31">
        <v>1281.3953488372094</v>
      </c>
      <c r="BY138" s="31">
        <v>1649.4607087827426</v>
      </c>
      <c r="BZ138" s="31">
        <v>1496.8421052631579</v>
      </c>
      <c r="CA138" s="31">
        <v>2154.8223350253807</v>
      </c>
      <c r="CB138" s="31">
        <v>1814.9019607843138</v>
      </c>
      <c r="CC138" s="31" t="s">
        <v>345</v>
      </c>
      <c r="CD138" s="31" t="s">
        <v>345</v>
      </c>
      <c r="CE138" s="32" t="s">
        <v>345</v>
      </c>
      <c r="CF138" s="31" t="s">
        <v>345</v>
      </c>
      <c r="CG138" s="32" t="s">
        <v>345</v>
      </c>
      <c r="CH138" s="31" t="s">
        <v>345</v>
      </c>
      <c r="CI138" s="31">
        <v>621.78227360308279</v>
      </c>
      <c r="CJ138" s="31" t="s">
        <v>345</v>
      </c>
      <c r="CK138" s="31">
        <v>1444.2164794880762</v>
      </c>
      <c r="CL138" s="31">
        <v>646.12516644474033</v>
      </c>
      <c r="CM138" s="31">
        <v>686.40611286075693</v>
      </c>
      <c r="CN138" s="31" t="s">
        <v>345</v>
      </c>
      <c r="CO138" s="31">
        <v>488.85932823412037</v>
      </c>
      <c r="CP138" s="31" t="s">
        <v>345</v>
      </c>
      <c r="CQ138" s="31" t="s">
        <v>345</v>
      </c>
      <c r="CR138" s="31" t="s">
        <v>345</v>
      </c>
      <c r="CS138" s="31" t="s">
        <v>345</v>
      </c>
      <c r="CT138" s="31" t="s">
        <v>345</v>
      </c>
      <c r="CU138" s="31" t="s">
        <v>345</v>
      </c>
      <c r="CV138" s="31" t="s">
        <v>345</v>
      </c>
      <c r="CW138" s="31">
        <v>1050.3355704697988</v>
      </c>
      <c r="CX138" s="32" t="s">
        <v>345</v>
      </c>
      <c r="CY138" s="31" t="s">
        <v>345</v>
      </c>
      <c r="CZ138" s="31" t="s">
        <v>345</v>
      </c>
      <c r="DA138" s="31" t="s">
        <v>345</v>
      </c>
      <c r="DB138" s="31" t="s">
        <v>345</v>
      </c>
      <c r="DC138" s="31" t="s">
        <v>345</v>
      </c>
      <c r="DD138" s="31" t="s">
        <v>345</v>
      </c>
      <c r="DE138" s="31" t="s">
        <v>345</v>
      </c>
      <c r="DF138" s="32" t="s">
        <v>345</v>
      </c>
      <c r="DG138" s="31" t="s">
        <v>345</v>
      </c>
      <c r="DH138" s="31" t="s">
        <v>345</v>
      </c>
      <c r="DI138" s="31" t="s">
        <v>345</v>
      </c>
      <c r="DJ138" s="31" t="s">
        <v>345</v>
      </c>
      <c r="DK138" s="31" t="s">
        <v>345</v>
      </c>
      <c r="DL138" s="31" t="s">
        <v>345</v>
      </c>
      <c r="DM138" s="31" t="s">
        <v>345</v>
      </c>
      <c r="DN138" s="31" t="s">
        <v>345</v>
      </c>
      <c r="DO138" s="31" t="s">
        <v>345</v>
      </c>
      <c r="DP138" s="31" t="s">
        <v>345</v>
      </c>
      <c r="DQ138" s="31" t="s">
        <v>345</v>
      </c>
      <c r="DR138" s="31">
        <v>1430.413309072004</v>
      </c>
      <c r="DS138" s="31" t="s">
        <v>345</v>
      </c>
      <c r="DT138" s="31" t="s">
        <v>345</v>
      </c>
      <c r="DU138" s="31" t="s">
        <v>345</v>
      </c>
      <c r="DV138" s="32" t="s">
        <v>345</v>
      </c>
      <c r="DW138" s="32" t="s">
        <v>345</v>
      </c>
      <c r="DX138" s="31" t="s">
        <v>345</v>
      </c>
      <c r="DY138" s="31" t="s">
        <v>345</v>
      </c>
      <c r="DZ138" s="31" t="s">
        <v>345</v>
      </c>
      <c r="EA138" s="31" t="s">
        <v>345</v>
      </c>
      <c r="EB138" s="31" t="s">
        <v>345</v>
      </c>
      <c r="EC138" s="31" t="s">
        <v>345</v>
      </c>
      <c r="ED138" s="31" t="s">
        <v>345</v>
      </c>
      <c r="EE138" s="31" t="s">
        <v>345</v>
      </c>
      <c r="EF138" s="31" t="s">
        <v>345</v>
      </c>
      <c r="EG138" s="31" t="s">
        <v>345</v>
      </c>
      <c r="EH138" s="31" t="s">
        <v>345</v>
      </c>
      <c r="EI138" s="31" t="s">
        <v>345</v>
      </c>
      <c r="EJ138" s="31" t="s">
        <v>345</v>
      </c>
      <c r="EK138" s="31" t="s">
        <v>345</v>
      </c>
      <c r="EL138" s="31" t="s">
        <v>345</v>
      </c>
      <c r="EM138" s="31" t="s">
        <v>345</v>
      </c>
      <c r="EN138" s="31" t="s">
        <v>345</v>
      </c>
      <c r="EO138" s="31" t="s">
        <v>345</v>
      </c>
      <c r="EP138" s="31" t="s">
        <v>345</v>
      </c>
      <c r="EQ138" s="31" t="s">
        <v>345</v>
      </c>
      <c r="ER138" s="31" t="s">
        <v>345</v>
      </c>
      <c r="ES138" s="31" t="s">
        <v>345</v>
      </c>
      <c r="ET138" s="31" t="s">
        <v>345</v>
      </c>
      <c r="EU138" s="31" t="s">
        <v>345</v>
      </c>
      <c r="EV138" s="31" t="s">
        <v>345</v>
      </c>
      <c r="EW138" s="31" t="s">
        <v>345</v>
      </c>
      <c r="EX138" s="31" t="s">
        <v>345</v>
      </c>
      <c r="EY138" s="31" t="s">
        <v>345</v>
      </c>
      <c r="EZ138" s="31" t="s">
        <v>345</v>
      </c>
      <c r="FA138" s="31" t="s">
        <v>345</v>
      </c>
      <c r="FB138" s="31" t="s">
        <v>345</v>
      </c>
      <c r="FC138" s="31" t="s">
        <v>345</v>
      </c>
      <c r="FD138" s="31" t="s">
        <v>345</v>
      </c>
      <c r="FE138" s="31" t="s">
        <v>345</v>
      </c>
      <c r="FF138" s="31" t="s">
        <v>345</v>
      </c>
      <c r="FG138" s="31" t="s">
        <v>345</v>
      </c>
      <c r="FH138" s="31" t="s">
        <v>345</v>
      </c>
      <c r="FI138" s="31" t="s">
        <v>345</v>
      </c>
      <c r="FJ138" s="31" t="s">
        <v>345</v>
      </c>
      <c r="FK138" s="31" t="s">
        <v>345</v>
      </c>
      <c r="FL138" s="31" t="s">
        <v>345</v>
      </c>
      <c r="FM138" s="31" t="s">
        <v>345</v>
      </c>
      <c r="FN138" s="31" t="s">
        <v>345</v>
      </c>
      <c r="FO138" s="31" t="s">
        <v>345</v>
      </c>
      <c r="FP138" s="31" t="s">
        <v>345</v>
      </c>
      <c r="FQ138" s="31" t="s">
        <v>345</v>
      </c>
      <c r="FR138" s="31" t="s">
        <v>345</v>
      </c>
      <c r="FS138" s="31" t="s">
        <v>345</v>
      </c>
      <c r="FT138" s="31" t="s">
        <v>345</v>
      </c>
      <c r="FU138" s="31" t="s">
        <v>345</v>
      </c>
      <c r="FV138" s="31" t="s">
        <v>345</v>
      </c>
      <c r="FW138" s="31" t="s">
        <v>345</v>
      </c>
      <c r="FX138" s="31" t="s">
        <v>345</v>
      </c>
      <c r="FY138" s="32" t="s">
        <v>345</v>
      </c>
      <c r="FZ138" s="31" t="s">
        <v>345</v>
      </c>
      <c r="GA138" s="49" t="s">
        <v>345</v>
      </c>
    </row>
    <row r="139" spans="1:183">
      <c r="A139" s="50">
        <v>1947</v>
      </c>
      <c r="B139" s="31">
        <v>2166.4673647970167</v>
      </c>
      <c r="C139" s="31">
        <v>4800.3713609467468</v>
      </c>
      <c r="D139" s="31">
        <v>6034.8480463096957</v>
      </c>
      <c r="E139" s="31">
        <v>3716.845037574501</v>
      </c>
      <c r="F139" s="31">
        <v>4137.8978613569325</v>
      </c>
      <c r="G139" s="31">
        <v>2436.0910218779313</v>
      </c>
      <c r="H139" s="31">
        <v>2920.2050366808935</v>
      </c>
      <c r="I139" s="31">
        <v>5048.0789200415365</v>
      </c>
      <c r="J139" s="31">
        <v>4864.2629406820861</v>
      </c>
      <c r="K139" s="31">
        <v>6351.021608114067</v>
      </c>
      <c r="L139" s="31">
        <v>9050.3474801061002</v>
      </c>
      <c r="M139" s="31">
        <v>6604.410589874592</v>
      </c>
      <c r="N139" s="32">
        <v>4138.0427647402048</v>
      </c>
      <c r="O139" s="31">
        <v>3092.1318090114323</v>
      </c>
      <c r="P139" s="31">
        <v>1762.7839022446542</v>
      </c>
      <c r="Q139" s="31">
        <v>2070.5120371501894</v>
      </c>
      <c r="R139" s="31">
        <v>2197.5168056422876</v>
      </c>
      <c r="S139" s="31">
        <v>3171.0700132100396</v>
      </c>
      <c r="T139" s="35">
        <v>3827.9110408741467</v>
      </c>
      <c r="U139" s="31">
        <v>6664.3990498812354</v>
      </c>
      <c r="V139" s="31">
        <v>7846.3322203672806</v>
      </c>
      <c r="W139" s="31">
        <v>7088.2105263157882</v>
      </c>
      <c r="X139" s="31">
        <v>8885.9943810129371</v>
      </c>
      <c r="Y139" s="32">
        <v>8635.0616540092469</v>
      </c>
      <c r="Z139" s="31" t="s">
        <v>345</v>
      </c>
      <c r="AA139" s="31" t="s">
        <v>345</v>
      </c>
      <c r="AB139" s="31" t="s">
        <v>345</v>
      </c>
      <c r="AC139" s="31">
        <v>1773.5369597369215</v>
      </c>
      <c r="AD139" s="31" t="s">
        <v>345</v>
      </c>
      <c r="AE139" s="31" t="s">
        <v>345</v>
      </c>
      <c r="AF139" s="31">
        <v>1315.4655039753782</v>
      </c>
      <c r="AG139" s="35" t="s">
        <v>345</v>
      </c>
      <c r="AH139" s="31" t="s">
        <v>345</v>
      </c>
      <c r="AI139" s="31" t="s">
        <v>345</v>
      </c>
      <c r="AJ139" s="31" t="s">
        <v>345</v>
      </c>
      <c r="AK139" s="31" t="s">
        <v>345</v>
      </c>
      <c r="AL139" s="31" t="s">
        <v>345</v>
      </c>
      <c r="AM139" s="32"/>
      <c r="AN139" s="31"/>
      <c r="AO139" s="31"/>
      <c r="AP139" s="32"/>
      <c r="AQ139" s="31" t="s">
        <v>345</v>
      </c>
      <c r="AR139" s="31" t="s">
        <v>345</v>
      </c>
      <c r="AS139" s="31" t="s">
        <v>345</v>
      </c>
      <c r="AT139" s="31" t="s">
        <v>345</v>
      </c>
      <c r="AU139" s="31" t="s">
        <v>345</v>
      </c>
      <c r="AV139" s="31" t="s">
        <v>345</v>
      </c>
      <c r="AW139" s="31" t="s">
        <v>345</v>
      </c>
      <c r="AX139" s="31" t="s">
        <v>345</v>
      </c>
      <c r="AY139" s="31" t="s">
        <v>345</v>
      </c>
      <c r="AZ139" s="31" t="s">
        <v>345</v>
      </c>
      <c r="BA139" s="31" t="s">
        <v>345</v>
      </c>
      <c r="BB139" s="31" t="s">
        <v>345</v>
      </c>
      <c r="BC139" s="31" t="s">
        <v>345</v>
      </c>
      <c r="BD139" s="31" t="s">
        <v>345</v>
      </c>
      <c r="BE139" s="31" t="s">
        <v>345</v>
      </c>
      <c r="BF139" s="32">
        <v>2125.8793103448274</v>
      </c>
      <c r="BG139" s="31">
        <v>5089.4723099116145</v>
      </c>
      <c r="BH139" s="31">
        <v>1517.8785251249019</v>
      </c>
      <c r="BI139" s="31">
        <v>3240.1536892310355</v>
      </c>
      <c r="BJ139" s="31">
        <v>2041.9550695236533</v>
      </c>
      <c r="BK139" s="31">
        <v>2221.4393758458718</v>
      </c>
      <c r="BL139" s="31">
        <v>2026.7512410369552</v>
      </c>
      <c r="BM139" s="31">
        <v>4312.5585754451731</v>
      </c>
      <c r="BN139" s="31">
        <v>6893.6059310914243</v>
      </c>
      <c r="BO139" s="32">
        <v>2550.4788763157735</v>
      </c>
      <c r="BP139" s="31">
        <v>1710.2194787379972</v>
      </c>
      <c r="BQ139" s="31">
        <v>2035.6164383561643</v>
      </c>
      <c r="BR139" s="31">
        <v>2120.5357142857142</v>
      </c>
      <c r="BS139" s="31" t="s">
        <v>345</v>
      </c>
      <c r="BT139" s="31">
        <v>1699.9318801089917</v>
      </c>
      <c r="BU139" s="31">
        <v>1362.3595505617977</v>
      </c>
      <c r="BV139" s="31">
        <v>1975.0972762645915</v>
      </c>
      <c r="BW139" s="31">
        <v>1047.7621910487642</v>
      </c>
      <c r="BX139" s="31">
        <v>1333.3333333333333</v>
      </c>
      <c r="BY139" s="31">
        <v>1512.4340617935193</v>
      </c>
      <c r="BZ139" s="31">
        <v>1455.1020408163265</v>
      </c>
      <c r="CA139" s="31">
        <v>2200.2487562189053</v>
      </c>
      <c r="CB139" s="31">
        <v>1541.7624521072796</v>
      </c>
      <c r="CC139" s="31" t="s">
        <v>345</v>
      </c>
      <c r="CD139" s="31" t="s">
        <v>345</v>
      </c>
      <c r="CE139" s="32" t="s">
        <v>345</v>
      </c>
      <c r="CF139" s="31" t="s">
        <v>345</v>
      </c>
      <c r="CG139" s="32" t="s">
        <v>345</v>
      </c>
      <c r="CH139" s="31" t="s">
        <v>345</v>
      </c>
      <c r="CI139" s="31">
        <v>617.57225433526014</v>
      </c>
      <c r="CJ139" s="31" t="s">
        <v>345</v>
      </c>
      <c r="CK139" s="31">
        <v>1540.9444565342619</v>
      </c>
      <c r="CL139" s="31">
        <v>875.06463956975904</v>
      </c>
      <c r="CM139" s="31">
        <v>718.8474303530121</v>
      </c>
      <c r="CN139" s="31" t="s">
        <v>345</v>
      </c>
      <c r="CO139" s="31">
        <v>561.45817105468143</v>
      </c>
      <c r="CP139" s="31" t="s">
        <v>345</v>
      </c>
      <c r="CQ139" s="31" t="s">
        <v>345</v>
      </c>
      <c r="CR139" s="31" t="s">
        <v>345</v>
      </c>
      <c r="CS139" s="31">
        <v>1069.1323885240236</v>
      </c>
      <c r="CT139" s="31" t="s">
        <v>345</v>
      </c>
      <c r="CU139" s="31" t="s">
        <v>345</v>
      </c>
      <c r="CV139" s="31" t="s">
        <v>345</v>
      </c>
      <c r="CW139" s="31">
        <v>1073.4688077305671</v>
      </c>
      <c r="CX139" s="32" t="s">
        <v>345</v>
      </c>
      <c r="CY139" s="31" t="s">
        <v>345</v>
      </c>
      <c r="CZ139" s="31" t="s">
        <v>345</v>
      </c>
      <c r="DA139" s="31" t="s">
        <v>345</v>
      </c>
      <c r="DB139" s="31" t="s">
        <v>345</v>
      </c>
      <c r="DC139" s="31" t="s">
        <v>345</v>
      </c>
      <c r="DD139" s="31" t="s">
        <v>345</v>
      </c>
      <c r="DE139" s="31" t="s">
        <v>345</v>
      </c>
      <c r="DF139" s="32" t="s">
        <v>345</v>
      </c>
      <c r="DG139" s="31" t="s">
        <v>345</v>
      </c>
      <c r="DH139" s="31" t="s">
        <v>345</v>
      </c>
      <c r="DI139" s="31" t="s">
        <v>345</v>
      </c>
      <c r="DJ139" s="31" t="s">
        <v>345</v>
      </c>
      <c r="DK139" s="31" t="s">
        <v>345</v>
      </c>
      <c r="DL139" s="31" t="s">
        <v>345</v>
      </c>
      <c r="DM139" s="31" t="s">
        <v>345</v>
      </c>
      <c r="DN139" s="31" t="s">
        <v>345</v>
      </c>
      <c r="DO139" s="31" t="s">
        <v>345</v>
      </c>
      <c r="DP139" s="31" t="s">
        <v>345</v>
      </c>
      <c r="DQ139" s="31" t="s">
        <v>345</v>
      </c>
      <c r="DR139" s="31">
        <v>1476.0792280345354</v>
      </c>
      <c r="DS139" s="31" t="s">
        <v>345</v>
      </c>
      <c r="DT139" s="31" t="s">
        <v>345</v>
      </c>
      <c r="DU139" s="31" t="s">
        <v>345</v>
      </c>
      <c r="DV139" s="32" t="s">
        <v>345</v>
      </c>
      <c r="DW139" s="32" t="s">
        <v>345</v>
      </c>
      <c r="DX139" s="31" t="s">
        <v>345</v>
      </c>
      <c r="DY139" s="31" t="s">
        <v>345</v>
      </c>
      <c r="DZ139" s="31" t="s">
        <v>345</v>
      </c>
      <c r="EA139" s="31" t="s">
        <v>345</v>
      </c>
      <c r="EB139" s="31" t="s">
        <v>345</v>
      </c>
      <c r="EC139" s="31" t="s">
        <v>345</v>
      </c>
      <c r="ED139" s="31" t="s">
        <v>345</v>
      </c>
      <c r="EE139" s="31" t="s">
        <v>345</v>
      </c>
      <c r="EF139" s="31" t="s">
        <v>345</v>
      </c>
      <c r="EG139" s="31" t="s">
        <v>345</v>
      </c>
      <c r="EH139" s="31" t="s">
        <v>345</v>
      </c>
      <c r="EI139" s="31" t="s">
        <v>345</v>
      </c>
      <c r="EJ139" s="31" t="s">
        <v>345</v>
      </c>
      <c r="EK139" s="31" t="s">
        <v>345</v>
      </c>
      <c r="EL139" s="31" t="s">
        <v>345</v>
      </c>
      <c r="EM139" s="31" t="s">
        <v>345</v>
      </c>
      <c r="EN139" s="31" t="s">
        <v>345</v>
      </c>
      <c r="EO139" s="31" t="s">
        <v>345</v>
      </c>
      <c r="EP139" s="31" t="s">
        <v>345</v>
      </c>
      <c r="EQ139" s="31" t="s">
        <v>345</v>
      </c>
      <c r="ER139" s="31" t="s">
        <v>345</v>
      </c>
      <c r="ES139" s="31" t="s">
        <v>345</v>
      </c>
      <c r="ET139" s="31" t="s">
        <v>345</v>
      </c>
      <c r="EU139" s="31" t="s">
        <v>345</v>
      </c>
      <c r="EV139" s="31" t="s">
        <v>345</v>
      </c>
      <c r="EW139" s="31" t="s">
        <v>345</v>
      </c>
      <c r="EX139" s="31" t="s">
        <v>345</v>
      </c>
      <c r="EY139" s="31" t="s">
        <v>345</v>
      </c>
      <c r="EZ139" s="31" t="s">
        <v>345</v>
      </c>
      <c r="FA139" s="31" t="s">
        <v>345</v>
      </c>
      <c r="FB139" s="31" t="s">
        <v>345</v>
      </c>
      <c r="FC139" s="31" t="s">
        <v>345</v>
      </c>
      <c r="FD139" s="31" t="s">
        <v>345</v>
      </c>
      <c r="FE139" s="31" t="s">
        <v>345</v>
      </c>
      <c r="FF139" s="31" t="s">
        <v>345</v>
      </c>
      <c r="FG139" s="31" t="s">
        <v>345</v>
      </c>
      <c r="FH139" s="31" t="s">
        <v>345</v>
      </c>
      <c r="FI139" s="31" t="s">
        <v>345</v>
      </c>
      <c r="FJ139" s="31" t="s">
        <v>345</v>
      </c>
      <c r="FK139" s="31" t="s">
        <v>345</v>
      </c>
      <c r="FL139" s="31" t="s">
        <v>345</v>
      </c>
      <c r="FM139" s="31" t="s">
        <v>345</v>
      </c>
      <c r="FN139" s="31" t="s">
        <v>345</v>
      </c>
      <c r="FO139" s="31" t="s">
        <v>345</v>
      </c>
      <c r="FP139" s="31" t="s">
        <v>345</v>
      </c>
      <c r="FQ139" s="31" t="s">
        <v>345</v>
      </c>
      <c r="FR139" s="31" t="s">
        <v>345</v>
      </c>
      <c r="FS139" s="31" t="s">
        <v>345</v>
      </c>
      <c r="FT139" s="31" t="s">
        <v>345</v>
      </c>
      <c r="FU139" s="31" t="s">
        <v>345</v>
      </c>
      <c r="FV139" s="31" t="s">
        <v>345</v>
      </c>
      <c r="FW139" s="31" t="s">
        <v>345</v>
      </c>
      <c r="FX139" s="31" t="s">
        <v>345</v>
      </c>
      <c r="FY139" s="32" t="s">
        <v>345</v>
      </c>
      <c r="FZ139" s="31" t="s">
        <v>345</v>
      </c>
      <c r="GA139" s="49" t="s">
        <v>345</v>
      </c>
    </row>
    <row r="140" spans="1:183">
      <c r="A140" s="50">
        <v>1948</v>
      </c>
      <c r="B140" s="31">
        <v>2764.4939620471532</v>
      </c>
      <c r="C140" s="31">
        <v>5023.8591796190249</v>
      </c>
      <c r="D140" s="31">
        <v>6133.0167064439147</v>
      </c>
      <c r="E140" s="31">
        <v>3957.1950408997959</v>
      </c>
      <c r="F140" s="31">
        <v>4393.3653612259795</v>
      </c>
      <c r="G140" s="31">
        <v>2833.7172152463036</v>
      </c>
      <c r="H140" s="31">
        <v>3063.2025041174493</v>
      </c>
      <c r="I140" s="31">
        <v>5490.2040816326526</v>
      </c>
      <c r="J140" s="31">
        <v>5143.8942370388313</v>
      </c>
      <c r="K140" s="31">
        <v>6397.9369460990847</v>
      </c>
      <c r="L140" s="31">
        <v>9115.6529899607158</v>
      </c>
      <c r="M140" s="31">
        <v>6745.6359419362561</v>
      </c>
      <c r="N140" s="32">
        <v>4390.3190781285775</v>
      </c>
      <c r="O140" s="31">
        <v>3230.4857621440533</v>
      </c>
      <c r="P140" s="31">
        <v>1798.425603303652</v>
      </c>
      <c r="Q140" s="31">
        <v>2046.2693798449613</v>
      </c>
      <c r="R140" s="31">
        <v>2185.7345919743411</v>
      </c>
      <c r="S140" s="31">
        <v>3366.6886109282423</v>
      </c>
      <c r="T140" s="35">
        <v>4041.476592181662</v>
      </c>
      <c r="U140" s="31">
        <v>6967.4597537265081</v>
      </c>
      <c r="V140" s="31">
        <v>6929</v>
      </c>
      <c r="W140" s="31">
        <v>7065.3241274658567</v>
      </c>
      <c r="X140" s="31">
        <v>9064.5622507693461</v>
      </c>
      <c r="Y140" s="32">
        <v>8791.2537323972683</v>
      </c>
      <c r="Z140" s="31" t="s">
        <v>345</v>
      </c>
      <c r="AA140" s="31" t="s">
        <v>345</v>
      </c>
      <c r="AB140" s="31">
        <v>3088.437025335229</v>
      </c>
      <c r="AC140" s="31">
        <v>2200.0422299584238</v>
      </c>
      <c r="AD140" s="31" t="s">
        <v>345</v>
      </c>
      <c r="AE140" s="31">
        <v>816.37480731643586</v>
      </c>
      <c r="AF140" s="31">
        <v>1548.4605171650755</v>
      </c>
      <c r="AG140" s="35" t="s">
        <v>345</v>
      </c>
      <c r="AH140" s="31" t="s">
        <v>345</v>
      </c>
      <c r="AI140" s="31" t="s">
        <v>345</v>
      </c>
      <c r="AJ140" s="31" t="s">
        <v>345</v>
      </c>
      <c r="AK140" s="31" t="s">
        <v>345</v>
      </c>
      <c r="AL140" s="31" t="s">
        <v>345</v>
      </c>
      <c r="AM140" s="32"/>
      <c r="AN140" s="31"/>
      <c r="AO140" s="31"/>
      <c r="AP140" s="32"/>
      <c r="AQ140" s="31" t="s">
        <v>345</v>
      </c>
      <c r="AR140" s="31" t="s">
        <v>345</v>
      </c>
      <c r="AS140" s="31" t="s">
        <v>345</v>
      </c>
      <c r="AT140" s="31" t="s">
        <v>345</v>
      </c>
      <c r="AU140" s="31" t="s">
        <v>345</v>
      </c>
      <c r="AV140" s="31" t="s">
        <v>345</v>
      </c>
      <c r="AW140" s="31" t="s">
        <v>345</v>
      </c>
      <c r="AX140" s="31" t="s">
        <v>345</v>
      </c>
      <c r="AY140" s="31" t="s">
        <v>345</v>
      </c>
      <c r="AZ140" s="31" t="s">
        <v>345</v>
      </c>
      <c r="BA140" s="31" t="s">
        <v>345</v>
      </c>
      <c r="BB140" s="31" t="s">
        <v>345</v>
      </c>
      <c r="BC140" s="31" t="s">
        <v>345</v>
      </c>
      <c r="BD140" s="31" t="s">
        <v>345</v>
      </c>
      <c r="BE140" s="31" t="s">
        <v>345</v>
      </c>
      <c r="BF140" s="32">
        <v>2401.7989720159908</v>
      </c>
      <c r="BG140" s="31">
        <v>5251.7762076288654</v>
      </c>
      <c r="BH140" s="31">
        <v>1596.2290784432346</v>
      </c>
      <c r="BI140" s="31">
        <v>3711.8800970214243</v>
      </c>
      <c r="BJ140" s="31">
        <v>2050.3725284157345</v>
      </c>
      <c r="BK140" s="31">
        <v>2247.9498684821292</v>
      </c>
      <c r="BL140" s="31">
        <v>2058.5683297180044</v>
      </c>
      <c r="BM140" s="31">
        <v>4405.0925925925922</v>
      </c>
      <c r="BN140" s="31">
        <v>7394.1288749031364</v>
      </c>
      <c r="BO140" s="32">
        <v>2655.9087375340782</v>
      </c>
      <c r="BP140" s="31">
        <v>1727.1186440677966</v>
      </c>
      <c r="BQ140" s="31">
        <v>2094.6666666666665</v>
      </c>
      <c r="BR140" s="31">
        <v>1842.4449506454062</v>
      </c>
      <c r="BS140" s="31" t="s">
        <v>345</v>
      </c>
      <c r="BT140" s="31">
        <v>1880.3447132913491</v>
      </c>
      <c r="BU140" s="31">
        <v>1707.1823204419888</v>
      </c>
      <c r="BV140" s="31">
        <v>1987.8787878787878</v>
      </c>
      <c r="BW140" s="31">
        <v>1046.2351387054161</v>
      </c>
      <c r="BX140" s="31">
        <v>1331.1111111111111</v>
      </c>
      <c r="BY140" s="31" t="s">
        <v>345</v>
      </c>
      <c r="BZ140" s="31">
        <v>1550</v>
      </c>
      <c r="CA140" s="31">
        <v>2024.3309002433091</v>
      </c>
      <c r="CB140" s="31">
        <v>1524.3445692883895</v>
      </c>
      <c r="CC140" s="31" t="s">
        <v>345</v>
      </c>
      <c r="CD140" s="31" t="s">
        <v>345</v>
      </c>
      <c r="CE140" s="32" t="s">
        <v>345</v>
      </c>
      <c r="CF140" s="31" t="s">
        <v>345</v>
      </c>
      <c r="CG140" s="32" t="s">
        <v>345</v>
      </c>
      <c r="CH140" s="31" t="s">
        <v>345</v>
      </c>
      <c r="CI140" s="31">
        <v>616.93428571428581</v>
      </c>
      <c r="CJ140" s="31" t="s">
        <v>345</v>
      </c>
      <c r="CK140" s="31">
        <v>1725.2858836005241</v>
      </c>
      <c r="CL140" s="31">
        <v>992.66994678180538</v>
      </c>
      <c r="CM140" s="31">
        <v>768.11304738602882</v>
      </c>
      <c r="CN140" s="31" t="s">
        <v>345</v>
      </c>
      <c r="CO140" s="31">
        <v>694.22962522308148</v>
      </c>
      <c r="CP140" s="31" t="s">
        <v>345</v>
      </c>
      <c r="CQ140" s="31" t="s">
        <v>345</v>
      </c>
      <c r="CR140" s="31" t="s">
        <v>345</v>
      </c>
      <c r="CS140" s="31">
        <v>1184.9037487335358</v>
      </c>
      <c r="CT140" s="31" t="s">
        <v>345</v>
      </c>
      <c r="CU140" s="31" t="s">
        <v>345</v>
      </c>
      <c r="CV140" s="31" t="s">
        <v>345</v>
      </c>
      <c r="CW140" s="31">
        <v>1159.166206515737</v>
      </c>
      <c r="CX140" s="32" t="s">
        <v>345</v>
      </c>
      <c r="CY140" s="31" t="s">
        <v>345</v>
      </c>
      <c r="CZ140" s="31" t="s">
        <v>345</v>
      </c>
      <c r="DA140" s="31" t="s">
        <v>345</v>
      </c>
      <c r="DB140" s="31" t="s">
        <v>345</v>
      </c>
      <c r="DC140" s="31" t="s">
        <v>345</v>
      </c>
      <c r="DD140" s="31" t="s">
        <v>345</v>
      </c>
      <c r="DE140" s="31" t="s">
        <v>345</v>
      </c>
      <c r="DF140" s="32" t="s">
        <v>345</v>
      </c>
      <c r="DG140" s="31" t="s">
        <v>345</v>
      </c>
      <c r="DH140" s="31" t="s">
        <v>345</v>
      </c>
      <c r="DI140" s="31" t="s">
        <v>345</v>
      </c>
      <c r="DJ140" s="31" t="s">
        <v>345</v>
      </c>
      <c r="DK140" s="31" t="s">
        <v>345</v>
      </c>
      <c r="DL140" s="31" t="s">
        <v>345</v>
      </c>
      <c r="DM140" s="31" t="s">
        <v>345</v>
      </c>
      <c r="DN140" s="31" t="s">
        <v>345</v>
      </c>
      <c r="DO140" s="31" t="s">
        <v>345</v>
      </c>
      <c r="DP140" s="31" t="s">
        <v>345</v>
      </c>
      <c r="DQ140" s="31" t="s">
        <v>345</v>
      </c>
      <c r="DR140" s="31">
        <v>1637.3784481047826</v>
      </c>
      <c r="DS140" s="31" t="s">
        <v>345</v>
      </c>
      <c r="DT140" s="31" t="s">
        <v>345</v>
      </c>
      <c r="DU140" s="31" t="s">
        <v>345</v>
      </c>
      <c r="DV140" s="32" t="s">
        <v>345</v>
      </c>
      <c r="DW140" s="29" t="s">
        <v>345</v>
      </c>
      <c r="DX140" s="31" t="s">
        <v>345</v>
      </c>
      <c r="DY140" s="31" t="s">
        <v>345</v>
      </c>
      <c r="DZ140" s="31" t="s">
        <v>345</v>
      </c>
      <c r="EA140" s="31" t="s">
        <v>345</v>
      </c>
      <c r="EB140" s="31" t="s">
        <v>345</v>
      </c>
      <c r="EC140" s="31" t="s">
        <v>345</v>
      </c>
      <c r="ED140" s="31" t="s">
        <v>345</v>
      </c>
      <c r="EE140" s="31" t="s">
        <v>345</v>
      </c>
      <c r="EF140" s="31" t="s">
        <v>345</v>
      </c>
      <c r="EG140" s="31" t="s">
        <v>345</v>
      </c>
      <c r="EH140" s="31" t="s">
        <v>345</v>
      </c>
      <c r="EI140" s="31" t="s">
        <v>345</v>
      </c>
      <c r="EJ140" s="31" t="s">
        <v>345</v>
      </c>
      <c r="EK140" s="31" t="s">
        <v>345</v>
      </c>
      <c r="EL140" s="31" t="s">
        <v>345</v>
      </c>
      <c r="EM140" s="31" t="s">
        <v>345</v>
      </c>
      <c r="EN140" s="31" t="s">
        <v>345</v>
      </c>
      <c r="EO140" s="31" t="s">
        <v>345</v>
      </c>
      <c r="EP140" s="31" t="s">
        <v>345</v>
      </c>
      <c r="EQ140" s="31" t="s">
        <v>345</v>
      </c>
      <c r="ER140" s="31" t="s">
        <v>345</v>
      </c>
      <c r="ES140" s="31" t="s">
        <v>345</v>
      </c>
      <c r="ET140" s="31" t="s">
        <v>345</v>
      </c>
      <c r="EU140" s="31" t="s">
        <v>345</v>
      </c>
      <c r="EV140" s="31" t="s">
        <v>345</v>
      </c>
      <c r="EW140" s="31" t="s">
        <v>345</v>
      </c>
      <c r="EX140" s="31" t="s">
        <v>345</v>
      </c>
      <c r="EY140" s="31" t="s">
        <v>345</v>
      </c>
      <c r="EZ140" s="31" t="s">
        <v>345</v>
      </c>
      <c r="FA140" s="31" t="s">
        <v>345</v>
      </c>
      <c r="FB140" s="31" t="s">
        <v>345</v>
      </c>
      <c r="FC140" s="31" t="s">
        <v>345</v>
      </c>
      <c r="FD140" s="31" t="s">
        <v>345</v>
      </c>
      <c r="FE140" s="31" t="s">
        <v>345</v>
      </c>
      <c r="FF140" s="31" t="s">
        <v>345</v>
      </c>
      <c r="FG140" s="31" t="s">
        <v>345</v>
      </c>
      <c r="FH140" s="31" t="s">
        <v>345</v>
      </c>
      <c r="FI140" s="31" t="s">
        <v>345</v>
      </c>
      <c r="FJ140" s="31" t="s">
        <v>345</v>
      </c>
      <c r="FK140" s="31" t="s">
        <v>345</v>
      </c>
      <c r="FL140" s="31" t="s">
        <v>345</v>
      </c>
      <c r="FM140" s="31" t="s">
        <v>345</v>
      </c>
      <c r="FN140" s="31" t="s">
        <v>345</v>
      </c>
      <c r="FO140" s="31" t="s">
        <v>345</v>
      </c>
      <c r="FP140" s="31" t="s">
        <v>345</v>
      </c>
      <c r="FQ140" s="31" t="s">
        <v>345</v>
      </c>
      <c r="FR140" s="31" t="s">
        <v>345</v>
      </c>
      <c r="FS140" s="31" t="s">
        <v>345</v>
      </c>
      <c r="FT140" s="31" t="s">
        <v>345</v>
      </c>
      <c r="FU140" s="31" t="s">
        <v>345</v>
      </c>
      <c r="FV140" s="31" t="s">
        <v>345</v>
      </c>
      <c r="FW140" s="31" t="s">
        <v>345</v>
      </c>
      <c r="FX140" s="31" t="s">
        <v>345</v>
      </c>
      <c r="FY140" s="32" t="s">
        <v>345</v>
      </c>
      <c r="FZ140" s="31" t="s">
        <v>345</v>
      </c>
      <c r="GA140" s="49" t="s">
        <v>345</v>
      </c>
    </row>
    <row r="141" spans="1:183">
      <c r="A141" s="50">
        <v>1949</v>
      </c>
      <c r="B141" s="31">
        <v>3293.2053867204377</v>
      </c>
      <c r="C141" s="31">
        <v>5193.3945902019968</v>
      </c>
      <c r="D141" s="31">
        <v>6494.3687943262412</v>
      </c>
      <c r="E141" s="31">
        <v>4143.2576331062328</v>
      </c>
      <c r="F141" s="31">
        <v>4946.3447444551593</v>
      </c>
      <c r="G141" s="31">
        <v>3282.4638555102883</v>
      </c>
      <c r="H141" s="31">
        <v>3264.5691287454379</v>
      </c>
      <c r="I141" s="31">
        <v>5880.4740859783051</v>
      </c>
      <c r="J141" s="31">
        <v>5227.1978810085038</v>
      </c>
      <c r="K141" s="31">
        <v>6569.9496764917321</v>
      </c>
      <c r="L141" s="31">
        <v>8756.59375</v>
      </c>
      <c r="M141" s="31">
        <v>6955.6933534743212</v>
      </c>
      <c r="N141" s="32">
        <v>4721.1625205972214</v>
      </c>
      <c r="O141" s="31">
        <v>3404.2267695404225</v>
      </c>
      <c r="P141" s="31">
        <v>1868.5081466395113</v>
      </c>
      <c r="Q141" s="31">
        <v>2056.5494056909592</v>
      </c>
      <c r="R141" s="31">
        <v>2154.8226103938373</v>
      </c>
      <c r="S141" s="31">
        <v>3620.0787401574803</v>
      </c>
      <c r="T141" s="35">
        <v>4321.7791571328244</v>
      </c>
      <c r="U141" s="31">
        <v>7236.7925243086256</v>
      </c>
      <c r="V141" s="31">
        <v>7520.5526456440421</v>
      </c>
      <c r="W141" s="31">
        <v>7064.0804811047592</v>
      </c>
      <c r="X141" s="31">
        <v>8943.7443212926482</v>
      </c>
      <c r="Y141" s="32">
        <v>8703.9155343901875</v>
      </c>
      <c r="Z141" s="31" t="s">
        <v>345</v>
      </c>
      <c r="AA141" s="31" t="s">
        <v>345</v>
      </c>
      <c r="AB141" s="31">
        <v>3259.3920245526197</v>
      </c>
      <c r="AC141" s="31">
        <v>2354.1916775602017</v>
      </c>
      <c r="AD141" s="31" t="s">
        <v>345</v>
      </c>
      <c r="AE141" s="31" t="s">
        <v>345</v>
      </c>
      <c r="AF141" s="31">
        <v>1678.3665835411473</v>
      </c>
      <c r="AG141" s="35" t="s">
        <v>345</v>
      </c>
      <c r="AH141" s="31" t="s">
        <v>345</v>
      </c>
      <c r="AI141" s="31" t="s">
        <v>345</v>
      </c>
      <c r="AJ141" s="31" t="s">
        <v>345</v>
      </c>
      <c r="AK141" s="31" t="s">
        <v>345</v>
      </c>
      <c r="AL141" s="31" t="s">
        <v>345</v>
      </c>
      <c r="AM141" s="32"/>
      <c r="AN141" s="31"/>
      <c r="AO141" s="31"/>
      <c r="AP141" s="32"/>
      <c r="AQ141" s="31" t="s">
        <v>345</v>
      </c>
      <c r="AR141" s="31" t="s">
        <v>345</v>
      </c>
      <c r="AS141" s="31" t="s">
        <v>345</v>
      </c>
      <c r="AT141" s="31" t="s">
        <v>345</v>
      </c>
      <c r="AU141" s="31" t="s">
        <v>345</v>
      </c>
      <c r="AV141" s="31" t="s">
        <v>345</v>
      </c>
      <c r="AW141" s="31" t="s">
        <v>345</v>
      </c>
      <c r="AX141" s="31" t="s">
        <v>345</v>
      </c>
      <c r="AY141" s="31" t="s">
        <v>345</v>
      </c>
      <c r="AZ141" s="31" t="s">
        <v>345</v>
      </c>
      <c r="BA141" s="31" t="s">
        <v>345</v>
      </c>
      <c r="BB141" s="31" t="s">
        <v>345</v>
      </c>
      <c r="BC141" s="31" t="s">
        <v>345</v>
      </c>
      <c r="BD141" s="31" t="s">
        <v>345</v>
      </c>
      <c r="BE141" s="31" t="s">
        <v>345</v>
      </c>
      <c r="BF141" s="32">
        <v>2623.2732394366194</v>
      </c>
      <c r="BG141" s="31">
        <v>5047.3981284008159</v>
      </c>
      <c r="BH141" s="31">
        <v>1659.2605723965412</v>
      </c>
      <c r="BI141" s="31">
        <v>3568.7990385595431</v>
      </c>
      <c r="BJ141" s="31">
        <v>2107.3371719918055</v>
      </c>
      <c r="BK141" s="31">
        <v>2304.3641694545727</v>
      </c>
      <c r="BL141" s="31">
        <v>2176.6195681151694</v>
      </c>
      <c r="BM141" s="31">
        <v>4503.6563071297996</v>
      </c>
      <c r="BN141" s="31">
        <v>7543.5780732562034</v>
      </c>
      <c r="BO141" s="32">
        <v>2681.7322188388184</v>
      </c>
      <c r="BP141" s="31">
        <v>1743.2975871313674</v>
      </c>
      <c r="BQ141" s="31">
        <v>2123.3766233766237</v>
      </c>
      <c r="BR141" s="31">
        <v>1958.2250278499816</v>
      </c>
      <c r="BS141" s="31" t="s">
        <v>345</v>
      </c>
      <c r="BT141" s="31">
        <v>1860.8247422680413</v>
      </c>
      <c r="BU141" s="31">
        <v>1525</v>
      </c>
      <c r="BV141" s="31">
        <v>2110.6617647058824</v>
      </c>
      <c r="BW141" s="31">
        <v>1045.7217504898758</v>
      </c>
      <c r="BX141" s="31">
        <v>1310.7913669064749</v>
      </c>
      <c r="BY141" s="31" t="s">
        <v>345</v>
      </c>
      <c r="BZ141" s="31">
        <v>1477.6699029126214</v>
      </c>
      <c r="CA141" s="31">
        <v>2031.0262529832937</v>
      </c>
      <c r="CB141" s="31">
        <v>1740.1171303074671</v>
      </c>
      <c r="CC141" s="31" t="s">
        <v>345</v>
      </c>
      <c r="CD141" s="31" t="s">
        <v>345</v>
      </c>
      <c r="CE141" s="32" t="s">
        <v>345</v>
      </c>
      <c r="CF141" s="31" t="s">
        <v>345</v>
      </c>
      <c r="CG141" s="32" t="s">
        <v>345</v>
      </c>
      <c r="CH141" s="31" t="s">
        <v>345</v>
      </c>
      <c r="CI141" s="31">
        <v>624.31267605633798</v>
      </c>
      <c r="CJ141" s="31">
        <v>762.72057239698654</v>
      </c>
      <c r="CK141" s="31">
        <v>1799.8258774444621</v>
      </c>
      <c r="CL141" s="31">
        <v>1024.6636771300448</v>
      </c>
      <c r="CM141" s="31">
        <v>818.88361045130637</v>
      </c>
      <c r="CN141" s="31" t="s">
        <v>345</v>
      </c>
      <c r="CO141" s="31">
        <v>770.74774034511097</v>
      </c>
      <c r="CP141" s="31" t="s">
        <v>345</v>
      </c>
      <c r="CQ141" s="31" t="s">
        <v>345</v>
      </c>
      <c r="CR141" s="31" t="s">
        <v>345</v>
      </c>
      <c r="CS141" s="31">
        <v>1530.6055106418085</v>
      </c>
      <c r="CT141" s="31" t="s">
        <v>345</v>
      </c>
      <c r="CU141" s="31" t="s">
        <v>345</v>
      </c>
      <c r="CV141" s="31" t="s">
        <v>345</v>
      </c>
      <c r="CW141" s="31">
        <v>1199.0610328638497</v>
      </c>
      <c r="CX141" s="32" t="s">
        <v>345</v>
      </c>
      <c r="CY141" s="31" t="s">
        <v>345</v>
      </c>
      <c r="CZ141" s="31" t="s">
        <v>345</v>
      </c>
      <c r="DA141" s="31" t="s">
        <v>345</v>
      </c>
      <c r="DB141" s="31" t="s">
        <v>345</v>
      </c>
      <c r="DC141" s="31" t="s">
        <v>345</v>
      </c>
      <c r="DD141" s="31" t="s">
        <v>345</v>
      </c>
      <c r="DE141" s="31" t="s">
        <v>345</v>
      </c>
      <c r="DF141" s="32" t="s">
        <v>345</v>
      </c>
      <c r="DG141" s="31" t="s">
        <v>345</v>
      </c>
      <c r="DH141" s="31" t="s">
        <v>345</v>
      </c>
      <c r="DI141" s="31" t="s">
        <v>345</v>
      </c>
      <c r="DJ141" s="31" t="s">
        <v>345</v>
      </c>
      <c r="DK141" s="31" t="s">
        <v>345</v>
      </c>
      <c r="DL141" s="31" t="s">
        <v>345</v>
      </c>
      <c r="DM141" s="31" t="s">
        <v>345</v>
      </c>
      <c r="DN141" s="31" t="s">
        <v>345</v>
      </c>
      <c r="DO141" s="31" t="s">
        <v>345</v>
      </c>
      <c r="DP141" s="31" t="s">
        <v>345</v>
      </c>
      <c r="DQ141" s="31" t="s">
        <v>345</v>
      </c>
      <c r="DR141" s="31">
        <v>1518.8523795677038</v>
      </c>
      <c r="DS141" s="31" t="s">
        <v>345</v>
      </c>
      <c r="DT141" s="31" t="s">
        <v>345</v>
      </c>
      <c r="DU141" s="31" t="s">
        <v>345</v>
      </c>
      <c r="DV141" s="29" t="s">
        <v>345</v>
      </c>
      <c r="DW141" s="32" t="s">
        <v>345</v>
      </c>
      <c r="DX141" s="31" t="s">
        <v>345</v>
      </c>
      <c r="DY141" s="31" t="s">
        <v>345</v>
      </c>
      <c r="DZ141" s="31" t="s">
        <v>345</v>
      </c>
      <c r="EA141" s="31" t="s">
        <v>345</v>
      </c>
      <c r="EB141" s="31" t="s">
        <v>345</v>
      </c>
      <c r="EC141" s="31" t="s">
        <v>345</v>
      </c>
      <c r="ED141" s="31" t="s">
        <v>345</v>
      </c>
      <c r="EE141" s="31" t="s">
        <v>345</v>
      </c>
      <c r="EF141" s="31" t="s">
        <v>345</v>
      </c>
      <c r="EG141" s="31" t="s">
        <v>345</v>
      </c>
      <c r="EH141" s="31" t="s">
        <v>345</v>
      </c>
      <c r="EI141" s="31" t="s">
        <v>345</v>
      </c>
      <c r="EJ141" s="31" t="s">
        <v>345</v>
      </c>
      <c r="EK141" s="31" t="s">
        <v>345</v>
      </c>
      <c r="EL141" s="31" t="s">
        <v>345</v>
      </c>
      <c r="EM141" s="31" t="s">
        <v>345</v>
      </c>
      <c r="EN141" s="31" t="s">
        <v>345</v>
      </c>
      <c r="EO141" s="31" t="s">
        <v>345</v>
      </c>
      <c r="EP141" s="31" t="s">
        <v>345</v>
      </c>
      <c r="EQ141" s="31" t="s">
        <v>345</v>
      </c>
      <c r="ER141" s="31" t="s">
        <v>345</v>
      </c>
      <c r="ES141" s="31" t="s">
        <v>345</v>
      </c>
      <c r="ET141" s="31" t="s">
        <v>345</v>
      </c>
      <c r="EU141" s="31" t="s">
        <v>345</v>
      </c>
      <c r="EV141" s="31" t="s">
        <v>345</v>
      </c>
      <c r="EW141" s="31" t="s">
        <v>345</v>
      </c>
      <c r="EX141" s="31" t="s">
        <v>345</v>
      </c>
      <c r="EY141" s="31" t="s">
        <v>345</v>
      </c>
      <c r="EZ141" s="31" t="s">
        <v>345</v>
      </c>
      <c r="FA141" s="31" t="s">
        <v>345</v>
      </c>
      <c r="FB141" s="31" t="s">
        <v>345</v>
      </c>
      <c r="FC141" s="31" t="s">
        <v>345</v>
      </c>
      <c r="FD141" s="31" t="s">
        <v>345</v>
      </c>
      <c r="FE141" s="31" t="s">
        <v>345</v>
      </c>
      <c r="FF141" s="31" t="s">
        <v>345</v>
      </c>
      <c r="FG141" s="31" t="s">
        <v>345</v>
      </c>
      <c r="FH141" s="31" t="s">
        <v>345</v>
      </c>
      <c r="FI141" s="31" t="s">
        <v>345</v>
      </c>
      <c r="FJ141" s="31" t="s">
        <v>345</v>
      </c>
      <c r="FK141" s="31" t="s">
        <v>345</v>
      </c>
      <c r="FL141" s="31" t="s">
        <v>345</v>
      </c>
      <c r="FM141" s="31" t="s">
        <v>345</v>
      </c>
      <c r="FN141" s="31" t="s">
        <v>345</v>
      </c>
      <c r="FO141" s="31" t="s">
        <v>345</v>
      </c>
      <c r="FP141" s="31" t="s">
        <v>345</v>
      </c>
      <c r="FQ141" s="31" t="s">
        <v>345</v>
      </c>
      <c r="FR141" s="31" t="s">
        <v>345</v>
      </c>
      <c r="FS141" s="31" t="s">
        <v>345</v>
      </c>
      <c r="FT141" s="31" t="s">
        <v>345</v>
      </c>
      <c r="FU141" s="31" t="s">
        <v>345</v>
      </c>
      <c r="FV141" s="31" t="s">
        <v>345</v>
      </c>
      <c r="FW141" s="31" t="s">
        <v>345</v>
      </c>
      <c r="FX141" s="31" t="s">
        <v>345</v>
      </c>
      <c r="FY141" s="32" t="s">
        <v>345</v>
      </c>
      <c r="FZ141" s="31" t="s">
        <v>345</v>
      </c>
      <c r="GA141" s="49" t="s">
        <v>345</v>
      </c>
    </row>
    <row r="142" spans="1:183">
      <c r="A142" s="50">
        <v>1950</v>
      </c>
      <c r="B142" s="31">
        <v>3706.0748943778744</v>
      </c>
      <c r="C142" s="31">
        <v>5462.2044734980063</v>
      </c>
      <c r="D142" s="31">
        <v>6943.1046593303681</v>
      </c>
      <c r="E142" s="31">
        <v>4253.28643767617</v>
      </c>
      <c r="F142" s="31">
        <v>5185.8506985276827</v>
      </c>
      <c r="G142" s="31">
        <v>3880.8871812755187</v>
      </c>
      <c r="H142" s="31">
        <v>3501.9000106145845</v>
      </c>
      <c r="I142" s="31">
        <v>5996.1277603747931</v>
      </c>
      <c r="J142" s="31">
        <v>5429.510033316662</v>
      </c>
      <c r="K142" s="31">
        <v>6769.0333618477334</v>
      </c>
      <c r="L142" s="31">
        <v>9063.6983383042189</v>
      </c>
      <c r="M142" s="31">
        <v>6939.3739900652345</v>
      </c>
      <c r="N142" s="32">
        <v>5005.1156763399586</v>
      </c>
      <c r="O142" s="31">
        <v>3452.8983624129182</v>
      </c>
      <c r="P142" s="31">
        <v>1915.0074517302869</v>
      </c>
      <c r="Q142" s="31">
        <v>2086.4054958396259</v>
      </c>
      <c r="R142" s="31">
        <v>2188.9705659377451</v>
      </c>
      <c r="S142" s="31">
        <v>3846.1966152161567</v>
      </c>
      <c r="T142" s="32">
        <v>4568.5665072751544</v>
      </c>
      <c r="U142" s="31">
        <v>7411.576424185927</v>
      </c>
      <c r="V142" s="31">
        <v>8455.6492393793451</v>
      </c>
      <c r="W142" s="31">
        <v>7291.4797655798238</v>
      </c>
      <c r="X142" s="31">
        <v>9561.3478600652797</v>
      </c>
      <c r="Y142" s="32">
        <v>9268.4341910145249</v>
      </c>
      <c r="Z142" s="31">
        <v>1001.3386153623247</v>
      </c>
      <c r="AA142" s="31">
        <v>1651.031110614852</v>
      </c>
      <c r="AB142" s="31">
        <v>3500.6371254552423</v>
      </c>
      <c r="AC142" s="31">
        <v>2479.9581549760351</v>
      </c>
      <c r="AD142" s="31">
        <v>2446.8926873108153</v>
      </c>
      <c r="AE142" s="31">
        <v>1181.9519614863611</v>
      </c>
      <c r="AF142" s="31">
        <v>1550.9826246572377</v>
      </c>
      <c r="AG142" s="32">
        <v>2111.2488704083121</v>
      </c>
      <c r="AH142" s="31" t="s">
        <v>345</v>
      </c>
      <c r="AI142" s="31" t="s">
        <v>345</v>
      </c>
      <c r="AJ142" s="31" t="s">
        <v>345</v>
      </c>
      <c r="AK142" s="31" t="s">
        <v>345</v>
      </c>
      <c r="AL142" s="31" t="s">
        <v>345</v>
      </c>
      <c r="AM142" s="32"/>
      <c r="AN142" s="31"/>
      <c r="AO142" s="31"/>
      <c r="AP142" s="32"/>
      <c r="AQ142" s="31" t="s">
        <v>345</v>
      </c>
      <c r="AR142" s="31" t="s">
        <v>345</v>
      </c>
      <c r="AS142" s="31" t="s">
        <v>345</v>
      </c>
      <c r="AT142" s="31" t="s">
        <v>345</v>
      </c>
      <c r="AU142" s="31" t="s">
        <v>345</v>
      </c>
      <c r="AV142" s="31" t="s">
        <v>345</v>
      </c>
      <c r="AW142" s="31" t="s">
        <v>345</v>
      </c>
      <c r="AX142" s="31" t="s">
        <v>345</v>
      </c>
      <c r="AY142" s="31" t="s">
        <v>345</v>
      </c>
      <c r="AZ142" s="31" t="s">
        <v>345</v>
      </c>
      <c r="BA142" s="31" t="s">
        <v>345</v>
      </c>
      <c r="BB142" s="31" t="s">
        <v>345</v>
      </c>
      <c r="BC142" s="31" t="s">
        <v>345</v>
      </c>
      <c r="BD142" s="31" t="s">
        <v>345</v>
      </c>
      <c r="BE142" s="31" t="s">
        <v>345</v>
      </c>
      <c r="BF142" s="32">
        <v>2841.45804811279</v>
      </c>
      <c r="BG142" s="31">
        <v>4986.7244583429738</v>
      </c>
      <c r="BH142" s="31">
        <v>1671.7226694010403</v>
      </c>
      <c r="BI142" s="31">
        <v>3669.7417976228239</v>
      </c>
      <c r="BJ142" s="31">
        <v>2152.8412932817723</v>
      </c>
      <c r="BK142" s="31">
        <v>2365.0192837117406</v>
      </c>
      <c r="BL142" s="31">
        <v>2307.6318375368492</v>
      </c>
      <c r="BM142" s="31">
        <v>4659.3977509655806</v>
      </c>
      <c r="BN142" s="31">
        <v>7461.9595185152493</v>
      </c>
      <c r="BO142" s="32">
        <v>2695.7693090483508</v>
      </c>
      <c r="BP142" s="31">
        <v>1919.3587338956802</v>
      </c>
      <c r="BQ142" s="31">
        <v>1963.1318758636282</v>
      </c>
      <c r="BR142" s="31">
        <v>2046.2256497505446</v>
      </c>
      <c r="BS142" s="31">
        <v>1026.7882946134414</v>
      </c>
      <c r="BT142" s="31">
        <v>1862.9328878278791</v>
      </c>
      <c r="BU142" s="31">
        <v>1488.8132797195588</v>
      </c>
      <c r="BV142" s="31">
        <v>2084.8939162862889</v>
      </c>
      <c r="BW142" s="31">
        <v>1050.6195878884937</v>
      </c>
      <c r="BX142" s="31">
        <v>1313.3563450131232</v>
      </c>
      <c r="BY142" s="31">
        <v>1326.7848759524757</v>
      </c>
      <c r="BZ142" s="31">
        <v>1615.7884574047562</v>
      </c>
      <c r="CA142" s="31">
        <v>1915.9620930821443</v>
      </c>
      <c r="CB142" s="31">
        <v>1584.3661417296153</v>
      </c>
      <c r="CC142" s="31">
        <v>2143.8232642019839</v>
      </c>
      <c r="CD142" s="31">
        <v>3674.0506329113923</v>
      </c>
      <c r="CE142" s="32">
        <v>1750.0645160091092</v>
      </c>
      <c r="CF142" s="31">
        <v>2533.0842642919488</v>
      </c>
      <c r="CG142" s="32">
        <v>2509.7223599009067</v>
      </c>
      <c r="CH142" s="31">
        <v>448.02172581220339</v>
      </c>
      <c r="CI142" s="31">
        <v>619.00278551532028</v>
      </c>
      <c r="CJ142" s="31">
        <v>803.25352238578807</v>
      </c>
      <c r="CK142" s="31">
        <v>1920.7207207207207</v>
      </c>
      <c r="CL142" s="31">
        <v>1070.2625266524522</v>
      </c>
      <c r="CM142" s="31">
        <v>853.8902207071161</v>
      </c>
      <c r="CN142" s="31">
        <v>817.04939339259261</v>
      </c>
      <c r="CO142" s="31">
        <v>915.7725321888413</v>
      </c>
      <c r="CP142" s="31">
        <v>539.54386854443464</v>
      </c>
      <c r="CQ142" s="31">
        <v>395.68635675391869</v>
      </c>
      <c r="CR142" s="31">
        <v>2218.1493071077334</v>
      </c>
      <c r="CS142" s="31">
        <v>1559.2653733820407</v>
      </c>
      <c r="CT142" s="31">
        <v>496.33394754010465</v>
      </c>
      <c r="CU142" s="31">
        <v>643.01994573546403</v>
      </c>
      <c r="CV142" s="31">
        <v>2218.9609627238037</v>
      </c>
      <c r="CW142" s="31">
        <v>1252.871163082063</v>
      </c>
      <c r="CX142" s="32">
        <v>665.63015178138892</v>
      </c>
      <c r="CY142" s="31">
        <v>644.75616315729542</v>
      </c>
      <c r="CZ142" s="31">
        <v>481.97675328828922</v>
      </c>
      <c r="DA142" s="31">
        <v>612.94263365967049</v>
      </c>
      <c r="DB142" s="31">
        <v>435.42203184103892</v>
      </c>
      <c r="DC142" s="31">
        <v>853.85708584183112</v>
      </c>
      <c r="DD142" s="31">
        <v>658.07579442502777</v>
      </c>
      <c r="DE142" s="31">
        <v>1385.3117114553086</v>
      </c>
      <c r="DF142" s="32">
        <v>709.7165273485698</v>
      </c>
      <c r="DG142" s="31">
        <v>2104.4539466585061</v>
      </c>
      <c r="DH142" s="31">
        <v>1719.6105642844041</v>
      </c>
      <c r="DI142" s="31">
        <v>1363.606289073643</v>
      </c>
      <c r="DJ142" s="31">
        <v>2817.3031029281492</v>
      </c>
      <c r="DK142" s="31">
        <v>1663.1490027834268</v>
      </c>
      <c r="DL142" s="31">
        <v>28878.138142405209</v>
      </c>
      <c r="DM142" s="31">
        <v>2428.7394253416155</v>
      </c>
      <c r="DN142" s="31">
        <v>623.09461658566704</v>
      </c>
      <c r="DO142" s="31">
        <v>30387.13121689191</v>
      </c>
      <c r="DP142" s="31">
        <v>2230.7660332029559</v>
      </c>
      <c r="DQ142" s="31">
        <v>2408.5022909886875</v>
      </c>
      <c r="DR142" s="31">
        <v>1622.9327657763681</v>
      </c>
      <c r="DS142" s="31">
        <v>15797.558085147599</v>
      </c>
      <c r="DT142" s="31">
        <v>911.23107388526932</v>
      </c>
      <c r="DU142" s="31">
        <v>960.19900497512435</v>
      </c>
      <c r="DV142" s="32">
        <v>1776.2598549626921</v>
      </c>
      <c r="DW142" s="32">
        <v>715.28723355017814</v>
      </c>
      <c r="DX142" s="31">
        <v>1364.7395829666857</v>
      </c>
      <c r="DY142" s="31">
        <v>1051.8219640146228</v>
      </c>
      <c r="DZ142" s="31">
        <v>1083.6280470946328</v>
      </c>
      <c r="EA142" s="31">
        <v>348.50665555818307</v>
      </c>
      <c r="EB142" s="31">
        <v>474.31265682472696</v>
      </c>
      <c r="EC142" s="31">
        <v>360.14245938846318</v>
      </c>
      <c r="ED142" s="31">
        <v>670.95112917331505</v>
      </c>
      <c r="EE142" s="31">
        <v>449.64762454150639</v>
      </c>
      <c r="EF142" s="31">
        <v>771.57705582159588</v>
      </c>
      <c r="EG142" s="31">
        <v>475.50223965389574</v>
      </c>
      <c r="EH142" s="31">
        <v>560.30522440330981</v>
      </c>
      <c r="EI142" s="31">
        <v>1198.2070919401388</v>
      </c>
      <c r="EJ142" s="31">
        <v>1040.8779026075442</v>
      </c>
      <c r="EK142" s="31">
        <v>1499.5815375278542</v>
      </c>
      <c r="EL142" s="31">
        <v>909.90258457362938</v>
      </c>
      <c r="EM142" s="31">
        <v>539.76250449802092</v>
      </c>
      <c r="EN142" s="31">
        <v>390.07455073916731</v>
      </c>
      <c r="EO142" s="31">
        <v>3108.3773176667414</v>
      </c>
      <c r="EP142" s="31">
        <v>607.36467539895102</v>
      </c>
      <c r="EQ142" s="31">
        <v>1121.7935498387897</v>
      </c>
      <c r="ER142" s="31">
        <v>303.32103250659031</v>
      </c>
      <c r="ES142" s="31">
        <v>289.15272468612466</v>
      </c>
      <c r="ET142" s="31">
        <v>650.60094704686321</v>
      </c>
      <c r="EU142" s="31">
        <v>355.36603967980216</v>
      </c>
      <c r="EV142" s="31">
        <v>1054.7588559082881</v>
      </c>
      <c r="EW142" s="31">
        <v>857.16812041963794</v>
      </c>
      <c r="EX142" s="31">
        <v>951.01047140468506</v>
      </c>
      <c r="EY142" s="31">
        <v>324.05560335715057</v>
      </c>
      <c r="EZ142" s="31">
        <v>456.87522974763272</v>
      </c>
      <c r="FA142" s="31">
        <v>463.9176730528074</v>
      </c>
      <c r="FB142" s="31">
        <v>2489.7586873950554</v>
      </c>
      <c r="FC142" s="31">
        <v>1455.3613551578314</v>
      </c>
      <c r="FD142" s="31">
        <v>1133.420416551131</v>
      </c>
      <c r="FE142" s="31">
        <v>2159.7048700967962</v>
      </c>
      <c r="FF142" s="31">
        <v>617.03084620137508</v>
      </c>
      <c r="FG142" s="31">
        <v>752.68132376153039</v>
      </c>
      <c r="FH142" s="31">
        <v>546.90204796856256</v>
      </c>
      <c r="FI142" s="31">
        <v>820.35827892181487</v>
      </c>
      <c r="FJ142" s="31">
        <v>1258.8983876315187</v>
      </c>
      <c r="FK142" s="31">
        <v>1912.258165761654</v>
      </c>
      <c r="FL142" s="31">
        <v>656.26840042332276</v>
      </c>
      <c r="FM142" s="31">
        <v>1056.633244897725</v>
      </c>
      <c r="FN142" s="31">
        <v>2534.9459559812576</v>
      </c>
      <c r="FO142" s="31">
        <v>820.83681391957202</v>
      </c>
      <c r="FP142" s="31">
        <v>721.08907444747763</v>
      </c>
      <c r="FQ142" s="31">
        <v>423.71368929684735</v>
      </c>
      <c r="FR142" s="31">
        <v>573.99402038199366</v>
      </c>
      <c r="FS142" s="31">
        <v>1114.5962594351395</v>
      </c>
      <c r="FT142" s="31">
        <v>686.85410343376657</v>
      </c>
      <c r="FU142" s="31">
        <v>569.74207419447396</v>
      </c>
      <c r="FV142" s="31">
        <v>660.9100089642086</v>
      </c>
      <c r="FW142" s="31">
        <v>700.97937333145012</v>
      </c>
      <c r="FX142" s="31">
        <v>752.04723970809425</v>
      </c>
      <c r="FY142" s="32">
        <v>889.03473991180999</v>
      </c>
      <c r="FZ142" s="31" t="s">
        <v>345</v>
      </c>
      <c r="GA142" s="49">
        <v>2110.7375878729968</v>
      </c>
    </row>
    <row r="143" spans="1:183">
      <c r="A143" s="50">
        <v>1951</v>
      </c>
      <c r="B143" s="31">
        <v>3959.3676027701731</v>
      </c>
      <c r="C143" s="31">
        <v>5746.9211440929221</v>
      </c>
      <c r="D143" s="31">
        <v>6936.4860280415087</v>
      </c>
      <c r="E143" s="31">
        <v>4571.1956118894077</v>
      </c>
      <c r="F143" s="31">
        <v>5461.1077411226725</v>
      </c>
      <c r="G143" s="31">
        <v>4205.8117177849936</v>
      </c>
      <c r="H143" s="31">
        <v>3738.4959298156818</v>
      </c>
      <c r="I143" s="31">
        <v>6031.9684389921549</v>
      </c>
      <c r="J143" s="31">
        <v>5670.2759078571953</v>
      </c>
      <c r="K143" s="31">
        <v>6979.0664780763791</v>
      </c>
      <c r="L143" s="31">
        <v>9684.1440303221734</v>
      </c>
      <c r="M143" s="31">
        <v>7123.3644859813085</v>
      </c>
      <c r="N143" s="32">
        <v>5258.6322064399919</v>
      </c>
      <c r="O143" s="31">
        <v>3544.0681969553048</v>
      </c>
      <c r="P143" s="31">
        <v>2061.7540118868978</v>
      </c>
      <c r="Q143" s="31">
        <v>2167.6629074526663</v>
      </c>
      <c r="R143" s="31">
        <v>2386.4929017976888</v>
      </c>
      <c r="S143" s="31">
        <v>3721.5315144936358</v>
      </c>
      <c r="T143" s="32">
        <v>4805.59954224577</v>
      </c>
      <c r="U143" s="31">
        <v>7507.343783047023</v>
      </c>
      <c r="V143" s="31">
        <v>7653.3245283813358</v>
      </c>
      <c r="W143" s="31">
        <v>7533.4902228959909</v>
      </c>
      <c r="X143" s="31">
        <v>10116.246335825619</v>
      </c>
      <c r="Y143" s="32">
        <v>9759.963039108914</v>
      </c>
      <c r="Z143" s="31">
        <v>1044.5579725687915</v>
      </c>
      <c r="AA143" s="31">
        <v>1988.6334501059691</v>
      </c>
      <c r="AB143" s="31">
        <v>3523.7293612397266</v>
      </c>
      <c r="AC143" s="31">
        <v>2694.9683713176896</v>
      </c>
      <c r="AD143" s="31">
        <v>2510.2379889085578</v>
      </c>
      <c r="AE143" s="31">
        <v>1255.7094266277938</v>
      </c>
      <c r="AF143" s="31">
        <v>1591.1542453024874</v>
      </c>
      <c r="AG143" s="32">
        <v>2205.6660142839128</v>
      </c>
      <c r="AH143" s="31" t="s">
        <v>345</v>
      </c>
      <c r="AI143" s="31" t="s">
        <v>345</v>
      </c>
      <c r="AJ143" s="31" t="s">
        <v>345</v>
      </c>
      <c r="AK143" s="31" t="s">
        <v>345</v>
      </c>
      <c r="AL143" s="31" t="s">
        <v>345</v>
      </c>
      <c r="AM143" s="32"/>
      <c r="AN143" s="31"/>
      <c r="AO143" s="31"/>
      <c r="AP143" s="32"/>
      <c r="AQ143" s="31" t="s">
        <v>345</v>
      </c>
      <c r="AR143" s="31" t="s">
        <v>345</v>
      </c>
      <c r="AS143" s="31" t="s">
        <v>345</v>
      </c>
      <c r="AT143" s="31" t="s">
        <v>345</v>
      </c>
      <c r="AU143" s="31" t="s">
        <v>345</v>
      </c>
      <c r="AV143" s="31" t="s">
        <v>345</v>
      </c>
      <c r="AW143" s="31" t="s">
        <v>345</v>
      </c>
      <c r="AX143" s="31" t="s">
        <v>345</v>
      </c>
      <c r="AY143" s="31" t="s">
        <v>345</v>
      </c>
      <c r="AZ143" s="31" t="s">
        <v>345</v>
      </c>
      <c r="BA143" s="31" t="s">
        <v>345</v>
      </c>
      <c r="BB143" s="31" t="s">
        <v>345</v>
      </c>
      <c r="BC143" s="31" t="s">
        <v>345</v>
      </c>
      <c r="BD143" s="31" t="s">
        <v>345</v>
      </c>
      <c r="BE143" s="31" t="s">
        <v>345</v>
      </c>
      <c r="BF143" s="32">
        <v>2805.8527950233238</v>
      </c>
      <c r="BG143" s="31">
        <v>5073.0299151549361</v>
      </c>
      <c r="BH143" s="31">
        <v>1702.1019089332567</v>
      </c>
      <c r="BI143" s="31">
        <v>3730.9978397716359</v>
      </c>
      <c r="BJ143" s="31">
        <v>2150.1044713748433</v>
      </c>
      <c r="BK143" s="31">
        <v>2477.3831859281572</v>
      </c>
      <c r="BL143" s="31">
        <v>2425.6982954690652</v>
      </c>
      <c r="BM143" s="31">
        <v>4954.882009482425</v>
      </c>
      <c r="BN143" s="31">
        <v>7663.1870301436447</v>
      </c>
      <c r="BO143" s="32">
        <v>2764.9902299510909</v>
      </c>
      <c r="BP143" s="31">
        <v>2012.6310928307057</v>
      </c>
      <c r="BQ143" s="31">
        <v>1951.2227811681871</v>
      </c>
      <c r="BR143" s="31">
        <v>2175.5671486984361</v>
      </c>
      <c r="BS143" s="31">
        <v>1116.5194026765876</v>
      </c>
      <c r="BT143" s="31">
        <v>1835.1154812782652</v>
      </c>
      <c r="BU143" s="31">
        <v>1480.080974752683</v>
      </c>
      <c r="BV143" s="31">
        <v>2047.2928897586432</v>
      </c>
      <c r="BW143" s="31">
        <v>1049.5867768595042</v>
      </c>
      <c r="BX143" s="31">
        <v>1344.4662190991535</v>
      </c>
      <c r="BY143" s="31">
        <v>1412.1932392582605</v>
      </c>
      <c r="BZ143" s="31">
        <v>1674.1697876880457</v>
      </c>
      <c r="CA143" s="31">
        <v>1851.325964437066</v>
      </c>
      <c r="CB143" s="31">
        <v>1572.626920495559</v>
      </c>
      <c r="CC143" s="31">
        <v>2205.3691275167785</v>
      </c>
      <c r="CD143" s="31">
        <v>3893.9417296130719</v>
      </c>
      <c r="CE143" s="32">
        <v>1793.4938695058063</v>
      </c>
      <c r="CF143" s="31">
        <v>2613.8490973342136</v>
      </c>
      <c r="CG143" s="32">
        <v>2574.8031814210203</v>
      </c>
      <c r="CH143" s="31">
        <v>491.01851187486545</v>
      </c>
      <c r="CI143" s="31">
        <v>622.90958904109596</v>
      </c>
      <c r="CJ143" s="31">
        <v>851.1601026848723</v>
      </c>
      <c r="CK143" s="31">
        <v>2125.6085093759507</v>
      </c>
      <c r="CL143" s="31">
        <v>1150.5767096987131</v>
      </c>
      <c r="CM143" s="31">
        <v>787.02104105303908</v>
      </c>
      <c r="CN143" s="31">
        <v>848.87021146319535</v>
      </c>
      <c r="CO143" s="31">
        <v>949.04130742504174</v>
      </c>
      <c r="CP143" s="31">
        <v>541.15030517982302</v>
      </c>
      <c r="CQ143" s="31">
        <v>446.42640564181096</v>
      </c>
      <c r="CR143" s="31">
        <v>2295.4398848806632</v>
      </c>
      <c r="CS143" s="31">
        <v>1440.0230695402911</v>
      </c>
      <c r="CT143" s="31">
        <v>505.29870241362408</v>
      </c>
      <c r="CU143" s="31">
        <v>607.54481813103519</v>
      </c>
      <c r="CV143" s="31">
        <v>2252.5980713416347</v>
      </c>
      <c r="CW143" s="31">
        <v>1292.7040428561372</v>
      </c>
      <c r="CX143" s="32">
        <v>701.97634337845886</v>
      </c>
      <c r="CY143" s="31">
        <v>652.78744948532028</v>
      </c>
      <c r="CZ143" s="31">
        <v>486.34076596487785</v>
      </c>
      <c r="DA143" s="31">
        <v>620.56991433323867</v>
      </c>
      <c r="DB143" s="31">
        <v>447.43750134674889</v>
      </c>
      <c r="DC143" s="31">
        <v>708.9837717369121</v>
      </c>
      <c r="DD143" s="31">
        <v>676.33116570067034</v>
      </c>
      <c r="DE143" s="31">
        <v>1410.1783536691744</v>
      </c>
      <c r="DF143" s="32">
        <v>695.72507468996639</v>
      </c>
      <c r="DG143" s="31">
        <v>2184.9042964961855</v>
      </c>
      <c r="DH143" s="31">
        <v>1673.6174627416624</v>
      </c>
      <c r="DI143" s="31">
        <v>1445.3825309824063</v>
      </c>
      <c r="DJ143" s="31">
        <v>3158.9463162612547</v>
      </c>
      <c r="DK143" s="31">
        <v>1695.372974505985</v>
      </c>
      <c r="DL143" s="31">
        <v>29777.137995023368</v>
      </c>
      <c r="DM143" s="31">
        <v>2120.7178997826259</v>
      </c>
      <c r="DN143" s="31">
        <v>649.56143799192796</v>
      </c>
      <c r="DO143" s="31">
        <v>30523.411128614916</v>
      </c>
      <c r="DP143" s="31">
        <v>2373.8976621480338</v>
      </c>
      <c r="DQ143" s="31">
        <v>2264.1319668888027</v>
      </c>
      <c r="DR143" s="31">
        <v>1784.4110944987974</v>
      </c>
      <c r="DS143" s="31">
        <v>16709.160250030505</v>
      </c>
      <c r="DT143" s="31">
        <v>917.51928611344545</v>
      </c>
      <c r="DU143" s="31">
        <v>997.03557312252963</v>
      </c>
      <c r="DV143" s="32">
        <v>1840.3141968998473</v>
      </c>
      <c r="DW143" s="32">
        <v>751.39085578664253</v>
      </c>
      <c r="DX143" s="31">
        <v>1346.9402066263474</v>
      </c>
      <c r="DY143" s="31">
        <v>1076.1796700051161</v>
      </c>
      <c r="DZ143" s="31">
        <v>1063.1270824377013</v>
      </c>
      <c r="EA143" s="31">
        <v>355.13351296833389</v>
      </c>
      <c r="EB143" s="31">
        <v>487.14247325852051</v>
      </c>
      <c r="EC143" s="31">
        <v>374.15207959929558</v>
      </c>
      <c r="ED143" s="31">
        <v>687.40817011650552</v>
      </c>
      <c r="EE143" s="31">
        <v>455.32131313520432</v>
      </c>
      <c r="EF143" s="31">
        <v>790.48633963473821</v>
      </c>
      <c r="EG143" s="31">
        <v>486.30554509330562</v>
      </c>
      <c r="EH143" s="31">
        <v>580.94215410549589</v>
      </c>
      <c r="EI143" s="31">
        <v>1221.9629379804726</v>
      </c>
      <c r="EJ143" s="31">
        <v>1058.0168966276985</v>
      </c>
      <c r="EK143" s="31">
        <v>1545.5161954570667</v>
      </c>
      <c r="EL143" s="31">
        <v>904.65416858636911</v>
      </c>
      <c r="EM143" s="31">
        <v>560.5800134539204</v>
      </c>
      <c r="EN143" s="31">
        <v>394.51289512445317</v>
      </c>
      <c r="EO143" s="31">
        <v>3204.4274008780376</v>
      </c>
      <c r="EP143" s="31">
        <v>627.38917697381601</v>
      </c>
      <c r="EQ143" s="31">
        <v>1133.5354406779845</v>
      </c>
      <c r="ER143" s="31">
        <v>316.73347661998508</v>
      </c>
      <c r="ES143" s="31">
        <v>305.69613282754898</v>
      </c>
      <c r="ET143" s="31">
        <v>771.24545339472934</v>
      </c>
      <c r="EU143" s="31">
        <v>369.99289970305517</v>
      </c>
      <c r="EV143" s="31">
        <v>1089.8555674542324</v>
      </c>
      <c r="EW143" s="31">
        <v>924.62441554137013</v>
      </c>
      <c r="EX143" s="31">
        <v>971.56395689833994</v>
      </c>
      <c r="EY143" s="31">
        <v>331.84133739232061</v>
      </c>
      <c r="EZ143" s="31">
        <v>464.49501335646204</v>
      </c>
      <c r="FA143" s="31">
        <v>477.21119863870069</v>
      </c>
      <c r="FB143" s="31">
        <v>2540.2406267258611</v>
      </c>
      <c r="FC143" s="31">
        <v>1458.0187449765776</v>
      </c>
      <c r="FD143" s="31">
        <v>1155.4554337020925</v>
      </c>
      <c r="FE143" s="31">
        <v>2175.6757464279558</v>
      </c>
      <c r="FF143" s="31">
        <v>629.64161816324349</v>
      </c>
      <c r="FG143" s="31">
        <v>791.82151354634323</v>
      </c>
      <c r="FH143" s="31">
        <v>567.26607795234008</v>
      </c>
      <c r="FI143" s="31">
        <v>817.81160291074173</v>
      </c>
      <c r="FJ143" s="31">
        <v>1281.4199509234793</v>
      </c>
      <c r="FK143" s="31">
        <v>2018.6800777797803</v>
      </c>
      <c r="FL143" s="31">
        <v>684.5663198421862</v>
      </c>
      <c r="FM143" s="31">
        <v>1097.6603394043138</v>
      </c>
      <c r="FN143" s="31">
        <v>2591.1064082425642</v>
      </c>
      <c r="FO143" s="31">
        <v>836.98643094176305</v>
      </c>
      <c r="FP143" s="31">
        <v>745.22515208249524</v>
      </c>
      <c r="FQ143" s="31">
        <v>465.94593369171582</v>
      </c>
      <c r="FR143" s="31">
        <v>583.73733943129275</v>
      </c>
      <c r="FS143" s="31">
        <v>1106.1750642215798</v>
      </c>
      <c r="FT143" s="31">
        <v>642.03063229914778</v>
      </c>
      <c r="FU143" s="31">
        <v>624.29891692784645</v>
      </c>
      <c r="FV143" s="31">
        <v>687.58738455392745</v>
      </c>
      <c r="FW143" s="31">
        <v>721.80365517304494</v>
      </c>
      <c r="FX143" s="31">
        <v>773.70471159489898</v>
      </c>
      <c r="FY143" s="32">
        <v>911.59266757684486</v>
      </c>
      <c r="FZ143" s="31" t="s">
        <v>345</v>
      </c>
      <c r="GA143" s="49">
        <v>2197.005536460234</v>
      </c>
    </row>
    <row r="144" spans="1:183">
      <c r="A144" s="50">
        <v>1952</v>
      </c>
      <c r="B144" s="31">
        <v>3967.2206302401405</v>
      </c>
      <c r="C144" s="31">
        <v>5668.2364678385475</v>
      </c>
      <c r="D144" s="31">
        <v>6955.2376557452699</v>
      </c>
      <c r="E144" s="31">
        <v>4674.4896711893407</v>
      </c>
      <c r="F144" s="31">
        <v>5564.2599110781775</v>
      </c>
      <c r="G144" s="31">
        <v>4552.6020091530445</v>
      </c>
      <c r="H144" s="31">
        <v>3997.4195443292911</v>
      </c>
      <c r="I144" s="31">
        <v>6083.8059146282967</v>
      </c>
      <c r="J144" s="31">
        <v>5813.9216344623719</v>
      </c>
      <c r="K144" s="31">
        <v>6974.0350877192986</v>
      </c>
      <c r="L144" s="31">
        <v>9630.1142263759084</v>
      </c>
      <c r="M144" s="31">
        <v>7090.7198096371212</v>
      </c>
      <c r="N144" s="32">
        <v>5412.1275633607147</v>
      </c>
      <c r="O144" s="31">
        <v>3642.4226903998301</v>
      </c>
      <c r="P144" s="31">
        <v>2053.2117802993566</v>
      </c>
      <c r="Q144" s="31">
        <v>2161.3760182030364</v>
      </c>
      <c r="R144" s="31">
        <v>2558.4704939111807</v>
      </c>
      <c r="S144" s="31">
        <v>3964.4533512781513</v>
      </c>
      <c r="T144" s="32">
        <v>4951.2099579898668</v>
      </c>
      <c r="U144" s="31">
        <v>7417.8376962844768</v>
      </c>
      <c r="V144" s="31">
        <v>7796.2937526381165</v>
      </c>
      <c r="W144" s="31">
        <v>7833.0352051024829</v>
      </c>
      <c r="X144" s="31">
        <v>10315.544610385077</v>
      </c>
      <c r="Y144" s="32">
        <v>9949.9362353441156</v>
      </c>
      <c r="Z144" s="31">
        <v>1046.2330542598916</v>
      </c>
      <c r="AA144" s="31">
        <v>1893.2553326987277</v>
      </c>
      <c r="AB144" s="31">
        <v>3597.6345112118688</v>
      </c>
      <c r="AC144" s="31">
        <v>2761.9895245110079</v>
      </c>
      <c r="AD144" s="31">
        <v>2521.2090182814327</v>
      </c>
      <c r="AE144" s="31">
        <v>1333.0727600721589</v>
      </c>
      <c r="AF144" s="31">
        <v>1448.3830064384183</v>
      </c>
      <c r="AG144" s="32">
        <v>2207.1919622504024</v>
      </c>
      <c r="AH144" s="31" t="s">
        <v>345</v>
      </c>
      <c r="AI144" s="31" t="s">
        <v>345</v>
      </c>
      <c r="AJ144" s="31" t="s">
        <v>345</v>
      </c>
      <c r="AK144" s="31" t="s">
        <v>345</v>
      </c>
      <c r="AL144" s="31" t="s">
        <v>345</v>
      </c>
      <c r="AM144" s="32"/>
      <c r="AN144" s="31"/>
      <c r="AO144" s="31"/>
      <c r="AP144" s="32"/>
      <c r="AQ144" s="31" t="s">
        <v>345</v>
      </c>
      <c r="AR144" s="31" t="s">
        <v>345</v>
      </c>
      <c r="AS144" s="31" t="s">
        <v>345</v>
      </c>
      <c r="AT144" s="31" t="s">
        <v>345</v>
      </c>
      <c r="AU144" s="31" t="s">
        <v>345</v>
      </c>
      <c r="AV144" s="31" t="s">
        <v>345</v>
      </c>
      <c r="AW144" s="31" t="s">
        <v>345</v>
      </c>
      <c r="AX144" s="31" t="s">
        <v>345</v>
      </c>
      <c r="AY144" s="31" t="s">
        <v>345</v>
      </c>
      <c r="AZ144" s="31" t="s">
        <v>345</v>
      </c>
      <c r="BA144" s="31" t="s">
        <v>345</v>
      </c>
      <c r="BB144" s="31" t="s">
        <v>345</v>
      </c>
      <c r="BC144" s="31" t="s">
        <v>345</v>
      </c>
      <c r="BD144" s="31" t="s">
        <v>345</v>
      </c>
      <c r="BE144" s="31" t="s">
        <v>345</v>
      </c>
      <c r="BF144" s="32">
        <v>2936.6411725386993</v>
      </c>
      <c r="BG144" s="31">
        <v>4717.4138594959904</v>
      </c>
      <c r="BH144" s="31">
        <v>1752.2352345900965</v>
      </c>
      <c r="BI144" s="31">
        <v>3893.0318496927393</v>
      </c>
      <c r="BJ144" s="31">
        <v>2214.4366533878733</v>
      </c>
      <c r="BK144" s="31">
        <v>2503.987733409253</v>
      </c>
      <c r="BL144" s="31">
        <v>2487.3842780069031</v>
      </c>
      <c r="BM144" s="31">
        <v>4956.5794408701422</v>
      </c>
      <c r="BN144" s="31">
        <v>7991.8111144120267</v>
      </c>
      <c r="BO144" s="32">
        <v>2773.9556264358948</v>
      </c>
      <c r="BP144" s="31">
        <v>2030.6487497897385</v>
      </c>
      <c r="BQ144" s="31">
        <v>2113.7472377166778</v>
      </c>
      <c r="BR144" s="31">
        <v>2206.6324810908227</v>
      </c>
      <c r="BS144" s="31">
        <v>1172.4585826296307</v>
      </c>
      <c r="BT144" s="31">
        <v>2008.8746666786897</v>
      </c>
      <c r="BU144" s="31">
        <v>1549.7842490815594</v>
      </c>
      <c r="BV144" s="31">
        <v>2024.005053695515</v>
      </c>
      <c r="BW144" s="31">
        <v>1091.3356271504535</v>
      </c>
      <c r="BX144" s="31">
        <v>1356.2199290521685</v>
      </c>
      <c r="BY144" s="31">
        <v>1504.1073701261137</v>
      </c>
      <c r="BZ144" s="31">
        <v>1899.999142212577</v>
      </c>
      <c r="CA144" s="31">
        <v>1900.9020508892859</v>
      </c>
      <c r="CB144" s="31">
        <v>1505.9040694759738</v>
      </c>
      <c r="CC144" s="31">
        <v>2341.2662775033677</v>
      </c>
      <c r="CD144" s="31">
        <v>3940.5597043071584</v>
      </c>
      <c r="CE144" s="32">
        <v>1853.0720096075252</v>
      </c>
      <c r="CF144" s="31">
        <v>2697.032553822256</v>
      </c>
      <c r="CG144" s="32">
        <v>2595.0767654767806</v>
      </c>
      <c r="CH144" s="31">
        <v>537.61403385421249</v>
      </c>
      <c r="CI144" s="31">
        <v>629.43010752688167</v>
      </c>
      <c r="CJ144" s="31">
        <v>879.13863221874863</v>
      </c>
      <c r="CK144" s="31">
        <v>2336.4246820965195</v>
      </c>
      <c r="CL144" s="31">
        <v>1185.8534885123202</v>
      </c>
      <c r="CM144" s="31">
        <v>835.27584176704784</v>
      </c>
      <c r="CN144" s="31">
        <v>869.11788316083278</v>
      </c>
      <c r="CO144" s="31">
        <v>1028.2654712987173</v>
      </c>
      <c r="CP144" s="31">
        <v>548.31396654815546</v>
      </c>
      <c r="CQ144" s="31">
        <v>449.29972596598566</v>
      </c>
      <c r="CR144" s="31">
        <v>2377.3460651959167</v>
      </c>
      <c r="CS144" s="31">
        <v>1471.4646986283224</v>
      </c>
      <c r="CT144" s="31">
        <v>517.0684873982525</v>
      </c>
      <c r="CU144" s="31">
        <v>595.57554485790354</v>
      </c>
      <c r="CV144" s="31">
        <v>2279.5031055900622</v>
      </c>
      <c r="CW144" s="31">
        <v>1312.6137739442474</v>
      </c>
      <c r="CX144" s="32">
        <v>741.90601054101955</v>
      </c>
      <c r="CY144" s="31">
        <v>663.5939493430111</v>
      </c>
      <c r="CZ144" s="31">
        <v>504.4914223675475</v>
      </c>
      <c r="DA144" s="31">
        <v>627.91605441871013</v>
      </c>
      <c r="DB144" s="31">
        <v>462.1170205192447</v>
      </c>
      <c r="DC144" s="31">
        <v>752.91963623435061</v>
      </c>
      <c r="DD144" s="31">
        <v>693.75973236243806</v>
      </c>
      <c r="DE144" s="31">
        <v>1467.1938229185905</v>
      </c>
      <c r="DF144" s="32">
        <v>718.06879620968016</v>
      </c>
      <c r="DG144" s="31">
        <v>2267.3317317551873</v>
      </c>
      <c r="DH144" s="31">
        <v>1628.9760367131171</v>
      </c>
      <c r="DI144" s="31">
        <v>1556.5179994384459</v>
      </c>
      <c r="DJ144" s="31">
        <v>3028.9918288895483</v>
      </c>
      <c r="DK144" s="31">
        <v>1725.8966073800366</v>
      </c>
      <c r="DL144" s="31">
        <v>30023.395647321428</v>
      </c>
      <c r="DM144" s="31">
        <v>2193.1954040150172</v>
      </c>
      <c r="DN144" s="31">
        <v>677.41423727297047</v>
      </c>
      <c r="DO144" s="31">
        <v>30107.414902463468</v>
      </c>
      <c r="DP144" s="31">
        <v>2469.8071256408093</v>
      </c>
      <c r="DQ144" s="31">
        <v>2786.3265504546357</v>
      </c>
      <c r="DR144" s="31">
        <v>1947.0961014589302</v>
      </c>
      <c r="DS144" s="31">
        <v>17246.392677759224</v>
      </c>
      <c r="DT144" s="31">
        <v>923.53268962365564</v>
      </c>
      <c r="DU144" s="31">
        <v>1034.3137254901962</v>
      </c>
      <c r="DV144" s="32">
        <v>1937.0758013752306</v>
      </c>
      <c r="DW144" s="32">
        <v>793.52022159165313</v>
      </c>
      <c r="DX144" s="31">
        <v>1375.860182068358</v>
      </c>
      <c r="DY144" s="31">
        <v>1101.1094977782871</v>
      </c>
      <c r="DZ144" s="31">
        <v>1042.700760725965</v>
      </c>
      <c r="EA144" s="31">
        <v>359.48231288398597</v>
      </c>
      <c r="EB144" s="31">
        <v>499.64885088027972</v>
      </c>
      <c r="EC144" s="31">
        <v>379.21723137010463</v>
      </c>
      <c r="ED144" s="31">
        <v>703.78072461725549</v>
      </c>
      <c r="EE144" s="31">
        <v>461.12296185339414</v>
      </c>
      <c r="EF144" s="31">
        <v>808.97464507388383</v>
      </c>
      <c r="EG144" s="31">
        <v>496.93155019530565</v>
      </c>
      <c r="EH144" s="31">
        <v>587.40808234808026</v>
      </c>
      <c r="EI144" s="31">
        <v>1245.0150764797461</v>
      </c>
      <c r="EJ144" s="31">
        <v>1075.0691773769474</v>
      </c>
      <c r="EK144" s="31">
        <v>1553.9672225031948</v>
      </c>
      <c r="EL144" s="31">
        <v>900.02274996604729</v>
      </c>
      <c r="EM144" s="31">
        <v>571.52338636824538</v>
      </c>
      <c r="EN144" s="31">
        <v>398.94780054076375</v>
      </c>
      <c r="EO144" s="31">
        <v>3302.3084407773772</v>
      </c>
      <c r="EP144" s="31">
        <v>631.87162215879425</v>
      </c>
      <c r="EQ144" s="31">
        <v>1083.9663750046834</v>
      </c>
      <c r="ER144" s="31">
        <v>321.73175651470433</v>
      </c>
      <c r="ES144" s="31">
        <v>322.872398355538</v>
      </c>
      <c r="ET144" s="31">
        <v>667.22781681415938</v>
      </c>
      <c r="EU144" s="31">
        <v>375.33078454236158</v>
      </c>
      <c r="EV144" s="31">
        <v>1096.9433852113036</v>
      </c>
      <c r="EW144" s="31">
        <v>963.00095417507976</v>
      </c>
      <c r="EX144" s="31">
        <v>991.75468015692331</v>
      </c>
      <c r="EY144" s="31">
        <v>339.40530867793262</v>
      </c>
      <c r="EZ144" s="31">
        <v>472.07963640148671</v>
      </c>
      <c r="FA144" s="31">
        <v>490.4394374157045</v>
      </c>
      <c r="FB144" s="31">
        <v>2528.4544525589749</v>
      </c>
      <c r="FC144" s="31">
        <v>1459.7729378481222</v>
      </c>
      <c r="FD144" s="31">
        <v>1178.1077824473259</v>
      </c>
      <c r="FE144" s="31">
        <v>2191.3245548895384</v>
      </c>
      <c r="FF144" s="31">
        <v>642.03283231701141</v>
      </c>
      <c r="FG144" s="31">
        <v>830.25121767741393</v>
      </c>
      <c r="FH144" s="31">
        <v>573.66696443366902</v>
      </c>
      <c r="FI144" s="31">
        <v>816.51697188848709</v>
      </c>
      <c r="FJ144" s="31">
        <v>1303.2454372581653</v>
      </c>
      <c r="FK144" s="31">
        <v>2049.663573418431</v>
      </c>
      <c r="FL144" s="31">
        <v>696.5772006078588</v>
      </c>
      <c r="FM144" s="31">
        <v>1111.9931428408613</v>
      </c>
      <c r="FN144" s="31">
        <v>2618.9923806008483</v>
      </c>
      <c r="FO144" s="31">
        <v>854.77176810660694</v>
      </c>
      <c r="FP144" s="31">
        <v>751.16451832060591</v>
      </c>
      <c r="FQ144" s="31">
        <v>464.15102560185056</v>
      </c>
      <c r="FR144" s="31">
        <v>593.14559912933998</v>
      </c>
      <c r="FS144" s="31">
        <v>1219.7995302428299</v>
      </c>
      <c r="FT144" s="31">
        <v>664.14245565598117</v>
      </c>
      <c r="FU144" s="31">
        <v>668.34846688876246</v>
      </c>
      <c r="FV144" s="31">
        <v>714.83056971052645</v>
      </c>
      <c r="FW144" s="31">
        <v>724.46198473371635</v>
      </c>
      <c r="FX144" s="31">
        <v>790.65496837380135</v>
      </c>
      <c r="FY144" s="32">
        <v>926.60383327872387</v>
      </c>
      <c r="FZ144" s="31" t="s">
        <v>345</v>
      </c>
      <c r="GA144" s="49">
        <v>2257.9803276936786</v>
      </c>
    </row>
    <row r="145" spans="1:183">
      <c r="A145" s="50">
        <v>1953</v>
      </c>
      <c r="B145" s="31">
        <v>4137.0458463439427</v>
      </c>
      <c r="C145" s="31">
        <v>5818.1520739705393</v>
      </c>
      <c r="D145" s="31">
        <v>7291.5903764464629</v>
      </c>
      <c r="E145" s="31">
        <v>4651.6403343479742</v>
      </c>
      <c r="F145" s="31">
        <v>5683.9406828371075</v>
      </c>
      <c r="G145" s="31">
        <v>4905.0875974022574</v>
      </c>
      <c r="H145" s="31">
        <v>4259.8160852430301</v>
      </c>
      <c r="I145" s="31">
        <v>6542.5327526897463</v>
      </c>
      <c r="J145" s="31">
        <v>5985.1894483682881</v>
      </c>
      <c r="K145" s="31">
        <v>7042.9507739506344</v>
      </c>
      <c r="L145" s="31">
        <v>9840.3034030340295</v>
      </c>
      <c r="M145" s="31">
        <v>7345.7988259245349</v>
      </c>
      <c r="N145" s="32">
        <v>5664.2999991423858</v>
      </c>
      <c r="O145" s="31">
        <v>3746.8051386501115</v>
      </c>
      <c r="P145" s="31">
        <v>2309.4256881872357</v>
      </c>
      <c r="Q145" s="31">
        <v>2297.9502153526946</v>
      </c>
      <c r="R145" s="31">
        <v>2527.6238183638125</v>
      </c>
      <c r="S145" s="31">
        <v>4089.7196546741375</v>
      </c>
      <c r="T145" s="32">
        <v>5171.1570543142088</v>
      </c>
      <c r="U145" s="31">
        <v>7505.2574395535557</v>
      </c>
      <c r="V145" s="31">
        <v>7855.8516668286611</v>
      </c>
      <c r="W145" s="31">
        <v>7984.2590991792003</v>
      </c>
      <c r="X145" s="31">
        <v>10612.608000799082</v>
      </c>
      <c r="Y145" s="32">
        <v>10220.301215384819</v>
      </c>
      <c r="Z145" s="31">
        <v>1088.5374195197353</v>
      </c>
      <c r="AA145" s="31">
        <v>2085.0747706468173</v>
      </c>
      <c r="AB145" s="31">
        <v>3544.2148811752504</v>
      </c>
      <c r="AC145" s="31">
        <v>2785.5050743421866</v>
      </c>
      <c r="AD145" s="31">
        <v>2617.6495686431499</v>
      </c>
      <c r="AE145" s="31">
        <v>1411.1117706416571</v>
      </c>
      <c r="AF145" s="31">
        <v>1642.7445885818688</v>
      </c>
      <c r="AG145" s="32">
        <v>2296.2621168474307</v>
      </c>
      <c r="AH145" s="31" t="s">
        <v>345</v>
      </c>
      <c r="AI145" s="31" t="s">
        <v>345</v>
      </c>
      <c r="AJ145" s="31" t="s">
        <v>345</v>
      </c>
      <c r="AK145" s="31" t="s">
        <v>345</v>
      </c>
      <c r="AL145" s="31" t="s">
        <v>345</v>
      </c>
      <c r="AM145" s="32"/>
      <c r="AN145" s="31"/>
      <c r="AO145" s="31"/>
      <c r="AP145" s="32"/>
      <c r="AQ145" s="31" t="s">
        <v>345</v>
      </c>
      <c r="AR145" s="31" t="s">
        <v>345</v>
      </c>
      <c r="AS145" s="31" t="s">
        <v>345</v>
      </c>
      <c r="AT145" s="31" t="s">
        <v>345</v>
      </c>
      <c r="AU145" s="31" t="s">
        <v>345</v>
      </c>
      <c r="AV145" s="31" t="s">
        <v>345</v>
      </c>
      <c r="AW145" s="31" t="s">
        <v>345</v>
      </c>
      <c r="AX145" s="31" t="s">
        <v>345</v>
      </c>
      <c r="AY145" s="31" t="s">
        <v>345</v>
      </c>
      <c r="AZ145" s="31" t="s">
        <v>345</v>
      </c>
      <c r="BA145" s="31" t="s">
        <v>345</v>
      </c>
      <c r="BB145" s="31" t="s">
        <v>345</v>
      </c>
      <c r="BC145" s="31" t="s">
        <v>345</v>
      </c>
      <c r="BD145" s="31" t="s">
        <v>345</v>
      </c>
      <c r="BE145" s="31" t="s">
        <v>345</v>
      </c>
      <c r="BF145" s="32">
        <v>3012.5866809291156</v>
      </c>
      <c r="BG145" s="31">
        <v>4874.4938240833544</v>
      </c>
      <c r="BH145" s="31">
        <v>1784.1685211244628</v>
      </c>
      <c r="BI145" s="31">
        <v>4112.1311815961726</v>
      </c>
      <c r="BJ145" s="31">
        <v>2276.6170502820514</v>
      </c>
      <c r="BK145" s="31">
        <v>2439.0873479626798</v>
      </c>
      <c r="BL145" s="31">
        <v>2578.5644003352727</v>
      </c>
      <c r="BM145" s="31">
        <v>5138.5337489929589</v>
      </c>
      <c r="BN145" s="31">
        <v>7956.457398225918</v>
      </c>
      <c r="BO145" s="32">
        <v>2814.3744758222306</v>
      </c>
      <c r="BP145" s="31">
        <v>1800.0195587863775</v>
      </c>
      <c r="BQ145" s="31">
        <v>2352.712972146006</v>
      </c>
      <c r="BR145" s="31">
        <v>1900.3729443151733</v>
      </c>
      <c r="BS145" s="31">
        <v>1122.6512007579843</v>
      </c>
      <c r="BT145" s="31">
        <v>1998.3028564008423</v>
      </c>
      <c r="BU145" s="31">
        <v>1615.9075426486208</v>
      </c>
      <c r="BV145" s="31">
        <v>2032.1199143468948</v>
      </c>
      <c r="BW145" s="31">
        <v>1039.3846153846152</v>
      </c>
      <c r="BX145" s="31">
        <v>1421.0564722721156</v>
      </c>
      <c r="BY145" s="31">
        <v>1691.0659038664294</v>
      </c>
      <c r="BZ145" s="31">
        <v>1887.6184547162998</v>
      </c>
      <c r="CA145" s="31">
        <v>1969.4695839066794</v>
      </c>
      <c r="CB145" s="31">
        <v>1508.6836953861196</v>
      </c>
      <c r="CC145" s="31">
        <v>2470.5081669691472</v>
      </c>
      <c r="CD145" s="31">
        <v>3954.0026536930568</v>
      </c>
      <c r="CE145" s="32">
        <v>1800.5837685772663</v>
      </c>
      <c r="CF145" s="31">
        <v>2785.9248570136947</v>
      </c>
      <c r="CG145" s="32">
        <v>2618.8449922981345</v>
      </c>
      <c r="CH145" s="31">
        <v>552.17668002545633</v>
      </c>
      <c r="CI145" s="31">
        <v>656.89445910290237</v>
      </c>
      <c r="CJ145" s="31">
        <v>909.79661108878952</v>
      </c>
      <c r="CK145" s="31">
        <v>2474.3436961037883</v>
      </c>
      <c r="CL145" s="31">
        <v>1253.6743539779898</v>
      </c>
      <c r="CM145" s="31">
        <v>1071.676293551747</v>
      </c>
      <c r="CN145" s="31">
        <v>935.25096659749045</v>
      </c>
      <c r="CO145" s="31">
        <v>1084.4343021859236</v>
      </c>
      <c r="CP145" s="31">
        <v>547.12276318819886</v>
      </c>
      <c r="CQ145" s="31">
        <v>454.09020588935147</v>
      </c>
      <c r="CR145" s="31">
        <v>2459.6378556774598</v>
      </c>
      <c r="CS145" s="31">
        <v>1439.9023689330925</v>
      </c>
      <c r="CT145" s="31">
        <v>542.8651751559122</v>
      </c>
      <c r="CU145" s="31">
        <v>637.25703675076431</v>
      </c>
      <c r="CV145" s="31">
        <v>2314.1466689041786</v>
      </c>
      <c r="CW145" s="31">
        <v>1298.6875697689156</v>
      </c>
      <c r="CX145" s="32">
        <v>774.11621084246212</v>
      </c>
      <c r="CY145" s="31">
        <v>692.03893940862577</v>
      </c>
      <c r="CZ145" s="31">
        <v>497.37040350837435</v>
      </c>
      <c r="DA145" s="31">
        <v>634.94068040383638</v>
      </c>
      <c r="DB145" s="31">
        <v>475.58889456919269</v>
      </c>
      <c r="DC145" s="31">
        <v>965.98166429736193</v>
      </c>
      <c r="DD145" s="31">
        <v>712.24117083258272</v>
      </c>
      <c r="DE145" s="31">
        <v>1467.6101346251901</v>
      </c>
      <c r="DF145" s="32">
        <v>764.76476594458427</v>
      </c>
      <c r="DG145" s="31">
        <v>2350.8108510828602</v>
      </c>
      <c r="DH145" s="31">
        <v>1587.6182467159658</v>
      </c>
      <c r="DI145" s="31">
        <v>2129.0192048484796</v>
      </c>
      <c r="DJ145" s="31">
        <v>2910.3031301216361</v>
      </c>
      <c r="DK145" s="31">
        <v>1756.5856611994961</v>
      </c>
      <c r="DL145" s="31">
        <v>31361.241243878347</v>
      </c>
      <c r="DM145" s="31">
        <v>2457.3570231342233</v>
      </c>
      <c r="DN145" s="31">
        <v>706.5772683443829</v>
      </c>
      <c r="DO145" s="31">
        <v>30919.213717391991</v>
      </c>
      <c r="DP145" s="31">
        <v>2664.3717851131614</v>
      </c>
      <c r="DQ145" s="31">
        <v>3084.1572033878178</v>
      </c>
      <c r="DR145" s="31">
        <v>2108.055726817563</v>
      </c>
      <c r="DS145" s="31">
        <v>18417.52233373054</v>
      </c>
      <c r="DT145" s="31">
        <v>930.14610130721815</v>
      </c>
      <c r="DU145" s="31">
        <v>1073.9299610894941</v>
      </c>
      <c r="DV145" s="32">
        <v>2074.3510893197704</v>
      </c>
      <c r="DW145" s="32">
        <v>831.2096262967649</v>
      </c>
      <c r="DX145" s="31">
        <v>1368.7431293930856</v>
      </c>
      <c r="DY145" s="31">
        <v>1125.5659270024034</v>
      </c>
      <c r="DZ145" s="31">
        <v>993.73466082426478</v>
      </c>
      <c r="EA145" s="31">
        <v>365.65649461651526</v>
      </c>
      <c r="EB145" s="31">
        <v>512.29656968621953</v>
      </c>
      <c r="EC145" s="31">
        <v>387.75028421274834</v>
      </c>
      <c r="ED145" s="31">
        <v>720.03753871396668</v>
      </c>
      <c r="EE145" s="31">
        <v>467.0094045194129</v>
      </c>
      <c r="EF145" s="31">
        <v>826.99950347173751</v>
      </c>
      <c r="EG145" s="31">
        <v>507.36375482978337</v>
      </c>
      <c r="EH145" s="31">
        <v>597.90050559608483</v>
      </c>
      <c r="EI145" s="31">
        <v>1267.2945736130016</v>
      </c>
      <c r="EJ145" s="31">
        <v>1092.0115080451797</v>
      </c>
      <c r="EK145" s="31">
        <v>1574.8937415528685</v>
      </c>
      <c r="EL145" s="31">
        <v>894.2667668850529</v>
      </c>
      <c r="EM145" s="31">
        <v>586.62495111458747</v>
      </c>
      <c r="EN145" s="31">
        <v>414.86658334798909</v>
      </c>
      <c r="EO145" s="31">
        <v>3401.3027750901633</v>
      </c>
      <c r="EP145" s="31">
        <v>640.49054687341163</v>
      </c>
      <c r="EQ145" s="31">
        <v>1201.8009806447242</v>
      </c>
      <c r="ER145" s="31">
        <v>328.54075850224763</v>
      </c>
      <c r="ES145" s="31">
        <v>341.51940776161422</v>
      </c>
      <c r="ET145" s="31">
        <v>632.75588668184923</v>
      </c>
      <c r="EU145" s="31">
        <v>384.33599800790142</v>
      </c>
      <c r="EV145" s="31">
        <v>1112.9396196325263</v>
      </c>
      <c r="EW145" s="31">
        <v>948.81801803514804</v>
      </c>
      <c r="EX145" s="31">
        <v>1011.5227700635996</v>
      </c>
      <c r="EY145" s="31">
        <v>347.03749076536627</v>
      </c>
      <c r="EZ145" s="31">
        <v>480.04965498025962</v>
      </c>
      <c r="FA145" s="31">
        <v>503.57096199685969</v>
      </c>
      <c r="FB145" s="31">
        <v>2530.3552739024467</v>
      </c>
      <c r="FC145" s="31">
        <v>1468.4836003490575</v>
      </c>
      <c r="FD145" s="31">
        <v>1199.0607686453095</v>
      </c>
      <c r="FE145" s="31">
        <v>2222.6735566866605</v>
      </c>
      <c r="FF145" s="31">
        <v>654.17573490604741</v>
      </c>
      <c r="FG145" s="31">
        <v>831.26513085444492</v>
      </c>
      <c r="FH145" s="31">
        <v>583.87581600873727</v>
      </c>
      <c r="FI145" s="31">
        <v>816.66666666666663</v>
      </c>
      <c r="FJ145" s="31">
        <v>1324.3135303992963</v>
      </c>
      <c r="FK145" s="31">
        <v>2084.0456005547476</v>
      </c>
      <c r="FL145" s="31">
        <v>713.73141860941564</v>
      </c>
      <c r="FM145" s="31">
        <v>1132.4680733357575</v>
      </c>
      <c r="FN145" s="31">
        <v>2674.9482926436626</v>
      </c>
      <c r="FO145" s="31">
        <v>870.98420769578672</v>
      </c>
      <c r="FP145" s="31">
        <v>762.29618149193595</v>
      </c>
      <c r="FQ145" s="31">
        <v>436.7559565690193</v>
      </c>
      <c r="FR145" s="31">
        <v>602.19190360128619</v>
      </c>
      <c r="FS145" s="31">
        <v>1243.5928330514391</v>
      </c>
      <c r="FT145" s="31">
        <v>675.0621017894623</v>
      </c>
      <c r="FU145" s="31">
        <v>692.74565562768657</v>
      </c>
      <c r="FV145" s="31">
        <v>743.05527303375709</v>
      </c>
      <c r="FW145" s="31">
        <v>759.64433352021501</v>
      </c>
      <c r="FX145" s="31">
        <v>827.31099593644296</v>
      </c>
      <c r="FY145" s="32">
        <v>940.2462535275107</v>
      </c>
      <c r="FZ145" s="31" t="s">
        <v>345</v>
      </c>
      <c r="GA145" s="49">
        <v>2328.9879060093858</v>
      </c>
    </row>
    <row r="146" spans="1:183">
      <c r="A146" s="50">
        <v>1954</v>
      </c>
      <c r="B146" s="31">
        <v>4554.7619675430533</v>
      </c>
      <c r="C146" s="31">
        <v>6029.1086221480427</v>
      </c>
      <c r="D146" s="31">
        <v>7371.3118474807079</v>
      </c>
      <c r="E146" s="31">
        <v>5001.5524612481795</v>
      </c>
      <c r="F146" s="31">
        <v>5915.1795901601936</v>
      </c>
      <c r="G146" s="31">
        <v>5246.7996309904738</v>
      </c>
      <c r="H146" s="31">
        <v>4449.0362119298534</v>
      </c>
      <c r="I146" s="31">
        <v>6906.8653218255031</v>
      </c>
      <c r="J146" s="31">
        <v>6225.5033348584338</v>
      </c>
      <c r="K146" s="31">
        <v>7338.9713018161647</v>
      </c>
      <c r="L146" s="31">
        <v>10287.076486102658</v>
      </c>
      <c r="M146" s="31">
        <v>7619.2061459667093</v>
      </c>
      <c r="N146" s="32">
        <v>5940.0455962661827</v>
      </c>
      <c r="O146" s="31">
        <v>3793.9654089238888</v>
      </c>
      <c r="P146" s="31">
        <v>2358.295753471376</v>
      </c>
      <c r="Q146" s="31">
        <v>2393.3921062082227</v>
      </c>
      <c r="R146" s="31">
        <v>2695.5914219113129</v>
      </c>
      <c r="S146" s="31">
        <v>4177.7285023280128</v>
      </c>
      <c r="T146" s="32">
        <v>5422.197893354506</v>
      </c>
      <c r="U146" s="31">
        <v>7790.5855648770294</v>
      </c>
      <c r="V146" s="31">
        <v>8743.398132339822</v>
      </c>
      <c r="W146" s="31">
        <v>7699.4188822188444</v>
      </c>
      <c r="X146" s="31">
        <v>10359.108363083189</v>
      </c>
      <c r="Y146" s="32">
        <v>9999.5553133154863</v>
      </c>
      <c r="Z146" s="31">
        <v>1120.4879296250801</v>
      </c>
      <c r="AA146" s="31">
        <v>2024.6960240571887</v>
      </c>
      <c r="AB146" s="31">
        <v>3651.5657193762127</v>
      </c>
      <c r="AC146" s="31">
        <v>2850.2389601193831</v>
      </c>
      <c r="AD146" s="31">
        <v>2714.7738394029993</v>
      </c>
      <c r="AE146" s="31">
        <v>1496.0680751173709</v>
      </c>
      <c r="AF146" s="31">
        <v>1711.9545084279343</v>
      </c>
      <c r="AG146" s="32">
        <v>2370.4218187363604</v>
      </c>
      <c r="AH146" s="31" t="s">
        <v>345</v>
      </c>
      <c r="AI146" s="31" t="s">
        <v>345</v>
      </c>
      <c r="AJ146" s="31" t="s">
        <v>345</v>
      </c>
      <c r="AK146" s="31" t="s">
        <v>345</v>
      </c>
      <c r="AL146" s="31" t="s">
        <v>345</v>
      </c>
      <c r="AM146" s="32"/>
      <c r="AN146" s="31"/>
      <c r="AO146" s="31"/>
      <c r="AP146" s="32"/>
      <c r="AQ146" s="31" t="s">
        <v>345</v>
      </c>
      <c r="AR146" s="31" t="s">
        <v>345</v>
      </c>
      <c r="AS146" s="31" t="s">
        <v>345</v>
      </c>
      <c r="AT146" s="31" t="s">
        <v>345</v>
      </c>
      <c r="AU146" s="31" t="s">
        <v>345</v>
      </c>
      <c r="AV146" s="31" t="s">
        <v>345</v>
      </c>
      <c r="AW146" s="31" t="s">
        <v>345</v>
      </c>
      <c r="AX146" s="31" t="s">
        <v>345</v>
      </c>
      <c r="AY146" s="31" t="s">
        <v>345</v>
      </c>
      <c r="AZ146" s="31" t="s">
        <v>345</v>
      </c>
      <c r="BA146" s="31" t="s">
        <v>345</v>
      </c>
      <c r="BB146" s="31" t="s">
        <v>345</v>
      </c>
      <c r="BC146" s="31" t="s">
        <v>345</v>
      </c>
      <c r="BD146" s="31" t="s">
        <v>345</v>
      </c>
      <c r="BE146" s="31" t="s">
        <v>345</v>
      </c>
      <c r="BF146" s="32">
        <v>3106.1358680059761</v>
      </c>
      <c r="BG146" s="31">
        <v>4979.8286477818019</v>
      </c>
      <c r="BH146" s="31">
        <v>1847.5986493506441</v>
      </c>
      <c r="BI146" s="31">
        <v>3907.2538063020975</v>
      </c>
      <c r="BJ146" s="31">
        <v>2358.4556241173932</v>
      </c>
      <c r="BK146" s="31">
        <v>2605.1411376780075</v>
      </c>
      <c r="BL146" s="31">
        <v>2582.8104652539359</v>
      </c>
      <c r="BM146" s="31">
        <v>5390.7913645462222</v>
      </c>
      <c r="BN146" s="31">
        <v>8417.386109319239</v>
      </c>
      <c r="BO146" s="32">
        <v>2909.300238065985</v>
      </c>
      <c r="BP146" s="31">
        <v>1798.8223895553963</v>
      </c>
      <c r="BQ146" s="31">
        <v>2289.2252456766346</v>
      </c>
      <c r="BR146" s="31">
        <v>1956.7221913369872</v>
      </c>
      <c r="BS146" s="31">
        <v>1150.0769295473208</v>
      </c>
      <c r="BT146" s="31">
        <v>2103.3319644430753</v>
      </c>
      <c r="BU146" s="31">
        <v>1589.4900011767136</v>
      </c>
      <c r="BV146" s="31">
        <v>2004.4431279620851</v>
      </c>
      <c r="BW146" s="31">
        <v>1105.2631578947369</v>
      </c>
      <c r="BX146" s="31">
        <v>1299.8468614036731</v>
      </c>
      <c r="BY146" s="31">
        <v>1858.1547235764879</v>
      </c>
      <c r="BZ146" s="31">
        <v>2002.2121214567705</v>
      </c>
      <c r="CA146" s="31">
        <v>1992.7598759880048</v>
      </c>
      <c r="CB146" s="31">
        <v>1495.1711824657643</v>
      </c>
      <c r="CC146" s="31">
        <v>2560.5239385727191</v>
      </c>
      <c r="CD146" s="31">
        <v>3913.9784946236559</v>
      </c>
      <c r="CE146" s="32">
        <v>1833.7191260543536</v>
      </c>
      <c r="CF146" s="31">
        <v>2871.0896019448619</v>
      </c>
      <c r="CG146" s="32">
        <v>2702.4471912067493</v>
      </c>
      <c r="CH146" s="31">
        <v>556.93672204397706</v>
      </c>
      <c r="CI146" s="31">
        <v>671.66321243523316</v>
      </c>
      <c r="CJ146" s="31">
        <v>952.44419819479413</v>
      </c>
      <c r="CK146" s="31">
        <v>2581.8698745064607</v>
      </c>
      <c r="CL146" s="31">
        <v>1308.0953635431122</v>
      </c>
      <c r="CM146" s="31">
        <v>1123.9561752110981</v>
      </c>
      <c r="CN146" s="31">
        <v>898.43611899224572</v>
      </c>
      <c r="CO146" s="31">
        <v>1145.3387376954256</v>
      </c>
      <c r="CP146" s="31">
        <v>547.01307933564419</v>
      </c>
      <c r="CQ146" s="31">
        <v>419.35782756237768</v>
      </c>
      <c r="CR146" s="31">
        <v>2545.9850310795382</v>
      </c>
      <c r="CS146" s="31">
        <v>1490.257059859244</v>
      </c>
      <c r="CT146" s="31">
        <v>548.54933489592599</v>
      </c>
      <c r="CU146" s="31">
        <v>636.42349684865121</v>
      </c>
      <c r="CV146" s="31">
        <v>2320.141003044384</v>
      </c>
      <c r="CW146" s="31">
        <v>1296.3811377075817</v>
      </c>
      <c r="CX146" s="32">
        <v>790.51704841878768</v>
      </c>
      <c r="CY146" s="31">
        <v>694.1701167039854</v>
      </c>
      <c r="CZ146" s="31">
        <v>541.84702866918713</v>
      </c>
      <c r="DA146" s="31">
        <v>641.65237770036902</v>
      </c>
      <c r="DB146" s="31">
        <v>490.29375358512209</v>
      </c>
      <c r="DC146" s="31">
        <v>1012.9721803050816</v>
      </c>
      <c r="DD146" s="31">
        <v>732.08306629023195</v>
      </c>
      <c r="DE146" s="31">
        <v>1489.4541763802092</v>
      </c>
      <c r="DF146" s="32">
        <v>787.10600968986375</v>
      </c>
      <c r="DG146" s="31">
        <v>2435.6757450686118</v>
      </c>
      <c r="DH146" s="31">
        <v>1545.6691263461541</v>
      </c>
      <c r="DI146" s="31">
        <v>2463.2210254742517</v>
      </c>
      <c r="DJ146" s="31">
        <v>3374.3714949244213</v>
      </c>
      <c r="DK146" s="31">
        <v>1786.8304977060568</v>
      </c>
      <c r="DL146" s="31">
        <v>33199.895163702648</v>
      </c>
      <c r="DM146" s="31">
        <v>2745.0313299060003</v>
      </c>
      <c r="DN146" s="31">
        <v>735.89964068461609</v>
      </c>
      <c r="DO146" s="31">
        <v>32302.488174156799</v>
      </c>
      <c r="DP146" s="31">
        <v>2911.8931971289421</v>
      </c>
      <c r="DQ146" s="31">
        <v>3452.9956837398186</v>
      </c>
      <c r="DR146" s="31">
        <v>1992.727781673374</v>
      </c>
      <c r="DS146" s="31">
        <v>19884.258138884597</v>
      </c>
      <c r="DT146" s="31">
        <v>935.7812551330353</v>
      </c>
      <c r="DU146" s="31">
        <v>1116.7953667953668</v>
      </c>
      <c r="DV146" s="32">
        <v>2118.5154166927141</v>
      </c>
      <c r="DW146" s="32">
        <v>849.3488046056915</v>
      </c>
      <c r="DX146" s="31">
        <v>1436.9901489786089</v>
      </c>
      <c r="DY146" s="31">
        <v>1079.2818954420707</v>
      </c>
      <c r="DZ146" s="31">
        <v>1002.0163541174893</v>
      </c>
      <c r="EA146" s="31">
        <v>371.8371087484324</v>
      </c>
      <c r="EB146" s="31">
        <v>525.53094497232792</v>
      </c>
      <c r="EC146" s="31">
        <v>401.91778073478167</v>
      </c>
      <c r="ED146" s="31">
        <v>736.77791298198804</v>
      </c>
      <c r="EE146" s="31">
        <v>460.47409377054294</v>
      </c>
      <c r="EF146" s="31">
        <v>845.25408075659129</v>
      </c>
      <c r="EG146" s="31">
        <v>518.30950026566984</v>
      </c>
      <c r="EH146" s="31">
        <v>618.87438895781543</v>
      </c>
      <c r="EI146" s="31">
        <v>1289.8519270931511</v>
      </c>
      <c r="EJ146" s="31">
        <v>1109.7833745764581</v>
      </c>
      <c r="EK146" s="31">
        <v>1622.2029774181576</v>
      </c>
      <c r="EL146" s="31">
        <v>889.11681808698165</v>
      </c>
      <c r="EM146" s="31">
        <v>610.19382627422829</v>
      </c>
      <c r="EN146" s="31">
        <v>407.74304909644025</v>
      </c>
      <c r="EO146" s="31">
        <v>3504.3388151000277</v>
      </c>
      <c r="EP146" s="31">
        <v>660.05241499953854</v>
      </c>
      <c r="EQ146" s="31">
        <v>1317.3813497145379</v>
      </c>
      <c r="ER146" s="31">
        <v>342.78838230592481</v>
      </c>
      <c r="ES146" s="31">
        <v>407.82887551243272</v>
      </c>
      <c r="ET146" s="31">
        <v>686.81378960167672</v>
      </c>
      <c r="EU146" s="31">
        <v>398.81358217724937</v>
      </c>
      <c r="EV146" s="31">
        <v>1147.0725912579601</v>
      </c>
      <c r="EW146" s="31">
        <v>915.25342575489992</v>
      </c>
      <c r="EX146" s="31">
        <v>1031.7229602406007</v>
      </c>
      <c r="EY146" s="31">
        <v>354.70409811147402</v>
      </c>
      <c r="EZ146" s="31">
        <v>487.52610199476891</v>
      </c>
      <c r="FA146" s="31">
        <v>517.02309114567026</v>
      </c>
      <c r="FB146" s="31">
        <v>2586.9348574493365</v>
      </c>
      <c r="FC146" s="31">
        <v>1476.2790254136271</v>
      </c>
      <c r="FD146" s="31">
        <v>1206.608967480674</v>
      </c>
      <c r="FE146" s="31">
        <v>2292.1265847570344</v>
      </c>
      <c r="FF146" s="31">
        <v>666.61928772973295</v>
      </c>
      <c r="FG146" s="31">
        <v>867.34072331180084</v>
      </c>
      <c r="FH146" s="31">
        <v>604.17840242284626</v>
      </c>
      <c r="FI146" s="31">
        <v>849.91500849915008</v>
      </c>
      <c r="FJ146" s="31">
        <v>1345.7311588650118</v>
      </c>
      <c r="FK146" s="31">
        <v>2173.6325936439807</v>
      </c>
      <c r="FL146" s="31">
        <v>743.88969769780056</v>
      </c>
      <c r="FM146" s="31">
        <v>1175.4519275238381</v>
      </c>
      <c r="FN146" s="31">
        <v>2763.328988708121</v>
      </c>
      <c r="FO146" s="31">
        <v>888.63842746728608</v>
      </c>
      <c r="FP146" s="31">
        <v>786.76765180390771</v>
      </c>
      <c r="FQ146" s="31">
        <v>460.58225906930033</v>
      </c>
      <c r="FR146" s="31">
        <v>611.38038280040598</v>
      </c>
      <c r="FS146" s="31">
        <v>1248.9237985180771</v>
      </c>
      <c r="FT146" s="31">
        <v>647.78327586455111</v>
      </c>
      <c r="FU146" s="31">
        <v>720.45985736536795</v>
      </c>
      <c r="FV146" s="31">
        <v>771.94123819517313</v>
      </c>
      <c r="FW146" s="31">
        <v>772.23742944716082</v>
      </c>
      <c r="FX146" s="31">
        <v>857.13623833020597</v>
      </c>
      <c r="FY146" s="32">
        <v>963.87100961355497</v>
      </c>
      <c r="FZ146" s="31" t="s">
        <v>345</v>
      </c>
      <c r="GA146" s="49">
        <v>2363.4138861859774</v>
      </c>
    </row>
    <row r="147" spans="1:183">
      <c r="A147" s="50">
        <v>1955</v>
      </c>
      <c r="B147" s="31">
        <v>5053.344052766096</v>
      </c>
      <c r="C147" s="31">
        <v>6280.2229244599548</v>
      </c>
      <c r="D147" s="31">
        <v>7395.3593151610721</v>
      </c>
      <c r="E147" s="31">
        <v>5196.8169260195045</v>
      </c>
      <c r="F147" s="31">
        <v>6198.7878239630918</v>
      </c>
      <c r="G147" s="31">
        <v>5796.9720386510771</v>
      </c>
      <c r="H147" s="31">
        <v>4675.6112104949316</v>
      </c>
      <c r="I147" s="31">
        <v>7325.8448035977081</v>
      </c>
      <c r="J147" s="31">
        <v>6301.3789294422995</v>
      </c>
      <c r="K147" s="31">
        <v>7477.9675020655468</v>
      </c>
      <c r="L147" s="31">
        <v>10866.867469879518</v>
      </c>
      <c r="M147" s="31">
        <v>7868.1348879205434</v>
      </c>
      <c r="N147" s="32">
        <v>6280.3362389631766</v>
      </c>
      <c r="O147" s="31">
        <v>3920.2601527433767</v>
      </c>
      <c r="P147" s="31">
        <v>2513.5778650481611</v>
      </c>
      <c r="Q147" s="31">
        <v>2474.7486367715064</v>
      </c>
      <c r="R147" s="31">
        <v>2778.3249248902025</v>
      </c>
      <c r="S147" s="31">
        <v>4375.2859153415602</v>
      </c>
      <c r="T147" s="32">
        <v>5723.2895183184191</v>
      </c>
      <c r="U147" s="31">
        <v>8027.4120529429119</v>
      </c>
      <c r="V147" s="31">
        <v>8725.437325154202</v>
      </c>
      <c r="W147" s="31">
        <v>8201.2511124363846</v>
      </c>
      <c r="X147" s="31">
        <v>10896.854716719601</v>
      </c>
      <c r="Y147" s="32">
        <v>10511.507996466355</v>
      </c>
      <c r="Z147" s="31">
        <v>1180.8953542829722</v>
      </c>
      <c r="AA147" s="31">
        <v>2147.7828439777777</v>
      </c>
      <c r="AB147" s="31">
        <v>3921.8863209652286</v>
      </c>
      <c r="AC147" s="31">
        <v>3070.1694082985514</v>
      </c>
      <c r="AD147" s="31">
        <v>2793.7802046369402</v>
      </c>
      <c r="AE147" s="31">
        <v>1577.9142599315512</v>
      </c>
      <c r="AF147" s="31">
        <v>1797.3282151022106</v>
      </c>
      <c r="AG147" s="32">
        <v>2495.315708561674</v>
      </c>
      <c r="AH147" s="31" t="s">
        <v>345</v>
      </c>
      <c r="AI147" s="31" t="s">
        <v>345</v>
      </c>
      <c r="AJ147" s="31" t="s">
        <v>345</v>
      </c>
      <c r="AK147" s="31" t="s">
        <v>345</v>
      </c>
      <c r="AL147" s="31" t="s">
        <v>345</v>
      </c>
      <c r="AM147" s="32"/>
      <c r="AN147" s="31"/>
      <c r="AO147" s="31"/>
      <c r="AP147" s="32"/>
      <c r="AQ147" s="31" t="s">
        <v>345</v>
      </c>
      <c r="AR147" s="31" t="s">
        <v>345</v>
      </c>
      <c r="AS147" s="31" t="s">
        <v>345</v>
      </c>
      <c r="AT147" s="31" t="s">
        <v>345</v>
      </c>
      <c r="AU147" s="31" t="s">
        <v>345</v>
      </c>
      <c r="AV147" s="31" t="s">
        <v>345</v>
      </c>
      <c r="AW147" s="31" t="s">
        <v>345</v>
      </c>
      <c r="AX147" s="31" t="s">
        <v>345</v>
      </c>
      <c r="AY147" s="31" t="s">
        <v>345</v>
      </c>
      <c r="AZ147" s="31" t="s">
        <v>345</v>
      </c>
      <c r="BA147" s="31" t="s">
        <v>345</v>
      </c>
      <c r="BB147" s="31" t="s">
        <v>345</v>
      </c>
      <c r="BC147" s="31" t="s">
        <v>345</v>
      </c>
      <c r="BD147" s="31" t="s">
        <v>345</v>
      </c>
      <c r="BE147" s="31" t="s">
        <v>345</v>
      </c>
      <c r="BF147" s="32">
        <v>3312.8068343506548</v>
      </c>
      <c r="BG147" s="31">
        <v>5237.0000751803391</v>
      </c>
      <c r="BH147" s="31">
        <v>1925.7434242159256</v>
      </c>
      <c r="BI147" s="31">
        <v>3975.3890997633343</v>
      </c>
      <c r="BJ147" s="31">
        <v>2372.7582449890183</v>
      </c>
      <c r="BK147" s="31">
        <v>2742.4001168056502</v>
      </c>
      <c r="BL147" s="31">
        <v>2702.9925618405118</v>
      </c>
      <c r="BM147" s="31">
        <v>5351.5818890195887</v>
      </c>
      <c r="BN147" s="31">
        <v>8749.8624503018164</v>
      </c>
      <c r="BO147" s="32">
        <v>3026.3952404542988</v>
      </c>
      <c r="BP147" s="31">
        <v>1853.4234174746796</v>
      </c>
      <c r="BQ147" s="31">
        <v>2459.8219391305533</v>
      </c>
      <c r="BR147" s="31">
        <v>2004.9815815628201</v>
      </c>
      <c r="BS147" s="31">
        <v>1182.5707268261619</v>
      </c>
      <c r="BT147" s="31">
        <v>2101.2914067487527</v>
      </c>
      <c r="BU147" s="31">
        <v>1624.3918097876808</v>
      </c>
      <c r="BV147" s="31">
        <v>1988.5288213363924</v>
      </c>
      <c r="BW147" s="31">
        <v>1042.1991084695394</v>
      </c>
      <c r="BX147" s="31">
        <v>1292.8500997762628</v>
      </c>
      <c r="BY147" s="31">
        <v>2020.4123441283443</v>
      </c>
      <c r="BZ147" s="31">
        <v>2071.576653033615</v>
      </c>
      <c r="CA147" s="31">
        <v>2055.1028788261083</v>
      </c>
      <c r="CB147" s="31">
        <v>1523.0383307880061</v>
      </c>
      <c r="CC147" s="31">
        <v>2649.3333333333335</v>
      </c>
      <c r="CD147" s="31">
        <v>4316.0377358490568</v>
      </c>
      <c r="CE147" s="32">
        <v>1874.1355658028685</v>
      </c>
      <c r="CF147" s="31">
        <v>2961.2636930873518</v>
      </c>
      <c r="CG147" s="32">
        <v>2805.110037276349</v>
      </c>
      <c r="CH147" s="31">
        <v>576.5302182681487</v>
      </c>
      <c r="CI147" s="31">
        <v>675.64122137404581</v>
      </c>
      <c r="CJ147" s="31">
        <v>964.00726847409783</v>
      </c>
      <c r="CK147" s="31">
        <v>2770.7491371714273</v>
      </c>
      <c r="CL147" s="31">
        <v>1357.509279395171</v>
      </c>
      <c r="CM147" s="31">
        <v>1168.8564416374031</v>
      </c>
      <c r="CN147" s="31">
        <v>945.02159281807474</v>
      </c>
      <c r="CO147" s="31">
        <v>1189.0569395017794</v>
      </c>
      <c r="CP147" s="31">
        <v>507.71951659745929</v>
      </c>
      <c r="CQ147" s="31">
        <v>466.6049435705882</v>
      </c>
      <c r="CR147" s="31">
        <v>2635.7211692900737</v>
      </c>
      <c r="CS147" s="31">
        <v>1460.2583249905629</v>
      </c>
      <c r="CT147" s="31">
        <v>553.63129063290251</v>
      </c>
      <c r="CU147" s="31">
        <v>635.49797910157315</v>
      </c>
      <c r="CV147" s="31">
        <v>2357.7173496744545</v>
      </c>
      <c r="CW147" s="31">
        <v>1336.7029458650834</v>
      </c>
      <c r="CX147" s="32">
        <v>814.36204105587865</v>
      </c>
      <c r="CY147" s="31">
        <v>695.06857841267697</v>
      </c>
      <c r="CZ147" s="31">
        <v>517.74709896238653</v>
      </c>
      <c r="DA147" s="31">
        <v>648.51186507101613</v>
      </c>
      <c r="DB147" s="31">
        <v>504.71182850223795</v>
      </c>
      <c r="DC147" s="31">
        <v>1053.9144675327939</v>
      </c>
      <c r="DD147" s="31">
        <v>750.08842542465925</v>
      </c>
      <c r="DE147" s="31">
        <v>1510.3693555631926</v>
      </c>
      <c r="DF147" s="32">
        <v>802.36263789773386</v>
      </c>
      <c r="DG147" s="31">
        <v>2517.8202544654996</v>
      </c>
      <c r="DH147" s="31">
        <v>1504.3626302559189</v>
      </c>
      <c r="DI147" s="31">
        <v>2298.3634195819159</v>
      </c>
      <c r="DJ147" s="31">
        <v>3701.0571769022631</v>
      </c>
      <c r="DK147" s="31">
        <v>1625.1501777674207</v>
      </c>
      <c r="DL147" s="31">
        <v>32256.694168191756</v>
      </c>
      <c r="DM147" s="31">
        <v>2886.3236201207988</v>
      </c>
      <c r="DN147" s="31">
        <v>766.29365122651325</v>
      </c>
      <c r="DO147" s="31">
        <v>31137.396967420282</v>
      </c>
      <c r="DP147" s="31">
        <v>2922.0395159147693</v>
      </c>
      <c r="DQ147" s="31">
        <v>3039.2676327063427</v>
      </c>
      <c r="DR147" s="31">
        <v>2092.7271807811371</v>
      </c>
      <c r="DS147" s="31">
        <v>19683.266535379298</v>
      </c>
      <c r="DT147" s="31">
        <v>941.7904521885323</v>
      </c>
      <c r="DU147" s="31">
        <v>1157.3896353166986</v>
      </c>
      <c r="DV147" s="32">
        <v>2116.6405721139431</v>
      </c>
      <c r="DW147" s="32">
        <v>872.08672302342779</v>
      </c>
      <c r="DX147" s="31">
        <v>1445.223898083716</v>
      </c>
      <c r="DY147" s="31">
        <v>1148.4838092042839</v>
      </c>
      <c r="DZ147" s="31">
        <v>981.78253571917935</v>
      </c>
      <c r="EA147" s="31">
        <v>377.36300663840058</v>
      </c>
      <c r="EB147" s="31">
        <v>539.32875808021629</v>
      </c>
      <c r="EC147" s="31">
        <v>407.54682197417992</v>
      </c>
      <c r="ED147" s="31">
        <v>753.9377533307586</v>
      </c>
      <c r="EE147" s="31">
        <v>462.74571103051176</v>
      </c>
      <c r="EF147" s="31">
        <v>863.66074330400875</v>
      </c>
      <c r="EG147" s="31">
        <v>529.36345203432427</v>
      </c>
      <c r="EH147" s="31">
        <v>625.30358065187625</v>
      </c>
      <c r="EI147" s="31">
        <v>1312.5620254481637</v>
      </c>
      <c r="EJ147" s="31">
        <v>1127.1788652686548</v>
      </c>
      <c r="EK147" s="31">
        <v>1631.7956958183142</v>
      </c>
      <c r="EL147" s="31">
        <v>884.5283614030044</v>
      </c>
      <c r="EM147" s="31">
        <v>619.74599267814381</v>
      </c>
      <c r="EN147" s="31">
        <v>422.1052568690252</v>
      </c>
      <c r="EO147" s="31">
        <v>3610.8890815089349</v>
      </c>
      <c r="EP147" s="31">
        <v>663.82000598697437</v>
      </c>
      <c r="EQ147" s="31">
        <v>1199.611169516473</v>
      </c>
      <c r="ER147" s="31">
        <v>348.94112076609775</v>
      </c>
      <c r="ES147" s="31">
        <v>388.9844955889883</v>
      </c>
      <c r="ET147" s="31">
        <v>717.9051632285134</v>
      </c>
      <c r="EU147" s="31">
        <v>405.04935186394596</v>
      </c>
      <c r="EV147" s="31">
        <v>1155.9149341408579</v>
      </c>
      <c r="EW147" s="31">
        <v>1114.5014365576071</v>
      </c>
      <c r="EX147" s="31">
        <v>1052.2633463417235</v>
      </c>
      <c r="EY147" s="31">
        <v>353.78528922986476</v>
      </c>
      <c r="EZ147" s="31">
        <v>495.7665851286738</v>
      </c>
      <c r="FA147" s="31">
        <v>530.75150245096961</v>
      </c>
      <c r="FB147" s="31">
        <v>2586.5243099373079</v>
      </c>
      <c r="FC147" s="31">
        <v>1483.1644464956612</v>
      </c>
      <c r="FD147" s="31">
        <v>1258.7969517841127</v>
      </c>
      <c r="FE147" s="31">
        <v>2310.4435244958568</v>
      </c>
      <c r="FF147" s="31">
        <v>679.30633498171687</v>
      </c>
      <c r="FG147" s="31">
        <v>864.70256971547485</v>
      </c>
      <c r="FH147" s="31">
        <v>610.13822356476999</v>
      </c>
      <c r="FI147" s="31">
        <v>763.77704351868772</v>
      </c>
      <c r="FJ147" s="31">
        <v>1367.3717868277026</v>
      </c>
      <c r="FK147" s="31">
        <v>2164.3599238485972</v>
      </c>
      <c r="FL147" s="31">
        <v>759.50452195718844</v>
      </c>
      <c r="FM147" s="31">
        <v>1190.6075539803808</v>
      </c>
      <c r="FN147" s="31">
        <v>2830.0960948253546</v>
      </c>
      <c r="FO147" s="31">
        <v>906.84920747406113</v>
      </c>
      <c r="FP147" s="31">
        <v>792.76084367215026</v>
      </c>
      <c r="FQ147" s="31">
        <v>459.8729380386651</v>
      </c>
      <c r="FR147" s="31">
        <v>620.65291747181277</v>
      </c>
      <c r="FS147" s="31">
        <v>1164.0486288447896</v>
      </c>
      <c r="FT147" s="31">
        <v>671.78432247926878</v>
      </c>
      <c r="FU147" s="31">
        <v>733.64358858626281</v>
      </c>
      <c r="FV147" s="31">
        <v>735.73243965141705</v>
      </c>
      <c r="FW147" s="31">
        <v>808.44419373678693</v>
      </c>
      <c r="FX147" s="31">
        <v>858.27464788732402</v>
      </c>
      <c r="FY147" s="32">
        <v>974.8728398512493</v>
      </c>
      <c r="FZ147" s="31" t="s">
        <v>345</v>
      </c>
      <c r="GA147" s="49">
        <v>2466.7170170727891</v>
      </c>
    </row>
    <row r="148" spans="1:183">
      <c r="A148" s="50">
        <v>1956</v>
      </c>
      <c r="B148" s="31">
        <v>5396.7293691249261</v>
      </c>
      <c r="C148" s="31">
        <v>6422.455791197629</v>
      </c>
      <c r="D148" s="31">
        <v>7438.7586978623622</v>
      </c>
      <c r="E148" s="31">
        <v>5295.3266226031719</v>
      </c>
      <c r="F148" s="31">
        <v>6448.4627270080837</v>
      </c>
      <c r="G148" s="31">
        <v>6176.6352299219698</v>
      </c>
      <c r="H148" s="31">
        <v>4858.8336297295646</v>
      </c>
      <c r="I148" s="31">
        <v>7498.5185067503098</v>
      </c>
      <c r="J148" s="31">
        <v>6575.1612223649645</v>
      </c>
      <c r="K148" s="31">
        <v>7701.9822282980176</v>
      </c>
      <c r="L148" s="31">
        <v>11439.048562933598</v>
      </c>
      <c r="M148" s="31">
        <v>7928.7472647702407</v>
      </c>
      <c r="N148" s="32">
        <v>6512.0940853470547</v>
      </c>
      <c r="O148" s="31">
        <v>3897.0687535769753</v>
      </c>
      <c r="P148" s="31">
        <v>2705.8852974089318</v>
      </c>
      <c r="Q148" s="31">
        <v>2564.070351758794</v>
      </c>
      <c r="R148" s="31">
        <v>2977.8754231613616</v>
      </c>
      <c r="S148" s="31">
        <v>4604.1097894520199</v>
      </c>
      <c r="T148" s="32">
        <v>5944.2722910929606</v>
      </c>
      <c r="U148" s="31">
        <v>8108.324879486634</v>
      </c>
      <c r="V148" s="31">
        <v>9000.1831712871881</v>
      </c>
      <c r="W148" s="31">
        <v>8651.9457148508864</v>
      </c>
      <c r="X148" s="31">
        <v>10914.282161950941</v>
      </c>
      <c r="Y148" s="32">
        <v>10568.988972281981</v>
      </c>
      <c r="Z148" s="31">
        <v>1192.7700428588557</v>
      </c>
      <c r="AA148" s="31">
        <v>2128.0187899614812</v>
      </c>
      <c r="AB148" s="31">
        <v>4110.0834492602226</v>
      </c>
      <c r="AC148" s="31">
        <v>2905.7900856537995</v>
      </c>
      <c r="AD148" s="31">
        <v>2863.6985186678035</v>
      </c>
      <c r="AE148" s="31">
        <v>1623.3862253312859</v>
      </c>
      <c r="AF148" s="31">
        <v>1741.8058882186308</v>
      </c>
      <c r="AG148" s="32">
        <v>2521.3855261276581</v>
      </c>
      <c r="AH148" s="31" t="s">
        <v>345</v>
      </c>
      <c r="AI148" s="31" t="s">
        <v>345</v>
      </c>
      <c r="AJ148" s="31" t="s">
        <v>345</v>
      </c>
      <c r="AK148" s="31" t="s">
        <v>345</v>
      </c>
      <c r="AL148" s="31" t="s">
        <v>345</v>
      </c>
      <c r="AM148" s="32"/>
      <c r="AN148" s="31"/>
      <c r="AO148" s="31"/>
      <c r="AP148" s="32"/>
      <c r="AQ148" s="31" t="s">
        <v>345</v>
      </c>
      <c r="AR148" s="31" t="s">
        <v>345</v>
      </c>
      <c r="AS148" s="31" t="s">
        <v>345</v>
      </c>
      <c r="AT148" s="31" t="s">
        <v>345</v>
      </c>
      <c r="AU148" s="31" t="s">
        <v>345</v>
      </c>
      <c r="AV148" s="31" t="s">
        <v>345</v>
      </c>
      <c r="AW148" s="31" t="s">
        <v>345</v>
      </c>
      <c r="AX148" s="31" t="s">
        <v>345</v>
      </c>
      <c r="AY148" s="31" t="s">
        <v>345</v>
      </c>
      <c r="AZ148" s="31" t="s">
        <v>345</v>
      </c>
      <c r="BA148" s="31" t="s">
        <v>345</v>
      </c>
      <c r="BB148" s="31" t="s">
        <v>345</v>
      </c>
      <c r="BC148" s="31" t="s">
        <v>345</v>
      </c>
      <c r="BD148" s="31" t="s">
        <v>345</v>
      </c>
      <c r="BE148" s="31" t="s">
        <v>345</v>
      </c>
      <c r="BF148" s="32">
        <v>3566.3271993014455</v>
      </c>
      <c r="BG148" s="31">
        <v>5285.3146803071122</v>
      </c>
      <c r="BH148" s="31">
        <v>1896.435994020115</v>
      </c>
      <c r="BI148" s="31">
        <v>3956.8060514514132</v>
      </c>
      <c r="BJ148" s="31">
        <v>2390.6360115361254</v>
      </c>
      <c r="BK148" s="31">
        <v>2842.8187144680801</v>
      </c>
      <c r="BL148" s="31">
        <v>2751.2942312659325</v>
      </c>
      <c r="BM148" s="31">
        <v>5360.1697575430362</v>
      </c>
      <c r="BN148" s="31">
        <v>9123.6977308073001</v>
      </c>
      <c r="BO148" s="32">
        <v>3060.0269057092046</v>
      </c>
      <c r="BP148" s="31">
        <v>1705.9208821902496</v>
      </c>
      <c r="BQ148" s="31">
        <v>2301.1158452261643</v>
      </c>
      <c r="BR148" s="31">
        <v>2144.5006846372557</v>
      </c>
      <c r="BS148" s="31">
        <v>1259.6435937115423</v>
      </c>
      <c r="BT148" s="31">
        <v>2120.5053858506853</v>
      </c>
      <c r="BU148" s="31">
        <v>1701.438067173352</v>
      </c>
      <c r="BV148" s="31">
        <v>2100.2220988339809</v>
      </c>
      <c r="BW148" s="31">
        <v>1112.9267580974613</v>
      </c>
      <c r="BX148" s="31">
        <v>1353.9177025614235</v>
      </c>
      <c r="BY148" s="31">
        <v>2190.1024851404823</v>
      </c>
      <c r="BZ148" s="31">
        <v>2007.7623355931098</v>
      </c>
      <c r="CA148" s="31">
        <v>2107.9542713810238</v>
      </c>
      <c r="CB148" s="31">
        <v>1547.4586813474473</v>
      </c>
      <c r="CC148" s="31">
        <v>2840.3734993330368</v>
      </c>
      <c r="CD148" s="31">
        <v>5058.5858585858587</v>
      </c>
      <c r="CE148" s="32">
        <v>1947.2202099866024</v>
      </c>
      <c r="CF148" s="31">
        <v>3059.3957598965058</v>
      </c>
      <c r="CG148" s="32">
        <v>2847.6257514818799</v>
      </c>
      <c r="CH148" s="31">
        <v>616.11192907082454</v>
      </c>
      <c r="CI148" s="31">
        <v>700.69326683291763</v>
      </c>
      <c r="CJ148" s="31">
        <v>961.87496329293197</v>
      </c>
      <c r="CK148" s="31">
        <v>2947.8701055396045</v>
      </c>
      <c r="CL148" s="31">
        <v>1409.8131054993146</v>
      </c>
      <c r="CM148" s="31">
        <v>1148.8692323460136</v>
      </c>
      <c r="CN148" s="31">
        <v>929.69635349909629</v>
      </c>
      <c r="CO148" s="31">
        <v>1207.5794882774865</v>
      </c>
      <c r="CP148" s="31">
        <v>551.3288201696023</v>
      </c>
      <c r="CQ148" s="31">
        <v>489.64266886114359</v>
      </c>
      <c r="CR148" s="31">
        <v>2729.2893750478083</v>
      </c>
      <c r="CS148" s="31">
        <v>1505.386611075523</v>
      </c>
      <c r="CT148" s="31">
        <v>572.42782988789327</v>
      </c>
      <c r="CU148" s="31">
        <v>638.3780852790461</v>
      </c>
      <c r="CV148" s="31">
        <v>2333.0417031204433</v>
      </c>
      <c r="CW148" s="31">
        <v>1311.8747203378712</v>
      </c>
      <c r="CX148" s="32">
        <v>851.54770304151771</v>
      </c>
      <c r="CY148" s="31">
        <v>712.6510907490208</v>
      </c>
      <c r="CZ148" s="31">
        <v>571.58179426141908</v>
      </c>
      <c r="DA148" s="31">
        <v>654.52679787382544</v>
      </c>
      <c r="DB148" s="31">
        <v>519.6835962104858</v>
      </c>
      <c r="DC148" s="31">
        <v>1036.0102416260227</v>
      </c>
      <c r="DD148" s="31">
        <v>763.61001320034643</v>
      </c>
      <c r="DE148" s="31">
        <v>1534.6324757560565</v>
      </c>
      <c r="DF148" s="32">
        <v>815.86784691632363</v>
      </c>
      <c r="DG148" s="31">
        <v>2598.5062914083569</v>
      </c>
      <c r="DH148" s="31">
        <v>1594.0620344326551</v>
      </c>
      <c r="DI148" s="31">
        <v>2389.2843542223604</v>
      </c>
      <c r="DJ148" s="31">
        <v>3860.2890552620624</v>
      </c>
      <c r="DK148" s="31">
        <v>2139.3982031895257</v>
      </c>
      <c r="DL148" s="31">
        <v>32876.345091981071</v>
      </c>
      <c r="DM148" s="31">
        <v>2743.5479799418085</v>
      </c>
      <c r="DN148" s="31">
        <v>798.8034281269579</v>
      </c>
      <c r="DO148" s="31">
        <v>31762.320266609426</v>
      </c>
      <c r="DP148" s="31">
        <v>3074.9910128754532</v>
      </c>
      <c r="DQ148" s="31">
        <v>3507.9230645757852</v>
      </c>
      <c r="DR148" s="31">
        <v>2097.2051133167279</v>
      </c>
      <c r="DS148" s="31">
        <v>20377.187920199267</v>
      </c>
      <c r="DT148" s="31">
        <v>946.27453613436785</v>
      </c>
      <c r="DU148" s="31">
        <v>1196.5811965811965</v>
      </c>
      <c r="DV148" s="32">
        <v>2201.1641066652887</v>
      </c>
      <c r="DW148" s="32">
        <v>910.93624029059265</v>
      </c>
      <c r="DX148" s="31">
        <v>1553.0615291531449</v>
      </c>
      <c r="DY148" s="31">
        <v>1109.9997506118914</v>
      </c>
      <c r="DZ148" s="31">
        <v>961.57216311349839</v>
      </c>
      <c r="EA148" s="31">
        <v>382.56847263165417</v>
      </c>
      <c r="EB148" s="31">
        <v>553.66709908413122</v>
      </c>
      <c r="EC148" s="31">
        <v>415.77375887038573</v>
      </c>
      <c r="ED148" s="31">
        <v>770.83098141479149</v>
      </c>
      <c r="EE148" s="31">
        <v>468.51771160737758</v>
      </c>
      <c r="EF148" s="31">
        <v>881.43347504663063</v>
      </c>
      <c r="EG148" s="31">
        <v>540.49368131299263</v>
      </c>
      <c r="EH148" s="31">
        <v>635.40350199255522</v>
      </c>
      <c r="EI148" s="31">
        <v>1334.2245896904312</v>
      </c>
      <c r="EJ148" s="31">
        <v>1144.2932520046313</v>
      </c>
      <c r="EK148" s="31">
        <v>1651.3623956069725</v>
      </c>
      <c r="EL148" s="31">
        <v>904.93831042644649</v>
      </c>
      <c r="EM148" s="31">
        <v>636.49006247193552</v>
      </c>
      <c r="EN148" s="31">
        <v>428.30120654405016</v>
      </c>
      <c r="EO148" s="31">
        <v>3717.7659860774411</v>
      </c>
      <c r="EP148" s="31">
        <v>671.23307178409243</v>
      </c>
      <c r="EQ148" s="31">
        <v>1236.0049631006571</v>
      </c>
      <c r="ER148" s="31">
        <v>356.57868167700985</v>
      </c>
      <c r="ES148" s="31">
        <v>439.44518642316791</v>
      </c>
      <c r="ET148" s="31">
        <v>735.95770527795082</v>
      </c>
      <c r="EU148" s="31">
        <v>413.45285067022502</v>
      </c>
      <c r="EV148" s="31">
        <v>1169.5550016602847</v>
      </c>
      <c r="EW148" s="31">
        <v>1313.5827906011216</v>
      </c>
      <c r="EX148" s="31">
        <v>1072.1788022997648</v>
      </c>
      <c r="EY148" s="31">
        <v>375.58716318551768</v>
      </c>
      <c r="EZ148" s="31">
        <v>503.90254948359967</v>
      </c>
      <c r="FA148" s="31">
        <v>544.71008417089854</v>
      </c>
      <c r="FB148" s="31">
        <v>2593.8606191340359</v>
      </c>
      <c r="FC148" s="31">
        <v>1451.3221343534883</v>
      </c>
      <c r="FD148" s="31">
        <v>1242.2142573461958</v>
      </c>
      <c r="FE148" s="31">
        <v>2339.1415454799776</v>
      </c>
      <c r="FF148" s="31">
        <v>691.6235374745246</v>
      </c>
      <c r="FG148" s="31">
        <v>820.72041789225489</v>
      </c>
      <c r="FH148" s="31">
        <v>619.52753730136499</v>
      </c>
      <c r="FI148" s="31">
        <v>805.96082043521892</v>
      </c>
      <c r="FJ148" s="31">
        <v>1387.9945850095144</v>
      </c>
      <c r="FK148" s="31">
        <v>2142.5151646332793</v>
      </c>
      <c r="FL148" s="31">
        <v>777.47873080181921</v>
      </c>
      <c r="FM148" s="31">
        <v>1210.9619755738588</v>
      </c>
      <c r="FN148" s="31">
        <v>2913.7624649572667</v>
      </c>
      <c r="FO148" s="31">
        <v>975.65646384006175</v>
      </c>
      <c r="FP148" s="31">
        <v>803.45116558524376</v>
      </c>
      <c r="FQ148" s="31">
        <v>453.57518543001402</v>
      </c>
      <c r="FR148" s="31">
        <v>629.95374342520449</v>
      </c>
      <c r="FS148" s="31">
        <v>1223.3681296147624</v>
      </c>
      <c r="FT148" s="31">
        <v>689.79845227964006</v>
      </c>
      <c r="FU148" s="31">
        <v>767.53314021512472</v>
      </c>
      <c r="FV148" s="31">
        <v>803.20454064599608</v>
      </c>
      <c r="FW148" s="31">
        <v>891.85064391446497</v>
      </c>
      <c r="FX148" s="31">
        <v>897.04808594972349</v>
      </c>
      <c r="FY148" s="32">
        <v>991.70978185181934</v>
      </c>
      <c r="FZ148" s="31" t="s">
        <v>345</v>
      </c>
      <c r="GA148" s="49">
        <v>2533.8230115051974</v>
      </c>
    </row>
    <row r="149" spans="1:183">
      <c r="A149" s="50">
        <v>1957</v>
      </c>
      <c r="B149" s="31">
        <v>5716.1642639961183</v>
      </c>
      <c r="C149" s="31">
        <v>6494.6355651854774</v>
      </c>
      <c r="D149" s="31">
        <v>7965.0949423006341</v>
      </c>
      <c r="E149" s="31">
        <v>5490.0555041628122</v>
      </c>
      <c r="F149" s="31">
        <v>6761.7824238128987</v>
      </c>
      <c r="G149" s="31">
        <v>6492.2140840793054</v>
      </c>
      <c r="H149" s="31">
        <v>5118.3766418608429</v>
      </c>
      <c r="I149" s="31">
        <v>7613.557410440033</v>
      </c>
      <c r="J149" s="31">
        <v>6711.4864405250319</v>
      </c>
      <c r="K149" s="31">
        <v>7897.0668115154804</v>
      </c>
      <c r="L149" s="31">
        <v>11705.423332032775</v>
      </c>
      <c r="M149" s="31">
        <v>8017.0134162939921</v>
      </c>
      <c r="N149" s="32">
        <v>6753.2927632241217</v>
      </c>
      <c r="O149" s="31">
        <v>3914.2247639165876</v>
      </c>
      <c r="P149" s="31">
        <v>2858.9892218811301</v>
      </c>
      <c r="Q149" s="31">
        <v>2658.871694839328</v>
      </c>
      <c r="R149" s="31">
        <v>3046.1154011307831</v>
      </c>
      <c r="S149" s="31">
        <v>4737.3901820155179</v>
      </c>
      <c r="T149" s="32">
        <v>6160.0661244244302</v>
      </c>
      <c r="U149" s="31">
        <v>8090.2385352423244</v>
      </c>
      <c r="V149" s="31">
        <v>9045.0061384036198</v>
      </c>
      <c r="W149" s="31">
        <v>8606.7415968132918</v>
      </c>
      <c r="X149" s="31">
        <v>10919.986742952833</v>
      </c>
      <c r="Y149" s="32">
        <v>10566.57655345507</v>
      </c>
      <c r="Z149" s="31">
        <v>1269.2134466188736</v>
      </c>
      <c r="AA149" s="31">
        <v>2330.4066658506044</v>
      </c>
      <c r="AB149" s="31">
        <v>4319.7646838922028</v>
      </c>
      <c r="AC149" s="31">
        <v>3169.4429592151791</v>
      </c>
      <c r="AD149" s="31">
        <v>2962.2895863971225</v>
      </c>
      <c r="AE149" s="31">
        <v>1671.6839620474736</v>
      </c>
      <c r="AF149" s="31">
        <v>2014.4099085839118</v>
      </c>
      <c r="AG149" s="32">
        <v>2682.0928332059307</v>
      </c>
      <c r="AH149" s="31" t="s">
        <v>345</v>
      </c>
      <c r="AI149" s="31" t="s">
        <v>345</v>
      </c>
      <c r="AJ149" s="31" t="s">
        <v>345</v>
      </c>
      <c r="AK149" s="31" t="s">
        <v>345</v>
      </c>
      <c r="AL149" s="31" t="s">
        <v>345</v>
      </c>
      <c r="AM149" s="32"/>
      <c r="AN149" s="31"/>
      <c r="AO149" s="31"/>
      <c r="AP149" s="32"/>
      <c r="AQ149" s="31" t="s">
        <v>345</v>
      </c>
      <c r="AR149" s="31" t="s">
        <v>345</v>
      </c>
      <c r="AS149" s="31" t="s">
        <v>345</v>
      </c>
      <c r="AT149" s="31" t="s">
        <v>345</v>
      </c>
      <c r="AU149" s="31" t="s">
        <v>345</v>
      </c>
      <c r="AV149" s="31" t="s">
        <v>345</v>
      </c>
      <c r="AW149" s="31" t="s">
        <v>345</v>
      </c>
      <c r="AX149" s="31" t="s">
        <v>345</v>
      </c>
      <c r="AY149" s="31" t="s">
        <v>345</v>
      </c>
      <c r="AZ149" s="31" t="s">
        <v>345</v>
      </c>
      <c r="BA149" s="31" t="s">
        <v>345</v>
      </c>
      <c r="BB149" s="31" t="s">
        <v>345</v>
      </c>
      <c r="BC149" s="31" t="s">
        <v>345</v>
      </c>
      <c r="BD149" s="31" t="s">
        <v>345</v>
      </c>
      <c r="BE149" s="31" t="s">
        <v>345</v>
      </c>
      <c r="BF149" s="32">
        <v>3575.7902607777082</v>
      </c>
      <c r="BG149" s="31">
        <v>5460.6864941696149</v>
      </c>
      <c r="BH149" s="31">
        <v>1994.121508523471</v>
      </c>
      <c r="BI149" s="31">
        <v>4264.199786571693</v>
      </c>
      <c r="BJ149" s="31">
        <v>2399.9735468600602</v>
      </c>
      <c r="BK149" s="31">
        <v>2964.7401205887168</v>
      </c>
      <c r="BL149" s="31">
        <v>2809.5035042258451</v>
      </c>
      <c r="BM149" s="31">
        <v>5332.8736692043049</v>
      </c>
      <c r="BN149" s="31">
        <v>10057.785944343359</v>
      </c>
      <c r="BO149" s="32">
        <v>3203.2915943266794</v>
      </c>
      <c r="BP149" s="31">
        <v>1613.7679972650324</v>
      </c>
      <c r="BQ149" s="31">
        <v>2405.8257664299199</v>
      </c>
      <c r="BR149" s="31">
        <v>2406.3539791878989</v>
      </c>
      <c r="BS149" s="31">
        <v>1295.5042888136436</v>
      </c>
      <c r="BT149" s="31">
        <v>2156.2764498686051</v>
      </c>
      <c r="BU149" s="31">
        <v>1739.5327711758825</v>
      </c>
      <c r="BV149" s="31">
        <v>2148.3870967741937</v>
      </c>
      <c r="BW149" s="31">
        <v>1027.7936962750716</v>
      </c>
      <c r="BX149" s="31">
        <v>1372.0140759945548</v>
      </c>
      <c r="BY149" s="31">
        <v>2468.2591900149177</v>
      </c>
      <c r="BZ149" s="31">
        <v>2110.6424065444635</v>
      </c>
      <c r="CA149" s="31">
        <v>2269.8508518052549</v>
      </c>
      <c r="CB149" s="31">
        <v>1578.2917405932117</v>
      </c>
      <c r="CC149" s="31">
        <v>2968.141592920354</v>
      </c>
      <c r="CD149" s="31">
        <v>5344.4894757484644</v>
      </c>
      <c r="CE149" s="32">
        <v>2028.2217413066462</v>
      </c>
      <c r="CF149" s="31">
        <v>3159.9651248716309</v>
      </c>
      <c r="CG149" s="32">
        <v>2979.3145282688797</v>
      </c>
      <c r="CH149" s="31">
        <v>635.99139013002662</v>
      </c>
      <c r="CI149" s="31">
        <v>679.52078239608807</v>
      </c>
      <c r="CJ149" s="31">
        <v>1011.7040201150231</v>
      </c>
      <c r="CK149" s="31">
        <v>3135.873352523834</v>
      </c>
      <c r="CL149" s="31">
        <v>1442.1110858564491</v>
      </c>
      <c r="CM149" s="31">
        <v>1205.6669086668619</v>
      </c>
      <c r="CN149" s="31">
        <v>910.15396305322781</v>
      </c>
      <c r="CO149" s="31">
        <v>1253.363692817222</v>
      </c>
      <c r="CP149" s="31">
        <v>530.33850382375988</v>
      </c>
      <c r="CQ149" s="31">
        <v>510.22105422648133</v>
      </c>
      <c r="CR149" s="31">
        <v>2824.6171837883271</v>
      </c>
      <c r="CS149" s="31">
        <v>1454.5365271890569</v>
      </c>
      <c r="CT149" s="31">
        <v>566.39212553827394</v>
      </c>
      <c r="CU149" s="31">
        <v>649.93651234885795</v>
      </c>
      <c r="CV149" s="31">
        <v>2318.2327762981445</v>
      </c>
      <c r="CW149" s="31">
        <v>1297.0552725422503</v>
      </c>
      <c r="CX149" s="32">
        <v>868.63167609392883</v>
      </c>
      <c r="CY149" s="31">
        <v>698.8471078789222</v>
      </c>
      <c r="CZ149" s="31">
        <v>594.26559068834865</v>
      </c>
      <c r="DA149" s="31">
        <v>660.63004994196979</v>
      </c>
      <c r="DB149" s="31">
        <v>536.199715689453</v>
      </c>
      <c r="DC149" s="31">
        <v>1086.9818148898657</v>
      </c>
      <c r="DD149" s="31">
        <v>775.41826842817591</v>
      </c>
      <c r="DE149" s="31">
        <v>1561.3190782348968</v>
      </c>
      <c r="DF149" s="32">
        <v>831.8028473511107</v>
      </c>
      <c r="DG149" s="31">
        <v>2673.7600775547885</v>
      </c>
      <c r="DH149" s="31">
        <v>1766.9954144296853</v>
      </c>
      <c r="DI149" s="31">
        <v>2299.7767248693135</v>
      </c>
      <c r="DJ149" s="31">
        <v>3991.6496010074061</v>
      </c>
      <c r="DK149" s="31">
        <v>2104.3142178675989</v>
      </c>
      <c r="DL149" s="31">
        <v>31447.46209868704</v>
      </c>
      <c r="DM149" s="31">
        <v>2716.8018778600167</v>
      </c>
      <c r="DN149" s="31">
        <v>831.00495496879955</v>
      </c>
      <c r="DO149" s="31">
        <v>31350.873108265427</v>
      </c>
      <c r="DP149" s="31">
        <v>3119.0503904431812</v>
      </c>
      <c r="DQ149" s="31">
        <v>3626.7973474413802</v>
      </c>
      <c r="DR149" s="31">
        <v>2193.9594807965536</v>
      </c>
      <c r="DS149" s="31">
        <v>20282.089378270561</v>
      </c>
      <c r="DT149" s="31">
        <v>950.83858580038941</v>
      </c>
      <c r="DU149" s="31">
        <v>1240.3755868544602</v>
      </c>
      <c r="DV149" s="32">
        <v>2290.5369682258383</v>
      </c>
      <c r="DW149" s="32">
        <v>931.63731545403766</v>
      </c>
      <c r="DX149" s="31">
        <v>1693.2608165348215</v>
      </c>
      <c r="DY149" s="31">
        <v>1197.2303880355009</v>
      </c>
      <c r="DZ149" s="31">
        <v>941.49584109134923</v>
      </c>
      <c r="EA149" s="31">
        <v>387.77302883931509</v>
      </c>
      <c r="EB149" s="31">
        <v>567.64295218498955</v>
      </c>
      <c r="EC149" s="31">
        <v>424.22325284190646</v>
      </c>
      <c r="ED149" s="31">
        <v>788.03055456186291</v>
      </c>
      <c r="EE149" s="31">
        <v>452.51635113792469</v>
      </c>
      <c r="EF149" s="31">
        <v>899.23759431419023</v>
      </c>
      <c r="EG149" s="31">
        <v>551.66839099022241</v>
      </c>
      <c r="EH149" s="31">
        <v>645.00842459983153</v>
      </c>
      <c r="EI149" s="31">
        <v>1355.9706868102687</v>
      </c>
      <c r="EJ149" s="31">
        <v>1162.0143089969893</v>
      </c>
      <c r="EK149" s="31">
        <v>1667.735112050307</v>
      </c>
      <c r="EL149" s="31">
        <v>925.4554292854051</v>
      </c>
      <c r="EM149" s="31">
        <v>648.28569220597456</v>
      </c>
      <c r="EN149" s="31">
        <v>417.4086302812841</v>
      </c>
      <c r="EO149" s="31">
        <v>3827.4207580473867</v>
      </c>
      <c r="EP149" s="31">
        <v>678.35533441370706</v>
      </c>
      <c r="EQ149" s="31">
        <v>1241.2892967066846</v>
      </c>
      <c r="ER149" s="31">
        <v>363.44673596584681</v>
      </c>
      <c r="ES149" s="31">
        <v>464.94271128468205</v>
      </c>
      <c r="ET149" s="31">
        <v>738.28389607435486</v>
      </c>
      <c r="EU149" s="31">
        <v>421.98982526033245</v>
      </c>
      <c r="EV149" s="31">
        <v>1183.4622675341975</v>
      </c>
      <c r="EW149" s="31">
        <v>1324.9243910923803</v>
      </c>
      <c r="EX149" s="31">
        <v>1092.2290154738951</v>
      </c>
      <c r="EY149" s="31">
        <v>382.80468620253419</v>
      </c>
      <c r="EZ149" s="31">
        <v>512.3248492319334</v>
      </c>
      <c r="FA149" s="31">
        <v>558.419944381243</v>
      </c>
      <c r="FB149" s="31">
        <v>2613.3577955184546</v>
      </c>
      <c r="FC149" s="31">
        <v>1419.8231686735896</v>
      </c>
      <c r="FD149" s="31">
        <v>1246.1520977598302</v>
      </c>
      <c r="FE149" s="31">
        <v>2370.0345939963813</v>
      </c>
      <c r="FF149" s="31">
        <v>704.09237140816776</v>
      </c>
      <c r="FG149" s="31">
        <v>830.02375529120718</v>
      </c>
      <c r="FH149" s="31">
        <v>628.28132723508634</v>
      </c>
      <c r="FI149" s="31">
        <v>799.02160619649408</v>
      </c>
      <c r="FJ149" s="31">
        <v>1408.6439759379152</v>
      </c>
      <c r="FK149" s="31">
        <v>2185.8869594680168</v>
      </c>
      <c r="FL149" s="31">
        <v>795.30655976659125</v>
      </c>
      <c r="FM149" s="31">
        <v>1231.8305001231831</v>
      </c>
      <c r="FN149" s="31">
        <v>2951.0920124745098</v>
      </c>
      <c r="FO149" s="31">
        <v>936.41241210047417</v>
      </c>
      <c r="FP149" s="31">
        <v>814.17606155731005</v>
      </c>
      <c r="FQ149" s="31">
        <v>452.41887380597967</v>
      </c>
      <c r="FR149" s="31">
        <v>638.744959154247</v>
      </c>
      <c r="FS149" s="31">
        <v>1158.9595856659439</v>
      </c>
      <c r="FT149" s="31">
        <v>699.95272520472327</v>
      </c>
      <c r="FU149" s="31">
        <v>775.65338386269764</v>
      </c>
      <c r="FV149" s="31">
        <v>817.3574444515574</v>
      </c>
      <c r="FW149" s="31">
        <v>923.66592254150737</v>
      </c>
      <c r="FX149" s="31">
        <v>907.54843546541451</v>
      </c>
      <c r="FY149" s="32">
        <v>1004.7426740777787</v>
      </c>
      <c r="FZ149" s="31" t="s">
        <v>345</v>
      </c>
      <c r="GA149" s="49">
        <v>2577.8009482567736</v>
      </c>
    </row>
    <row r="150" spans="1:183">
      <c r="A150" s="50">
        <v>1958</v>
      </c>
      <c r="B150" s="31">
        <v>5906.6674413991668</v>
      </c>
      <c r="C150" s="31">
        <v>6441.8300514973034</v>
      </c>
      <c r="D150" s="31">
        <v>8095.2229082117647</v>
      </c>
      <c r="E150" s="31">
        <v>5474.3336850314236</v>
      </c>
      <c r="F150" s="31">
        <v>6855.171507425418</v>
      </c>
      <c r="G150" s="31">
        <v>6736.7652607458804</v>
      </c>
      <c r="H150" s="31">
        <v>5360.0129355647186</v>
      </c>
      <c r="I150" s="31">
        <v>7482.0716241130785</v>
      </c>
      <c r="J150" s="31">
        <v>6652.3250367383935</v>
      </c>
      <c r="K150" s="31">
        <v>8044.9453367525975</v>
      </c>
      <c r="L150" s="31">
        <v>11296.787843816119</v>
      </c>
      <c r="M150" s="31">
        <v>7965.8096491907381</v>
      </c>
      <c r="N150" s="32">
        <v>6863.8309922461576</v>
      </c>
      <c r="O150" s="31">
        <v>3869.5124919253649</v>
      </c>
      <c r="P150" s="31">
        <v>2963.1246490787066</v>
      </c>
      <c r="Q150" s="31">
        <v>2672.3143819858133</v>
      </c>
      <c r="R150" s="31">
        <v>3149.8175723874442</v>
      </c>
      <c r="S150" s="31">
        <v>4796.3594391522856</v>
      </c>
      <c r="T150" s="32">
        <v>6265.027765496081</v>
      </c>
      <c r="U150" s="31">
        <v>8305.474779448703</v>
      </c>
      <c r="V150" s="31">
        <v>9185.4906328332745</v>
      </c>
      <c r="W150" s="31">
        <v>8534.0147671481463</v>
      </c>
      <c r="X150" s="31">
        <v>10630.528013174597</v>
      </c>
      <c r="Y150" s="32">
        <v>10322.717808423204</v>
      </c>
      <c r="Z150" s="31">
        <v>1326.3950646009607</v>
      </c>
      <c r="AA150" s="31">
        <v>2508.1211246233233</v>
      </c>
      <c r="AB150" s="31">
        <v>4609.9773501683248</v>
      </c>
      <c r="AC150" s="31">
        <v>3367.0270150208003</v>
      </c>
      <c r="AD150" s="31">
        <v>3056.9218642758501</v>
      </c>
      <c r="AE150" s="31">
        <v>1723.5871525549364</v>
      </c>
      <c r="AF150" s="31">
        <v>2079.9356514403416</v>
      </c>
      <c r="AG150" s="32">
        <v>2806.345123742025</v>
      </c>
      <c r="AH150" s="31" t="s">
        <v>345</v>
      </c>
      <c r="AI150" s="31" t="s">
        <v>345</v>
      </c>
      <c r="AJ150" s="31" t="s">
        <v>345</v>
      </c>
      <c r="AK150" s="31" t="s">
        <v>345</v>
      </c>
      <c r="AL150" s="31" t="s">
        <v>345</v>
      </c>
      <c r="AM150" s="32"/>
      <c r="AN150" s="31"/>
      <c r="AO150" s="31"/>
      <c r="AP150" s="32"/>
      <c r="AQ150" s="31" t="s">
        <v>345</v>
      </c>
      <c r="AR150" s="31" t="s">
        <v>345</v>
      </c>
      <c r="AS150" s="31" t="s">
        <v>345</v>
      </c>
      <c r="AT150" s="31" t="s">
        <v>345</v>
      </c>
      <c r="AU150" s="31" t="s">
        <v>345</v>
      </c>
      <c r="AV150" s="31" t="s">
        <v>345</v>
      </c>
      <c r="AW150" s="31" t="s">
        <v>345</v>
      </c>
      <c r="AX150" s="31" t="s">
        <v>345</v>
      </c>
      <c r="AY150" s="31" t="s">
        <v>345</v>
      </c>
      <c r="AZ150" s="31" t="s">
        <v>345</v>
      </c>
      <c r="BA150" s="31" t="s">
        <v>345</v>
      </c>
      <c r="BB150" s="31" t="s">
        <v>345</v>
      </c>
      <c r="BC150" s="31" t="s">
        <v>345</v>
      </c>
      <c r="BD150" s="31" t="s">
        <v>345</v>
      </c>
      <c r="BE150" s="31" t="s">
        <v>345</v>
      </c>
      <c r="BF150" s="32">
        <v>3777.0985567874409</v>
      </c>
      <c r="BG150" s="31">
        <v>5697.9809880801877</v>
      </c>
      <c r="BH150" s="31">
        <v>2111.2130412038887</v>
      </c>
      <c r="BI150" s="31">
        <v>4391.5595761480072</v>
      </c>
      <c r="BJ150" s="31">
        <v>2382.5605047961076</v>
      </c>
      <c r="BK150" s="31">
        <v>3025.0992233264637</v>
      </c>
      <c r="BL150" s="31">
        <v>2742.984239147786</v>
      </c>
      <c r="BM150" s="31">
        <v>5402.3494448691699</v>
      </c>
      <c r="BN150" s="31">
        <v>9816.2834009999042</v>
      </c>
      <c r="BO150" s="32">
        <v>3283.0410873671071</v>
      </c>
      <c r="BP150" s="31">
        <v>1615.9029702952205</v>
      </c>
      <c r="BQ150" s="31">
        <v>2604.7983035460602</v>
      </c>
      <c r="BR150" s="31">
        <v>2362.8364565260267</v>
      </c>
      <c r="BS150" s="31">
        <v>1319.6605604107788</v>
      </c>
      <c r="BT150" s="31">
        <v>2158.6863337922969</v>
      </c>
      <c r="BU150" s="31">
        <v>1724.5419996202465</v>
      </c>
      <c r="BV150" s="31">
        <v>2176.6848816029146</v>
      </c>
      <c r="BW150" s="31">
        <v>1088.2766376159684</v>
      </c>
      <c r="BX150" s="31">
        <v>1370.3476669366169</v>
      </c>
      <c r="BY150" s="31">
        <v>2458.2389965224443</v>
      </c>
      <c r="BZ150" s="31">
        <v>2052.4198150896018</v>
      </c>
      <c r="CA150" s="31">
        <v>2240.9768890043779</v>
      </c>
      <c r="CB150" s="31">
        <v>1625.4647331418603</v>
      </c>
      <c r="CC150" s="31">
        <v>3001.7398869073509</v>
      </c>
      <c r="CD150" s="31">
        <v>5608.6735987826523</v>
      </c>
      <c r="CE150" s="32">
        <v>2041.8696062766699</v>
      </c>
      <c r="CF150" s="31">
        <v>3260.9311793048355</v>
      </c>
      <c r="CG150" s="32">
        <v>3047.3272001793548</v>
      </c>
      <c r="CH150" s="31">
        <v>690.374826823425</v>
      </c>
      <c r="CI150" s="31">
        <v>715.63875598086122</v>
      </c>
      <c r="CJ150" s="31">
        <v>959.99143251308737</v>
      </c>
      <c r="CK150" s="31">
        <v>3288.895321608994</v>
      </c>
      <c r="CL150" s="31">
        <v>1447.8915014873085</v>
      </c>
      <c r="CM150" s="31">
        <v>1233.8292933462151</v>
      </c>
      <c r="CN150" s="31">
        <v>913.73941626769556</v>
      </c>
      <c r="CO150" s="31">
        <v>1289.7205588822355</v>
      </c>
      <c r="CP150" s="31">
        <v>509.80380476839724</v>
      </c>
      <c r="CQ150" s="31">
        <v>488.22347045267935</v>
      </c>
      <c r="CR150" s="31">
        <v>2923.8639150695494</v>
      </c>
      <c r="CS150" s="31">
        <v>1413.0176890833839</v>
      </c>
      <c r="CT150" s="31">
        <v>591.68919808644921</v>
      </c>
      <c r="CU150" s="31">
        <v>642.62975409603871</v>
      </c>
      <c r="CV150" s="31">
        <v>2294.574664208586</v>
      </c>
      <c r="CW150" s="31">
        <v>1301.0562586994956</v>
      </c>
      <c r="CX150" s="32">
        <v>906.62018828472674</v>
      </c>
      <c r="CY150" s="31">
        <v>723.44057775124838</v>
      </c>
      <c r="CZ150" s="31">
        <v>607.87692852706778</v>
      </c>
      <c r="DA150" s="31">
        <v>666.96008090280009</v>
      </c>
      <c r="DB150" s="31">
        <v>551.81046913842374</v>
      </c>
      <c r="DC150" s="31">
        <v>1111.9066845473653</v>
      </c>
      <c r="DD150" s="31">
        <v>784.94875868474662</v>
      </c>
      <c r="DE150" s="31">
        <v>1580.5648448156232</v>
      </c>
      <c r="DF150" s="32">
        <v>847.35977164514156</v>
      </c>
      <c r="DG150" s="31">
        <v>2739.4751715034176</v>
      </c>
      <c r="DH150" s="31">
        <v>1918.0625960094487</v>
      </c>
      <c r="DI150" s="31">
        <v>2493.2253274486043</v>
      </c>
      <c r="DJ150" s="31">
        <v>4108.7956015973668</v>
      </c>
      <c r="DK150" s="31">
        <v>2220.0916217716376</v>
      </c>
      <c r="DL150" s="31">
        <v>29906.750974005237</v>
      </c>
      <c r="DM150" s="31">
        <v>2268.8004452052205</v>
      </c>
      <c r="DN150" s="31">
        <v>866.28676181113178</v>
      </c>
      <c r="DO150" s="31">
        <v>31394.391589701947</v>
      </c>
      <c r="DP150" s="31">
        <v>3204.3547634633164</v>
      </c>
      <c r="DQ150" s="31">
        <v>3039.4717767533175</v>
      </c>
      <c r="DR150" s="31">
        <v>2221.8622157186301</v>
      </c>
      <c r="DS150" s="31">
        <v>20372.005562484894</v>
      </c>
      <c r="DT150" s="31">
        <v>955.05125027666611</v>
      </c>
      <c r="DU150" s="31">
        <v>1269.5492180312788</v>
      </c>
      <c r="DV150" s="32">
        <v>2328.405323950105</v>
      </c>
      <c r="DW150" s="32">
        <v>969.19671909365297</v>
      </c>
      <c r="DX150" s="31">
        <v>1718.8795073230481</v>
      </c>
      <c r="DY150" s="31">
        <v>1240.5398322003241</v>
      </c>
      <c r="DZ150" s="31">
        <v>955.65952314703873</v>
      </c>
      <c r="EA150" s="31">
        <v>392.33983670314529</v>
      </c>
      <c r="EB150" s="31">
        <v>583.00511776142855</v>
      </c>
      <c r="EC150" s="31">
        <v>428.48495311461534</v>
      </c>
      <c r="ED150" s="31">
        <v>805.46226290227241</v>
      </c>
      <c r="EE150" s="31">
        <v>448.66138170263173</v>
      </c>
      <c r="EF150" s="31">
        <v>916.99909230889409</v>
      </c>
      <c r="EG150" s="31">
        <v>563.19683712463029</v>
      </c>
      <c r="EH150" s="31">
        <v>648.88119086756171</v>
      </c>
      <c r="EI150" s="31">
        <v>1377.688921946971</v>
      </c>
      <c r="EJ150" s="31">
        <v>1178.9576959951701</v>
      </c>
      <c r="EK150" s="31">
        <v>1664.6325519942482</v>
      </c>
      <c r="EL150" s="31">
        <v>946.78081502843509</v>
      </c>
      <c r="EM150" s="31">
        <v>659.58040538826458</v>
      </c>
      <c r="EN150" s="31">
        <v>423.25045632193496</v>
      </c>
      <c r="EO150" s="31">
        <v>3939.2072084713768</v>
      </c>
      <c r="EP150" s="31">
        <v>678.1733812097317</v>
      </c>
      <c r="EQ150" s="31">
        <v>1187.134136201317</v>
      </c>
      <c r="ER150" s="31">
        <v>368.22887084684038</v>
      </c>
      <c r="ES150" s="31">
        <v>475.9157540791357</v>
      </c>
      <c r="ET150" s="31">
        <v>724.53042174047141</v>
      </c>
      <c r="EU150" s="31">
        <v>430.25815191903092</v>
      </c>
      <c r="EV150" s="31">
        <v>1186.5441103765679</v>
      </c>
      <c r="EW150" s="31">
        <v>1410.0610062291755</v>
      </c>
      <c r="EX150" s="31">
        <v>1112.3668793576383</v>
      </c>
      <c r="EY150" s="31">
        <v>388.12119973231717</v>
      </c>
      <c r="EZ150" s="31">
        <v>520.61351821888684</v>
      </c>
      <c r="FA150" s="31">
        <v>571.8496187201697</v>
      </c>
      <c r="FB150" s="31">
        <v>2609.6971377509144</v>
      </c>
      <c r="FC150" s="31">
        <v>1388.9378881701759</v>
      </c>
      <c r="FD150" s="31">
        <v>1280.3224901064386</v>
      </c>
      <c r="FE150" s="31">
        <v>2376.1034011449974</v>
      </c>
      <c r="FF150" s="31">
        <v>716.65816979393776</v>
      </c>
      <c r="FG150" s="31">
        <v>797.19969395731061</v>
      </c>
      <c r="FH150" s="31">
        <v>631.298133487021</v>
      </c>
      <c r="FI150" s="31">
        <v>875.44380137152871</v>
      </c>
      <c r="FJ150" s="31">
        <v>1429.060233152044</v>
      </c>
      <c r="FK150" s="31">
        <v>2199.5835254367212</v>
      </c>
      <c r="FL150" s="31">
        <v>806.5000362388563</v>
      </c>
      <c r="FM150" s="31">
        <v>1240.7682611478797</v>
      </c>
      <c r="FN150" s="31">
        <v>2939.0056042941737</v>
      </c>
      <c r="FO150" s="31">
        <v>948.68107430514715</v>
      </c>
      <c r="FP150" s="31">
        <v>816.59251422895011</v>
      </c>
      <c r="FQ150" s="31">
        <v>444.21962037089054</v>
      </c>
      <c r="FR150" s="31">
        <v>647.00772368707362</v>
      </c>
      <c r="FS150" s="31">
        <v>1291.3321250555696</v>
      </c>
      <c r="FT150" s="31">
        <v>685.13869203401543</v>
      </c>
      <c r="FU150" s="31">
        <v>737.6446358004913</v>
      </c>
      <c r="FV150" s="31">
        <v>776.02861307570913</v>
      </c>
      <c r="FW150" s="31">
        <v>906.4446567983216</v>
      </c>
      <c r="FX150" s="31">
        <v>912.30683299199404</v>
      </c>
      <c r="FY150" s="32">
        <v>1003.9696151772765</v>
      </c>
      <c r="FZ150" s="31" t="s">
        <v>345</v>
      </c>
      <c r="GA150" s="49">
        <v>2606.8812108084485</v>
      </c>
    </row>
    <row r="151" spans="1:183">
      <c r="A151" s="50">
        <v>1959</v>
      </c>
      <c r="B151" s="31">
        <v>6051.1829282079789</v>
      </c>
      <c r="C151" s="31">
        <v>6608.2810681205474</v>
      </c>
      <c r="D151" s="31">
        <v>8637.1550306644294</v>
      </c>
      <c r="E151" s="31">
        <v>5753.5212870048017</v>
      </c>
      <c r="F151" s="31">
        <v>6978.7769082356008</v>
      </c>
      <c r="G151" s="31">
        <v>7176.6886296168595</v>
      </c>
      <c r="H151" s="31">
        <v>5653.1345320276123</v>
      </c>
      <c r="I151" s="31">
        <v>7736.675444116614</v>
      </c>
      <c r="J151" s="31">
        <v>6874.4778522308707</v>
      </c>
      <c r="K151" s="31">
        <v>8356.0300832661833</v>
      </c>
      <c r="L151" s="31">
        <v>11870.127400646512</v>
      </c>
      <c r="M151" s="31">
        <v>8239.7990607437059</v>
      </c>
      <c r="N151" s="32">
        <v>7162.9145880074684</v>
      </c>
      <c r="O151" s="31">
        <v>4038.2815443041445</v>
      </c>
      <c r="P151" s="31">
        <v>3040.2648918730342</v>
      </c>
      <c r="Q151" s="31">
        <v>2794.0479046593505</v>
      </c>
      <c r="R151" s="31">
        <v>3050.4518883739597</v>
      </c>
      <c r="S151" s="31">
        <v>4922.5701536110646</v>
      </c>
      <c r="T151" s="32">
        <v>6513.8617842382491</v>
      </c>
      <c r="U151" s="31">
        <v>8628.4384432311617</v>
      </c>
      <c r="V151" s="31">
        <v>9630.1266085601692</v>
      </c>
      <c r="W151" s="31">
        <v>8676.2368513846832</v>
      </c>
      <c r="X151" s="31">
        <v>11230.16926277906</v>
      </c>
      <c r="Y151" s="32">
        <v>10866.352410974598</v>
      </c>
      <c r="Z151" s="31">
        <v>1380.9965958752116</v>
      </c>
      <c r="AA151" s="31">
        <v>2683.5293537818466</v>
      </c>
      <c r="AB151" s="31">
        <v>4779.849783765937</v>
      </c>
      <c r="AC151" s="31">
        <v>3484.1141716753677</v>
      </c>
      <c r="AD151" s="31">
        <v>3096.222511985774</v>
      </c>
      <c r="AE151" s="31">
        <v>1782.9640680287262</v>
      </c>
      <c r="AF151" s="31">
        <v>2313.7449318975741</v>
      </c>
      <c r="AG151" s="32">
        <v>2920.937310076667</v>
      </c>
      <c r="AH151" s="31" t="s">
        <v>345</v>
      </c>
      <c r="AI151" s="31" t="s">
        <v>345</v>
      </c>
      <c r="AJ151" s="31" t="s">
        <v>345</v>
      </c>
      <c r="AK151" s="31" t="s">
        <v>345</v>
      </c>
      <c r="AL151" s="31" t="s">
        <v>345</v>
      </c>
      <c r="AM151" s="32"/>
      <c r="AN151" s="31"/>
      <c r="AO151" s="31"/>
      <c r="AP151" s="32"/>
      <c r="AQ151" s="31" t="s">
        <v>345</v>
      </c>
      <c r="AR151" s="31" t="s">
        <v>345</v>
      </c>
      <c r="AS151" s="31" t="s">
        <v>345</v>
      </c>
      <c r="AT151" s="31" t="s">
        <v>345</v>
      </c>
      <c r="AU151" s="31" t="s">
        <v>345</v>
      </c>
      <c r="AV151" s="31" t="s">
        <v>345</v>
      </c>
      <c r="AW151" s="31" t="s">
        <v>345</v>
      </c>
      <c r="AX151" s="31" t="s">
        <v>345</v>
      </c>
      <c r="AY151" s="31" t="s">
        <v>345</v>
      </c>
      <c r="AZ151" s="31" t="s">
        <v>345</v>
      </c>
      <c r="BA151" s="31" t="s">
        <v>345</v>
      </c>
      <c r="BB151" s="31" t="s">
        <v>345</v>
      </c>
      <c r="BC151" s="31" t="s">
        <v>345</v>
      </c>
      <c r="BD151" s="31" t="s">
        <v>345</v>
      </c>
      <c r="BE151" s="31" t="s">
        <v>345</v>
      </c>
      <c r="BF151" s="32">
        <v>3669.0903716073667</v>
      </c>
      <c r="BG151" s="31">
        <v>5241.4680627084754</v>
      </c>
      <c r="BH151" s="31">
        <v>2221.0013151993194</v>
      </c>
      <c r="BI151" s="31">
        <v>4042.0266947445293</v>
      </c>
      <c r="BJ151" s="31">
        <v>2473.468494626371</v>
      </c>
      <c r="BK151" s="31">
        <v>3016.4379109497831</v>
      </c>
      <c r="BL151" s="31">
        <v>2682.4949781523742</v>
      </c>
      <c r="BM151" s="31">
        <v>4859.6765880220692</v>
      </c>
      <c r="BN151" s="31">
        <v>9997.4035755805107</v>
      </c>
      <c r="BO151" s="32">
        <v>3258.9227793943141</v>
      </c>
      <c r="BP151" s="31">
        <v>1575.1849256381076</v>
      </c>
      <c r="BQ151" s="31">
        <v>2598.0129117408856</v>
      </c>
      <c r="BR151" s="31">
        <v>2066.8360555441718</v>
      </c>
      <c r="BS151" s="31">
        <v>1283.5311310686197</v>
      </c>
      <c r="BT151" s="31">
        <v>2211.3902677390083</v>
      </c>
      <c r="BU151" s="31">
        <v>1747.7984730433548</v>
      </c>
      <c r="BV151" s="31">
        <v>2211.0831234256925</v>
      </c>
      <c r="BW151" s="31">
        <v>1017.3793103448277</v>
      </c>
      <c r="BX151" s="31">
        <v>1360.1840404719612</v>
      </c>
      <c r="BY151" s="31">
        <v>2541.4057150361295</v>
      </c>
      <c r="BZ151" s="31">
        <v>2018.898828969539</v>
      </c>
      <c r="CA151" s="31">
        <v>2321.6690908634387</v>
      </c>
      <c r="CB151" s="31">
        <v>1580.840046802316</v>
      </c>
      <c r="CC151" s="31">
        <v>3239.0180878552969</v>
      </c>
      <c r="CD151" s="31">
        <v>5742.6106113456954</v>
      </c>
      <c r="CE151" s="32">
        <v>2006.5602467515439</v>
      </c>
      <c r="CF151" s="31">
        <v>3365.4286654980378</v>
      </c>
      <c r="CG151" s="32">
        <v>3022.887705537391</v>
      </c>
      <c r="CH151" s="31">
        <v>686.38974181875517</v>
      </c>
      <c r="CI151" s="31">
        <v>717.13380281690138</v>
      </c>
      <c r="CJ151" s="31">
        <v>985.43384744183288</v>
      </c>
      <c r="CK151" s="31">
        <v>3553.9357364985972</v>
      </c>
      <c r="CL151" s="31">
        <v>1500.7229100876696</v>
      </c>
      <c r="CM151" s="31">
        <v>1242.7593101345203</v>
      </c>
      <c r="CN151" s="31">
        <v>992.11605789169892</v>
      </c>
      <c r="CO151" s="31">
        <v>1329.0026748184944</v>
      </c>
      <c r="CP151" s="31">
        <v>526.12133701861455</v>
      </c>
      <c r="CQ151" s="31">
        <v>554.66473172963674</v>
      </c>
      <c r="CR151" s="31">
        <v>3026.5552335377774</v>
      </c>
      <c r="CS151" s="31">
        <v>1467.3528629791851</v>
      </c>
      <c r="CT151" s="31">
        <v>601.34622006404732</v>
      </c>
      <c r="CU151" s="31">
        <v>633.24635623183656</v>
      </c>
      <c r="CV151" s="31">
        <v>2186.2399193548385</v>
      </c>
      <c r="CW151" s="31">
        <v>1284.8059481380326</v>
      </c>
      <c r="CX151" s="32">
        <v>926.35760663321093</v>
      </c>
      <c r="CY151" s="31">
        <v>728.96490516079302</v>
      </c>
      <c r="CZ151" s="31">
        <v>649.78149626892468</v>
      </c>
      <c r="DA151" s="31">
        <v>672.7787354148337</v>
      </c>
      <c r="DB151" s="31">
        <v>568.57829581578062</v>
      </c>
      <c r="DC151" s="31">
        <v>1119.9351034408264</v>
      </c>
      <c r="DD151" s="31">
        <v>791.61351817373736</v>
      </c>
      <c r="DE151" s="31">
        <v>1602.5187776993403</v>
      </c>
      <c r="DF151" s="32">
        <v>858.41249121313194</v>
      </c>
      <c r="DG151" s="31">
        <v>2796.4640633841286</v>
      </c>
      <c r="DH151" s="31">
        <v>2023.6677401278121</v>
      </c>
      <c r="DI151" s="31">
        <v>2523.1439533042358</v>
      </c>
      <c r="DJ151" s="31">
        <v>4501.4423270210536</v>
      </c>
      <c r="DK151" s="31">
        <v>2287.2570833613258</v>
      </c>
      <c r="DL151" s="31">
        <v>29568.135912372785</v>
      </c>
      <c r="DM151" s="31">
        <v>2395.1692132334756</v>
      </c>
      <c r="DN151" s="31">
        <v>900.23725679611016</v>
      </c>
      <c r="DO151" s="31">
        <v>32896.151941422024</v>
      </c>
      <c r="DP151" s="31">
        <v>3458.0679370561656</v>
      </c>
      <c r="DQ151" s="31">
        <v>3062.4973767728866</v>
      </c>
      <c r="DR151" s="31">
        <v>2251.8067550620231</v>
      </c>
      <c r="DS151" s="31">
        <v>21426.23432601969</v>
      </c>
      <c r="DT151" s="31">
        <v>959.29908759063699</v>
      </c>
      <c r="DU151" s="31">
        <v>1330.3002729754323</v>
      </c>
      <c r="DV151" s="32">
        <v>2412.7220179888623</v>
      </c>
      <c r="DW151" s="32">
        <v>992.12870938918047</v>
      </c>
      <c r="DX151" s="31">
        <v>1993.5108194960167</v>
      </c>
      <c r="DY151" s="31">
        <v>1225.3228005487545</v>
      </c>
      <c r="DZ151" s="31">
        <v>970.21763569438838</v>
      </c>
      <c r="EA151" s="31">
        <v>398.71254944056898</v>
      </c>
      <c r="EB151" s="31">
        <v>597.54894129059869</v>
      </c>
      <c r="EC151" s="31">
        <v>445.16819095889565</v>
      </c>
      <c r="ED151" s="31">
        <v>822.47360753169369</v>
      </c>
      <c r="EE151" s="31">
        <v>486.21177181110119</v>
      </c>
      <c r="EF151" s="31">
        <v>934.11207646272101</v>
      </c>
      <c r="EG151" s="31">
        <v>574.00541109585561</v>
      </c>
      <c r="EH151" s="31">
        <v>671.06739956201966</v>
      </c>
      <c r="EI151" s="31">
        <v>1399.2679866803762</v>
      </c>
      <c r="EJ151" s="31">
        <v>1190.6950940346044</v>
      </c>
      <c r="EK151" s="31">
        <v>1711.3688944627852</v>
      </c>
      <c r="EL151" s="31">
        <v>968.81277322234746</v>
      </c>
      <c r="EM151" s="31">
        <v>687.03338982274533</v>
      </c>
      <c r="EN151" s="31">
        <v>426.61833789479743</v>
      </c>
      <c r="EO151" s="31">
        <v>4052.451538452573</v>
      </c>
      <c r="EP151" s="31">
        <v>697.24133863400027</v>
      </c>
      <c r="EQ151" s="31">
        <v>1321.022430787491</v>
      </c>
      <c r="ER151" s="31">
        <v>382.87924006870639</v>
      </c>
      <c r="ES151" s="31">
        <v>478.12546666923384</v>
      </c>
      <c r="ET151" s="31">
        <v>720.22972522631846</v>
      </c>
      <c r="EU151" s="31">
        <v>434.83179479310866</v>
      </c>
      <c r="EV151" s="31">
        <v>1223.3493299802335</v>
      </c>
      <c r="EW151" s="31">
        <v>1470.4047139764409</v>
      </c>
      <c r="EX151" s="31">
        <v>1131.6991848772811</v>
      </c>
      <c r="EY151" s="31">
        <v>392.9843566350134</v>
      </c>
      <c r="EZ151" s="31">
        <v>529.52747817664215</v>
      </c>
      <c r="FA151" s="31">
        <v>585.99070998413401</v>
      </c>
      <c r="FB151" s="31">
        <v>2684.9977489929165</v>
      </c>
      <c r="FC151" s="31">
        <v>1358.4139965836741</v>
      </c>
      <c r="FD151" s="31">
        <v>1322.7584373403893</v>
      </c>
      <c r="FE151" s="31">
        <v>2451.3043731727098</v>
      </c>
      <c r="FF151" s="31">
        <v>729.26765453146413</v>
      </c>
      <c r="FG151" s="31">
        <v>808.2419918735668</v>
      </c>
      <c r="FH151" s="31">
        <v>652.01443043910308</v>
      </c>
      <c r="FI151" s="31">
        <v>783.91220183339476</v>
      </c>
      <c r="FJ151" s="31">
        <v>1448.2229792571125</v>
      </c>
      <c r="FK151" s="31">
        <v>2253.9556050778774</v>
      </c>
      <c r="FL151" s="31">
        <v>840.86183592595376</v>
      </c>
      <c r="FM151" s="31">
        <v>1286.8728265025345</v>
      </c>
      <c r="FN151" s="31">
        <v>2994.7280921500801</v>
      </c>
      <c r="FO151" s="31">
        <v>1032.7272997706111</v>
      </c>
      <c r="FP151" s="31">
        <v>842.73313557121207</v>
      </c>
      <c r="FQ151" s="31">
        <v>453.49997193644214</v>
      </c>
      <c r="FR151" s="31">
        <v>655.73759542175935</v>
      </c>
      <c r="FS151" s="31">
        <v>1216.9759344742542</v>
      </c>
      <c r="FT151" s="31">
        <v>700.02443648590008</v>
      </c>
      <c r="FU151" s="31">
        <v>747.24117177478911</v>
      </c>
      <c r="FV151" s="31">
        <v>914.64279702592944</v>
      </c>
      <c r="FW151" s="31">
        <v>925.1476801716102</v>
      </c>
      <c r="FX151" s="31">
        <v>929.17251051893413</v>
      </c>
      <c r="FY151" s="32">
        <v>1034.6037673165636</v>
      </c>
      <c r="FZ151" s="31" t="s">
        <v>345</v>
      </c>
      <c r="GA151" s="49">
        <v>2674.7974032347111</v>
      </c>
    </row>
    <row r="152" spans="1:183">
      <c r="A152" s="50">
        <v>1960</v>
      </c>
      <c r="B152" s="31">
        <v>6518.5400025569579</v>
      </c>
      <c r="C152" s="31">
        <v>6952.0874686084635</v>
      </c>
      <c r="D152" s="31">
        <v>8811.831477843265</v>
      </c>
      <c r="E152" s="31">
        <v>6230.3594003973267</v>
      </c>
      <c r="F152" s="31">
        <v>7397.5828610681774</v>
      </c>
      <c r="G152" s="31">
        <v>7705.2332250597037</v>
      </c>
      <c r="H152" s="31">
        <v>5916.2390233796041</v>
      </c>
      <c r="I152" s="31">
        <v>8286.6097858262237</v>
      </c>
      <c r="J152" s="31">
        <v>7203.72173741814</v>
      </c>
      <c r="K152" s="31">
        <v>8791.9786096256685</v>
      </c>
      <c r="L152" s="31">
        <v>12456.732562476687</v>
      </c>
      <c r="M152" s="31">
        <v>8645.2302757198504</v>
      </c>
      <c r="N152" s="32">
        <v>7584.7039678142246</v>
      </c>
      <c r="O152" s="31">
        <v>4282.1327683615818</v>
      </c>
      <c r="P152" s="31">
        <v>3145.6378067357114</v>
      </c>
      <c r="Q152" s="31">
        <v>2955.8356479688382</v>
      </c>
      <c r="R152" s="31">
        <v>3071.6499331439081</v>
      </c>
      <c r="S152" s="31">
        <v>4988.1071817106258</v>
      </c>
      <c r="T152" s="32">
        <v>6879.2943309153688</v>
      </c>
      <c r="U152" s="31">
        <v>8790.9082214125629</v>
      </c>
      <c r="V152" s="31">
        <v>9465.1788176305545</v>
      </c>
      <c r="W152" s="31">
        <v>8752.5076279242676</v>
      </c>
      <c r="X152" s="31">
        <v>11328.475516269904</v>
      </c>
      <c r="Y152" s="32">
        <v>10961.082848353792</v>
      </c>
      <c r="Z152" s="31">
        <v>1450.9147231802572</v>
      </c>
      <c r="AA152" s="31">
        <v>2911.7125659556132</v>
      </c>
      <c r="AB152" s="31">
        <v>5108.3185113324407</v>
      </c>
      <c r="AC152" s="31">
        <v>3649.1015883674495</v>
      </c>
      <c r="AD152" s="31">
        <v>3214.6655576367243</v>
      </c>
      <c r="AE152" s="31">
        <v>1843.7188046247886</v>
      </c>
      <c r="AF152" s="31">
        <v>2437.03635891883</v>
      </c>
      <c r="AG152" s="32">
        <v>3069.7503864144032</v>
      </c>
      <c r="AH152" s="31" t="s">
        <v>345</v>
      </c>
      <c r="AI152" s="31" t="s">
        <v>345</v>
      </c>
      <c r="AJ152" s="31" t="s">
        <v>345</v>
      </c>
      <c r="AK152" s="31" t="s">
        <v>345</v>
      </c>
      <c r="AL152" s="31" t="s">
        <v>345</v>
      </c>
      <c r="AM152" s="32"/>
      <c r="AN152" s="31"/>
      <c r="AO152" s="31"/>
      <c r="AP152" s="32"/>
      <c r="AQ152" s="31" t="s">
        <v>345</v>
      </c>
      <c r="AR152" s="31" t="s">
        <v>345</v>
      </c>
      <c r="AS152" s="31" t="s">
        <v>345</v>
      </c>
      <c r="AT152" s="31" t="s">
        <v>345</v>
      </c>
      <c r="AU152" s="31" t="s">
        <v>345</v>
      </c>
      <c r="AV152" s="31" t="s">
        <v>345</v>
      </c>
      <c r="AW152" s="31" t="s">
        <v>345</v>
      </c>
      <c r="AX152" s="31" t="s">
        <v>345</v>
      </c>
      <c r="AY152" s="31" t="s">
        <v>345</v>
      </c>
      <c r="AZ152" s="31" t="s">
        <v>345</v>
      </c>
      <c r="BA152" s="31" t="s">
        <v>345</v>
      </c>
      <c r="BB152" s="31" t="s">
        <v>345</v>
      </c>
      <c r="BC152" s="31" t="s">
        <v>345</v>
      </c>
      <c r="BD152" s="31" t="s">
        <v>345</v>
      </c>
      <c r="BE152" s="31" t="s">
        <v>345</v>
      </c>
      <c r="BF152" s="32">
        <v>3945.3375081934714</v>
      </c>
      <c r="BG152" s="31">
        <v>5559.465947070551</v>
      </c>
      <c r="BH152" s="31">
        <v>2334.8552008157912</v>
      </c>
      <c r="BI152" s="31">
        <v>4270.2772307836149</v>
      </c>
      <c r="BJ152" s="31">
        <v>2496.8144944748319</v>
      </c>
      <c r="BK152" s="31">
        <v>3155.2026186603139</v>
      </c>
      <c r="BL152" s="31">
        <v>2969.0866982177022</v>
      </c>
      <c r="BM152" s="31">
        <v>4960.1555767771151</v>
      </c>
      <c r="BN152" s="31">
        <v>9645.8894964760711</v>
      </c>
      <c r="BO152" s="32">
        <v>3387.2146362198814</v>
      </c>
      <c r="BP152" s="31">
        <v>1606.2558949678705</v>
      </c>
      <c r="BQ152" s="31">
        <v>2715.4970024566878</v>
      </c>
      <c r="BR152" s="31">
        <v>2051.8811875552315</v>
      </c>
      <c r="BS152" s="31">
        <v>1302.4959399508832</v>
      </c>
      <c r="BT152" s="31">
        <v>2288.5191790860235</v>
      </c>
      <c r="BU152" s="31">
        <v>1763.6465687913189</v>
      </c>
      <c r="BV152" s="31">
        <v>2193.1707317073174</v>
      </c>
      <c r="BW152" s="31">
        <v>1061.9421152285638</v>
      </c>
      <c r="BX152" s="31">
        <v>1397.7987743641245</v>
      </c>
      <c r="BY152" s="31">
        <v>2653.5374779995391</v>
      </c>
      <c r="BZ152" s="31">
        <v>1982.9865116721533</v>
      </c>
      <c r="CA152" s="31">
        <v>2391.0561950488409</v>
      </c>
      <c r="CB152" s="31">
        <v>1555.3500375483493</v>
      </c>
      <c r="CC152" s="31">
        <v>3420.6955046649705</v>
      </c>
      <c r="CD152" s="31">
        <v>6250.9659394876071</v>
      </c>
      <c r="CE152" s="32">
        <v>2049.4425894068904</v>
      </c>
      <c r="CF152" s="31">
        <v>3477.9096088336937</v>
      </c>
      <c r="CG152" s="32">
        <v>3135.5170718809804</v>
      </c>
      <c r="CH152" s="31">
        <v>662.14040505494177</v>
      </c>
      <c r="CI152" s="31">
        <v>753.24884792626722</v>
      </c>
      <c r="CJ152" s="31">
        <v>1011.6851079222802</v>
      </c>
      <c r="CK152" s="31">
        <v>3986.4328857788614</v>
      </c>
      <c r="CL152" s="31">
        <v>1476.185286806495</v>
      </c>
      <c r="CM152" s="31">
        <v>1226.3891343415587</v>
      </c>
      <c r="CN152" s="31">
        <v>1078.2273673115192</v>
      </c>
      <c r="CO152" s="31">
        <v>1353.1903139674064</v>
      </c>
      <c r="CP152" s="31">
        <v>544.63373569029022</v>
      </c>
      <c r="CQ152" s="31">
        <v>563.55248494639261</v>
      </c>
      <c r="CR152" s="31">
        <v>3133.6780151529929</v>
      </c>
      <c r="CS152" s="31">
        <v>1530.4040710480508</v>
      </c>
      <c r="CT152" s="31">
        <v>606.99234049609538</v>
      </c>
      <c r="CU152" s="31">
        <v>647.41036449594492</v>
      </c>
      <c r="CV152" s="31">
        <v>2309.8882410106899</v>
      </c>
      <c r="CW152" s="31">
        <v>1295.3058201809674</v>
      </c>
      <c r="CX152" s="32">
        <v>957.51632841050912</v>
      </c>
      <c r="CY152" s="31">
        <v>739.41064861207894</v>
      </c>
      <c r="CZ152" s="31">
        <v>670.51735369382504</v>
      </c>
      <c r="DA152" s="31">
        <v>678.97452329969497</v>
      </c>
      <c r="DB152" s="31">
        <v>585.55368867398795</v>
      </c>
      <c r="DC152" s="31">
        <v>1104.9942796843197</v>
      </c>
      <c r="DD152" s="31">
        <v>799.1146907271044</v>
      </c>
      <c r="DE152" s="31">
        <v>1632.248016389113</v>
      </c>
      <c r="DF152" s="32">
        <v>865.39865887683868</v>
      </c>
      <c r="DG152" s="31">
        <v>2843.3681269135036</v>
      </c>
      <c r="DH152" s="31">
        <v>2156.4823650124044</v>
      </c>
      <c r="DI152" s="31">
        <v>2735.0207888845675</v>
      </c>
      <c r="DJ152" s="31">
        <v>4663.1665645218245</v>
      </c>
      <c r="DK152" s="31">
        <v>2330.0060062633988</v>
      </c>
      <c r="DL152" s="31">
        <v>28813.493502893769</v>
      </c>
      <c r="DM152" s="31">
        <v>2392.5221124151376</v>
      </c>
      <c r="DN152" s="31">
        <v>934.70838364633357</v>
      </c>
      <c r="DO152" s="31">
        <v>32810.116993596435</v>
      </c>
      <c r="DP152" s="31">
        <v>3719.096730823886</v>
      </c>
      <c r="DQ152" s="31">
        <v>3023.4679553737315</v>
      </c>
      <c r="DR152" s="31">
        <v>2247.4652092442311</v>
      </c>
      <c r="DS152" s="31">
        <v>22432.802294028039</v>
      </c>
      <c r="DT152" s="31">
        <v>963.94191914123451</v>
      </c>
      <c r="DU152" s="31">
        <v>1393.2788374205268</v>
      </c>
      <c r="DV152" s="32">
        <v>2493.6479559645945</v>
      </c>
      <c r="DW152" s="32">
        <v>1025.7431309475276</v>
      </c>
      <c r="DX152" s="31">
        <v>2088.1030858811905</v>
      </c>
      <c r="DY152" s="31">
        <v>1252.9849850250471</v>
      </c>
      <c r="DZ152" s="31">
        <v>978.11596491500529</v>
      </c>
      <c r="EA152" s="31">
        <v>402.56574541715287</v>
      </c>
      <c r="EB152" s="31">
        <v>608.73487062636639</v>
      </c>
      <c r="EC152" s="31">
        <v>443.64476929215044</v>
      </c>
      <c r="ED152" s="31">
        <v>832.00088409045395</v>
      </c>
      <c r="EE152" s="31">
        <v>507.52026601689795</v>
      </c>
      <c r="EF152" s="31">
        <v>925.37937118035768</v>
      </c>
      <c r="EG152" s="31">
        <v>568.64815897693302</v>
      </c>
      <c r="EH152" s="31">
        <v>712.10156237532658</v>
      </c>
      <c r="EI152" s="31">
        <v>1415.6619798831466</v>
      </c>
      <c r="EJ152" s="31">
        <v>1256.2958674013264</v>
      </c>
      <c r="EK152" s="31">
        <v>1771.4852327884937</v>
      </c>
      <c r="EL152" s="31">
        <v>991.45518493741201</v>
      </c>
      <c r="EM152" s="31">
        <v>746.30843861613096</v>
      </c>
      <c r="EN152" s="31">
        <v>440.03815896318702</v>
      </c>
      <c r="EO152" s="31">
        <v>4184.2069862005383</v>
      </c>
      <c r="EP152" s="31">
        <v>721.65185302025782</v>
      </c>
      <c r="EQ152" s="31">
        <v>1378.4200298575181</v>
      </c>
      <c r="ER152" s="31">
        <v>392.10783797489199</v>
      </c>
      <c r="ES152" s="31">
        <v>500.76800324754998</v>
      </c>
      <c r="ET152" s="31">
        <v>725.51715117506933</v>
      </c>
      <c r="EU152" s="31">
        <v>458.0788820400644</v>
      </c>
      <c r="EV152" s="31">
        <v>1229.5738583307184</v>
      </c>
      <c r="EW152" s="31">
        <v>1829.6688882295041</v>
      </c>
      <c r="EX152" s="31">
        <v>1125.4301145807624</v>
      </c>
      <c r="EY152" s="31">
        <v>394.14497626956648</v>
      </c>
      <c r="EZ152" s="31">
        <v>533.76904778770256</v>
      </c>
      <c r="FA152" s="31">
        <v>624.59179853565183</v>
      </c>
      <c r="FB152" s="31">
        <v>2776.8754883649294</v>
      </c>
      <c r="FC152" s="31">
        <v>1328.6986512746798</v>
      </c>
      <c r="FD152" s="31">
        <v>1327.3322143676978</v>
      </c>
      <c r="FE152" s="31">
        <v>2615.982459164994</v>
      </c>
      <c r="FF152" s="31">
        <v>760.88091109183028</v>
      </c>
      <c r="FG152" s="31">
        <v>820.27932632525119</v>
      </c>
      <c r="FH152" s="31">
        <v>656.10798326765507</v>
      </c>
      <c r="FI152" s="31">
        <v>867.46683910855961</v>
      </c>
      <c r="FJ152" s="31">
        <v>1444.6390453789054</v>
      </c>
      <c r="FK152" s="31">
        <v>2366.5239470203846</v>
      </c>
      <c r="FL152" s="31">
        <v>855.64826705163853</v>
      </c>
      <c r="FM152" s="31">
        <v>1277.1487139027872</v>
      </c>
      <c r="FN152" s="31">
        <v>3041.4726678782977</v>
      </c>
      <c r="FO152" s="31">
        <v>1023.5380325371464</v>
      </c>
      <c r="FP152" s="31">
        <v>934.59715463995303</v>
      </c>
      <c r="FQ152" s="31">
        <v>459.11420466018342</v>
      </c>
      <c r="FR152" s="31">
        <v>697.65741085269019</v>
      </c>
      <c r="FS152" s="31">
        <v>1342.610656769464</v>
      </c>
      <c r="FT152" s="31">
        <v>712.89657139437929</v>
      </c>
      <c r="FU152" s="31">
        <v>747.91485473165505</v>
      </c>
      <c r="FV152" s="31">
        <v>959.80280303973291</v>
      </c>
      <c r="FW152" s="31">
        <v>937.93638537467473</v>
      </c>
      <c r="FX152" s="31">
        <v>955.42450499126926</v>
      </c>
      <c r="FY152" s="32">
        <v>1055.1146781813661</v>
      </c>
      <c r="FZ152" s="31" t="s">
        <v>345</v>
      </c>
      <c r="GA152" s="49">
        <v>2772.5805907823415</v>
      </c>
    </row>
    <row r="153" spans="1:183">
      <c r="A153" s="50">
        <v>1961</v>
      </c>
      <c r="B153" s="31">
        <v>6826.9769593408355</v>
      </c>
      <c r="C153" s="31">
        <v>7252.8311767658042</v>
      </c>
      <c r="D153" s="31">
        <v>9311.8663929609356</v>
      </c>
      <c r="E153" s="31">
        <v>6657.9182623463239</v>
      </c>
      <c r="F153" s="31">
        <v>7718.4264131726368</v>
      </c>
      <c r="G153" s="31">
        <v>7952.160374714721</v>
      </c>
      <c r="H153" s="31">
        <v>6373.1513443329013</v>
      </c>
      <c r="I153" s="31">
        <v>8201.5081908111333</v>
      </c>
      <c r="J153" s="31">
        <v>7594.6625054386104</v>
      </c>
      <c r="K153" s="31">
        <v>9236.968085106384</v>
      </c>
      <c r="L153" s="31">
        <v>13098.693759071119</v>
      </c>
      <c r="M153" s="31">
        <v>8856.6667297896111</v>
      </c>
      <c r="N153" s="32">
        <v>7889.8350942006909</v>
      </c>
      <c r="O153" s="31">
        <v>4508.3915835787529</v>
      </c>
      <c r="P153" s="31">
        <v>3392.6923512005765</v>
      </c>
      <c r="Q153" s="31">
        <v>3119.1868190273717</v>
      </c>
      <c r="R153" s="31">
        <v>3436.0394842151604</v>
      </c>
      <c r="S153" s="31">
        <v>5168.6086799550449</v>
      </c>
      <c r="T153" s="32">
        <v>7184.8142950761567</v>
      </c>
      <c r="U153" s="31">
        <v>8653.1379831743434</v>
      </c>
      <c r="V153" s="31">
        <v>9744.9073978910164</v>
      </c>
      <c r="W153" s="31">
        <v>8832.7450041929224</v>
      </c>
      <c r="X153" s="31">
        <v>11401.734434457867</v>
      </c>
      <c r="Y153" s="32">
        <v>11025.452355233321</v>
      </c>
      <c r="Z153" s="31">
        <v>1462.9677027499624</v>
      </c>
      <c r="AA153" s="31">
        <v>3071.9912481030419</v>
      </c>
      <c r="AB153" s="31">
        <v>5263.4838036593837</v>
      </c>
      <c r="AC153" s="31">
        <v>3816.2280528133033</v>
      </c>
      <c r="AD153" s="31">
        <v>3426.2093024688102</v>
      </c>
      <c r="AE153" s="31">
        <v>1951.0439234606874</v>
      </c>
      <c r="AF153" s="31">
        <v>2521.5378101042065</v>
      </c>
      <c r="AG153" s="32">
        <v>3218.4218634243907</v>
      </c>
      <c r="AH153" s="31" t="s">
        <v>345</v>
      </c>
      <c r="AI153" s="31" t="s">
        <v>345</v>
      </c>
      <c r="AJ153" s="31" t="s">
        <v>345</v>
      </c>
      <c r="AK153" s="31" t="s">
        <v>345</v>
      </c>
      <c r="AL153" s="31" t="s">
        <v>345</v>
      </c>
      <c r="AM153" s="32"/>
      <c r="AN153" s="31"/>
      <c r="AO153" s="31"/>
      <c r="AP153" s="32"/>
      <c r="AQ153" s="31" t="s">
        <v>345</v>
      </c>
      <c r="AR153" s="31" t="s">
        <v>345</v>
      </c>
      <c r="AS153" s="31" t="s">
        <v>345</v>
      </c>
      <c r="AT153" s="31" t="s">
        <v>345</v>
      </c>
      <c r="AU153" s="31" t="s">
        <v>345</v>
      </c>
      <c r="AV153" s="31" t="s">
        <v>345</v>
      </c>
      <c r="AW153" s="31" t="s">
        <v>345</v>
      </c>
      <c r="AX153" s="31" t="s">
        <v>345</v>
      </c>
      <c r="AY153" s="31" t="s">
        <v>345</v>
      </c>
      <c r="AZ153" s="31" t="s">
        <v>345</v>
      </c>
      <c r="BA153" s="31" t="s">
        <v>345</v>
      </c>
      <c r="BB153" s="31" t="s">
        <v>345</v>
      </c>
      <c r="BC153" s="31" t="s">
        <v>345</v>
      </c>
      <c r="BD153" s="31" t="s">
        <v>345</v>
      </c>
      <c r="BE153" s="31" t="s">
        <v>345</v>
      </c>
      <c r="BF153" s="32">
        <v>4097.8314918136239</v>
      </c>
      <c r="BG153" s="31">
        <v>5861.8416489889569</v>
      </c>
      <c r="BH153" s="31">
        <v>2437.2738322001751</v>
      </c>
      <c r="BI153" s="31">
        <v>4366.3048581031762</v>
      </c>
      <c r="BJ153" s="31">
        <v>2539.85706832505</v>
      </c>
      <c r="BK153" s="31">
        <v>3172.1124212808286</v>
      </c>
      <c r="BL153" s="31">
        <v>3142.1580621482753</v>
      </c>
      <c r="BM153" s="31">
        <v>5036.2860666652632</v>
      </c>
      <c r="BN153" s="31">
        <v>9001.5897376040975</v>
      </c>
      <c r="BO153" s="32">
        <v>3457.2623665807514</v>
      </c>
      <c r="BP153" s="31">
        <v>1603.0029759888316</v>
      </c>
      <c r="BQ153" s="31">
        <v>2722.5323098257195</v>
      </c>
      <c r="BR153" s="31">
        <v>2050.042052144659</v>
      </c>
      <c r="BS153" s="31">
        <v>1231.531148847333</v>
      </c>
      <c r="BT153" s="31">
        <v>2278.8277762710236</v>
      </c>
      <c r="BU153" s="31">
        <v>1768.5878090900835</v>
      </c>
      <c r="BV153" s="31">
        <v>2215.9735349716448</v>
      </c>
      <c r="BW153" s="31">
        <v>998.93927340228061</v>
      </c>
      <c r="BX153" s="31">
        <v>1386.0453273479425</v>
      </c>
      <c r="BY153" s="31">
        <v>2702.1975608009625</v>
      </c>
      <c r="BZ153" s="31">
        <v>2065.1354896324619</v>
      </c>
      <c r="CA153" s="31">
        <v>2573.7083836010752</v>
      </c>
      <c r="CB153" s="31">
        <v>1588.0275686894663</v>
      </c>
      <c r="CC153" s="31">
        <v>3677.3979256728576</v>
      </c>
      <c r="CD153" s="31">
        <v>6371.1200656615438</v>
      </c>
      <c r="CE153" s="32">
        <v>2066.6357456954902</v>
      </c>
      <c r="CF153" s="31">
        <v>3613.6837382293625</v>
      </c>
      <c r="CG153" s="32">
        <v>3196.8995594450257</v>
      </c>
      <c r="CH153" s="31">
        <v>552.89325034452474</v>
      </c>
      <c r="CI153" s="31">
        <v>758.43243243243239</v>
      </c>
      <c r="CJ153" s="31">
        <v>1059.7851994090875</v>
      </c>
      <c r="CK153" s="31">
        <v>4426.2842242052848</v>
      </c>
      <c r="CL153" s="31">
        <v>1512.3872437616321</v>
      </c>
      <c r="CM153" s="31">
        <v>1246.5915890322115</v>
      </c>
      <c r="CN153" s="31">
        <v>1099.8694112114647</v>
      </c>
      <c r="CO153" s="31">
        <v>1398.1308411214955</v>
      </c>
      <c r="CP153" s="31">
        <v>564.02131020816648</v>
      </c>
      <c r="CQ153" s="31">
        <v>567.449726915626</v>
      </c>
      <c r="CR153" s="31">
        <v>3243.5844828130425</v>
      </c>
      <c r="CS153" s="31">
        <v>1592.2153436046653</v>
      </c>
      <c r="CT153" s="31">
        <v>612.99907883081676</v>
      </c>
      <c r="CU153" s="31">
        <v>669.04387805999556</v>
      </c>
      <c r="CV153" s="31">
        <v>2421.875</v>
      </c>
      <c r="CW153" s="31">
        <v>1285.8921809237738</v>
      </c>
      <c r="CX153" s="32">
        <v>948.27885001632751</v>
      </c>
      <c r="CY153" s="31">
        <v>729.92678926901078</v>
      </c>
      <c r="CZ153" s="31">
        <v>646.50872617846778</v>
      </c>
      <c r="DA153" s="31">
        <v>685.51428197148311</v>
      </c>
      <c r="DB153" s="31">
        <v>602.94403721957246</v>
      </c>
      <c r="DC153" s="31">
        <v>1123.9908773851007</v>
      </c>
      <c r="DD153" s="31">
        <v>812.01523227308269</v>
      </c>
      <c r="DE153" s="31">
        <v>1675.2480490531038</v>
      </c>
      <c r="DF153" s="32">
        <v>873.85694871493172</v>
      </c>
      <c r="DG153" s="31">
        <v>2882.4464981023721</v>
      </c>
      <c r="DH153" s="31">
        <v>2272.471317178567</v>
      </c>
      <c r="DI153" s="31">
        <v>2961.1508957596802</v>
      </c>
      <c r="DJ153" s="31">
        <v>4996.1875285038032</v>
      </c>
      <c r="DK153" s="31">
        <v>2685.1922379018297</v>
      </c>
      <c r="DL153" s="31">
        <v>26112.192268882762</v>
      </c>
      <c r="DM153" s="31">
        <v>2481.5598967811939</v>
      </c>
      <c r="DN153" s="31">
        <v>923.1468011713331</v>
      </c>
      <c r="DO153" s="31">
        <v>30436.710675612892</v>
      </c>
      <c r="DP153" s="31">
        <v>4066.4252191408405</v>
      </c>
      <c r="DQ153" s="31">
        <v>3168.4533112555009</v>
      </c>
      <c r="DR153" s="31">
        <v>2221.152370225866</v>
      </c>
      <c r="DS153" s="31">
        <v>23179.635266884317</v>
      </c>
      <c r="DT153" s="31">
        <v>969.39575944645196</v>
      </c>
      <c r="DU153" s="31">
        <v>1417.8571428571429</v>
      </c>
      <c r="DV153" s="32">
        <v>2579.8601344256344</v>
      </c>
      <c r="DW153" s="32">
        <v>1023.0300478560043</v>
      </c>
      <c r="DX153" s="31">
        <v>1799.4340563918199</v>
      </c>
      <c r="DY153" s="31">
        <v>1396.1105433384487</v>
      </c>
      <c r="DZ153" s="31">
        <v>987.39918002991305</v>
      </c>
      <c r="EA153" s="31">
        <v>410.24302603425508</v>
      </c>
      <c r="EB153" s="31">
        <v>629.82812090537539</v>
      </c>
      <c r="EC153" s="31">
        <v>372.48202168912894</v>
      </c>
      <c r="ED153" s="31">
        <v>828.58488367291659</v>
      </c>
      <c r="EE153" s="31">
        <v>524.63933990105397</v>
      </c>
      <c r="EF153" s="31">
        <v>942.88084037031308</v>
      </c>
      <c r="EG153" s="31">
        <v>566.3368473355514</v>
      </c>
      <c r="EH153" s="31">
        <v>703.24041332011836</v>
      </c>
      <c r="EI153" s="31">
        <v>1430.1361753369051</v>
      </c>
      <c r="EJ153" s="31">
        <v>1325.8077468690237</v>
      </c>
      <c r="EK153" s="31">
        <v>1783.1324572453727</v>
      </c>
      <c r="EL153" s="31">
        <v>1030.866796908608</v>
      </c>
      <c r="EM153" s="31">
        <v>806.36057219346208</v>
      </c>
      <c r="EN153" s="31">
        <v>452.70380959191675</v>
      </c>
      <c r="EO153" s="31">
        <v>4638.8831407992293</v>
      </c>
      <c r="EP153" s="31">
        <v>815.29912789046409</v>
      </c>
      <c r="EQ153" s="31">
        <v>1388.1535737570739</v>
      </c>
      <c r="ER153" s="31">
        <v>410.6807177554129</v>
      </c>
      <c r="ES153" s="31">
        <v>531.87094753649785</v>
      </c>
      <c r="ET153" s="31">
        <v>686.46850876474718</v>
      </c>
      <c r="EU153" s="31">
        <v>457.28315403824342</v>
      </c>
      <c r="EV153" s="31">
        <v>1225.9404569582275</v>
      </c>
      <c r="EW153" s="31">
        <v>1935.8783507872065</v>
      </c>
      <c r="EX153" s="31">
        <v>1126.4038099143786</v>
      </c>
      <c r="EY153" s="31">
        <v>404.16051144665698</v>
      </c>
      <c r="EZ153" s="31">
        <v>526.55085998945754</v>
      </c>
      <c r="FA153" s="31">
        <v>721.7261166307436</v>
      </c>
      <c r="FB153" s="31">
        <v>3318.8663031741535</v>
      </c>
      <c r="FC153" s="31">
        <v>1341.4369683226157</v>
      </c>
      <c r="FD153" s="31">
        <v>1337.4391169003875</v>
      </c>
      <c r="FE153" s="31">
        <v>2578.8837750791604</v>
      </c>
      <c r="FF153" s="31">
        <v>776.50308444355414</v>
      </c>
      <c r="FG153" s="31">
        <v>823.66254114968342</v>
      </c>
      <c r="FH153" s="31">
        <v>625.03738138843778</v>
      </c>
      <c r="FI153" s="31">
        <v>932.69081299549202</v>
      </c>
      <c r="FJ153" s="31">
        <v>1474.6589854378215</v>
      </c>
      <c r="FK153" s="31">
        <v>2175.7772667267932</v>
      </c>
      <c r="FL153" s="31">
        <v>858.42529115546211</v>
      </c>
      <c r="FM153" s="31">
        <v>1311.252408465069</v>
      </c>
      <c r="FN153" s="31">
        <v>3091.6045542914749</v>
      </c>
      <c r="FO153" s="31">
        <v>995.97337651478654</v>
      </c>
      <c r="FP153" s="31">
        <v>1027.8828415671917</v>
      </c>
      <c r="FQ153" s="31">
        <v>441.15425051536994</v>
      </c>
      <c r="FR153" s="31">
        <v>727.57311724973067</v>
      </c>
      <c r="FS153" s="31">
        <v>1435.6857208346682</v>
      </c>
      <c r="FT153" s="31">
        <v>685.78423353983374</v>
      </c>
      <c r="FU153" s="31">
        <v>652.57038034791083</v>
      </c>
      <c r="FV153" s="31">
        <v>937.95251246713622</v>
      </c>
      <c r="FW153" s="31">
        <v>955.52855148779599</v>
      </c>
      <c r="FX153" s="31">
        <v>956.46539755021445</v>
      </c>
      <c r="FY153" s="32">
        <v>1053.24079964362</v>
      </c>
      <c r="FZ153" s="31" t="s">
        <v>345</v>
      </c>
      <c r="GA153" s="49">
        <v>2830.9087657252162</v>
      </c>
    </row>
    <row r="154" spans="1:183">
      <c r="A154" s="50">
        <v>1962</v>
      </c>
      <c r="B154" s="31">
        <v>6949.6416761946657</v>
      </c>
      <c r="C154" s="31">
        <v>7583.0946802048084</v>
      </c>
      <c r="D154" s="31">
        <v>9747.3605516280859</v>
      </c>
      <c r="E154" s="31">
        <v>6818.9666439048651</v>
      </c>
      <c r="F154" s="31">
        <v>8067.0631537357822</v>
      </c>
      <c r="G154" s="31">
        <v>8222.1217810351591</v>
      </c>
      <c r="H154" s="31">
        <v>6826.8323000912615</v>
      </c>
      <c r="I154" s="31">
        <v>8639.3094041355835</v>
      </c>
      <c r="J154" s="31">
        <v>7746.0439498518108</v>
      </c>
      <c r="K154" s="31">
        <v>9601.9571541920122</v>
      </c>
      <c r="L154" s="31">
        <v>13353.512177903283</v>
      </c>
      <c r="M154" s="31">
        <v>8865.3831719582668</v>
      </c>
      <c r="N154" s="32">
        <v>8166.4556518802501</v>
      </c>
      <c r="O154" s="31">
        <v>4636.0424028268553</v>
      </c>
      <c r="P154" s="31">
        <v>3499.1932632539842</v>
      </c>
      <c r="Q154" s="31">
        <v>3330.4507860484714</v>
      </c>
      <c r="R154" s="31">
        <v>3799.5304008166613</v>
      </c>
      <c r="S154" s="31">
        <v>5361.2216343715099</v>
      </c>
      <c r="T154" s="32">
        <v>7464.5336882134652</v>
      </c>
      <c r="U154" s="31">
        <v>9026.7984120008514</v>
      </c>
      <c r="V154" s="31">
        <v>9730.5659922444793</v>
      </c>
      <c r="W154" s="31">
        <v>9276.9093444280534</v>
      </c>
      <c r="X154" s="31">
        <v>11904.984507178162</v>
      </c>
      <c r="Y154" s="32">
        <v>11510.22031173201</v>
      </c>
      <c r="Z154" s="31">
        <v>1511.3904025676175</v>
      </c>
      <c r="AA154" s="31">
        <v>3295.2550004794898</v>
      </c>
      <c r="AB154" s="31">
        <v>5303.6648025998948</v>
      </c>
      <c r="AC154" s="31">
        <v>3961.8744653587869</v>
      </c>
      <c r="AD154" s="31">
        <v>3340.5333034186533</v>
      </c>
      <c r="AE154" s="31">
        <v>2007.2727317751196</v>
      </c>
      <c r="AF154" s="31">
        <v>2543.5976922224904</v>
      </c>
      <c r="AG154" s="32">
        <v>3244.4928313969067</v>
      </c>
      <c r="AH154" s="31" t="s">
        <v>345</v>
      </c>
      <c r="AI154" s="31" t="s">
        <v>345</v>
      </c>
      <c r="AJ154" s="31" t="s">
        <v>345</v>
      </c>
      <c r="AK154" s="31" t="s">
        <v>345</v>
      </c>
      <c r="AL154" s="31" t="s">
        <v>345</v>
      </c>
      <c r="AM154" s="32"/>
      <c r="AN154" s="31"/>
      <c r="AO154" s="31"/>
      <c r="AP154" s="32"/>
      <c r="AQ154" s="31" t="s">
        <v>345</v>
      </c>
      <c r="AR154" s="31" t="s">
        <v>345</v>
      </c>
      <c r="AS154" s="31" t="s">
        <v>345</v>
      </c>
      <c r="AT154" s="31" t="s">
        <v>345</v>
      </c>
      <c r="AU154" s="31" t="s">
        <v>345</v>
      </c>
      <c r="AV154" s="31" t="s">
        <v>345</v>
      </c>
      <c r="AW154" s="31" t="s">
        <v>345</v>
      </c>
      <c r="AX154" s="31" t="s">
        <v>345</v>
      </c>
      <c r="AY154" s="31" t="s">
        <v>345</v>
      </c>
      <c r="AZ154" s="31" t="s">
        <v>345</v>
      </c>
      <c r="BA154" s="31" t="s">
        <v>345</v>
      </c>
      <c r="BB154" s="31" t="s">
        <v>345</v>
      </c>
      <c r="BC154" s="31" t="s">
        <v>345</v>
      </c>
      <c r="BD154" s="31" t="s">
        <v>345</v>
      </c>
      <c r="BE154" s="31" t="s">
        <v>345</v>
      </c>
      <c r="BF154" s="32">
        <v>4140.2145975010844</v>
      </c>
      <c r="BG154" s="31">
        <v>5677.2332249393821</v>
      </c>
      <c r="BH154" s="31">
        <v>2510.9617528494114</v>
      </c>
      <c r="BI154" s="31">
        <v>4465.2469226316498</v>
      </c>
      <c r="BJ154" s="31">
        <v>2593.7859074297098</v>
      </c>
      <c r="BK154" s="31">
        <v>3210.9492154770187</v>
      </c>
      <c r="BL154" s="31">
        <v>3280.5591213806874</v>
      </c>
      <c r="BM154" s="31">
        <v>4858.2509834648599</v>
      </c>
      <c r="BN154" s="31">
        <v>9057.9151764471117</v>
      </c>
      <c r="BO154" s="32">
        <v>3489.1673290393665</v>
      </c>
      <c r="BP154" s="31">
        <v>1654.1835400807699</v>
      </c>
      <c r="BQ154" s="31">
        <v>2784.7429390857928</v>
      </c>
      <c r="BR154" s="31">
        <v>2046.351903879219</v>
      </c>
      <c r="BS154" s="31">
        <v>1394.2643756909788</v>
      </c>
      <c r="BT154" s="31">
        <v>2330.5601995169709</v>
      </c>
      <c r="BU154" s="31">
        <v>1920.1604840726036</v>
      </c>
      <c r="BV154" s="31">
        <v>2223.2653995878177</v>
      </c>
      <c r="BW154" s="31">
        <v>1072.7650727650728</v>
      </c>
      <c r="BX154" s="31">
        <v>1415.6797415702706</v>
      </c>
      <c r="BY154" s="31">
        <v>2722.3132395827834</v>
      </c>
      <c r="BZ154" s="31">
        <v>2218.6638098776748</v>
      </c>
      <c r="CA154" s="31">
        <v>2710.3168890990978</v>
      </c>
      <c r="CB154" s="31">
        <v>1656.870564574913</v>
      </c>
      <c r="CC154" s="31">
        <v>3880.6460336121136</v>
      </c>
      <c r="CD154" s="31">
        <v>6513.8174959267508</v>
      </c>
      <c r="CE154" s="32">
        <v>2136.7056902156396</v>
      </c>
      <c r="CF154" s="31">
        <v>3754.6987352317797</v>
      </c>
      <c r="CG154" s="32">
        <v>3237.5400230953742</v>
      </c>
      <c r="CH154" s="31">
        <v>550.43783889331155</v>
      </c>
      <c r="CI154" s="31">
        <v>758.15859030837009</v>
      </c>
      <c r="CJ154" s="31">
        <v>1037.256392328836</v>
      </c>
      <c r="CK154" s="31">
        <v>4776.5168283411522</v>
      </c>
      <c r="CL154" s="31">
        <v>1536.7714523441578</v>
      </c>
      <c r="CM154" s="31">
        <v>1245.1785666230146</v>
      </c>
      <c r="CN154" s="31">
        <v>1149.4222629040639</v>
      </c>
      <c r="CO154" s="31">
        <v>1459.2337494619028</v>
      </c>
      <c r="CP154" s="31">
        <v>550.28570563429321</v>
      </c>
      <c r="CQ154" s="31">
        <v>606.3137175136502</v>
      </c>
      <c r="CR154" s="31">
        <v>3652.4264794868695</v>
      </c>
      <c r="CS154" s="31">
        <v>1636.8032596839232</v>
      </c>
      <c r="CT154" s="31">
        <v>617.97955624906058</v>
      </c>
      <c r="CU154" s="31">
        <v>698.88005746669376</v>
      </c>
      <c r="CV154" s="31">
        <v>2520.2833961832935</v>
      </c>
      <c r="CW154" s="31">
        <v>1297.1331112743369</v>
      </c>
      <c r="CX154" s="32">
        <v>971.16253914221431</v>
      </c>
      <c r="CY154" s="31">
        <v>726.30171588171629</v>
      </c>
      <c r="CZ154" s="31">
        <v>680.35161307767635</v>
      </c>
      <c r="DA154" s="31">
        <v>691.95161070727659</v>
      </c>
      <c r="DB154" s="31">
        <v>620.62002613136963</v>
      </c>
      <c r="DC154" s="31">
        <v>1121.9607723164308</v>
      </c>
      <c r="DD154" s="31">
        <v>885.21943630248904</v>
      </c>
      <c r="DE154" s="31">
        <v>1681.2475328824012</v>
      </c>
      <c r="DF154" s="32">
        <v>913.03570153788826</v>
      </c>
      <c r="DG154" s="31">
        <v>2930.5419068223168</v>
      </c>
      <c r="DH154" s="31">
        <v>2250.291888987118</v>
      </c>
      <c r="DI154" s="31">
        <v>3016.5881039801479</v>
      </c>
      <c r="DJ154" s="31">
        <v>5266.8006368525603</v>
      </c>
      <c r="DK154" s="31">
        <v>2619.6913742671959</v>
      </c>
      <c r="DL154" s="31">
        <v>26443.203912336478</v>
      </c>
      <c r="DM154" s="31">
        <v>2507.24131989539</v>
      </c>
      <c r="DN154" s="31">
        <v>1083.6662582596398</v>
      </c>
      <c r="DO154" s="31">
        <v>29049.30907386792</v>
      </c>
      <c r="DP154" s="31">
        <v>4445.3550016648878</v>
      </c>
      <c r="DQ154" s="31">
        <v>3795.6687412047199</v>
      </c>
      <c r="DR154" s="31">
        <v>2296.9116304020704</v>
      </c>
      <c r="DS154" s="31">
        <v>24249.834724761015</v>
      </c>
      <c r="DT154" s="31">
        <v>975.40344294064539</v>
      </c>
      <c r="DU154" s="31">
        <v>1476.3157894736842</v>
      </c>
      <c r="DV154" s="32">
        <v>2687.0455726006385</v>
      </c>
      <c r="DW154" s="32">
        <v>1051.4309882799014</v>
      </c>
      <c r="DX154" s="31">
        <v>1433.0566135694562</v>
      </c>
      <c r="DY154" s="31">
        <v>1335.2631518965438</v>
      </c>
      <c r="DZ154" s="31">
        <v>931.58442415023944</v>
      </c>
      <c r="EA154" s="31">
        <v>415.40074790165687</v>
      </c>
      <c r="EB154" s="31">
        <v>664.51692204656194</v>
      </c>
      <c r="EC154" s="31">
        <v>396.99555055198505</v>
      </c>
      <c r="ED154" s="31">
        <v>839.97945596050033</v>
      </c>
      <c r="EE154" s="31">
        <v>539.49050983090308</v>
      </c>
      <c r="EF154" s="31">
        <v>900.91731528883167</v>
      </c>
      <c r="EG154" s="31">
        <v>585.95417685976179</v>
      </c>
      <c r="EH154" s="31">
        <v>749.12362454293827</v>
      </c>
      <c r="EI154" s="31">
        <v>1443.6682674990373</v>
      </c>
      <c r="EJ154" s="31">
        <v>1334.8774528039735</v>
      </c>
      <c r="EK154" s="31">
        <v>1758.556456655444</v>
      </c>
      <c r="EL154" s="31">
        <v>1074.1589238226998</v>
      </c>
      <c r="EM154" s="31">
        <v>886.76671214188264</v>
      </c>
      <c r="EN154" s="31">
        <v>462.08182732178142</v>
      </c>
      <c r="EO154" s="31">
        <v>4725.1639850292731</v>
      </c>
      <c r="EP154" s="31">
        <v>780.86985142039157</v>
      </c>
      <c r="EQ154" s="31">
        <v>1415.5229467516258</v>
      </c>
      <c r="ER154" s="31">
        <v>433.36314811433579</v>
      </c>
      <c r="ES154" s="31">
        <v>562.11542621986041</v>
      </c>
      <c r="ET154" s="31">
        <v>701.17425145455729</v>
      </c>
      <c r="EU154" s="31">
        <v>517.19394806195317</v>
      </c>
      <c r="EV154" s="31">
        <v>1208.6671770926566</v>
      </c>
      <c r="EW154" s="31">
        <v>2473.1892003609219</v>
      </c>
      <c r="EX154" s="31">
        <v>1129.4689025621974</v>
      </c>
      <c r="EY154" s="31">
        <v>393.40638598003244</v>
      </c>
      <c r="EZ154" s="31">
        <v>518.92252956044251</v>
      </c>
      <c r="FA154" s="31">
        <v>696.86713919221802</v>
      </c>
      <c r="FB154" s="31">
        <v>3249.3779839268391</v>
      </c>
      <c r="FC154" s="31">
        <v>1354.4103811373923</v>
      </c>
      <c r="FD154" s="31">
        <v>1399.7867196981424</v>
      </c>
      <c r="FE154" s="31">
        <v>2868.8841309110967</v>
      </c>
      <c r="FF154" s="31">
        <v>840.81368194509116</v>
      </c>
      <c r="FG154" s="31">
        <v>845.71820667680754</v>
      </c>
      <c r="FH154" s="31">
        <v>694.77797691781132</v>
      </c>
      <c r="FI154" s="31">
        <v>994.72033055321754</v>
      </c>
      <c r="FJ154" s="31">
        <v>1487.1211203366097</v>
      </c>
      <c r="FK154" s="31">
        <v>2305.6402754794458</v>
      </c>
      <c r="FL154" s="31">
        <v>884.10629973628465</v>
      </c>
      <c r="FM154" s="31">
        <v>1340.8424841233536</v>
      </c>
      <c r="FN154" s="31">
        <v>3178.6163639219717</v>
      </c>
      <c r="FO154" s="31">
        <v>1036.5189503159784</v>
      </c>
      <c r="FP154" s="31">
        <v>1214.1471011886481</v>
      </c>
      <c r="FQ154" s="31">
        <v>467.61846636748555</v>
      </c>
      <c r="FR154" s="31">
        <v>736.44707954104899</v>
      </c>
      <c r="FS154" s="31">
        <v>1379.1424476709915</v>
      </c>
      <c r="FT154" s="31">
        <v>693.53565317153345</v>
      </c>
      <c r="FU154" s="31">
        <v>767.47985531204881</v>
      </c>
      <c r="FV154" s="31">
        <v>905.05743029673215</v>
      </c>
      <c r="FW154" s="31">
        <v>938.81436348573175</v>
      </c>
      <c r="FX154" s="31">
        <v>964.73671327160923</v>
      </c>
      <c r="FY154" s="32">
        <v>1069.7330916597198</v>
      </c>
      <c r="FZ154" s="31" t="s">
        <v>345</v>
      </c>
      <c r="GA154" s="49">
        <v>2913.6118041886625</v>
      </c>
    </row>
    <row r="155" spans="1:183">
      <c r="A155" s="50">
        <v>1963</v>
      </c>
      <c r="B155" s="31">
        <v>7186.2260586294706</v>
      </c>
      <c r="C155" s="31">
        <v>7862.4597386648848</v>
      </c>
      <c r="D155" s="31">
        <v>9731.6603392405686</v>
      </c>
      <c r="E155" s="31">
        <v>6993.9948829496279</v>
      </c>
      <c r="F155" s="31">
        <v>8362.6713662165203</v>
      </c>
      <c r="G155" s="31">
        <v>8385.523537313431</v>
      </c>
      <c r="H155" s="31">
        <v>7262.3895715287417</v>
      </c>
      <c r="I155" s="31">
        <v>8832.2163041412623</v>
      </c>
      <c r="J155" s="31">
        <v>7981.6945016044019</v>
      </c>
      <c r="K155" s="31">
        <v>10021.041557075223</v>
      </c>
      <c r="L155" s="31">
        <v>13710.485403351184</v>
      </c>
      <c r="M155" s="31">
        <v>9149.1841491841496</v>
      </c>
      <c r="N155" s="32">
        <v>8442.1637119942188</v>
      </c>
      <c r="O155" s="31">
        <v>4821.4035087719294</v>
      </c>
      <c r="P155" s="31">
        <v>3840.6179518551821</v>
      </c>
      <c r="Q155" s="31">
        <v>3504.1182170542634</v>
      </c>
      <c r="R155" s="31">
        <v>4151.3741370698935</v>
      </c>
      <c r="S155" s="31">
        <v>5584.7245533250743</v>
      </c>
      <c r="T155" s="32">
        <v>7746.1337474449438</v>
      </c>
      <c r="U155" s="31">
        <v>9399.9145387944518</v>
      </c>
      <c r="V155" s="31">
        <v>10132.016447950893</v>
      </c>
      <c r="W155" s="31">
        <v>9566.3816912934344</v>
      </c>
      <c r="X155" s="31">
        <v>12242.340495238901</v>
      </c>
      <c r="Y155" s="32">
        <v>11844.395399377387</v>
      </c>
      <c r="Z155" s="31">
        <v>1562.942632675177</v>
      </c>
      <c r="AA155" s="31">
        <v>3418.0020090731882</v>
      </c>
      <c r="AB155" s="31">
        <v>5169.6987305917855</v>
      </c>
      <c r="AC155" s="31">
        <v>4167.6581556157162</v>
      </c>
      <c r="AD155" s="31">
        <v>3502.4080223610385</v>
      </c>
      <c r="AE155" s="31">
        <v>2136.6106713088539</v>
      </c>
      <c r="AF155" s="31">
        <v>2781.24614421966</v>
      </c>
      <c r="AG155" s="32">
        <v>3371.7527618429658</v>
      </c>
      <c r="AH155" s="31" t="s">
        <v>345</v>
      </c>
      <c r="AI155" s="31" t="s">
        <v>345</v>
      </c>
      <c r="AJ155" s="31" t="s">
        <v>345</v>
      </c>
      <c r="AK155" s="31" t="s">
        <v>345</v>
      </c>
      <c r="AL155" s="31" t="s">
        <v>345</v>
      </c>
      <c r="AM155" s="32"/>
      <c r="AN155" s="31"/>
      <c r="AO155" s="31"/>
      <c r="AP155" s="32"/>
      <c r="AQ155" s="31" t="s">
        <v>345</v>
      </c>
      <c r="AR155" s="31" t="s">
        <v>345</v>
      </c>
      <c r="AS155" s="31" t="s">
        <v>345</v>
      </c>
      <c r="AT155" s="31" t="s">
        <v>345</v>
      </c>
      <c r="AU155" s="31" t="s">
        <v>345</v>
      </c>
      <c r="AV155" s="31" t="s">
        <v>345</v>
      </c>
      <c r="AW155" s="31" t="s">
        <v>345</v>
      </c>
      <c r="AX155" s="31" t="s">
        <v>345</v>
      </c>
      <c r="AY155" s="31" t="s">
        <v>345</v>
      </c>
      <c r="AZ155" s="31" t="s">
        <v>345</v>
      </c>
      <c r="BA155" s="31" t="s">
        <v>345</v>
      </c>
      <c r="BB155" s="31" t="s">
        <v>345</v>
      </c>
      <c r="BC155" s="31" t="s">
        <v>345</v>
      </c>
      <c r="BD155" s="31" t="s">
        <v>345</v>
      </c>
      <c r="BE155" s="31" t="s">
        <v>345</v>
      </c>
      <c r="BF155" s="32">
        <v>3985.1922521001275</v>
      </c>
      <c r="BG155" s="31">
        <v>5455.4404819340207</v>
      </c>
      <c r="BH155" s="31">
        <v>2463.2326342878173</v>
      </c>
      <c r="BI155" s="31">
        <v>4639.284081503225</v>
      </c>
      <c r="BJ155" s="31">
        <v>2597.2276215166098</v>
      </c>
      <c r="BK155" s="31">
        <v>3342.5582684785104</v>
      </c>
      <c r="BL155" s="31">
        <v>3334.4417964492236</v>
      </c>
      <c r="BM155" s="31">
        <v>4819.7055519315109</v>
      </c>
      <c r="BN155" s="31">
        <v>9134.3797357787043</v>
      </c>
      <c r="BO155" s="32">
        <v>3484.7059929493248</v>
      </c>
      <c r="BP155" s="31">
        <v>1720.3981795919499</v>
      </c>
      <c r="BQ155" s="31">
        <v>2918.6739876320562</v>
      </c>
      <c r="BR155" s="31">
        <v>2031.5894355191531</v>
      </c>
      <c r="BS155" s="31">
        <v>1437.0098539819799</v>
      </c>
      <c r="BT155" s="31">
        <v>2320.2722198363053</v>
      </c>
      <c r="BU155" s="31">
        <v>1940.7000483059421</v>
      </c>
      <c r="BV155" s="31">
        <v>2360.1864181091878</v>
      </c>
      <c r="BW155" s="31">
        <v>982.68839103869652</v>
      </c>
      <c r="BX155" s="31">
        <v>1416.9432991832609</v>
      </c>
      <c r="BY155" s="31">
        <v>2757.021097896336</v>
      </c>
      <c r="BZ155" s="31">
        <v>2382.3399913402673</v>
      </c>
      <c r="CA155" s="31">
        <v>2881.8535928866327</v>
      </c>
      <c r="CB155" s="31">
        <v>1659.1436956176974</v>
      </c>
      <c r="CC155" s="31">
        <v>4200.911559356101</v>
      </c>
      <c r="CD155" s="31">
        <v>6718.4148256263961</v>
      </c>
      <c r="CE155" s="32">
        <v>2186.9124509715139</v>
      </c>
      <c r="CF155" s="31">
        <v>3864.2205498886615</v>
      </c>
      <c r="CG155" s="32">
        <v>3244.6780504171288</v>
      </c>
      <c r="CH155" s="31">
        <v>590.29069298804836</v>
      </c>
      <c r="CI155" s="31">
        <v>778.96982758620697</v>
      </c>
      <c r="CJ155" s="31">
        <v>977.34666547159009</v>
      </c>
      <c r="CK155" s="31">
        <v>5128.6442560700671</v>
      </c>
      <c r="CL155" s="31">
        <v>1595.3916833193714</v>
      </c>
      <c r="CM155" s="31">
        <v>1315.5188819239761</v>
      </c>
      <c r="CN155" s="31">
        <v>1205.0203613974047</v>
      </c>
      <c r="CO155" s="31">
        <v>1544.6287190599217</v>
      </c>
      <c r="CP155" s="31">
        <v>594.17990360959345</v>
      </c>
      <c r="CQ155" s="31">
        <v>612.58053447100872</v>
      </c>
      <c r="CR155" s="31">
        <v>4083.1360168376741</v>
      </c>
      <c r="CS155" s="31">
        <v>1669.2443343687364</v>
      </c>
      <c r="CT155" s="31">
        <v>622.55186265574514</v>
      </c>
      <c r="CU155" s="31">
        <v>723.32659586921989</v>
      </c>
      <c r="CV155" s="31">
        <v>2700.8356545961001</v>
      </c>
      <c r="CW155" s="31">
        <v>1290.7031183484216</v>
      </c>
      <c r="CX155" s="32">
        <v>1016.1138982777131</v>
      </c>
      <c r="CY155" s="31">
        <v>723.1891250030593</v>
      </c>
      <c r="CZ155" s="31">
        <v>711.70564711488191</v>
      </c>
      <c r="DA155" s="31">
        <v>698.28286634142455</v>
      </c>
      <c r="DB155" s="31">
        <v>640.03103180760274</v>
      </c>
      <c r="DC155" s="31">
        <v>1186.0469141102203</v>
      </c>
      <c r="DD155" s="31">
        <v>882.30249088641449</v>
      </c>
      <c r="DE155" s="31">
        <v>1728.6127082060718</v>
      </c>
      <c r="DF155" s="32">
        <v>927.41671639227252</v>
      </c>
      <c r="DG155" s="31">
        <v>2994.1594738863109</v>
      </c>
      <c r="DH155" s="31">
        <v>2426.0945581018659</v>
      </c>
      <c r="DI155" s="31">
        <v>2871.712802125915</v>
      </c>
      <c r="DJ155" s="31">
        <v>5593.2276672099324</v>
      </c>
      <c r="DK155" s="31">
        <v>2649.3485890489937</v>
      </c>
      <c r="DL155" s="31">
        <v>25331.260221479894</v>
      </c>
      <c r="DM155" s="31">
        <v>2458.7980004144756</v>
      </c>
      <c r="DN155" s="31">
        <v>1102.5966087943132</v>
      </c>
      <c r="DO155" s="31">
        <v>28175.94659085793</v>
      </c>
      <c r="DP155" s="31">
        <v>4715.4657484587733</v>
      </c>
      <c r="DQ155" s="31">
        <v>3673.4951472756316</v>
      </c>
      <c r="DR155" s="31">
        <v>2453.8810741840966</v>
      </c>
      <c r="DS155" s="31">
        <v>25025.213145740901</v>
      </c>
      <c r="DT155" s="31">
        <v>984.02244378323292</v>
      </c>
      <c r="DU155" s="31">
        <v>1537.0689655172414</v>
      </c>
      <c r="DV155" s="32">
        <v>2804.8249829380011</v>
      </c>
      <c r="DW155" s="32">
        <v>1099.0087049919962</v>
      </c>
      <c r="DX155" s="31">
        <v>1767.7573611917453</v>
      </c>
      <c r="DY155" s="31">
        <v>1380.4007085149035</v>
      </c>
      <c r="DZ155" s="31">
        <v>952.03165344791398</v>
      </c>
      <c r="EA155" s="31">
        <v>422.17385463535231</v>
      </c>
      <c r="EB155" s="31">
        <v>651.69878899133982</v>
      </c>
      <c r="EC155" s="31">
        <v>406.97434089797031</v>
      </c>
      <c r="ED155" s="31">
        <v>856.5126174688902</v>
      </c>
      <c r="EE155" s="31">
        <v>552.6302218848557</v>
      </c>
      <c r="EF155" s="31">
        <v>881.07874578398105</v>
      </c>
      <c r="EG155" s="31">
        <v>567.08394151709138</v>
      </c>
      <c r="EH155" s="31">
        <v>887.25086214226644</v>
      </c>
      <c r="EI155" s="31">
        <v>1458.0787493939847</v>
      </c>
      <c r="EJ155" s="31">
        <v>1492.4834376546276</v>
      </c>
      <c r="EK155" s="31">
        <v>1773.9358115937082</v>
      </c>
      <c r="EL155" s="31">
        <v>1120.3014860307064</v>
      </c>
      <c r="EM155" s="31">
        <v>1006.3134187102416</v>
      </c>
      <c r="EN155" s="31">
        <v>512.95013006139095</v>
      </c>
      <c r="EO155" s="31">
        <v>4832.0979818323995</v>
      </c>
      <c r="EP155" s="31">
        <v>761.67956989802838</v>
      </c>
      <c r="EQ155" s="31">
        <v>1424.4121214693796</v>
      </c>
      <c r="ER155" s="31">
        <v>402.71950167441764</v>
      </c>
      <c r="ES155" s="31">
        <v>582.83763470442636</v>
      </c>
      <c r="ET155" s="31">
        <v>713.59854771828941</v>
      </c>
      <c r="EU155" s="31">
        <v>560.25907112999369</v>
      </c>
      <c r="EV155" s="31">
        <v>1204.1713123893223</v>
      </c>
      <c r="EW155" s="31">
        <v>3212.3165045939327</v>
      </c>
      <c r="EX155" s="31">
        <v>1096.037922980981</v>
      </c>
      <c r="EY155" s="31">
        <v>376.46950754080444</v>
      </c>
      <c r="EZ155" s="31">
        <v>542.6663857413937</v>
      </c>
      <c r="FA155" s="31">
        <v>645.46035079459602</v>
      </c>
      <c r="FB155" s="31">
        <v>3629.2211176879364</v>
      </c>
      <c r="FC155" s="31">
        <v>1367.3894463802244</v>
      </c>
      <c r="FD155" s="31">
        <v>1321.2525166733017</v>
      </c>
      <c r="FE155" s="31">
        <v>3076.3816661060064</v>
      </c>
      <c r="FF155" s="31">
        <v>904.71139487833636</v>
      </c>
      <c r="FG155" s="31">
        <v>898.54425197797116</v>
      </c>
      <c r="FH155" s="31">
        <v>610.99671085572629</v>
      </c>
      <c r="FI155" s="31">
        <v>1054.8364250086645</v>
      </c>
      <c r="FJ155" s="31">
        <v>1506.896485174512</v>
      </c>
      <c r="FK155" s="31">
        <v>2458.1439385866988</v>
      </c>
      <c r="FL155" s="31">
        <v>885.73175365060899</v>
      </c>
      <c r="FM155" s="31">
        <v>1363.8878114846348</v>
      </c>
      <c r="FN155" s="31">
        <v>3320.9611964478454</v>
      </c>
      <c r="FO155" s="31">
        <v>979.85315544333366</v>
      </c>
      <c r="FP155" s="31">
        <v>1251.6773767489722</v>
      </c>
      <c r="FQ155" s="31">
        <v>482.74254792451762</v>
      </c>
      <c r="FR155" s="31">
        <v>753.61949884345802</v>
      </c>
      <c r="FS155" s="31">
        <v>1555.7487613602029</v>
      </c>
      <c r="FT155" s="31">
        <v>750.9603579135744</v>
      </c>
      <c r="FU155" s="31">
        <v>783.48300902752101</v>
      </c>
      <c r="FV155" s="31">
        <v>901.85108299901538</v>
      </c>
      <c r="FW155" s="31">
        <v>901.0922116941191</v>
      </c>
      <c r="FX155" s="31">
        <v>965.35449962458426</v>
      </c>
      <c r="FY155" s="32">
        <v>1117.905139619704</v>
      </c>
      <c r="FZ155" s="31" t="s">
        <v>345</v>
      </c>
      <c r="GA155" s="49">
        <v>2977.9747285397052</v>
      </c>
    </row>
    <row r="156" spans="1:183">
      <c r="A156" s="50">
        <v>1964</v>
      </c>
      <c r="B156" s="31">
        <v>7566.9304843807295</v>
      </c>
      <c r="C156" s="31">
        <v>8340.7707910750505</v>
      </c>
      <c r="D156" s="31">
        <v>10559.575066242303</v>
      </c>
      <c r="E156" s="31">
        <v>7306.7337591985479</v>
      </c>
      <c r="F156" s="31">
        <v>8819.3366695706791</v>
      </c>
      <c r="G156" s="31">
        <v>8822.3535574267935</v>
      </c>
      <c r="H156" s="31">
        <v>7487.044623858048</v>
      </c>
      <c r="I156" s="31">
        <v>9437.1953110054164</v>
      </c>
      <c r="J156" s="31">
        <v>8315.9455210430879</v>
      </c>
      <c r="K156" s="31">
        <v>10617.934995431408</v>
      </c>
      <c r="L156" s="31">
        <v>14190.759300152878</v>
      </c>
      <c r="M156" s="31">
        <v>9567.9650312089052</v>
      </c>
      <c r="N156" s="32">
        <v>8856.9922293775853</v>
      </c>
      <c r="O156" s="31">
        <v>4985.6843575418989</v>
      </c>
      <c r="P156" s="31">
        <v>4141.1543413381396</v>
      </c>
      <c r="Q156" s="31">
        <v>3718.3885996163331</v>
      </c>
      <c r="R156" s="31">
        <v>4514.9372439853714</v>
      </c>
      <c r="S156" s="31">
        <v>5779.4890397235404</v>
      </c>
      <c r="T156" s="32">
        <v>8145.368842790107</v>
      </c>
      <c r="U156" s="31">
        <v>9848.9040767659699</v>
      </c>
      <c r="V156" s="31">
        <v>10418.41084897471</v>
      </c>
      <c r="W156" s="31">
        <v>9999.3643160515076</v>
      </c>
      <c r="X156" s="31">
        <v>12772.566431634954</v>
      </c>
      <c r="Y156" s="32">
        <v>12357.487273197316</v>
      </c>
      <c r="Z156" s="31">
        <v>1616.4727854678279</v>
      </c>
      <c r="AA156" s="31">
        <v>3657.3836504553456</v>
      </c>
      <c r="AB156" s="31">
        <v>5372.4531304971269</v>
      </c>
      <c r="AC156" s="31">
        <v>4388.0141099373413</v>
      </c>
      <c r="AD156" s="31">
        <v>3621.887656346928</v>
      </c>
      <c r="AE156" s="31">
        <v>2258.2003262898043</v>
      </c>
      <c r="AF156" s="31">
        <v>3019.2034353644708</v>
      </c>
      <c r="AG156" s="32">
        <v>3542.1806137991725</v>
      </c>
      <c r="AH156" s="31" t="s">
        <v>345</v>
      </c>
      <c r="AI156" s="31" t="s">
        <v>345</v>
      </c>
      <c r="AJ156" s="31" t="s">
        <v>345</v>
      </c>
      <c r="AK156" s="31" t="s">
        <v>345</v>
      </c>
      <c r="AL156" s="31" t="s">
        <v>345</v>
      </c>
      <c r="AM156" s="32"/>
      <c r="AN156" s="31"/>
      <c r="AO156" s="31"/>
      <c r="AP156" s="32"/>
      <c r="AQ156" s="31" t="s">
        <v>345</v>
      </c>
      <c r="AR156" s="31" t="s">
        <v>345</v>
      </c>
      <c r="AS156" s="31" t="s">
        <v>345</v>
      </c>
      <c r="AT156" s="31" t="s">
        <v>345</v>
      </c>
      <c r="AU156" s="31" t="s">
        <v>345</v>
      </c>
      <c r="AV156" s="31" t="s">
        <v>345</v>
      </c>
      <c r="AW156" s="31" t="s">
        <v>345</v>
      </c>
      <c r="AX156" s="31" t="s">
        <v>345</v>
      </c>
      <c r="AY156" s="31" t="s">
        <v>345</v>
      </c>
      <c r="AZ156" s="31" t="s">
        <v>345</v>
      </c>
      <c r="BA156" s="31" t="s">
        <v>345</v>
      </c>
      <c r="BB156" s="31" t="s">
        <v>345</v>
      </c>
      <c r="BC156" s="31" t="s">
        <v>345</v>
      </c>
      <c r="BD156" s="31" t="s">
        <v>345</v>
      </c>
      <c r="BE156" s="31" t="s">
        <v>345</v>
      </c>
      <c r="BF156" s="32">
        <v>4438.8933287371865</v>
      </c>
      <c r="BG156" s="31">
        <v>5926.1266583942488</v>
      </c>
      <c r="BH156" s="31">
        <v>2472.1776042599063</v>
      </c>
      <c r="BI156" s="31">
        <v>4638.2883586495691</v>
      </c>
      <c r="BJ156" s="31">
        <v>2674.9032614704256</v>
      </c>
      <c r="BK156" s="31">
        <v>3593.6842333706268</v>
      </c>
      <c r="BL156" s="31">
        <v>3465.159061336205</v>
      </c>
      <c r="BM156" s="31">
        <v>4858.0685610881465</v>
      </c>
      <c r="BN156" s="31">
        <v>9562.0938526687078</v>
      </c>
      <c r="BO156" s="32">
        <v>3629.4090052709421</v>
      </c>
      <c r="BP156" s="31">
        <v>1761.924004009493</v>
      </c>
      <c r="BQ156" s="31">
        <v>2961.4271509751534</v>
      </c>
      <c r="BR156" s="31">
        <v>2009.3861559126544</v>
      </c>
      <c r="BS156" s="31">
        <v>1484.133039291283</v>
      </c>
      <c r="BT156" s="31">
        <v>2410.9724711914255</v>
      </c>
      <c r="BU156" s="31">
        <v>2057.8890306340568</v>
      </c>
      <c r="BV156" s="31">
        <v>2393.1182795698924</v>
      </c>
      <c r="BW156" s="31">
        <v>940.64837905236914</v>
      </c>
      <c r="BX156" s="31">
        <v>1437.6035962795938</v>
      </c>
      <c r="BY156" s="31">
        <v>2903.9728073136407</v>
      </c>
      <c r="BZ156" s="31">
        <v>2577.6692443359111</v>
      </c>
      <c r="CA156" s="31">
        <v>2920.0469257208697</v>
      </c>
      <c r="CB156" s="31">
        <v>1687.1888521679359</v>
      </c>
      <c r="CC156" s="31">
        <v>4400.9417827340612</v>
      </c>
      <c r="CD156" s="31">
        <v>6800.6152267539219</v>
      </c>
      <c r="CE156" s="32">
        <v>2237.2712871146468</v>
      </c>
      <c r="CF156" s="31">
        <v>3995.9086259802243</v>
      </c>
      <c r="CG156" s="32">
        <v>3371.5967916938066</v>
      </c>
      <c r="CH156" s="31">
        <v>644.81817986554108</v>
      </c>
      <c r="CI156" s="31">
        <v>821.22784810126586</v>
      </c>
      <c r="CJ156" s="31">
        <v>992.97910587251647</v>
      </c>
      <c r="CK156" s="31">
        <v>5667.6904578194726</v>
      </c>
      <c r="CL156" s="31">
        <v>1600.1872615631692</v>
      </c>
      <c r="CM156" s="31">
        <v>1389.6512292738707</v>
      </c>
      <c r="CN156" s="31">
        <v>1248.6411652312538</v>
      </c>
      <c r="CO156" s="31">
        <v>1679.1279773920064</v>
      </c>
      <c r="CP156" s="31">
        <v>588.60919324707447</v>
      </c>
      <c r="CQ156" s="31">
        <v>612.44898623339293</v>
      </c>
      <c r="CR156" s="31">
        <v>4327.1700051361076</v>
      </c>
      <c r="CS156" s="31">
        <v>1727.5937423117555</v>
      </c>
      <c r="CT156" s="31">
        <v>626.47757015490458</v>
      </c>
      <c r="CU156" s="31">
        <v>757.6035636677143</v>
      </c>
      <c r="CV156" s="31">
        <v>2541.2684622067768</v>
      </c>
      <c r="CW156" s="31">
        <v>1320.0715630665893</v>
      </c>
      <c r="CX156" s="32">
        <v>1086.4039288578811</v>
      </c>
      <c r="CY156" s="31">
        <v>720.48396120425161</v>
      </c>
      <c r="CZ156" s="31">
        <v>673.87887700131216</v>
      </c>
      <c r="DA156" s="31">
        <v>705.30142282223267</v>
      </c>
      <c r="DB156" s="31">
        <v>659.06090891947952</v>
      </c>
      <c r="DC156" s="31">
        <v>1253.0483687079861</v>
      </c>
      <c r="DD156" s="31">
        <v>895.36977314528917</v>
      </c>
      <c r="DE156" s="31">
        <v>1758.3908743360878</v>
      </c>
      <c r="DF156" s="32">
        <v>943.09830161300522</v>
      </c>
      <c r="DG156" s="31">
        <v>3072.8243953885467</v>
      </c>
      <c r="DH156" s="31">
        <v>2526.1675204425783</v>
      </c>
      <c r="DI156" s="31">
        <v>3115.4637564128284</v>
      </c>
      <c r="DJ156" s="31">
        <v>5916.2355264720818</v>
      </c>
      <c r="DK156" s="31">
        <v>2980.6351390765303</v>
      </c>
      <c r="DL156" s="31">
        <v>25302.936212813227</v>
      </c>
      <c r="DM156" s="31">
        <v>2534.2662025508698</v>
      </c>
      <c r="DN156" s="31">
        <v>1075.4679625933413</v>
      </c>
      <c r="DO156" s="31">
        <v>26465.864045622671</v>
      </c>
      <c r="DP156" s="31">
        <v>5004.609533119652</v>
      </c>
      <c r="DQ156" s="31">
        <v>3636.8701442146025</v>
      </c>
      <c r="DR156" s="31">
        <v>2496.2403963626643</v>
      </c>
      <c r="DS156" s="31">
        <v>25675.895416925581</v>
      </c>
      <c r="DT156" s="31">
        <v>988.89380560905408</v>
      </c>
      <c r="DU156" s="31">
        <v>1602.542372881356</v>
      </c>
      <c r="DV156" s="32">
        <v>2911.1073458333058</v>
      </c>
      <c r="DW156" s="32">
        <v>1169.2570565652036</v>
      </c>
      <c r="DX156" s="31">
        <v>1805.8801780083654</v>
      </c>
      <c r="DY156" s="31">
        <v>1509.5371230335429</v>
      </c>
      <c r="DZ156" s="31">
        <v>993.14748593882143</v>
      </c>
      <c r="EA156" s="31">
        <v>430.22142667816729</v>
      </c>
      <c r="EB156" s="31">
        <v>661.80665913830137</v>
      </c>
      <c r="EC156" s="31">
        <v>420.35008167451565</v>
      </c>
      <c r="ED156" s="31">
        <v>871.83735101651621</v>
      </c>
      <c r="EE156" s="31">
        <v>564.17793751913712</v>
      </c>
      <c r="EF156" s="31">
        <v>877.81358055084729</v>
      </c>
      <c r="EG156" s="31">
        <v>541.97692272656275</v>
      </c>
      <c r="EH156" s="31">
        <v>932.19964955685714</v>
      </c>
      <c r="EI156" s="31">
        <v>1472.3116798632639</v>
      </c>
      <c r="EJ156" s="31">
        <v>1688.0937090969187</v>
      </c>
      <c r="EK156" s="31">
        <v>1757.8252816863489</v>
      </c>
      <c r="EL156" s="31">
        <v>1166.4236470037554</v>
      </c>
      <c r="EM156" s="31">
        <v>1144.569455097507</v>
      </c>
      <c r="EN156" s="31">
        <v>527.4222486827565</v>
      </c>
      <c r="EO156" s="31">
        <v>4850.581382853602</v>
      </c>
      <c r="EP156" s="31">
        <v>787.3505000459744</v>
      </c>
      <c r="EQ156" s="31">
        <v>1414.2960381887576</v>
      </c>
      <c r="ER156" s="31">
        <v>421.1879899673205</v>
      </c>
      <c r="ES156" s="31">
        <v>641.55352895080478</v>
      </c>
      <c r="ET156" s="31">
        <v>758.37550326651069</v>
      </c>
      <c r="EU156" s="31">
        <v>593.20669598843108</v>
      </c>
      <c r="EV156" s="31">
        <v>1230.9749713098613</v>
      </c>
      <c r="EW156" s="31">
        <v>4365.6564089976609</v>
      </c>
      <c r="EX156" s="31">
        <v>1116.3109975619961</v>
      </c>
      <c r="EY156" s="31">
        <v>358.76096507167352</v>
      </c>
      <c r="EZ156" s="31">
        <v>556.80574967806024</v>
      </c>
      <c r="FA156" s="31">
        <v>826.69843729549757</v>
      </c>
      <c r="FB156" s="31">
        <v>3282.9687655286884</v>
      </c>
      <c r="FC156" s="31">
        <v>1380.5081777109872</v>
      </c>
      <c r="FD156" s="31">
        <v>1349.3654783567079</v>
      </c>
      <c r="FE156" s="31">
        <v>3485.6708717927154</v>
      </c>
      <c r="FF156" s="31">
        <v>888.10677420383888</v>
      </c>
      <c r="FG156" s="31">
        <v>910.13676976728118</v>
      </c>
      <c r="FH156" s="31">
        <v>525.44133254133499</v>
      </c>
      <c r="FI156" s="31">
        <v>1111.9017968333037</v>
      </c>
      <c r="FJ156" s="31">
        <v>1499.3809486757773</v>
      </c>
      <c r="FK156" s="31">
        <v>2488.2320021703554</v>
      </c>
      <c r="FL156" s="31">
        <v>882.722247270764</v>
      </c>
      <c r="FM156" s="31">
        <v>1190.8459862016246</v>
      </c>
      <c r="FN156" s="31">
        <v>3449.9389822665621</v>
      </c>
      <c r="FO156" s="31">
        <v>944.20459009873787</v>
      </c>
      <c r="FP156" s="31">
        <v>1399.3958850472522</v>
      </c>
      <c r="FQ156" s="31">
        <v>494.32468507690788</v>
      </c>
      <c r="FR156" s="31">
        <v>840.88753612915696</v>
      </c>
      <c r="FS156" s="31">
        <v>1588.8502550183671</v>
      </c>
      <c r="FT156" s="31">
        <v>784.84388030524678</v>
      </c>
      <c r="FU156" s="31">
        <v>747.37474214239319</v>
      </c>
      <c r="FV156" s="31">
        <v>996.2543518705063</v>
      </c>
      <c r="FW156" s="31">
        <v>953.43822917031707</v>
      </c>
      <c r="FX156" s="31">
        <v>971.53889269477486</v>
      </c>
      <c r="FY156" s="32">
        <v>1148.6727535379166</v>
      </c>
      <c r="FZ156" s="31" t="s">
        <v>345</v>
      </c>
      <c r="GA156" s="49">
        <v>3130.2484095494196</v>
      </c>
    </row>
    <row r="157" spans="1:183">
      <c r="A157" s="50">
        <v>1965</v>
      </c>
      <c r="B157" s="31">
        <v>7734.1298980083457</v>
      </c>
      <c r="C157" s="31">
        <v>8559.3928938093359</v>
      </c>
      <c r="D157" s="31">
        <v>10953.321704041527</v>
      </c>
      <c r="E157" s="31">
        <v>7669.6002306883929</v>
      </c>
      <c r="F157" s="31">
        <v>9165.4150435725478</v>
      </c>
      <c r="G157" s="31">
        <v>9185.7291697886849</v>
      </c>
      <c r="H157" s="31">
        <v>7598.4234550494257</v>
      </c>
      <c r="I157" s="31">
        <v>9797.8359908883813</v>
      </c>
      <c r="J157" s="31">
        <v>8689.788208071277</v>
      </c>
      <c r="K157" s="31">
        <v>11044.996121024049</v>
      </c>
      <c r="L157" s="31">
        <v>14503.61770149756</v>
      </c>
      <c r="M157" s="31">
        <v>9751.5363385464589</v>
      </c>
      <c r="N157" s="32">
        <v>9129.7344997802975</v>
      </c>
      <c r="O157" s="31">
        <v>5051.4603616133518</v>
      </c>
      <c r="P157" s="31">
        <v>4508.9471953899338</v>
      </c>
      <c r="Q157" s="31">
        <v>3992.3977280818503</v>
      </c>
      <c r="R157" s="31">
        <v>4762.2355846408263</v>
      </c>
      <c r="S157" s="31">
        <v>6134.7236526111928</v>
      </c>
      <c r="T157" s="32">
        <v>8417.3659435155751</v>
      </c>
      <c r="U157" s="31">
        <v>10151.857827309583</v>
      </c>
      <c r="V157" s="31">
        <v>10878.654749280411</v>
      </c>
      <c r="W157" s="31">
        <v>10472.916686595814</v>
      </c>
      <c r="X157" s="31">
        <v>13418.701718450051</v>
      </c>
      <c r="Y157" s="32">
        <v>12966.958128548024</v>
      </c>
      <c r="Z157" s="31">
        <v>1675.4469424712054</v>
      </c>
      <c r="AA157" s="31">
        <v>3849.9588321310489</v>
      </c>
      <c r="AB157" s="31">
        <v>5532.7009828395121</v>
      </c>
      <c r="AC157" s="31">
        <v>4409.5282119867261</v>
      </c>
      <c r="AD157" s="31">
        <v>3786.83857666934</v>
      </c>
      <c r="AE157" s="31">
        <v>2386.1219177177018</v>
      </c>
      <c r="AF157" s="31">
        <v>3070.5841632674114</v>
      </c>
      <c r="AG157" s="32">
        <v>3664.1256703621348</v>
      </c>
      <c r="AH157" s="31" t="s">
        <v>345</v>
      </c>
      <c r="AI157" s="31" t="s">
        <v>345</v>
      </c>
      <c r="AJ157" s="31" t="s">
        <v>345</v>
      </c>
      <c r="AK157" s="31" t="s">
        <v>345</v>
      </c>
      <c r="AL157" s="31" t="s">
        <v>345</v>
      </c>
      <c r="AM157" s="32"/>
      <c r="AN157" s="31"/>
      <c r="AO157" s="31"/>
      <c r="AP157" s="32"/>
      <c r="AQ157" s="31" t="s">
        <v>345</v>
      </c>
      <c r="AR157" s="31" t="s">
        <v>345</v>
      </c>
      <c r="AS157" s="31" t="s">
        <v>345</v>
      </c>
      <c r="AT157" s="31" t="s">
        <v>345</v>
      </c>
      <c r="AU157" s="31" t="s">
        <v>345</v>
      </c>
      <c r="AV157" s="31" t="s">
        <v>345</v>
      </c>
      <c r="AW157" s="31" t="s">
        <v>345</v>
      </c>
      <c r="AX157" s="31" t="s">
        <v>345</v>
      </c>
      <c r="AY157" s="31" t="s">
        <v>345</v>
      </c>
      <c r="AZ157" s="31" t="s">
        <v>345</v>
      </c>
      <c r="BA157" s="31" t="s">
        <v>345</v>
      </c>
      <c r="BB157" s="31" t="s">
        <v>345</v>
      </c>
      <c r="BC157" s="31" t="s">
        <v>345</v>
      </c>
      <c r="BD157" s="31" t="s">
        <v>345</v>
      </c>
      <c r="BE157" s="31" t="s">
        <v>345</v>
      </c>
      <c r="BF157" s="32">
        <v>4633.6519986649782</v>
      </c>
      <c r="BG157" s="31">
        <v>6370.7473376684575</v>
      </c>
      <c r="BH157" s="31">
        <v>2448.3918651637518</v>
      </c>
      <c r="BI157" s="31">
        <v>4577.1385377720153</v>
      </c>
      <c r="BJ157" s="31">
        <v>2688.8088307655594</v>
      </c>
      <c r="BK157" s="31">
        <v>3701.9742792136503</v>
      </c>
      <c r="BL157" s="31">
        <v>3593.9584732238632</v>
      </c>
      <c r="BM157" s="31">
        <v>4859.7674158684331</v>
      </c>
      <c r="BN157" s="31">
        <v>9841.4874276762603</v>
      </c>
      <c r="BO157" s="32">
        <v>3709.0005266206622</v>
      </c>
      <c r="BP157" s="31">
        <v>1805.7179337790967</v>
      </c>
      <c r="BQ157" s="31">
        <v>3126.5019948171725</v>
      </c>
      <c r="BR157" s="31">
        <v>1988.3696572408717</v>
      </c>
      <c r="BS157" s="31">
        <v>1258.8412512109549</v>
      </c>
      <c r="BT157" s="31">
        <v>2565.7614367482452</v>
      </c>
      <c r="BU157" s="31">
        <v>2100.831982482905</v>
      </c>
      <c r="BV157" s="31">
        <v>2446.9026548672564</v>
      </c>
      <c r="BW157" s="31">
        <v>931.36297020029315</v>
      </c>
      <c r="BX157" s="31">
        <v>1506.5523650381963</v>
      </c>
      <c r="BY157" s="31">
        <v>3069.6574822619823</v>
      </c>
      <c r="BZ157" s="31">
        <v>2734.246234127118</v>
      </c>
      <c r="CA157" s="31">
        <v>3085.2768717358927</v>
      </c>
      <c r="CB157" s="31">
        <v>1738.5630612717912</v>
      </c>
      <c r="CC157" s="31">
        <v>4718.9320287402752</v>
      </c>
      <c r="CD157" s="31">
        <v>7030.0397655588731</v>
      </c>
      <c r="CE157" s="32">
        <v>2291.6404055728103</v>
      </c>
      <c r="CF157" s="31">
        <v>4133.8025284535624</v>
      </c>
      <c r="CG157" s="32">
        <v>3447.3344513095426</v>
      </c>
      <c r="CH157" s="31">
        <v>701.59329404280015</v>
      </c>
      <c r="CI157" s="31">
        <v>770.75051546391751</v>
      </c>
      <c r="CJ157" s="31">
        <v>982.59535988171126</v>
      </c>
      <c r="CK157" s="31">
        <v>5933.7476120909278</v>
      </c>
      <c r="CL157" s="31">
        <v>1633.1520947623192</v>
      </c>
      <c r="CM157" s="31">
        <v>1436.3351332520467</v>
      </c>
      <c r="CN157" s="31">
        <v>1307.8731449444574</v>
      </c>
      <c r="CO157" s="31">
        <v>1810.3556321478929</v>
      </c>
      <c r="CP157" s="31">
        <v>607.90324984310996</v>
      </c>
      <c r="CQ157" s="31">
        <v>616.70749177496111</v>
      </c>
      <c r="CR157" s="31">
        <v>4825.036827037994</v>
      </c>
      <c r="CS157" s="31">
        <v>1804.0655272255824</v>
      </c>
      <c r="CT157" s="31">
        <v>630.52398946309631</v>
      </c>
      <c r="CU157" s="31">
        <v>770.62433668075835</v>
      </c>
      <c r="CV157" s="31">
        <v>2667.3379617361807</v>
      </c>
      <c r="CW157" s="31">
        <v>1329.4940134583405</v>
      </c>
      <c r="CX157" s="32">
        <v>1114.2007651772572</v>
      </c>
      <c r="CY157" s="31">
        <v>719.5929035446361</v>
      </c>
      <c r="CZ157" s="31">
        <v>687.32561270882934</v>
      </c>
      <c r="DA157" s="31">
        <v>711.78538851943961</v>
      </c>
      <c r="DB157" s="31">
        <v>678.77453678224174</v>
      </c>
      <c r="DC157" s="31">
        <v>1294.9972579254547</v>
      </c>
      <c r="DD157" s="31">
        <v>876.74261855101611</v>
      </c>
      <c r="DE157" s="31">
        <v>1802.6402999647678</v>
      </c>
      <c r="DF157" s="32">
        <v>944.68373502690179</v>
      </c>
      <c r="DG157" s="31">
        <v>3173.460426337942</v>
      </c>
      <c r="DH157" s="31">
        <v>2753.1467712452004</v>
      </c>
      <c r="DI157" s="31">
        <v>3287.8029561509979</v>
      </c>
      <c r="DJ157" s="31">
        <v>6272.3712834742237</v>
      </c>
      <c r="DK157" s="31">
        <v>3183.4227759966375</v>
      </c>
      <c r="DL157" s="31">
        <v>23532.897111520699</v>
      </c>
      <c r="DM157" s="31">
        <v>2706.0685537583386</v>
      </c>
      <c r="DN157" s="31">
        <v>1053.2584596632605</v>
      </c>
      <c r="DO157" s="31">
        <v>25785.061176536772</v>
      </c>
      <c r="DP157" s="31">
        <v>5469.2953520581696</v>
      </c>
      <c r="DQ157" s="31">
        <v>3511.9399762003814</v>
      </c>
      <c r="DR157" s="31">
        <v>2504.1064804866046</v>
      </c>
      <c r="DS157" s="31">
        <v>26164.283993182722</v>
      </c>
      <c r="DT157" s="31">
        <v>996.33096165837753</v>
      </c>
      <c r="DU157" s="31">
        <v>1676.396997497915</v>
      </c>
      <c r="DV157" s="32">
        <v>3033.2667174402491</v>
      </c>
      <c r="DW157" s="32">
        <v>1200.943469112314</v>
      </c>
      <c r="DX157" s="31">
        <v>1869.6755012164756</v>
      </c>
      <c r="DY157" s="31">
        <v>1595.7722357442854</v>
      </c>
      <c r="DZ157" s="31">
        <v>1019.7303018659005</v>
      </c>
      <c r="EA157" s="31">
        <v>436.81994607404476</v>
      </c>
      <c r="EB157" s="31">
        <v>681.5049747720833</v>
      </c>
      <c r="EC157" s="31">
        <v>424.79792562746309</v>
      </c>
      <c r="ED157" s="31">
        <v>873.58837214362666</v>
      </c>
      <c r="EE157" s="31">
        <v>574.72027265154156</v>
      </c>
      <c r="EF157" s="31">
        <v>866.0096982117567</v>
      </c>
      <c r="EG157" s="31">
        <v>533.11087988709892</v>
      </c>
      <c r="EH157" s="31">
        <v>912.90262742945947</v>
      </c>
      <c r="EI157" s="31">
        <v>1486.2840948404587</v>
      </c>
      <c r="EJ157" s="31">
        <v>1580.7399413596479</v>
      </c>
      <c r="EK157" s="31">
        <v>1754.4422115118011</v>
      </c>
      <c r="EL157" s="31">
        <v>1213.4100784277878</v>
      </c>
      <c r="EM157" s="31">
        <v>1285.4334679412893</v>
      </c>
      <c r="EN157" s="31">
        <v>547.19085545005089</v>
      </c>
      <c r="EO157" s="31">
        <v>4860.1171000537051</v>
      </c>
      <c r="EP157" s="31">
        <v>845.81114289189236</v>
      </c>
      <c r="EQ157" s="31">
        <v>1392.6226969854388</v>
      </c>
      <c r="ER157" s="31">
        <v>441.85400138434022</v>
      </c>
      <c r="ES157" s="31">
        <v>685.25284444948795</v>
      </c>
      <c r="ET157" s="31">
        <v>742.75915022276558</v>
      </c>
      <c r="EU157" s="31">
        <v>593.36131311122074</v>
      </c>
      <c r="EV157" s="31">
        <v>1217.7879774874684</v>
      </c>
      <c r="EW157" s="31">
        <v>5378.2247485789248</v>
      </c>
      <c r="EX157" s="31">
        <v>1088.023699178266</v>
      </c>
      <c r="EY157" s="31">
        <v>397.12570240222146</v>
      </c>
      <c r="EZ157" s="31">
        <v>553.07677406973153</v>
      </c>
      <c r="FA157" s="31">
        <v>928.33261038964724</v>
      </c>
      <c r="FB157" s="31">
        <v>3301.9934567227297</v>
      </c>
      <c r="FC157" s="31">
        <v>1393.9844537462052</v>
      </c>
      <c r="FD157" s="31">
        <v>1350.9180302871148</v>
      </c>
      <c r="FE157" s="31">
        <v>3625.5671723994114</v>
      </c>
      <c r="FF157" s="31">
        <v>934.90797576586476</v>
      </c>
      <c r="FG157" s="31">
        <v>943.5945476587907</v>
      </c>
      <c r="FH157" s="31">
        <v>548.42345266009954</v>
      </c>
      <c r="FI157" s="31">
        <v>1164.6358329329898</v>
      </c>
      <c r="FJ157" s="31">
        <v>1510.6266331237064</v>
      </c>
      <c r="FK157" s="31">
        <v>2434.5984568687873</v>
      </c>
      <c r="FL157" s="31">
        <v>931.50929607029889</v>
      </c>
      <c r="FM157" s="31">
        <v>1088.1939788021518</v>
      </c>
      <c r="FN157" s="31">
        <v>3559.3596073349445</v>
      </c>
      <c r="FO157" s="31">
        <v>984.2658994352189</v>
      </c>
      <c r="FP157" s="31">
        <v>1576.6919645284047</v>
      </c>
      <c r="FQ157" s="31">
        <v>497.0803493332262</v>
      </c>
      <c r="FR157" s="31">
        <v>931.56965192345103</v>
      </c>
      <c r="FS157" s="31">
        <v>1652.8550609729675</v>
      </c>
      <c r="FT157" s="31">
        <v>778.93591618397886</v>
      </c>
      <c r="FU157" s="31">
        <v>737.99388237337371</v>
      </c>
      <c r="FV157" s="31">
        <v>1147.4027534511881</v>
      </c>
      <c r="FW157" s="31">
        <v>983.50746765609347</v>
      </c>
      <c r="FX157" s="31">
        <v>969.75294389286535</v>
      </c>
      <c r="FY157" s="32">
        <v>1181.084115663529</v>
      </c>
      <c r="FZ157" s="31" t="s">
        <v>345</v>
      </c>
      <c r="GA157" s="49">
        <v>3228.2647858678115</v>
      </c>
    </row>
    <row r="158" spans="1:183">
      <c r="A158" s="50">
        <v>1966</v>
      </c>
      <c r="B158" s="31">
        <v>8112.3278593773948</v>
      </c>
      <c r="C158" s="31">
        <v>8775.9523759439617</v>
      </c>
      <c r="D158" s="31">
        <v>11159.770713913496</v>
      </c>
      <c r="E158" s="31">
        <v>7824.4979282315217</v>
      </c>
      <c r="F158" s="31">
        <v>9544.1357901858555</v>
      </c>
      <c r="G158" s="31">
        <v>9387.5990859690592</v>
      </c>
      <c r="H158" s="31">
        <v>7942.4095575140072</v>
      </c>
      <c r="I158" s="31">
        <v>9936.2494781128553</v>
      </c>
      <c r="J158" s="31">
        <v>8945.2199094397474</v>
      </c>
      <c r="K158" s="31">
        <v>11275.998975409835</v>
      </c>
      <c r="L158" s="31">
        <v>14727.318212141428</v>
      </c>
      <c r="M158" s="31">
        <v>9885.3101037644337</v>
      </c>
      <c r="N158" s="32">
        <v>9379.1646565826268</v>
      </c>
      <c r="O158" s="31">
        <v>5080.4438280166432</v>
      </c>
      <c r="P158" s="31">
        <v>4749.0895556367441</v>
      </c>
      <c r="Q158" s="31">
        <v>4163.9952573335677</v>
      </c>
      <c r="R158" s="31">
        <v>5059.7536821718868</v>
      </c>
      <c r="S158" s="31">
        <v>6378.9694365766018</v>
      </c>
      <c r="T158" s="32">
        <v>8667.068831103179</v>
      </c>
      <c r="U158" s="31">
        <v>10241.282709012024</v>
      </c>
      <c r="V158" s="31">
        <v>11362.021171699131</v>
      </c>
      <c r="W158" s="31">
        <v>10946.135109398754</v>
      </c>
      <c r="X158" s="31">
        <v>14133.526658526658</v>
      </c>
      <c r="Y158" s="32">
        <v>13623.521154288379</v>
      </c>
      <c r="Z158" s="31">
        <v>1738.263985655429</v>
      </c>
      <c r="AA158" s="31">
        <v>4125.2893729859479</v>
      </c>
      <c r="AB158" s="31">
        <v>5740.6161360446149</v>
      </c>
      <c r="AC158" s="31">
        <v>4646.1488134246947</v>
      </c>
      <c r="AD158" s="31">
        <v>3991.3949032828486</v>
      </c>
      <c r="AE158" s="31">
        <v>2642.9232072973073</v>
      </c>
      <c r="AF158" s="31">
        <v>3205.0575107892992</v>
      </c>
      <c r="AG158" s="32">
        <v>3870.5764121550446</v>
      </c>
      <c r="AH158" s="31" t="s">
        <v>345</v>
      </c>
      <c r="AI158" s="31" t="s">
        <v>345</v>
      </c>
      <c r="AJ158" s="31" t="s">
        <v>345</v>
      </c>
      <c r="AK158" s="31" t="s">
        <v>345</v>
      </c>
      <c r="AL158" s="31" t="s">
        <v>345</v>
      </c>
      <c r="AM158" s="32"/>
      <c r="AN158" s="31"/>
      <c r="AO158" s="31"/>
      <c r="AP158" s="32"/>
      <c r="AQ158" s="31" t="s">
        <v>345</v>
      </c>
      <c r="AR158" s="31" t="s">
        <v>345</v>
      </c>
      <c r="AS158" s="31" t="s">
        <v>345</v>
      </c>
      <c r="AT158" s="31" t="s">
        <v>345</v>
      </c>
      <c r="AU158" s="31" t="s">
        <v>345</v>
      </c>
      <c r="AV158" s="31" t="s">
        <v>345</v>
      </c>
      <c r="AW158" s="31" t="s">
        <v>345</v>
      </c>
      <c r="AX158" s="31" t="s">
        <v>345</v>
      </c>
      <c r="AY158" s="31" t="s">
        <v>345</v>
      </c>
      <c r="AZ158" s="31" t="s">
        <v>345</v>
      </c>
      <c r="BA158" s="31" t="s">
        <v>345</v>
      </c>
      <c r="BB158" s="31" t="s">
        <v>345</v>
      </c>
      <c r="BC158" s="31" t="s">
        <v>345</v>
      </c>
      <c r="BD158" s="31" t="s">
        <v>345</v>
      </c>
      <c r="BE158" s="31" t="s">
        <v>345</v>
      </c>
      <c r="BF158" s="32">
        <v>4803.7075206907612</v>
      </c>
      <c r="BG158" s="31">
        <v>6320.604234887538</v>
      </c>
      <c r="BH158" s="31">
        <v>2526.735225753187</v>
      </c>
      <c r="BI158" s="31">
        <v>4984.4535088447892</v>
      </c>
      <c r="BJ158" s="31">
        <v>2750.0644212719976</v>
      </c>
      <c r="BK158" s="31">
        <v>3812.5325649033243</v>
      </c>
      <c r="BL158" s="31">
        <v>3788.3591604218236</v>
      </c>
      <c r="BM158" s="31">
        <v>4974.2632589141513</v>
      </c>
      <c r="BN158" s="31">
        <v>9677.2447858653122</v>
      </c>
      <c r="BO158" s="32">
        <v>3785.4586420480214</v>
      </c>
      <c r="BP158" s="31">
        <v>1891.0275419379268</v>
      </c>
      <c r="BQ158" s="31">
        <v>3258.491382840562</v>
      </c>
      <c r="BR158" s="31">
        <v>2051.2650970857007</v>
      </c>
      <c r="BS158" s="31">
        <v>1383.9667175615291</v>
      </c>
      <c r="BT158" s="31">
        <v>2555.6462333188369</v>
      </c>
      <c r="BU158" s="31">
        <v>2171.8518537462046</v>
      </c>
      <c r="BV158" s="31">
        <v>2530.4563287218666</v>
      </c>
      <c r="BW158" s="31">
        <v>906.91553003110789</v>
      </c>
      <c r="BX158" s="31">
        <v>1538.337882471483</v>
      </c>
      <c r="BY158" s="31">
        <v>3128.9799031032667</v>
      </c>
      <c r="BZ158" s="31">
        <v>2735.8403384827707</v>
      </c>
      <c r="CA158" s="31">
        <v>3219.3816296736886</v>
      </c>
      <c r="CB158" s="31">
        <v>1712.062885438535</v>
      </c>
      <c r="CC158" s="31">
        <v>4993.2099348092843</v>
      </c>
      <c r="CD158" s="31">
        <v>7234.3798390610318</v>
      </c>
      <c r="CE158" s="32">
        <v>2356.1865636573948</v>
      </c>
      <c r="CF158" s="31">
        <v>4278.0076906435152</v>
      </c>
      <c r="CG158" s="32">
        <v>3522.545652230564</v>
      </c>
      <c r="CH158" s="31">
        <v>746.31629045417458</v>
      </c>
      <c r="CI158" s="31">
        <v>762.03434343434344</v>
      </c>
      <c r="CJ158" s="31">
        <v>962.87151774936672</v>
      </c>
      <c r="CK158" s="31">
        <v>6505.5315792792226</v>
      </c>
      <c r="CL158" s="31">
        <v>1653.9047000382518</v>
      </c>
      <c r="CM158" s="31">
        <v>1569.3368664220682</v>
      </c>
      <c r="CN158" s="31">
        <v>1412.2257815265466</v>
      </c>
      <c r="CO158" s="31">
        <v>1915.6012176560123</v>
      </c>
      <c r="CP158" s="31">
        <v>603.534737826884</v>
      </c>
      <c r="CQ158" s="31">
        <v>580.22136131971251</v>
      </c>
      <c r="CR158" s="31">
        <v>4864.8723105319705</v>
      </c>
      <c r="CS158" s="31">
        <v>1846.299365755056</v>
      </c>
      <c r="CT158" s="31">
        <v>662.99036054882686</v>
      </c>
      <c r="CU158" s="31">
        <v>811.55091378187353</v>
      </c>
      <c r="CV158" s="31">
        <v>2891.3358147229114</v>
      </c>
      <c r="CW158" s="31">
        <v>1283.5672696242125</v>
      </c>
      <c r="CX158" s="32">
        <v>1164.7106713904266</v>
      </c>
      <c r="CY158" s="31">
        <v>709.71142368129347</v>
      </c>
      <c r="CZ158" s="31">
        <v>699.67477806637567</v>
      </c>
      <c r="DA158" s="31">
        <v>718.90341839911707</v>
      </c>
      <c r="DB158" s="31">
        <v>698.58852956941212</v>
      </c>
      <c r="DC158" s="31">
        <v>1414.9933043707169</v>
      </c>
      <c r="DD158" s="31">
        <v>859.20574005194783</v>
      </c>
      <c r="DE158" s="31">
        <v>1844.1438049248397</v>
      </c>
      <c r="DF158" s="32">
        <v>957.87206071833418</v>
      </c>
      <c r="DG158" s="31">
        <v>3282.8531543417607</v>
      </c>
      <c r="DH158" s="31">
        <v>2939.9205020663348</v>
      </c>
      <c r="DI158" s="31">
        <v>3348.5182086634795</v>
      </c>
      <c r="DJ158" s="31">
        <v>6190.1224998264897</v>
      </c>
      <c r="DK158" s="31">
        <v>3137.3916285401956</v>
      </c>
      <c r="DL158" s="31">
        <v>24049.693841864158</v>
      </c>
      <c r="DM158" s="31">
        <v>2804.4775590606368</v>
      </c>
      <c r="DN158" s="31">
        <v>1079.7233906653371</v>
      </c>
      <c r="DO158" s="31">
        <v>31781.546072937563</v>
      </c>
      <c r="DP158" s="31">
        <v>6101.9100124313482</v>
      </c>
      <c r="DQ158" s="31">
        <v>3138.7669964379852</v>
      </c>
      <c r="DR158" s="31">
        <v>2734.7653410004441</v>
      </c>
      <c r="DS158" s="31">
        <v>26482.798996618887</v>
      </c>
      <c r="DT158" s="31">
        <v>1007.392452398374</v>
      </c>
      <c r="DU158" s="31">
        <v>1808.1494057724958</v>
      </c>
      <c r="DV158" s="32">
        <v>3211.0792289828446</v>
      </c>
      <c r="DW158" s="32">
        <v>1256.3801159476091</v>
      </c>
      <c r="DX158" s="31">
        <v>1725.158513709192</v>
      </c>
      <c r="DY158" s="31">
        <v>1660.1778418649362</v>
      </c>
      <c r="DZ158" s="31">
        <v>1031.8233437448948</v>
      </c>
      <c r="EA158" s="31">
        <v>472.56342007028735</v>
      </c>
      <c r="EB158" s="31">
        <v>678.60736656986296</v>
      </c>
      <c r="EC158" s="31">
        <v>433.05696275077986</v>
      </c>
      <c r="ED158" s="31">
        <v>897.77571997257814</v>
      </c>
      <c r="EE158" s="31">
        <v>584.74372987697643</v>
      </c>
      <c r="EF158" s="31">
        <v>842.77017456416047</v>
      </c>
      <c r="EG158" s="31">
        <v>512.37568601898715</v>
      </c>
      <c r="EH158" s="31">
        <v>983.78034096916576</v>
      </c>
      <c r="EI158" s="31">
        <v>1526.5772251777464</v>
      </c>
      <c r="EJ158" s="31">
        <v>1628.3430175816291</v>
      </c>
      <c r="EK158" s="31">
        <v>1761.4115062918572</v>
      </c>
      <c r="EL158" s="31">
        <v>1192.0140587058365</v>
      </c>
      <c r="EM158" s="31">
        <v>1322.4159251645217</v>
      </c>
      <c r="EN158" s="31">
        <v>556.84331039491008</v>
      </c>
      <c r="EO158" s="31">
        <v>5002.8355425327445</v>
      </c>
      <c r="EP158" s="31">
        <v>955.11644658744626</v>
      </c>
      <c r="EQ158" s="31">
        <v>1354.2252827306859</v>
      </c>
      <c r="ER158" s="31">
        <v>442.96528497262204</v>
      </c>
      <c r="ES158" s="31">
        <v>728.3306058120653</v>
      </c>
      <c r="ET158" s="31">
        <v>811.53828683011375</v>
      </c>
      <c r="EU158" s="31">
        <v>577.33416115980049</v>
      </c>
      <c r="EV158" s="31">
        <v>1408.2683286002327</v>
      </c>
      <c r="EW158" s="31">
        <v>6107.1180837404254</v>
      </c>
      <c r="EX158" s="31">
        <v>1087.1814208323074</v>
      </c>
      <c r="EY158" s="31">
        <v>426.07913331264706</v>
      </c>
      <c r="EZ158" s="31">
        <v>564.37351264781694</v>
      </c>
      <c r="FA158" s="31">
        <v>920.00112353957184</v>
      </c>
      <c r="FB158" s="31">
        <v>3107.9858120712738</v>
      </c>
      <c r="FC158" s="31">
        <v>1436.0404244685747</v>
      </c>
      <c r="FD158" s="31">
        <v>1364.0533513635544</v>
      </c>
      <c r="FE158" s="31">
        <v>3668.3874703049582</v>
      </c>
      <c r="FF158" s="31">
        <v>903.74283830468733</v>
      </c>
      <c r="FG158" s="31">
        <v>886.88706047911103</v>
      </c>
      <c r="FH158" s="31">
        <v>570.48788257721515</v>
      </c>
      <c r="FI158" s="31">
        <v>1232.6921423042743</v>
      </c>
      <c r="FJ158" s="31">
        <v>1508.1150485846106</v>
      </c>
      <c r="FK158" s="31">
        <v>2434.4440004953099</v>
      </c>
      <c r="FL158" s="31">
        <v>975.92524891144751</v>
      </c>
      <c r="FM158" s="31">
        <v>1215.987961152777</v>
      </c>
      <c r="FN158" s="31">
        <v>3614.9999204277601</v>
      </c>
      <c r="FO158" s="31">
        <v>946.71302789413494</v>
      </c>
      <c r="FP158" s="31">
        <v>1601.8426341998677</v>
      </c>
      <c r="FQ158" s="31">
        <v>544.25782110384955</v>
      </c>
      <c r="FR158" s="31">
        <v>991.38615366756846</v>
      </c>
      <c r="FS158" s="31">
        <v>1654.1195109716759</v>
      </c>
      <c r="FT158" s="31">
        <v>803.28845068563658</v>
      </c>
      <c r="FU158" s="31">
        <v>768.1383878396083</v>
      </c>
      <c r="FV158" s="31">
        <v>1056.2322682138529</v>
      </c>
      <c r="FW158" s="31">
        <v>967.3901827060497</v>
      </c>
      <c r="FX158" s="31">
        <v>971.59940209267575</v>
      </c>
      <c r="FY158" s="32">
        <v>1184.0489887449999</v>
      </c>
      <c r="FZ158" s="31" t="s">
        <v>345</v>
      </c>
      <c r="GA158" s="49">
        <v>3335.1518491409033</v>
      </c>
    </row>
    <row r="159" spans="1:183">
      <c r="A159" s="50">
        <v>1967</v>
      </c>
      <c r="B159" s="31">
        <v>8296.7353386838386</v>
      </c>
      <c r="C159" s="31">
        <v>9071.8359231936374</v>
      </c>
      <c r="D159" s="31">
        <v>11436.513185087211</v>
      </c>
      <c r="E159" s="31">
        <v>7946.5988556897655</v>
      </c>
      <c r="F159" s="31">
        <v>9907.1865745310952</v>
      </c>
      <c r="G159" s="31">
        <v>9396.6811138625544</v>
      </c>
      <c r="H159" s="31">
        <v>8453.7025961178806</v>
      </c>
      <c r="I159" s="31">
        <v>10341.259088998797</v>
      </c>
      <c r="J159" s="31">
        <v>9422.7532230938887</v>
      </c>
      <c r="K159" s="31">
        <v>11623.029994916116</v>
      </c>
      <c r="L159" s="31">
        <v>15010.39089559624</v>
      </c>
      <c r="M159" s="31">
        <v>10048.890991466365</v>
      </c>
      <c r="N159" s="32">
        <v>9628.5818596852223</v>
      </c>
      <c r="O159" s="31">
        <v>5351.8844177786968</v>
      </c>
      <c r="P159" s="31">
        <v>4950.6444201251406</v>
      </c>
      <c r="Q159" s="31">
        <v>4481.1600571240242</v>
      </c>
      <c r="R159" s="31">
        <v>5334.1105972476635</v>
      </c>
      <c r="S159" s="31">
        <v>6578.7174994883771</v>
      </c>
      <c r="T159" s="32">
        <v>8917.2986561372818</v>
      </c>
      <c r="U159" s="31">
        <v>10732.746509006201</v>
      </c>
      <c r="V159" s="31">
        <v>10681.963968256878</v>
      </c>
      <c r="W159" s="31">
        <v>11078.269992166579</v>
      </c>
      <c r="X159" s="31">
        <v>14330.030395748621</v>
      </c>
      <c r="Y159" s="32">
        <v>13815.956380639534</v>
      </c>
      <c r="Z159" s="31">
        <v>1803.690201414478</v>
      </c>
      <c r="AA159" s="31">
        <v>4319.7430627850199</v>
      </c>
      <c r="AB159" s="31">
        <v>5964.2524512814634</v>
      </c>
      <c r="AC159" s="31">
        <v>4893.9382982060661</v>
      </c>
      <c r="AD159" s="31">
        <v>4102.9039440043307</v>
      </c>
      <c r="AE159" s="31">
        <v>2743.1469035583273</v>
      </c>
      <c r="AF159" s="31">
        <v>3231.9373914670505</v>
      </c>
      <c r="AG159" s="32">
        <v>3996.4145184943031</v>
      </c>
      <c r="AH159" s="31" t="s">
        <v>345</v>
      </c>
      <c r="AI159" s="31" t="s">
        <v>345</v>
      </c>
      <c r="AJ159" s="31" t="s">
        <v>345</v>
      </c>
      <c r="AK159" s="31" t="s">
        <v>345</v>
      </c>
      <c r="AL159" s="31" t="s">
        <v>345</v>
      </c>
      <c r="AM159" s="32"/>
      <c r="AN159" s="31"/>
      <c r="AO159" s="31"/>
      <c r="AP159" s="32"/>
      <c r="AQ159" s="31" t="s">
        <v>345</v>
      </c>
      <c r="AR159" s="31" t="s">
        <v>345</v>
      </c>
      <c r="AS159" s="31" t="s">
        <v>345</v>
      </c>
      <c r="AT159" s="31" t="s">
        <v>345</v>
      </c>
      <c r="AU159" s="31" t="s">
        <v>345</v>
      </c>
      <c r="AV159" s="31" t="s">
        <v>345</v>
      </c>
      <c r="AW159" s="31" t="s">
        <v>345</v>
      </c>
      <c r="AX159" s="31" t="s">
        <v>345</v>
      </c>
      <c r="AY159" s="31" t="s">
        <v>345</v>
      </c>
      <c r="AZ159" s="31" t="s">
        <v>345</v>
      </c>
      <c r="BA159" s="31" t="s">
        <v>345</v>
      </c>
      <c r="BB159" s="31" t="s">
        <v>345</v>
      </c>
      <c r="BC159" s="31" t="s">
        <v>345</v>
      </c>
      <c r="BD159" s="31" t="s">
        <v>345</v>
      </c>
      <c r="BE159" s="31" t="s">
        <v>345</v>
      </c>
      <c r="BF159" s="32">
        <v>4962.9631940222152</v>
      </c>
      <c r="BG159" s="31">
        <v>6398.9517849415015</v>
      </c>
      <c r="BH159" s="31">
        <v>2553.9744696590701</v>
      </c>
      <c r="BI159" s="31">
        <v>5045.8058150833194</v>
      </c>
      <c r="BJ159" s="31">
        <v>2784.2503959339865</v>
      </c>
      <c r="BK159" s="31">
        <v>3922.4045708062276</v>
      </c>
      <c r="BL159" s="31">
        <v>3830.5501063286129</v>
      </c>
      <c r="BM159" s="31">
        <v>4720.6210918441848</v>
      </c>
      <c r="BN159" s="31">
        <v>9921.5700168246694</v>
      </c>
      <c r="BO159" s="32">
        <v>3842.7319352129612</v>
      </c>
      <c r="BP159" s="31">
        <v>1962.0532758840438</v>
      </c>
      <c r="BQ159" s="31">
        <v>3348.6140074034583</v>
      </c>
      <c r="BR159" s="31">
        <v>2247.6045945785231</v>
      </c>
      <c r="BS159" s="31">
        <v>1387.206092346386</v>
      </c>
      <c r="BT159" s="31">
        <v>2611.7254470564153</v>
      </c>
      <c r="BU159" s="31">
        <v>2215.9485815794787</v>
      </c>
      <c r="BV159" s="31">
        <v>2581.3435855928774</v>
      </c>
      <c r="BW159" s="31">
        <v>870.16639325052722</v>
      </c>
      <c r="BX159" s="31">
        <v>1568.3677578459378</v>
      </c>
      <c r="BY159" s="31">
        <v>3178.234760592683</v>
      </c>
      <c r="BZ159" s="31">
        <v>2834.643980937984</v>
      </c>
      <c r="CA159" s="31">
        <v>3388.151856368544</v>
      </c>
      <c r="CB159" s="31">
        <v>1773.6130263091759</v>
      </c>
      <c r="CC159" s="31">
        <v>5263.9506583902148</v>
      </c>
      <c r="CD159" s="31">
        <v>7326.9420041555786</v>
      </c>
      <c r="CE159" s="32">
        <v>2436.0006129770281</v>
      </c>
      <c r="CF159" s="31">
        <v>4430.1889213202039</v>
      </c>
      <c r="CG159" s="32">
        <v>3585.4133872423422</v>
      </c>
      <c r="CH159" s="31">
        <v>706.92068120071565</v>
      </c>
      <c r="CI159" s="31">
        <v>807.01383399209476</v>
      </c>
      <c r="CJ159" s="31">
        <v>922.0543115859</v>
      </c>
      <c r="CK159" s="31">
        <v>7152.2936227134069</v>
      </c>
      <c r="CL159" s="31">
        <v>1690.0946357964283</v>
      </c>
      <c r="CM159" s="31">
        <v>1644.6516876306794</v>
      </c>
      <c r="CN159" s="31">
        <v>1485.7638738771279</v>
      </c>
      <c r="CO159" s="31">
        <v>2070.35661218425</v>
      </c>
      <c r="CP159" s="31">
        <v>578.37584599735385</v>
      </c>
      <c r="CQ159" s="31">
        <v>585.5303474647842</v>
      </c>
      <c r="CR159" s="31">
        <v>4824.0571612764588</v>
      </c>
      <c r="CS159" s="31">
        <v>1830.3518762116098</v>
      </c>
      <c r="CT159" s="31">
        <v>640.7564051221442</v>
      </c>
      <c r="CU159" s="31">
        <v>819.86218802283884</v>
      </c>
      <c r="CV159" s="31">
        <v>3162.9247572815539</v>
      </c>
      <c r="CW159" s="31">
        <v>1368.450892753918</v>
      </c>
      <c r="CX159" s="32">
        <v>1195.6173120685066</v>
      </c>
      <c r="CY159" s="31">
        <v>711.91057418612604</v>
      </c>
      <c r="CZ159" s="31">
        <v>716.61271478986339</v>
      </c>
      <c r="DA159" s="31">
        <v>725.85901731179365</v>
      </c>
      <c r="DB159" s="31">
        <v>720.31317964332322</v>
      </c>
      <c r="DC159" s="31">
        <v>1482.99807030335</v>
      </c>
      <c r="DD159" s="31">
        <v>730.51555205756347</v>
      </c>
      <c r="DE159" s="31">
        <v>1862.775021992142</v>
      </c>
      <c r="DF159" s="32">
        <v>908.05620679010053</v>
      </c>
      <c r="DG159" s="31">
        <v>3401.9272143549488</v>
      </c>
      <c r="DH159" s="31">
        <v>3176.4725744554448</v>
      </c>
      <c r="DI159" s="31">
        <v>3163.7147375124468</v>
      </c>
      <c r="DJ159" s="31">
        <v>6221.567711417455</v>
      </c>
      <c r="DK159" s="31">
        <v>3059.0425797604298</v>
      </c>
      <c r="DL159" s="31">
        <v>22408.990226386395</v>
      </c>
      <c r="DM159" s="31">
        <v>2591.9529949849725</v>
      </c>
      <c r="DN159" s="31">
        <v>1749.2510527564143</v>
      </c>
      <c r="DO159" s="31">
        <v>34860.386821191219</v>
      </c>
      <c r="DP159" s="31">
        <v>6462.8711512931832</v>
      </c>
      <c r="DQ159" s="31">
        <v>3291.034123477265</v>
      </c>
      <c r="DR159" s="31">
        <v>2794.7716038849949</v>
      </c>
      <c r="DS159" s="31">
        <v>26610.429869517389</v>
      </c>
      <c r="DT159" s="31">
        <v>1018.9018890899308</v>
      </c>
      <c r="DU159" s="31">
        <v>1767.5021607605877</v>
      </c>
      <c r="DV159" s="32">
        <v>3319.9839436645311</v>
      </c>
      <c r="DW159" s="32">
        <v>1288.188816670752</v>
      </c>
      <c r="DX159" s="31">
        <v>1824.1697664511657</v>
      </c>
      <c r="DY159" s="31">
        <v>1727.30891788022</v>
      </c>
      <c r="DZ159" s="31">
        <v>1016.287898365666</v>
      </c>
      <c r="EA159" s="31">
        <v>512.97627131085267</v>
      </c>
      <c r="EB159" s="31">
        <v>731.02686734469762</v>
      </c>
      <c r="EC159" s="31">
        <v>461.56741483532568</v>
      </c>
      <c r="ED159" s="31">
        <v>905.30360021400713</v>
      </c>
      <c r="EE159" s="31">
        <v>593.77944696122483</v>
      </c>
      <c r="EF159" s="31">
        <v>857.86596385180621</v>
      </c>
      <c r="EG159" s="31">
        <v>504.62934488297549</v>
      </c>
      <c r="EH159" s="31">
        <v>999.0970363864825</v>
      </c>
      <c r="EI159" s="31">
        <v>1568.5178931337937</v>
      </c>
      <c r="EJ159" s="31">
        <v>1573.6682066862631</v>
      </c>
      <c r="EK159" s="31">
        <v>1758.0099982765571</v>
      </c>
      <c r="EL159" s="31">
        <v>1151.2602926552497</v>
      </c>
      <c r="EM159" s="31">
        <v>1393.0363574792971</v>
      </c>
      <c r="EN159" s="31">
        <v>568.56692821559579</v>
      </c>
      <c r="EO159" s="31">
        <v>5129.7579210944477</v>
      </c>
      <c r="EP159" s="31">
        <v>956.8407563700024</v>
      </c>
      <c r="EQ159" s="31">
        <v>1338.9874823187124</v>
      </c>
      <c r="ER159" s="31">
        <v>448.38277823426267</v>
      </c>
      <c r="ES159" s="31">
        <v>770.52189997479763</v>
      </c>
      <c r="ET159" s="31">
        <v>826.06931131958618</v>
      </c>
      <c r="EU159" s="31">
        <v>626.25714989251219</v>
      </c>
      <c r="EV159" s="31">
        <v>1360.0061278437026</v>
      </c>
      <c r="EW159" s="31">
        <v>6545.4996066447484</v>
      </c>
      <c r="EX159" s="31">
        <v>1123.0498154195632</v>
      </c>
      <c r="EY159" s="31">
        <v>455.09510865168113</v>
      </c>
      <c r="EZ159" s="31">
        <v>570.59787772177583</v>
      </c>
      <c r="FA159" s="31">
        <v>937.92319602303132</v>
      </c>
      <c r="FB159" s="31">
        <v>3180.4093358825062</v>
      </c>
      <c r="FC159" s="31">
        <v>1479.5234977010616</v>
      </c>
      <c r="FD159" s="31">
        <v>1424.8884502039095</v>
      </c>
      <c r="FE159" s="31">
        <v>3429.8554099490316</v>
      </c>
      <c r="FF159" s="31">
        <v>888.52610983004547</v>
      </c>
      <c r="FG159" s="31">
        <v>727.63823972070327</v>
      </c>
      <c r="FH159" s="31">
        <v>594.17964062328747</v>
      </c>
      <c r="FI159" s="31">
        <v>1285.5467811886363</v>
      </c>
      <c r="FJ159" s="31">
        <v>1448.8563878214143</v>
      </c>
      <c r="FK159" s="31">
        <v>2381.1563792529096</v>
      </c>
      <c r="FL159" s="31">
        <v>954.8921246803734</v>
      </c>
      <c r="FM159" s="31">
        <v>1257.8601678294024</v>
      </c>
      <c r="FN159" s="31">
        <v>3760.4165152093169</v>
      </c>
      <c r="FO159" s="31">
        <v>892.85931200581524</v>
      </c>
      <c r="FP159" s="31">
        <v>1709.2556650179661</v>
      </c>
      <c r="FQ159" s="31">
        <v>549.36373431545132</v>
      </c>
      <c r="FR159" s="31">
        <v>1019.3314623171101</v>
      </c>
      <c r="FS159" s="31">
        <v>1605.1284576369808</v>
      </c>
      <c r="FT159" s="31">
        <v>821.56994441113329</v>
      </c>
      <c r="FU159" s="31">
        <v>737.7492593035289</v>
      </c>
      <c r="FV159" s="31">
        <v>1107.130519008798</v>
      </c>
      <c r="FW159" s="31">
        <v>1014.5268717500309</v>
      </c>
      <c r="FX159" s="31">
        <v>964.54794196964622</v>
      </c>
      <c r="FY159" s="32">
        <v>1176.5928423648966</v>
      </c>
      <c r="FZ159" s="31" t="s">
        <v>345</v>
      </c>
      <c r="GA159" s="49">
        <v>3390.2571637920305</v>
      </c>
    </row>
    <row r="160" spans="1:183">
      <c r="A160" s="50">
        <v>1968</v>
      </c>
      <c r="B160" s="31">
        <v>8620.5699137322681</v>
      </c>
      <c r="C160" s="31">
        <v>9415.5248284635763</v>
      </c>
      <c r="D160" s="31">
        <v>11836.747272615208</v>
      </c>
      <c r="E160" s="31">
        <v>8092.9970567186338</v>
      </c>
      <c r="F160" s="31">
        <v>10267.018066387114</v>
      </c>
      <c r="G160" s="31">
        <v>9864.4500725415346</v>
      </c>
      <c r="H160" s="31">
        <v>9105.3587133350702</v>
      </c>
      <c r="I160" s="31">
        <v>10894.340761417969</v>
      </c>
      <c r="J160" s="31">
        <v>9551.19851865481</v>
      </c>
      <c r="K160" s="31">
        <v>12036.021233569261</v>
      </c>
      <c r="L160" s="31">
        <v>15373.776908023483</v>
      </c>
      <c r="M160" s="31">
        <v>10409.950374904916</v>
      </c>
      <c r="N160" s="32">
        <v>10073.359820131174</v>
      </c>
      <c r="O160" s="31">
        <v>5769.6137339055795</v>
      </c>
      <c r="P160" s="31">
        <v>5265.7862326695667</v>
      </c>
      <c r="Q160" s="31">
        <v>4873.3687692333015</v>
      </c>
      <c r="R160" s="31">
        <v>5588.174071410227</v>
      </c>
      <c r="S160" s="31">
        <v>6739.4571276863562</v>
      </c>
      <c r="T160" s="32">
        <v>9336.1057830868867</v>
      </c>
      <c r="U160" s="31">
        <v>11148.305273821938</v>
      </c>
      <c r="V160" s="31">
        <v>10545.487495469373</v>
      </c>
      <c r="W160" s="31">
        <v>11479.064091831378</v>
      </c>
      <c r="X160" s="31">
        <v>14862.938825944417</v>
      </c>
      <c r="Y160" s="32">
        <v>14320.457255332438</v>
      </c>
      <c r="Z160" s="31">
        <v>1868.785103056779</v>
      </c>
      <c r="AA160" s="31">
        <v>4368.0324146061503</v>
      </c>
      <c r="AB160" s="31">
        <v>6222.5067512519481</v>
      </c>
      <c r="AC160" s="31">
        <v>4934.1005182041654</v>
      </c>
      <c r="AD160" s="31">
        <v>4317.4520508967225</v>
      </c>
      <c r="AE160" s="31">
        <v>2739.176162788779</v>
      </c>
      <c r="AF160" s="31">
        <v>3272.4373976026918</v>
      </c>
      <c r="AG160" s="32">
        <v>4105.6806666328575</v>
      </c>
      <c r="AH160" s="31" t="s">
        <v>345</v>
      </c>
      <c r="AI160" s="31" t="s">
        <v>345</v>
      </c>
      <c r="AJ160" s="31" t="s">
        <v>345</v>
      </c>
      <c r="AK160" s="31" t="s">
        <v>345</v>
      </c>
      <c r="AL160" s="31" t="s">
        <v>345</v>
      </c>
      <c r="AM160" s="32"/>
      <c r="AN160" s="31"/>
      <c r="AO160" s="31"/>
      <c r="AP160" s="32"/>
      <c r="AQ160" s="31" t="s">
        <v>345</v>
      </c>
      <c r="AR160" s="31" t="s">
        <v>345</v>
      </c>
      <c r="AS160" s="31" t="s">
        <v>345</v>
      </c>
      <c r="AT160" s="31" t="s">
        <v>345</v>
      </c>
      <c r="AU160" s="31" t="s">
        <v>345</v>
      </c>
      <c r="AV160" s="31" t="s">
        <v>345</v>
      </c>
      <c r="AW160" s="31" t="s">
        <v>345</v>
      </c>
      <c r="AX160" s="31" t="s">
        <v>345</v>
      </c>
      <c r="AY160" s="31" t="s">
        <v>345</v>
      </c>
      <c r="AZ160" s="31" t="s">
        <v>345</v>
      </c>
      <c r="BA160" s="31" t="s">
        <v>345</v>
      </c>
      <c r="BB160" s="31" t="s">
        <v>345</v>
      </c>
      <c r="BC160" s="31" t="s">
        <v>345</v>
      </c>
      <c r="BD160" s="31" t="s">
        <v>345</v>
      </c>
      <c r="BE160" s="31" t="s">
        <v>345</v>
      </c>
      <c r="BF160" s="32">
        <v>5201.8998498702231</v>
      </c>
      <c r="BG160" s="31">
        <v>6577.7566222311343</v>
      </c>
      <c r="BH160" s="31">
        <v>2704.2450821297916</v>
      </c>
      <c r="BI160" s="31">
        <v>5127.6448771781143</v>
      </c>
      <c r="BJ160" s="31">
        <v>2873.6818562849057</v>
      </c>
      <c r="BK160" s="31">
        <v>4072.5742098410578</v>
      </c>
      <c r="BL160" s="31">
        <v>3685.4761141391468</v>
      </c>
      <c r="BM160" s="31">
        <v>4747.1608333480399</v>
      </c>
      <c r="BN160" s="31">
        <v>10249.347066717457</v>
      </c>
      <c r="BO160" s="32">
        <v>3974.2818678178687</v>
      </c>
      <c r="BP160" s="31">
        <v>2078.7283323858574</v>
      </c>
      <c r="BQ160" s="31">
        <v>3497.1522317080016</v>
      </c>
      <c r="BR160" s="31">
        <v>2079.9299076899824</v>
      </c>
      <c r="BS160" s="31">
        <v>1348.5640237239918</v>
      </c>
      <c r="BT160" s="31">
        <v>2675.2189818516417</v>
      </c>
      <c r="BU160" s="31">
        <v>2209.5288170835174</v>
      </c>
      <c r="BV160" s="31">
        <v>2750.6442021803769</v>
      </c>
      <c r="BW160" s="31">
        <v>886.13406795224978</v>
      </c>
      <c r="BX160" s="31">
        <v>1603.172691879008</v>
      </c>
      <c r="BY160" s="31">
        <v>3283.9057458844231</v>
      </c>
      <c r="BZ160" s="31">
        <v>2783.3933199598901</v>
      </c>
      <c r="CA160" s="31">
        <v>3531.3438736817075</v>
      </c>
      <c r="CB160" s="31">
        <v>1788.6468175963344</v>
      </c>
      <c r="CC160" s="31">
        <v>5463.1114675220524</v>
      </c>
      <c r="CD160" s="31">
        <v>7683.6336526540726</v>
      </c>
      <c r="CE160" s="32">
        <v>2466.0759616128512</v>
      </c>
      <c r="CF160" s="31">
        <v>4583.6279612197095</v>
      </c>
      <c r="CG160" s="32">
        <v>3698.8289727983147</v>
      </c>
      <c r="CH160" s="31">
        <v>674.91446204697161</v>
      </c>
      <c r="CI160" s="31">
        <v>808.70077220077224</v>
      </c>
      <c r="CJ160" s="31">
        <v>991.46879877282959</v>
      </c>
      <c r="CK160" s="31">
        <v>7983.3134093113858</v>
      </c>
      <c r="CL160" s="31">
        <v>1721.7012380534188</v>
      </c>
      <c r="CM160" s="31">
        <v>1812.0500680978014</v>
      </c>
      <c r="CN160" s="31">
        <v>1561.4455888669656</v>
      </c>
      <c r="CO160" s="31">
        <v>2185.8744072424197</v>
      </c>
      <c r="CP160" s="31">
        <v>619.27240720649047</v>
      </c>
      <c r="CQ160" s="31">
        <v>612.40728512849603</v>
      </c>
      <c r="CR160" s="31">
        <v>4879.9537170957474</v>
      </c>
      <c r="CS160" s="31">
        <v>1942.1982510128646</v>
      </c>
      <c r="CT160" s="31">
        <v>633.21932189662823</v>
      </c>
      <c r="CU160" s="31">
        <v>854.09229585147011</v>
      </c>
      <c r="CV160" s="31">
        <v>3540.258449304175</v>
      </c>
      <c r="CW160" s="31">
        <v>1436.6236085036003</v>
      </c>
      <c r="CX160" s="32">
        <v>1239.413436381253</v>
      </c>
      <c r="CY160" s="31">
        <v>719.47313053684798</v>
      </c>
      <c r="CZ160" s="31">
        <v>729.92455486361587</v>
      </c>
      <c r="DA160" s="31">
        <v>732.99764165976171</v>
      </c>
      <c r="DB160" s="31">
        <v>741.74428450465712</v>
      </c>
      <c r="DC160" s="31">
        <v>1632.9653223674559</v>
      </c>
      <c r="DD160" s="31">
        <v>699.28243634750083</v>
      </c>
      <c r="DE160" s="31">
        <v>1923.1411406848531</v>
      </c>
      <c r="DF160" s="32">
        <v>923.41055688477718</v>
      </c>
      <c r="DG160" s="31">
        <v>3520.2742490345245</v>
      </c>
      <c r="DH160" s="31">
        <v>3550.2666781976923</v>
      </c>
      <c r="DI160" s="31">
        <v>3603.7721164717414</v>
      </c>
      <c r="DJ160" s="31">
        <v>7033.1920184188602</v>
      </c>
      <c r="DK160" s="31">
        <v>2673.6736977521136</v>
      </c>
      <c r="DL160" s="31">
        <v>22300.195370882466</v>
      </c>
      <c r="DM160" s="31">
        <v>2831.1401032070285</v>
      </c>
      <c r="DN160" s="31">
        <v>3093.5492734702743</v>
      </c>
      <c r="DO160" s="31">
        <v>36392.84591910481</v>
      </c>
      <c r="DP160" s="31">
        <v>6848.0939725469298</v>
      </c>
      <c r="DQ160" s="31">
        <v>3305.6487691760381</v>
      </c>
      <c r="DR160" s="31">
        <v>2916.7482200006157</v>
      </c>
      <c r="DS160" s="31">
        <v>26374.442370403372</v>
      </c>
      <c r="DT160" s="31">
        <v>1028.1291700879549</v>
      </c>
      <c r="DU160" s="31">
        <v>1635.0043975373792</v>
      </c>
      <c r="DV160" s="32">
        <v>3577.6990119121356</v>
      </c>
      <c r="DW160" s="32">
        <v>1341.624188021508</v>
      </c>
      <c r="DX160" s="31">
        <v>1977.4309462676094</v>
      </c>
      <c r="DY160" s="31">
        <v>1672.2164240921772</v>
      </c>
      <c r="DZ160" s="31">
        <v>1028.9942224318684</v>
      </c>
      <c r="EA160" s="31">
        <v>557.0936209577178</v>
      </c>
      <c r="EB160" s="31">
        <v>745.6822529188014</v>
      </c>
      <c r="EC160" s="31">
        <v>447.09193989785263</v>
      </c>
      <c r="ED160" s="31">
        <v>945.76511806374992</v>
      </c>
      <c r="EE160" s="31">
        <v>602.37533279580111</v>
      </c>
      <c r="EF160" s="31">
        <v>847.40828721917671</v>
      </c>
      <c r="EG160" s="31">
        <v>491.56982936984167</v>
      </c>
      <c r="EH160" s="31">
        <v>973.4632278391299</v>
      </c>
      <c r="EI160" s="31">
        <v>1610.1655668763317</v>
      </c>
      <c r="EJ160" s="31">
        <v>1729.6181513952399</v>
      </c>
      <c r="EK160" s="31">
        <v>1746.0926219698727</v>
      </c>
      <c r="EL160" s="31">
        <v>1145.7749308460411</v>
      </c>
      <c r="EM160" s="31">
        <v>1423.8145320206395</v>
      </c>
      <c r="EN160" s="31">
        <v>566.23322147189674</v>
      </c>
      <c r="EO160" s="31">
        <v>5176.1744768499993</v>
      </c>
      <c r="EP160" s="31">
        <v>939.32904641106927</v>
      </c>
      <c r="EQ160" s="31">
        <v>1318.4289005422422</v>
      </c>
      <c r="ER160" s="31">
        <v>453.38136009729891</v>
      </c>
      <c r="ES160" s="31">
        <v>794.14743802845362</v>
      </c>
      <c r="ET160" s="31">
        <v>857.18537927006491</v>
      </c>
      <c r="EU160" s="31">
        <v>609.84031220221073</v>
      </c>
      <c r="EV160" s="31">
        <v>1384.3042826866288</v>
      </c>
      <c r="EW160" s="31">
        <v>8395.4745692649813</v>
      </c>
      <c r="EX160" s="31">
        <v>1173.6692563586003</v>
      </c>
      <c r="EY160" s="31">
        <v>437.27972293333426</v>
      </c>
      <c r="EZ160" s="31">
        <v>579.33942290492223</v>
      </c>
      <c r="FA160" s="31">
        <v>1005.5525779713006</v>
      </c>
      <c r="FB160" s="31">
        <v>2907.0444254866629</v>
      </c>
      <c r="FC160" s="31">
        <v>1524.1193488969541</v>
      </c>
      <c r="FD160" s="31">
        <v>1548.6767896660929</v>
      </c>
      <c r="FE160" s="31">
        <v>3369.2126094444343</v>
      </c>
      <c r="FF160" s="31">
        <v>876.51001457287725</v>
      </c>
      <c r="FG160" s="31">
        <v>699.11825240859491</v>
      </c>
      <c r="FH160" s="31">
        <v>618.19476915084545</v>
      </c>
      <c r="FI160" s="31">
        <v>1336.9728705921675</v>
      </c>
      <c r="FJ160" s="31">
        <v>1499.0147528945211</v>
      </c>
      <c r="FK160" s="31">
        <v>2521.6346545218898</v>
      </c>
      <c r="FL160" s="31">
        <v>1032.4681124617498</v>
      </c>
      <c r="FM160" s="31">
        <v>1251.6911951169209</v>
      </c>
      <c r="FN160" s="31">
        <v>3818.8554259447687</v>
      </c>
      <c r="FO160" s="31">
        <v>922.5584815964512</v>
      </c>
      <c r="FP160" s="31">
        <v>1588.3938118912417</v>
      </c>
      <c r="FQ160" s="31">
        <v>560.69522578696149</v>
      </c>
      <c r="FR160" s="31">
        <v>1042.9785037758261</v>
      </c>
      <c r="FS160" s="31">
        <v>1734.9803974226681</v>
      </c>
      <c r="FT160" s="31">
        <v>817.66313279490419</v>
      </c>
      <c r="FU160" s="31">
        <v>745.9873391897911</v>
      </c>
      <c r="FV160" s="31">
        <v>1092.1805790067835</v>
      </c>
      <c r="FW160" s="31">
        <v>999.2619615117859</v>
      </c>
      <c r="FX160" s="31">
        <v>950.58755364029764</v>
      </c>
      <c r="FY160" s="32">
        <v>1204.4129907392614</v>
      </c>
      <c r="FZ160" s="31" t="s">
        <v>345</v>
      </c>
      <c r="GA160" s="49">
        <v>3504.5040609263178</v>
      </c>
    </row>
    <row r="161" spans="1:183">
      <c r="A161" s="50">
        <v>1969</v>
      </c>
      <c r="B161" s="31">
        <v>9131.0976736497705</v>
      </c>
      <c r="C161" s="31">
        <v>10018.205082859133</v>
      </c>
      <c r="D161" s="31">
        <v>12530.550411424816</v>
      </c>
      <c r="E161" s="31">
        <v>8877.5754062959259</v>
      </c>
      <c r="F161" s="31">
        <v>10885.564406450359</v>
      </c>
      <c r="G161" s="31">
        <v>10440.360485849507</v>
      </c>
      <c r="H161" s="31">
        <v>9566.3859556989337</v>
      </c>
      <c r="I161" s="31">
        <v>11462.130039617805</v>
      </c>
      <c r="J161" s="31">
        <v>9899.2947760828756</v>
      </c>
      <c r="K161" s="31">
        <v>12540.03514056225</v>
      </c>
      <c r="L161" s="31">
        <v>16030.907920154541</v>
      </c>
      <c r="M161" s="31">
        <v>10551.684967815221</v>
      </c>
      <c r="N161" s="32">
        <v>10556.398832377716</v>
      </c>
      <c r="O161" s="31">
        <v>6089.3491933278647</v>
      </c>
      <c r="P161" s="31">
        <v>5766.141662992417</v>
      </c>
      <c r="Q161" s="31">
        <v>4986.5892802180888</v>
      </c>
      <c r="R161" s="31">
        <v>6032.0411520152302</v>
      </c>
      <c r="S161" s="31">
        <v>7154.3263970912421</v>
      </c>
      <c r="T161" s="32">
        <v>9804.7457201020934</v>
      </c>
      <c r="U161" s="31">
        <v>11560.995280540616</v>
      </c>
      <c r="V161" s="31">
        <v>11511.206741975973</v>
      </c>
      <c r="W161" s="31">
        <v>11912.352219241327</v>
      </c>
      <c r="X161" s="31">
        <v>15179.408615679135</v>
      </c>
      <c r="Y161" s="32">
        <v>14656.641148030112</v>
      </c>
      <c r="Z161" s="31">
        <v>1932.2530517802925</v>
      </c>
      <c r="AA161" s="31">
        <v>4545.7451212077476</v>
      </c>
      <c r="AB161" s="31">
        <v>6353.8937287177614</v>
      </c>
      <c r="AC161" s="31">
        <v>5062.1609614103145</v>
      </c>
      <c r="AD161" s="31">
        <v>4241.2674788883332</v>
      </c>
      <c r="AE161" s="31">
        <v>2823.8737735761088</v>
      </c>
      <c r="AF161" s="31">
        <v>3609.8251944559574</v>
      </c>
      <c r="AG161" s="32">
        <v>4199.7087140693047</v>
      </c>
      <c r="AH161" s="31" t="s">
        <v>345</v>
      </c>
      <c r="AI161" s="31" t="s">
        <v>345</v>
      </c>
      <c r="AJ161" s="31" t="s">
        <v>345</v>
      </c>
      <c r="AK161" s="31" t="s">
        <v>345</v>
      </c>
      <c r="AL161" s="31" t="s">
        <v>345</v>
      </c>
      <c r="AM161" s="32"/>
      <c r="AN161" s="31"/>
      <c r="AO161" s="31"/>
      <c r="AP161" s="32"/>
      <c r="AQ161" s="31" t="s">
        <v>345</v>
      </c>
      <c r="AR161" s="31" t="s">
        <v>345</v>
      </c>
      <c r="AS161" s="31" t="s">
        <v>345</v>
      </c>
      <c r="AT161" s="31" t="s">
        <v>345</v>
      </c>
      <c r="AU161" s="31" t="s">
        <v>345</v>
      </c>
      <c r="AV161" s="31" t="s">
        <v>345</v>
      </c>
      <c r="AW161" s="31" t="s">
        <v>345</v>
      </c>
      <c r="AX161" s="31" t="s">
        <v>345</v>
      </c>
      <c r="AY161" s="31" t="s">
        <v>345</v>
      </c>
      <c r="AZ161" s="31" t="s">
        <v>345</v>
      </c>
      <c r="BA161" s="31" t="s">
        <v>345</v>
      </c>
      <c r="BB161" s="31" t="s">
        <v>345</v>
      </c>
      <c r="BC161" s="31" t="s">
        <v>345</v>
      </c>
      <c r="BD161" s="31" t="s">
        <v>345</v>
      </c>
      <c r="BE161" s="31" t="s">
        <v>345</v>
      </c>
      <c r="BF161" s="32">
        <v>5225.2982399390166</v>
      </c>
      <c r="BG161" s="31">
        <v>7037.2803826572053</v>
      </c>
      <c r="BH161" s="31">
        <v>2859.8418151741153</v>
      </c>
      <c r="BI161" s="31">
        <v>5220.438323300782</v>
      </c>
      <c r="BJ161" s="31">
        <v>2976.4523118825214</v>
      </c>
      <c r="BK161" s="31">
        <v>4185.4845601707721</v>
      </c>
      <c r="BL161" s="31">
        <v>3676.4854900187852</v>
      </c>
      <c r="BM161" s="31">
        <v>4990.9720653323384</v>
      </c>
      <c r="BN161" s="31">
        <v>10262.422775778788</v>
      </c>
      <c r="BO161" s="32">
        <v>4127.4846281344007</v>
      </c>
      <c r="BP161" s="31">
        <v>2119.6112497618415</v>
      </c>
      <c r="BQ161" s="31">
        <v>3622.191926975283</v>
      </c>
      <c r="BR161" s="31">
        <v>2020.8886114887364</v>
      </c>
      <c r="BS161" s="31">
        <v>1452.7237756486363</v>
      </c>
      <c r="BT161" s="31">
        <v>2738.8446106312331</v>
      </c>
      <c r="BU161" s="31">
        <v>2205.9987138159854</v>
      </c>
      <c r="BV161" s="31">
        <v>2821.1997670355272</v>
      </c>
      <c r="BW161" s="31">
        <v>896.33460760062962</v>
      </c>
      <c r="BX161" s="31">
        <v>1559.2171069242347</v>
      </c>
      <c r="BY161" s="31">
        <v>3480.3853897786798</v>
      </c>
      <c r="BZ161" s="31">
        <v>2875.2688648020007</v>
      </c>
      <c r="CA161" s="31">
        <v>3698.9670834245699</v>
      </c>
      <c r="CB161" s="31">
        <v>1809.5657000863534</v>
      </c>
      <c r="CC161" s="31">
        <v>5840.4280017279943</v>
      </c>
      <c r="CD161" s="31">
        <v>7896.7564519428788</v>
      </c>
      <c r="CE161" s="32">
        <v>2521.9842210865941</v>
      </c>
      <c r="CF161" s="31">
        <v>4755.4294718955261</v>
      </c>
      <c r="CG161" s="32">
        <v>3834.6355858874131</v>
      </c>
      <c r="CH161" s="31">
        <v>712.97383876134541</v>
      </c>
      <c r="CI161" s="31">
        <v>844.74858223062381</v>
      </c>
      <c r="CJ161" s="31">
        <v>1090.9245730564101</v>
      </c>
      <c r="CK161" s="31">
        <v>8874.0888973851779</v>
      </c>
      <c r="CL161" s="31">
        <v>1749.8731360639676</v>
      </c>
      <c r="CM161" s="31">
        <v>2040.0076084199848</v>
      </c>
      <c r="CN161" s="31">
        <v>1636.0628870618132</v>
      </c>
      <c r="CO161" s="31">
        <v>2334.1549295774648</v>
      </c>
      <c r="CP161" s="31">
        <v>614.93394768333303</v>
      </c>
      <c r="CQ161" s="31">
        <v>625.70447570151191</v>
      </c>
      <c r="CR161" s="31">
        <v>5344.8588213980693</v>
      </c>
      <c r="CS161" s="31">
        <v>2005.3828896064952</v>
      </c>
      <c r="CT161" s="31">
        <v>649.16059856883601</v>
      </c>
      <c r="CU161" s="31">
        <v>885.44648289517386</v>
      </c>
      <c r="CV161" s="31">
        <v>3964.749082007344</v>
      </c>
      <c r="CW161" s="31">
        <v>1461.0171521617035</v>
      </c>
      <c r="CX161" s="32">
        <v>1326.7928988047997</v>
      </c>
      <c r="CY161" s="31">
        <v>713.12261089489675</v>
      </c>
      <c r="CZ161" s="31">
        <v>722.09387575155006</v>
      </c>
      <c r="DA161" s="31">
        <v>740.2742567205097</v>
      </c>
      <c r="DB161" s="31">
        <v>763.5285396590067</v>
      </c>
      <c r="DC161" s="31">
        <v>1838.9759290589188</v>
      </c>
      <c r="DD161" s="31">
        <v>739.05805555948734</v>
      </c>
      <c r="DE161" s="31">
        <v>1960.5466591397653</v>
      </c>
      <c r="DF161" s="32">
        <v>978.74219222964871</v>
      </c>
      <c r="DG161" s="31">
        <v>3645.5665497331174</v>
      </c>
      <c r="DH161" s="31">
        <v>3897.280154556267</v>
      </c>
      <c r="DI161" s="31">
        <v>3604.1303639157841</v>
      </c>
      <c r="DJ161" s="31">
        <v>7722.6215733619274</v>
      </c>
      <c r="DK161" s="31">
        <v>2772.9750404719566</v>
      </c>
      <c r="DL161" s="31">
        <v>20963.207734556283</v>
      </c>
      <c r="DM161" s="31">
        <v>2809.6311031354467</v>
      </c>
      <c r="DN161" s="31">
        <v>3782.4836262988297</v>
      </c>
      <c r="DO161" s="31">
        <v>35280.242957646973</v>
      </c>
      <c r="DP161" s="31">
        <v>7169.7825785790319</v>
      </c>
      <c r="DQ161" s="31">
        <v>3800.8498576042098</v>
      </c>
      <c r="DR161" s="31">
        <v>3002.0615229635005</v>
      </c>
      <c r="DS161" s="31">
        <v>25495.047680102645</v>
      </c>
      <c r="DT161" s="31">
        <v>1040.420177772987</v>
      </c>
      <c r="DU161" s="31">
        <v>1730.2867383512546</v>
      </c>
      <c r="DV161" s="32">
        <v>3786.1258738624601</v>
      </c>
      <c r="DW161" s="32">
        <v>1433.966121226684</v>
      </c>
      <c r="DX161" s="31">
        <v>2105.4941747260054</v>
      </c>
      <c r="DY161" s="31">
        <v>1691.4486897075303</v>
      </c>
      <c r="DZ161" s="31">
        <v>1032.9345151394127</v>
      </c>
      <c r="EA161" s="31">
        <v>601.45087248797165</v>
      </c>
      <c r="EB161" s="31">
        <v>751.81530661525835</v>
      </c>
      <c r="EC161" s="31">
        <v>433.76508861683647</v>
      </c>
      <c r="ED161" s="31">
        <v>972.84665440734489</v>
      </c>
      <c r="EE161" s="31">
        <v>610.73244995659672</v>
      </c>
      <c r="EF161" s="31">
        <v>872.02008355422174</v>
      </c>
      <c r="EG161" s="31">
        <v>514.06626138734873</v>
      </c>
      <c r="EH161" s="31">
        <v>962.70287502340068</v>
      </c>
      <c r="EI161" s="31">
        <v>1653.1108949253551</v>
      </c>
      <c r="EJ161" s="31">
        <v>1716.9604674903694</v>
      </c>
      <c r="EK161" s="31">
        <v>1742.0879205103874</v>
      </c>
      <c r="EL161" s="31">
        <v>1201.1659215558284</v>
      </c>
      <c r="EM161" s="31">
        <v>1363.8168888489236</v>
      </c>
      <c r="EN161" s="31">
        <v>574.80144103580983</v>
      </c>
      <c r="EO161" s="31">
        <v>5518.2057674265143</v>
      </c>
      <c r="EP161" s="31">
        <v>1007.3413299298328</v>
      </c>
      <c r="EQ161" s="31">
        <v>1325.1992111802822</v>
      </c>
      <c r="ER161" s="31">
        <v>457.96588577710332</v>
      </c>
      <c r="ES161" s="31">
        <v>832.91672567650187</v>
      </c>
      <c r="ET161" s="31">
        <v>880.76719079441898</v>
      </c>
      <c r="EU161" s="31">
        <v>604.91957231758533</v>
      </c>
      <c r="EV161" s="31">
        <v>1441.8031463020884</v>
      </c>
      <c r="EW161" s="31">
        <v>9042.7639687276078</v>
      </c>
      <c r="EX161" s="31">
        <v>1191.5262945980635</v>
      </c>
      <c r="EY161" s="31">
        <v>452.52591852624482</v>
      </c>
      <c r="EZ161" s="31">
        <v>564.008508363788</v>
      </c>
      <c r="FA161" s="31">
        <v>974.56795763696539</v>
      </c>
      <c r="FB161" s="31">
        <v>3005.795024734377</v>
      </c>
      <c r="FC161" s="31">
        <v>1569.6176264270091</v>
      </c>
      <c r="FD161" s="31">
        <v>1693.0276907074269</v>
      </c>
      <c r="FE161" s="31">
        <v>3396.1472778732455</v>
      </c>
      <c r="FF161" s="31">
        <v>832.0340019628577</v>
      </c>
      <c r="FG161" s="31">
        <v>861.30226448607766</v>
      </c>
      <c r="FH161" s="31">
        <v>665.82628487610384</v>
      </c>
      <c r="FI161" s="31">
        <v>1388.8506916751467</v>
      </c>
      <c r="FJ161" s="31">
        <v>1361.6891579762498</v>
      </c>
      <c r="FK161" s="31">
        <v>2455.2657375463955</v>
      </c>
      <c r="FL161" s="31">
        <v>1108.8161335691002</v>
      </c>
      <c r="FM161" s="31">
        <v>1071.1312010198062</v>
      </c>
      <c r="FN161" s="31">
        <v>3946.1837250695667</v>
      </c>
      <c r="FO161" s="31">
        <v>953.60888092293271</v>
      </c>
      <c r="FP161" s="31">
        <v>1612.2342398460203</v>
      </c>
      <c r="FQ161" s="31">
        <v>553.93017107904234</v>
      </c>
      <c r="FR161" s="31">
        <v>1125.6472337466998</v>
      </c>
      <c r="FS161" s="31">
        <v>1759.9350745431952</v>
      </c>
      <c r="FT161" s="31">
        <v>880.9385989328606</v>
      </c>
      <c r="FU161" s="31">
        <v>792.09387643200273</v>
      </c>
      <c r="FV161" s="31">
        <v>1056.2526547896668</v>
      </c>
      <c r="FW161" s="31">
        <v>1085.7864722065192</v>
      </c>
      <c r="FX161" s="31">
        <v>947.48127893350181</v>
      </c>
      <c r="FY161" s="32">
        <v>1265.2322407873116</v>
      </c>
      <c r="FZ161" s="31" t="s">
        <v>345</v>
      </c>
      <c r="GA161" s="49">
        <v>3623.574254992016</v>
      </c>
    </row>
    <row r="162" spans="1:183">
      <c r="A162" s="50">
        <v>1970</v>
      </c>
      <c r="B162" s="31">
        <v>9747.4436480308377</v>
      </c>
      <c r="C162" s="31">
        <v>10610.824046981676</v>
      </c>
      <c r="D162" s="31">
        <v>12685.551346921749</v>
      </c>
      <c r="E162" s="31">
        <v>9576.8692794466369</v>
      </c>
      <c r="F162" s="31">
        <v>11410.088986478679</v>
      </c>
      <c r="G162" s="31">
        <v>10839.145088003876</v>
      </c>
      <c r="H162" s="31">
        <v>9718.5111747616047</v>
      </c>
      <c r="I162" s="31">
        <v>11966.773413973782</v>
      </c>
      <c r="J162" s="31">
        <v>10027.230870410142</v>
      </c>
      <c r="K162" s="31">
        <v>13010.941191097849</v>
      </c>
      <c r="L162" s="31">
        <v>16903.622147758098</v>
      </c>
      <c r="M162" s="31">
        <v>10767.471958584987</v>
      </c>
      <c r="N162" s="32">
        <v>10924.963634373573</v>
      </c>
      <c r="O162" s="31">
        <v>6199.4508660723368</v>
      </c>
      <c r="P162" s="31">
        <v>6210.645384419945</v>
      </c>
      <c r="Q162" s="31">
        <v>5472.8997589615446</v>
      </c>
      <c r="R162" s="31">
        <v>6319.1336974542137</v>
      </c>
      <c r="S162" s="31">
        <v>7398.8186061970291</v>
      </c>
      <c r="T162" s="32">
        <v>10168.627921961392</v>
      </c>
      <c r="U162" s="31">
        <v>12023.544726133005</v>
      </c>
      <c r="V162" s="31">
        <v>11189.33540778982</v>
      </c>
      <c r="W162" s="31">
        <v>12050.490515258263</v>
      </c>
      <c r="X162" s="31">
        <v>15029.846087821626</v>
      </c>
      <c r="Y162" s="32">
        <v>14560.481844671916</v>
      </c>
      <c r="Z162" s="31">
        <v>2003.536581480826</v>
      </c>
      <c r="AA162" s="31">
        <v>4773.2234535725729</v>
      </c>
      <c r="AB162" s="31">
        <v>6466.3398726428313</v>
      </c>
      <c r="AC162" s="31">
        <v>5027.9154507628036</v>
      </c>
      <c r="AD162" s="31">
        <v>4427.7957790538194</v>
      </c>
      <c r="AE162" s="31">
        <v>2852.9071426682058</v>
      </c>
      <c r="AF162" s="31">
        <v>3754.519676373533</v>
      </c>
      <c r="AG162" s="32">
        <v>4315.1646642169571</v>
      </c>
      <c r="AH162" s="31" t="s">
        <v>345</v>
      </c>
      <c r="AI162" s="31" t="s">
        <v>345</v>
      </c>
      <c r="AJ162" s="31" t="s">
        <v>345</v>
      </c>
      <c r="AK162" s="31" t="s">
        <v>345</v>
      </c>
      <c r="AL162" s="31" t="s">
        <v>345</v>
      </c>
      <c r="AM162" s="32"/>
      <c r="AN162" s="31"/>
      <c r="AO162" s="31"/>
      <c r="AP162" s="32"/>
      <c r="AQ162" s="31" t="s">
        <v>345</v>
      </c>
      <c r="AR162" s="31" t="s">
        <v>345</v>
      </c>
      <c r="AS162" s="31" t="s">
        <v>345</v>
      </c>
      <c r="AT162" s="31" t="s">
        <v>345</v>
      </c>
      <c r="AU162" s="31" t="s">
        <v>345</v>
      </c>
      <c r="AV162" s="31" t="s">
        <v>345</v>
      </c>
      <c r="AW162" s="31" t="s">
        <v>345</v>
      </c>
      <c r="AX162" s="31" t="s">
        <v>345</v>
      </c>
      <c r="AY162" s="31" t="s">
        <v>345</v>
      </c>
      <c r="AZ162" s="31" t="s">
        <v>345</v>
      </c>
      <c r="BA162" s="31" t="s">
        <v>345</v>
      </c>
      <c r="BB162" s="31" t="s">
        <v>345</v>
      </c>
      <c r="BC162" s="31" t="s">
        <v>345</v>
      </c>
      <c r="BD162" s="31" t="s">
        <v>345</v>
      </c>
      <c r="BE162" s="31" t="s">
        <v>345</v>
      </c>
      <c r="BF162" s="32">
        <v>5575.0103927936789</v>
      </c>
      <c r="BG162" s="31">
        <v>7301.9662167003662</v>
      </c>
      <c r="BH162" s="31">
        <v>3056.7189096869261</v>
      </c>
      <c r="BI162" s="31">
        <v>5231.429388612516</v>
      </c>
      <c r="BJ162" s="31">
        <v>3094.2164359319218</v>
      </c>
      <c r="BK162" s="31">
        <v>4319.6459970806718</v>
      </c>
      <c r="BL162" s="31">
        <v>3854.2235158571343</v>
      </c>
      <c r="BM162" s="31">
        <v>5184.0537402002155</v>
      </c>
      <c r="BN162" s="31">
        <v>10671.762277378813</v>
      </c>
      <c r="BO162" s="32">
        <v>4308.9470487685703</v>
      </c>
      <c r="BP162" s="31">
        <v>2176.3749540405015</v>
      </c>
      <c r="BQ162" s="31">
        <v>3753.9116450775937</v>
      </c>
      <c r="BR162" s="31">
        <v>1917.4162499973663</v>
      </c>
      <c r="BS162" s="31">
        <v>1561.4701696114753</v>
      </c>
      <c r="BT162" s="31">
        <v>2845.3106673810107</v>
      </c>
      <c r="BU162" s="31">
        <v>2186.793388397647</v>
      </c>
      <c r="BV162" s="31">
        <v>2918.6930091185413</v>
      </c>
      <c r="BW162" s="31">
        <v>919.18079718123761</v>
      </c>
      <c r="BX162" s="31">
        <v>1556.1462342782502</v>
      </c>
      <c r="BY162" s="31">
        <v>3848.6727197990317</v>
      </c>
      <c r="BZ162" s="31">
        <v>2811.632783511584</v>
      </c>
      <c r="CA162" s="31">
        <v>3813.7524999379507</v>
      </c>
      <c r="CB162" s="31">
        <v>1871.7813617249783</v>
      </c>
      <c r="CC162" s="31">
        <v>6348.8471037426598</v>
      </c>
      <c r="CD162" s="31">
        <v>8243.9790575916231</v>
      </c>
      <c r="CE162" s="32">
        <v>2588.2256796373013</v>
      </c>
      <c r="CF162" s="31">
        <v>4948.105677920872</v>
      </c>
      <c r="CG162" s="32">
        <v>3995.8001598958094</v>
      </c>
      <c r="CH162" s="31">
        <v>778.35185716991623</v>
      </c>
      <c r="CI162" s="31">
        <v>867.992606284658</v>
      </c>
      <c r="CJ162" s="31">
        <v>1181.3028211697058</v>
      </c>
      <c r="CK162" s="31">
        <v>9713.9514330029106</v>
      </c>
      <c r="CL162" s="31">
        <v>1764.1316002488466</v>
      </c>
      <c r="CM162" s="31">
        <v>2167.3335194317797</v>
      </c>
      <c r="CN162" s="31">
        <v>1694.2713477933696</v>
      </c>
      <c r="CO162" s="31">
        <v>2537.0217451142307</v>
      </c>
      <c r="CP162" s="31">
        <v>629.76608414603425</v>
      </c>
      <c r="CQ162" s="31">
        <v>641.58789920320066</v>
      </c>
      <c r="CR162" s="31">
        <v>5695.3776206112652</v>
      </c>
      <c r="CS162" s="31">
        <v>2079.1522367659818</v>
      </c>
      <c r="CT162" s="31">
        <v>653.34427190666622</v>
      </c>
      <c r="CU162" s="31">
        <v>951.54223747482024</v>
      </c>
      <c r="CV162" s="31">
        <v>4439.1269829410066</v>
      </c>
      <c r="CW162" s="31">
        <v>1498.7257027654152</v>
      </c>
      <c r="CX162" s="32">
        <v>1417.0758478458708</v>
      </c>
      <c r="CY162" s="31">
        <v>709.45760321103774</v>
      </c>
      <c r="CZ162" s="31">
        <v>646.99836702209438</v>
      </c>
      <c r="DA162" s="31">
        <v>747.66657375025966</v>
      </c>
      <c r="DB162" s="31">
        <v>787.1112536069254</v>
      </c>
      <c r="DC162" s="31">
        <v>1954.0103143337267</v>
      </c>
      <c r="DD162" s="31">
        <v>735.02684897242796</v>
      </c>
      <c r="DE162" s="31">
        <v>2082.4706296977747</v>
      </c>
      <c r="DF162" s="32">
        <v>997.59701244806013</v>
      </c>
      <c r="DG162" s="31">
        <v>3787.8928744578443</v>
      </c>
      <c r="DH162" s="31">
        <v>4188.8205883763685</v>
      </c>
      <c r="DI162" s="31">
        <v>3472.7062635930479</v>
      </c>
      <c r="DJ162" s="31">
        <v>8100.6231873205634</v>
      </c>
      <c r="DK162" s="31">
        <v>2395.4831171605238</v>
      </c>
      <c r="DL162" s="31">
        <v>30694.566703500459</v>
      </c>
      <c r="DM162" s="31">
        <v>2916.6277345578346</v>
      </c>
      <c r="DN162" s="31">
        <v>3798.5355478236961</v>
      </c>
      <c r="DO162" s="31">
        <v>32573.312713089996</v>
      </c>
      <c r="DP162" s="31">
        <v>7623.6362786289774</v>
      </c>
      <c r="DQ162" s="31">
        <v>3540.3067398819362</v>
      </c>
      <c r="DR162" s="31">
        <v>3078.1873743616256</v>
      </c>
      <c r="DS162" s="31">
        <v>24552.411481296509</v>
      </c>
      <c r="DT162" s="31">
        <v>1229.9678342205957</v>
      </c>
      <c r="DU162" s="31">
        <v>1864.963503649635</v>
      </c>
      <c r="DV162" s="32">
        <v>3998.6760741150215</v>
      </c>
      <c r="DW162" s="32">
        <v>1527.6310630827056</v>
      </c>
      <c r="DX162" s="31">
        <v>2249.2197132950796</v>
      </c>
      <c r="DY162" s="31">
        <v>1767.6883901994174</v>
      </c>
      <c r="DZ162" s="31">
        <v>1027.4128471689396</v>
      </c>
      <c r="EA162" s="31">
        <v>647.26912845687366</v>
      </c>
      <c r="EB162" s="31">
        <v>744.75192950495966</v>
      </c>
      <c r="EC162" s="31">
        <v>540.18604802855384</v>
      </c>
      <c r="ED162" s="31">
        <v>981.84067757410435</v>
      </c>
      <c r="EE162" s="31">
        <v>618.95895090247734</v>
      </c>
      <c r="EF162" s="31">
        <v>890.52629065972371</v>
      </c>
      <c r="EG162" s="31">
        <v>512.98038923191928</v>
      </c>
      <c r="EH162" s="31">
        <v>1008.8201529766452</v>
      </c>
      <c r="EI162" s="31">
        <v>1696.3050141814433</v>
      </c>
      <c r="EJ162" s="31">
        <v>1807.9878318474327</v>
      </c>
      <c r="EK162" s="31">
        <v>2069.0793243432731</v>
      </c>
      <c r="EL162" s="31">
        <v>1254.1046238032579</v>
      </c>
      <c r="EM162" s="31">
        <v>1309.0021631815409</v>
      </c>
      <c r="EN162" s="31">
        <v>594.74758642110442</v>
      </c>
      <c r="EO162" s="31">
        <v>5869.3553069434856</v>
      </c>
      <c r="EP162" s="31">
        <v>878.89458261196353</v>
      </c>
      <c r="EQ162" s="31">
        <v>1423.972994105523</v>
      </c>
      <c r="ER162" s="31">
        <v>464.94344106438444</v>
      </c>
      <c r="ES162" s="31">
        <v>871.55919746409961</v>
      </c>
      <c r="ET162" s="31">
        <v>914.9532664845209</v>
      </c>
      <c r="EU162" s="31">
        <v>604.07945446882286</v>
      </c>
      <c r="EV162" s="31">
        <v>1491.5166855821246</v>
      </c>
      <c r="EW162" s="31">
        <v>9114.8191092067573</v>
      </c>
      <c r="EX162" s="31">
        <v>1226.1996839253063</v>
      </c>
      <c r="EY162" s="31">
        <v>447.45266978111835</v>
      </c>
      <c r="EZ162" s="31">
        <v>585.69275650916643</v>
      </c>
      <c r="FA162" s="31">
        <v>1058.6293788374089</v>
      </c>
      <c r="FB162" s="31">
        <v>2945.3785752582644</v>
      </c>
      <c r="FC162" s="31">
        <v>1616.2270122302871</v>
      </c>
      <c r="FD162" s="31">
        <v>1742.8516319676874</v>
      </c>
      <c r="FE162" s="31">
        <v>3321.4405045387134</v>
      </c>
      <c r="FF162" s="31">
        <v>838.94748036351166</v>
      </c>
      <c r="FG162" s="31">
        <v>1094.0534295374368</v>
      </c>
      <c r="FH162" s="31">
        <v>716.76697467613849</v>
      </c>
      <c r="FI162" s="31">
        <v>1439.6110333962597</v>
      </c>
      <c r="FJ162" s="31">
        <v>1435.1735782406449</v>
      </c>
      <c r="FK162" s="31">
        <v>2569.9748132555183</v>
      </c>
      <c r="FL162" s="31">
        <v>1128.9070824707649</v>
      </c>
      <c r="FM162" s="31">
        <v>1138.2759891124747</v>
      </c>
      <c r="FN162" s="31">
        <v>4045.1475923000339</v>
      </c>
      <c r="FO162" s="31">
        <v>888.18119409859696</v>
      </c>
      <c r="FP162" s="31">
        <v>2035.5843186248981</v>
      </c>
      <c r="FQ162" s="31">
        <v>568.35660878063277</v>
      </c>
      <c r="FR162" s="31">
        <v>1075.366917726999</v>
      </c>
      <c r="FS162" s="31">
        <v>1826.876020646996</v>
      </c>
      <c r="FT162" s="31">
        <v>867.29598663597608</v>
      </c>
      <c r="FU162" s="31">
        <v>768.4214866737459</v>
      </c>
      <c r="FV162" s="31">
        <v>1073.1148552132056</v>
      </c>
      <c r="FW162" s="31">
        <v>1282.4288389811945</v>
      </c>
      <c r="FX162" s="31">
        <v>936.72177840056656</v>
      </c>
      <c r="FY162" s="32">
        <v>1335.2416733812552</v>
      </c>
      <c r="FZ162" s="31" t="s">
        <v>345</v>
      </c>
      <c r="GA162" s="49">
        <v>3729.4373347707365</v>
      </c>
    </row>
    <row r="163" spans="1:183">
      <c r="A163" s="50">
        <v>1971</v>
      </c>
      <c r="B163" s="31">
        <v>10200.14447071535</v>
      </c>
      <c r="C163" s="31">
        <v>10969.55285603515</v>
      </c>
      <c r="D163" s="31">
        <v>12933.582584846727</v>
      </c>
      <c r="E163" s="31">
        <v>9764.6984339536393</v>
      </c>
      <c r="F163" s="31">
        <v>11844.961092462618</v>
      </c>
      <c r="G163" s="31">
        <v>11076.768851250534</v>
      </c>
      <c r="H163" s="31">
        <v>9839.460795659701</v>
      </c>
      <c r="I163" s="31">
        <v>12319.369375378208</v>
      </c>
      <c r="J163" s="31">
        <v>10472.391642294197</v>
      </c>
      <c r="K163" s="31">
        <v>13226.969622128921</v>
      </c>
      <c r="L163" s="31">
        <v>17381.035370745132</v>
      </c>
      <c r="M163" s="31">
        <v>10941.474233995743</v>
      </c>
      <c r="N163" s="32">
        <v>11186.748537479141</v>
      </c>
      <c r="O163" s="31">
        <v>6353.6245509183091</v>
      </c>
      <c r="P163" s="31">
        <v>6623.9113961261173</v>
      </c>
      <c r="Q163" s="31">
        <v>5870.7851108676432</v>
      </c>
      <c r="R163" s="31">
        <v>6618.4713953970422</v>
      </c>
      <c r="S163" s="31">
        <v>7840.7174649827484</v>
      </c>
      <c r="T163" s="32">
        <v>10442.200108105266</v>
      </c>
      <c r="U163" s="31">
        <v>12289.521689391831</v>
      </c>
      <c r="V163" s="31">
        <v>11576.183354780371</v>
      </c>
      <c r="W163" s="31">
        <v>12561.925689172991</v>
      </c>
      <c r="X163" s="31">
        <v>15304.298833194485</v>
      </c>
      <c r="Y163" s="32">
        <v>14855.716845505844</v>
      </c>
      <c r="Z163" s="31">
        <v>2083.621474273476</v>
      </c>
      <c r="AA163" s="31">
        <v>4901.8286879951411</v>
      </c>
      <c r="AB163" s="31">
        <v>6658.3532345608082</v>
      </c>
      <c r="AC163" s="31">
        <v>5238.1420853979635</v>
      </c>
      <c r="AD163" s="31">
        <v>4706.9595783641844</v>
      </c>
      <c r="AE163" s="31">
        <v>3221.0386259413713</v>
      </c>
      <c r="AF163" s="31">
        <v>4150.8519618975351</v>
      </c>
      <c r="AG163" s="32">
        <v>4595.6257594703966</v>
      </c>
      <c r="AH163" s="31" t="s">
        <v>345</v>
      </c>
      <c r="AI163" s="31" t="s">
        <v>345</v>
      </c>
      <c r="AJ163" s="31" t="s">
        <v>345</v>
      </c>
      <c r="AK163" s="31" t="s">
        <v>345</v>
      </c>
      <c r="AL163" s="31" t="s">
        <v>345</v>
      </c>
      <c r="AM163" s="32"/>
      <c r="AN163" s="31"/>
      <c r="AO163" s="31"/>
      <c r="AP163" s="32"/>
      <c r="AQ163" s="31" t="s">
        <v>345</v>
      </c>
      <c r="AR163" s="31" t="s">
        <v>345</v>
      </c>
      <c r="AS163" s="31" t="s">
        <v>345</v>
      </c>
      <c r="AT163" s="31" t="s">
        <v>345</v>
      </c>
      <c r="AU163" s="31" t="s">
        <v>345</v>
      </c>
      <c r="AV163" s="31" t="s">
        <v>345</v>
      </c>
      <c r="AW163" s="31" t="s">
        <v>345</v>
      </c>
      <c r="AX163" s="31" t="s">
        <v>345</v>
      </c>
      <c r="AY163" s="31" t="s">
        <v>345</v>
      </c>
      <c r="AZ163" s="31" t="s">
        <v>345</v>
      </c>
      <c r="BA163" s="31" t="s">
        <v>345</v>
      </c>
      <c r="BB163" s="31" t="s">
        <v>345</v>
      </c>
      <c r="BC163" s="31" t="s">
        <v>345</v>
      </c>
      <c r="BD163" s="31" t="s">
        <v>345</v>
      </c>
      <c r="BE163" s="31" t="s">
        <v>345</v>
      </c>
      <c r="BF163" s="32">
        <v>5667.2450134212359</v>
      </c>
      <c r="BG163" s="31">
        <v>7529.9370180763153</v>
      </c>
      <c r="BH163" s="31">
        <v>3278.4714801811429</v>
      </c>
      <c r="BI163" s="31">
        <v>5597.3089192947982</v>
      </c>
      <c r="BJ163" s="31">
        <v>3194.2592999211233</v>
      </c>
      <c r="BK163" s="31">
        <v>4364.8874616107978</v>
      </c>
      <c r="BL163" s="31">
        <v>3915.8184886831809</v>
      </c>
      <c r="BM163" s="31">
        <v>5130.1431472002187</v>
      </c>
      <c r="BN163" s="31">
        <v>10446.306224534697</v>
      </c>
      <c r="BO163" s="32">
        <v>4450.6771966599772</v>
      </c>
      <c r="BP163" s="31">
        <v>2204.4212339191731</v>
      </c>
      <c r="BQ163" s="31">
        <v>3889.3705100031589</v>
      </c>
      <c r="BR163" s="31">
        <v>2036.5356056346152</v>
      </c>
      <c r="BS163" s="31">
        <v>1679.5785504821447</v>
      </c>
      <c r="BT163" s="31">
        <v>2921.8020678550602</v>
      </c>
      <c r="BU163" s="31">
        <v>2222.1713133719732</v>
      </c>
      <c r="BV163" s="31">
        <v>3012.2562674094706</v>
      </c>
      <c r="BW163" s="31">
        <v>969.46564885496173</v>
      </c>
      <c r="BX163" s="31">
        <v>1562.3894824786178</v>
      </c>
      <c r="BY163" s="31">
        <v>3803.2304835964401</v>
      </c>
      <c r="BZ163" s="31">
        <v>2855.9825405367928</v>
      </c>
      <c r="CA163" s="31">
        <v>4010.1651842439646</v>
      </c>
      <c r="CB163" s="31">
        <v>1901.735417080956</v>
      </c>
      <c r="CC163" s="31">
        <v>6642.4489905104256</v>
      </c>
      <c r="CD163" s="31">
        <v>8271.5876061376566</v>
      </c>
      <c r="CE163" s="32">
        <v>2670.4251730468595</v>
      </c>
      <c r="CF163" s="31">
        <v>5134.6466222887539</v>
      </c>
      <c r="CG163" s="32">
        <v>4127.8116757937723</v>
      </c>
      <c r="CH163" s="31">
        <v>794.96139007614988</v>
      </c>
      <c r="CI163" s="31">
        <v>856.20577617328524</v>
      </c>
      <c r="CJ163" s="31">
        <v>1220.7082415624304</v>
      </c>
      <c r="CK163" s="31">
        <v>10040.324215724026</v>
      </c>
      <c r="CL163" s="31">
        <v>1807.7151436320182</v>
      </c>
      <c r="CM163" s="31">
        <v>2332.3601861144057</v>
      </c>
      <c r="CN163" s="31">
        <v>1724.6785703151265</v>
      </c>
      <c r="CO163" s="31">
        <v>2804.0640559816984</v>
      </c>
      <c r="CP163" s="31">
        <v>586.43823688367945</v>
      </c>
      <c r="CQ163" s="31">
        <v>649.8891260289314</v>
      </c>
      <c r="CR163" s="31">
        <v>5968.407781870319</v>
      </c>
      <c r="CS163" s="31">
        <v>2180.4917998595156</v>
      </c>
      <c r="CT163" s="31">
        <v>632.92555584405932</v>
      </c>
      <c r="CU163" s="31">
        <v>930.84494996686158</v>
      </c>
      <c r="CV163" s="31">
        <v>4904.160159023143</v>
      </c>
      <c r="CW163" s="31">
        <v>1457.0978623196374</v>
      </c>
      <c r="CX163" s="32">
        <v>1440.3895573511948</v>
      </c>
      <c r="CY163" s="31">
        <v>658.69843917961532</v>
      </c>
      <c r="CZ163" s="31">
        <v>615.29624294375265</v>
      </c>
      <c r="DA163" s="31">
        <v>755.15436760212151</v>
      </c>
      <c r="DB163" s="31">
        <v>811.12669471715753</v>
      </c>
      <c r="DC163" s="31">
        <v>2522.1066346601597</v>
      </c>
      <c r="DD163" s="31">
        <v>754.08639437748559</v>
      </c>
      <c r="DE163" s="31">
        <v>2187.7477847736009</v>
      </c>
      <c r="DF163" s="32">
        <v>1099.4561014382755</v>
      </c>
      <c r="DG163" s="31">
        <v>3982.6190768454894</v>
      </c>
      <c r="DH163" s="31">
        <v>4576.7764706873386</v>
      </c>
      <c r="DI163" s="31">
        <v>3566.6814361277711</v>
      </c>
      <c r="DJ163" s="31">
        <v>8711.1954895025065</v>
      </c>
      <c r="DK163" s="31">
        <v>2365.6737362889307</v>
      </c>
      <c r="DL163" s="31">
        <v>30929.91698207051</v>
      </c>
      <c r="DM163" s="31">
        <v>3000.5384699117353</v>
      </c>
      <c r="DN163" s="31">
        <v>3716.1564939687096</v>
      </c>
      <c r="DO163" s="31">
        <v>37472.893028376369</v>
      </c>
      <c r="DP163" s="31">
        <v>8475.4857760960822</v>
      </c>
      <c r="DQ163" s="31">
        <v>3758.8593977333971</v>
      </c>
      <c r="DR163" s="31">
        <v>3281.7418847104391</v>
      </c>
      <c r="DS163" s="31">
        <v>24805.565451675451</v>
      </c>
      <c r="DT163" s="31">
        <v>1413.9048073232541</v>
      </c>
      <c r="DU163" s="31">
        <v>1909.3309859154931</v>
      </c>
      <c r="DV163" s="32">
        <v>4304.5032221928886</v>
      </c>
      <c r="DW163" s="32">
        <v>1568.5992245411203</v>
      </c>
      <c r="DX163" s="31">
        <v>1999.6535098836475</v>
      </c>
      <c r="DY163" s="31">
        <v>1728.3285795461359</v>
      </c>
      <c r="DZ163" s="31">
        <v>1005.5934193091668</v>
      </c>
      <c r="EA163" s="31">
        <v>747.19853860602757</v>
      </c>
      <c r="EB163" s="31">
        <v>765.12477805379751</v>
      </c>
      <c r="EC163" s="31">
        <v>570.57123492330118</v>
      </c>
      <c r="ED163" s="31">
        <v>989.970686427342</v>
      </c>
      <c r="EE163" s="31">
        <v>566.35829953568214</v>
      </c>
      <c r="EF163" s="31">
        <v>844.13270126506029</v>
      </c>
      <c r="EG163" s="31">
        <v>511.82316772298077</v>
      </c>
      <c r="EH163" s="31">
        <v>1154.1639204764115</v>
      </c>
      <c r="EI163" s="31">
        <v>1786.3825205909288</v>
      </c>
      <c r="EJ163" s="31">
        <v>1803.4456973160184</v>
      </c>
      <c r="EK163" s="31">
        <v>2141.7901921538923</v>
      </c>
      <c r="EL163" s="31">
        <v>1283.0724760560147</v>
      </c>
      <c r="EM163" s="31">
        <v>1186.1357158237802</v>
      </c>
      <c r="EN163" s="31">
        <v>606.73572737830011</v>
      </c>
      <c r="EO163" s="31">
        <v>6332.4274246152818</v>
      </c>
      <c r="EP163" s="31">
        <v>948.59973388219112</v>
      </c>
      <c r="EQ163" s="31">
        <v>1490.7124333625081</v>
      </c>
      <c r="ER163" s="31">
        <v>470.16197920787425</v>
      </c>
      <c r="ES163" s="31">
        <v>833.22213553643394</v>
      </c>
      <c r="ET163" s="31">
        <v>940.74952091307239</v>
      </c>
      <c r="EU163" s="31">
        <v>535.42203909735701</v>
      </c>
      <c r="EV163" s="31">
        <v>1519.3427765189954</v>
      </c>
      <c r="EW163" s="31">
        <v>8251.736200533267</v>
      </c>
      <c r="EX163" s="31">
        <v>1245.7481717477979</v>
      </c>
      <c r="EY163" s="31">
        <v>498.3219571889976</v>
      </c>
      <c r="EZ163" s="31">
        <v>592.64190864984766</v>
      </c>
      <c r="FA163" s="31">
        <v>1051.4303089168541</v>
      </c>
      <c r="FB163" s="31">
        <v>3047.3338933552268</v>
      </c>
      <c r="FC163" s="31">
        <v>1664.5221094743576</v>
      </c>
      <c r="FD163" s="31">
        <v>1815.8298829837254</v>
      </c>
      <c r="FE163" s="31">
        <v>3314.2632128858795</v>
      </c>
      <c r="FF163" s="31">
        <v>867.10590002139475</v>
      </c>
      <c r="FG163" s="31">
        <v>1187.5694935604931</v>
      </c>
      <c r="FH163" s="31">
        <v>704.50462605758798</v>
      </c>
      <c r="FI163" s="31">
        <v>1482.7678332888056</v>
      </c>
      <c r="FJ163" s="31">
        <v>1390.2704899980943</v>
      </c>
      <c r="FK163" s="31">
        <v>2909.7859617182276</v>
      </c>
      <c r="FL163" s="31">
        <v>1101.0917614278012</v>
      </c>
      <c r="FM163" s="31">
        <v>1141.2643834093954</v>
      </c>
      <c r="FN163" s="31">
        <v>4134.9251932151665</v>
      </c>
      <c r="FO163" s="31">
        <v>923.10194475471337</v>
      </c>
      <c r="FP163" s="31">
        <v>2014.6666698601382</v>
      </c>
      <c r="FQ163" s="31">
        <v>574.33384487660078</v>
      </c>
      <c r="FR163" s="31">
        <v>1125.6300716299306</v>
      </c>
      <c r="FS163" s="31">
        <v>1982.1741744835597</v>
      </c>
      <c r="FT163" s="31">
        <v>869.26584917736136</v>
      </c>
      <c r="FU163" s="31">
        <v>795.32473960535549</v>
      </c>
      <c r="FV163" s="31">
        <v>1042.1375821542192</v>
      </c>
      <c r="FW163" s="31">
        <v>1353.2278230818233</v>
      </c>
      <c r="FX163" s="31">
        <v>998.10209374598298</v>
      </c>
      <c r="FY163" s="32">
        <v>1359.8029831788251</v>
      </c>
      <c r="FZ163" s="31" t="s">
        <v>345</v>
      </c>
      <c r="GA163" s="49">
        <v>3802.9663296976064</v>
      </c>
    </row>
    <row r="164" spans="1:183">
      <c r="A164" s="50">
        <v>1972</v>
      </c>
      <c r="B164" s="31">
        <v>10770.656826349139</v>
      </c>
      <c r="C164" s="31">
        <v>11502.507956453224</v>
      </c>
      <c r="D164" s="31">
        <v>13538.355267533672</v>
      </c>
      <c r="E164" s="31">
        <v>10447.53954872095</v>
      </c>
      <c r="F164" s="31">
        <v>12263.545959844218</v>
      </c>
      <c r="G164" s="31">
        <v>11480.848986690156</v>
      </c>
      <c r="H164" s="31">
        <v>10060.283748734768</v>
      </c>
      <c r="I164" s="31">
        <v>12597.193341812534</v>
      </c>
      <c r="J164" s="31">
        <v>10921.915849894231</v>
      </c>
      <c r="K164" s="31">
        <v>13532.996798818025</v>
      </c>
      <c r="L164" s="31">
        <v>17774.393101509046</v>
      </c>
      <c r="M164" s="31">
        <v>11293.924642022861</v>
      </c>
      <c r="N164" s="32">
        <v>11559.503813855308</v>
      </c>
      <c r="O164" s="31">
        <v>6662.8091522285413</v>
      </c>
      <c r="P164" s="31">
        <v>7399.9046872025692</v>
      </c>
      <c r="Q164" s="31">
        <v>6355.4225261831907</v>
      </c>
      <c r="R164" s="31">
        <v>7099.2917745204504</v>
      </c>
      <c r="S164" s="31">
        <v>8256.3263277402584</v>
      </c>
      <c r="T164" s="32">
        <v>10837.108456700129</v>
      </c>
      <c r="U164" s="31">
        <v>12404.416786825528</v>
      </c>
      <c r="V164" s="31">
        <v>11850.397733092077</v>
      </c>
      <c r="W164" s="31">
        <v>13072.494334627207</v>
      </c>
      <c r="X164" s="31">
        <v>15943.867439112702</v>
      </c>
      <c r="Y164" s="32">
        <v>15450.016231242444</v>
      </c>
      <c r="Z164" s="31">
        <v>2165.2031663649004</v>
      </c>
      <c r="AA164" s="31">
        <v>5110.1786532713559</v>
      </c>
      <c r="AB164" s="31">
        <v>6858.4152360937042</v>
      </c>
      <c r="AC164" s="31">
        <v>5335.7640781444516</v>
      </c>
      <c r="AD164" s="31">
        <v>5009.7855339779971</v>
      </c>
      <c r="AE164" s="31">
        <v>3396.2200360499137</v>
      </c>
      <c r="AF164" s="31">
        <v>4255.2439754614506</v>
      </c>
      <c r="AG164" s="32">
        <v>4790.3571007909213</v>
      </c>
      <c r="AH164" s="31" t="s">
        <v>345</v>
      </c>
      <c r="AI164" s="31" t="s">
        <v>345</v>
      </c>
      <c r="AJ164" s="31" t="s">
        <v>345</v>
      </c>
      <c r="AK164" s="31" t="s">
        <v>345</v>
      </c>
      <c r="AL164" s="31" t="s">
        <v>345</v>
      </c>
      <c r="AM164" s="32"/>
      <c r="AN164" s="31"/>
      <c r="AO164" s="31"/>
      <c r="AP164" s="32"/>
      <c r="AQ164" s="31" t="s">
        <v>345</v>
      </c>
      <c r="AR164" s="31" t="s">
        <v>345</v>
      </c>
      <c r="AS164" s="31" t="s">
        <v>345</v>
      </c>
      <c r="AT164" s="31" t="s">
        <v>345</v>
      </c>
      <c r="AU164" s="31" t="s">
        <v>345</v>
      </c>
      <c r="AV164" s="31" t="s">
        <v>345</v>
      </c>
      <c r="AW164" s="31" t="s">
        <v>345</v>
      </c>
      <c r="AX164" s="31" t="s">
        <v>345</v>
      </c>
      <c r="AY164" s="31" t="s">
        <v>345</v>
      </c>
      <c r="AZ164" s="31" t="s">
        <v>345</v>
      </c>
      <c r="BA164" s="31" t="s">
        <v>345</v>
      </c>
      <c r="BB164" s="31" t="s">
        <v>345</v>
      </c>
      <c r="BC164" s="31" t="s">
        <v>345</v>
      </c>
      <c r="BD164" s="31" t="s">
        <v>345</v>
      </c>
      <c r="BE164" s="31" t="s">
        <v>345</v>
      </c>
      <c r="BF164" s="32">
        <v>5642.8940874612426</v>
      </c>
      <c r="BG164" s="31">
        <v>7634.565558824751</v>
      </c>
      <c r="BH164" s="31">
        <v>3537.8789380811704</v>
      </c>
      <c r="BI164" s="31">
        <v>5428.5602186221477</v>
      </c>
      <c r="BJ164" s="31">
        <v>3355.2485950115538</v>
      </c>
      <c r="BK164" s="31">
        <v>4601.9335351446962</v>
      </c>
      <c r="BL164" s="31">
        <v>3929.6437759321229</v>
      </c>
      <c r="BM164" s="31">
        <v>4944.9978547643677</v>
      </c>
      <c r="BN164" s="31">
        <v>10245.362636530517</v>
      </c>
      <c r="BO164" s="32">
        <v>4619.7631667494215</v>
      </c>
      <c r="BP164" s="31">
        <v>2260.4663468445897</v>
      </c>
      <c r="BQ164" s="31">
        <v>4118.1689953542518</v>
      </c>
      <c r="BR164" s="31">
        <v>2095.6030721470834</v>
      </c>
      <c r="BS164" s="31">
        <v>1836.9504695558803</v>
      </c>
      <c r="BT164" s="31">
        <v>3012.0735376511575</v>
      </c>
      <c r="BU164" s="31">
        <v>2298.13318884709</v>
      </c>
      <c r="BV164" s="31">
        <v>3160.0725952813068</v>
      </c>
      <c r="BW164" s="31">
        <v>995.02810203199306</v>
      </c>
      <c r="BX164" s="31">
        <v>1563.1608021999591</v>
      </c>
      <c r="BY164" s="31">
        <v>3857.5982571224899</v>
      </c>
      <c r="BZ164" s="31">
        <v>2862.2369792955087</v>
      </c>
      <c r="CA164" s="31">
        <v>4109.4619666048229</v>
      </c>
      <c r="CB164" s="31">
        <v>1946.3647965038883</v>
      </c>
      <c r="CC164" s="31">
        <v>6930.4830264279981</v>
      </c>
      <c r="CD164" s="31">
        <v>8627.982596372638</v>
      </c>
      <c r="CE164" s="32">
        <v>2767.7123505124096</v>
      </c>
      <c r="CF164" s="31">
        <v>5304.3354639707395</v>
      </c>
      <c r="CG164" s="32">
        <v>4284.1114164210985</v>
      </c>
      <c r="CH164" s="31">
        <v>798.33184459937593</v>
      </c>
      <c r="CI164" s="31">
        <v>833.80246913580243</v>
      </c>
      <c r="CJ164" s="31">
        <v>1327.8551466100225</v>
      </c>
      <c r="CK164" s="31">
        <v>10733.599560840017</v>
      </c>
      <c r="CL164" s="31">
        <v>1853.3595759192115</v>
      </c>
      <c r="CM164" s="31">
        <v>2456.469183703925</v>
      </c>
      <c r="CN164" s="31">
        <v>1748.2873131693932</v>
      </c>
      <c r="CO164" s="31">
        <v>3113.3966244725739</v>
      </c>
      <c r="CP164" s="31">
        <v>505.56761071169467</v>
      </c>
      <c r="CQ164" s="31">
        <v>642.12736190942917</v>
      </c>
      <c r="CR164" s="31">
        <v>6472.5320115654686</v>
      </c>
      <c r="CS164" s="31">
        <v>2289.4801381152165</v>
      </c>
      <c r="CT164" s="31">
        <v>640.40004097139672</v>
      </c>
      <c r="CU164" s="31">
        <v>913.41015144970083</v>
      </c>
      <c r="CV164" s="31">
        <v>5459.9516818435231</v>
      </c>
      <c r="CW164" s="31">
        <v>1459.7756594626314</v>
      </c>
      <c r="CX164" s="32">
        <v>1479.0997270448593</v>
      </c>
      <c r="CY164" s="31">
        <v>629.99542794580213</v>
      </c>
      <c r="CZ164" s="31">
        <v>577.14190632615157</v>
      </c>
      <c r="DA164" s="31">
        <v>762.71681009633312</v>
      </c>
      <c r="DB164" s="31">
        <v>835.28966300643697</v>
      </c>
      <c r="DC164" s="31">
        <v>2560.9487051865267</v>
      </c>
      <c r="DD164" s="31">
        <v>802.03759425537294</v>
      </c>
      <c r="DE164" s="31">
        <v>2247.4986941807861</v>
      </c>
      <c r="DF164" s="32">
        <v>1128.2088606580176</v>
      </c>
      <c r="DG164" s="31">
        <v>4197.9074712225292</v>
      </c>
      <c r="DH164" s="31">
        <v>5173.56535446011</v>
      </c>
      <c r="DI164" s="31">
        <v>3322.5850182519325</v>
      </c>
      <c r="DJ164" s="31">
        <v>9477.8670001094106</v>
      </c>
      <c r="DK164" s="31">
        <v>2355.0981672050166</v>
      </c>
      <c r="DL164" s="31">
        <v>30290.856273430323</v>
      </c>
      <c r="DM164" s="31">
        <v>3176.4279369750661</v>
      </c>
      <c r="DN164" s="31">
        <v>3934.3021817608428</v>
      </c>
      <c r="DO164" s="31">
        <v>39156.574955798067</v>
      </c>
      <c r="DP164" s="31">
        <v>9496.5767691992532</v>
      </c>
      <c r="DQ164" s="31">
        <v>4543.5152222385514</v>
      </c>
      <c r="DR164" s="31">
        <v>3412.1345416564009</v>
      </c>
      <c r="DS164" s="31">
        <v>24805.615282183007</v>
      </c>
      <c r="DT164" s="31">
        <v>1494.545246507407</v>
      </c>
      <c r="DU164" s="31">
        <v>1977.7015437392795</v>
      </c>
      <c r="DV164" s="32">
        <v>4649.8430768985027</v>
      </c>
      <c r="DW164" s="32">
        <v>1622.9515013986691</v>
      </c>
      <c r="DX164" s="31">
        <v>2349.8331139189972</v>
      </c>
      <c r="DY164" s="31">
        <v>1711.7280939175723</v>
      </c>
      <c r="DZ164" s="31">
        <v>1065.3106446048846</v>
      </c>
      <c r="EA164" s="31">
        <v>955.9314272725843</v>
      </c>
      <c r="EB164" s="31">
        <v>786.12743316218166</v>
      </c>
      <c r="EC164" s="31">
        <v>518.70429074629624</v>
      </c>
      <c r="ED164" s="31">
        <v>1010.7466159710781</v>
      </c>
      <c r="EE164" s="31">
        <v>536.16718828872149</v>
      </c>
      <c r="EF164" s="31">
        <v>807.99491635348488</v>
      </c>
      <c r="EG164" s="31">
        <v>466.98397563141253</v>
      </c>
      <c r="EH164" s="31">
        <v>1031.8750134804854</v>
      </c>
      <c r="EI164" s="31">
        <v>1882.0018929291859</v>
      </c>
      <c r="EJ164" s="31">
        <v>1811.4218944544953</v>
      </c>
      <c r="EK164" s="31">
        <v>2150.4482205166341</v>
      </c>
      <c r="EL164" s="31">
        <v>1283.9191997277044</v>
      </c>
      <c r="EM164" s="31">
        <v>1023.0436990954707</v>
      </c>
      <c r="EN164" s="31">
        <v>623.78599163277863</v>
      </c>
      <c r="EO164" s="31">
        <v>6891.6744578628695</v>
      </c>
      <c r="EP164" s="31">
        <v>984.58291294015271</v>
      </c>
      <c r="EQ164" s="31">
        <v>1401.5355166844904</v>
      </c>
      <c r="ER164" s="31">
        <v>470.61030654658833</v>
      </c>
      <c r="ES164" s="31">
        <v>883.20026018942224</v>
      </c>
      <c r="ET164" s="31">
        <v>955.54009727239054</v>
      </c>
      <c r="EU164" s="31">
        <v>623.67315057931796</v>
      </c>
      <c r="EV164" s="31">
        <v>1530.3906306909082</v>
      </c>
      <c r="EW164" s="31">
        <v>6978.8728943983569</v>
      </c>
      <c r="EX164" s="31">
        <v>1201.7542917974424</v>
      </c>
      <c r="EY164" s="31">
        <v>534.14369850568823</v>
      </c>
      <c r="EZ164" s="31">
        <v>609.30553696621814</v>
      </c>
      <c r="FA164" s="31">
        <v>1047.2857390167251</v>
      </c>
      <c r="FB164" s="31">
        <v>3309.0147114383249</v>
      </c>
      <c r="FC164" s="31">
        <v>1669.0205135807864</v>
      </c>
      <c r="FD164" s="31">
        <v>1822.8043626599192</v>
      </c>
      <c r="FE164" s="31">
        <v>3386.8080705108164</v>
      </c>
      <c r="FF164" s="31">
        <v>804.10846897092779</v>
      </c>
      <c r="FG164" s="31">
        <v>1196.624231266363</v>
      </c>
      <c r="FH164" s="31">
        <v>686.76306520484241</v>
      </c>
      <c r="FI164" s="31">
        <v>1423.069390952412</v>
      </c>
      <c r="FJ164" s="31">
        <v>1435.6540986328621</v>
      </c>
      <c r="FK164" s="31">
        <v>3025.5710059043222</v>
      </c>
      <c r="FL164" s="31">
        <v>1071.8473863236138</v>
      </c>
      <c r="FM164" s="31">
        <v>1228.3339162082004</v>
      </c>
      <c r="FN164" s="31">
        <v>4109.4205632934127</v>
      </c>
      <c r="FO164" s="31">
        <v>877.86641376585203</v>
      </c>
      <c r="FP164" s="31">
        <v>2200.9729433344914</v>
      </c>
      <c r="FQ164" s="31">
        <v>593.25383645597594</v>
      </c>
      <c r="FR164" s="31">
        <v>1138.0307386637853</v>
      </c>
      <c r="FS164" s="31">
        <v>2287.0362243795475</v>
      </c>
      <c r="FT164" s="31">
        <v>856.49624125258231</v>
      </c>
      <c r="FU164" s="31">
        <v>774.82780901178899</v>
      </c>
      <c r="FV164" s="31">
        <v>1104.9007464701467</v>
      </c>
      <c r="FW164" s="31">
        <v>1423.2738198318245</v>
      </c>
      <c r="FX164" s="31">
        <v>1085.90825214334</v>
      </c>
      <c r="FY164" s="32">
        <v>1373.6061144799799</v>
      </c>
      <c r="FZ164" s="31" t="s">
        <v>345</v>
      </c>
      <c r="GA164" s="49">
        <v>3904.4384942976121</v>
      </c>
    </row>
    <row r="165" spans="1:183">
      <c r="A165" s="50">
        <v>1973</v>
      </c>
      <c r="B165" s="31">
        <v>11234.604273729045</v>
      </c>
      <c r="C165" s="31">
        <v>12169.966318902489</v>
      </c>
      <c r="D165" s="31">
        <v>13945.427800570347</v>
      </c>
      <c r="E165" s="31">
        <v>11085.105466450324</v>
      </c>
      <c r="F165" s="31">
        <v>12824.423902649391</v>
      </c>
      <c r="G165" s="31">
        <v>11966.464437971166</v>
      </c>
      <c r="H165" s="31">
        <v>10634.061527960652</v>
      </c>
      <c r="I165" s="31">
        <v>13081.24089735656</v>
      </c>
      <c r="J165" s="31">
        <v>11324.423065573739</v>
      </c>
      <c r="K165" s="31">
        <v>14017.942730736144</v>
      </c>
      <c r="L165" s="31">
        <v>18203.567713589295</v>
      </c>
      <c r="M165" s="31">
        <v>12025.280199252802</v>
      </c>
      <c r="N165" s="32">
        <v>12123.974653347263</v>
      </c>
      <c r="O165" s="31">
        <v>6866.7838084081741</v>
      </c>
      <c r="P165" s="31">
        <v>7655.3188086664195</v>
      </c>
      <c r="Q165" s="31">
        <v>7062.9849765205909</v>
      </c>
      <c r="R165" s="31">
        <v>7661.3421311009906</v>
      </c>
      <c r="S165" s="31">
        <v>8626.6790484225585</v>
      </c>
      <c r="T165" s="32">
        <v>11391.706491324449</v>
      </c>
      <c r="U165" s="31">
        <v>12878.090341095933</v>
      </c>
      <c r="V165" s="31">
        <v>12424.222170236941</v>
      </c>
      <c r="W165" s="31">
        <v>13837.895343425165</v>
      </c>
      <c r="X165" s="31">
        <v>16689.343067071241</v>
      </c>
      <c r="Y165" s="32">
        <v>16178.717850177723</v>
      </c>
      <c r="Z165" s="31">
        <v>2273.0489445280245</v>
      </c>
      <c r="AA165" s="31">
        <v>5284.3709230158156</v>
      </c>
      <c r="AB165" s="31">
        <v>7041.2688925133634</v>
      </c>
      <c r="AC165" s="31">
        <v>5595.5103329378253</v>
      </c>
      <c r="AD165" s="31">
        <v>5339.5450554775589</v>
      </c>
      <c r="AE165" s="31">
        <v>3476.7089260451235</v>
      </c>
      <c r="AF165" s="31">
        <v>4360.5371312295647</v>
      </c>
      <c r="AG165" s="32">
        <v>4987.917868512347</v>
      </c>
      <c r="AH165" s="31" t="s">
        <v>345</v>
      </c>
      <c r="AI165" s="31" t="s">
        <v>345</v>
      </c>
      <c r="AJ165" s="31" t="s">
        <v>345</v>
      </c>
      <c r="AK165" s="31" t="s">
        <v>345</v>
      </c>
      <c r="AL165" s="31" t="s">
        <v>345</v>
      </c>
      <c r="AM165" s="32"/>
      <c r="AN165" s="31"/>
      <c r="AO165" s="31"/>
      <c r="AP165" s="32"/>
      <c r="AQ165" s="31">
        <v>6152.2368067491416</v>
      </c>
      <c r="AR165" s="31">
        <v>4434.1582611435097</v>
      </c>
      <c r="AS165" s="31">
        <v>5232.8461159112276</v>
      </c>
      <c r="AT165" s="31">
        <v>8657.278379627398</v>
      </c>
      <c r="AU165" s="31">
        <v>5932.0119771646441</v>
      </c>
      <c r="AV165" s="31">
        <v>7624.8893255039256</v>
      </c>
      <c r="AW165" s="31">
        <v>3726.7964924268308</v>
      </c>
      <c r="AX165" s="31">
        <v>7846.0201003157317</v>
      </c>
      <c r="AY165" s="31">
        <v>7592.8555736760882</v>
      </c>
      <c r="AZ165" s="31">
        <v>5365.0221552978592</v>
      </c>
      <c r="BA165" s="31">
        <v>6581.8585472773439</v>
      </c>
      <c r="BB165" s="31">
        <v>4094.9457533016453</v>
      </c>
      <c r="BC165" s="31">
        <v>4825.6455556405381</v>
      </c>
      <c r="BD165" s="31">
        <v>4923.935537703991</v>
      </c>
      <c r="BE165" s="31">
        <v>5096.8482551326533</v>
      </c>
      <c r="BF165" s="32">
        <v>6059.2510471447176</v>
      </c>
      <c r="BG165" s="31">
        <v>7961.9738793150873</v>
      </c>
      <c r="BH165" s="31">
        <v>3880.1213374165563</v>
      </c>
      <c r="BI165" s="31">
        <v>5033.6803061126766</v>
      </c>
      <c r="BJ165" s="31">
        <v>3499.3797582589555</v>
      </c>
      <c r="BK165" s="31">
        <v>4852.5901222300145</v>
      </c>
      <c r="BL165" s="31">
        <v>4022.8427280265919</v>
      </c>
      <c r="BM165" s="31">
        <v>4974.3923588139505</v>
      </c>
      <c r="BN165" s="31">
        <v>10625.042304172148</v>
      </c>
      <c r="BO165" s="32">
        <v>4874.2899893057438</v>
      </c>
      <c r="BP165" s="31">
        <v>2356.8763845046169</v>
      </c>
      <c r="BQ165" s="31">
        <v>4318.5836954245278</v>
      </c>
      <c r="BR165" s="31">
        <v>2245.1064311984142</v>
      </c>
      <c r="BS165" s="31">
        <v>2005.1508001838142</v>
      </c>
      <c r="BT165" s="31">
        <v>3290.2015770824205</v>
      </c>
      <c r="BU165" s="31">
        <v>2342.325570361691</v>
      </c>
      <c r="BV165" s="31">
        <v>3297.2158184075192</v>
      </c>
      <c r="BW165" s="31">
        <v>1024.9307479224376</v>
      </c>
      <c r="BX165" s="31">
        <v>1580.9968467787921</v>
      </c>
      <c r="BY165" s="31">
        <v>4130.3746801304478</v>
      </c>
      <c r="BZ165" s="31">
        <v>2921.4799970277968</v>
      </c>
      <c r="CA165" s="31">
        <v>4248.1927710843374</v>
      </c>
      <c r="CB165" s="31">
        <v>2037.5046416635723</v>
      </c>
      <c r="CC165" s="31">
        <v>7301.7580375914113</v>
      </c>
      <c r="CD165" s="31">
        <v>8685.1356538374839</v>
      </c>
      <c r="CE165" s="32">
        <v>2908.2213397549162</v>
      </c>
      <c r="CF165" s="31">
        <v>5552.852608262685</v>
      </c>
      <c r="CG165" s="32">
        <v>4518.029747508981</v>
      </c>
      <c r="CH165" s="31">
        <v>838.39490214753846</v>
      </c>
      <c r="CI165" s="31">
        <v>853.15862068965521</v>
      </c>
      <c r="CJ165" s="31">
        <v>1490.051723795576</v>
      </c>
      <c r="CK165" s="31">
        <v>11433.802064833166</v>
      </c>
      <c r="CL165" s="31">
        <v>1963.5166024229134</v>
      </c>
      <c r="CM165" s="31">
        <v>2824.2596777507115</v>
      </c>
      <c r="CN165" s="31">
        <v>1873.6186401619266</v>
      </c>
      <c r="CO165" s="31">
        <v>3447.9099262326909</v>
      </c>
      <c r="CP165" s="31">
        <v>497.3150073690266</v>
      </c>
      <c r="CQ165" s="31">
        <v>627.74211743586909</v>
      </c>
      <c r="CR165" s="31">
        <v>7105.1132317333704</v>
      </c>
      <c r="CS165" s="31">
        <v>2559.9678138394002</v>
      </c>
      <c r="CT165" s="31">
        <v>624.83946636144992</v>
      </c>
      <c r="CU165" s="31">
        <v>953.69748647675988</v>
      </c>
      <c r="CV165" s="31">
        <v>5977.2001823985402</v>
      </c>
      <c r="CW165" s="31">
        <v>1492.0988862659945</v>
      </c>
      <c r="CX165" s="32">
        <v>1562.3356815968284</v>
      </c>
      <c r="CY165" s="31">
        <v>684.06185063579164</v>
      </c>
      <c r="CZ165" s="31">
        <v>777.36918786152205</v>
      </c>
      <c r="DA165" s="31">
        <v>770.10804639017226</v>
      </c>
      <c r="DB165" s="31">
        <v>860.2308653775458</v>
      </c>
      <c r="DC165" s="31">
        <v>2824.3107732559097</v>
      </c>
      <c r="DD165" s="31">
        <v>836.05005508073907</v>
      </c>
      <c r="DE165" s="31">
        <v>2396.0935205226815</v>
      </c>
      <c r="DF165" s="32">
        <v>1223.1043492936349</v>
      </c>
      <c r="DG165" s="31">
        <v>4375.8598131646777</v>
      </c>
      <c r="DH165" s="31">
        <v>5462.0282229107406</v>
      </c>
      <c r="DI165" s="31">
        <v>3753.3141906259102</v>
      </c>
      <c r="DJ165" s="31">
        <v>9644.9705447752895</v>
      </c>
      <c r="DK165" s="31">
        <v>2388.4584372711788</v>
      </c>
      <c r="DL165" s="31">
        <v>26688.747794072267</v>
      </c>
      <c r="DM165" s="31">
        <v>3154.7848371874265</v>
      </c>
      <c r="DN165" s="31">
        <v>3278.8492661251694</v>
      </c>
      <c r="DO165" s="31">
        <v>42916.235034131576</v>
      </c>
      <c r="DP165" s="31">
        <v>11039.71052799708</v>
      </c>
      <c r="DQ165" s="31">
        <v>4017.3974330333895</v>
      </c>
      <c r="DR165" s="31">
        <v>3476.5203588811614</v>
      </c>
      <c r="DS165" s="31">
        <v>24887.072966862062</v>
      </c>
      <c r="DT165" s="31">
        <v>1640.0401023055088</v>
      </c>
      <c r="DU165" s="31">
        <v>2052.6755852842807</v>
      </c>
      <c r="DV165" s="32">
        <v>4855.1454517528837</v>
      </c>
      <c r="DW165" s="32">
        <v>1713.8688408274618</v>
      </c>
      <c r="DX165" s="31">
        <v>2356.5408080708512</v>
      </c>
      <c r="DY165" s="31">
        <v>1789.4706973343623</v>
      </c>
      <c r="DZ165" s="31">
        <v>1061.455538894849</v>
      </c>
      <c r="EA165" s="31">
        <v>1122.664568422507</v>
      </c>
      <c r="EB165" s="31">
        <v>734.52744148536283</v>
      </c>
      <c r="EC165" s="31">
        <v>554.48068575404602</v>
      </c>
      <c r="ED165" s="31">
        <v>1003.0531381159855</v>
      </c>
      <c r="EE165" s="31">
        <v>528.83607175001464</v>
      </c>
      <c r="EF165" s="31">
        <v>828.06895834256136</v>
      </c>
      <c r="EG165" s="31">
        <v>434.78228012825826</v>
      </c>
      <c r="EH165" s="31">
        <v>889.20732001161332</v>
      </c>
      <c r="EI165" s="31">
        <v>1980.9602516404868</v>
      </c>
      <c r="EJ165" s="31">
        <v>1865.9314372963911</v>
      </c>
      <c r="EK165" s="31">
        <v>2185.0187358609214</v>
      </c>
      <c r="EL165" s="31">
        <v>1294.3572852395032</v>
      </c>
      <c r="EM165" s="31">
        <v>1065.2375037320171</v>
      </c>
      <c r="EN165" s="31">
        <v>630.01660983151191</v>
      </c>
      <c r="EO165" s="31">
        <v>7288.6582766767051</v>
      </c>
      <c r="EP165" s="31">
        <v>996.93401737876059</v>
      </c>
      <c r="EQ165" s="31">
        <v>1397.3696404480061</v>
      </c>
      <c r="ER165" s="31">
        <v>481.77494160049469</v>
      </c>
      <c r="ES165" s="31">
        <v>881.86037473479678</v>
      </c>
      <c r="ET165" s="31">
        <v>969.92388004748636</v>
      </c>
      <c r="EU165" s="31">
        <v>768.67427666199058</v>
      </c>
      <c r="EV165" s="31">
        <v>1447.4905147490906</v>
      </c>
      <c r="EW165" s="31">
        <v>6664.1612995157775</v>
      </c>
      <c r="EX165" s="31">
        <v>1143.602222258007</v>
      </c>
      <c r="EY165" s="31">
        <v>562.479782876483</v>
      </c>
      <c r="EZ165" s="31">
        <v>581.06037903549691</v>
      </c>
      <c r="FA165" s="31">
        <v>965.51339221290232</v>
      </c>
      <c r="FB165" s="31">
        <v>3680.0018373663111</v>
      </c>
      <c r="FC165" s="31">
        <v>1694.2793012368591</v>
      </c>
      <c r="FD165" s="31">
        <v>1872.9381327136311</v>
      </c>
      <c r="FE165" s="31">
        <v>3401.3047761401285</v>
      </c>
      <c r="FF165" s="31">
        <v>652.45183965945023</v>
      </c>
      <c r="FG165" s="31">
        <v>1261.6553315567114</v>
      </c>
      <c r="FH165" s="31">
        <v>687.54329743993594</v>
      </c>
      <c r="FI165" s="31">
        <v>1355.117486129222</v>
      </c>
      <c r="FJ165" s="31">
        <v>1315.1581684335897</v>
      </c>
      <c r="FK165" s="31">
        <v>3251.4910040432742</v>
      </c>
      <c r="FL165" s="31">
        <v>1087.1449348682554</v>
      </c>
      <c r="FM165" s="31">
        <v>1176.3493999346331</v>
      </c>
      <c r="FN165" s="31">
        <v>4175.194454399556</v>
      </c>
      <c r="FO165" s="31">
        <v>779.65861407505258</v>
      </c>
      <c r="FP165" s="31">
        <v>2257.5651810067943</v>
      </c>
      <c r="FQ165" s="31">
        <v>592.52250557727689</v>
      </c>
      <c r="FR165" s="31">
        <v>1067.1012310605627</v>
      </c>
      <c r="FS165" s="31">
        <v>2220.8688164393002</v>
      </c>
      <c r="FT165" s="31">
        <v>834.67469087996335</v>
      </c>
      <c r="FU165" s="31">
        <v>818.52016055302795</v>
      </c>
      <c r="FV165" s="31">
        <v>1061.8916124352636</v>
      </c>
      <c r="FW165" s="31">
        <v>1431.8682148082232</v>
      </c>
      <c r="FX165" s="31">
        <v>1173.0920115481008</v>
      </c>
      <c r="FY165" s="32">
        <v>1386.5603881305315</v>
      </c>
      <c r="FZ165" s="31" t="s">
        <v>345</v>
      </c>
      <c r="GA165" s="49">
        <v>4082.588683315711</v>
      </c>
    </row>
    <row r="166" spans="1:183">
      <c r="A166" s="50">
        <v>1974</v>
      </c>
      <c r="B166" s="31">
        <v>11657.791420440326</v>
      </c>
      <c r="C166" s="31">
        <v>12642.969757775551</v>
      </c>
      <c r="D166" s="31">
        <v>13751.222177802418</v>
      </c>
      <c r="E166" s="31">
        <v>11361.296080181231</v>
      </c>
      <c r="F166" s="31">
        <v>13112.534922704413</v>
      </c>
      <c r="G166" s="31">
        <v>12063.031524512842</v>
      </c>
      <c r="H166" s="31">
        <v>11046.194528584672</v>
      </c>
      <c r="I166" s="31">
        <v>13497.423744795646</v>
      </c>
      <c r="J166" s="31">
        <v>11726.198839657483</v>
      </c>
      <c r="K166" s="31">
        <v>14484.98958460973</v>
      </c>
      <c r="L166" s="31">
        <v>18414.39628482972</v>
      </c>
      <c r="M166" s="31">
        <v>11858.903671030164</v>
      </c>
      <c r="N166" s="32">
        <v>12311.589618301879</v>
      </c>
      <c r="O166" s="31">
        <v>7042.4428653735358</v>
      </c>
      <c r="P166" s="31">
        <v>7349.6798658070848</v>
      </c>
      <c r="Q166" s="31">
        <v>7047.6902278447633</v>
      </c>
      <c r="R166" s="31">
        <v>8149.4332967440832</v>
      </c>
      <c r="S166" s="31">
        <v>8560.3431603584031</v>
      </c>
      <c r="T166" s="32">
        <v>11585.755088136164</v>
      </c>
      <c r="U166" s="31">
        <v>12985.124015559853</v>
      </c>
      <c r="V166" s="31">
        <v>12879.283285377975</v>
      </c>
      <c r="W166" s="31">
        <v>14204.68902324402</v>
      </c>
      <c r="X166" s="31">
        <v>16491.269744779151</v>
      </c>
      <c r="Y166" s="32">
        <v>16053.076292236909</v>
      </c>
      <c r="Z166" s="31">
        <v>2281.5226957341288</v>
      </c>
      <c r="AA166" s="31">
        <v>5413.8672948795293</v>
      </c>
      <c r="AB166" s="31">
        <v>7242.8376608826238</v>
      </c>
      <c r="AC166" s="31">
        <v>5715.8152443853878</v>
      </c>
      <c r="AD166" s="31">
        <v>5600.6080911756108</v>
      </c>
      <c r="AE166" s="31">
        <v>3636.8658057080083</v>
      </c>
      <c r="AF166" s="31">
        <v>4879.3511146492738</v>
      </c>
      <c r="AG166" s="32">
        <v>5239.2008708489784</v>
      </c>
      <c r="AH166" s="31" t="s">
        <v>345</v>
      </c>
      <c r="AI166" s="31" t="s">
        <v>345</v>
      </c>
      <c r="AJ166" s="31" t="s">
        <v>345</v>
      </c>
      <c r="AK166" s="31" t="s">
        <v>345</v>
      </c>
      <c r="AL166" s="31" t="s">
        <v>345</v>
      </c>
      <c r="AM166" s="32"/>
      <c r="AN166" s="31"/>
      <c r="AO166" s="31"/>
      <c r="AP166" s="32"/>
      <c r="AQ166" s="31" t="s">
        <v>345</v>
      </c>
      <c r="AR166" s="31" t="s">
        <v>345</v>
      </c>
      <c r="AS166" s="31" t="s">
        <v>345</v>
      </c>
      <c r="AT166" s="31" t="s">
        <v>345</v>
      </c>
      <c r="AU166" s="31" t="s">
        <v>345</v>
      </c>
      <c r="AV166" s="31" t="s">
        <v>345</v>
      </c>
      <c r="AW166" s="31" t="s">
        <v>345</v>
      </c>
      <c r="AX166" s="31" t="s">
        <v>345</v>
      </c>
      <c r="AY166" s="31" t="s">
        <v>345</v>
      </c>
      <c r="AZ166" s="31" t="s">
        <v>345</v>
      </c>
      <c r="BA166" s="31" t="s">
        <v>345</v>
      </c>
      <c r="BB166" s="31" t="s">
        <v>345</v>
      </c>
      <c r="BC166" s="31" t="s">
        <v>345</v>
      </c>
      <c r="BD166" s="31" t="s">
        <v>345</v>
      </c>
      <c r="BE166" s="31" t="s">
        <v>345</v>
      </c>
      <c r="BF166" s="32">
        <v>6175.7964922694109</v>
      </c>
      <c r="BG166" s="31">
        <v>8334.0836019255894</v>
      </c>
      <c r="BH166" s="31">
        <v>4080.9365052457106</v>
      </c>
      <c r="BI166" s="31">
        <v>4991.9856938139565</v>
      </c>
      <c r="BJ166" s="31">
        <v>3617.6794643613866</v>
      </c>
      <c r="BK166" s="31">
        <v>5012.7836384852899</v>
      </c>
      <c r="BL166" s="31">
        <v>4119.3376307352355</v>
      </c>
      <c r="BM166" s="31">
        <v>5123.2941290875624</v>
      </c>
      <c r="BN166" s="31">
        <v>10507.499575345168</v>
      </c>
      <c r="BO166" s="32">
        <v>5043.092026177922</v>
      </c>
      <c r="BP166" s="31">
        <v>2418.1442129668239</v>
      </c>
      <c r="BQ166" s="31">
        <v>4430.1344111967865</v>
      </c>
      <c r="BR166" s="31">
        <v>2324.0807851879399</v>
      </c>
      <c r="BS166" s="31">
        <v>2066.5367538163678</v>
      </c>
      <c r="BT166" s="31">
        <v>3383.0208751186719</v>
      </c>
      <c r="BU166" s="31">
        <v>2435.9336851988137</v>
      </c>
      <c r="BV166" s="31">
        <v>3426.1216005543047</v>
      </c>
      <c r="BW166" s="31">
        <v>1074.5955032569868</v>
      </c>
      <c r="BX166" s="31">
        <v>1745.2884264521497</v>
      </c>
      <c r="BY166" s="31">
        <v>3908.4642029098864</v>
      </c>
      <c r="BZ166" s="31">
        <v>3235.4688433619217</v>
      </c>
      <c r="CA166" s="31">
        <v>4230.2284710017566</v>
      </c>
      <c r="CB166" s="31">
        <v>2143.1146359048307</v>
      </c>
      <c r="CC166" s="31">
        <v>7246.9341093327794</v>
      </c>
      <c r="CD166" s="31">
        <v>9052.9695669122048</v>
      </c>
      <c r="CE166" s="32">
        <v>2996.1437684369121</v>
      </c>
      <c r="CF166" s="31">
        <v>5568.9151821953556</v>
      </c>
      <c r="CG166" s="32">
        <v>4673.3277239347126</v>
      </c>
      <c r="CH166" s="31">
        <v>835.14633198200704</v>
      </c>
      <c r="CI166" s="31">
        <v>843.41652613827989</v>
      </c>
      <c r="CJ166" s="31">
        <v>1529.7580950251613</v>
      </c>
      <c r="CK166" s="31">
        <v>11144.520200748892</v>
      </c>
      <c r="CL166" s="31">
        <v>1978.5414508812803</v>
      </c>
      <c r="CM166" s="31">
        <v>3015.2484722702638</v>
      </c>
      <c r="CN166" s="31">
        <v>1910.0050014948317</v>
      </c>
      <c r="CO166" s="31">
        <v>3421.9781615033012</v>
      </c>
      <c r="CP166" s="31">
        <v>547.25729731479248</v>
      </c>
      <c r="CQ166" s="31">
        <v>648.45278253293782</v>
      </c>
      <c r="CR166" s="31">
        <v>7090.7028428558187</v>
      </c>
      <c r="CS166" s="31">
        <v>2688.2447068560168</v>
      </c>
      <c r="CT166" s="31">
        <v>651.17360212198957</v>
      </c>
      <c r="CU166" s="31">
        <v>961.99818465548367</v>
      </c>
      <c r="CV166" s="31">
        <v>6275.8991837832991</v>
      </c>
      <c r="CW166" s="31">
        <v>1516.7374969067992</v>
      </c>
      <c r="CX166" s="32">
        <v>1548.55081672387</v>
      </c>
      <c r="CY166" s="31">
        <v>702.87152060444635</v>
      </c>
      <c r="CZ166" s="31">
        <v>657.92966210246311</v>
      </c>
      <c r="DA166" s="31">
        <v>777.07314091799401</v>
      </c>
      <c r="DB166" s="31">
        <v>886.21132183088559</v>
      </c>
      <c r="DC166" s="31">
        <v>2840.892963400102</v>
      </c>
      <c r="DD166" s="31">
        <v>783.41582218951123</v>
      </c>
      <c r="DE166" s="31">
        <v>2471.3935751718927</v>
      </c>
      <c r="DF166" s="32">
        <v>1196.7097609630164</v>
      </c>
      <c r="DG166" s="31">
        <v>4573.8144775614192</v>
      </c>
      <c r="DH166" s="31">
        <v>5777.7055381871342</v>
      </c>
      <c r="DI166" s="31">
        <v>3824.9250724218459</v>
      </c>
      <c r="DJ166" s="31">
        <v>10025.232818711498</v>
      </c>
      <c r="DK166" s="31">
        <v>2506.0757765796116</v>
      </c>
      <c r="DL166" s="31">
        <v>21933.550039077611</v>
      </c>
      <c r="DM166" s="31">
        <v>3502.1749171232163</v>
      </c>
      <c r="DN166" s="31">
        <v>3541.4529168660451</v>
      </c>
      <c r="DO166" s="31">
        <v>36131.907016073383</v>
      </c>
      <c r="DP166" s="31">
        <v>12332.503831000489</v>
      </c>
      <c r="DQ166" s="31">
        <v>4820.9660432802002</v>
      </c>
      <c r="DR166" s="31">
        <v>3665.3557460725847</v>
      </c>
      <c r="DS166" s="31">
        <v>28449.081321511796</v>
      </c>
      <c r="DT166" s="31">
        <v>1695.9630136292451</v>
      </c>
      <c r="DU166" s="31">
        <v>2146.8189233278954</v>
      </c>
      <c r="DV166" s="32">
        <v>5151.1469409639813</v>
      </c>
      <c r="DW166" s="32">
        <v>1716.5081237532527</v>
      </c>
      <c r="DX166" s="31">
        <v>2427.5279662723678</v>
      </c>
      <c r="DY166" s="31">
        <v>1710.5659598376083</v>
      </c>
      <c r="DZ166" s="31">
        <v>955.26620551871667</v>
      </c>
      <c r="EA166" s="31">
        <v>1299.5694170281861</v>
      </c>
      <c r="EB166" s="31">
        <v>710.29429673627749</v>
      </c>
      <c r="EC166" s="31">
        <v>541.51736351557781</v>
      </c>
      <c r="ED166" s="31">
        <v>1024.0424202705435</v>
      </c>
      <c r="EE166" s="31">
        <v>511.76799228573555</v>
      </c>
      <c r="EF166" s="31">
        <v>787.3706134002947</v>
      </c>
      <c r="EG166" s="31">
        <v>484.00991986097597</v>
      </c>
      <c r="EH166" s="31">
        <v>1054.9310689132055</v>
      </c>
      <c r="EI166" s="31">
        <v>2083.9052739725025</v>
      </c>
      <c r="EJ166" s="31">
        <v>1839.0728417148191</v>
      </c>
      <c r="EK166" s="31">
        <v>2080.0099173071731</v>
      </c>
      <c r="EL166" s="31">
        <v>1316.520685652124</v>
      </c>
      <c r="EM166" s="31">
        <v>1128.2166175905775</v>
      </c>
      <c r="EN166" s="31">
        <v>623.09843640464965</v>
      </c>
      <c r="EO166" s="31">
        <v>9544.4258684442812</v>
      </c>
      <c r="EP166" s="31">
        <v>1156.5389621763607</v>
      </c>
      <c r="EQ166" s="31">
        <v>1454.9345149722087</v>
      </c>
      <c r="ER166" s="31">
        <v>505.60456487227646</v>
      </c>
      <c r="ES166" s="31">
        <v>912.40673003190739</v>
      </c>
      <c r="ET166" s="31">
        <v>981.43756104600141</v>
      </c>
      <c r="EU166" s="31">
        <v>796.66065203005928</v>
      </c>
      <c r="EV166" s="31">
        <v>1507.5134470199473</v>
      </c>
      <c r="EW166" s="31">
        <v>5379.0219774616289</v>
      </c>
      <c r="EX166" s="31">
        <v>1139.4259396683206</v>
      </c>
      <c r="EY166" s="31">
        <v>582.41616440817347</v>
      </c>
      <c r="EZ166" s="31">
        <v>553.92219594070536</v>
      </c>
      <c r="FA166" s="31">
        <v>1046.1978732287171</v>
      </c>
      <c r="FB166" s="31">
        <v>4020.260415764797</v>
      </c>
      <c r="FC166" s="31">
        <v>1750.8270438314194</v>
      </c>
      <c r="FD166" s="31">
        <v>1683.9462674076656</v>
      </c>
      <c r="FE166" s="31">
        <v>3424.6717689702823</v>
      </c>
      <c r="FF166" s="31">
        <v>693.39911909182717</v>
      </c>
      <c r="FG166" s="31">
        <v>1366.9152810937906</v>
      </c>
      <c r="FH166" s="31">
        <v>700.15113884756465</v>
      </c>
      <c r="FI166" s="31">
        <v>1355.6428634189815</v>
      </c>
      <c r="FJ166" s="31">
        <v>1329.4774361748841</v>
      </c>
      <c r="FK166" s="31">
        <v>3244.758899096822</v>
      </c>
      <c r="FL166" s="31">
        <v>1112.8541259589815</v>
      </c>
      <c r="FM166" s="31">
        <v>914.22112928407694</v>
      </c>
      <c r="FN166" s="31">
        <v>4299.3717827116407</v>
      </c>
      <c r="FO166" s="31">
        <v>832.7041745444202</v>
      </c>
      <c r="FP166" s="31">
        <v>2443.3418667634228</v>
      </c>
      <c r="FQ166" s="31">
        <v>587.68434540773308</v>
      </c>
      <c r="FR166" s="31">
        <v>1086.8239588387416</v>
      </c>
      <c r="FS166" s="31">
        <v>2343.0867142272227</v>
      </c>
      <c r="FT166" s="31">
        <v>817.00923098844805</v>
      </c>
      <c r="FU166" s="31">
        <v>823.45553574160647</v>
      </c>
      <c r="FV166" s="31">
        <v>1114.3674501801534</v>
      </c>
      <c r="FW166" s="31">
        <v>1427.2904082358384</v>
      </c>
      <c r="FX166" s="31">
        <v>1244.0373974432359</v>
      </c>
      <c r="FY166" s="32">
        <v>1413.7327034441437</v>
      </c>
      <c r="FZ166" s="31" t="s">
        <v>345</v>
      </c>
      <c r="GA166" s="49">
        <v>4099.3797890259157</v>
      </c>
    </row>
    <row r="167" spans="1:183">
      <c r="A167" s="50">
        <v>1975</v>
      </c>
      <c r="B167" s="31">
        <v>11646.408457793957</v>
      </c>
      <c r="C167" s="31">
        <v>12440.7849062768</v>
      </c>
      <c r="D167" s="31">
        <v>13621.125165296044</v>
      </c>
      <c r="E167" s="31">
        <v>11441.302752725864</v>
      </c>
      <c r="F167" s="31">
        <v>12957.205078305997</v>
      </c>
      <c r="G167" s="31">
        <v>12040.607595161939</v>
      </c>
      <c r="H167" s="31">
        <v>10741.868902290787</v>
      </c>
      <c r="I167" s="31">
        <v>13373.627946309201</v>
      </c>
      <c r="J167" s="31">
        <v>12271.31778843432</v>
      </c>
      <c r="K167" s="31">
        <v>14575.003051385329</v>
      </c>
      <c r="L167" s="31">
        <v>17224.018115093309</v>
      </c>
      <c r="M167" s="31">
        <v>11847.087076403095</v>
      </c>
      <c r="N167" s="32">
        <v>12190.65927576602</v>
      </c>
      <c r="O167" s="31">
        <v>7316.2748245365556</v>
      </c>
      <c r="P167" s="31">
        <v>7721.5139221152131</v>
      </c>
      <c r="Q167" s="31">
        <v>6517.2047021120825</v>
      </c>
      <c r="R167" s="31">
        <v>8346.3019072766529</v>
      </c>
      <c r="S167" s="31">
        <v>8356.5285085280448</v>
      </c>
      <c r="T167" s="32">
        <v>11492.545901136911</v>
      </c>
      <c r="U167" s="31">
        <v>13169.830227863544</v>
      </c>
      <c r="V167" s="31">
        <v>12488.613766117132</v>
      </c>
      <c r="W167" s="31">
        <v>14316.262516588249</v>
      </c>
      <c r="X167" s="31">
        <v>16283.632676306759</v>
      </c>
      <c r="Y167" s="32">
        <v>15891.653655972514</v>
      </c>
      <c r="Z167" s="31">
        <v>2289.4721837960055</v>
      </c>
      <c r="AA167" s="31">
        <v>5830.8083899640178</v>
      </c>
      <c r="AB167" s="31">
        <v>7399.3287332052132</v>
      </c>
      <c r="AC167" s="31">
        <v>5804.765780534125</v>
      </c>
      <c r="AD167" s="31">
        <v>5807.869852216958</v>
      </c>
      <c r="AE167" s="31">
        <v>3761.3704414409162</v>
      </c>
      <c r="AF167" s="31">
        <v>4836.4576832390894</v>
      </c>
      <c r="AG167" s="32">
        <v>5377.250065074184</v>
      </c>
      <c r="AH167" s="31" t="s">
        <v>345</v>
      </c>
      <c r="AI167" s="31" t="s">
        <v>345</v>
      </c>
      <c r="AJ167" s="31" t="s">
        <v>345</v>
      </c>
      <c r="AK167" s="31" t="s">
        <v>345</v>
      </c>
      <c r="AL167" s="31" t="s">
        <v>345</v>
      </c>
      <c r="AM167" s="32"/>
      <c r="AN167" s="31"/>
      <c r="AO167" s="31"/>
      <c r="AP167" s="32"/>
      <c r="AQ167" s="31" t="s">
        <v>345</v>
      </c>
      <c r="AR167" s="31" t="s">
        <v>345</v>
      </c>
      <c r="AS167" s="31" t="s">
        <v>345</v>
      </c>
      <c r="AT167" s="31" t="s">
        <v>345</v>
      </c>
      <c r="AU167" s="31" t="s">
        <v>345</v>
      </c>
      <c r="AV167" s="31" t="s">
        <v>345</v>
      </c>
      <c r="AW167" s="31" t="s">
        <v>345</v>
      </c>
      <c r="AX167" s="31" t="s">
        <v>345</v>
      </c>
      <c r="AY167" s="31" t="s">
        <v>345</v>
      </c>
      <c r="AZ167" s="31" t="s">
        <v>345</v>
      </c>
      <c r="BA167" s="31" t="s">
        <v>345</v>
      </c>
      <c r="BB167" s="31" t="s">
        <v>345</v>
      </c>
      <c r="BC167" s="31" t="s">
        <v>345</v>
      </c>
      <c r="BD167" s="31" t="s">
        <v>345</v>
      </c>
      <c r="BE167" s="31" t="s">
        <v>345</v>
      </c>
      <c r="BF167" s="32">
        <v>6134.7125672174116</v>
      </c>
      <c r="BG167" s="31">
        <v>8122.4973046421492</v>
      </c>
      <c r="BH167" s="31">
        <v>4187.3823234967258</v>
      </c>
      <c r="BI167" s="31">
        <v>4273.2926547864754</v>
      </c>
      <c r="BJ167" s="31">
        <v>3620.6010362694296</v>
      </c>
      <c r="BK167" s="31">
        <v>5158.3402200911378</v>
      </c>
      <c r="BL167" s="31">
        <v>4325.9771209387864</v>
      </c>
      <c r="BM167" s="31">
        <v>5417.0182841068918</v>
      </c>
      <c r="BN167" s="31">
        <v>10471.647821019462</v>
      </c>
      <c r="BO167" s="32">
        <v>5085.0170452548173</v>
      </c>
      <c r="BP167" s="31">
        <v>2515.9147275022606</v>
      </c>
      <c r="BQ167" s="31">
        <v>4396.0071902710415</v>
      </c>
      <c r="BR167" s="31">
        <v>2404.2865535839646</v>
      </c>
      <c r="BS167" s="31">
        <v>2111.3206123245741</v>
      </c>
      <c r="BT167" s="31">
        <v>3459.406976267001</v>
      </c>
      <c r="BU167" s="31">
        <v>2503.6973319031167</v>
      </c>
      <c r="BV167" s="31">
        <v>3411.8443316412859</v>
      </c>
      <c r="BW167" s="31">
        <v>1034.8042262274703</v>
      </c>
      <c r="BX167" s="31">
        <v>1731.909264612219</v>
      </c>
      <c r="BY167" s="31">
        <v>3844.8765938564643</v>
      </c>
      <c r="BZ167" s="31">
        <v>3128.8808269298383</v>
      </c>
      <c r="CA167" s="31">
        <v>4195.5403087478562</v>
      </c>
      <c r="CB167" s="31">
        <v>2218.7938288920054</v>
      </c>
      <c r="CC167" s="31">
        <v>6946.2141974240276</v>
      </c>
      <c r="CD167" s="31">
        <v>9117.8044970310766</v>
      </c>
      <c r="CE167" s="32">
        <v>3009.0809278008592</v>
      </c>
      <c r="CF167" s="31">
        <v>5638.5743633480088</v>
      </c>
      <c r="CG167" s="32">
        <v>4710.4467601537626</v>
      </c>
      <c r="CH167" s="31">
        <v>871.18109548829921</v>
      </c>
      <c r="CI167" s="31">
        <v>897.33607907742999</v>
      </c>
      <c r="CJ167" s="31">
        <v>1496.5391978846917</v>
      </c>
      <c r="CK167" s="31">
        <v>11343.781059229359</v>
      </c>
      <c r="CL167" s="31">
        <v>2033.2977256251136</v>
      </c>
      <c r="CM167" s="31">
        <v>3161.7017658229638</v>
      </c>
      <c r="CN167" s="31">
        <v>1958.7197199091597</v>
      </c>
      <c r="CO167" s="31">
        <v>3521.5739991283231</v>
      </c>
      <c r="CP167" s="31">
        <v>529.30608285068899</v>
      </c>
      <c r="CQ167" s="31">
        <v>663.4244523056168</v>
      </c>
      <c r="CR167" s="31">
        <v>6990.536421129259</v>
      </c>
      <c r="CS167" s="31">
        <v>2648.422395696919</v>
      </c>
      <c r="CT167" s="31">
        <v>647.48067458699165</v>
      </c>
      <c r="CU167" s="31">
        <v>977.66689084889845</v>
      </c>
      <c r="CV167" s="31">
        <v>6430.2130292583752</v>
      </c>
      <c r="CW167" s="31">
        <v>1527.4479427060787</v>
      </c>
      <c r="CX167" s="32">
        <v>1589.2141852851034</v>
      </c>
      <c r="CY167" s="31">
        <v>720.6330532105851</v>
      </c>
      <c r="CZ167" s="31">
        <v>579.60815178418386</v>
      </c>
      <c r="DA167" s="31">
        <v>783.58352962464551</v>
      </c>
      <c r="DB167" s="31">
        <v>912.42390702822365</v>
      </c>
      <c r="DC167" s="31">
        <v>2840.9673427035277</v>
      </c>
      <c r="DD167" s="31">
        <v>709.92934050185147</v>
      </c>
      <c r="DE167" s="31">
        <v>2446.0637584855453</v>
      </c>
      <c r="DF167" s="32">
        <v>1155.4671957657572</v>
      </c>
      <c r="DG167" s="31">
        <v>3922.2573725463762</v>
      </c>
      <c r="DH167" s="31">
        <v>5882.5120891449315</v>
      </c>
      <c r="DI167" s="31">
        <v>4315.3050201075066</v>
      </c>
      <c r="DJ167" s="31">
        <v>10147.871122994451</v>
      </c>
      <c r="DK167" s="31">
        <v>2582.9620250624293</v>
      </c>
      <c r="DL167" s="31">
        <v>18161.664628806833</v>
      </c>
      <c r="DM167" s="31">
        <v>3460.4017946247163</v>
      </c>
      <c r="DN167" s="31">
        <v>4267.1152038142627</v>
      </c>
      <c r="DO167" s="31">
        <v>34421.318515718587</v>
      </c>
      <c r="DP167" s="31">
        <v>11787.042116378203</v>
      </c>
      <c r="DQ167" s="31">
        <v>5570.1520633236814</v>
      </c>
      <c r="DR167" s="31">
        <v>3894.78871816731</v>
      </c>
      <c r="DS167" s="31">
        <v>25465.001828179575</v>
      </c>
      <c r="DT167" s="31">
        <v>1783.5482094118324</v>
      </c>
      <c r="DU167" s="31">
        <v>2228.6852589641435</v>
      </c>
      <c r="DV167" s="32">
        <v>5310.3303084744757</v>
      </c>
      <c r="DW167" s="32">
        <v>1761.6550495724132</v>
      </c>
      <c r="DX167" s="31">
        <v>2521.9533889846439</v>
      </c>
      <c r="DY167" s="31">
        <v>1072.8142514045219</v>
      </c>
      <c r="DZ167" s="31">
        <v>969.31767751620521</v>
      </c>
      <c r="EA167" s="31">
        <v>1223.490388980952</v>
      </c>
      <c r="EB167" s="31">
        <v>669.51494879946563</v>
      </c>
      <c r="EC167" s="31">
        <v>534.85768908055036</v>
      </c>
      <c r="ED167" s="31">
        <v>1051.6152029353393</v>
      </c>
      <c r="EE167" s="31">
        <v>524.74206525615887</v>
      </c>
      <c r="EF167" s="31">
        <v>781.79914112306801</v>
      </c>
      <c r="EG167" s="31">
        <v>555.25244440175959</v>
      </c>
      <c r="EH167" s="31">
        <v>804.06198852469993</v>
      </c>
      <c r="EI167" s="31">
        <v>2191.1143921324583</v>
      </c>
      <c r="EJ167" s="31">
        <v>1763.653760352692</v>
      </c>
      <c r="EK167" s="31">
        <v>2065.4445013646109</v>
      </c>
      <c r="EL167" s="31">
        <v>1420.7830349856781</v>
      </c>
      <c r="EM167" s="31">
        <v>1294.0007126380738</v>
      </c>
      <c r="EN167" s="31">
        <v>609.6672387976671</v>
      </c>
      <c r="EO167" s="31">
        <v>9405.7229997223621</v>
      </c>
      <c r="EP167" s="31">
        <v>1049.6059767937384</v>
      </c>
      <c r="EQ167" s="31">
        <v>1246.9279944765822</v>
      </c>
      <c r="ER167" s="31">
        <v>516.53923800748328</v>
      </c>
      <c r="ES167" s="31">
        <v>925.06688147399075</v>
      </c>
      <c r="ET167" s="31">
        <v>941.84826265033121</v>
      </c>
      <c r="EU167" s="31">
        <v>714.93551645933644</v>
      </c>
      <c r="EV167" s="31">
        <v>1247.9628568635483</v>
      </c>
      <c r="EW167" s="31">
        <v>5515.2424145958557</v>
      </c>
      <c r="EX167" s="31">
        <v>1126.2896077467358</v>
      </c>
      <c r="EY167" s="31">
        <v>586.19690286943774</v>
      </c>
      <c r="EZ167" s="31">
        <v>616.20076830248615</v>
      </c>
      <c r="FA167" s="31">
        <v>961.99060731679276</v>
      </c>
      <c r="FB167" s="31">
        <v>3969.0692164810407</v>
      </c>
      <c r="FC167" s="31">
        <v>1830.9668997820818</v>
      </c>
      <c r="FD167" s="31">
        <v>1403.6201180319288</v>
      </c>
      <c r="FE167" s="31">
        <v>3333.9247532422819</v>
      </c>
      <c r="FF167" s="31">
        <v>658.87457385262428</v>
      </c>
      <c r="FG167" s="31">
        <v>1286.8961580578712</v>
      </c>
      <c r="FH167" s="31">
        <v>805.64876268155933</v>
      </c>
      <c r="FI167" s="31">
        <v>1421.4466896222139</v>
      </c>
      <c r="FJ167" s="31">
        <v>1396.0794114920013</v>
      </c>
      <c r="FK167" s="31">
        <v>3307.0848516004185</v>
      </c>
      <c r="FL167" s="31">
        <v>1124.5461196033418</v>
      </c>
      <c r="FM167" s="31">
        <v>1201.6170470697141</v>
      </c>
      <c r="FN167" s="31">
        <v>4270.8511749580839</v>
      </c>
      <c r="FO167" s="31">
        <v>910.04808836031998</v>
      </c>
      <c r="FP167" s="31">
        <v>2461.9076457193091</v>
      </c>
      <c r="FQ167" s="31">
        <v>600.2675316280347</v>
      </c>
      <c r="FR167" s="31">
        <v>1055.5528193736375</v>
      </c>
      <c r="FS167" s="31">
        <v>2446.0590685913553</v>
      </c>
      <c r="FT167" s="31">
        <v>779.83026040582126</v>
      </c>
      <c r="FU167" s="31">
        <v>760.63111902620153</v>
      </c>
      <c r="FV167" s="31">
        <v>1040.7434971076079</v>
      </c>
      <c r="FW167" s="31">
        <v>1401.8108747410238</v>
      </c>
      <c r="FX167" s="31">
        <v>1423.7821282231698</v>
      </c>
      <c r="FY167" s="32">
        <v>1395.368452690602</v>
      </c>
      <c r="FZ167" s="31" t="s">
        <v>345</v>
      </c>
      <c r="GA167" s="49">
        <v>4087.2687804037168</v>
      </c>
    </row>
    <row r="168" spans="1:183">
      <c r="A168" s="50">
        <v>1976</v>
      </c>
      <c r="B168" s="31">
        <v>12201.003895962276</v>
      </c>
      <c r="C168" s="31">
        <v>13122.311690959128</v>
      </c>
      <c r="D168" s="31">
        <v>14466.360025517508</v>
      </c>
      <c r="E168" s="31">
        <v>11358.403813728612</v>
      </c>
      <c r="F168" s="31">
        <v>13466.386011558559</v>
      </c>
      <c r="G168" s="31">
        <v>12683.847116890714</v>
      </c>
      <c r="H168" s="31">
        <v>11385.273424790363</v>
      </c>
      <c r="I168" s="31">
        <v>13884.909802988588</v>
      </c>
      <c r="J168" s="31">
        <v>12930.006027314492</v>
      </c>
      <c r="K168" s="31">
        <v>14824.981756263682</v>
      </c>
      <c r="L168" s="31">
        <v>17170.318283653436</v>
      </c>
      <c r="M168" s="31">
        <v>12114.952140340889</v>
      </c>
      <c r="N168" s="32">
        <v>12699.869217679548</v>
      </c>
      <c r="O168" s="31">
        <v>7302.4970568188855</v>
      </c>
      <c r="P168" s="31">
        <v>8104.555485377743</v>
      </c>
      <c r="Q168" s="31">
        <v>6814.1970926951553</v>
      </c>
      <c r="R168" s="31">
        <v>8599.2691568523642</v>
      </c>
      <c r="S168" s="31">
        <v>8900.0001044723558</v>
      </c>
      <c r="T168" s="32">
        <v>11955.10410202303</v>
      </c>
      <c r="U168" s="31">
        <v>13558.837267794905</v>
      </c>
      <c r="V168" s="31">
        <v>12648.285265811544</v>
      </c>
      <c r="W168" s="31">
        <v>14902.391835866907</v>
      </c>
      <c r="X168" s="31">
        <v>16975.086568670169</v>
      </c>
      <c r="Y168" s="32">
        <v>16550.032276892627</v>
      </c>
      <c r="Z168" s="31">
        <v>2298.6362924170003</v>
      </c>
      <c r="AA168" s="31">
        <v>5981.8544501656979</v>
      </c>
      <c r="AB168" s="31">
        <v>7461.1593775730571</v>
      </c>
      <c r="AC168" s="31">
        <v>5790.6542928825211</v>
      </c>
      <c r="AD168" s="31">
        <v>5895.404427396762</v>
      </c>
      <c r="AE168" s="31">
        <v>3916.7674542304094</v>
      </c>
      <c r="AF168" s="31">
        <v>4939.1865995482849</v>
      </c>
      <c r="AG168" s="32">
        <v>5469.1051764940539</v>
      </c>
      <c r="AH168" s="31" t="s">
        <v>345</v>
      </c>
      <c r="AI168" s="31" t="s">
        <v>345</v>
      </c>
      <c r="AJ168" s="31" t="s">
        <v>345</v>
      </c>
      <c r="AK168" s="31" t="s">
        <v>345</v>
      </c>
      <c r="AL168" s="31" t="s">
        <v>345</v>
      </c>
      <c r="AM168" s="32"/>
      <c r="AN168" s="31"/>
      <c r="AO168" s="31"/>
      <c r="AP168" s="32"/>
      <c r="AQ168" s="31" t="s">
        <v>345</v>
      </c>
      <c r="AR168" s="31" t="s">
        <v>345</v>
      </c>
      <c r="AS168" s="31" t="s">
        <v>345</v>
      </c>
      <c r="AT168" s="31" t="s">
        <v>345</v>
      </c>
      <c r="AU168" s="31" t="s">
        <v>345</v>
      </c>
      <c r="AV168" s="31" t="s">
        <v>345</v>
      </c>
      <c r="AW168" s="31" t="s">
        <v>345</v>
      </c>
      <c r="AX168" s="31" t="s">
        <v>345</v>
      </c>
      <c r="AY168" s="31" t="s">
        <v>345</v>
      </c>
      <c r="AZ168" s="31" t="s">
        <v>345</v>
      </c>
      <c r="BA168" s="31" t="s">
        <v>345</v>
      </c>
      <c r="BB168" s="31" t="s">
        <v>345</v>
      </c>
      <c r="BC168" s="31" t="s">
        <v>345</v>
      </c>
      <c r="BD168" s="31" t="s">
        <v>345</v>
      </c>
      <c r="BE168" s="31" t="s">
        <v>345</v>
      </c>
      <c r="BF168" s="32">
        <v>6363.1720449372824</v>
      </c>
      <c r="BG168" s="31">
        <v>7965.201829689333</v>
      </c>
      <c r="BH168" s="31">
        <v>4469.6199922941141</v>
      </c>
      <c r="BI168" s="31">
        <v>4347.0255614904754</v>
      </c>
      <c r="BJ168" s="31">
        <v>3713.2884162675541</v>
      </c>
      <c r="BK168" s="31">
        <v>5243.7670970044273</v>
      </c>
      <c r="BL168" s="31">
        <v>4270.6061869497717</v>
      </c>
      <c r="BM168" s="31">
        <v>5601.5379238028654</v>
      </c>
      <c r="BN168" s="31">
        <v>10929.354395426944</v>
      </c>
      <c r="BO168" s="32">
        <v>5239.9848998693205</v>
      </c>
      <c r="BP168" s="31">
        <v>2647.0293865058406</v>
      </c>
      <c r="BQ168" s="31">
        <v>4506.098683121827</v>
      </c>
      <c r="BR168" s="31">
        <v>2438.6189608515356</v>
      </c>
      <c r="BS168" s="31">
        <v>2198.2056134717136</v>
      </c>
      <c r="BT168" s="31">
        <v>3686.7176505902216</v>
      </c>
      <c r="BU168" s="31">
        <v>2532.3750933292322</v>
      </c>
      <c r="BV168" s="31">
        <v>3578.5820525532968</v>
      </c>
      <c r="BW168" s="31">
        <v>1107.2084949969369</v>
      </c>
      <c r="BX168" s="31">
        <v>1850.5693200181706</v>
      </c>
      <c r="BY168" s="31">
        <v>3563.8149272424898</v>
      </c>
      <c r="BZ168" s="31">
        <v>3186.2818436117882</v>
      </c>
      <c r="CA168" s="31">
        <v>4161.8303571428569</v>
      </c>
      <c r="CB168" s="31">
        <v>2312.7994524298424</v>
      </c>
      <c r="CC168" s="31">
        <v>7092.8993349580742</v>
      </c>
      <c r="CD168" s="31">
        <v>9847.4762109879775</v>
      </c>
      <c r="CE168" s="32">
        <v>3112.3844547314911</v>
      </c>
      <c r="CF168" s="31">
        <v>5715.2818465895225</v>
      </c>
      <c r="CG168" s="32">
        <v>4855.7883956011237</v>
      </c>
      <c r="CH168" s="31">
        <v>852.67088219967013</v>
      </c>
      <c r="CI168" s="31">
        <v>889.35806451612905</v>
      </c>
      <c r="CJ168" s="31">
        <v>1590.8602062086889</v>
      </c>
      <c r="CK168" s="31">
        <v>11668.967903931694</v>
      </c>
      <c r="CL168" s="31">
        <v>2152.3071640078247</v>
      </c>
      <c r="CM168" s="31">
        <v>3476.4082543223649</v>
      </c>
      <c r="CN168" s="31">
        <v>2091.3665576903759</v>
      </c>
      <c r="CO168" s="31">
        <v>3918.4058411925766</v>
      </c>
      <c r="CP168" s="31">
        <v>540.95678135932167</v>
      </c>
      <c r="CQ168" s="31">
        <v>691.57437927798276</v>
      </c>
      <c r="CR168" s="31">
        <v>7905.7104913678622</v>
      </c>
      <c r="CS168" s="31">
        <v>2910.3160492029492</v>
      </c>
      <c r="CT168" s="31">
        <v>662.00181069740734</v>
      </c>
      <c r="CU168" s="31">
        <v>1005.7795111002297</v>
      </c>
      <c r="CV168" s="31">
        <v>6797.1918196485412</v>
      </c>
      <c r="CW168" s="31">
        <v>1546.338120899107</v>
      </c>
      <c r="CX168" s="32">
        <v>1617.3134771960029</v>
      </c>
      <c r="CY168" s="31">
        <v>737.44761615265418</v>
      </c>
      <c r="CZ168" s="31">
        <v>643.40679609151823</v>
      </c>
      <c r="DA168" s="31">
        <v>804.27671149706316</v>
      </c>
      <c r="DB168" s="31">
        <v>938.70826749151058</v>
      </c>
      <c r="DC168" s="31">
        <v>2840.9216429727171</v>
      </c>
      <c r="DD168" s="31">
        <v>809.34765592591282</v>
      </c>
      <c r="DE168" s="31">
        <v>2468.2870859913069</v>
      </c>
      <c r="DF168" s="32">
        <v>1215.9916178858571</v>
      </c>
      <c r="DG168" s="31">
        <v>4313.1578821539779</v>
      </c>
      <c r="DH168" s="31">
        <v>6691.3517428962932</v>
      </c>
      <c r="DI168" s="31">
        <v>5023.0931416101075</v>
      </c>
      <c r="DJ168" s="31">
        <v>10071.305170059875</v>
      </c>
      <c r="DK168" s="31">
        <v>3096.4240428012813</v>
      </c>
      <c r="DL168" s="31">
        <v>18166.058135065618</v>
      </c>
      <c r="DM168" s="31">
        <v>3522.5247220709175</v>
      </c>
      <c r="DN168" s="31">
        <v>4597.1700942618954</v>
      </c>
      <c r="DO168" s="31">
        <v>34611.32214824039</v>
      </c>
      <c r="DP168" s="31">
        <v>12105.725344387049</v>
      </c>
      <c r="DQ168" s="31">
        <v>5975.6430440721397</v>
      </c>
      <c r="DR168" s="31">
        <v>4137.7810362211667</v>
      </c>
      <c r="DS168" s="31">
        <v>25598.046410806859</v>
      </c>
      <c r="DT168" s="31">
        <v>2002.6621642267949</v>
      </c>
      <c r="DU168" s="31">
        <v>2284.1698841698844</v>
      </c>
      <c r="DV168" s="32">
        <v>5781.3971114506585</v>
      </c>
      <c r="DW168" s="32">
        <v>1816.0212164981942</v>
      </c>
      <c r="DX168" s="31">
        <v>2608.2398291784166</v>
      </c>
      <c r="DY168" s="31">
        <v>953.8205484813069</v>
      </c>
      <c r="DZ168" s="31">
        <v>983.27752815168867</v>
      </c>
      <c r="EA168" s="31">
        <v>1381.4913741797466</v>
      </c>
      <c r="EB168" s="31">
        <v>652.44914798109767</v>
      </c>
      <c r="EC168" s="31">
        <v>565.78067007274103</v>
      </c>
      <c r="ED168" s="31">
        <v>1043.9676463665674</v>
      </c>
      <c r="EE168" s="31">
        <v>520.31692614028964</v>
      </c>
      <c r="EF168" s="31">
        <v>794.85202958108039</v>
      </c>
      <c r="EG168" s="31">
        <v>535.33354916697419</v>
      </c>
      <c r="EH168" s="31">
        <v>691.56774366324669</v>
      </c>
      <c r="EI168" s="31">
        <v>2140.5412417803805</v>
      </c>
      <c r="EJ168" s="31">
        <v>1893.1936343552711</v>
      </c>
      <c r="EK168" s="31">
        <v>2154.3700303294904</v>
      </c>
      <c r="EL168" s="31">
        <v>1606.4254653343646</v>
      </c>
      <c r="EM168" s="31">
        <v>1451.7211018405937</v>
      </c>
      <c r="EN168" s="31">
        <v>610.83041912618478</v>
      </c>
      <c r="EO168" s="31">
        <v>12339.926889306133</v>
      </c>
      <c r="EP168" s="31">
        <v>1133.9075660589147</v>
      </c>
      <c r="EQ168" s="31">
        <v>1177.840810154355</v>
      </c>
      <c r="ER168" s="31">
        <v>556.04408462374636</v>
      </c>
      <c r="ES168" s="31">
        <v>901.98825812662039</v>
      </c>
      <c r="ET168" s="31">
        <v>943.41478505266377</v>
      </c>
      <c r="EU168" s="31">
        <v>814.35631658360512</v>
      </c>
      <c r="EV168" s="31">
        <v>1263.4985164743086</v>
      </c>
      <c r="EW168" s="31">
        <v>6540.4926936117863</v>
      </c>
      <c r="EX168" s="31">
        <v>1063.1483744038489</v>
      </c>
      <c r="EY168" s="31">
        <v>591.13219738680527</v>
      </c>
      <c r="EZ168" s="31">
        <v>683.61345010659306</v>
      </c>
      <c r="FA168" s="31">
        <v>1020.0815942724952</v>
      </c>
      <c r="FB168" s="31">
        <v>4551.0908392476003</v>
      </c>
      <c r="FC168" s="31">
        <v>1992.4665366769304</v>
      </c>
      <c r="FD168" s="31">
        <v>1294.5695135189785</v>
      </c>
      <c r="FE168" s="31">
        <v>3388.6605401979368</v>
      </c>
      <c r="FF168" s="31">
        <v>647.93714303757315</v>
      </c>
      <c r="FG168" s="31">
        <v>1384.5834470485545</v>
      </c>
      <c r="FH168" s="31">
        <v>766.28067846332056</v>
      </c>
      <c r="FI168" s="31">
        <v>1496.8637141227903</v>
      </c>
      <c r="FJ168" s="31">
        <v>1487.4304185997021</v>
      </c>
      <c r="FK168" s="31">
        <v>3582.7221657481123</v>
      </c>
      <c r="FL168" s="31">
        <v>1070.1853305286202</v>
      </c>
      <c r="FM168" s="31">
        <v>1166.4104920322413</v>
      </c>
      <c r="FN168" s="31">
        <v>4267.0896929228256</v>
      </c>
      <c r="FO168" s="31">
        <v>1044.1430262785811</v>
      </c>
      <c r="FP168" s="31">
        <v>2471.7670558492478</v>
      </c>
      <c r="FQ168" s="31">
        <v>624.67330654777231</v>
      </c>
      <c r="FR168" s="31">
        <v>1026.2552784802067</v>
      </c>
      <c r="FS168" s="31">
        <v>2569.2230806386933</v>
      </c>
      <c r="FT168" s="31">
        <v>765.47083360106853</v>
      </c>
      <c r="FU168" s="31">
        <v>697.34432392657789</v>
      </c>
      <c r="FV168" s="31">
        <v>1070.9135721668483</v>
      </c>
      <c r="FW168" s="31">
        <v>1357.0555342959767</v>
      </c>
      <c r="FX168" s="31">
        <v>1532.8510186721467</v>
      </c>
      <c r="FY168" s="32">
        <v>1450.0198243767895</v>
      </c>
      <c r="FZ168" s="31" t="s">
        <v>345</v>
      </c>
      <c r="GA168" s="49">
        <v>4213.3919211859211</v>
      </c>
    </row>
    <row r="169" spans="1:183">
      <c r="A169" s="50">
        <v>1977</v>
      </c>
      <c r="B169" s="31">
        <v>12766.716478847</v>
      </c>
      <c r="C169" s="31">
        <v>13189.944816632391</v>
      </c>
      <c r="D169" s="31">
        <v>14655.436197372899</v>
      </c>
      <c r="E169" s="31">
        <v>11354.528960506041</v>
      </c>
      <c r="F169" s="31">
        <v>13912.703666924124</v>
      </c>
      <c r="G169" s="31">
        <v>13071.902449071224</v>
      </c>
      <c r="H169" s="31">
        <v>11668.15571633189</v>
      </c>
      <c r="I169" s="31">
        <v>14176.868255652265</v>
      </c>
      <c r="J169" s="31">
        <v>13424.932833440329</v>
      </c>
      <c r="K169" s="31">
        <v>14559.985458070771</v>
      </c>
      <c r="L169" s="31">
        <v>17635.294907371641</v>
      </c>
      <c r="M169" s="31">
        <v>12383.613093860695</v>
      </c>
      <c r="N169" s="32">
        <v>13022.529537125873</v>
      </c>
      <c r="O169" s="31">
        <v>7795.4705217152114</v>
      </c>
      <c r="P169" s="31">
        <v>8255.1617724012704</v>
      </c>
      <c r="Q169" s="31">
        <v>7165.6696955270836</v>
      </c>
      <c r="R169" s="31">
        <v>8833.0634759461009</v>
      </c>
      <c r="S169" s="31">
        <v>9414.5987414250158</v>
      </c>
      <c r="T169" s="32">
        <v>12261.931601250222</v>
      </c>
      <c r="U169" s="31">
        <v>13546.37241457713</v>
      </c>
      <c r="V169" s="31">
        <v>11989.004391923914</v>
      </c>
      <c r="W169" s="31">
        <v>15222.680741624783</v>
      </c>
      <c r="X169" s="31">
        <v>17566.502753826528</v>
      </c>
      <c r="Y169" s="32">
        <v>17068.916816955661</v>
      </c>
      <c r="Z169" s="31">
        <v>2308.6919862755076</v>
      </c>
      <c r="AA169" s="31">
        <v>5896.1639438439315</v>
      </c>
      <c r="AB169" s="31">
        <v>7743.5256841828705</v>
      </c>
      <c r="AC169" s="31">
        <v>6126.0974079608905</v>
      </c>
      <c r="AD169" s="31">
        <v>5949.3796169458301</v>
      </c>
      <c r="AE169" s="31">
        <v>3966.3887270994874</v>
      </c>
      <c r="AF169" s="31">
        <v>5249.5306664901736</v>
      </c>
      <c r="AG169" s="32">
        <v>5612.1098310432053</v>
      </c>
      <c r="AH169" s="31" t="s">
        <v>345</v>
      </c>
      <c r="AI169" s="31" t="s">
        <v>345</v>
      </c>
      <c r="AJ169" s="31" t="s">
        <v>345</v>
      </c>
      <c r="AK169" s="31" t="s">
        <v>345</v>
      </c>
      <c r="AL169" s="31" t="s">
        <v>345</v>
      </c>
      <c r="AM169" s="32"/>
      <c r="AN169" s="31"/>
      <c r="AO169" s="31"/>
      <c r="AP169" s="32"/>
      <c r="AQ169" s="31" t="s">
        <v>345</v>
      </c>
      <c r="AR169" s="31" t="s">
        <v>345</v>
      </c>
      <c r="AS169" s="31" t="s">
        <v>345</v>
      </c>
      <c r="AT169" s="31" t="s">
        <v>345</v>
      </c>
      <c r="AU169" s="31" t="s">
        <v>345</v>
      </c>
      <c r="AV169" s="31" t="s">
        <v>345</v>
      </c>
      <c r="AW169" s="31" t="s">
        <v>345</v>
      </c>
      <c r="AX169" s="31" t="s">
        <v>345</v>
      </c>
      <c r="AY169" s="31" t="s">
        <v>345</v>
      </c>
      <c r="AZ169" s="31" t="s">
        <v>345</v>
      </c>
      <c r="BA169" s="31" t="s">
        <v>345</v>
      </c>
      <c r="BB169" s="31" t="s">
        <v>345</v>
      </c>
      <c r="BC169" s="31" t="s">
        <v>345</v>
      </c>
      <c r="BD169" s="31" t="s">
        <v>345</v>
      </c>
      <c r="BE169" s="31" t="s">
        <v>345</v>
      </c>
      <c r="BF169" s="32">
        <v>6454.464080897108</v>
      </c>
      <c r="BG169" s="31">
        <v>8304.3814243108864</v>
      </c>
      <c r="BH169" s="31">
        <v>4565.3607057609752</v>
      </c>
      <c r="BI169" s="31">
        <v>4700.0844688143743</v>
      </c>
      <c r="BJ169" s="31">
        <v>3793.2640630598353</v>
      </c>
      <c r="BK169" s="31">
        <v>5293.2736361130374</v>
      </c>
      <c r="BL169" s="31">
        <v>4156.9473709950144</v>
      </c>
      <c r="BM169" s="31">
        <v>5628.6905175408128</v>
      </c>
      <c r="BN169" s="31">
        <v>11250.882452283149</v>
      </c>
      <c r="BO169" s="32">
        <v>5356.5068926117174</v>
      </c>
      <c r="BP169" s="31">
        <v>2691.0953289514609</v>
      </c>
      <c r="BQ169" s="31">
        <v>4768.8902358454552</v>
      </c>
      <c r="BR169" s="31">
        <v>2520.2380208488416</v>
      </c>
      <c r="BS169" s="31">
        <v>2249.7548464961906</v>
      </c>
      <c r="BT169" s="31">
        <v>3809.7967458117791</v>
      </c>
      <c r="BU169" s="31">
        <v>2612.6737443217717</v>
      </c>
      <c r="BV169" s="31">
        <v>3766.9840245279975</v>
      </c>
      <c r="BW169" s="31">
        <v>1096.3976655262629</v>
      </c>
      <c r="BX169" s="31">
        <v>1979.2258205997246</v>
      </c>
      <c r="BY169" s="31">
        <v>3450.9234454153211</v>
      </c>
      <c r="BZ169" s="31">
        <v>3349.2549512682622</v>
      </c>
      <c r="CA169" s="31">
        <v>4096.6340933767642</v>
      </c>
      <c r="CB169" s="31">
        <v>2503.5152326749248</v>
      </c>
      <c r="CC169" s="31">
        <v>7422.3552889028533</v>
      </c>
      <c r="CD169" s="31">
        <v>10296.349694757217</v>
      </c>
      <c r="CE169" s="32">
        <v>3221.6347577495453</v>
      </c>
      <c r="CF169" s="31">
        <v>5767.5554026351429</v>
      </c>
      <c r="CG169" s="32">
        <v>4970.6571115031793</v>
      </c>
      <c r="CH169" s="31">
        <v>893.62714702874018</v>
      </c>
      <c r="CI169" s="31">
        <v>936.64668769716081</v>
      </c>
      <c r="CJ169" s="31">
        <v>1675.3383501549131</v>
      </c>
      <c r="CK169" s="31">
        <v>12063.854975732371</v>
      </c>
      <c r="CL169" s="31">
        <v>2210.9471306053438</v>
      </c>
      <c r="CM169" s="31">
        <v>3774.5910637830716</v>
      </c>
      <c r="CN169" s="31">
        <v>2249.3285979285492</v>
      </c>
      <c r="CO169" s="31">
        <v>4235.7786665074909</v>
      </c>
      <c r="CP169" s="31">
        <v>529.48746509865168</v>
      </c>
      <c r="CQ169" s="31">
        <v>720.35988893499189</v>
      </c>
      <c r="CR169" s="31">
        <v>8706.5034797216213</v>
      </c>
      <c r="CS169" s="31">
        <v>3076.0473356142575</v>
      </c>
      <c r="CT169" s="31">
        <v>667.57060628542399</v>
      </c>
      <c r="CU169" s="31">
        <v>1023.0102648039506</v>
      </c>
      <c r="CV169" s="31">
        <v>7223.5840536704936</v>
      </c>
      <c r="CW169" s="31">
        <v>1619.8342606806111</v>
      </c>
      <c r="CX169" s="32">
        <v>1685.4912599521206</v>
      </c>
      <c r="CY169" s="31">
        <v>669.27090263603623</v>
      </c>
      <c r="CZ169" s="31">
        <v>717.44527691871554</v>
      </c>
      <c r="DA169" s="31">
        <v>820.67208461930227</v>
      </c>
      <c r="DB169" s="31">
        <v>967.93193717277484</v>
      </c>
      <c r="DC169" s="31">
        <v>2840.9244045445971</v>
      </c>
      <c r="DD169" s="31">
        <v>818.13044992366054</v>
      </c>
      <c r="DE169" s="31">
        <v>2450.5909826100551</v>
      </c>
      <c r="DF169" s="32">
        <v>1215.3949530009859</v>
      </c>
      <c r="DG169" s="31">
        <v>4444.1117029023353</v>
      </c>
      <c r="DH169" s="31">
        <v>6402.0745533413328</v>
      </c>
      <c r="DI169" s="31">
        <v>4992.0079135051847</v>
      </c>
      <c r="DJ169" s="31">
        <v>9863.066832774095</v>
      </c>
      <c r="DK169" s="31">
        <v>3182.3899724391335</v>
      </c>
      <c r="DL169" s="31">
        <v>16417.348595972264</v>
      </c>
      <c r="DM169" s="31">
        <v>3612.6767138254704</v>
      </c>
      <c r="DN169" s="31">
        <v>4390.1672716832518</v>
      </c>
      <c r="DO169" s="31">
        <v>28857.644356362813</v>
      </c>
      <c r="DP169" s="31">
        <v>13064.024664591989</v>
      </c>
      <c r="DQ169" s="31">
        <v>5704.8372456539082</v>
      </c>
      <c r="DR169" s="31">
        <v>4224.1431022307052</v>
      </c>
      <c r="DS169" s="31">
        <v>26296.287735671667</v>
      </c>
      <c r="DT169" s="31">
        <v>2161.7116035008944</v>
      </c>
      <c r="DU169" s="31">
        <v>2348.0538922155688</v>
      </c>
      <c r="DV169" s="32">
        <v>5792.8009969647528</v>
      </c>
      <c r="DW169" s="32">
        <v>1880.9317539072069</v>
      </c>
      <c r="DX169" s="31">
        <v>2758.686938258641</v>
      </c>
      <c r="DY169" s="31">
        <v>940.82885740642746</v>
      </c>
      <c r="DZ169" s="31">
        <v>1009.7435879411659</v>
      </c>
      <c r="EA169" s="31">
        <v>1357.6464633620647</v>
      </c>
      <c r="EB169" s="31">
        <v>683.54351469945186</v>
      </c>
      <c r="EC169" s="31">
        <v>621.53298433101838</v>
      </c>
      <c r="ED169" s="31">
        <v>1070.017637251525</v>
      </c>
      <c r="EE169" s="31">
        <v>517.7603542355572</v>
      </c>
      <c r="EF169" s="31">
        <v>837.72521062303349</v>
      </c>
      <c r="EG169" s="31">
        <v>484.77544013936023</v>
      </c>
      <c r="EH169" s="31">
        <v>624.48065964037755</v>
      </c>
      <c r="EI169" s="31">
        <v>1908.8112786731658</v>
      </c>
      <c r="EJ169" s="31">
        <v>1902.6355794981062</v>
      </c>
      <c r="EK169" s="31">
        <v>1793.9324745785214</v>
      </c>
      <c r="EL169" s="31">
        <v>1766.9635845842497</v>
      </c>
      <c r="EM169" s="31">
        <v>1458.4144284416761</v>
      </c>
      <c r="EN169" s="31">
        <v>613.39158347190119</v>
      </c>
      <c r="EO169" s="31">
        <v>9528.6790736001803</v>
      </c>
      <c r="EP169" s="31">
        <v>1152.1360512402848</v>
      </c>
      <c r="EQ169" s="31">
        <v>1181.4205570273132</v>
      </c>
      <c r="ER169" s="31">
        <v>557.33761274145922</v>
      </c>
      <c r="ES169" s="31">
        <v>823.44053022323692</v>
      </c>
      <c r="ET169" s="31">
        <v>990.91534081897089</v>
      </c>
      <c r="EU169" s="31">
        <v>936.02566914853833</v>
      </c>
      <c r="EV169" s="31">
        <v>1220.5137899272095</v>
      </c>
      <c r="EW169" s="31">
        <v>6945.447157249494</v>
      </c>
      <c r="EX169" s="31">
        <v>1060.7191607951331</v>
      </c>
      <c r="EY169" s="31">
        <v>602.80999931214888</v>
      </c>
      <c r="EZ169" s="31">
        <v>720.13702672183319</v>
      </c>
      <c r="FA169" s="31">
        <v>989.01930722752127</v>
      </c>
      <c r="FB169" s="31">
        <v>4767.9179780754657</v>
      </c>
      <c r="FC169" s="31">
        <v>2049.8516574032606</v>
      </c>
      <c r="FD169" s="31">
        <v>1263.0819616155741</v>
      </c>
      <c r="FE169" s="31">
        <v>3504.7064139662562</v>
      </c>
      <c r="FF169" s="31">
        <v>681.65446529982955</v>
      </c>
      <c r="FG169" s="31">
        <v>1392.5094390629947</v>
      </c>
      <c r="FH169" s="31">
        <v>779.21042081600581</v>
      </c>
      <c r="FI169" s="31">
        <v>1612.9775565694272</v>
      </c>
      <c r="FJ169" s="31">
        <v>1402.918221920597</v>
      </c>
      <c r="FK169" s="31">
        <v>3786.892495054929</v>
      </c>
      <c r="FL169" s="31">
        <v>1065.3017800311679</v>
      </c>
      <c r="FM169" s="31">
        <v>1420.2291609212639</v>
      </c>
      <c r="FN169" s="31">
        <v>4155.3402307531123</v>
      </c>
      <c r="FO169" s="31">
        <v>1165.2615385852837</v>
      </c>
      <c r="FP169" s="31">
        <v>2473.4581154013154</v>
      </c>
      <c r="FQ169" s="31">
        <v>623.37506465111005</v>
      </c>
      <c r="FR169" s="31">
        <v>1057.3979733262902</v>
      </c>
      <c r="FS169" s="31">
        <v>2592.378101473354</v>
      </c>
      <c r="FT169" s="31">
        <v>757.14486415828128</v>
      </c>
      <c r="FU169" s="31">
        <v>681.29715726376958</v>
      </c>
      <c r="FV169" s="31">
        <v>989.76295709424994</v>
      </c>
      <c r="FW169" s="31">
        <v>1220.6969866640209</v>
      </c>
      <c r="FX169" s="31">
        <v>1428.2542736623993</v>
      </c>
      <c r="FY169" s="32">
        <v>1469.9039407707967</v>
      </c>
      <c r="FZ169" s="31" t="s">
        <v>345</v>
      </c>
      <c r="GA169" s="49">
        <v>4309.2265360553329</v>
      </c>
    </row>
    <row r="170" spans="1:183">
      <c r="A170" s="50">
        <v>1978</v>
      </c>
      <c r="B170" s="31">
        <v>12730.642310776939</v>
      </c>
      <c r="C170" s="31">
        <v>13553.923314038067</v>
      </c>
      <c r="D170" s="31">
        <v>14825.693192355306</v>
      </c>
      <c r="E170" s="31">
        <v>11558.900862867087</v>
      </c>
      <c r="F170" s="31">
        <v>14240.210981282737</v>
      </c>
      <c r="G170" s="31">
        <v>13455.319912719066</v>
      </c>
      <c r="H170" s="31">
        <v>12064.229637538441</v>
      </c>
      <c r="I170" s="31">
        <v>14424.018677519885</v>
      </c>
      <c r="J170" s="31">
        <v>13840.21049120456</v>
      </c>
      <c r="K170" s="31">
        <v>14497.945867568873</v>
      </c>
      <c r="L170" s="31">
        <v>17662.186967435646</v>
      </c>
      <c r="M170" s="31">
        <v>12827.834849644809</v>
      </c>
      <c r="N170" s="32">
        <v>13367.365393234473</v>
      </c>
      <c r="O170" s="31">
        <v>8249.8491249245617</v>
      </c>
      <c r="P170" s="31">
        <v>8694.5234862633024</v>
      </c>
      <c r="Q170" s="31">
        <v>7339.9953396200344</v>
      </c>
      <c r="R170" s="31">
        <v>9022.9970217330319</v>
      </c>
      <c r="S170" s="31">
        <v>9830.2834420744184</v>
      </c>
      <c r="T170" s="32">
        <v>12585.004223018215</v>
      </c>
      <c r="U170" s="31">
        <v>13768.650955181562</v>
      </c>
      <c r="V170" s="31">
        <v>12033.925074230841</v>
      </c>
      <c r="W170" s="31">
        <v>15680.200363616697</v>
      </c>
      <c r="X170" s="31">
        <v>18372.972123009189</v>
      </c>
      <c r="Y170" s="32">
        <v>17803.361439381115</v>
      </c>
      <c r="Z170" s="31">
        <v>2319.3179934452814</v>
      </c>
      <c r="AA170" s="31">
        <v>6019.2247482427047</v>
      </c>
      <c r="AB170" s="31">
        <v>7786.4329619181417</v>
      </c>
      <c r="AC170" s="31">
        <v>6253.2946659666395</v>
      </c>
      <c r="AD170" s="31">
        <v>6110.8467909279161</v>
      </c>
      <c r="AE170" s="31">
        <v>4062.9512426185279</v>
      </c>
      <c r="AF170" s="31">
        <v>5491.2231130501932</v>
      </c>
      <c r="AG170" s="32">
        <v>5749.4234109436511</v>
      </c>
      <c r="AH170" s="31" t="s">
        <v>345</v>
      </c>
      <c r="AI170" s="31" t="s">
        <v>345</v>
      </c>
      <c r="AJ170" s="31" t="s">
        <v>345</v>
      </c>
      <c r="AK170" s="31" t="s">
        <v>345</v>
      </c>
      <c r="AL170" s="31" t="s">
        <v>345</v>
      </c>
      <c r="AM170" s="32"/>
      <c r="AN170" s="31"/>
      <c r="AO170" s="31"/>
      <c r="AP170" s="32"/>
      <c r="AQ170" s="31" t="s">
        <v>345</v>
      </c>
      <c r="AR170" s="31" t="s">
        <v>345</v>
      </c>
      <c r="AS170" s="31" t="s">
        <v>345</v>
      </c>
      <c r="AT170" s="31" t="s">
        <v>345</v>
      </c>
      <c r="AU170" s="31" t="s">
        <v>345</v>
      </c>
      <c r="AV170" s="31" t="s">
        <v>345</v>
      </c>
      <c r="AW170" s="31" t="s">
        <v>345</v>
      </c>
      <c r="AX170" s="31" t="s">
        <v>345</v>
      </c>
      <c r="AY170" s="31" t="s">
        <v>345</v>
      </c>
      <c r="AZ170" s="31" t="s">
        <v>345</v>
      </c>
      <c r="BA170" s="31" t="s">
        <v>345</v>
      </c>
      <c r="BB170" s="31" t="s">
        <v>345</v>
      </c>
      <c r="BC170" s="31" t="s">
        <v>345</v>
      </c>
      <c r="BD170" s="31" t="s">
        <v>345</v>
      </c>
      <c r="BE170" s="31" t="s">
        <v>345</v>
      </c>
      <c r="BF170" s="32">
        <v>6558.5149529066848</v>
      </c>
      <c r="BG170" s="31">
        <v>7807.2476832591165</v>
      </c>
      <c r="BH170" s="31">
        <v>4678.4065798117863</v>
      </c>
      <c r="BI170" s="31">
        <v>5010.6606703094321</v>
      </c>
      <c r="BJ170" s="31">
        <v>4041.6813294232652</v>
      </c>
      <c r="BK170" s="31">
        <v>5595.136852967541</v>
      </c>
      <c r="BL170" s="31">
        <v>4049.0669198427545</v>
      </c>
      <c r="BM170" s="31">
        <v>5888.1601656886432</v>
      </c>
      <c r="BN170" s="31">
        <v>11164.307294385457</v>
      </c>
      <c r="BO170" s="32">
        <v>5453.0700571694797</v>
      </c>
      <c r="BP170" s="31">
        <v>2714.5102948878898</v>
      </c>
      <c r="BQ170" s="31">
        <v>4870.0787778688509</v>
      </c>
      <c r="BR170" s="31">
        <v>2649.6705220287922</v>
      </c>
      <c r="BS170" s="31">
        <v>2247.5249056028492</v>
      </c>
      <c r="BT170" s="31">
        <v>3960.78100448739</v>
      </c>
      <c r="BU170" s="31">
        <v>2714.7983235807592</v>
      </c>
      <c r="BV170" s="31">
        <v>3862.433028679483</v>
      </c>
      <c r="BW170" s="31">
        <v>1132.0380650277557</v>
      </c>
      <c r="BX170" s="31">
        <v>2102.9910012061737</v>
      </c>
      <c r="BY170" s="31">
        <v>3439.4140515847871</v>
      </c>
      <c r="BZ170" s="31">
        <v>3021.7235245622351</v>
      </c>
      <c r="CA170" s="31">
        <v>4418.666666666667</v>
      </c>
      <c r="CB170" s="31">
        <v>2716.7648984937787</v>
      </c>
      <c r="CC170" s="31">
        <v>7819.0849948234127</v>
      </c>
      <c r="CD170" s="31">
        <v>11318.516721978689</v>
      </c>
      <c r="CE170" s="32">
        <v>3333.112515498387</v>
      </c>
      <c r="CF170" s="31">
        <v>5811.8525997581164</v>
      </c>
      <c r="CG170" s="32">
        <v>5069.9115520245487</v>
      </c>
      <c r="CH170" s="31">
        <v>977.95150418599292</v>
      </c>
      <c r="CI170" s="31">
        <v>965.5787037037037</v>
      </c>
      <c r="CJ170" s="31">
        <v>1711.3478320062079</v>
      </c>
      <c r="CK170" s="31">
        <v>12584.878299706463</v>
      </c>
      <c r="CL170" s="31">
        <v>2261.5315439869564</v>
      </c>
      <c r="CM170" s="31">
        <v>4063.9131256922124</v>
      </c>
      <c r="CN170" s="31">
        <v>2421.6460068530596</v>
      </c>
      <c r="CO170" s="31">
        <v>4716.6764189584555</v>
      </c>
      <c r="CP170" s="31">
        <v>551.32807370110504</v>
      </c>
      <c r="CQ170" s="31">
        <v>755.91400080085577</v>
      </c>
      <c r="CR170" s="31">
        <v>9276.9148366363152</v>
      </c>
      <c r="CS170" s="31">
        <v>3270.5333092819365</v>
      </c>
      <c r="CT170" s="31">
        <v>681.89987587753694</v>
      </c>
      <c r="CU170" s="31">
        <v>1079.3828457501627</v>
      </c>
      <c r="CV170" s="31">
        <v>7751.9544527532289</v>
      </c>
      <c r="CW170" s="31">
        <v>1689.9490927213728</v>
      </c>
      <c r="CX170" s="32">
        <v>1773.6120942419764</v>
      </c>
      <c r="CY170" s="31">
        <v>704.15889261583436</v>
      </c>
      <c r="CZ170" s="31">
        <v>810.38402804602572</v>
      </c>
      <c r="DA170" s="31">
        <v>835.65905603164788</v>
      </c>
      <c r="DB170" s="31">
        <v>997.00960743144367</v>
      </c>
      <c r="DC170" s="31">
        <v>2841.0295475155017</v>
      </c>
      <c r="DD170" s="31">
        <v>805.64851317955959</v>
      </c>
      <c r="DE170" s="31">
        <v>2515.5635802216889</v>
      </c>
      <c r="DF170" s="32">
        <v>1225.190148850613</v>
      </c>
      <c r="DG170" s="31">
        <v>4414.8758874301293</v>
      </c>
      <c r="DH170" s="31">
        <v>5463.7160593197505</v>
      </c>
      <c r="DI170" s="31">
        <v>5693.4819631225873</v>
      </c>
      <c r="DJ170" s="31">
        <v>10124.88810215028</v>
      </c>
      <c r="DK170" s="31">
        <v>3718.1532731362004</v>
      </c>
      <c r="DL170" s="31">
        <v>16539.471471631608</v>
      </c>
      <c r="DM170" s="31">
        <v>3709.39653212856</v>
      </c>
      <c r="DN170" s="31">
        <v>4085.7270264345661</v>
      </c>
      <c r="DO170" s="31">
        <v>29530.981503805648</v>
      </c>
      <c r="DP170" s="31">
        <v>12919.224991258829</v>
      </c>
      <c r="DQ170" s="31">
        <v>5997.6294430519119</v>
      </c>
      <c r="DR170" s="31">
        <v>4254.5149845291935</v>
      </c>
      <c r="DS170" s="31">
        <v>22545.002162076707</v>
      </c>
      <c r="DT170" s="31">
        <v>2281.1071018181401</v>
      </c>
      <c r="DU170" s="31">
        <v>2419.7530864197533</v>
      </c>
      <c r="DV170" s="32">
        <v>5659.6491866240403</v>
      </c>
      <c r="DW170" s="32">
        <v>1956.8844299900488</v>
      </c>
      <c r="DX170" s="31">
        <v>3018.6610203577666</v>
      </c>
      <c r="DY170" s="31">
        <v>960.20791515432995</v>
      </c>
      <c r="DZ170" s="31">
        <v>1012.540696559547</v>
      </c>
      <c r="EA170" s="31">
        <v>1537.3301789296481</v>
      </c>
      <c r="EB170" s="31">
        <v>746.1399515075783</v>
      </c>
      <c r="EC170" s="31">
        <v>599.70860344801304</v>
      </c>
      <c r="ED170" s="31">
        <v>1094.0842636082409</v>
      </c>
      <c r="EE170" s="31">
        <v>566.55687553587381</v>
      </c>
      <c r="EF170" s="31">
        <v>830.63040324112035</v>
      </c>
      <c r="EG170" s="31">
        <v>471.96626616591828</v>
      </c>
      <c r="EH170" s="31">
        <v>626.9937365872471</v>
      </c>
      <c r="EI170" s="31">
        <v>1823.659622354397</v>
      </c>
      <c r="EJ170" s="31">
        <v>2009.1675826586509</v>
      </c>
      <c r="EK170" s="31">
        <v>1724.0677255269404</v>
      </c>
      <c r="EL170" s="31">
        <v>1843.9380852089455</v>
      </c>
      <c r="EM170" s="31">
        <v>1572.4805623930483</v>
      </c>
      <c r="EN170" s="31">
        <v>596.5678871768099</v>
      </c>
      <c r="EO170" s="31">
        <v>6721.3623653795348</v>
      </c>
      <c r="EP170" s="31">
        <v>1057.8731679357447</v>
      </c>
      <c r="EQ170" s="31">
        <v>1259.9495159182873</v>
      </c>
      <c r="ER170" s="31">
        <v>560.85651920081636</v>
      </c>
      <c r="ES170" s="31">
        <v>915.49084566846193</v>
      </c>
      <c r="ET170" s="31">
        <v>1038.679734569703</v>
      </c>
      <c r="EU170" s="31">
        <v>1053.928366071164</v>
      </c>
      <c r="EV170" s="31">
        <v>1235.018753882651</v>
      </c>
      <c r="EW170" s="31">
        <v>6991.3367208403197</v>
      </c>
      <c r="EX170" s="31">
        <v>1006.0522117732811</v>
      </c>
      <c r="EY170" s="31">
        <v>637.17146832058586</v>
      </c>
      <c r="EZ170" s="31">
        <v>690.61738700622891</v>
      </c>
      <c r="FA170" s="31">
        <v>966.03980860291824</v>
      </c>
      <c r="FB170" s="31">
        <v>4863.2935413635696</v>
      </c>
      <c r="FC170" s="31">
        <v>2068.8460665616358</v>
      </c>
      <c r="FD170" s="31">
        <v>1235.0495821316363</v>
      </c>
      <c r="FE170" s="31">
        <v>3658.1669013482656</v>
      </c>
      <c r="FF170" s="31">
        <v>755.54526860930866</v>
      </c>
      <c r="FG170" s="31">
        <v>1271.9706719399767</v>
      </c>
      <c r="FH170" s="31">
        <v>826.94709790874367</v>
      </c>
      <c r="FI170" s="31">
        <v>1667.2821063703605</v>
      </c>
      <c r="FJ170" s="31">
        <v>1305.9112343406043</v>
      </c>
      <c r="FK170" s="31">
        <v>4008.884260580202</v>
      </c>
      <c r="FL170" s="31">
        <v>1048.1791162606778</v>
      </c>
      <c r="FM170" s="31">
        <v>1389.0369934743042</v>
      </c>
      <c r="FN170" s="31">
        <v>4174.0735933162623</v>
      </c>
      <c r="FO170" s="31">
        <v>1107.760418661187</v>
      </c>
      <c r="FP170" s="31">
        <v>2462.1655411501142</v>
      </c>
      <c r="FQ170" s="31">
        <v>622.61088359923713</v>
      </c>
      <c r="FR170" s="31">
        <v>1137.995625524029</v>
      </c>
      <c r="FS170" s="31">
        <v>2700.4915234471837</v>
      </c>
      <c r="FT170" s="31">
        <v>697.05731795475765</v>
      </c>
      <c r="FU170" s="31">
        <v>623.17236635751635</v>
      </c>
      <c r="FV170" s="31">
        <v>967.23065711256504</v>
      </c>
      <c r="FW170" s="31">
        <v>1232.115448242211</v>
      </c>
      <c r="FX170" s="31">
        <v>1341.1170716314296</v>
      </c>
      <c r="FY170" s="32">
        <v>1464.729367796419</v>
      </c>
      <c r="FZ170" s="31" t="s">
        <v>345</v>
      </c>
      <c r="GA170" s="49">
        <v>4422.311835214161</v>
      </c>
    </row>
    <row r="171" spans="1:183">
      <c r="A171" s="50">
        <v>1979</v>
      </c>
      <c r="B171" s="31">
        <v>13448.044056335415</v>
      </c>
      <c r="C171" s="31">
        <v>13860.651404871303</v>
      </c>
      <c r="D171" s="31">
        <v>15313.47717323327</v>
      </c>
      <c r="E171" s="31">
        <v>12331.547277997101</v>
      </c>
      <c r="F171" s="31">
        <v>14634.38252243052</v>
      </c>
      <c r="G171" s="31">
        <v>13993.300725607871</v>
      </c>
      <c r="H171" s="31">
        <v>12719.764560242025</v>
      </c>
      <c r="I171" s="31">
        <v>14647.25379226603</v>
      </c>
      <c r="J171" s="31">
        <v>14411.262152057463</v>
      </c>
      <c r="K171" s="31">
        <v>14928.984808295154</v>
      </c>
      <c r="L171" s="31">
        <v>18050.210680791832</v>
      </c>
      <c r="M171" s="31">
        <v>13167.283204097603</v>
      </c>
      <c r="N171" s="32">
        <v>13845.16810179654</v>
      </c>
      <c r="O171" s="31">
        <v>8366.4865506798888</v>
      </c>
      <c r="P171" s="31">
        <v>8903.7183536515258</v>
      </c>
      <c r="Q171" s="31">
        <v>7733.3061855754913</v>
      </c>
      <c r="R171" s="31">
        <v>9068.087985128177</v>
      </c>
      <c r="S171" s="31">
        <v>10220.809746423585</v>
      </c>
      <c r="T171" s="32">
        <v>13001.579805267258</v>
      </c>
      <c r="U171" s="31">
        <v>14319.541807944863</v>
      </c>
      <c r="V171" s="31">
        <v>12284.211025264256</v>
      </c>
      <c r="W171" s="31">
        <v>16170.145282140635</v>
      </c>
      <c r="X171" s="31">
        <v>18789.393703761303</v>
      </c>
      <c r="Y171" s="32">
        <v>18232.530659656786</v>
      </c>
      <c r="Z171" s="31">
        <v>2330.6254509064102</v>
      </c>
      <c r="AA171" s="31">
        <v>6244.9966151979261</v>
      </c>
      <c r="AB171" s="31">
        <v>7804.3874686738163</v>
      </c>
      <c r="AC171" s="31">
        <v>6251.0194343467165</v>
      </c>
      <c r="AD171" s="31">
        <v>5942.0855097458343</v>
      </c>
      <c r="AE171" s="31">
        <v>4148.1894920887862</v>
      </c>
      <c r="AF171" s="31">
        <v>5818.5830398537983</v>
      </c>
      <c r="AG171" s="32">
        <v>5792.7819468694515</v>
      </c>
      <c r="AH171" s="31" t="s">
        <v>345</v>
      </c>
      <c r="AI171" s="31" t="s">
        <v>345</v>
      </c>
      <c r="AJ171" s="31" t="s">
        <v>345</v>
      </c>
      <c r="AK171" s="31" t="s">
        <v>345</v>
      </c>
      <c r="AL171" s="31" t="s">
        <v>345</v>
      </c>
      <c r="AM171" s="32"/>
      <c r="AN171" s="31"/>
      <c r="AO171" s="31"/>
      <c r="AP171" s="32"/>
      <c r="AQ171" s="31" t="s">
        <v>345</v>
      </c>
      <c r="AR171" s="31" t="s">
        <v>345</v>
      </c>
      <c r="AS171" s="31" t="s">
        <v>345</v>
      </c>
      <c r="AT171" s="31" t="s">
        <v>345</v>
      </c>
      <c r="AU171" s="31" t="s">
        <v>345</v>
      </c>
      <c r="AV171" s="31" t="s">
        <v>345</v>
      </c>
      <c r="AW171" s="31" t="s">
        <v>345</v>
      </c>
      <c r="AX171" s="31" t="s">
        <v>345</v>
      </c>
      <c r="AY171" s="31" t="s">
        <v>345</v>
      </c>
      <c r="AZ171" s="31" t="s">
        <v>345</v>
      </c>
      <c r="BA171" s="31" t="s">
        <v>345</v>
      </c>
      <c r="BB171" s="31" t="s">
        <v>345</v>
      </c>
      <c r="BC171" s="31" t="s">
        <v>345</v>
      </c>
      <c r="BD171" s="31" t="s">
        <v>345</v>
      </c>
      <c r="BE171" s="31" t="s">
        <v>345</v>
      </c>
      <c r="BF171" s="32">
        <v>6472.3375638182879</v>
      </c>
      <c r="BG171" s="31">
        <v>8226.9098480533867</v>
      </c>
      <c r="BH171" s="31">
        <v>4889.9592842690736</v>
      </c>
      <c r="BI171" s="31">
        <v>5344.660999238522</v>
      </c>
      <c r="BJ171" s="31">
        <v>4177.1248849340291</v>
      </c>
      <c r="BK171" s="31">
        <v>5967.5684320975179</v>
      </c>
      <c r="BL171" s="31">
        <v>4180.7975796825613</v>
      </c>
      <c r="BM171" s="31">
        <v>6214.8249828414555</v>
      </c>
      <c r="BN171" s="31">
        <v>10919.590554364691</v>
      </c>
      <c r="BO171" s="32">
        <v>5694.2131686718985</v>
      </c>
      <c r="BP171" s="31">
        <v>2651.5957162227533</v>
      </c>
      <c r="BQ171" s="31">
        <v>4959.4771727749621</v>
      </c>
      <c r="BR171" s="31">
        <v>2694.603069983471</v>
      </c>
      <c r="BS171" s="31">
        <v>2289.1733051434035</v>
      </c>
      <c r="BT171" s="31">
        <v>4059.6725391334435</v>
      </c>
      <c r="BU171" s="31">
        <v>2605.1146226033179</v>
      </c>
      <c r="BV171" s="31">
        <v>3951.2007389162563</v>
      </c>
      <c r="BW171" s="31">
        <v>1196.4460066393283</v>
      </c>
      <c r="BX171" s="31">
        <v>2127.6790425444306</v>
      </c>
      <c r="BY171" s="31">
        <v>3335.8326782935287</v>
      </c>
      <c r="BZ171" s="31">
        <v>2151.3237799930234</v>
      </c>
      <c r="CA171" s="31">
        <v>4510.4275286757038</v>
      </c>
      <c r="CB171" s="31">
        <v>2951.6335682254967</v>
      </c>
      <c r="CC171" s="31">
        <v>8164.2546535430929</v>
      </c>
      <c r="CD171" s="31">
        <v>11649.287482980391</v>
      </c>
      <c r="CE171" s="32">
        <v>3358.0590306555705</v>
      </c>
      <c r="CF171" s="31">
        <v>5867.9340591803393</v>
      </c>
      <c r="CG171" s="32">
        <v>5270.7085742412164</v>
      </c>
      <c r="CH171" s="31">
        <v>1039.4094973710146</v>
      </c>
      <c r="CI171" s="31">
        <v>895.34638554216872</v>
      </c>
      <c r="CJ171" s="31">
        <v>1762.7217983378046</v>
      </c>
      <c r="CK171" s="31">
        <v>13163.097132670082</v>
      </c>
      <c r="CL171" s="31">
        <v>2323.2157394868614</v>
      </c>
      <c r="CM171" s="31">
        <v>4294.0267490808337</v>
      </c>
      <c r="CN171" s="31">
        <v>2496.0559759268458</v>
      </c>
      <c r="CO171" s="31">
        <v>4997.5355341586428</v>
      </c>
      <c r="CP171" s="31">
        <v>560.51250003441271</v>
      </c>
      <c r="CQ171" s="31">
        <v>778.32848603568164</v>
      </c>
      <c r="CR171" s="31">
        <v>9795.5250826622323</v>
      </c>
      <c r="CS171" s="31">
        <v>3456.5262732890983</v>
      </c>
      <c r="CT171" s="31">
        <v>682.83423776901941</v>
      </c>
      <c r="CU171" s="31">
        <v>1087.4750720194265</v>
      </c>
      <c r="CV171" s="31">
        <v>8362.4921334172432</v>
      </c>
      <c r="CW171" s="31">
        <v>1765.602826478379</v>
      </c>
      <c r="CX171" s="32">
        <v>1819.3303138819911</v>
      </c>
      <c r="CY171" s="31">
        <v>688.81892914274295</v>
      </c>
      <c r="CZ171" s="31">
        <v>830.60598149172858</v>
      </c>
      <c r="DA171" s="31">
        <v>856.17564881009025</v>
      </c>
      <c r="DB171" s="31">
        <v>1027.0838486272569</v>
      </c>
      <c r="DC171" s="31">
        <v>2840.9249484420993</v>
      </c>
      <c r="DD171" s="31">
        <v>795.03008698927454</v>
      </c>
      <c r="DE171" s="31">
        <v>2639.3863676147307</v>
      </c>
      <c r="DF171" s="32">
        <v>1227.136557016526</v>
      </c>
      <c r="DG171" s="31">
        <v>4221.9680692604443</v>
      </c>
      <c r="DH171" s="31">
        <v>4816.9660210005941</v>
      </c>
      <c r="DI171" s="31">
        <v>6755.6051699327872</v>
      </c>
      <c r="DJ171" s="31">
        <v>10514.771649681463</v>
      </c>
      <c r="DK171" s="31">
        <v>3919.1283869345439</v>
      </c>
      <c r="DL171" s="31">
        <v>17674.750331781146</v>
      </c>
      <c r="DM171" s="31">
        <v>3506.3871186668612</v>
      </c>
      <c r="DN171" s="31">
        <v>4043.9983643117375</v>
      </c>
      <c r="DO171" s="31">
        <v>28737.042856354161</v>
      </c>
      <c r="DP171" s="31">
        <v>12842.661965717793</v>
      </c>
      <c r="DQ171" s="31">
        <v>6009.8516324179218</v>
      </c>
      <c r="DR171" s="31">
        <v>4133.003202072171</v>
      </c>
      <c r="DS171" s="31">
        <v>24801.707298957932</v>
      </c>
      <c r="DT171" s="31">
        <v>2342.054832870057</v>
      </c>
      <c r="DU171" s="31">
        <v>2486.6197183098593</v>
      </c>
      <c r="DV171" s="32">
        <v>5611.8563484135166</v>
      </c>
      <c r="DW171" s="32">
        <v>1998.4820489912447</v>
      </c>
      <c r="DX171" s="31">
        <v>3192.1836681330369</v>
      </c>
      <c r="DY171" s="31">
        <v>958.38138929966556</v>
      </c>
      <c r="DZ171" s="31">
        <v>1062.7378600612099</v>
      </c>
      <c r="EA171" s="31">
        <v>1612.5242537366717</v>
      </c>
      <c r="EB171" s="31">
        <v>736.27849669249485</v>
      </c>
      <c r="EC171" s="31">
        <v>583.43659486351521</v>
      </c>
      <c r="ED171" s="31">
        <v>1119.6255185589141</v>
      </c>
      <c r="EE171" s="31">
        <v>621.638933217474</v>
      </c>
      <c r="EF171" s="31">
        <v>763.58009668997033</v>
      </c>
      <c r="EG171" s="31">
        <v>362.47828169380796</v>
      </c>
      <c r="EH171" s="31">
        <v>623.54297079728553</v>
      </c>
      <c r="EI171" s="31">
        <v>2042.5858518742407</v>
      </c>
      <c r="EJ171" s="31">
        <v>1968.6149010015511</v>
      </c>
      <c r="EK171" s="31">
        <v>1687.3856499676506</v>
      </c>
      <c r="EL171" s="31">
        <v>1929.8250582240885</v>
      </c>
      <c r="EM171" s="31">
        <v>1540.9016760129959</v>
      </c>
      <c r="EN171" s="31">
        <v>627.15839156756977</v>
      </c>
      <c r="EO171" s="31">
        <v>6659.2480306330217</v>
      </c>
      <c r="EP171" s="31">
        <v>1190.6416311633511</v>
      </c>
      <c r="EQ171" s="31">
        <v>1209.9656200010959</v>
      </c>
      <c r="ER171" s="31">
        <v>550.79314488253112</v>
      </c>
      <c r="ES171" s="31">
        <v>917.58592155940823</v>
      </c>
      <c r="ET171" s="31">
        <v>1035.8260506154891</v>
      </c>
      <c r="EU171" s="31">
        <v>961.59593930000085</v>
      </c>
      <c r="EV171" s="31">
        <v>1255.1384489447271</v>
      </c>
      <c r="EW171" s="31">
        <v>7565.1127254722869</v>
      </c>
      <c r="EX171" s="31">
        <v>1074.9822342579291</v>
      </c>
      <c r="EY171" s="31">
        <v>646.14370409410617</v>
      </c>
      <c r="EZ171" s="31">
        <v>843.76090837808988</v>
      </c>
      <c r="FA171" s="31">
        <v>990.84181981129996</v>
      </c>
      <c r="FB171" s="31">
        <v>4942.9046611168169</v>
      </c>
      <c r="FC171" s="31">
        <v>2121.9328139310555</v>
      </c>
      <c r="FD171" s="31">
        <v>1214.6674690450538</v>
      </c>
      <c r="FE171" s="31">
        <v>3702.900973826544</v>
      </c>
      <c r="FF171" s="31">
        <v>791.07254743548424</v>
      </c>
      <c r="FG171" s="31">
        <v>1320.4808199507981</v>
      </c>
      <c r="FH171" s="31">
        <v>876.26748763372962</v>
      </c>
      <c r="FI171" s="31">
        <v>1808.2000784279553</v>
      </c>
      <c r="FJ171" s="31">
        <v>1353.96153917117</v>
      </c>
      <c r="FK171" s="31">
        <v>4615.0512894880303</v>
      </c>
      <c r="FL171" s="31">
        <v>1086.8325382099013</v>
      </c>
      <c r="FM171" s="31">
        <v>1180.5770781263357</v>
      </c>
      <c r="FN171" s="31">
        <v>4231.6458750589281</v>
      </c>
      <c r="FO171" s="31">
        <v>956.44472036811771</v>
      </c>
      <c r="FP171" s="31">
        <v>2421.2302045611609</v>
      </c>
      <c r="FQ171" s="31">
        <v>612.95404018533327</v>
      </c>
      <c r="FR171" s="31">
        <v>1177.9099238516935</v>
      </c>
      <c r="FS171" s="31">
        <v>2811.3934769371804</v>
      </c>
      <c r="FT171" s="31">
        <v>605.52470746733002</v>
      </c>
      <c r="FU171" s="31">
        <v>602.7491588670855</v>
      </c>
      <c r="FV171" s="31">
        <v>910.44998451978211</v>
      </c>
      <c r="FW171" s="31">
        <v>1210.6635969805718</v>
      </c>
      <c r="FX171" s="31">
        <v>1259.903426937321</v>
      </c>
      <c r="FY171" s="32">
        <v>1490.7006021168531</v>
      </c>
      <c r="FZ171" s="31" t="s">
        <v>345</v>
      </c>
      <c r="GA171" s="49">
        <v>4499.7738959830458</v>
      </c>
    </row>
    <row r="172" spans="1:183">
      <c r="A172" s="50">
        <v>1980</v>
      </c>
      <c r="B172" s="31">
        <v>13759.179000595144</v>
      </c>
      <c r="C172" s="31">
        <v>14467.441199171306</v>
      </c>
      <c r="D172" s="31">
        <v>15227.325563577939</v>
      </c>
      <c r="E172" s="31">
        <v>12948.958423779721</v>
      </c>
      <c r="F172" s="31">
        <v>14766.158591907095</v>
      </c>
      <c r="G172" s="31">
        <v>14114.030434326825</v>
      </c>
      <c r="H172" s="31">
        <v>13149.381801964446</v>
      </c>
      <c r="I172" s="31">
        <v>14704.500547621197</v>
      </c>
      <c r="J172" s="31">
        <v>15076.032937750795</v>
      </c>
      <c r="K172" s="31">
        <v>15016.004813477737</v>
      </c>
      <c r="L172" s="31">
        <v>18779.122878756578</v>
      </c>
      <c r="M172" s="31">
        <v>12931.49128103136</v>
      </c>
      <c r="N172" s="32">
        <v>14001.074416582916</v>
      </c>
      <c r="O172" s="31">
        <v>8540.7233166715669</v>
      </c>
      <c r="P172" s="31">
        <v>8971.2165044249396</v>
      </c>
      <c r="Q172" s="31">
        <v>8044.2430812657249</v>
      </c>
      <c r="R172" s="31">
        <v>9202.5097923728863</v>
      </c>
      <c r="S172" s="31">
        <v>10435.981624471493</v>
      </c>
      <c r="T172" s="32">
        <v>13154.033928308407</v>
      </c>
      <c r="U172" s="31">
        <v>14411.839161461148</v>
      </c>
      <c r="V172" s="31">
        <v>12346.734381653863</v>
      </c>
      <c r="W172" s="31">
        <v>16175.706391578196</v>
      </c>
      <c r="X172" s="31">
        <v>18577.36665413365</v>
      </c>
      <c r="Y172" s="32">
        <v>18060.162962875591</v>
      </c>
      <c r="Z172" s="31">
        <v>2347.0841213924064</v>
      </c>
      <c r="AA172" s="31">
        <v>6043.7999070686001</v>
      </c>
      <c r="AB172" s="31">
        <v>7982.0160370616795</v>
      </c>
      <c r="AC172" s="31">
        <v>6306.4550499882362</v>
      </c>
      <c r="AD172" s="31">
        <v>5739.8780922095257</v>
      </c>
      <c r="AE172" s="31">
        <v>4135.4000125773746</v>
      </c>
      <c r="AF172" s="31">
        <v>6063.2935506305057</v>
      </c>
      <c r="AG172" s="32">
        <v>5785.9334334316763</v>
      </c>
      <c r="AH172" s="31" t="s">
        <v>345</v>
      </c>
      <c r="AI172" s="31" t="s">
        <v>345</v>
      </c>
      <c r="AJ172" s="31" t="s">
        <v>345</v>
      </c>
      <c r="AK172" s="31" t="s">
        <v>345</v>
      </c>
      <c r="AL172" s="31" t="s">
        <v>345</v>
      </c>
      <c r="AM172" s="32"/>
      <c r="AN172" s="31"/>
      <c r="AO172" s="31"/>
      <c r="AP172" s="32"/>
      <c r="AQ172" s="31" t="s">
        <v>345</v>
      </c>
      <c r="AR172" s="31" t="s">
        <v>345</v>
      </c>
      <c r="AS172" s="31" t="s">
        <v>345</v>
      </c>
      <c r="AT172" s="31" t="s">
        <v>345</v>
      </c>
      <c r="AU172" s="31" t="s">
        <v>345</v>
      </c>
      <c r="AV172" s="31" t="s">
        <v>345</v>
      </c>
      <c r="AW172" s="31" t="s">
        <v>345</v>
      </c>
      <c r="AX172" s="31" t="s">
        <v>345</v>
      </c>
      <c r="AY172" s="31" t="s">
        <v>345</v>
      </c>
      <c r="AZ172" s="31" t="s">
        <v>345</v>
      </c>
      <c r="BA172" s="31" t="s">
        <v>345</v>
      </c>
      <c r="BB172" s="31" t="s">
        <v>345</v>
      </c>
      <c r="BC172" s="31" t="s">
        <v>345</v>
      </c>
      <c r="BD172" s="31" t="s">
        <v>345</v>
      </c>
      <c r="BE172" s="31" t="s">
        <v>345</v>
      </c>
      <c r="BF172" s="32">
        <v>6427.2436607242771</v>
      </c>
      <c r="BG172" s="31">
        <v>8205.9798872737883</v>
      </c>
      <c r="BH172" s="31">
        <v>5195.0333279141605</v>
      </c>
      <c r="BI172" s="31">
        <v>5680.4148631525359</v>
      </c>
      <c r="BJ172" s="31">
        <v>4257.2565806766552</v>
      </c>
      <c r="BK172" s="31">
        <v>6320.3940557924598</v>
      </c>
      <c r="BL172" s="31">
        <v>4262.8349046081776</v>
      </c>
      <c r="BM172" s="31">
        <v>6554.6075085324228</v>
      </c>
      <c r="BN172" s="31">
        <v>10139.227743435251</v>
      </c>
      <c r="BO172" s="32">
        <v>5891.2852801912468</v>
      </c>
      <c r="BP172" s="31">
        <v>2571.9966081622438</v>
      </c>
      <c r="BQ172" s="31">
        <v>4910.5659372874197</v>
      </c>
      <c r="BR172" s="31">
        <v>2644.4697101152756</v>
      </c>
      <c r="BS172" s="31">
        <v>2371.65945069692</v>
      </c>
      <c r="BT172" s="31">
        <v>4129.2852887172894</v>
      </c>
      <c r="BU172" s="31">
        <v>2353.8176938850015</v>
      </c>
      <c r="BV172" s="31">
        <v>4004.812030075188</v>
      </c>
      <c r="BW172" s="31">
        <v>1267.5</v>
      </c>
      <c r="BX172" s="31">
        <v>2061.7647577558687</v>
      </c>
      <c r="BY172" s="31">
        <v>3121.4064230889853</v>
      </c>
      <c r="BZ172" s="31">
        <v>2154.120687080017</v>
      </c>
      <c r="CA172" s="31">
        <v>5082.1428571428569</v>
      </c>
      <c r="CB172" s="31">
        <v>3300.6883604505633</v>
      </c>
      <c r="CC172" s="31">
        <v>8182.5172106100099</v>
      </c>
      <c r="CD172" s="31">
        <v>12380.411787846639</v>
      </c>
      <c r="CE172" s="32">
        <v>3387.7953908634031</v>
      </c>
      <c r="CF172" s="31">
        <v>5935.2772504936993</v>
      </c>
      <c r="CG172" s="32">
        <v>5437.9243650984245</v>
      </c>
      <c r="CH172" s="31">
        <v>1061.0526530341865</v>
      </c>
      <c r="CI172" s="31">
        <v>938.44182621502216</v>
      </c>
      <c r="CJ172" s="31">
        <v>1869.9918451391684</v>
      </c>
      <c r="CK172" s="31">
        <v>13427.729937687376</v>
      </c>
      <c r="CL172" s="31">
        <v>2375.5706251697334</v>
      </c>
      <c r="CM172" s="31">
        <v>4114.1013534781241</v>
      </c>
      <c r="CN172" s="31">
        <v>2554.2594055462873</v>
      </c>
      <c r="CO172" s="31">
        <v>5259.8943107713067</v>
      </c>
      <c r="CP172" s="31">
        <v>548.56109861780783</v>
      </c>
      <c r="CQ172" s="31">
        <v>828.18564279800626</v>
      </c>
      <c r="CR172" s="31">
        <v>10502.853982737848</v>
      </c>
      <c r="CS172" s="31">
        <v>3656.7649534100842</v>
      </c>
      <c r="CT172" s="31">
        <v>652.08593514803192</v>
      </c>
      <c r="CU172" s="31">
        <v>1160.6198642025356</v>
      </c>
      <c r="CV172" s="31">
        <v>9057.9560048055009</v>
      </c>
      <c r="CW172" s="31">
        <v>1829.838927681179</v>
      </c>
      <c r="CX172" s="32">
        <v>1862.9797150994586</v>
      </c>
      <c r="CY172" s="31">
        <v>689.97466872514292</v>
      </c>
      <c r="CZ172" s="31">
        <v>828.2495073693882</v>
      </c>
      <c r="DA172" s="31">
        <v>876.05852010182321</v>
      </c>
      <c r="DB172" s="31">
        <v>1057.5199412889954</v>
      </c>
      <c r="DC172" s="31">
        <v>2841.0694495719376</v>
      </c>
      <c r="DD172" s="31">
        <v>757.1599563192558</v>
      </c>
      <c r="DE172" s="31">
        <v>2521.5105430243384</v>
      </c>
      <c r="DF172" s="32">
        <v>1205.4275255416603</v>
      </c>
      <c r="DG172" s="31">
        <v>4388.2464012205755</v>
      </c>
      <c r="DH172" s="31">
        <v>3973.5157462765997</v>
      </c>
      <c r="DI172" s="31">
        <v>6377.4876676128461</v>
      </c>
      <c r="DJ172" s="31">
        <v>10984.255487765851</v>
      </c>
      <c r="DK172" s="31">
        <v>4479.9193527842363</v>
      </c>
      <c r="DL172" s="31">
        <v>13270.94855305634</v>
      </c>
      <c r="DM172" s="31">
        <v>3523.7547062161989</v>
      </c>
      <c r="DN172" s="31">
        <v>4071.9134213190341</v>
      </c>
      <c r="DO172" s="31">
        <v>28771.256199719799</v>
      </c>
      <c r="DP172" s="31">
        <v>13217.078283955951</v>
      </c>
      <c r="DQ172" s="31">
        <v>6507.8737833667064</v>
      </c>
      <c r="DR172" s="31">
        <v>4021.6015934834627</v>
      </c>
      <c r="DS172" s="31">
        <v>27709.370931739475</v>
      </c>
      <c r="DT172" s="31">
        <v>2290.4544972614358</v>
      </c>
      <c r="DU172" s="31">
        <v>2528.4552845528456</v>
      </c>
      <c r="DV172" s="32">
        <v>5397.6044145319329</v>
      </c>
      <c r="DW172" s="32">
        <v>2028.6547054775826</v>
      </c>
      <c r="DX172" s="31">
        <v>3151.8251982831225</v>
      </c>
      <c r="DY172" s="31">
        <v>961.43008832758915</v>
      </c>
      <c r="DZ172" s="31">
        <v>1127.9702869528301</v>
      </c>
      <c r="EA172" s="31">
        <v>1764.5878578717579</v>
      </c>
      <c r="EB172" s="31">
        <v>730.63466626463276</v>
      </c>
      <c r="EC172" s="31">
        <v>603.37054183667385</v>
      </c>
      <c r="ED172" s="31">
        <v>1191.6026668725362</v>
      </c>
      <c r="EE172" s="31">
        <v>840.54457558162539</v>
      </c>
      <c r="EF172" s="31">
        <v>736.71920797903101</v>
      </c>
      <c r="EG172" s="31">
        <v>340.74895337444286</v>
      </c>
      <c r="EH172" s="31">
        <v>643.48136853843278</v>
      </c>
      <c r="EI172" s="31">
        <v>2324.0005635270686</v>
      </c>
      <c r="EJ172" s="31">
        <v>2040.9883340183471</v>
      </c>
      <c r="EK172" s="31">
        <v>1661.2588488239314</v>
      </c>
      <c r="EL172" s="31">
        <v>2069.2899336550095</v>
      </c>
      <c r="EM172" s="31">
        <v>1476.5105914245203</v>
      </c>
      <c r="EN172" s="31">
        <v>648.17048730069973</v>
      </c>
      <c r="EO172" s="31">
        <v>6776.5805242631131</v>
      </c>
      <c r="EP172" s="31">
        <v>1038.784778259025</v>
      </c>
      <c r="EQ172" s="31">
        <v>1157.0662660298819</v>
      </c>
      <c r="ER172" s="31">
        <v>558.46180846044138</v>
      </c>
      <c r="ES172" s="31">
        <v>754.32514087950744</v>
      </c>
      <c r="ET172" s="31">
        <v>1050.8143479977298</v>
      </c>
      <c r="EU172" s="31">
        <v>1005.0147480714797</v>
      </c>
      <c r="EV172" s="31">
        <v>1162.3762236998182</v>
      </c>
      <c r="EW172" s="31">
        <v>7271.5647239398895</v>
      </c>
      <c r="EX172" s="31">
        <v>1053.6201651623458</v>
      </c>
      <c r="EY172" s="31">
        <v>630.31607571590064</v>
      </c>
      <c r="EZ172" s="31">
        <v>732.93774783295726</v>
      </c>
      <c r="FA172" s="31">
        <v>1009.4794817075418</v>
      </c>
      <c r="FB172" s="31">
        <v>4366.7491536803991</v>
      </c>
      <c r="FC172" s="31">
        <v>2272.1497395838678</v>
      </c>
      <c r="FD172" s="31">
        <v>1220.4739893585656</v>
      </c>
      <c r="FE172" s="31">
        <v>3767.4495716307774</v>
      </c>
      <c r="FF172" s="31">
        <v>810.19388038531861</v>
      </c>
      <c r="FG172" s="31">
        <v>1305.0631405774839</v>
      </c>
      <c r="FH172" s="31">
        <v>952.08387277617226</v>
      </c>
      <c r="FI172" s="31">
        <v>2009.1207704818701</v>
      </c>
      <c r="FJ172" s="31">
        <v>1268.1912476636114</v>
      </c>
      <c r="FK172" s="31">
        <v>4443.9012484524428</v>
      </c>
      <c r="FL172" s="31">
        <v>1115.9182186012977</v>
      </c>
      <c r="FM172" s="31">
        <v>1036.4965897449838</v>
      </c>
      <c r="FN172" s="31">
        <v>4390.0367161982049</v>
      </c>
      <c r="FO172" s="31">
        <v>931.46945353054002</v>
      </c>
      <c r="FP172" s="31">
        <v>2397.1596791625093</v>
      </c>
      <c r="FQ172" s="31">
        <v>600.91337692278773</v>
      </c>
      <c r="FR172" s="31">
        <v>1096.5361004229712</v>
      </c>
      <c r="FS172" s="31">
        <v>2943.6168354175848</v>
      </c>
      <c r="FT172" s="31">
        <v>571.88777989711411</v>
      </c>
      <c r="FU172" s="31">
        <v>598.20361815085369</v>
      </c>
      <c r="FV172" s="31">
        <v>910.58734506212807</v>
      </c>
      <c r="FW172" s="31">
        <v>1295.4032709769417</v>
      </c>
      <c r="FX172" s="31">
        <v>1207.5887418832028</v>
      </c>
      <c r="FY172" s="32">
        <v>1514.5581189156005</v>
      </c>
      <c r="FZ172" s="31" t="s">
        <v>345</v>
      </c>
      <c r="GA172" s="49">
        <v>4511.7389212823982</v>
      </c>
    </row>
    <row r="173" spans="1:183">
      <c r="A173" s="50">
        <v>1981</v>
      </c>
      <c r="B173" s="31">
        <v>13717.923245145268</v>
      </c>
      <c r="C173" s="31">
        <v>14278.754415167878</v>
      </c>
      <c r="D173" s="31">
        <v>15096.146261343198</v>
      </c>
      <c r="E173" s="31">
        <v>13134.056838759625</v>
      </c>
      <c r="F173" s="31">
        <v>14839.906857524504</v>
      </c>
      <c r="G173" s="31">
        <v>14148.598317156628</v>
      </c>
      <c r="H173" s="31">
        <v>13199.701698096875</v>
      </c>
      <c r="I173" s="31">
        <v>14525.079901101</v>
      </c>
      <c r="J173" s="31">
        <v>15169.384798937581</v>
      </c>
      <c r="K173" s="31">
        <v>14909.014423076924</v>
      </c>
      <c r="L173" s="31">
        <v>18956.182057287817</v>
      </c>
      <c r="M173" s="31">
        <v>12747.426302481243</v>
      </c>
      <c r="N173" s="32">
        <v>13987.273229502405</v>
      </c>
      <c r="O173" s="31">
        <v>8716.0945577045932</v>
      </c>
      <c r="P173" s="31">
        <v>8896.0721939286796</v>
      </c>
      <c r="Q173" s="31">
        <v>8114.4526861155127</v>
      </c>
      <c r="R173" s="31">
        <v>9185.7126206596931</v>
      </c>
      <c r="S173" s="31">
        <v>10582.355638239454</v>
      </c>
      <c r="T173" s="32">
        <v>13139.377711528276</v>
      </c>
      <c r="U173" s="31">
        <v>14660.335610315709</v>
      </c>
      <c r="V173" s="31">
        <v>12883.893955328134</v>
      </c>
      <c r="W173" s="31">
        <v>16472.449799196787</v>
      </c>
      <c r="X173" s="31">
        <v>18855.55486999598</v>
      </c>
      <c r="Y173" s="32">
        <v>18339.140844306126</v>
      </c>
      <c r="Z173" s="31">
        <v>2359.6763374177026</v>
      </c>
      <c r="AA173" s="31">
        <v>6186.450814884457</v>
      </c>
      <c r="AB173" s="31">
        <v>7912.4679466996167</v>
      </c>
      <c r="AC173" s="31">
        <v>6350.5552146838481</v>
      </c>
      <c r="AD173" s="31">
        <v>5385.2411219037613</v>
      </c>
      <c r="AE173" s="31">
        <v>4086.7727177435286</v>
      </c>
      <c r="AF173" s="31">
        <v>6134.1836553041603</v>
      </c>
      <c r="AG173" s="32">
        <v>5685.3533180342047</v>
      </c>
      <c r="AH173" s="31" t="s">
        <v>345</v>
      </c>
      <c r="AI173" s="31" t="s">
        <v>345</v>
      </c>
      <c r="AJ173" s="31" t="s">
        <v>345</v>
      </c>
      <c r="AK173" s="31" t="s">
        <v>345</v>
      </c>
      <c r="AL173" s="31" t="s">
        <v>345</v>
      </c>
      <c r="AM173" s="32"/>
      <c r="AN173" s="31"/>
      <c r="AO173" s="31"/>
      <c r="AP173" s="32"/>
      <c r="AQ173" s="31" t="s">
        <v>345</v>
      </c>
      <c r="AR173" s="31" t="s">
        <v>345</v>
      </c>
      <c r="AS173" s="31" t="s">
        <v>345</v>
      </c>
      <c r="AT173" s="31" t="s">
        <v>345</v>
      </c>
      <c r="AU173" s="31" t="s">
        <v>345</v>
      </c>
      <c r="AV173" s="31" t="s">
        <v>345</v>
      </c>
      <c r="AW173" s="31" t="s">
        <v>345</v>
      </c>
      <c r="AX173" s="31" t="s">
        <v>345</v>
      </c>
      <c r="AY173" s="31" t="s">
        <v>345</v>
      </c>
      <c r="AZ173" s="31" t="s">
        <v>345</v>
      </c>
      <c r="BA173" s="31" t="s">
        <v>345</v>
      </c>
      <c r="BB173" s="31" t="s">
        <v>345</v>
      </c>
      <c r="BC173" s="31" t="s">
        <v>345</v>
      </c>
      <c r="BD173" s="31" t="s">
        <v>345</v>
      </c>
      <c r="BE173" s="31" t="s">
        <v>345</v>
      </c>
      <c r="BF173" s="32">
        <v>6432.6402196171339</v>
      </c>
      <c r="BG173" s="31">
        <v>7606.5585135884639</v>
      </c>
      <c r="BH173" s="31">
        <v>4849.569813956442</v>
      </c>
      <c r="BI173" s="31">
        <v>5932.445915985566</v>
      </c>
      <c r="BJ173" s="31">
        <v>4254.6022414109866</v>
      </c>
      <c r="BK173" s="31">
        <v>6716.8350765678342</v>
      </c>
      <c r="BL173" s="31">
        <v>4342.3755088624494</v>
      </c>
      <c r="BM173" s="31">
        <v>6873.2443820224717</v>
      </c>
      <c r="BN173" s="31">
        <v>9841.1242590870334</v>
      </c>
      <c r="BO173" s="32">
        <v>5781.3460632053766</v>
      </c>
      <c r="BP173" s="31">
        <v>2547.0567104232396</v>
      </c>
      <c r="BQ173" s="31">
        <v>4681.2328589882009</v>
      </c>
      <c r="BR173" s="31">
        <v>2847.4126014533604</v>
      </c>
      <c r="BS173" s="31">
        <v>2412.5835032722239</v>
      </c>
      <c r="BT173" s="31">
        <v>4181.3872806525123</v>
      </c>
      <c r="BU173" s="31">
        <v>2185.7795208693333</v>
      </c>
      <c r="BV173" s="31">
        <v>3925.0256260067358</v>
      </c>
      <c r="BW173" s="31">
        <v>1213.0961392884178</v>
      </c>
      <c r="BX173" s="31">
        <v>2031.3229089244126</v>
      </c>
      <c r="BY173" s="31">
        <v>3162.4606795703803</v>
      </c>
      <c r="BZ173" s="31">
        <v>2194.5092805649269</v>
      </c>
      <c r="CA173" s="31">
        <v>5186.0930465232614</v>
      </c>
      <c r="CB173" s="31">
        <v>3494.3580359865814</v>
      </c>
      <c r="CC173" s="31">
        <v>8195.2029164845098</v>
      </c>
      <c r="CD173" s="31">
        <v>12733.514001806685</v>
      </c>
      <c r="CE173" s="32">
        <v>3414.0575234187841</v>
      </c>
      <c r="CF173" s="31">
        <v>5974.6986833368674</v>
      </c>
      <c r="CG173" s="32">
        <v>5355.0515971076684</v>
      </c>
      <c r="CH173" s="31">
        <v>1110.1934777599686</v>
      </c>
      <c r="CI173" s="31">
        <v>976.70809248554917</v>
      </c>
      <c r="CJ173" s="31">
        <v>1956.5528175781994</v>
      </c>
      <c r="CK173" s="31">
        <v>13754.451708405097</v>
      </c>
      <c r="CL173" s="31">
        <v>2396.3192793204848</v>
      </c>
      <c r="CM173" s="31">
        <v>4301.8619425147845</v>
      </c>
      <c r="CN173" s="31">
        <v>2653.7396218964986</v>
      </c>
      <c r="CO173" s="31">
        <v>5488.6997844946682</v>
      </c>
      <c r="CP173" s="31">
        <v>551.02086787847065</v>
      </c>
      <c r="CQ173" s="31">
        <v>859.236685967168</v>
      </c>
      <c r="CR173" s="31">
        <v>11202.299648879114</v>
      </c>
      <c r="CS173" s="31">
        <v>3823.8263234698416</v>
      </c>
      <c r="CT173" s="31">
        <v>637.07213557865009</v>
      </c>
      <c r="CU173" s="31">
        <v>1207.3798547450319</v>
      </c>
      <c r="CV173" s="31">
        <v>9450.3046500547443</v>
      </c>
      <c r="CW173" s="31">
        <v>1913.2262883377359</v>
      </c>
      <c r="CX173" s="32">
        <v>1923.8391055343727</v>
      </c>
      <c r="CY173" s="31">
        <v>763.55756287947577</v>
      </c>
      <c r="CZ173" s="31">
        <v>815.52405259240322</v>
      </c>
      <c r="DA173" s="31">
        <v>891.22553400112315</v>
      </c>
      <c r="DB173" s="31">
        <v>1114.7965393906481</v>
      </c>
      <c r="DC173" s="31">
        <v>2841.0019139429755</v>
      </c>
      <c r="DD173" s="31">
        <v>766.86606738684156</v>
      </c>
      <c r="DE173" s="31">
        <v>2473.1327396406732</v>
      </c>
      <c r="DF173" s="32">
        <v>1224.5554039434901</v>
      </c>
      <c r="DG173" s="31">
        <v>4313.1281829512636</v>
      </c>
      <c r="DH173" s="31">
        <v>3692.5895276373985</v>
      </c>
      <c r="DI173" s="31">
        <v>5041.0700954336353</v>
      </c>
      <c r="DJ173" s="31">
        <v>11357.332473990442</v>
      </c>
      <c r="DK173" s="31">
        <v>4502.4341106023958</v>
      </c>
      <c r="DL173" s="31">
        <v>10290.082439795413</v>
      </c>
      <c r="DM173" s="31">
        <v>3362.0513638430448</v>
      </c>
      <c r="DN173" s="31">
        <v>4522.9772518985565</v>
      </c>
      <c r="DO173" s="31">
        <v>23404.611376794717</v>
      </c>
      <c r="DP173" s="31">
        <v>13420.941480392654</v>
      </c>
      <c r="DQ173" s="31">
        <v>6891.2863115515656</v>
      </c>
      <c r="DR173" s="31">
        <v>4086.5034431970748</v>
      </c>
      <c r="DS173" s="31">
        <v>26635.274652171647</v>
      </c>
      <c r="DT173" s="31">
        <v>2363.1854578410594</v>
      </c>
      <c r="DU173" s="31">
        <v>2573.4813847158721</v>
      </c>
      <c r="DV173" s="32">
        <v>5242.1504302006661</v>
      </c>
      <c r="DW173" s="32">
        <v>2079.5912249114563</v>
      </c>
      <c r="DX173" s="31">
        <v>3131.1414573345987</v>
      </c>
      <c r="DY173" s="31">
        <v>923.45834204269056</v>
      </c>
      <c r="DZ173" s="31">
        <v>1156.2117216523004</v>
      </c>
      <c r="EA173" s="31">
        <v>1857.7698842950717</v>
      </c>
      <c r="EB173" s="31">
        <v>744.42818001652427</v>
      </c>
      <c r="EC173" s="31">
        <v>642.07325396174247</v>
      </c>
      <c r="ED173" s="31">
        <v>1350.8173350814618</v>
      </c>
      <c r="EE173" s="31">
        <v>904.34780485657734</v>
      </c>
      <c r="EF173" s="31">
        <v>728.47318169274604</v>
      </c>
      <c r="EG173" s="31">
        <v>344.85508113064628</v>
      </c>
      <c r="EH173" s="31">
        <v>664.13582195815263</v>
      </c>
      <c r="EI173" s="31">
        <v>2724.8713837087562</v>
      </c>
      <c r="EJ173" s="31">
        <v>2034.4192509238628</v>
      </c>
      <c r="EK173" s="31">
        <v>1673.5997894290808</v>
      </c>
      <c r="EL173" s="31">
        <v>2075.58878233837</v>
      </c>
      <c r="EM173" s="31">
        <v>1423.956317288375</v>
      </c>
      <c r="EN173" s="31">
        <v>632.71967078243131</v>
      </c>
      <c r="EO173" s="31">
        <v>6541.0602030480886</v>
      </c>
      <c r="EP173" s="31">
        <v>997.26039085903051</v>
      </c>
      <c r="EQ173" s="31">
        <v>1141.9606008604069</v>
      </c>
      <c r="ER173" s="31">
        <v>550.47836941150842</v>
      </c>
      <c r="ES173" s="31">
        <v>871.06304854647567</v>
      </c>
      <c r="ET173" s="31">
        <v>1033.4019392591349</v>
      </c>
      <c r="EU173" s="31">
        <v>990.31941242594814</v>
      </c>
      <c r="EV173" s="31">
        <v>1155.3325406745942</v>
      </c>
      <c r="EW173" s="31">
        <v>5648.4391263489479</v>
      </c>
      <c r="EX173" s="31">
        <v>935.9611550168006</v>
      </c>
      <c r="EY173" s="31">
        <v>579.92134566346647</v>
      </c>
      <c r="EZ173" s="31">
        <v>696.6061550729446</v>
      </c>
      <c r="FA173" s="31">
        <v>1026.0864127595016</v>
      </c>
      <c r="FB173" s="31">
        <v>4550.4103322898472</v>
      </c>
      <c r="FC173" s="31">
        <v>2169.380256321846</v>
      </c>
      <c r="FD173" s="31">
        <v>1216.5213504449532</v>
      </c>
      <c r="FE173" s="31">
        <v>3825.2729128154401</v>
      </c>
      <c r="FF173" s="31">
        <v>800.67721281714876</v>
      </c>
      <c r="FG173" s="31">
        <v>1164.2370865438706</v>
      </c>
      <c r="FH173" s="31">
        <v>981.72825769469648</v>
      </c>
      <c r="FI173" s="31">
        <v>1420.5281876341467</v>
      </c>
      <c r="FJ173" s="31">
        <v>1218.7153940534777</v>
      </c>
      <c r="FK173" s="31">
        <v>4095.4020733061693</v>
      </c>
      <c r="FL173" s="31">
        <v>1161.5447856187652</v>
      </c>
      <c r="FM173" s="31">
        <v>1112.0642327751852</v>
      </c>
      <c r="FN173" s="31">
        <v>4480.4954958031731</v>
      </c>
      <c r="FO173" s="31">
        <v>920.1084517749523</v>
      </c>
      <c r="FP173" s="31">
        <v>2481.1309877723183</v>
      </c>
      <c r="FQ173" s="31">
        <v>577.3310482220902</v>
      </c>
      <c r="FR173" s="31">
        <v>998.01933055284553</v>
      </c>
      <c r="FS173" s="31">
        <v>3029.6490299603602</v>
      </c>
      <c r="FT173" s="31">
        <v>579.39098739028771</v>
      </c>
      <c r="FU173" s="31">
        <v>595.98505425500389</v>
      </c>
      <c r="FV173" s="31">
        <v>936.01876043375671</v>
      </c>
      <c r="FW173" s="31">
        <v>1407.1458078455851</v>
      </c>
      <c r="FX173" s="31">
        <v>1157.6242284506568</v>
      </c>
      <c r="FY173" s="32">
        <v>1484.9135157495621</v>
      </c>
      <c r="FZ173" s="31" t="s">
        <v>345</v>
      </c>
      <c r="GA173" s="49">
        <v>4523.4433726844918</v>
      </c>
    </row>
    <row r="174" spans="1:183">
      <c r="A174" s="50">
        <v>1982</v>
      </c>
      <c r="B174" s="31">
        <v>13961.109300237516</v>
      </c>
      <c r="C174" s="31">
        <v>14474.494138420865</v>
      </c>
      <c r="D174" s="31">
        <v>15563.29758236433</v>
      </c>
      <c r="E174" s="31">
        <v>13484.753154850088</v>
      </c>
      <c r="F174" s="31">
        <v>15131.64084241521</v>
      </c>
      <c r="G174" s="31">
        <v>14039.640843244217</v>
      </c>
      <c r="H174" s="31">
        <v>13252.402431627372</v>
      </c>
      <c r="I174" s="31">
        <v>14291.493299174495</v>
      </c>
      <c r="J174" s="31">
        <v>15145.301405013772</v>
      </c>
      <c r="K174" s="31">
        <v>15076.036036036037</v>
      </c>
      <c r="L174" s="31">
        <v>18560.399101687257</v>
      </c>
      <c r="M174" s="31">
        <v>12954.64740105841</v>
      </c>
      <c r="N174" s="32">
        <v>14072.222664366978</v>
      </c>
      <c r="O174" s="31">
        <v>8821.2643678160912</v>
      </c>
      <c r="P174" s="31">
        <v>8879.0862496014906</v>
      </c>
      <c r="Q174" s="31">
        <v>8279.6042455868101</v>
      </c>
      <c r="R174" s="31">
        <v>9293.0026372109241</v>
      </c>
      <c r="S174" s="31">
        <v>10833.221549428861</v>
      </c>
      <c r="T174" s="32">
        <v>13224.255141084966</v>
      </c>
      <c r="U174" s="31">
        <v>14411.819021237303</v>
      </c>
      <c r="V174" s="31">
        <v>12996.269816599315</v>
      </c>
      <c r="W174" s="31">
        <v>15779.405521012304</v>
      </c>
      <c r="X174" s="31">
        <v>18325.120263083551</v>
      </c>
      <c r="Y174" s="32">
        <v>17815.152250671199</v>
      </c>
      <c r="Z174" s="31">
        <v>2372.6509904481672</v>
      </c>
      <c r="AA174" s="31">
        <v>6370.1590419527656</v>
      </c>
      <c r="AB174" s="31">
        <v>8045.4508072033959</v>
      </c>
      <c r="AC174" s="31">
        <v>6583.2146881559529</v>
      </c>
      <c r="AD174" s="31">
        <v>5288.2434001000738</v>
      </c>
      <c r="AE174" s="31">
        <v>4071.9102023991641</v>
      </c>
      <c r="AF174" s="31">
        <v>6139.4068556455159</v>
      </c>
      <c r="AG174" s="32">
        <v>5703.9891222830456</v>
      </c>
      <c r="AH174" s="31" t="s">
        <v>345</v>
      </c>
      <c r="AI174" s="31" t="s">
        <v>345</v>
      </c>
      <c r="AJ174" s="31" t="s">
        <v>345</v>
      </c>
      <c r="AK174" s="31" t="s">
        <v>345</v>
      </c>
      <c r="AL174" s="31" t="s">
        <v>345</v>
      </c>
      <c r="AM174" s="32"/>
      <c r="AN174" s="31"/>
      <c r="AO174" s="31"/>
      <c r="AP174" s="32"/>
      <c r="AQ174" s="31" t="s">
        <v>345</v>
      </c>
      <c r="AR174" s="31" t="s">
        <v>345</v>
      </c>
      <c r="AS174" s="31" t="s">
        <v>345</v>
      </c>
      <c r="AT174" s="31" t="s">
        <v>345</v>
      </c>
      <c r="AU174" s="31" t="s">
        <v>345</v>
      </c>
      <c r="AV174" s="31" t="s">
        <v>345</v>
      </c>
      <c r="AW174" s="31" t="s">
        <v>345</v>
      </c>
      <c r="AX174" s="31" t="s">
        <v>345</v>
      </c>
      <c r="AY174" s="31" t="s">
        <v>345</v>
      </c>
      <c r="AZ174" s="31" t="s">
        <v>345</v>
      </c>
      <c r="BA174" s="31" t="s">
        <v>345</v>
      </c>
      <c r="BB174" s="31" t="s">
        <v>345</v>
      </c>
      <c r="BC174" s="31" t="s">
        <v>345</v>
      </c>
      <c r="BD174" s="31" t="s">
        <v>345</v>
      </c>
      <c r="BE174" s="31" t="s">
        <v>345</v>
      </c>
      <c r="BF174" s="32">
        <v>6535.9745920164933</v>
      </c>
      <c r="BG174" s="31">
        <v>7245.7551994544829</v>
      </c>
      <c r="BH174" s="31">
        <v>4762.8266732802176</v>
      </c>
      <c r="BI174" s="31">
        <v>5034.9481747410528</v>
      </c>
      <c r="BJ174" s="31">
        <v>4202.4725077265866</v>
      </c>
      <c r="BK174" s="31">
        <v>6513.7229424128991</v>
      </c>
      <c r="BL174" s="31">
        <v>4247.1248555549446</v>
      </c>
      <c r="BM174" s="31">
        <v>5971.6981132075471</v>
      </c>
      <c r="BN174" s="31">
        <v>9356.1352881158327</v>
      </c>
      <c r="BO174" s="32">
        <v>5585.37553405161</v>
      </c>
      <c r="BP174" s="31">
        <v>2394.0914079270869</v>
      </c>
      <c r="BQ174" s="31">
        <v>4234.5073992510206</v>
      </c>
      <c r="BR174" s="31">
        <v>2890.1167242674187</v>
      </c>
      <c r="BS174" s="31">
        <v>2399.7319484000668</v>
      </c>
      <c r="BT174" s="31">
        <v>4114.4653561801852</v>
      </c>
      <c r="BU174" s="31">
        <v>2083.6345523102</v>
      </c>
      <c r="BV174" s="31">
        <v>3702.9929829586135</v>
      </c>
      <c r="BW174" s="31">
        <v>1152.2426949562628</v>
      </c>
      <c r="BX174" s="31">
        <v>1928.9004776740262</v>
      </c>
      <c r="BY174" s="31">
        <v>3148.8368187219385</v>
      </c>
      <c r="BZ174" s="31">
        <v>2118.5310041575167</v>
      </c>
      <c r="CA174" s="31">
        <v>5362.2549019607841</v>
      </c>
      <c r="CB174" s="31">
        <v>3281.3056379821955</v>
      </c>
      <c r="CC174" s="31">
        <v>7848.1220347294802</v>
      </c>
      <c r="CD174" s="31">
        <v>11775.510204081633</v>
      </c>
      <c r="CE174" s="32">
        <v>3301.8208720463977</v>
      </c>
      <c r="CF174" s="31">
        <v>5998.3020259363875</v>
      </c>
      <c r="CG174" s="32">
        <v>5177.288354908037</v>
      </c>
      <c r="CH174" s="31">
        <v>1186.0537189049878</v>
      </c>
      <c r="CI174" s="31">
        <v>985.45903954802259</v>
      </c>
      <c r="CJ174" s="31">
        <v>1844.9051538480351</v>
      </c>
      <c r="CK174" s="31">
        <v>14078.37040258014</v>
      </c>
      <c r="CL174" s="31">
        <v>2420.7399878451397</v>
      </c>
      <c r="CM174" s="31">
        <v>4557.2903422672025</v>
      </c>
      <c r="CN174" s="31">
        <v>2744.7838457120993</v>
      </c>
      <c r="CO174" s="31">
        <v>5590.358171639763</v>
      </c>
      <c r="CP174" s="31">
        <v>545.06001079734222</v>
      </c>
      <c r="CQ174" s="31">
        <v>889.01639324192467</v>
      </c>
      <c r="CR174" s="31">
        <v>11332.89011302118</v>
      </c>
      <c r="CS174" s="31">
        <v>3954.1117513331674</v>
      </c>
      <c r="CT174" s="31">
        <v>699.11895012353114</v>
      </c>
      <c r="CU174" s="31">
        <v>1255.6905653602123</v>
      </c>
      <c r="CV174" s="31">
        <v>9653.9459528355274</v>
      </c>
      <c r="CW174" s="31">
        <v>1976.6984820871492</v>
      </c>
      <c r="CX174" s="32">
        <v>1973.5780964987721</v>
      </c>
      <c r="CY174" s="31">
        <v>832.64657715961789</v>
      </c>
      <c r="CZ174" s="31">
        <v>852.49995818390369</v>
      </c>
      <c r="DA174" s="31">
        <v>898.81553350242564</v>
      </c>
      <c r="DB174" s="31">
        <v>1175.3772140826591</v>
      </c>
      <c r="DC174" s="31">
        <v>2841.0794084471254</v>
      </c>
      <c r="DD174" s="31">
        <v>810.90544024287203</v>
      </c>
      <c r="DE174" s="31">
        <v>2453.3770548260391</v>
      </c>
      <c r="DF174" s="32">
        <v>1262.57716164929</v>
      </c>
      <c r="DG174" s="31">
        <v>4414.4795484297592</v>
      </c>
      <c r="DH174" s="31">
        <v>4099.9254520851855</v>
      </c>
      <c r="DI174" s="31">
        <v>4833.0919177432497</v>
      </c>
      <c r="DJ174" s="31">
        <v>11390.273786978483</v>
      </c>
      <c r="DK174" s="31">
        <v>4642.9229017364651</v>
      </c>
      <c r="DL174" s="31">
        <v>8685.4971777611718</v>
      </c>
      <c r="DM174" s="31">
        <v>3134.0329884749062</v>
      </c>
      <c r="DN174" s="31">
        <v>4800.1391482610443</v>
      </c>
      <c r="DO174" s="31">
        <v>18221.721171089106</v>
      </c>
      <c r="DP174" s="31">
        <v>12882.566460382519</v>
      </c>
      <c r="DQ174" s="31">
        <v>6785.7000744215375</v>
      </c>
      <c r="DR174" s="31">
        <v>4181.9954178502257</v>
      </c>
      <c r="DS174" s="31">
        <v>22983.21121757336</v>
      </c>
      <c r="DT174" s="31">
        <v>2336.3150588332405</v>
      </c>
      <c r="DU174" s="31">
        <v>2628.0679672750157</v>
      </c>
      <c r="DV174" s="32">
        <v>5287.5306672351544</v>
      </c>
      <c r="DW174" s="32">
        <v>2132.1837746912788</v>
      </c>
      <c r="DX174" s="31">
        <v>3227.6483287661122</v>
      </c>
      <c r="DY174" s="31">
        <v>862.00435818005099</v>
      </c>
      <c r="DZ174" s="31">
        <v>1242.3490426973019</v>
      </c>
      <c r="EA174" s="31">
        <v>1921.3623835552173</v>
      </c>
      <c r="EB174" s="31">
        <v>742.11151677112582</v>
      </c>
      <c r="EC174" s="31">
        <v>625.44474746590242</v>
      </c>
      <c r="ED174" s="31">
        <v>1416.2970913123593</v>
      </c>
      <c r="EE174" s="31">
        <v>917.12753574284045</v>
      </c>
      <c r="EF174" s="31">
        <v>722.38046490959857</v>
      </c>
      <c r="EG174" s="31">
        <v>346.51235316539032</v>
      </c>
      <c r="EH174" s="31">
        <v>674.46352184074203</v>
      </c>
      <c r="EI174" s="31">
        <v>2857.3367683189526</v>
      </c>
      <c r="EJ174" s="31">
        <v>1964.1599527204037</v>
      </c>
      <c r="EK174" s="31">
        <v>1676.1751598395567</v>
      </c>
      <c r="EL174" s="31">
        <v>2222.5729463753019</v>
      </c>
      <c r="EM174" s="31">
        <v>1411.6427247857139</v>
      </c>
      <c r="EN174" s="31">
        <v>614.84180823166116</v>
      </c>
      <c r="EO174" s="31">
        <v>6211.2873495998119</v>
      </c>
      <c r="EP174" s="31">
        <v>1088.398609446722</v>
      </c>
      <c r="EQ174" s="31">
        <v>1041.8396521792793</v>
      </c>
      <c r="ER174" s="31">
        <v>549.27067157211457</v>
      </c>
      <c r="ES174" s="31">
        <v>902.71436467746696</v>
      </c>
      <c r="ET174" s="31">
        <v>1054.0199898523304</v>
      </c>
      <c r="EU174" s="31">
        <v>1000.932488239912</v>
      </c>
      <c r="EV174" s="31">
        <v>1090.5755162219275</v>
      </c>
      <c r="EW174" s="31">
        <v>5233.7358563237531</v>
      </c>
      <c r="EX174" s="31">
        <v>893.06832955732409</v>
      </c>
      <c r="EY174" s="31">
        <v>567.36113924073322</v>
      </c>
      <c r="EZ174" s="31">
        <v>645.61106322964361</v>
      </c>
      <c r="FA174" s="31">
        <v>983.73998750632484</v>
      </c>
      <c r="FB174" s="31">
        <v>4738.4376631409132</v>
      </c>
      <c r="FC174" s="31">
        <v>2336.929103958516</v>
      </c>
      <c r="FD174" s="31">
        <v>1162.2195184987154</v>
      </c>
      <c r="FE174" s="31">
        <v>3788.5820880168903</v>
      </c>
      <c r="FF174" s="31">
        <v>772.37933882571065</v>
      </c>
      <c r="FG174" s="31">
        <v>1119.4263930568573</v>
      </c>
      <c r="FH174" s="31">
        <v>1030.2925804105801</v>
      </c>
      <c r="FI174" s="31">
        <v>1755.2225480149752</v>
      </c>
      <c r="FJ174" s="31">
        <v>1359.6043142216372</v>
      </c>
      <c r="FK174" s="31">
        <v>3980.5091092164757</v>
      </c>
      <c r="FL174" s="31">
        <v>1157.4294529886404</v>
      </c>
      <c r="FM174" s="31">
        <v>1151.0844634791204</v>
      </c>
      <c r="FN174" s="31">
        <v>4323.0272797694915</v>
      </c>
      <c r="FO174" s="31">
        <v>1002.6401319742436</v>
      </c>
      <c r="FP174" s="31">
        <v>2548.0092447186844</v>
      </c>
      <c r="FQ174" s="31">
        <v>568.15390794172436</v>
      </c>
      <c r="FR174" s="31">
        <v>927.56741779576589</v>
      </c>
      <c r="FS174" s="31">
        <v>2957.3325302083763</v>
      </c>
      <c r="FT174" s="31">
        <v>610.12017523949964</v>
      </c>
      <c r="FU174" s="31">
        <v>576.86022810785903</v>
      </c>
      <c r="FV174" s="31">
        <v>877.33717099627393</v>
      </c>
      <c r="FW174" s="31">
        <v>1404.5657422146517</v>
      </c>
      <c r="FX174" s="31">
        <v>1117.504502885791</v>
      </c>
      <c r="FY174" s="32">
        <v>1485.7066103418408</v>
      </c>
      <c r="FZ174" s="31" t="s">
        <v>345</v>
      </c>
      <c r="GA174" s="49">
        <v>4501.1927230085485</v>
      </c>
    </row>
    <row r="175" spans="1:183">
      <c r="A175" s="50">
        <v>1983</v>
      </c>
      <c r="B175" s="31">
        <v>14393.949022997273</v>
      </c>
      <c r="C175" s="31">
        <v>14473.919184375862</v>
      </c>
      <c r="D175" s="31">
        <v>15966.221750516252</v>
      </c>
      <c r="E175" s="31">
        <v>13766.872393702606</v>
      </c>
      <c r="F175" s="31">
        <v>15245.114341397128</v>
      </c>
      <c r="G175" s="31">
        <v>14328.856704328653</v>
      </c>
      <c r="H175" s="31">
        <v>13391.4581052782</v>
      </c>
      <c r="I175" s="31">
        <v>14483.253159765085</v>
      </c>
      <c r="J175" s="31">
        <v>15635.782902852028</v>
      </c>
      <c r="K175" s="31">
        <v>15337.015247928923</v>
      </c>
      <c r="L175" s="31">
        <v>18559.859272461636</v>
      </c>
      <c r="M175" s="31">
        <v>13404.466833690942</v>
      </c>
      <c r="N175" s="32">
        <v>14319.509592185132</v>
      </c>
      <c r="O175" s="31">
        <v>8739.7260273972606</v>
      </c>
      <c r="P175" s="31">
        <v>8865.7862394754102</v>
      </c>
      <c r="Q175" s="31">
        <v>8254.6590475943503</v>
      </c>
      <c r="R175" s="31">
        <v>9477.8029196709449</v>
      </c>
      <c r="S175" s="31">
        <v>11024.427096697302</v>
      </c>
      <c r="T175" s="32">
        <v>13444.873360167248</v>
      </c>
      <c r="U175" s="31">
        <v>14238.923638259055</v>
      </c>
      <c r="V175" s="31">
        <v>13184.468999386127</v>
      </c>
      <c r="W175" s="31">
        <v>16076.413304368663</v>
      </c>
      <c r="X175" s="31">
        <v>18920.156391092147</v>
      </c>
      <c r="Y175" s="32">
        <v>18334.870995766072</v>
      </c>
      <c r="Z175" s="31">
        <v>2386.5014616263352</v>
      </c>
      <c r="AA175" s="31">
        <v>6237.074245480675</v>
      </c>
      <c r="AB175" s="31">
        <v>8147.2049110608468</v>
      </c>
      <c r="AC175" s="31">
        <v>6525.4122183189838</v>
      </c>
      <c r="AD175" s="31">
        <v>5497.5967317168343</v>
      </c>
      <c r="AE175" s="31">
        <v>4026.5871757043119</v>
      </c>
      <c r="AF175" s="31">
        <v>6157.4954872390499</v>
      </c>
      <c r="AG175" s="32">
        <v>5759.2471328236088</v>
      </c>
      <c r="AH175" s="31" t="s">
        <v>345</v>
      </c>
      <c r="AI175" s="31" t="s">
        <v>345</v>
      </c>
      <c r="AJ175" s="31" t="s">
        <v>345</v>
      </c>
      <c r="AK175" s="31" t="s">
        <v>345</v>
      </c>
      <c r="AL175" s="31" t="s">
        <v>345</v>
      </c>
      <c r="AM175" s="32"/>
      <c r="AN175" s="31"/>
      <c r="AO175" s="31"/>
      <c r="AP175" s="32"/>
      <c r="AQ175" s="31" t="s">
        <v>345</v>
      </c>
      <c r="AR175" s="31" t="s">
        <v>345</v>
      </c>
      <c r="AS175" s="31" t="s">
        <v>345</v>
      </c>
      <c r="AT175" s="31" t="s">
        <v>345</v>
      </c>
      <c r="AU175" s="31" t="s">
        <v>345</v>
      </c>
      <c r="AV175" s="31" t="s">
        <v>345</v>
      </c>
      <c r="AW175" s="31" t="s">
        <v>345</v>
      </c>
      <c r="AX175" s="31" t="s">
        <v>345</v>
      </c>
      <c r="AY175" s="31" t="s">
        <v>345</v>
      </c>
      <c r="AZ175" s="31" t="s">
        <v>345</v>
      </c>
      <c r="BA175" s="31" t="s">
        <v>345</v>
      </c>
      <c r="BB175" s="31" t="s">
        <v>345</v>
      </c>
      <c r="BC175" s="31" t="s">
        <v>345</v>
      </c>
      <c r="BD175" s="31" t="s">
        <v>345</v>
      </c>
      <c r="BE175" s="31" t="s">
        <v>345</v>
      </c>
      <c r="BF175" s="32">
        <v>6687.2383280195081</v>
      </c>
      <c r="BG175" s="31">
        <v>7387.0534515175932</v>
      </c>
      <c r="BH175" s="31">
        <v>4498.143376780843</v>
      </c>
      <c r="BI175" s="31">
        <v>4810.2289032158733</v>
      </c>
      <c r="BJ175" s="31">
        <v>4175.2240379546656</v>
      </c>
      <c r="BK175" s="31">
        <v>6087.5744506271503</v>
      </c>
      <c r="BL175" s="31">
        <v>3594.1046743047714</v>
      </c>
      <c r="BM175" s="31">
        <v>5583.138173302108</v>
      </c>
      <c r="BN175" s="31">
        <v>8745.4211116262413</v>
      </c>
      <c r="BO175" s="32">
        <v>5303.0255734780812</v>
      </c>
      <c r="BP175" s="31">
        <v>2249.2633466459047</v>
      </c>
      <c r="BQ175" s="31">
        <v>4229.9546214990414</v>
      </c>
      <c r="BR175" s="31">
        <v>2945.4508652970344</v>
      </c>
      <c r="BS175" s="31">
        <v>2449.8853586636096</v>
      </c>
      <c r="BT175" s="31">
        <v>3921.8040997061262</v>
      </c>
      <c r="BU175" s="31">
        <v>2076.0191039763531</v>
      </c>
      <c r="BV175" s="31">
        <v>3504.3816942551121</v>
      </c>
      <c r="BW175" s="31">
        <v>1140.8193123628382</v>
      </c>
      <c r="BX175" s="31">
        <v>1852.1909469227417</v>
      </c>
      <c r="BY175" s="31">
        <v>3210.4141412564882</v>
      </c>
      <c r="BZ175" s="31">
        <v>2167.8803385160404</v>
      </c>
      <c r="CA175" s="31">
        <v>5292.1672272945698</v>
      </c>
      <c r="CB175" s="31">
        <v>3093.1641188347276</v>
      </c>
      <c r="CC175" s="31">
        <v>7796.9717412171358</v>
      </c>
      <c r="CD175" s="31">
        <v>10654.181184668989</v>
      </c>
      <c r="CE175" s="32">
        <v>3223.3539232919134</v>
      </c>
      <c r="CF175" s="31">
        <v>6029.2393569934529</v>
      </c>
      <c r="CG175" s="32">
        <v>4934.4335463811203</v>
      </c>
      <c r="CH175" s="31">
        <v>1257.7436655174301</v>
      </c>
      <c r="CI175" s="31">
        <v>1042.7966804979253</v>
      </c>
      <c r="CJ175" s="31">
        <v>1878.3803645980252</v>
      </c>
      <c r="CK175" s="31">
        <v>14306.872890504885</v>
      </c>
      <c r="CL175" s="31">
        <v>2407.1059173246258</v>
      </c>
      <c r="CM175" s="31">
        <v>5006.9656727637184</v>
      </c>
      <c r="CN175" s="31">
        <v>2847.4927026258274</v>
      </c>
      <c r="CO175" s="31">
        <v>5978.7211234389242</v>
      </c>
      <c r="CP175" s="31">
        <v>558.73047355100482</v>
      </c>
      <c r="CQ175" s="31">
        <v>909.85593790418329</v>
      </c>
      <c r="CR175" s="31">
        <v>11796.785841237768</v>
      </c>
      <c r="CS175" s="31">
        <v>4095.8485896166981</v>
      </c>
      <c r="CT175" s="31">
        <v>662.124600642019</v>
      </c>
      <c r="CU175" s="31">
        <v>1302.6324765460784</v>
      </c>
      <c r="CV175" s="31">
        <v>10298.360554545985</v>
      </c>
      <c r="CW175" s="31">
        <v>2050.4972484336495</v>
      </c>
      <c r="CX175" s="32">
        <v>2040.9100213987138</v>
      </c>
      <c r="CY175" s="31">
        <v>862.54768770810404</v>
      </c>
      <c r="CZ175" s="31">
        <v>885.56587459935133</v>
      </c>
      <c r="DA175" s="31">
        <v>904.44448195875032</v>
      </c>
      <c r="DB175" s="31">
        <v>1209.969617795861</v>
      </c>
      <c r="DC175" s="31">
        <v>2840.999464783717</v>
      </c>
      <c r="DD175" s="31">
        <v>836.43898871214776</v>
      </c>
      <c r="DE175" s="31">
        <v>2457.4192400046104</v>
      </c>
      <c r="DF175" s="32">
        <v>1282.1132020323687</v>
      </c>
      <c r="DG175" s="31">
        <v>4541.7691077249256</v>
      </c>
      <c r="DH175" s="31">
        <v>4459.3983044289089</v>
      </c>
      <c r="DI175" s="31">
        <v>4268.5922664360387</v>
      </c>
      <c r="DJ175" s="31">
        <v>11585.666398701742</v>
      </c>
      <c r="DK175" s="31">
        <v>4556.0809103287193</v>
      </c>
      <c r="DL175" s="31">
        <v>8965.9861675574502</v>
      </c>
      <c r="DM175" s="31">
        <v>3099.8766592026404</v>
      </c>
      <c r="DN175" s="31">
        <v>5346.2187788900583</v>
      </c>
      <c r="DO175" s="31">
        <v>14521.193058560126</v>
      </c>
      <c r="DP175" s="31">
        <v>10863.334950900738</v>
      </c>
      <c r="DQ175" s="31">
        <v>6637.6271099294208</v>
      </c>
      <c r="DR175" s="31">
        <v>4229.5185669743096</v>
      </c>
      <c r="DS175" s="31">
        <v>20538.23763547713</v>
      </c>
      <c r="DT175" s="31">
        <v>2400.8597025610952</v>
      </c>
      <c r="DU175" s="31">
        <v>2707.7016373559736</v>
      </c>
      <c r="DV175" s="32">
        <v>5198.464078285474</v>
      </c>
      <c r="DW175" s="32">
        <v>2191.012663495907</v>
      </c>
      <c r="DX175" s="31">
        <v>3288.6017116439125</v>
      </c>
      <c r="DY175" s="31">
        <v>808.08945747793507</v>
      </c>
      <c r="DZ175" s="31">
        <v>1152.3816951469666</v>
      </c>
      <c r="EA175" s="31">
        <v>2143.9318675178606</v>
      </c>
      <c r="EB175" s="31">
        <v>715.33987394549354</v>
      </c>
      <c r="EC175" s="31">
        <v>629.5752552822978</v>
      </c>
      <c r="ED175" s="31">
        <v>1471.1655672754287</v>
      </c>
      <c r="EE175" s="31">
        <v>989.56691817519902</v>
      </c>
      <c r="EF175" s="31">
        <v>660.92961165769736</v>
      </c>
      <c r="EG175" s="31">
        <v>381.60092147469743</v>
      </c>
      <c r="EH175" s="31">
        <v>683.0201938463091</v>
      </c>
      <c r="EI175" s="31">
        <v>2913.038275854085</v>
      </c>
      <c r="EJ175" s="31">
        <v>1819.5267101288239</v>
      </c>
      <c r="EK175" s="31">
        <v>1642.6725154915787</v>
      </c>
      <c r="EL175" s="31">
        <v>2321.8455380669734</v>
      </c>
      <c r="EM175" s="31">
        <v>1395.3007073306696</v>
      </c>
      <c r="EN175" s="31">
        <v>627.2813320006411</v>
      </c>
      <c r="EO175" s="31">
        <v>6104.9775756431827</v>
      </c>
      <c r="EP175" s="31">
        <v>926.2917322649281</v>
      </c>
      <c r="EQ175" s="31">
        <v>933.03917352468818</v>
      </c>
      <c r="ER175" s="31">
        <v>544.48176025750126</v>
      </c>
      <c r="ES175" s="31">
        <v>810.56063655478135</v>
      </c>
      <c r="ET175" s="31">
        <v>1020.7905874654184</v>
      </c>
      <c r="EU175" s="31">
        <v>892.46957782812274</v>
      </c>
      <c r="EV175" s="31">
        <v>1051.9652985491416</v>
      </c>
      <c r="EW175" s="31">
        <v>4967.956950304073</v>
      </c>
      <c r="EX175" s="31">
        <v>874.82186690283686</v>
      </c>
      <c r="EY175" s="31">
        <v>573.06515856472424</v>
      </c>
      <c r="EZ175" s="31">
        <v>662.64019394481966</v>
      </c>
      <c r="FA175" s="31">
        <v>1009.4282711345948</v>
      </c>
      <c r="FB175" s="31">
        <v>4708.4525075905412</v>
      </c>
      <c r="FC175" s="31">
        <v>2261.6598250613597</v>
      </c>
      <c r="FD175" s="31">
        <v>1063.2525607699183</v>
      </c>
      <c r="FE175" s="31">
        <v>3576.7609199489293</v>
      </c>
      <c r="FF175" s="31">
        <v>740.21253532914682</v>
      </c>
      <c r="FG175" s="31">
        <v>1022.6181256834564</v>
      </c>
      <c r="FH175" s="31">
        <v>1057.3664943160925</v>
      </c>
      <c r="FI175" s="31">
        <v>1567.6313883459504</v>
      </c>
      <c r="FJ175" s="31">
        <v>1350.7375580096095</v>
      </c>
      <c r="FK175" s="31">
        <v>3878.5703688527474</v>
      </c>
      <c r="FL175" s="31">
        <v>1117.2497679999151</v>
      </c>
      <c r="FM175" s="31">
        <v>1014.5840213831318</v>
      </c>
      <c r="FN175" s="31">
        <v>4111.8829094596658</v>
      </c>
      <c r="FO175" s="31">
        <v>958.29881779146365</v>
      </c>
      <c r="FP175" s="31">
        <v>2474.1776095506575</v>
      </c>
      <c r="FQ175" s="31">
        <v>549.1748778779895</v>
      </c>
      <c r="FR175" s="31">
        <v>847.16944163281892</v>
      </c>
      <c r="FS175" s="31">
        <v>3039.1144938340635</v>
      </c>
      <c r="FT175" s="31">
        <v>636.31189063735508</v>
      </c>
      <c r="FU175" s="31">
        <v>570.08785011884356</v>
      </c>
      <c r="FV175" s="31">
        <v>827.91746877442574</v>
      </c>
      <c r="FW175" s="31">
        <v>1374.3096919104419</v>
      </c>
      <c r="FX175" s="31">
        <v>1107.8894911121729</v>
      </c>
      <c r="FY175" s="32">
        <v>1450.3973255220899</v>
      </c>
      <c r="FZ175" s="31" t="s">
        <v>345</v>
      </c>
      <c r="GA175" s="49">
        <v>4541.033317666007</v>
      </c>
    </row>
    <row r="176" spans="1:183">
      <c r="A176" s="50">
        <v>1984</v>
      </c>
      <c r="B176" s="31">
        <v>14439.382314208966</v>
      </c>
      <c r="C176" s="31">
        <v>14832.628129027022</v>
      </c>
      <c r="D176" s="31">
        <v>16675.929876620306</v>
      </c>
      <c r="E176" s="31">
        <v>14106.716637428746</v>
      </c>
      <c r="F176" s="31">
        <v>15381.929381644917</v>
      </c>
      <c r="G176" s="31">
        <v>14783.183629779824</v>
      </c>
      <c r="H176" s="31">
        <v>13719.270995167764</v>
      </c>
      <c r="I176" s="31">
        <v>14899.699875631257</v>
      </c>
      <c r="J176" s="31">
        <v>16512.699864445018</v>
      </c>
      <c r="K176" s="31">
        <v>15804.006237255608</v>
      </c>
      <c r="L176" s="31">
        <v>19037.827864258055</v>
      </c>
      <c r="M176" s="31">
        <v>13720.057238973992</v>
      </c>
      <c r="N176" s="32">
        <v>14662.197528674462</v>
      </c>
      <c r="O176" s="31">
        <v>9055.5398129781806</v>
      </c>
      <c r="P176" s="31">
        <v>9066.8016294654226</v>
      </c>
      <c r="Q176" s="31">
        <v>8088.8082580884293</v>
      </c>
      <c r="R176" s="31">
        <v>9570.9754285531526</v>
      </c>
      <c r="S176" s="31">
        <v>11522.903191342337</v>
      </c>
      <c r="T176" s="32">
        <v>13742.851267661825</v>
      </c>
      <c r="U176" s="31">
        <v>15062.411347517731</v>
      </c>
      <c r="V176" s="31">
        <v>13666.464523953911</v>
      </c>
      <c r="W176" s="31">
        <v>16835.824728229152</v>
      </c>
      <c r="X176" s="31">
        <v>20122.667101821073</v>
      </c>
      <c r="Y176" s="32">
        <v>19466.624447480757</v>
      </c>
      <c r="Z176" s="31">
        <v>2400.0878768305815</v>
      </c>
      <c r="AA176" s="31">
        <v>6430.4107963135984</v>
      </c>
      <c r="AB176" s="31">
        <v>8319.4506887387506</v>
      </c>
      <c r="AC176" s="31">
        <v>6709.6146759409194</v>
      </c>
      <c r="AD176" s="31">
        <v>5650.4816710137693</v>
      </c>
      <c r="AE176" s="31">
        <v>4177.9467476735072</v>
      </c>
      <c r="AF176" s="31">
        <v>6278.9309764943482</v>
      </c>
      <c r="AG176" s="32">
        <v>5908.7750857086721</v>
      </c>
      <c r="AH176" s="31" t="s">
        <v>345</v>
      </c>
      <c r="AI176" s="31" t="s">
        <v>345</v>
      </c>
      <c r="AJ176" s="31" t="s">
        <v>345</v>
      </c>
      <c r="AK176" s="31" t="s">
        <v>345</v>
      </c>
      <c r="AL176" s="31" t="s">
        <v>345</v>
      </c>
      <c r="AM176" s="32"/>
      <c r="AN176" s="31"/>
      <c r="AO176" s="31"/>
      <c r="AP176" s="32"/>
      <c r="AQ176" s="31" t="s">
        <v>345</v>
      </c>
      <c r="AR176" s="31" t="s">
        <v>345</v>
      </c>
      <c r="AS176" s="31" t="s">
        <v>345</v>
      </c>
      <c r="AT176" s="31" t="s">
        <v>345</v>
      </c>
      <c r="AU176" s="31" t="s">
        <v>345</v>
      </c>
      <c r="AV176" s="31" t="s">
        <v>345</v>
      </c>
      <c r="AW176" s="31" t="s">
        <v>345</v>
      </c>
      <c r="AX176" s="31" t="s">
        <v>345</v>
      </c>
      <c r="AY176" s="31" t="s">
        <v>345</v>
      </c>
      <c r="AZ176" s="31" t="s">
        <v>345</v>
      </c>
      <c r="BA176" s="31" t="s">
        <v>345</v>
      </c>
      <c r="BB176" s="31" t="s">
        <v>345</v>
      </c>
      <c r="BC176" s="31" t="s">
        <v>345</v>
      </c>
      <c r="BD176" s="31" t="s">
        <v>345</v>
      </c>
      <c r="BE176" s="31" t="s">
        <v>345</v>
      </c>
      <c r="BF176" s="32">
        <v>6709.0034729268937</v>
      </c>
      <c r="BG176" s="31">
        <v>7425.8542555654794</v>
      </c>
      <c r="BH176" s="31">
        <v>4643.2267500129919</v>
      </c>
      <c r="BI176" s="31">
        <v>5010.8884213748725</v>
      </c>
      <c r="BJ176" s="31">
        <v>4228.6568600494911</v>
      </c>
      <c r="BK176" s="31">
        <v>6162.4553753484033</v>
      </c>
      <c r="BL176" s="31">
        <v>3675.6614591552261</v>
      </c>
      <c r="BM176" s="31">
        <v>5487.0345744680853</v>
      </c>
      <c r="BN176" s="31">
        <v>8623.0344251669012</v>
      </c>
      <c r="BO176" s="32">
        <v>5395.7831626193538</v>
      </c>
      <c r="BP176" s="31">
        <v>2234.0324697439773</v>
      </c>
      <c r="BQ176" s="31">
        <v>4431.9100640463394</v>
      </c>
      <c r="BR176" s="31">
        <v>3022.4583918187291</v>
      </c>
      <c r="BS176" s="31">
        <v>2402.9157321371354</v>
      </c>
      <c r="BT176" s="31">
        <v>3974.8107514886137</v>
      </c>
      <c r="BU176" s="31">
        <v>2091.4924973292332</v>
      </c>
      <c r="BV176" s="31">
        <v>3431.0298102981028</v>
      </c>
      <c r="BW176" s="31">
        <v>1123.1597845601436</v>
      </c>
      <c r="BX176" s="31">
        <v>1859.4772305589011</v>
      </c>
      <c r="BY176" s="31">
        <v>3174.1681587231051</v>
      </c>
      <c r="BZ176" s="31">
        <v>2073.6707238949389</v>
      </c>
      <c r="CA176" s="31">
        <v>5163.9189825718322</v>
      </c>
      <c r="CB176" s="31">
        <v>3100.0560538116592</v>
      </c>
      <c r="CC176" s="31">
        <v>8282.595087755748</v>
      </c>
      <c r="CD176" s="31">
        <v>11092.386655260907</v>
      </c>
      <c r="CE176" s="32">
        <v>3255.1217663957</v>
      </c>
      <c r="CF176" s="31">
        <v>6061.0265386947112</v>
      </c>
      <c r="CG176" s="32">
        <v>5015.9757622597745</v>
      </c>
      <c r="CH176" s="31">
        <v>1395.8594748390519</v>
      </c>
      <c r="CI176" s="31">
        <v>1059.5967523680649</v>
      </c>
      <c r="CJ176" s="31">
        <v>1965.666715323531</v>
      </c>
      <c r="CK176" s="31">
        <v>14772.586962917898</v>
      </c>
      <c r="CL176" s="31">
        <v>2176.4062594681182</v>
      </c>
      <c r="CM176" s="31">
        <v>5374.6225808048312</v>
      </c>
      <c r="CN176" s="31">
        <v>2961.2668184041181</v>
      </c>
      <c r="CO176" s="31">
        <v>6521.1967438418442</v>
      </c>
      <c r="CP176" s="31">
        <v>575.86630371539331</v>
      </c>
      <c r="CQ176" s="31">
        <v>936.26005360990814</v>
      </c>
      <c r="CR176" s="31">
        <v>12845.736304859298</v>
      </c>
      <c r="CS176" s="31">
        <v>4307.5343321174278</v>
      </c>
      <c r="CT176" s="31">
        <v>708.19907716850605</v>
      </c>
      <c r="CU176" s="31">
        <v>1321.4053216786431</v>
      </c>
      <c r="CV176" s="31">
        <v>10937.933442860907</v>
      </c>
      <c r="CW176" s="31">
        <v>2125.0032155765721</v>
      </c>
      <c r="CX176" s="32">
        <v>2137.3453244300485</v>
      </c>
      <c r="CY176" s="31">
        <v>846.74504735191624</v>
      </c>
      <c r="CZ176" s="31">
        <v>925.68613586352478</v>
      </c>
      <c r="DA176" s="31">
        <v>910.89399016860762</v>
      </c>
      <c r="DB176" s="31">
        <v>1246.9735026213925</v>
      </c>
      <c r="DC176" s="31">
        <v>2841.0090129698833</v>
      </c>
      <c r="DD176" s="31">
        <v>890.96634493969236</v>
      </c>
      <c r="DE176" s="31">
        <v>2429.4316435139785</v>
      </c>
      <c r="DF176" s="32">
        <v>1309.0694379649208</v>
      </c>
      <c r="DG176" s="31">
        <v>4556.6983886660573</v>
      </c>
      <c r="DH176" s="31">
        <v>4360.7686609197954</v>
      </c>
      <c r="DI176" s="31">
        <v>4135.6851075543409</v>
      </c>
      <c r="DJ176" s="31">
        <v>11483.925132718663</v>
      </c>
      <c r="DK176" s="31">
        <v>4766.5589058602181</v>
      </c>
      <c r="DL176" s="31">
        <v>9023.9012317909492</v>
      </c>
      <c r="DM176" s="31">
        <v>3164.6460865604404</v>
      </c>
      <c r="DN176" s="31">
        <v>5975.9361381390972</v>
      </c>
      <c r="DO176" s="31">
        <v>12769.344810051241</v>
      </c>
      <c r="DP176" s="31">
        <v>10252.925629964979</v>
      </c>
      <c r="DQ176" s="31">
        <v>6143.0348455952117</v>
      </c>
      <c r="DR176" s="31">
        <v>4366.7360878392992</v>
      </c>
      <c r="DS176" s="31">
        <v>20159.511606988297</v>
      </c>
      <c r="DT176" s="31">
        <v>2422.2929519191875</v>
      </c>
      <c r="DU176" s="31">
        <v>2785.6308411214955</v>
      </c>
      <c r="DV176" s="32">
        <v>5141.4028339082806</v>
      </c>
      <c r="DW176" s="32">
        <v>2278.3977394715312</v>
      </c>
      <c r="DX176" s="31">
        <v>3363.2573657043567</v>
      </c>
      <c r="DY176" s="31">
        <v>790.1969889477225</v>
      </c>
      <c r="DZ176" s="31">
        <v>1206.1821036428598</v>
      </c>
      <c r="EA176" s="31">
        <v>2300.2088585927372</v>
      </c>
      <c r="EB176" s="31">
        <v>708.42767741144166</v>
      </c>
      <c r="EC176" s="31">
        <v>614.36536812898839</v>
      </c>
      <c r="ED176" s="31">
        <v>1537.4479964382556</v>
      </c>
      <c r="EE176" s="31">
        <v>1011.1347201415401</v>
      </c>
      <c r="EF176" s="31">
        <v>686.00609552915012</v>
      </c>
      <c r="EG176" s="31">
        <v>385.4592895688786</v>
      </c>
      <c r="EH176" s="31">
        <v>687.18058107332774</v>
      </c>
      <c r="EI176" s="31">
        <v>3008.1324159747983</v>
      </c>
      <c r="EJ176" s="31">
        <v>1696.3658834255348</v>
      </c>
      <c r="EK176" s="31">
        <v>1801.6289086767931</v>
      </c>
      <c r="EL176" s="31">
        <v>2389.6179214006106</v>
      </c>
      <c r="EM176" s="31">
        <v>1678.1243146864481</v>
      </c>
      <c r="EN176" s="31">
        <v>599.78185053515369</v>
      </c>
      <c r="EO176" s="31">
        <v>6141.9472539562985</v>
      </c>
      <c r="EP176" s="31">
        <v>871.08022782297439</v>
      </c>
      <c r="EQ176" s="31">
        <v>959.98475802725704</v>
      </c>
      <c r="ER176" s="31">
        <v>535.1139513480108</v>
      </c>
      <c r="ES176" s="31">
        <v>824.42528976698725</v>
      </c>
      <c r="ET176" s="31">
        <v>1000.3044687130125</v>
      </c>
      <c r="EU176" s="31">
        <v>944.23374571766044</v>
      </c>
      <c r="EV176" s="31">
        <v>1012.3677594614204</v>
      </c>
      <c r="EW176" s="31">
        <v>4397.0625558633019</v>
      </c>
      <c r="EX176" s="31">
        <v>818.77046841679146</v>
      </c>
      <c r="EY176" s="31">
        <v>580.3149079707598</v>
      </c>
      <c r="EZ176" s="31">
        <v>679.92640509226339</v>
      </c>
      <c r="FA176" s="31">
        <v>915.70924107012206</v>
      </c>
      <c r="FB176" s="31">
        <v>4881.5848868316089</v>
      </c>
      <c r="FC176" s="31">
        <v>2293.822236705153</v>
      </c>
      <c r="FD176" s="31">
        <v>1022.4056411125906</v>
      </c>
      <c r="FE176" s="31">
        <v>3425.4621374474077</v>
      </c>
      <c r="FF176" s="31">
        <v>600.32341137066817</v>
      </c>
      <c r="FG176" s="31">
        <v>958.48394182016432</v>
      </c>
      <c r="FH176" s="31">
        <v>983.07677043876163</v>
      </c>
      <c r="FI176" s="31">
        <v>1406.1696907396454</v>
      </c>
      <c r="FJ176" s="31">
        <v>1248.1895313639986</v>
      </c>
      <c r="FK176" s="31">
        <v>3989.0318994974791</v>
      </c>
      <c r="FL176" s="31">
        <v>1108.279213736032</v>
      </c>
      <c r="FM176" s="31">
        <v>1014.1951944581775</v>
      </c>
      <c r="FN176" s="31">
        <v>4185.8392967335431</v>
      </c>
      <c r="FO176" s="31">
        <v>881.12419255432803</v>
      </c>
      <c r="FP176" s="31">
        <v>2437.1226963122872</v>
      </c>
      <c r="FQ176" s="31">
        <v>546.36066227808692</v>
      </c>
      <c r="FR176" s="31">
        <v>842.35309523153637</v>
      </c>
      <c r="FS176" s="31">
        <v>3067.668022047415</v>
      </c>
      <c r="FT176" s="31">
        <v>563.46679535566363</v>
      </c>
      <c r="FU176" s="31">
        <v>585.16284326097218</v>
      </c>
      <c r="FV176" s="31">
        <v>796.47863756166589</v>
      </c>
      <c r="FW176" s="31">
        <v>1296.8963067819864</v>
      </c>
      <c r="FX176" s="31">
        <v>1128.7307521703317</v>
      </c>
      <c r="FY176" s="32">
        <v>1439.6982719231112</v>
      </c>
      <c r="FZ176" s="31" t="s">
        <v>345</v>
      </c>
      <c r="GA176" s="49">
        <v>4668.1745199810985</v>
      </c>
    </row>
    <row r="177" spans="1:183">
      <c r="A177" s="50">
        <v>1985</v>
      </c>
      <c r="B177" s="31">
        <v>14752.421235761483</v>
      </c>
      <c r="C177" s="31">
        <v>14977.37923758901</v>
      </c>
      <c r="D177" s="31">
        <v>17384.116482595447</v>
      </c>
      <c r="E177" s="31">
        <v>14522.062686169502</v>
      </c>
      <c r="F177" s="31">
        <v>15530.270844397239</v>
      </c>
      <c r="G177" s="31">
        <v>15139.761961741166</v>
      </c>
      <c r="H177" s="31">
        <v>14096.243135282755</v>
      </c>
      <c r="I177" s="31">
        <v>15282.878511225295</v>
      </c>
      <c r="J177" s="31">
        <v>17319.678159731928</v>
      </c>
      <c r="K177" s="31">
        <v>16048.982035928144</v>
      </c>
      <c r="L177" s="31">
        <v>19586.457173240375</v>
      </c>
      <c r="M177" s="31">
        <v>14164.54610577419</v>
      </c>
      <c r="N177" s="32">
        <v>15008.384764760971</v>
      </c>
      <c r="O177" s="31">
        <v>9305.9322033898297</v>
      </c>
      <c r="P177" s="31">
        <v>9315.6951656881065</v>
      </c>
      <c r="Q177" s="31">
        <v>8305.9922450731483</v>
      </c>
      <c r="R177" s="31">
        <v>9721.7705748092503</v>
      </c>
      <c r="S177" s="31">
        <v>11854.939964649235</v>
      </c>
      <c r="T177" s="32">
        <v>14060.110054860175</v>
      </c>
      <c r="U177" s="31">
        <v>15638.35616438356</v>
      </c>
      <c r="V177" s="31">
        <v>13664.259927797835</v>
      </c>
      <c r="W177" s="31">
        <v>17582.068954883274</v>
      </c>
      <c r="X177" s="31">
        <v>20717.322960076497</v>
      </c>
      <c r="Y177" s="32">
        <v>20066.388691858847</v>
      </c>
      <c r="Z177" s="31">
        <v>2412.6488281122411</v>
      </c>
      <c r="AA177" s="31">
        <v>6225.903061650286</v>
      </c>
      <c r="AB177" s="31">
        <v>8367.152164262212</v>
      </c>
      <c r="AC177" s="31">
        <v>6556.5615123566804</v>
      </c>
      <c r="AD177" s="31">
        <v>5660.3989153044467</v>
      </c>
      <c r="AE177" s="31">
        <v>4158.5937158307988</v>
      </c>
      <c r="AF177" s="31">
        <v>6296.5514241075116</v>
      </c>
      <c r="AG177" s="32">
        <v>5886.6337800858601</v>
      </c>
      <c r="AH177" s="31" t="s">
        <v>345</v>
      </c>
      <c r="AI177" s="31" t="s">
        <v>345</v>
      </c>
      <c r="AJ177" s="31" t="s">
        <v>345</v>
      </c>
      <c r="AK177" s="31" t="s">
        <v>345</v>
      </c>
      <c r="AL177" s="31" t="s">
        <v>345</v>
      </c>
      <c r="AM177" s="32"/>
      <c r="AN177" s="31"/>
      <c r="AO177" s="31"/>
      <c r="AP177" s="32"/>
      <c r="AQ177" s="31" t="s">
        <v>345</v>
      </c>
      <c r="AR177" s="31" t="s">
        <v>345</v>
      </c>
      <c r="AS177" s="31" t="s">
        <v>345</v>
      </c>
      <c r="AT177" s="31" t="s">
        <v>345</v>
      </c>
      <c r="AU177" s="31" t="s">
        <v>345</v>
      </c>
      <c r="AV177" s="31" t="s">
        <v>345</v>
      </c>
      <c r="AW177" s="31" t="s">
        <v>345</v>
      </c>
      <c r="AX177" s="31" t="s">
        <v>345</v>
      </c>
      <c r="AY177" s="31" t="s">
        <v>345</v>
      </c>
      <c r="AZ177" s="31" t="s">
        <v>345</v>
      </c>
      <c r="BA177" s="31" t="s">
        <v>345</v>
      </c>
      <c r="BB177" s="31" t="s">
        <v>345</v>
      </c>
      <c r="BC177" s="31" t="s">
        <v>345</v>
      </c>
      <c r="BD177" s="31" t="s">
        <v>345</v>
      </c>
      <c r="BE177" s="31" t="s">
        <v>345</v>
      </c>
      <c r="BF177" s="32">
        <v>6708.4570786290251</v>
      </c>
      <c r="BG177" s="31">
        <v>6834.9308815858112</v>
      </c>
      <c r="BH177" s="31">
        <v>4913.9625278420754</v>
      </c>
      <c r="BI177" s="31">
        <v>5029.5541667596126</v>
      </c>
      <c r="BJ177" s="31">
        <v>4271.7493613016004</v>
      </c>
      <c r="BK177" s="31">
        <v>6194.1147410239191</v>
      </c>
      <c r="BL177" s="31">
        <v>3666.0662824207493</v>
      </c>
      <c r="BM177" s="31">
        <v>5559.7609561752988</v>
      </c>
      <c r="BN177" s="31">
        <v>8521.4251099970006</v>
      </c>
      <c r="BO177" s="32">
        <v>5461.3701354853001</v>
      </c>
      <c r="BP177" s="31">
        <v>2180.8157966346726</v>
      </c>
      <c r="BQ177" s="31">
        <v>4340.3303114295741</v>
      </c>
      <c r="BR177" s="31">
        <v>3049.2747864096959</v>
      </c>
      <c r="BS177" s="31">
        <v>2291.8952813920678</v>
      </c>
      <c r="BT177" s="31">
        <v>4035.6826295920928</v>
      </c>
      <c r="BU177" s="31">
        <v>2105.1115040195218</v>
      </c>
      <c r="BV177" s="31">
        <v>3319.7467352592007</v>
      </c>
      <c r="BW177" s="31">
        <v>1104.2804298044741</v>
      </c>
      <c r="BX177" s="31">
        <v>1874.1503156863928</v>
      </c>
      <c r="BY177" s="31">
        <v>3020.2893750334242</v>
      </c>
      <c r="BZ177" s="31">
        <v>1944.2181134440614</v>
      </c>
      <c r="CA177" s="31">
        <v>5295.2029520295209</v>
      </c>
      <c r="CB177" s="31">
        <v>3131.2278791178874</v>
      </c>
      <c r="CC177" s="31">
        <v>8373.1852283754542</v>
      </c>
      <c r="CD177" s="31">
        <v>10459.209419680405</v>
      </c>
      <c r="CE177" s="32">
        <v>3223.8962175950792</v>
      </c>
      <c r="CF177" s="31">
        <v>6097.1872613779669</v>
      </c>
      <c r="CG177" s="32">
        <v>5063.8532023599764</v>
      </c>
      <c r="CH177" s="31">
        <v>1519.1534099558532</v>
      </c>
      <c r="CI177" s="31">
        <v>1078.6013245033112</v>
      </c>
      <c r="CJ177" s="31">
        <v>1971.5311417573625</v>
      </c>
      <c r="CK177" s="31">
        <v>15331.250840808323</v>
      </c>
      <c r="CL177" s="31">
        <v>1966.7559617392985</v>
      </c>
      <c r="CM177" s="31">
        <v>5670.3916090770963</v>
      </c>
      <c r="CN177" s="31">
        <v>3050.1067852907167</v>
      </c>
      <c r="CO177" s="31">
        <v>6761.959473574263</v>
      </c>
      <c r="CP177" s="31">
        <v>580.09662548638516</v>
      </c>
      <c r="CQ177" s="31">
        <v>945.06568081294631</v>
      </c>
      <c r="CR177" s="31">
        <v>12763.278472196767</v>
      </c>
      <c r="CS177" s="31">
        <v>4156.6880401026447</v>
      </c>
      <c r="CT177" s="31">
        <v>733.01239548945716</v>
      </c>
      <c r="CU177" s="31">
        <v>1399.2453046221988</v>
      </c>
      <c r="CV177" s="31">
        <v>10709.855678230857</v>
      </c>
      <c r="CW177" s="31">
        <v>2185.6164802438329</v>
      </c>
      <c r="CX177" s="32">
        <v>2218.1960889160805</v>
      </c>
      <c r="CY177" s="31">
        <v>818.95042142714669</v>
      </c>
      <c r="CZ177" s="31">
        <v>965.72284751448456</v>
      </c>
      <c r="DA177" s="31">
        <v>918.46999687463176</v>
      </c>
      <c r="DB177" s="31">
        <v>1282.1715772020875</v>
      </c>
      <c r="DC177" s="31">
        <v>2840.9613547010999</v>
      </c>
      <c r="DD177" s="31">
        <v>923.25124754821979</v>
      </c>
      <c r="DE177" s="31">
        <v>2467.9592430973494</v>
      </c>
      <c r="DF177" s="32">
        <v>1326.954192258987</v>
      </c>
      <c r="DG177" s="31">
        <v>4374.0442133282195</v>
      </c>
      <c r="DH177" s="31">
        <v>4298.8622913515774</v>
      </c>
      <c r="DI177" s="31">
        <v>3932.3953202551279</v>
      </c>
      <c r="DJ177" s="31">
        <v>11672.337206071747</v>
      </c>
      <c r="DK177" s="31">
        <v>4754.3646933625632</v>
      </c>
      <c r="DL177" s="31">
        <v>8164.614112982209</v>
      </c>
      <c r="DM177" s="31">
        <v>3244.867364479358</v>
      </c>
      <c r="DN177" s="31">
        <v>6544.950158939876</v>
      </c>
      <c r="DO177" s="31">
        <v>10388.314638034504</v>
      </c>
      <c r="DP177" s="31">
        <v>9047.565455663449</v>
      </c>
      <c r="DQ177" s="31">
        <v>6290.4106027527869</v>
      </c>
      <c r="DR177" s="31">
        <v>4485.4391766043236</v>
      </c>
      <c r="DS177" s="31">
        <v>18545.884250370589</v>
      </c>
      <c r="DT177" s="31">
        <v>2331.8943454730543</v>
      </c>
      <c r="DU177" s="31">
        <v>2856.9826135726303</v>
      </c>
      <c r="DV177" s="32">
        <v>5046.4016166079919</v>
      </c>
      <c r="DW177" s="32">
        <v>2348.8569778334995</v>
      </c>
      <c r="DX177" s="31">
        <v>3431.0327057615978</v>
      </c>
      <c r="DY177" s="31">
        <v>779.33115166316873</v>
      </c>
      <c r="DZ177" s="31">
        <v>1257.3845906785068</v>
      </c>
      <c r="EA177" s="31">
        <v>2386.8203529191373</v>
      </c>
      <c r="EB177" s="31">
        <v>780.37327521331224</v>
      </c>
      <c r="EC177" s="31">
        <v>671.57394774106263</v>
      </c>
      <c r="ED177" s="31">
        <v>1621.7489548955878</v>
      </c>
      <c r="EE177" s="31">
        <v>1081.3936527292913</v>
      </c>
      <c r="EF177" s="31">
        <v>673.12125089089545</v>
      </c>
      <c r="EG177" s="31">
        <v>466.04430046178061</v>
      </c>
      <c r="EH177" s="31">
        <v>690.31456550335349</v>
      </c>
      <c r="EI177" s="31">
        <v>2787.0631028487401</v>
      </c>
      <c r="EJ177" s="31">
        <v>1716.2997029808741</v>
      </c>
      <c r="EK177" s="31">
        <v>1758.4144567660546</v>
      </c>
      <c r="EL177" s="31">
        <v>2470.8832633646552</v>
      </c>
      <c r="EM177" s="31">
        <v>1399.1648062387374</v>
      </c>
      <c r="EN177" s="31">
        <v>551.56289893341932</v>
      </c>
      <c r="EO177" s="31">
        <v>5817.6989600435099</v>
      </c>
      <c r="EP177" s="31">
        <v>770.4147068340925</v>
      </c>
      <c r="EQ177" s="31">
        <v>978.43024449834684</v>
      </c>
      <c r="ER177" s="31">
        <v>519.15100397080755</v>
      </c>
      <c r="ES177" s="31">
        <v>849.91461053937167</v>
      </c>
      <c r="ET177" s="31">
        <v>1005.8148710397468</v>
      </c>
      <c r="EU177" s="31">
        <v>953.0284064834475</v>
      </c>
      <c r="EV177" s="31">
        <v>969.17454033235526</v>
      </c>
      <c r="EW177" s="31">
        <v>3953.0154632583685</v>
      </c>
      <c r="EX177" s="31">
        <v>813.21359157742006</v>
      </c>
      <c r="EY177" s="31">
        <v>606.49715483253271</v>
      </c>
      <c r="EZ177" s="31">
        <v>683.18144569499214</v>
      </c>
      <c r="FA177" s="31">
        <v>920.5935641123541</v>
      </c>
      <c r="FB177" s="31">
        <v>5179.0651134314921</v>
      </c>
      <c r="FC177" s="31">
        <v>2373.9027239499983</v>
      </c>
      <c r="FD177" s="31">
        <v>920.35217840593782</v>
      </c>
      <c r="FE177" s="31">
        <v>3340.9653447144219</v>
      </c>
      <c r="FF177" s="31">
        <v>596.17317185240097</v>
      </c>
      <c r="FG177" s="31">
        <v>1016.6438193236991</v>
      </c>
      <c r="FH177" s="31">
        <v>1000.072532559467</v>
      </c>
      <c r="FI177" s="31">
        <v>1487.4748929397051</v>
      </c>
      <c r="FJ177" s="31">
        <v>1255.0040691073041</v>
      </c>
      <c r="FK177" s="31">
        <v>4324.4832673812161</v>
      </c>
      <c r="FL177" s="31">
        <v>1054.2135280888331</v>
      </c>
      <c r="FM177" s="31">
        <v>1055.3470374646649</v>
      </c>
      <c r="FN177" s="31">
        <v>4006.4852266818766</v>
      </c>
      <c r="FO177" s="31">
        <v>798.75113423832011</v>
      </c>
      <c r="FP177" s="31">
        <v>2497.2870379795759</v>
      </c>
      <c r="FQ177" s="31">
        <v>529.08487301934031</v>
      </c>
      <c r="FR177" s="31">
        <v>851.39074154213631</v>
      </c>
      <c r="FS177" s="31">
        <v>3161.2591897561565</v>
      </c>
      <c r="FT177" s="31">
        <v>555.78273418636581</v>
      </c>
      <c r="FU177" s="31">
        <v>570.10721249156154</v>
      </c>
      <c r="FV177" s="31">
        <v>783.63376081834588</v>
      </c>
      <c r="FW177" s="31">
        <v>1335.2042547107128</v>
      </c>
      <c r="FX177" s="31">
        <v>1147.8954614272802</v>
      </c>
      <c r="FY177" s="32">
        <v>1443.744673009116</v>
      </c>
      <c r="FZ177" s="31" t="s">
        <v>345</v>
      </c>
      <c r="GA177" s="49">
        <v>4748.0223900302653</v>
      </c>
    </row>
    <row r="178" spans="1:183">
      <c r="A178" s="50">
        <v>1986</v>
      </c>
      <c r="B178" s="31">
        <v>15080.780979255156</v>
      </c>
      <c r="C178" s="31">
        <v>15195.400433997853</v>
      </c>
      <c r="D178" s="31">
        <v>17993.240548739646</v>
      </c>
      <c r="E178" s="31">
        <v>14819.458956445556</v>
      </c>
      <c r="F178" s="31">
        <v>15833.036579991185</v>
      </c>
      <c r="G178" s="31">
        <v>15469.014161441866</v>
      </c>
      <c r="H178" s="31">
        <v>14495.830027912974</v>
      </c>
      <c r="I178" s="31">
        <v>15617.070555436416</v>
      </c>
      <c r="J178" s="31">
        <v>17882.070235102492</v>
      </c>
      <c r="K178" s="31">
        <v>16442.054958183991</v>
      </c>
      <c r="L178" s="31">
        <v>19786.339697528107</v>
      </c>
      <c r="M178" s="31">
        <v>14741.815746318507</v>
      </c>
      <c r="N178" s="32">
        <v>15394.918411714971</v>
      </c>
      <c r="O178" s="31">
        <v>9264.7931083180338</v>
      </c>
      <c r="P178" s="31">
        <v>9440.0067528390555</v>
      </c>
      <c r="Q178" s="31">
        <v>8641.0062124201759</v>
      </c>
      <c r="R178" s="31">
        <v>9997.9962568548635</v>
      </c>
      <c r="S178" s="31">
        <v>12377.369310168466</v>
      </c>
      <c r="T178" s="32">
        <v>14422.537214619184</v>
      </c>
      <c r="U178" s="31">
        <v>15757.169811320753</v>
      </c>
      <c r="V178" s="31">
        <v>13879.676743489974</v>
      </c>
      <c r="W178" s="31">
        <v>17862.103969653257</v>
      </c>
      <c r="X178" s="31">
        <v>21236.085463351239</v>
      </c>
      <c r="Y178" s="32">
        <v>20536.656013407828</v>
      </c>
      <c r="Z178" s="31">
        <v>2427.979149931321</v>
      </c>
      <c r="AA178" s="31">
        <v>6379.6629036436079</v>
      </c>
      <c r="AB178" s="31">
        <v>8507.2192892625881</v>
      </c>
      <c r="AC178" s="31">
        <v>6699.2656345465875</v>
      </c>
      <c r="AD178" s="31">
        <v>5796.5236151299387</v>
      </c>
      <c r="AE178" s="31">
        <v>4214.955714450256</v>
      </c>
      <c r="AF178" s="31">
        <v>6521.6684382243639</v>
      </c>
      <c r="AG178" s="32">
        <v>6021.2301060161235</v>
      </c>
      <c r="AH178" s="31" t="s">
        <v>345</v>
      </c>
      <c r="AI178" s="31" t="s">
        <v>345</v>
      </c>
      <c r="AJ178" s="31" t="s">
        <v>345</v>
      </c>
      <c r="AK178" s="31" t="s">
        <v>345</v>
      </c>
      <c r="AL178" s="31" t="s">
        <v>345</v>
      </c>
      <c r="AM178" s="32"/>
      <c r="AN178" s="31"/>
      <c r="AO178" s="31"/>
      <c r="AP178" s="32"/>
      <c r="AQ178" s="31" t="s">
        <v>345</v>
      </c>
      <c r="AR178" s="31" t="s">
        <v>345</v>
      </c>
      <c r="AS178" s="31" t="s">
        <v>345</v>
      </c>
      <c r="AT178" s="31" t="s">
        <v>345</v>
      </c>
      <c r="AU178" s="31" t="s">
        <v>345</v>
      </c>
      <c r="AV178" s="31" t="s">
        <v>345</v>
      </c>
      <c r="AW178" s="31" t="s">
        <v>345</v>
      </c>
      <c r="AX178" s="31" t="s">
        <v>345</v>
      </c>
      <c r="AY178" s="31" t="s">
        <v>345</v>
      </c>
      <c r="AZ178" s="31" t="s">
        <v>345</v>
      </c>
      <c r="BA178" s="31" t="s">
        <v>345</v>
      </c>
      <c r="BB178" s="31" t="s">
        <v>345</v>
      </c>
      <c r="BC178" s="31" t="s">
        <v>345</v>
      </c>
      <c r="BD178" s="31" t="s">
        <v>345</v>
      </c>
      <c r="BE178" s="31" t="s">
        <v>345</v>
      </c>
      <c r="BF178" s="32">
        <v>6922.5462014295363</v>
      </c>
      <c r="BG178" s="31">
        <v>7223.7919409214965</v>
      </c>
      <c r="BH178" s="31">
        <v>5201.6605323975009</v>
      </c>
      <c r="BI178" s="31">
        <v>5227.4188544536082</v>
      </c>
      <c r="BJ178" s="31">
        <v>4435.6578947368416</v>
      </c>
      <c r="BK178" s="31">
        <v>5834.2787188005268</v>
      </c>
      <c r="BL178" s="31">
        <v>3946.0085620750442</v>
      </c>
      <c r="BM178" s="31">
        <v>6014.8465852853842</v>
      </c>
      <c r="BN178" s="31">
        <v>8724.5040317966123</v>
      </c>
      <c r="BO178" s="32">
        <v>5588.2236911300388</v>
      </c>
      <c r="BP178" s="31">
        <v>2074.0397427727248</v>
      </c>
      <c r="BQ178" s="31">
        <v>4446.0178083082183</v>
      </c>
      <c r="BR178" s="31">
        <v>3027.7996845425869</v>
      </c>
      <c r="BS178" s="31">
        <v>2310.4189044038667</v>
      </c>
      <c r="BT178" s="31">
        <v>4047.7006817378146</v>
      </c>
      <c r="BU178" s="31">
        <v>2089.2368939113458</v>
      </c>
      <c r="BV178" s="31">
        <v>3222.3785166240409</v>
      </c>
      <c r="BW178" s="31">
        <v>1081.5339436863017</v>
      </c>
      <c r="BX178" s="31">
        <v>1824.4241409884687</v>
      </c>
      <c r="BY178" s="31">
        <v>3064.3315934782554</v>
      </c>
      <c r="BZ178" s="31">
        <v>1861.8259803921569</v>
      </c>
      <c r="CA178" s="31">
        <v>5360.3074141048828</v>
      </c>
      <c r="CB178" s="31">
        <v>3037.820682359164</v>
      </c>
      <c r="CC178" s="31">
        <v>8973.7125593596575</v>
      </c>
      <c r="CD178" s="31">
        <v>9956.9536423841055</v>
      </c>
      <c r="CE178" s="32">
        <v>3215.0186501116787</v>
      </c>
      <c r="CF178" s="31">
        <v>6139.5726653990205</v>
      </c>
      <c r="CG178" s="32">
        <v>5165.5150144218114</v>
      </c>
      <c r="CH178" s="31">
        <v>1597.0059711845818</v>
      </c>
      <c r="CI178" s="31">
        <v>1101.1543450064851</v>
      </c>
      <c r="CJ178" s="31">
        <v>2050.6437600644749</v>
      </c>
      <c r="CK178" s="31">
        <v>15679.381063001287</v>
      </c>
      <c r="CL178" s="31">
        <v>1983.0889253799073</v>
      </c>
      <c r="CM178" s="31">
        <v>6262.9688940651231</v>
      </c>
      <c r="CN178" s="31">
        <v>3170.2601422657694</v>
      </c>
      <c r="CO178" s="31">
        <v>7477.343265052762</v>
      </c>
      <c r="CP178" s="31">
        <v>591.6024724765997</v>
      </c>
      <c r="CQ178" s="31">
        <v>918.60077095865802</v>
      </c>
      <c r="CR178" s="31">
        <v>13959.743691850992</v>
      </c>
      <c r="CS178" s="31">
        <v>4104.50717341571</v>
      </c>
      <c r="CT178" s="31">
        <v>744.84425908817047</v>
      </c>
      <c r="CU178" s="31">
        <v>1444.3734335458989</v>
      </c>
      <c r="CV178" s="31">
        <v>10899.726515952872</v>
      </c>
      <c r="CW178" s="31">
        <v>2262.7543498032028</v>
      </c>
      <c r="CX178" s="32">
        <v>2291.3955218710857</v>
      </c>
      <c r="CY178" s="31">
        <v>877.66398914557487</v>
      </c>
      <c r="CZ178" s="31">
        <v>989.95783210374589</v>
      </c>
      <c r="DA178" s="31">
        <v>920.57752615857066</v>
      </c>
      <c r="DB178" s="31">
        <v>1364.24186911846</v>
      </c>
      <c r="DC178" s="31">
        <v>2840.9174142734755</v>
      </c>
      <c r="DD178" s="31">
        <v>928.64846329480167</v>
      </c>
      <c r="DE178" s="31">
        <v>2522.3437606497087</v>
      </c>
      <c r="DF178" s="32">
        <v>1342.7472307912071</v>
      </c>
      <c r="DG178" s="31">
        <v>4316.0657713441833</v>
      </c>
      <c r="DH178" s="31">
        <v>3753.5705194915213</v>
      </c>
      <c r="DI178" s="31">
        <v>3758.9411953702952</v>
      </c>
      <c r="DJ178" s="31">
        <v>12020.350019595926</v>
      </c>
      <c r="DK178" s="31">
        <v>5001.9763249380439</v>
      </c>
      <c r="DL178" s="31">
        <v>8474.7468597853531</v>
      </c>
      <c r="DM178" s="31">
        <v>3101.4624438975306</v>
      </c>
      <c r="DN178" s="31">
        <v>6442.1410607683047</v>
      </c>
      <c r="DO178" s="31">
        <v>8081.2488293692386</v>
      </c>
      <c r="DP178" s="31">
        <v>8090.9894205771288</v>
      </c>
      <c r="DQ178" s="31">
        <v>5772.3230448495315</v>
      </c>
      <c r="DR178" s="31">
        <v>4695.2713239400155</v>
      </c>
      <c r="DS178" s="31">
        <v>13769.847291201972</v>
      </c>
      <c r="DT178" s="31">
        <v>2310.5551848082946</v>
      </c>
      <c r="DU178" s="31">
        <v>2943.7837837837837</v>
      </c>
      <c r="DV178" s="32">
        <v>4798.9312813853658</v>
      </c>
      <c r="DW178" s="32">
        <v>2402.8500668456231</v>
      </c>
      <c r="DX178" s="31">
        <v>3301.1815356153506</v>
      </c>
      <c r="DY178" s="31">
        <v>694.18705134015909</v>
      </c>
      <c r="DZ178" s="31">
        <v>1246.3301126176618</v>
      </c>
      <c r="EA178" s="31">
        <v>2485.3849647506568</v>
      </c>
      <c r="EB178" s="31">
        <v>878.29666766260573</v>
      </c>
      <c r="EC178" s="31">
        <v>683.88147889887</v>
      </c>
      <c r="ED178" s="31">
        <v>1682.9323200229908</v>
      </c>
      <c r="EE178" s="31">
        <v>1094.144822373951</v>
      </c>
      <c r="EF178" s="31">
        <v>669.71574686332815</v>
      </c>
      <c r="EG178" s="31">
        <v>434.19891833838363</v>
      </c>
      <c r="EH178" s="31">
        <v>690.29485486833107</v>
      </c>
      <c r="EI178" s="31">
        <v>2519.0627866987561</v>
      </c>
      <c r="EJ178" s="31">
        <v>1704.8267329592099</v>
      </c>
      <c r="EK178" s="31">
        <v>1716.6648779521488</v>
      </c>
      <c r="EL178" s="31">
        <v>2460.2595144495422</v>
      </c>
      <c r="EM178" s="31">
        <v>1420.6461242435958</v>
      </c>
      <c r="EN178" s="31">
        <v>576.87240480171965</v>
      </c>
      <c r="EO178" s="31">
        <v>5356.2156837630064</v>
      </c>
      <c r="EP178" s="31">
        <v>783.35422746125948</v>
      </c>
      <c r="EQ178" s="31">
        <v>988.34211299423043</v>
      </c>
      <c r="ER178" s="31">
        <v>515.67008146255591</v>
      </c>
      <c r="ES178" s="31">
        <v>824.11672734741705</v>
      </c>
      <c r="ET178" s="31">
        <v>1040.2888750070467</v>
      </c>
      <c r="EU178" s="31">
        <v>948.0862913669788</v>
      </c>
      <c r="EV178" s="31">
        <v>967.77416483496518</v>
      </c>
      <c r="EW178" s="31">
        <v>3585.5828484529688</v>
      </c>
      <c r="EX178" s="31">
        <v>795.21952242645773</v>
      </c>
      <c r="EY178" s="31">
        <v>586.61807144669274</v>
      </c>
      <c r="EZ178" s="31">
        <v>713.53842987395558</v>
      </c>
      <c r="FA178" s="31">
        <v>950.1245954035129</v>
      </c>
      <c r="FB178" s="31">
        <v>5657.7498715836891</v>
      </c>
      <c r="FC178" s="31">
        <v>2494.5886311003328</v>
      </c>
      <c r="FD178" s="31">
        <v>928.19646039890472</v>
      </c>
      <c r="FE178" s="31">
        <v>3343.6544878714308</v>
      </c>
      <c r="FF178" s="31">
        <v>608.38902129594499</v>
      </c>
      <c r="FG178" s="31">
        <v>1009.6158500937685</v>
      </c>
      <c r="FH178" s="31">
        <v>1024.7140694307247</v>
      </c>
      <c r="FI178" s="31">
        <v>1471.0916610382762</v>
      </c>
      <c r="FJ178" s="31">
        <v>1274.4018294925886</v>
      </c>
      <c r="FK178" s="31">
        <v>4372.185345055198</v>
      </c>
      <c r="FL178" s="31">
        <v>994.58337069043546</v>
      </c>
      <c r="FM178" s="31">
        <v>1050.7932550867642</v>
      </c>
      <c r="FN178" s="31">
        <v>3911.7388334999278</v>
      </c>
      <c r="FO178" s="31">
        <v>807.46101486809232</v>
      </c>
      <c r="FP178" s="31">
        <v>2494.1473182856062</v>
      </c>
      <c r="FQ178" s="31">
        <v>530.02568348268142</v>
      </c>
      <c r="FR178" s="31">
        <v>847.40828657668555</v>
      </c>
      <c r="FS178" s="31">
        <v>3036.6569872058371</v>
      </c>
      <c r="FT178" s="31">
        <v>538.21871890531725</v>
      </c>
      <c r="FU178" s="31">
        <v>579.07856771115303</v>
      </c>
      <c r="FV178" s="31">
        <v>761.63236589647022</v>
      </c>
      <c r="FW178" s="31">
        <v>1321.6499716169699</v>
      </c>
      <c r="FX178" s="31">
        <v>1166.0524723612562</v>
      </c>
      <c r="FY178" s="32">
        <v>1434.9348075757644</v>
      </c>
      <c r="FZ178" s="31" t="s">
        <v>345</v>
      </c>
      <c r="GA178" s="49">
        <v>4832.7726342695896</v>
      </c>
    </row>
    <row r="179" spans="1:183">
      <c r="A179" s="50">
        <v>1987</v>
      </c>
      <c r="B179" s="31">
        <v>15312.638253847554</v>
      </c>
      <c r="C179" s="31">
        <v>15540.921156612834</v>
      </c>
      <c r="D179" s="31">
        <v>18023.321131322966</v>
      </c>
      <c r="E179" s="31">
        <v>15382.232073173524</v>
      </c>
      <c r="F179" s="31">
        <v>16157.890119145801</v>
      </c>
      <c r="G179" s="31">
        <v>15701.373182413234</v>
      </c>
      <c r="H179" s="31">
        <v>14945.785984460381</v>
      </c>
      <c r="I179" s="31">
        <v>15737.035465676136</v>
      </c>
      <c r="J179" s="31">
        <v>18164.348236951617</v>
      </c>
      <c r="K179" s="31">
        <v>16904.97737556561</v>
      </c>
      <c r="L179" s="31">
        <v>19791.751567156523</v>
      </c>
      <c r="M179" s="31">
        <v>15393.437392618882</v>
      </c>
      <c r="N179" s="32">
        <v>15764.468092206895</v>
      </c>
      <c r="O179" s="31">
        <v>9698.2965620497744</v>
      </c>
      <c r="P179" s="31">
        <v>9374.614641951619</v>
      </c>
      <c r="Q179" s="31">
        <v>9185.1079681086449</v>
      </c>
      <c r="R179" s="31">
        <v>10520.051824167167</v>
      </c>
      <c r="S179" s="31">
        <v>12819.345645092819</v>
      </c>
      <c r="T179" s="32">
        <v>14801.143361096267</v>
      </c>
      <c r="U179" s="31">
        <v>16293.301109252032</v>
      </c>
      <c r="V179" s="31">
        <v>13891.408114558473</v>
      </c>
      <c r="W179" s="31">
        <v>18348.154593083917</v>
      </c>
      <c r="X179" s="31">
        <v>21787.693674127881</v>
      </c>
      <c r="Y179" s="32">
        <v>21072.943304658638</v>
      </c>
      <c r="Z179" s="31">
        <v>2443.2591254138715</v>
      </c>
      <c r="AA179" s="31">
        <v>6382.2911674073339</v>
      </c>
      <c r="AB179" s="31">
        <v>8533.7139616068616</v>
      </c>
      <c r="AC179" s="31">
        <v>6814.3511384945614</v>
      </c>
      <c r="AD179" s="31">
        <v>5682.9565694571402</v>
      </c>
      <c r="AE179" s="31">
        <v>4110.4698857600506</v>
      </c>
      <c r="AF179" s="31">
        <v>6418.3640942440561</v>
      </c>
      <c r="AG179" s="32">
        <v>5958.5945642585011</v>
      </c>
      <c r="AH179" s="31" t="s">
        <v>345</v>
      </c>
      <c r="AI179" s="31" t="s">
        <v>345</v>
      </c>
      <c r="AJ179" s="31" t="s">
        <v>345</v>
      </c>
      <c r="AK179" s="31" t="s">
        <v>345</v>
      </c>
      <c r="AL179" s="31" t="s">
        <v>345</v>
      </c>
      <c r="AM179" s="32"/>
      <c r="AN179" s="31"/>
      <c r="AO179" s="31"/>
      <c r="AP179" s="32"/>
      <c r="AQ179" s="31" t="s">
        <v>345</v>
      </c>
      <c r="AR179" s="31" t="s">
        <v>345</v>
      </c>
      <c r="AS179" s="31" t="s">
        <v>345</v>
      </c>
      <c r="AT179" s="31" t="s">
        <v>345</v>
      </c>
      <c r="AU179" s="31" t="s">
        <v>345</v>
      </c>
      <c r="AV179" s="31" t="s">
        <v>345</v>
      </c>
      <c r="AW179" s="31" t="s">
        <v>345</v>
      </c>
      <c r="AX179" s="31" t="s">
        <v>345</v>
      </c>
      <c r="AY179" s="31" t="s">
        <v>345</v>
      </c>
      <c r="AZ179" s="31" t="s">
        <v>345</v>
      </c>
      <c r="BA179" s="31" t="s">
        <v>345</v>
      </c>
      <c r="BB179" s="31" t="s">
        <v>345</v>
      </c>
      <c r="BC179" s="31" t="s">
        <v>345</v>
      </c>
      <c r="BD179" s="31" t="s">
        <v>345</v>
      </c>
      <c r="BE179" s="31" t="s">
        <v>345</v>
      </c>
      <c r="BF179" s="32">
        <v>6952.0020062102203</v>
      </c>
      <c r="BG179" s="31">
        <v>7297.9288537549401</v>
      </c>
      <c r="BH179" s="31">
        <v>5269.529529389556</v>
      </c>
      <c r="BI179" s="31">
        <v>5480.2437836402169</v>
      </c>
      <c r="BJ179" s="31">
        <v>4577.2179627601308</v>
      </c>
      <c r="BK179" s="31">
        <v>5817.9418583236275</v>
      </c>
      <c r="BL179" s="31">
        <v>4192.2090729783031</v>
      </c>
      <c r="BM179" s="31">
        <v>6453.2633650377174</v>
      </c>
      <c r="BN179" s="31">
        <v>8804.9356505701617</v>
      </c>
      <c r="BO179" s="32">
        <v>5665.101968910074</v>
      </c>
      <c r="BP179" s="31">
        <v>2088.5687651276266</v>
      </c>
      <c r="BQ179" s="31">
        <v>4529.9486286752926</v>
      </c>
      <c r="BR179" s="31">
        <v>2982.0886757365174</v>
      </c>
      <c r="BS179" s="31">
        <v>2431.8762205197536</v>
      </c>
      <c r="BT179" s="31">
        <v>3696.9529472429899</v>
      </c>
      <c r="BU179" s="31">
        <v>2105.0375098560694</v>
      </c>
      <c r="BV179" s="31">
        <v>3197.794117647059</v>
      </c>
      <c r="BW179" s="31">
        <v>1052.3285351397121</v>
      </c>
      <c r="BX179" s="31">
        <v>1867.9370559875649</v>
      </c>
      <c r="BY179" s="31">
        <v>3295.7879417486242</v>
      </c>
      <c r="BZ179" s="31">
        <v>1804.1853512705529</v>
      </c>
      <c r="CA179" s="31">
        <v>5383.2521045635795</v>
      </c>
      <c r="CB179" s="31">
        <v>3079.3732340097613</v>
      </c>
      <c r="CC179" s="31">
        <v>9329.7426482115679</v>
      </c>
      <c r="CD179" s="31">
        <v>9365.7142857142862</v>
      </c>
      <c r="CE179" s="32">
        <v>3188.52113229628</v>
      </c>
      <c r="CF179" s="31">
        <v>6189.896652168708</v>
      </c>
      <c r="CG179" s="32">
        <v>5222.8421803752299</v>
      </c>
      <c r="CH179" s="31">
        <v>1737.0536929158191</v>
      </c>
      <c r="CI179" s="31">
        <v>1124.560913705584</v>
      </c>
      <c r="CJ179" s="31">
        <v>2113.7864601103338</v>
      </c>
      <c r="CK179" s="31">
        <v>16251.293857282653</v>
      </c>
      <c r="CL179" s="31">
        <v>2018.7273100933462</v>
      </c>
      <c r="CM179" s="31">
        <v>6915.909855364951</v>
      </c>
      <c r="CN179" s="31">
        <v>3420.8057094017649</v>
      </c>
      <c r="CO179" s="31">
        <v>8597.9729729729734</v>
      </c>
      <c r="CP179" s="31">
        <v>602.23088683196329</v>
      </c>
      <c r="CQ179" s="31">
        <v>867.07432236097873</v>
      </c>
      <c r="CR179" s="31">
        <v>15596.533984181244</v>
      </c>
      <c r="CS179" s="31">
        <v>4218.2628040543523</v>
      </c>
      <c r="CT179" s="31">
        <v>754.26768022579904</v>
      </c>
      <c r="CU179" s="31">
        <v>1482.7138710965094</v>
      </c>
      <c r="CV179" s="31">
        <v>11743.206066661131</v>
      </c>
      <c r="CW179" s="31">
        <v>2252.2198129089415</v>
      </c>
      <c r="CX179" s="32">
        <v>2406.125821399914</v>
      </c>
      <c r="CY179" s="31">
        <v>725.70170213247695</v>
      </c>
      <c r="CZ179" s="31">
        <v>935.44029954137284</v>
      </c>
      <c r="DA179" s="31">
        <v>922.64440741806095</v>
      </c>
      <c r="DB179" s="31">
        <v>1373.6066056185869</v>
      </c>
      <c r="DC179" s="31">
        <v>2841.0565927858393</v>
      </c>
      <c r="DD179" s="31">
        <v>941.11574685907578</v>
      </c>
      <c r="DE179" s="31">
        <v>2546.9298200226799</v>
      </c>
      <c r="DF179" s="32">
        <v>1328.5948981262684</v>
      </c>
      <c r="DG179" s="31">
        <v>4256.5872839096701</v>
      </c>
      <c r="DH179" s="31">
        <v>3583.5947362223419</v>
      </c>
      <c r="DI179" s="31">
        <v>3796.8434482711718</v>
      </c>
      <c r="DJ179" s="31">
        <v>12669.64973868497</v>
      </c>
      <c r="DK179" s="31">
        <v>4963.4254422349395</v>
      </c>
      <c r="DL179" s="31">
        <v>7789.1900846869603</v>
      </c>
      <c r="DM179" s="31">
        <v>2168.7932231494133</v>
      </c>
      <c r="DN179" s="31">
        <v>6712.2342362556028</v>
      </c>
      <c r="DO179" s="31">
        <v>8041.6221513847631</v>
      </c>
      <c r="DP179" s="31">
        <v>8105.1432179068233</v>
      </c>
      <c r="DQ179" s="31">
        <v>5680.5191382263265</v>
      </c>
      <c r="DR179" s="31">
        <v>4998.0217932366832</v>
      </c>
      <c r="DS179" s="31">
        <v>13480.338469490262</v>
      </c>
      <c r="DT179" s="31">
        <v>2329.44457325863</v>
      </c>
      <c r="DU179" s="31">
        <v>3040.1250651380929</v>
      </c>
      <c r="DV179" s="32">
        <v>4838.4608292086778</v>
      </c>
      <c r="DW179" s="32">
        <v>2509.2040793611427</v>
      </c>
      <c r="DX179" s="31">
        <v>3191.8043561172185</v>
      </c>
      <c r="DY179" s="31">
        <v>759.67240032108066</v>
      </c>
      <c r="DZ179" s="31">
        <v>1190.3518736954939</v>
      </c>
      <c r="EA179" s="31">
        <v>2618.8842699780598</v>
      </c>
      <c r="EB179" s="31">
        <v>838.27204166894205</v>
      </c>
      <c r="EC179" s="31">
        <v>694.98046578420769</v>
      </c>
      <c r="ED179" s="31">
        <v>1549.5744575222491</v>
      </c>
      <c r="EE179" s="31">
        <v>1150.8246211535532</v>
      </c>
      <c r="EF179" s="31">
        <v>637.74608238766905</v>
      </c>
      <c r="EG179" s="31">
        <v>409.53223369229846</v>
      </c>
      <c r="EH179" s="31">
        <v>700.5399568268906</v>
      </c>
      <c r="EI179" s="31">
        <v>2459.6699241970014</v>
      </c>
      <c r="EJ179" s="31">
        <v>1618.1899722992641</v>
      </c>
      <c r="EK179" s="31">
        <v>1676.5445114290906</v>
      </c>
      <c r="EL179" s="31">
        <v>2464.979711094888</v>
      </c>
      <c r="EM179" s="31">
        <v>1465.8261039685342</v>
      </c>
      <c r="EN179" s="31">
        <v>614.5032189460386</v>
      </c>
      <c r="EO179" s="31">
        <v>4546.4333117053657</v>
      </c>
      <c r="EP179" s="31">
        <v>796.507536313022</v>
      </c>
      <c r="EQ179" s="31">
        <v>1007.0227696614935</v>
      </c>
      <c r="ER179" s="31">
        <v>519.19389624144947</v>
      </c>
      <c r="ES179" s="31">
        <v>793.05464204692419</v>
      </c>
      <c r="ET179" s="31">
        <v>1064.7654120258101</v>
      </c>
      <c r="EU179" s="31">
        <v>971.9565031050787</v>
      </c>
      <c r="EV179" s="31">
        <v>964.4624872998487</v>
      </c>
      <c r="EW179" s="31">
        <v>3379.6115367863695</v>
      </c>
      <c r="EX179" s="31">
        <v>789.01884797437731</v>
      </c>
      <c r="EY179" s="31">
        <v>567.99481651107021</v>
      </c>
      <c r="EZ179" s="31">
        <v>713.85629911379715</v>
      </c>
      <c r="FA179" s="31">
        <v>956.85413925236867</v>
      </c>
      <c r="FB179" s="31">
        <v>6183.9174293091401</v>
      </c>
      <c r="FC179" s="31">
        <v>2377.9107282585001</v>
      </c>
      <c r="FD179" s="31">
        <v>980.12263658933557</v>
      </c>
      <c r="FE179" s="31">
        <v>3339.2230956105218</v>
      </c>
      <c r="FF179" s="31">
        <v>572.28015259608037</v>
      </c>
      <c r="FG179" s="31">
        <v>976.27086092489242</v>
      </c>
      <c r="FH179" s="31">
        <v>983.48678895401952</v>
      </c>
      <c r="FI179" s="31">
        <v>1408.8959132987131</v>
      </c>
      <c r="FJ179" s="31">
        <v>1284.8357483595667</v>
      </c>
      <c r="FK179" s="31">
        <v>4549.360219381766</v>
      </c>
      <c r="FL179" s="31">
        <v>1023.2015862246016</v>
      </c>
      <c r="FM179" s="31">
        <v>1067.7215623119796</v>
      </c>
      <c r="FN179" s="31">
        <v>3897.3036068952465</v>
      </c>
      <c r="FO179" s="31">
        <v>808.16180442501582</v>
      </c>
      <c r="FP179" s="31">
        <v>2606.5231648382128</v>
      </c>
      <c r="FQ179" s="31">
        <v>539.30383155979155</v>
      </c>
      <c r="FR179" s="31">
        <v>829.34783340534864</v>
      </c>
      <c r="FS179" s="31">
        <v>3163.9050624582769</v>
      </c>
      <c r="FT179" s="31">
        <v>549.83206711799403</v>
      </c>
      <c r="FU179" s="31">
        <v>576.0629479923623</v>
      </c>
      <c r="FV179" s="31">
        <v>754.87627640359744</v>
      </c>
      <c r="FW179" s="31">
        <v>1257.3131235909073</v>
      </c>
      <c r="FX179" s="31">
        <v>1196.461031583731</v>
      </c>
      <c r="FY179" s="32">
        <v>1418.9393499618081</v>
      </c>
      <c r="FZ179" s="31" t="s">
        <v>345</v>
      </c>
      <c r="GA179" s="49">
        <v>4932.1727078853737</v>
      </c>
    </row>
    <row r="180" spans="1:183">
      <c r="A180" s="50">
        <v>1988</v>
      </c>
      <c r="B180" s="31">
        <v>15754.380613887934</v>
      </c>
      <c r="C180" s="31">
        <v>16251.719951436666</v>
      </c>
      <c r="D180" s="31">
        <v>18224.331496382896</v>
      </c>
      <c r="E180" s="31">
        <v>16087.912727707921</v>
      </c>
      <c r="F180" s="31">
        <v>16789.572963059996</v>
      </c>
      <c r="G180" s="31">
        <v>16160.114781678136</v>
      </c>
      <c r="H180" s="31">
        <v>15522.800805238097</v>
      </c>
      <c r="I180" s="31">
        <v>16043.531010296558</v>
      </c>
      <c r="J180" s="31">
        <v>18059.107969077719</v>
      </c>
      <c r="K180" s="31">
        <v>17298.00853485064</v>
      </c>
      <c r="L180" s="31">
        <v>20242.651077428298</v>
      </c>
      <c r="M180" s="31">
        <v>16109.99642527258</v>
      </c>
      <c r="N180" s="32">
        <v>16315.531456824565</v>
      </c>
      <c r="O180" s="31">
        <v>10234.304170444244</v>
      </c>
      <c r="P180" s="31">
        <v>9783.903650336686</v>
      </c>
      <c r="Q180" s="31">
        <v>9867.73899309226</v>
      </c>
      <c r="R180" s="31">
        <v>11045.995659176613</v>
      </c>
      <c r="S180" s="31">
        <v>13447.813859704975</v>
      </c>
      <c r="T180" s="32">
        <v>15350.061647264281</v>
      </c>
      <c r="U180" s="31">
        <v>16752.256097560978</v>
      </c>
      <c r="V180" s="31">
        <v>13815.828622433801</v>
      </c>
      <c r="W180" s="31">
        <v>18993.076728586937</v>
      </c>
      <c r="X180" s="31">
        <v>22499.441620233243</v>
      </c>
      <c r="Y180" s="32">
        <v>21752.923078866217</v>
      </c>
      <c r="Z180" s="31">
        <v>2458.7291149125576</v>
      </c>
      <c r="AA180" s="31">
        <v>6335.1634042622336</v>
      </c>
      <c r="AB180" s="31">
        <v>8708.7439087177681</v>
      </c>
      <c r="AC180" s="31">
        <v>7030.9704018492776</v>
      </c>
      <c r="AD180" s="31">
        <v>5789.1460081676087</v>
      </c>
      <c r="AE180" s="31">
        <v>4085.4108563693039</v>
      </c>
      <c r="AF180" s="31">
        <v>6300.1728061622352</v>
      </c>
      <c r="AG180" s="32">
        <v>5999.5139790397488</v>
      </c>
      <c r="AH180" s="31" t="s">
        <v>345</v>
      </c>
      <c r="AI180" s="31" t="s">
        <v>345</v>
      </c>
      <c r="AJ180" s="31" t="s">
        <v>345</v>
      </c>
      <c r="AK180" s="31" t="s">
        <v>345</v>
      </c>
      <c r="AL180" s="31" t="s">
        <v>345</v>
      </c>
      <c r="AM180" s="32"/>
      <c r="AN180" s="31"/>
      <c r="AO180" s="31"/>
      <c r="AP180" s="32"/>
      <c r="AQ180" s="31" t="s">
        <v>345</v>
      </c>
      <c r="AR180" s="31" t="s">
        <v>345</v>
      </c>
      <c r="AS180" s="31" t="s">
        <v>345</v>
      </c>
      <c r="AT180" s="31" t="s">
        <v>345</v>
      </c>
      <c r="AU180" s="31" t="s">
        <v>345</v>
      </c>
      <c r="AV180" s="31" t="s">
        <v>345</v>
      </c>
      <c r="AW180" s="31" t="s">
        <v>345</v>
      </c>
      <c r="AX180" s="31" t="s">
        <v>345</v>
      </c>
      <c r="AY180" s="31" t="s">
        <v>345</v>
      </c>
      <c r="AZ180" s="31" t="s">
        <v>345</v>
      </c>
      <c r="BA180" s="31" t="s">
        <v>345</v>
      </c>
      <c r="BB180" s="31" t="s">
        <v>345</v>
      </c>
      <c r="BC180" s="31" t="s">
        <v>345</v>
      </c>
      <c r="BD180" s="31" t="s">
        <v>345</v>
      </c>
      <c r="BE180" s="31" t="s">
        <v>345</v>
      </c>
      <c r="BF180" s="32">
        <v>7042.5836185760745</v>
      </c>
      <c r="BG180" s="31">
        <v>7054.3630642699154</v>
      </c>
      <c r="BH180" s="31">
        <v>5154.5522475029647</v>
      </c>
      <c r="BI180" s="31">
        <v>5780.3973938489626</v>
      </c>
      <c r="BJ180" s="31">
        <v>4669.4661067786446</v>
      </c>
      <c r="BK180" s="31">
        <v>5770.8794336384017</v>
      </c>
      <c r="BL180" s="31">
        <v>3766.4413326895219</v>
      </c>
      <c r="BM180" s="31">
        <v>6413.2985658409389</v>
      </c>
      <c r="BN180" s="31">
        <v>9080.1039952370538</v>
      </c>
      <c r="BO180" s="32">
        <v>5591.2652893293516</v>
      </c>
      <c r="BP180" s="31">
        <v>2124.4073845597536</v>
      </c>
      <c r="BQ180" s="31">
        <v>4560.9677292578399</v>
      </c>
      <c r="BR180" s="31">
        <v>3010.0912090044635</v>
      </c>
      <c r="BS180" s="31">
        <v>2397.4113840270629</v>
      </c>
      <c r="BT180" s="31">
        <v>3988.1063356164036</v>
      </c>
      <c r="BU180" s="31">
        <v>2106.1184322479508</v>
      </c>
      <c r="BV180" s="31">
        <v>3190.913370998117</v>
      </c>
      <c r="BW180" s="31">
        <v>1038.9847378898473</v>
      </c>
      <c r="BX180" s="31">
        <v>1898.8759389975858</v>
      </c>
      <c r="BY180" s="31">
        <v>3385.5085300739065</v>
      </c>
      <c r="BZ180" s="31">
        <v>1562.4454148471616</v>
      </c>
      <c r="CA180" s="31">
        <v>4455.2562988705477</v>
      </c>
      <c r="CB180" s="31">
        <v>3185.4255053656102</v>
      </c>
      <c r="CC180" s="31">
        <v>9849.806848476197</v>
      </c>
      <c r="CD180" s="31">
        <v>8907.1082390953143</v>
      </c>
      <c r="CE180" s="32">
        <v>3211.7395503314674</v>
      </c>
      <c r="CF180" s="31">
        <v>6236.6557841255144</v>
      </c>
      <c r="CG180" s="32">
        <v>5166.3857007530905</v>
      </c>
      <c r="CH180" s="31">
        <v>1830.037308352169</v>
      </c>
      <c r="CI180" s="31">
        <v>1215.927950310559</v>
      </c>
      <c r="CJ180" s="31">
        <v>2195.5355468536427</v>
      </c>
      <c r="CK180" s="31">
        <v>17184.637844274261</v>
      </c>
      <c r="CL180" s="31">
        <v>2105.3077517960087</v>
      </c>
      <c r="CM180" s="31">
        <v>7620.5895648449959</v>
      </c>
      <c r="CN180" s="31">
        <v>3819.5586880099881</v>
      </c>
      <c r="CO180" s="31">
        <v>8897.6812474686121</v>
      </c>
      <c r="CP180" s="31">
        <v>605.25763196764399</v>
      </c>
      <c r="CQ180" s="31">
        <v>757.16633020793108</v>
      </c>
      <c r="CR180" s="31">
        <v>16715.742127390575</v>
      </c>
      <c r="CS180" s="31">
        <v>4481.5105861955944</v>
      </c>
      <c r="CT180" s="31">
        <v>792.26295162168674</v>
      </c>
      <c r="CU180" s="31">
        <v>1531.5412861581733</v>
      </c>
      <c r="CV180" s="31">
        <v>12717.886734795587</v>
      </c>
      <c r="CW180" s="31">
        <v>2278.8747541202401</v>
      </c>
      <c r="CX180" s="32">
        <v>2536.8544890207309</v>
      </c>
      <c r="CY180" s="31">
        <v>655.56171081999344</v>
      </c>
      <c r="CZ180" s="31">
        <v>924.42920667061662</v>
      </c>
      <c r="DA180" s="31">
        <v>924.90132878244685</v>
      </c>
      <c r="DB180" s="31">
        <v>1404.8233394809447</v>
      </c>
      <c r="DC180" s="31">
        <v>2840.9787528777988</v>
      </c>
      <c r="DD180" s="31">
        <v>976.22932594763984</v>
      </c>
      <c r="DE180" s="31">
        <v>2574.7222641954022</v>
      </c>
      <c r="DF180" s="32">
        <v>1339.3994748651276</v>
      </c>
      <c r="DG180" s="31">
        <v>4267.4293955322</v>
      </c>
      <c r="DH180" s="31">
        <v>3293.2245582260548</v>
      </c>
      <c r="DI180" s="31">
        <v>2907.5919544148032</v>
      </c>
      <c r="DJ180" s="31">
        <v>12708.07753016692</v>
      </c>
      <c r="DK180" s="31">
        <v>4749.9719905462989</v>
      </c>
      <c r="DL180" s="31">
        <v>7727.4439753125453</v>
      </c>
      <c r="DM180" s="31">
        <v>1968.4747112806929</v>
      </c>
      <c r="DN180" s="31">
        <v>6670.496061717824</v>
      </c>
      <c r="DO180" s="31">
        <v>7836.6541780440366</v>
      </c>
      <c r="DP180" s="31">
        <v>8027.4806761128266</v>
      </c>
      <c r="DQ180" s="31">
        <v>6219.108101501517</v>
      </c>
      <c r="DR180" s="31">
        <v>5086.1429354815791</v>
      </c>
      <c r="DS180" s="31">
        <v>12682.235904709305</v>
      </c>
      <c r="DT180" s="31">
        <v>2350.8812878393564</v>
      </c>
      <c r="DU180" s="31">
        <v>3146.65996986439</v>
      </c>
      <c r="DV180" s="32">
        <v>4717.5458047235807</v>
      </c>
      <c r="DW180" s="32">
        <v>2621.0260177639434</v>
      </c>
      <c r="DX180" s="31">
        <v>3043.111372453669</v>
      </c>
      <c r="DY180" s="31">
        <v>852.88138804171297</v>
      </c>
      <c r="DZ180" s="31">
        <v>1189.0660041167673</v>
      </c>
      <c r="EA180" s="31">
        <v>2937.10267442239</v>
      </c>
      <c r="EB180" s="31">
        <v>879.97762833251215</v>
      </c>
      <c r="EC180" s="31">
        <v>702.5480887407947</v>
      </c>
      <c r="ED180" s="31">
        <v>1434.8766899061577</v>
      </c>
      <c r="EE180" s="31">
        <v>1166.0975355340206</v>
      </c>
      <c r="EF180" s="31">
        <v>632.34993400658334</v>
      </c>
      <c r="EG180" s="31">
        <v>459.11509030853216</v>
      </c>
      <c r="EH180" s="31">
        <v>712.03172796534386</v>
      </c>
      <c r="EI180" s="31">
        <v>2389.1582745452474</v>
      </c>
      <c r="EJ180" s="31">
        <v>1532.8630547932387</v>
      </c>
      <c r="EK180" s="31">
        <v>1596.6907240713849</v>
      </c>
      <c r="EL180" s="31">
        <v>2510.2896154684126</v>
      </c>
      <c r="EM180" s="31">
        <v>1529.9346791829353</v>
      </c>
      <c r="EN180" s="31">
        <v>607.80160626925078</v>
      </c>
      <c r="EO180" s="31">
        <v>4541.7909026077532</v>
      </c>
      <c r="EP180" s="31">
        <v>848.84602845389645</v>
      </c>
      <c r="EQ180" s="31">
        <v>1034.2952790855425</v>
      </c>
      <c r="ER180" s="31">
        <v>536.95823086262908</v>
      </c>
      <c r="ES180" s="31">
        <v>805.4682017911116</v>
      </c>
      <c r="ET180" s="31">
        <v>1091.7452077447899</v>
      </c>
      <c r="EU180" s="31">
        <v>1069.7764190150519</v>
      </c>
      <c r="EV180" s="31">
        <v>935.47568233314223</v>
      </c>
      <c r="EW180" s="31">
        <v>3303.3382958791449</v>
      </c>
      <c r="EX180" s="31">
        <v>777.97353799761117</v>
      </c>
      <c r="EY180" s="31">
        <v>546.5911014746207</v>
      </c>
      <c r="EZ180" s="31">
        <v>699.52245237115346</v>
      </c>
      <c r="FA180" s="31">
        <v>969.36633961150153</v>
      </c>
      <c r="FB180" s="31">
        <v>6550.0114703138688</v>
      </c>
      <c r="FC180" s="31">
        <v>2557.8697534263893</v>
      </c>
      <c r="FD180" s="31">
        <v>1066.9269552453266</v>
      </c>
      <c r="FE180" s="31">
        <v>3276.9488684567036</v>
      </c>
      <c r="FF180" s="31">
        <v>589.48299264445222</v>
      </c>
      <c r="FG180" s="31">
        <v>1045.6277904087763</v>
      </c>
      <c r="FH180" s="31">
        <v>917.80887104746296</v>
      </c>
      <c r="FI180" s="31">
        <v>1401.1156052555054</v>
      </c>
      <c r="FJ180" s="31">
        <v>1308.11251060111</v>
      </c>
      <c r="FK180" s="31">
        <v>4690.1706618673506</v>
      </c>
      <c r="FL180" s="31">
        <v>1026.3545486580376</v>
      </c>
      <c r="FM180" s="31">
        <v>1063.7024651185382</v>
      </c>
      <c r="FN180" s="31">
        <v>3963.9938383266522</v>
      </c>
      <c r="FO180" s="31">
        <v>804.29034545397553</v>
      </c>
      <c r="FP180" s="31">
        <v>2428.6142213981348</v>
      </c>
      <c r="FQ180" s="31">
        <v>544.42142649012897</v>
      </c>
      <c r="FR180" s="31">
        <v>836.1608485305718</v>
      </c>
      <c r="FS180" s="31">
        <v>3099.0661994896891</v>
      </c>
      <c r="FT180" s="31">
        <v>565.50546868962977</v>
      </c>
      <c r="FU180" s="31">
        <v>561.20531525780655</v>
      </c>
      <c r="FV180" s="31">
        <v>777.0668509380871</v>
      </c>
      <c r="FW180" s="31">
        <v>1325.5164958917044</v>
      </c>
      <c r="FX180" s="31">
        <v>1214.8595062756367</v>
      </c>
      <c r="FY180" s="32">
        <v>1438.3563551525046</v>
      </c>
      <c r="FZ180" s="31" t="s">
        <v>345</v>
      </c>
      <c r="GA180" s="49">
        <v>5056.2792467739146</v>
      </c>
    </row>
    <row r="181" spans="1:183">
      <c r="A181" s="50">
        <v>1989</v>
      </c>
      <c r="B181" s="31">
        <v>16359.894339972896</v>
      </c>
      <c r="C181" s="31">
        <v>16743.919642548975</v>
      </c>
      <c r="D181" s="31">
        <v>18261.334962659228</v>
      </c>
      <c r="E181" s="31">
        <v>16945.69265407891</v>
      </c>
      <c r="F181" s="31">
        <v>17299.70080074713</v>
      </c>
      <c r="G181" s="31">
        <v>16558.120973976776</v>
      </c>
      <c r="H181" s="31">
        <v>15969.20091461861</v>
      </c>
      <c r="I181" s="31">
        <v>16695.235548313423</v>
      </c>
      <c r="J181" s="31">
        <v>18156.699661229533</v>
      </c>
      <c r="K181" s="31">
        <v>17709.996467679266</v>
      </c>
      <c r="L181" s="31">
        <v>20935.284527458756</v>
      </c>
      <c r="M181" s="31">
        <v>16413.722920989137</v>
      </c>
      <c r="N181" s="32">
        <v>16751.284045825363</v>
      </c>
      <c r="O181" s="31">
        <v>10879.824661277467</v>
      </c>
      <c r="P181" s="31">
        <v>10111.392301584177</v>
      </c>
      <c r="Q181" s="31">
        <v>10371.911249525981</v>
      </c>
      <c r="R181" s="31">
        <v>11581.576550095993</v>
      </c>
      <c r="S181" s="31">
        <v>14073.776613511578</v>
      </c>
      <c r="T181" s="32">
        <v>15799.952287878446</v>
      </c>
      <c r="U181" s="31">
        <v>17194.412804987711</v>
      </c>
      <c r="V181" s="31">
        <v>13869.15334517466</v>
      </c>
      <c r="W181" s="31">
        <v>19108.487068697887</v>
      </c>
      <c r="X181" s="31">
        <v>23059.278193599523</v>
      </c>
      <c r="Y181" s="32">
        <v>22255.132867784108</v>
      </c>
      <c r="Z181" s="31">
        <v>2477.2712671923969</v>
      </c>
      <c r="AA181" s="31">
        <v>6216.0785186384564</v>
      </c>
      <c r="AB181" s="31">
        <v>8767.7843152566638</v>
      </c>
      <c r="AC181" s="31">
        <v>6902.9099662465069</v>
      </c>
      <c r="AD181" s="31">
        <v>5683.8096246910891</v>
      </c>
      <c r="AE181" s="31">
        <v>3940.6124739924012</v>
      </c>
      <c r="AF181" s="31">
        <v>6193.1529806312728</v>
      </c>
      <c r="AG181" s="32">
        <v>5904.9482275188166</v>
      </c>
      <c r="AH181" s="31" t="s">
        <v>345</v>
      </c>
      <c r="AI181" s="31" t="s">
        <v>345</v>
      </c>
      <c r="AJ181" s="31" t="s">
        <v>345</v>
      </c>
      <c r="AK181" s="31" t="s">
        <v>345</v>
      </c>
      <c r="AL181" s="31" t="s">
        <v>345</v>
      </c>
      <c r="AM181" s="32"/>
      <c r="AN181" s="31"/>
      <c r="AO181" s="31"/>
      <c r="AP181" s="32"/>
      <c r="AQ181" s="31" t="s">
        <v>345</v>
      </c>
      <c r="AR181" s="31" t="s">
        <v>345</v>
      </c>
      <c r="AS181" s="31" t="s">
        <v>345</v>
      </c>
      <c r="AT181" s="31" t="s">
        <v>345</v>
      </c>
      <c r="AU181" s="31" t="s">
        <v>345</v>
      </c>
      <c r="AV181" s="31" t="s">
        <v>345</v>
      </c>
      <c r="AW181" s="31" t="s">
        <v>345</v>
      </c>
      <c r="AX181" s="31" t="s">
        <v>345</v>
      </c>
      <c r="AY181" s="31" t="s">
        <v>345</v>
      </c>
      <c r="AZ181" s="31" t="s">
        <v>345</v>
      </c>
      <c r="BA181" s="31" t="s">
        <v>345</v>
      </c>
      <c r="BB181" s="31" t="s">
        <v>345</v>
      </c>
      <c r="BC181" s="31" t="s">
        <v>345</v>
      </c>
      <c r="BD181" s="31" t="s">
        <v>345</v>
      </c>
      <c r="BE181" s="31" t="s">
        <v>345</v>
      </c>
      <c r="BF181" s="32">
        <v>7111.7780838065228</v>
      </c>
      <c r="BG181" s="31">
        <v>6520.1092963281344</v>
      </c>
      <c r="BH181" s="31">
        <v>5223.6796964865898</v>
      </c>
      <c r="BI181" s="31">
        <v>6282.8974423662994</v>
      </c>
      <c r="BJ181" s="31">
        <v>4726.0965115919143</v>
      </c>
      <c r="BK181" s="31">
        <v>5898.8324805801676</v>
      </c>
      <c r="BL181" s="31">
        <v>3237.0100704458418</v>
      </c>
      <c r="BM181" s="31">
        <v>6454.015544041451</v>
      </c>
      <c r="BN181" s="31">
        <v>8093.9605390180805</v>
      </c>
      <c r="BO181" s="32">
        <v>5541.0229951900237</v>
      </c>
      <c r="BP181" s="31">
        <v>2138.3638986258266</v>
      </c>
      <c r="BQ181" s="31">
        <v>4698.3622309546408</v>
      </c>
      <c r="BR181" s="31">
        <v>2990.7763259031512</v>
      </c>
      <c r="BS181" s="31">
        <v>2647.2198213771248</v>
      </c>
      <c r="BT181" s="31">
        <v>3893.5242579707874</v>
      </c>
      <c r="BU181" s="31">
        <v>2091.7065063217747</v>
      </c>
      <c r="BV181" s="31">
        <v>3227.4653533386781</v>
      </c>
      <c r="BW181" s="31">
        <v>1027.9356829624817</v>
      </c>
      <c r="BX181" s="31">
        <v>1910.8225517451779</v>
      </c>
      <c r="BY181" s="31">
        <v>3605.5352752514741</v>
      </c>
      <c r="BZ181" s="31">
        <v>1499.4337485843714</v>
      </c>
      <c r="CA181" s="31">
        <v>4352.3647209203236</v>
      </c>
      <c r="CB181" s="31">
        <v>3275.7032007759458</v>
      </c>
      <c r="CC181" s="31">
        <v>10246.177544500229</v>
      </c>
      <c r="CD181" s="31">
        <v>8763.6217948717949</v>
      </c>
      <c r="CE181" s="32">
        <v>3244.2082141902952</v>
      </c>
      <c r="CF181" s="31">
        <v>6282.2497147631284</v>
      </c>
      <c r="CG181" s="32">
        <v>5130.9892866156579</v>
      </c>
      <c r="CH181" s="31">
        <v>1834.1867429490903</v>
      </c>
      <c r="CI181" s="31">
        <v>1269.9659367396594</v>
      </c>
      <c r="CJ181" s="31">
        <v>2350.7537566219717</v>
      </c>
      <c r="CK181" s="31">
        <v>17942.5136567634</v>
      </c>
      <c r="CL181" s="31">
        <v>2184.0880557136697</v>
      </c>
      <c r="CM181" s="31">
        <v>8027.3033522580035</v>
      </c>
      <c r="CN181" s="31">
        <v>4225.1830076023107</v>
      </c>
      <c r="CO181" s="31">
        <v>9538.0333951762532</v>
      </c>
      <c r="CP181" s="31">
        <v>605.90360395961886</v>
      </c>
      <c r="CQ181" s="31">
        <v>774.48291469616515</v>
      </c>
      <c r="CR181" s="31">
        <v>17043.411961126509</v>
      </c>
      <c r="CS181" s="31">
        <v>4789.2554704142749</v>
      </c>
      <c r="CT181" s="31">
        <v>788.93344454262285</v>
      </c>
      <c r="CU181" s="31">
        <v>1560.1499675674481</v>
      </c>
      <c r="CV181" s="31">
        <v>13475.436750613304</v>
      </c>
      <c r="CW181" s="31">
        <v>2306.7509113279066</v>
      </c>
      <c r="CX181" s="32">
        <v>2612.7869889169738</v>
      </c>
      <c r="CY181" s="31">
        <v>639.75223589409711</v>
      </c>
      <c r="CZ181" s="31">
        <v>913.35770950787287</v>
      </c>
      <c r="DA181" s="31">
        <v>927.06411619399012</v>
      </c>
      <c r="DB181" s="31">
        <v>1402.8530077566522</v>
      </c>
      <c r="DC181" s="31">
        <v>2841.0328978545717</v>
      </c>
      <c r="DD181" s="31">
        <v>996.1517102542565</v>
      </c>
      <c r="DE181" s="31">
        <v>2601.8125122655956</v>
      </c>
      <c r="DF181" s="32">
        <v>1346.060559682576</v>
      </c>
      <c r="DG181" s="31">
        <v>4235.3817903515073</v>
      </c>
      <c r="DH181" s="31">
        <v>3326.5276940814065</v>
      </c>
      <c r="DI181" s="31">
        <v>2570.5424561683262</v>
      </c>
      <c r="DJ181" s="31">
        <v>12604.013226194953</v>
      </c>
      <c r="DK181" s="31">
        <v>4102.9843204240296</v>
      </c>
      <c r="DL181" s="31">
        <v>7968.1628410247286</v>
      </c>
      <c r="DM181" s="31">
        <v>1963.7225362316146</v>
      </c>
      <c r="DN181" s="31">
        <v>6707.7202507895699</v>
      </c>
      <c r="DO181" s="31">
        <v>7614.0154050463316</v>
      </c>
      <c r="DP181" s="31">
        <v>8004.161083357124</v>
      </c>
      <c r="DQ181" s="31">
        <v>5479.9260376057473</v>
      </c>
      <c r="DR181" s="31">
        <v>5041.4981428346464</v>
      </c>
      <c r="DS181" s="31">
        <v>13220.366088890236</v>
      </c>
      <c r="DT181" s="31">
        <v>2352.8767692550273</v>
      </c>
      <c r="DU181" s="31">
        <v>3245.8857696030977</v>
      </c>
      <c r="DV181" s="32">
        <v>4590.0841477033682</v>
      </c>
      <c r="DW181" s="32">
        <v>2682.572486741798</v>
      </c>
      <c r="DX181" s="31">
        <v>3066.7217744458399</v>
      </c>
      <c r="DY181" s="31">
        <v>853.46248959386514</v>
      </c>
      <c r="DZ181" s="31">
        <v>1127.7819954694187</v>
      </c>
      <c r="EA181" s="31">
        <v>3215.6074474169764</v>
      </c>
      <c r="EB181" s="31">
        <v>842.16608539674871</v>
      </c>
      <c r="EC181" s="31">
        <v>696.60396471003469</v>
      </c>
      <c r="ED181" s="31">
        <v>1267.9582331180302</v>
      </c>
      <c r="EE181" s="31">
        <v>1208.0425685712646</v>
      </c>
      <c r="EF181" s="31">
        <v>637.62334142246709</v>
      </c>
      <c r="EG181" s="31">
        <v>472.09817542279296</v>
      </c>
      <c r="EH181" s="31">
        <v>693.98134499947889</v>
      </c>
      <c r="EI181" s="31">
        <v>2401.8085139369277</v>
      </c>
      <c r="EJ181" s="31">
        <v>1470.3079140416667</v>
      </c>
      <c r="EK181" s="31">
        <v>1502.2479307029528</v>
      </c>
      <c r="EL181" s="31">
        <v>2527.7579543550978</v>
      </c>
      <c r="EM181" s="31">
        <v>1550.4219362555095</v>
      </c>
      <c r="EN181" s="31">
        <v>599.74875492436433</v>
      </c>
      <c r="EO181" s="31">
        <v>4637.2996982446739</v>
      </c>
      <c r="EP181" s="31">
        <v>874.81940735327044</v>
      </c>
      <c r="EQ181" s="31">
        <v>1057.119520993735</v>
      </c>
      <c r="ER181" s="31">
        <v>545.35218806337662</v>
      </c>
      <c r="ES181" s="31">
        <v>790.4639124477643</v>
      </c>
      <c r="ET181" s="31">
        <v>1105.279037535214</v>
      </c>
      <c r="EU181" s="31">
        <v>1158.7962443697079</v>
      </c>
      <c r="EV181" s="31">
        <v>918.44224569076107</v>
      </c>
      <c r="EW181" s="31">
        <v>3231.8089065713198</v>
      </c>
      <c r="EX181" s="31">
        <v>785.46661651665977</v>
      </c>
      <c r="EY181" s="31">
        <v>542.09236944592692</v>
      </c>
      <c r="EZ181" s="31">
        <v>756.14186307265982</v>
      </c>
      <c r="FA181" s="31">
        <v>982.09262507564051</v>
      </c>
      <c r="FB181" s="31">
        <v>6782.9139207376966</v>
      </c>
      <c r="FC181" s="31">
        <v>2554.7570434243744</v>
      </c>
      <c r="FD181" s="31">
        <v>1113.5592122066691</v>
      </c>
      <c r="FE181" s="31">
        <v>3363.6681012362392</v>
      </c>
      <c r="FF181" s="31">
        <v>574.1280342440607</v>
      </c>
      <c r="FG181" s="31">
        <v>1084.8158330123117</v>
      </c>
      <c r="FH181" s="31">
        <v>906.53869604133217</v>
      </c>
      <c r="FI181" s="31">
        <v>1392.2788683007323</v>
      </c>
      <c r="FJ181" s="31">
        <v>1241.6992413111179</v>
      </c>
      <c r="FK181" s="31">
        <v>4898.6150607497311</v>
      </c>
      <c r="FL181" s="31">
        <v>1024.5978471526398</v>
      </c>
      <c r="FM181" s="31">
        <v>1086.1129909252147</v>
      </c>
      <c r="FN181" s="31">
        <v>3955.6385522645637</v>
      </c>
      <c r="FO181" s="31">
        <v>849.17173772031219</v>
      </c>
      <c r="FP181" s="31">
        <v>2477.5044722335392</v>
      </c>
      <c r="FQ181" s="31">
        <v>546.10061433421049</v>
      </c>
      <c r="FR181" s="31">
        <v>837.0061260296809</v>
      </c>
      <c r="FS181" s="31">
        <v>3150.640403571284</v>
      </c>
      <c r="FT181" s="31">
        <v>583.12345176605845</v>
      </c>
      <c r="FU181" s="31">
        <v>540.06700788137118</v>
      </c>
      <c r="FV181" s="31">
        <v>761.73967069567391</v>
      </c>
      <c r="FW181" s="31">
        <v>1367.8279726799212</v>
      </c>
      <c r="FX181" s="31">
        <v>1232.5767410146466</v>
      </c>
      <c r="FY181" s="32">
        <v>1443.6744974016237</v>
      </c>
      <c r="FZ181" s="31" t="s">
        <v>345</v>
      </c>
      <c r="GA181" s="49">
        <v>5130.0360798357133</v>
      </c>
    </row>
    <row r="182" spans="1:183">
      <c r="A182" s="50">
        <v>1990</v>
      </c>
      <c r="B182" s="31">
        <v>16894.57387608082</v>
      </c>
      <c r="C182" s="31">
        <v>17196.977524021222</v>
      </c>
      <c r="D182" s="31">
        <v>18452.411750815125</v>
      </c>
      <c r="E182" s="31">
        <v>16866.371960225664</v>
      </c>
      <c r="F182" s="31">
        <v>17647.005226241236</v>
      </c>
      <c r="G182" s="31">
        <v>15928.845099962591</v>
      </c>
      <c r="H182" s="31">
        <v>16313.128662507581</v>
      </c>
      <c r="I182" s="31">
        <v>17262.069182310013</v>
      </c>
      <c r="J182" s="31">
        <v>18466.027629381002</v>
      </c>
      <c r="K182" s="31">
        <v>17781.049187989251</v>
      </c>
      <c r="L182" s="31">
        <v>21487.20728616718</v>
      </c>
      <c r="M182" s="31">
        <v>16429.912441808228</v>
      </c>
      <c r="N182" s="32">
        <v>16797.273228327791</v>
      </c>
      <c r="O182" s="31">
        <v>11817.741291830569</v>
      </c>
      <c r="P182" s="31">
        <v>10015.397444500048</v>
      </c>
      <c r="Q182" s="31">
        <v>10826.399980892276</v>
      </c>
      <c r="R182" s="31">
        <v>12054.808890774155</v>
      </c>
      <c r="S182" s="31">
        <v>14445.374910830304</v>
      </c>
      <c r="T182" s="32">
        <v>15908.410915332792</v>
      </c>
      <c r="U182" s="31">
        <v>17172.682236376502</v>
      </c>
      <c r="V182" s="31">
        <v>13687.46338605741</v>
      </c>
      <c r="W182" s="31">
        <v>18872.388505465879</v>
      </c>
      <c r="X182" s="31">
        <v>23200.559941388365</v>
      </c>
      <c r="Y182" s="32">
        <v>22345.798617379893</v>
      </c>
      <c r="Z182" s="31">
        <v>2499.4016816897374</v>
      </c>
      <c r="AA182" s="31">
        <v>5596.9016513102943</v>
      </c>
      <c r="AB182" s="31">
        <v>8512.6440634646642</v>
      </c>
      <c r="AC182" s="31">
        <v>6458.8110272797267</v>
      </c>
      <c r="AD182" s="31">
        <v>5113.4057485887506</v>
      </c>
      <c r="AE182" s="31">
        <v>3510.7667756569867</v>
      </c>
      <c r="AF182" s="31">
        <v>5646.2026416405979</v>
      </c>
      <c r="AG182" s="32">
        <v>5427.169249428579</v>
      </c>
      <c r="AH182" s="31">
        <v>3736.7366195215445</v>
      </c>
      <c r="AI182" s="31">
        <v>7350.5876987729653</v>
      </c>
      <c r="AJ182" s="31">
        <v>3972.3621586570257</v>
      </c>
      <c r="AK182" s="31">
        <v>10859.728506787331</v>
      </c>
      <c r="AL182" s="31">
        <v>5010.8493793373082</v>
      </c>
      <c r="AM182" s="32">
        <v>5646.3096016243626</v>
      </c>
      <c r="AN182" s="31">
        <v>8895.2786717201216</v>
      </c>
      <c r="AO182" s="31">
        <v>7763.059284583941</v>
      </c>
      <c r="AP182" s="32">
        <v>8512.6440634646642</v>
      </c>
      <c r="AQ182" s="31">
        <v>6065.8324802037914</v>
      </c>
      <c r="AR182" s="31">
        <v>4638.5765901955019</v>
      </c>
      <c r="AS182" s="31">
        <v>7194.294676992452</v>
      </c>
      <c r="AT182" s="31">
        <v>10819.959192568511</v>
      </c>
      <c r="AU182" s="31">
        <v>7615.8170891748132</v>
      </c>
      <c r="AV182" s="31">
        <v>7457.8621185548518</v>
      </c>
      <c r="AW182" s="31">
        <v>3602.2933102353327</v>
      </c>
      <c r="AX182" s="31">
        <v>9916.3159495267664</v>
      </c>
      <c r="AY182" s="31">
        <v>8663.4427076059674</v>
      </c>
      <c r="AZ182" s="31">
        <v>6170.2321347291754</v>
      </c>
      <c r="BA182" s="31">
        <v>7778.7163874490616</v>
      </c>
      <c r="BB182" s="31">
        <v>3012.8983308042489</v>
      </c>
      <c r="BC182" s="31">
        <v>3635.8665937670858</v>
      </c>
      <c r="BD182" s="31">
        <v>6026.7006829900465</v>
      </c>
      <c r="BE182" s="31">
        <v>4260.4968339016068</v>
      </c>
      <c r="BF182" s="32">
        <v>6894.1076413163491</v>
      </c>
      <c r="BG182" s="31">
        <v>6432.9216612180653</v>
      </c>
      <c r="BH182" s="31">
        <v>4920.0568895944962</v>
      </c>
      <c r="BI182" s="31">
        <v>6400.944335125957</v>
      </c>
      <c r="BJ182" s="31">
        <v>4825.7426343417173</v>
      </c>
      <c r="BK182" s="31">
        <v>6084.9108221137394</v>
      </c>
      <c r="BL182" s="31">
        <v>3008.287037037037</v>
      </c>
      <c r="BM182" s="31">
        <v>6464.6302250803856</v>
      </c>
      <c r="BN182" s="31">
        <v>8312.8669880221805</v>
      </c>
      <c r="BO182" s="32">
        <v>5460.9236870297473</v>
      </c>
      <c r="BP182" s="31">
        <v>2197.4779050487532</v>
      </c>
      <c r="BQ182" s="31">
        <v>4747.0000908437733</v>
      </c>
      <c r="BR182" s="31">
        <v>2957.0056120993054</v>
      </c>
      <c r="BS182" s="31">
        <v>2471.1280530848508</v>
      </c>
      <c r="BT182" s="31">
        <v>3902.583786294213</v>
      </c>
      <c r="BU182" s="31">
        <v>2118.675640465548</v>
      </c>
      <c r="BV182" s="31">
        <v>3240.017845192951</v>
      </c>
      <c r="BW182" s="31">
        <v>1005.4062649069804</v>
      </c>
      <c r="BX182" s="31">
        <v>1856.7397377986345</v>
      </c>
      <c r="BY182" s="31">
        <v>3786.3268030198615</v>
      </c>
      <c r="BZ182" s="31">
        <v>1437.449118046133</v>
      </c>
      <c r="CA182" s="31">
        <v>4466.3602173004592</v>
      </c>
      <c r="CB182" s="31">
        <v>3280.6314797360978</v>
      </c>
      <c r="CC182" s="31">
        <v>10539.42565685867</v>
      </c>
      <c r="CD182" s="31">
        <v>8852.5896414342624</v>
      </c>
      <c r="CE182" s="32">
        <v>3244.1426048877333</v>
      </c>
      <c r="CF182" s="31">
        <v>6322.3025564548689</v>
      </c>
      <c r="CG182" s="32">
        <v>5064.8546660468874</v>
      </c>
      <c r="CH182" s="31">
        <v>1870.9302888956424</v>
      </c>
      <c r="CI182" s="31">
        <v>1308.8200238379022</v>
      </c>
      <c r="CJ182" s="31">
        <v>2514.4569802682208</v>
      </c>
      <c r="CK182" s="31">
        <v>18789.07131596643</v>
      </c>
      <c r="CL182" s="31">
        <v>2197.4191137744569</v>
      </c>
      <c r="CM182" s="31">
        <v>8704.4251090531616</v>
      </c>
      <c r="CN182" s="31">
        <v>4633.101219307915</v>
      </c>
      <c r="CO182" s="31">
        <v>9938.3799325798136</v>
      </c>
      <c r="CP182" s="31">
        <v>631.03116765416792</v>
      </c>
      <c r="CQ182" s="31">
        <v>785.71982628441515</v>
      </c>
      <c r="CR182" s="31">
        <v>17540.56244076302</v>
      </c>
      <c r="CS182" s="31">
        <v>5130.6058864967617</v>
      </c>
      <c r="CT182" s="31">
        <v>825.07605352205826</v>
      </c>
      <c r="CU182" s="31">
        <v>1588.1620872219589</v>
      </c>
      <c r="CV182" s="31">
        <v>14220.078107052608</v>
      </c>
      <c r="CW182" s="31">
        <v>2423.7723062606101</v>
      </c>
      <c r="CX182" s="32">
        <v>2704.3340643068022</v>
      </c>
      <c r="CY182" s="31">
        <v>604.04903043006914</v>
      </c>
      <c r="CZ182" s="31">
        <v>881.26083116112613</v>
      </c>
      <c r="DA182" s="31">
        <v>929.11639890444064</v>
      </c>
      <c r="DB182" s="31">
        <v>1332.1073496339859</v>
      </c>
      <c r="DC182" s="31">
        <v>2841.0654799804147</v>
      </c>
      <c r="DD182" s="31">
        <v>1024.9142186675494</v>
      </c>
      <c r="DE182" s="31">
        <v>2543.4572800740684</v>
      </c>
      <c r="DF182" s="32">
        <v>1349.705697878911</v>
      </c>
      <c r="DG182" s="31">
        <v>4104.0929035558147</v>
      </c>
      <c r="DH182" s="31">
        <v>3526.0895048178777</v>
      </c>
      <c r="DI182" s="31">
        <v>2458.4357658592899</v>
      </c>
      <c r="DJ182" s="31">
        <v>13066.884511350196</v>
      </c>
      <c r="DK182" s="31">
        <v>3792.3958340358558</v>
      </c>
      <c r="DL182" s="31">
        <v>6120.8835995706841</v>
      </c>
      <c r="DM182" s="31">
        <v>1936.3908772780928</v>
      </c>
      <c r="DN182" s="31">
        <v>6478.9444176846364</v>
      </c>
      <c r="DO182" s="31">
        <v>7343.1346398255228</v>
      </c>
      <c r="DP182" s="31">
        <v>8993.2226748159701</v>
      </c>
      <c r="DQ182" s="31">
        <v>5700.6865365406338</v>
      </c>
      <c r="DR182" s="31">
        <v>5399.4227367438116</v>
      </c>
      <c r="DS182" s="31">
        <v>13960.848733744011</v>
      </c>
      <c r="DT182" s="31">
        <v>2272.2147408844012</v>
      </c>
      <c r="DU182" s="31">
        <v>3352.8319405756729</v>
      </c>
      <c r="DV182" s="32">
        <v>4858.9965367603327</v>
      </c>
      <c r="DW182" s="32">
        <v>2782.8579048845877</v>
      </c>
      <c r="DX182" s="31">
        <v>2946.8653872337522</v>
      </c>
      <c r="DY182" s="31">
        <v>868.06580907903788</v>
      </c>
      <c r="DZ182" s="31">
        <v>1136.3438333742079</v>
      </c>
      <c r="EA182" s="31">
        <v>3303.7801317716421</v>
      </c>
      <c r="EB182" s="31">
        <v>807.07672814347586</v>
      </c>
      <c r="EC182" s="31">
        <v>704.6176890465282</v>
      </c>
      <c r="ED182" s="31">
        <v>1211.0737561840026</v>
      </c>
      <c r="EE182" s="31">
        <v>1233.4452995694414</v>
      </c>
      <c r="EF182" s="31">
        <v>642.41730416806308</v>
      </c>
      <c r="EG182" s="31">
        <v>434.31287406416021</v>
      </c>
      <c r="EH182" s="31">
        <v>685.09749822899971</v>
      </c>
      <c r="EI182" s="31">
        <v>2380.4049512776028</v>
      </c>
      <c r="EJ182" s="31">
        <v>1307.3541593596669</v>
      </c>
      <c r="EK182" s="31">
        <v>1447.7393413605471</v>
      </c>
      <c r="EL182" s="31">
        <v>2522.792459567399</v>
      </c>
      <c r="EM182" s="31">
        <v>1552.1422797089733</v>
      </c>
      <c r="EN182" s="31">
        <v>574.22746148481792</v>
      </c>
      <c r="EO182" s="31">
        <v>4797.0117814609357</v>
      </c>
      <c r="EP182" s="31">
        <v>877.53027374098633</v>
      </c>
      <c r="EQ182" s="31">
        <v>1062.1650728567906</v>
      </c>
      <c r="ER182" s="31">
        <v>540.00587076600414</v>
      </c>
      <c r="ES182" s="31">
        <v>797.19755941079677</v>
      </c>
      <c r="ET182" s="31">
        <v>1117.2589684941793</v>
      </c>
      <c r="EU182" s="31">
        <v>1181.11151133472</v>
      </c>
      <c r="EV182" s="31">
        <v>1060.3432111348789</v>
      </c>
      <c r="EW182" s="31">
        <v>3087.0870145477165</v>
      </c>
      <c r="EX182" s="31">
        <v>791.7222133011395</v>
      </c>
      <c r="EY182" s="31">
        <v>539.6251146939311</v>
      </c>
      <c r="EZ182" s="31">
        <v>747.09646648109651</v>
      </c>
      <c r="FA182" s="31">
        <v>948.06278305518299</v>
      </c>
      <c r="FB182" s="31">
        <v>7208.0015222334632</v>
      </c>
      <c r="FC182" s="31">
        <v>2590.7618692345673</v>
      </c>
      <c r="FD182" s="31">
        <v>1113.5608660685098</v>
      </c>
      <c r="FE182" s="31">
        <v>3140.9610837709756</v>
      </c>
      <c r="FF182" s="31">
        <v>546.94563572068921</v>
      </c>
      <c r="FG182" s="31">
        <v>1112.3687226291058</v>
      </c>
      <c r="FH182" s="31">
        <v>877.28595654963794</v>
      </c>
      <c r="FI182" s="31">
        <v>1390.7390186074178</v>
      </c>
      <c r="FJ182" s="31">
        <v>1253.9009418255957</v>
      </c>
      <c r="FK182" s="31">
        <v>5169.4915254237294</v>
      </c>
      <c r="FL182" s="31">
        <v>1025.6895603258072</v>
      </c>
      <c r="FM182" s="31">
        <v>1080.5377973047971</v>
      </c>
      <c r="FN182" s="31">
        <v>3833.765292184095</v>
      </c>
      <c r="FO182" s="31">
        <v>759.81987435889118</v>
      </c>
      <c r="FP182" s="31">
        <v>2434.9548278575112</v>
      </c>
      <c r="FQ182" s="31">
        <v>549.37114216687655</v>
      </c>
      <c r="FR182" s="31">
        <v>800.32800608762864</v>
      </c>
      <c r="FS182" s="31">
        <v>3335.4016956511418</v>
      </c>
      <c r="FT182" s="31">
        <v>584.67813314093826</v>
      </c>
      <c r="FU182" s="31">
        <v>510.19966523813156</v>
      </c>
      <c r="FV182" s="31">
        <v>806.2476167937167</v>
      </c>
      <c r="FW182" s="31">
        <v>1355.4490311385023</v>
      </c>
      <c r="FX182" s="31">
        <v>1243.2134707687464</v>
      </c>
      <c r="FY182" s="32">
        <v>1424.7971091673901</v>
      </c>
      <c r="FZ182" s="31" t="s">
        <v>345</v>
      </c>
      <c r="GA182" s="49">
        <v>5149.731181777448</v>
      </c>
    </row>
    <row r="183" spans="1:183">
      <c r="A183" s="50">
        <v>1991</v>
      </c>
      <c r="B183" s="31">
        <v>17288.512276228801</v>
      </c>
      <c r="C183" s="31">
        <v>17450.635823414563</v>
      </c>
      <c r="D183" s="31">
        <v>18643.779300210022</v>
      </c>
      <c r="E183" s="31">
        <v>15702.913452073202</v>
      </c>
      <c r="F183" s="31">
        <v>17755.101805057468</v>
      </c>
      <c r="G183" s="31">
        <v>16649.523501724379</v>
      </c>
      <c r="H183" s="31">
        <v>16538.57348133764</v>
      </c>
      <c r="I183" s="31">
        <v>17519.676138949781</v>
      </c>
      <c r="J183" s="31">
        <v>19045.235972039343</v>
      </c>
      <c r="K183" s="31">
        <v>17437.971451781363</v>
      </c>
      <c r="L183" s="31">
        <v>21050.587443721717</v>
      </c>
      <c r="M183" s="31">
        <v>16157.216156419012</v>
      </c>
      <c r="N183" s="32">
        <v>16995.099283188996</v>
      </c>
      <c r="O183" s="31">
        <v>11968.773344676971</v>
      </c>
      <c r="P183" s="31">
        <v>10203.714364898358</v>
      </c>
      <c r="Q183" s="31">
        <v>11303.5006911851</v>
      </c>
      <c r="R183" s="31">
        <v>12327.06195601531</v>
      </c>
      <c r="S183" s="31">
        <v>14784.238434814408</v>
      </c>
      <c r="T183" s="32">
        <v>16121.711770088712</v>
      </c>
      <c r="U183" s="31">
        <v>16969.914712350484</v>
      </c>
      <c r="V183" s="31">
        <v>13346.643383766708</v>
      </c>
      <c r="W183" s="31">
        <v>18255.182523769548</v>
      </c>
      <c r="X183" s="31">
        <v>22848.529180676011</v>
      </c>
      <c r="Y183" s="32">
        <v>21978.084389094802</v>
      </c>
      <c r="Z183" s="31">
        <v>1775.8339057994485</v>
      </c>
      <c r="AA183" s="31">
        <v>5197.862652364789</v>
      </c>
      <c r="AB183" s="31">
        <v>7438.5990935740892</v>
      </c>
      <c r="AC183" s="31">
        <v>5694.243807967352</v>
      </c>
      <c r="AD183" s="31">
        <v>4738.0382468352873</v>
      </c>
      <c r="AE183" s="31">
        <v>3063.2882638274045</v>
      </c>
      <c r="AF183" s="31">
        <v>4879.8913711737459</v>
      </c>
      <c r="AG183" s="32">
        <v>4830.7490020772057</v>
      </c>
      <c r="AH183" s="31">
        <v>3283.5843705878942</v>
      </c>
      <c r="AI183" s="31">
        <v>5758.3656140179346</v>
      </c>
      <c r="AJ183" s="31">
        <v>3713.4094693501665</v>
      </c>
      <c r="AK183" s="31">
        <v>9852.2935963350465</v>
      </c>
      <c r="AL183" s="31">
        <v>4425.6976562500004</v>
      </c>
      <c r="AM183" s="32">
        <v>4879.8412987666015</v>
      </c>
      <c r="AN183" s="31">
        <v>7865.42062882972</v>
      </c>
      <c r="AO183" s="31">
        <v>6605.8107281681159</v>
      </c>
      <c r="AP183" s="32">
        <v>7438.5990935740892</v>
      </c>
      <c r="AQ183" s="31">
        <v>5261.5562160525205</v>
      </c>
      <c r="AR183" s="31">
        <v>4506.4847125968199</v>
      </c>
      <c r="AS183" s="31">
        <v>7090.7941205291509</v>
      </c>
      <c r="AT183" s="31">
        <v>9798.9993248039336</v>
      </c>
      <c r="AU183" s="31">
        <v>6015.5879277275417</v>
      </c>
      <c r="AV183" s="31">
        <v>6594.619730683592</v>
      </c>
      <c r="AW183" s="31">
        <v>3268.3411982007274</v>
      </c>
      <c r="AX183" s="31">
        <v>8707.0087669934983</v>
      </c>
      <c r="AY183" s="31">
        <v>8153.5173208115539</v>
      </c>
      <c r="AZ183" s="31">
        <v>5059.353087536756</v>
      </c>
      <c r="BA183" s="31">
        <v>7373.5358970728057</v>
      </c>
      <c r="BB183" s="31">
        <v>2687.9711485111893</v>
      </c>
      <c r="BC183" s="31">
        <v>3384.4859813084113</v>
      </c>
      <c r="BD183" s="31">
        <v>5490.8816303309723</v>
      </c>
      <c r="BE183" s="31">
        <v>4132.7062063725725</v>
      </c>
      <c r="BF183" s="32">
        <v>6422.8152166872087</v>
      </c>
      <c r="BG183" s="31">
        <v>6977.3758357211082</v>
      </c>
      <c r="BH183" s="31">
        <v>4891.1540264610894</v>
      </c>
      <c r="BI183" s="31">
        <v>6794.5587894217679</v>
      </c>
      <c r="BJ183" s="31">
        <v>4805.847187936829</v>
      </c>
      <c r="BK183" s="31">
        <v>6226.3874844556522</v>
      </c>
      <c r="BL183" s="31">
        <v>3019.5856190778441</v>
      </c>
      <c r="BM183" s="31">
        <v>6607.1542638134779</v>
      </c>
      <c r="BN183" s="31">
        <v>8969.5316052751259</v>
      </c>
      <c r="BO183" s="32">
        <v>5582.5710455764884</v>
      </c>
      <c r="BP183" s="31">
        <v>2261.9083696849016</v>
      </c>
      <c r="BQ183" s="31">
        <v>4735.8473590540434</v>
      </c>
      <c r="BR183" s="31">
        <v>2589.8595796814625</v>
      </c>
      <c r="BS183" s="31">
        <v>2442.6138723522085</v>
      </c>
      <c r="BT183" s="31">
        <v>4054.079969316329</v>
      </c>
      <c r="BU183" s="31">
        <v>2142.0841236623542</v>
      </c>
      <c r="BV183" s="31">
        <v>3269.8361011614024</v>
      </c>
      <c r="BW183" s="31">
        <v>988.28856964397244</v>
      </c>
      <c r="BX183" s="31">
        <v>1853.1298283938506</v>
      </c>
      <c r="BY183" s="31">
        <v>3780.5636546098749</v>
      </c>
      <c r="BZ183" s="31">
        <v>1363.5424735347276</v>
      </c>
      <c r="CA183" s="31">
        <v>4772.6341663252761</v>
      </c>
      <c r="CB183" s="31">
        <v>3267.9184795053811</v>
      </c>
      <c r="CC183" s="31">
        <v>10706.014132073406</v>
      </c>
      <c r="CD183" s="31">
        <v>9126.1904761904771</v>
      </c>
      <c r="CE183" s="32">
        <v>3228.8751756665642</v>
      </c>
      <c r="CF183" s="31">
        <v>6441.4056123069222</v>
      </c>
      <c r="CG183" s="32">
        <v>5160.881944960749</v>
      </c>
      <c r="CH183" s="31">
        <v>1967.1822589895548</v>
      </c>
      <c r="CI183" s="31">
        <v>1302.9269412597046</v>
      </c>
      <c r="CJ183" s="31">
        <v>2602.4515161717827</v>
      </c>
      <c r="CK183" s="31">
        <v>19354.578465298484</v>
      </c>
      <c r="CL183" s="31">
        <v>2135.8907241587508</v>
      </c>
      <c r="CM183" s="31">
        <v>9404.3049207266449</v>
      </c>
      <c r="CN183" s="31">
        <v>4963.6633694416432</v>
      </c>
      <c r="CO183" s="31">
        <v>10576.852909555892</v>
      </c>
      <c r="CP183" s="31">
        <v>637.38784810749701</v>
      </c>
      <c r="CQ183" s="31">
        <v>770.8176932670433</v>
      </c>
      <c r="CR183" s="31">
        <v>18323.260818840783</v>
      </c>
      <c r="CS183" s="31">
        <v>5493.7093001900357</v>
      </c>
      <c r="CT183" s="31">
        <v>853.69819765969555</v>
      </c>
      <c r="CU183" s="31">
        <v>1630.9911297561814</v>
      </c>
      <c r="CV183" s="31">
        <v>14710.796288197034</v>
      </c>
      <c r="CW183" s="31">
        <v>2507.2602127737223</v>
      </c>
      <c r="CX183" s="32">
        <v>2788.7657585108586</v>
      </c>
      <c r="CY183" s="31">
        <v>600.59321019020831</v>
      </c>
      <c r="CZ183" s="31">
        <v>914.75259504263977</v>
      </c>
      <c r="DA183" s="31">
        <v>930.81231212300486</v>
      </c>
      <c r="DB183" s="31">
        <v>1180.8585515565221</v>
      </c>
      <c r="DC183" s="31">
        <v>2841.0075965496144</v>
      </c>
      <c r="DD183" s="31">
        <v>1063.0145699268087</v>
      </c>
      <c r="DE183" s="31">
        <v>2592.8118592740789</v>
      </c>
      <c r="DF183" s="32">
        <v>1372.0995081908484</v>
      </c>
      <c r="DG183" s="31">
        <v>4169.9189106308968</v>
      </c>
      <c r="DH183" s="31">
        <v>3759.3419005777487</v>
      </c>
      <c r="DI183" s="31">
        <v>946.69671087673441</v>
      </c>
      <c r="DJ183" s="31">
        <v>13302.56995817974</v>
      </c>
      <c r="DK183" s="31">
        <v>3485.7648790169646</v>
      </c>
      <c r="DL183" s="31">
        <v>8107.8766674597591</v>
      </c>
      <c r="DM183" s="31">
        <v>2637.62741714717</v>
      </c>
      <c r="DN183" s="31">
        <v>6605.8250214972959</v>
      </c>
      <c r="DO183" s="31">
        <v>7076.0696309179675</v>
      </c>
      <c r="DP183" s="31">
        <v>9602.1686551034018</v>
      </c>
      <c r="DQ183" s="31">
        <v>5909.2839862259998</v>
      </c>
      <c r="DR183" s="31">
        <v>5346.4553768792975</v>
      </c>
      <c r="DS183" s="31">
        <v>13191.072594036828</v>
      </c>
      <c r="DT183" s="31">
        <v>2196.5310865505085</v>
      </c>
      <c r="DU183" s="31">
        <v>3513.6465324384785</v>
      </c>
      <c r="DV183" s="32">
        <v>4853.5167479861802</v>
      </c>
      <c r="DW183" s="32">
        <v>2859.1388266738372</v>
      </c>
      <c r="DX183" s="31">
        <v>2843.7174520200392</v>
      </c>
      <c r="DY183" s="31">
        <v>853.49678291029227</v>
      </c>
      <c r="DZ183" s="31">
        <v>1153.0867879572313</v>
      </c>
      <c r="EA183" s="31">
        <v>3360.0943593915204</v>
      </c>
      <c r="EB183" s="31">
        <v>858.89719627249633</v>
      </c>
      <c r="EC183" s="31">
        <v>722.58011636645415</v>
      </c>
      <c r="ED183" s="31">
        <v>1132.111815091356</v>
      </c>
      <c r="EE183" s="31">
        <v>1186.1126215342831</v>
      </c>
      <c r="EF183" s="31">
        <v>620.51525139726391</v>
      </c>
      <c r="EG183" s="31">
        <v>464.62264737805742</v>
      </c>
      <c r="EH183" s="31">
        <v>629.90249923562101</v>
      </c>
      <c r="EI183" s="31">
        <v>2363.0759120921061</v>
      </c>
      <c r="EJ183" s="31">
        <v>1252.3463279794569</v>
      </c>
      <c r="EK183" s="31">
        <v>1419.5407046934256</v>
      </c>
      <c r="EL183" s="31">
        <v>2381.320445145765</v>
      </c>
      <c r="EM183" s="31">
        <v>1581.112652309919</v>
      </c>
      <c r="EN183" s="31">
        <v>530.06376467637165</v>
      </c>
      <c r="EO183" s="31">
        <v>4971.2366920894401</v>
      </c>
      <c r="EP183" s="31">
        <v>862.96568110676822</v>
      </c>
      <c r="EQ183" s="31">
        <v>1087.2682075016182</v>
      </c>
      <c r="ER183" s="31">
        <v>516.3387142016893</v>
      </c>
      <c r="ES183" s="31">
        <v>817.95815788029188</v>
      </c>
      <c r="ET183" s="31">
        <v>1096.8795422526584</v>
      </c>
      <c r="EU183" s="31">
        <v>1201.0395544863773</v>
      </c>
      <c r="EV183" s="31">
        <v>1255.1186942803786</v>
      </c>
      <c r="EW183" s="31">
        <v>2825.0235046282601</v>
      </c>
      <c r="EX183" s="31">
        <v>719.82461502119668</v>
      </c>
      <c r="EY183" s="31">
        <v>563.89642745424703</v>
      </c>
      <c r="EZ183" s="31">
        <v>725.70734654961541</v>
      </c>
      <c r="FA183" s="31">
        <v>948.83020933096179</v>
      </c>
      <c r="FB183" s="31">
        <v>7596.8585166129687</v>
      </c>
      <c r="FC183" s="31">
        <v>2708.2788691954152</v>
      </c>
      <c r="FD183" s="31">
        <v>1143.9018437312109</v>
      </c>
      <c r="FE183" s="31">
        <v>3229.0423686384374</v>
      </c>
      <c r="FF183" s="31">
        <v>543.72952151777361</v>
      </c>
      <c r="FG183" s="31">
        <v>1149.4970976562008</v>
      </c>
      <c r="FH183" s="31">
        <v>823.07512789232112</v>
      </c>
      <c r="FI183" s="31">
        <v>1355.0688554566011</v>
      </c>
      <c r="FJ183" s="31">
        <v>1209.8655678285938</v>
      </c>
      <c r="FK183" s="31">
        <v>5246.158355315496</v>
      </c>
      <c r="FL183" s="31">
        <v>918.96084289460907</v>
      </c>
      <c r="FM183" s="31">
        <v>1006.2679432424661</v>
      </c>
      <c r="FN183" s="31">
        <v>3715.9208632593763</v>
      </c>
      <c r="FO183" s="31">
        <v>786.03469188093004</v>
      </c>
      <c r="FP183" s="31">
        <v>2385.0161550452244</v>
      </c>
      <c r="FQ183" s="31">
        <v>544.53257856683683</v>
      </c>
      <c r="FR183" s="31">
        <v>768.27291435720804</v>
      </c>
      <c r="FS183" s="31">
        <v>3400.2535215003936</v>
      </c>
      <c r="FT183" s="31">
        <v>570.06868159443763</v>
      </c>
      <c r="FU183" s="31">
        <v>452.07452652212129</v>
      </c>
      <c r="FV183" s="31">
        <v>783.20283199909591</v>
      </c>
      <c r="FW183" s="31">
        <v>1391.4478698429677</v>
      </c>
      <c r="FX183" s="31">
        <v>1211.4767024873036</v>
      </c>
      <c r="FY183" s="32">
        <v>1396.8835176507193</v>
      </c>
      <c r="FZ183" s="31" t="s">
        <v>345</v>
      </c>
      <c r="GA183" s="49">
        <v>5137.2637069414914</v>
      </c>
    </row>
    <row r="184" spans="1:183">
      <c r="A184" s="50">
        <v>1992</v>
      </c>
      <c r="B184" s="31">
        <v>17480.905529514996</v>
      </c>
      <c r="C184" s="31">
        <v>17645.19386867241</v>
      </c>
      <c r="D184" s="31">
        <v>18949.427489258374</v>
      </c>
      <c r="E184" s="31">
        <v>15022.908081008856</v>
      </c>
      <c r="F184" s="31">
        <v>17994.268663693751</v>
      </c>
      <c r="G184" s="31">
        <v>16890.560511864001</v>
      </c>
      <c r="H184" s="31">
        <v>16636.982096475338</v>
      </c>
      <c r="I184" s="31">
        <v>17747.286509251149</v>
      </c>
      <c r="J184" s="31">
        <v>19560.717485857571</v>
      </c>
      <c r="K184" s="31">
        <v>16997.000461467465</v>
      </c>
      <c r="L184" s="31">
        <v>20830.842195160927</v>
      </c>
      <c r="M184" s="31">
        <v>16132.603086575276</v>
      </c>
      <c r="N184" s="32">
        <v>17120.84707992278</v>
      </c>
      <c r="O184" s="31">
        <v>12275.083900023406</v>
      </c>
      <c r="P184" s="31">
        <v>10200.953988542125</v>
      </c>
      <c r="Q184" s="31">
        <v>11416.670668827068</v>
      </c>
      <c r="R184" s="31">
        <v>12413.917676939862</v>
      </c>
      <c r="S184" s="31">
        <v>14957.910718941395</v>
      </c>
      <c r="T184" s="32">
        <v>16242.940825408681</v>
      </c>
      <c r="U184" s="31">
        <v>17370.155541816435</v>
      </c>
      <c r="V184" s="31">
        <v>13343.14598860086</v>
      </c>
      <c r="W184" s="31">
        <v>18139.035226907145</v>
      </c>
      <c r="X184" s="31">
        <v>23298.119448949757</v>
      </c>
      <c r="Y184" s="32">
        <v>22366.812443707433</v>
      </c>
      <c r="Z184" s="31">
        <v>1631.9865516227576</v>
      </c>
      <c r="AA184" s="31">
        <v>4881.7823569100728</v>
      </c>
      <c r="AB184" s="31">
        <v>7254.1904642913023</v>
      </c>
      <c r="AC184" s="31">
        <v>5528.3242676396449</v>
      </c>
      <c r="AD184" s="31">
        <v>4842.3282902182609</v>
      </c>
      <c r="AE184" s="31">
        <v>2797.2154221688643</v>
      </c>
      <c r="AF184" s="31">
        <v>3990.0210017463442</v>
      </c>
      <c r="AG184" s="32">
        <v>4582.4003697122134</v>
      </c>
      <c r="AH184" s="31">
        <v>2475.3213864713289</v>
      </c>
      <c r="AI184" s="31">
        <v>5137.3929031802991</v>
      </c>
      <c r="AJ184" s="31">
        <v>3428.5848674523304</v>
      </c>
      <c r="AK184" s="31">
        <v>9311.6748515663676</v>
      </c>
      <c r="AL184" s="31">
        <v>3182.8465638028451</v>
      </c>
      <c r="AM184" s="32">
        <v>3990.0917276682571</v>
      </c>
      <c r="AN184" s="31">
        <v>7817.5801188979194</v>
      </c>
      <c r="AO184" s="31">
        <v>6158.2292094421</v>
      </c>
      <c r="AP184" s="32">
        <v>7254.1904642913023</v>
      </c>
      <c r="AQ184" s="31">
        <v>3115.8393295387577</v>
      </c>
      <c r="AR184" s="31">
        <v>3441.256610001341</v>
      </c>
      <c r="AS184" s="31">
        <v>6395.6633570590548</v>
      </c>
      <c r="AT184" s="31">
        <v>8587.1061643275552</v>
      </c>
      <c r="AU184" s="31">
        <v>3354.7375641165222</v>
      </c>
      <c r="AV184" s="31">
        <v>6231.0181535398578</v>
      </c>
      <c r="AW184" s="31">
        <v>2788.0123026998936</v>
      </c>
      <c r="AX184" s="31">
        <v>5992.1537347627109</v>
      </c>
      <c r="AY184" s="31">
        <v>6420.0401726572964</v>
      </c>
      <c r="AZ184" s="31">
        <v>3578.3808021631367</v>
      </c>
      <c r="BA184" s="31">
        <v>6300.082479784367</v>
      </c>
      <c r="BB184" s="31">
        <v>1788.9860399999998</v>
      </c>
      <c r="BC184" s="31">
        <v>2812.9673629242816</v>
      </c>
      <c r="BD184" s="31">
        <v>4934.0499690480519</v>
      </c>
      <c r="BE184" s="31">
        <v>3580.2987848218418</v>
      </c>
      <c r="BF184" s="32">
        <v>5473.3147000951276</v>
      </c>
      <c r="BG184" s="31">
        <v>7494.774339800395</v>
      </c>
      <c r="BH184" s="31">
        <v>4799.9705188679245</v>
      </c>
      <c r="BI184" s="31">
        <v>7505.0578312044054</v>
      </c>
      <c r="BJ184" s="31">
        <v>4892.7260010491345</v>
      </c>
      <c r="BK184" s="31">
        <v>6333.4749349769263</v>
      </c>
      <c r="BL184" s="31">
        <v>2930.6455909777105</v>
      </c>
      <c r="BM184" s="31">
        <v>7046.6222645099897</v>
      </c>
      <c r="BN184" s="31">
        <v>9381.7050281537086</v>
      </c>
      <c r="BO184" s="32">
        <v>5671.9325574729764</v>
      </c>
      <c r="BP184" s="31">
        <v>2246.3349634312335</v>
      </c>
      <c r="BQ184" s="31">
        <v>4956.8009237316337</v>
      </c>
      <c r="BR184" s="31">
        <v>2215.5817433595212</v>
      </c>
      <c r="BS184" s="31">
        <v>2550.5434782608695</v>
      </c>
      <c r="BT184" s="31">
        <v>4126.3028235740003</v>
      </c>
      <c r="BU184" s="31">
        <v>2259.4868397878226</v>
      </c>
      <c r="BV184" s="31">
        <v>3373.6521831963273</v>
      </c>
      <c r="BW184" s="31">
        <v>836.424957841484</v>
      </c>
      <c r="BX184" s="31">
        <v>1904.1440342761684</v>
      </c>
      <c r="BY184" s="31">
        <v>3842.5674067883119</v>
      </c>
      <c r="BZ184" s="31">
        <v>1324.1293532338307</v>
      </c>
      <c r="CA184" s="31">
        <v>5064.2828445158702</v>
      </c>
      <c r="CB184" s="31">
        <v>3230.3583351880707</v>
      </c>
      <c r="CC184" s="31">
        <v>11122.745438438727</v>
      </c>
      <c r="CD184" s="31">
        <v>8996.835443037975</v>
      </c>
      <c r="CE184" s="32">
        <v>3231.7007013468137</v>
      </c>
      <c r="CF184" s="31">
        <v>6552.8318838521145</v>
      </c>
      <c r="CG184" s="32">
        <v>5234.4820002433353</v>
      </c>
      <c r="CH184" s="31">
        <v>2132.1759358610093</v>
      </c>
      <c r="CI184" s="31">
        <v>1345.4314282755527</v>
      </c>
      <c r="CJ184" s="31">
        <v>2839.9548930366705</v>
      </c>
      <c r="CK184" s="31">
        <v>19482.498448268896</v>
      </c>
      <c r="CL184" s="31">
        <v>2098.7453910474092</v>
      </c>
      <c r="CM184" s="31">
        <v>9803.2065972655128</v>
      </c>
      <c r="CN184" s="31">
        <v>5295.1187986608456</v>
      </c>
      <c r="CO184" s="31">
        <v>11255.718139709194</v>
      </c>
      <c r="CP184" s="31">
        <v>654.85313748259625</v>
      </c>
      <c r="CQ184" s="31">
        <v>837.04078154935382</v>
      </c>
      <c r="CR184" s="31">
        <v>19269.572224723659</v>
      </c>
      <c r="CS184" s="31">
        <v>5846.7544346528794</v>
      </c>
      <c r="CT184" s="31">
        <v>862.81022857158268</v>
      </c>
      <c r="CU184" s="31">
        <v>1714.948480286419</v>
      </c>
      <c r="CV184" s="31">
        <v>15252.464994026803</v>
      </c>
      <c r="CW184" s="31">
        <v>2586.1107239479088</v>
      </c>
      <c r="CX184" s="32">
        <v>2905.9618063894477</v>
      </c>
      <c r="CY184" s="31">
        <v>552.82777750915693</v>
      </c>
      <c r="CZ184" s="31">
        <v>936.71243965381746</v>
      </c>
      <c r="DA184" s="31">
        <v>953.03672974370375</v>
      </c>
      <c r="DB184" s="31">
        <v>1046.6126592676126</v>
      </c>
      <c r="DC184" s="31">
        <v>2577.8587853293179</v>
      </c>
      <c r="DD184" s="31">
        <v>1133.9984024024486</v>
      </c>
      <c r="DE184" s="31">
        <v>2654.3967562392245</v>
      </c>
      <c r="DF184" s="32">
        <v>1358.1442775296625</v>
      </c>
      <c r="DG184" s="31">
        <v>4374.1362025039143</v>
      </c>
      <c r="DH184" s="31">
        <v>3907.9131708333998</v>
      </c>
      <c r="DI184" s="31">
        <v>1196.4042220580618</v>
      </c>
      <c r="DJ184" s="31">
        <v>13696.598357222649</v>
      </c>
      <c r="DK184" s="31">
        <v>3828.6546910347465</v>
      </c>
      <c r="DL184" s="31">
        <v>9676.8970061949294</v>
      </c>
      <c r="DM184" s="31">
        <v>2733.4105462094903</v>
      </c>
      <c r="DN184" s="31">
        <v>6898.0490369714416</v>
      </c>
      <c r="DO184" s="31">
        <v>7495.2981919291487</v>
      </c>
      <c r="DP184" s="31">
        <v>9498.1784737118942</v>
      </c>
      <c r="DQ184" s="31">
        <v>6151.5956770608982</v>
      </c>
      <c r="DR184" s="31">
        <v>5562.1163525281045</v>
      </c>
      <c r="DS184" s="31">
        <v>12759.276922650461</v>
      </c>
      <c r="DT184" s="31">
        <v>2220.4651275729639</v>
      </c>
      <c r="DU184" s="31">
        <v>3689.0901250539027</v>
      </c>
      <c r="DV184" s="32">
        <v>5039.7771693466912</v>
      </c>
      <c r="DW184" s="32">
        <v>2975.891413886246</v>
      </c>
      <c r="DX184" s="31">
        <v>2822.0499942772294</v>
      </c>
      <c r="DY184" s="31">
        <v>821.33757225883164</v>
      </c>
      <c r="DZ184" s="31">
        <v>1162.090854492576</v>
      </c>
      <c r="EA184" s="31">
        <v>3353.7753952132575</v>
      </c>
      <c r="EB184" s="31">
        <v>851.52729684904341</v>
      </c>
      <c r="EC184" s="31">
        <v>706.02410540732035</v>
      </c>
      <c r="ED184" s="31">
        <v>1066.9668307441893</v>
      </c>
      <c r="EE184" s="31">
        <v>1143.740168819372</v>
      </c>
      <c r="EF184" s="31">
        <v>564.38078372741086</v>
      </c>
      <c r="EG184" s="31">
        <v>457.91853714799561</v>
      </c>
      <c r="EH184" s="31">
        <v>663.91186403388144</v>
      </c>
      <c r="EI184" s="31">
        <v>2351.0923121792803</v>
      </c>
      <c r="EJ184" s="31">
        <v>1214.213142299727</v>
      </c>
      <c r="EK184" s="31">
        <v>1383.7729984693719</v>
      </c>
      <c r="EL184" s="31">
        <v>2407.5087635280311</v>
      </c>
      <c r="EM184" s="31">
        <v>1703.9773075117851</v>
      </c>
      <c r="EN184" s="31">
        <v>488.74218041504304</v>
      </c>
      <c r="EO184" s="31">
        <v>4680.7542223127903</v>
      </c>
      <c r="EP184" s="31">
        <v>866.78195095690978</v>
      </c>
      <c r="EQ184" s="31">
        <v>1098.7553000090418</v>
      </c>
      <c r="ER184" s="31">
        <v>514.9182525627823</v>
      </c>
      <c r="ES184" s="31">
        <v>802.73170866305793</v>
      </c>
      <c r="ET184" s="31">
        <v>1049.0692217834355</v>
      </c>
      <c r="EU184" s="31">
        <v>1228.3199505943219</v>
      </c>
      <c r="EV184" s="31">
        <v>1213.0594393898848</v>
      </c>
      <c r="EW184" s="31">
        <v>2636.7275434236353</v>
      </c>
      <c r="EX184" s="31">
        <v>706.76971807961365</v>
      </c>
      <c r="EY184" s="31">
        <v>503.72269828872516</v>
      </c>
      <c r="EZ184" s="31">
        <v>770.80719668156905</v>
      </c>
      <c r="FA184" s="31">
        <v>932.18461672514798</v>
      </c>
      <c r="FB184" s="31">
        <v>7865.4684317700167</v>
      </c>
      <c r="FC184" s="31">
        <v>2544.0636724708397</v>
      </c>
      <c r="FD184" s="31">
        <v>1031.6887926167519</v>
      </c>
      <c r="FE184" s="31">
        <v>3443.5381629137996</v>
      </c>
      <c r="FF184" s="31">
        <v>492.91014604779264</v>
      </c>
      <c r="FG184" s="31">
        <v>1149.9929106075892</v>
      </c>
      <c r="FH184" s="31">
        <v>859.41599114024029</v>
      </c>
      <c r="FI184" s="31">
        <v>1327.2824091367897</v>
      </c>
      <c r="FJ184" s="31">
        <v>1199.0455705019351</v>
      </c>
      <c r="FK184" s="31">
        <v>5542.2388380849907</v>
      </c>
      <c r="FL184" s="31">
        <v>844.88060162131796</v>
      </c>
      <c r="FM184" s="31">
        <v>905.13525281084878</v>
      </c>
      <c r="FN184" s="31">
        <v>3566.0611849018628</v>
      </c>
      <c r="FO184" s="31">
        <v>799.96394096642007</v>
      </c>
      <c r="FP184" s="31">
        <v>2324.0671215282682</v>
      </c>
      <c r="FQ184" s="31">
        <v>531.53126634212856</v>
      </c>
      <c r="FR184" s="31">
        <v>713.51903495427553</v>
      </c>
      <c r="FS184" s="31">
        <v>3597.4374707759271</v>
      </c>
      <c r="FT184" s="31">
        <v>567.42766913694686</v>
      </c>
      <c r="FU184" s="31">
        <v>392.17911224038096</v>
      </c>
      <c r="FV184" s="31">
        <v>748.71593500559993</v>
      </c>
      <c r="FW184" s="31">
        <v>1232.8113462258164</v>
      </c>
      <c r="FX184" s="31">
        <v>1174.5837478212197</v>
      </c>
      <c r="FY184" s="32">
        <v>1362.0890159804123</v>
      </c>
      <c r="FZ184" s="31" t="s">
        <v>345</v>
      </c>
      <c r="GA184" s="49">
        <v>5165.3310712911225</v>
      </c>
    </row>
    <row r="185" spans="1:183">
      <c r="A185" s="50">
        <v>1993</v>
      </c>
      <c r="B185" s="31">
        <v>17377.49235016642</v>
      </c>
      <c r="C185" s="31">
        <v>17406.49932286211</v>
      </c>
      <c r="D185" s="31">
        <v>18870.436974959637</v>
      </c>
      <c r="E185" s="31">
        <v>14766.532904230105</v>
      </c>
      <c r="F185" s="31">
        <v>17722.815815211154</v>
      </c>
      <c r="G185" s="31">
        <v>16644.680242702154</v>
      </c>
      <c r="H185" s="31">
        <v>16436.19890104666</v>
      </c>
      <c r="I185" s="31">
        <v>17764.547809037718</v>
      </c>
      <c r="J185" s="31">
        <v>19974.48054498799</v>
      </c>
      <c r="K185" s="31">
        <v>16596.972129831403</v>
      </c>
      <c r="L185" s="31">
        <v>20598.24597499027</v>
      </c>
      <c r="M185" s="31">
        <v>16463.132857746637</v>
      </c>
      <c r="N185" s="32">
        <v>17007.9333083288</v>
      </c>
      <c r="O185" s="31">
        <v>12533.070328814209</v>
      </c>
      <c r="P185" s="31">
        <v>9982.081328205395</v>
      </c>
      <c r="Q185" s="31">
        <v>11138.352029217796</v>
      </c>
      <c r="R185" s="31">
        <v>12261.639422871111</v>
      </c>
      <c r="S185" s="31">
        <v>15435.629906783646</v>
      </c>
      <c r="T185" s="32">
        <v>16126.852878278494</v>
      </c>
      <c r="U185" s="31">
        <v>17853.268990631885</v>
      </c>
      <c r="V185" s="31">
        <v>14030.911555795787</v>
      </c>
      <c r="W185" s="31">
        <v>18302.790632474665</v>
      </c>
      <c r="X185" s="31">
        <v>23616.074711866208</v>
      </c>
      <c r="Y185" s="32">
        <v>22684.202324120455</v>
      </c>
      <c r="Z185" s="31">
        <v>1775.2313483245296</v>
      </c>
      <c r="AA185" s="31">
        <v>4931.952024453818</v>
      </c>
      <c r="AB185" s="31">
        <v>7282.4901199443975</v>
      </c>
      <c r="AC185" s="31">
        <v>5506.94333667724</v>
      </c>
      <c r="AD185" s="31">
        <v>5010.6762261506947</v>
      </c>
      <c r="AE185" s="31">
        <v>2842.7261529290986</v>
      </c>
      <c r="AF185" s="31">
        <v>3364.8596812233309</v>
      </c>
      <c r="AG185" s="32">
        <v>4538.1549530758102</v>
      </c>
      <c r="AH185" s="31">
        <v>1842.4704223699725</v>
      </c>
      <c r="AI185" s="31">
        <v>4734.7742216810902</v>
      </c>
      <c r="AJ185" s="31">
        <v>3124.7929947542793</v>
      </c>
      <c r="AK185" s="31">
        <v>9568.9747007839287</v>
      </c>
      <c r="AL185" s="31">
        <v>2193.7684247800526</v>
      </c>
      <c r="AM185" s="32">
        <v>3364.9233692196863</v>
      </c>
      <c r="AN185" s="31">
        <v>7814.2897915633203</v>
      </c>
      <c r="AO185" s="31">
        <v>6250.9291581710504</v>
      </c>
      <c r="AP185" s="32">
        <v>7282.4901199443984</v>
      </c>
      <c r="AQ185" s="31">
        <v>2970.6981366258506</v>
      </c>
      <c r="AR185" s="31">
        <v>2638.1914085172411</v>
      </c>
      <c r="AS185" s="31">
        <v>5896.9089375594167</v>
      </c>
      <c r="AT185" s="31">
        <v>8053.6498424997271</v>
      </c>
      <c r="AU185" s="31">
        <v>2420.4642080892709</v>
      </c>
      <c r="AV185" s="31">
        <v>5688.8663900253014</v>
      </c>
      <c r="AW185" s="31">
        <v>2358.6117865129277</v>
      </c>
      <c r="AX185" s="31">
        <v>5412.843016207612</v>
      </c>
      <c r="AY185" s="31">
        <v>5396.4355141875694</v>
      </c>
      <c r="AZ185" s="31">
        <v>3530.6669108910887</v>
      </c>
      <c r="BA185" s="31">
        <v>5752.3629295774635</v>
      </c>
      <c r="BB185" s="31">
        <v>1484.693930978907</v>
      </c>
      <c r="BC185" s="31">
        <v>2791.7462279805968</v>
      </c>
      <c r="BD185" s="31">
        <v>4231.9460276156442</v>
      </c>
      <c r="BE185" s="31">
        <v>3416.0674636198473</v>
      </c>
      <c r="BF185" s="32">
        <v>4931.4572173284041</v>
      </c>
      <c r="BG185" s="31">
        <v>7828.0873078152699</v>
      </c>
      <c r="BH185" s="31">
        <v>4937.4936913293632</v>
      </c>
      <c r="BI185" s="31">
        <v>7905.1298313453408</v>
      </c>
      <c r="BJ185" s="31">
        <v>5010.967668228036</v>
      </c>
      <c r="BK185" s="31">
        <v>6339.158165313248</v>
      </c>
      <c r="BL185" s="31">
        <v>3034.2278084634454</v>
      </c>
      <c r="BM185" s="31">
        <v>7214.8031496062995</v>
      </c>
      <c r="BN185" s="31">
        <v>9143.2023585133629</v>
      </c>
      <c r="BO185" s="32">
        <v>5781.3035780608798</v>
      </c>
      <c r="BP185" s="31">
        <v>2287.3546923731215</v>
      </c>
      <c r="BQ185" s="31">
        <v>5129.3321603978939</v>
      </c>
      <c r="BR185" s="31">
        <v>1848.0542398068171</v>
      </c>
      <c r="BS185" s="31">
        <v>2556.8166644411804</v>
      </c>
      <c r="BT185" s="31">
        <v>4138.6460851776083</v>
      </c>
      <c r="BU185" s="31">
        <v>2361.6715293150091</v>
      </c>
      <c r="BV185" s="31">
        <v>3451.1183450593303</v>
      </c>
      <c r="BW185" s="31">
        <v>800.96067247072961</v>
      </c>
      <c r="BX185" s="31">
        <v>1980.068142644453</v>
      </c>
      <c r="BY185" s="31">
        <v>3864.6492178695994</v>
      </c>
      <c r="BZ185" s="31">
        <v>1280.0579430226944</v>
      </c>
      <c r="CA185" s="31">
        <v>5229.7084318360921</v>
      </c>
      <c r="CB185" s="31">
        <v>3265.6858502812634</v>
      </c>
      <c r="CC185" s="31">
        <v>11541.70505465777</v>
      </c>
      <c r="CD185" s="31">
        <v>8882.213438735178</v>
      </c>
      <c r="CE185" s="32">
        <v>3229.7634777830121</v>
      </c>
      <c r="CF185" s="31">
        <v>6659.5767010191557</v>
      </c>
      <c r="CG185" s="32">
        <v>5323.0831948852519</v>
      </c>
      <c r="CH185" s="31">
        <v>2311.8224092868541</v>
      </c>
      <c r="CI185" s="31">
        <v>1399.267523445013</v>
      </c>
      <c r="CJ185" s="31">
        <v>2993.7045838458657</v>
      </c>
      <c r="CK185" s="31">
        <v>19477.665653177362</v>
      </c>
      <c r="CL185" s="31">
        <v>2098.9681398636753</v>
      </c>
      <c r="CM185" s="31">
        <v>10231.867043115019</v>
      </c>
      <c r="CN185" s="31">
        <v>5665.6988385121385</v>
      </c>
      <c r="CO185" s="31">
        <v>11928.753904103532</v>
      </c>
      <c r="CP185" s="31">
        <v>670.23020743659958</v>
      </c>
      <c r="CQ185" s="31">
        <v>878.07287796807191</v>
      </c>
      <c r="CR185" s="31">
        <v>20130.764216717795</v>
      </c>
      <c r="CS185" s="31">
        <v>6278.2338520103731</v>
      </c>
      <c r="CT185" s="31">
        <v>869.61298976046442</v>
      </c>
      <c r="CU185" s="31">
        <v>1710.5570116934925</v>
      </c>
      <c r="CV185" s="31">
        <v>16647.031034976946</v>
      </c>
      <c r="CW185" s="31">
        <v>2727.4557314003187</v>
      </c>
      <c r="CX185" s="32">
        <v>3020.6360541151407</v>
      </c>
      <c r="CY185" s="31">
        <v>475.78915763546348</v>
      </c>
      <c r="CZ185" s="31">
        <v>930.52740822755925</v>
      </c>
      <c r="DA185" s="31">
        <v>1020.2526926245379</v>
      </c>
      <c r="DB185" s="31">
        <v>997.5895118337678</v>
      </c>
      <c r="DC185" s="31">
        <v>2541.3034174010663</v>
      </c>
      <c r="DD185" s="31">
        <v>1203.1837723578826</v>
      </c>
      <c r="DE185" s="31">
        <v>2718.8831621693175</v>
      </c>
      <c r="DF185" s="32">
        <v>1371.4948708733687</v>
      </c>
      <c r="DG185" s="31">
        <v>4610.8610866510535</v>
      </c>
      <c r="DH185" s="31">
        <v>3979.9052812634036</v>
      </c>
      <c r="DI185" s="31">
        <v>1161.1197617043217</v>
      </c>
      <c r="DJ185" s="31">
        <v>13665.661365694894</v>
      </c>
      <c r="DK185" s="31">
        <v>3931.9383228060174</v>
      </c>
      <c r="DL185" s="31">
        <v>12411.563579415451</v>
      </c>
      <c r="DM185" s="31">
        <v>2895.5688614639503</v>
      </c>
      <c r="DN185" s="31">
        <v>7048.2011381543944</v>
      </c>
      <c r="DO185" s="31">
        <v>7233.7304736194728</v>
      </c>
      <c r="DP185" s="31">
        <v>8859.8397295295599</v>
      </c>
      <c r="DQ185" s="31">
        <v>6623.314011653425</v>
      </c>
      <c r="DR185" s="31">
        <v>5901.9601227749499</v>
      </c>
      <c r="DS185" s="31">
        <v>11903.965681214941</v>
      </c>
      <c r="DT185" s="31">
        <v>2199.6629587727157</v>
      </c>
      <c r="DU185" s="31">
        <v>3868.6616791354945</v>
      </c>
      <c r="DV185" s="32">
        <v>5172.0168382439815</v>
      </c>
      <c r="DW185" s="32">
        <v>3087.0998249792115</v>
      </c>
      <c r="DX185" s="31">
        <v>2696.5970753941401</v>
      </c>
      <c r="DY185" s="31">
        <v>584.52478168707614</v>
      </c>
      <c r="DZ185" s="31">
        <v>1147.734594884922</v>
      </c>
      <c r="EA185" s="31">
        <v>3310.9779044485658</v>
      </c>
      <c r="EB185" s="31">
        <v>817.03235349389843</v>
      </c>
      <c r="EC185" s="31">
        <v>685.16469210879245</v>
      </c>
      <c r="ED185" s="31">
        <v>1005.1875917756261</v>
      </c>
      <c r="EE185" s="31">
        <v>1183.6881456558515</v>
      </c>
      <c r="EF185" s="31">
        <v>549.16272572374112</v>
      </c>
      <c r="EG185" s="31">
        <v>441.51111648588625</v>
      </c>
      <c r="EH185" s="31">
        <v>663.99660799699211</v>
      </c>
      <c r="EI185" s="31">
        <v>2254.1330686313072</v>
      </c>
      <c r="EJ185" s="31">
        <v>1173.4546280433283</v>
      </c>
      <c r="EK185" s="31">
        <v>1299.0273476954062</v>
      </c>
      <c r="EL185" s="31">
        <v>2394.5319024783107</v>
      </c>
      <c r="EM185" s="31">
        <v>1761.594267623386</v>
      </c>
      <c r="EN185" s="31">
        <v>541.66378998866435</v>
      </c>
      <c r="EO185" s="31">
        <v>4666.3436795211801</v>
      </c>
      <c r="EP185" s="31">
        <v>884.69357427765681</v>
      </c>
      <c r="EQ185" s="31">
        <v>1118.5649958035231</v>
      </c>
      <c r="ER185" s="31">
        <v>525.57432825681451</v>
      </c>
      <c r="ES185" s="31">
        <v>794.30734895777118</v>
      </c>
      <c r="ET185" s="31">
        <v>1020.6862403129282</v>
      </c>
      <c r="EU185" s="31">
        <v>1246.1856705735975</v>
      </c>
      <c r="EV185" s="31">
        <v>1193.0763377883559</v>
      </c>
      <c r="EW185" s="31">
        <v>2453.0356176124337</v>
      </c>
      <c r="EX185" s="31">
        <v>700.08653890631945</v>
      </c>
      <c r="EY185" s="31">
        <v>542.98487031081299</v>
      </c>
      <c r="EZ185" s="31">
        <v>736.90675310578524</v>
      </c>
      <c r="FA185" s="31">
        <v>947.98854531478685</v>
      </c>
      <c r="FB185" s="31">
        <v>8286.7929717241568</v>
      </c>
      <c r="FC185" s="31">
        <v>2465.7740573611495</v>
      </c>
      <c r="FD185" s="31">
        <v>1079.5600144693356</v>
      </c>
      <c r="FE185" s="31">
        <v>3284.4668532126998</v>
      </c>
      <c r="FF185" s="31">
        <v>484.12926201600914</v>
      </c>
      <c r="FG185" s="31">
        <v>1146.2531435162402</v>
      </c>
      <c r="FH185" s="31">
        <v>757.958669958109</v>
      </c>
      <c r="FI185" s="31">
        <v>1306.5629662844904</v>
      </c>
      <c r="FJ185" s="31">
        <v>1138.5372595097501</v>
      </c>
      <c r="FK185" s="31">
        <v>5836.7115683733855</v>
      </c>
      <c r="FL185" s="31">
        <v>855.08473345492848</v>
      </c>
      <c r="FM185" s="31">
        <v>907.38985113299168</v>
      </c>
      <c r="FN185" s="31">
        <v>3533.9678800758493</v>
      </c>
      <c r="FO185" s="31">
        <v>801.3386292575658</v>
      </c>
      <c r="FP185" s="31">
        <v>2329.3212721263803</v>
      </c>
      <c r="FQ185" s="31">
        <v>519.8648795278956</v>
      </c>
      <c r="FR185" s="31">
        <v>599.95027779022769</v>
      </c>
      <c r="FS185" s="31">
        <v>3609.9733846962217</v>
      </c>
      <c r="FT185" s="31">
        <v>593.08618656475755</v>
      </c>
      <c r="FU185" s="31">
        <v>328.34241666211528</v>
      </c>
      <c r="FV185" s="31">
        <v>778.77066457567366</v>
      </c>
      <c r="FW185" s="31">
        <v>1219.6977023193363</v>
      </c>
      <c r="FX185" s="31">
        <v>1152.8308401742056</v>
      </c>
      <c r="FY185" s="32">
        <v>1340.0390818920191</v>
      </c>
      <c r="FZ185" s="31" t="s">
        <v>345</v>
      </c>
      <c r="GA185" s="49">
        <v>5199.8756070077879</v>
      </c>
    </row>
    <row r="186" spans="1:183">
      <c r="A186" s="50">
        <v>1994</v>
      </c>
      <c r="B186" s="31">
        <v>17753.351966381346</v>
      </c>
      <c r="C186" s="31">
        <v>17901.660779581147</v>
      </c>
      <c r="D186" s="31">
        <v>19847.246385420305</v>
      </c>
      <c r="E186" s="31">
        <v>15283.664122807653</v>
      </c>
      <c r="F186" s="31">
        <v>18007.78334291463</v>
      </c>
      <c r="G186" s="31">
        <v>17027.786172939646</v>
      </c>
      <c r="H186" s="31">
        <v>16754.154089030992</v>
      </c>
      <c r="I186" s="31">
        <v>18054.602518936026</v>
      </c>
      <c r="J186" s="31">
        <v>20904.763867746504</v>
      </c>
      <c r="K186" s="31">
        <v>17066.051702539575</v>
      </c>
      <c r="L186" s="31">
        <v>20653.124478815193</v>
      </c>
      <c r="M186" s="31">
        <v>17136.987200058611</v>
      </c>
      <c r="N186" s="32">
        <v>17427.963889584909</v>
      </c>
      <c r="O186" s="31">
        <v>13191.078115681548</v>
      </c>
      <c r="P186" s="31">
        <v>10136.013216903164</v>
      </c>
      <c r="Q186" s="31">
        <v>11178.691106002756</v>
      </c>
      <c r="R186" s="31">
        <v>12533.812202205516</v>
      </c>
      <c r="S186" s="31">
        <v>15808.84347709862</v>
      </c>
      <c r="T186" s="32">
        <v>16517.115817539281</v>
      </c>
      <c r="U186" s="31">
        <v>18423.903773190701</v>
      </c>
      <c r="V186" s="31">
        <v>14571.558703507821</v>
      </c>
      <c r="W186" s="31">
        <v>18935.979054378622</v>
      </c>
      <c r="X186" s="31">
        <v>24278.634744145471</v>
      </c>
      <c r="Y186" s="32">
        <v>23337.576826700166</v>
      </c>
      <c r="Z186" s="31">
        <v>1907.3425592524798</v>
      </c>
      <c r="AA186" s="31">
        <v>5073.9418494757419</v>
      </c>
      <c r="AB186" s="31">
        <v>7516.6729054592306</v>
      </c>
      <c r="AC186" s="31">
        <v>5678.2010478917136</v>
      </c>
      <c r="AD186" s="31">
        <v>5264.856748142548</v>
      </c>
      <c r="AE186" s="31">
        <v>2957.4708142946652</v>
      </c>
      <c r="AF186" s="31">
        <v>3506.6110303351356</v>
      </c>
      <c r="AG186" s="32">
        <v>4725.7463280240199</v>
      </c>
      <c r="AH186" s="31">
        <v>1977.2876126524213</v>
      </c>
      <c r="AI186" s="31">
        <v>4986.204234743549</v>
      </c>
      <c r="AJ186" s="31">
        <v>3040.8414816849731</v>
      </c>
      <c r="AK186" s="31">
        <v>10070.541002862677</v>
      </c>
      <c r="AL186" s="31">
        <v>2239.0542394998743</v>
      </c>
      <c r="AM186" s="32">
        <v>3506.5737643517218</v>
      </c>
      <c r="AN186" s="31">
        <v>7984.8422404416806</v>
      </c>
      <c r="AO186" s="31">
        <v>6611.8969246453789</v>
      </c>
      <c r="AP186" s="32">
        <v>7516.6729054592306</v>
      </c>
      <c r="AQ186" s="31">
        <v>3236.7612753021199</v>
      </c>
      <c r="AR186" s="31">
        <v>2114.7932407173289</v>
      </c>
      <c r="AS186" s="31">
        <v>5213.0737025411099</v>
      </c>
      <c r="AT186" s="31">
        <v>8053.8045127918567</v>
      </c>
      <c r="AU186" s="31">
        <v>2222.4413575795547</v>
      </c>
      <c r="AV186" s="31">
        <v>5054.8658949730179</v>
      </c>
      <c r="AW186" s="31">
        <v>1886.218672766747</v>
      </c>
      <c r="AX186" s="31">
        <v>5624.3810941471775</v>
      </c>
      <c r="AY186" s="31">
        <v>4879.9772374814147</v>
      </c>
      <c r="AZ186" s="31">
        <v>2441.3389039927938</v>
      </c>
      <c r="BA186" s="31">
        <v>5020.0536705228978</v>
      </c>
      <c r="BB186" s="31">
        <v>1156.5694189962844</v>
      </c>
      <c r="BC186" s="31">
        <v>2258.608458872377</v>
      </c>
      <c r="BD186" s="31">
        <v>3278.5956294997036</v>
      </c>
      <c r="BE186" s="31">
        <v>3170.2363436365695</v>
      </c>
      <c r="BF186" s="32">
        <v>4251.6972386403677</v>
      </c>
      <c r="BG186" s="31">
        <v>8370.7636238413652</v>
      </c>
      <c r="BH186" s="31">
        <v>5162.0387909351193</v>
      </c>
      <c r="BI186" s="31">
        <v>8399.3059824770717</v>
      </c>
      <c r="BJ186" s="31">
        <v>5222.953482510432</v>
      </c>
      <c r="BK186" s="31">
        <v>6503.9159649571957</v>
      </c>
      <c r="BL186" s="31">
        <v>3376.9653585580982</v>
      </c>
      <c r="BM186" s="31">
        <v>7563.6932707355245</v>
      </c>
      <c r="BN186" s="31">
        <v>8623.6391176749039</v>
      </c>
      <c r="BO186" s="32">
        <v>5995.9040983485511</v>
      </c>
      <c r="BP186" s="31">
        <v>2343.7283437283436</v>
      </c>
      <c r="BQ186" s="31">
        <v>5236.5482527541881</v>
      </c>
      <c r="BR186" s="31">
        <v>1876.9999075187275</v>
      </c>
      <c r="BS186" s="31">
        <v>2622.5869993434012</v>
      </c>
      <c r="BT186" s="31">
        <v>4219.1046944520112</v>
      </c>
      <c r="BU186" s="31">
        <v>2458.7947917889937</v>
      </c>
      <c r="BV186" s="31">
        <v>3498.5172308006954</v>
      </c>
      <c r="BW186" s="31">
        <v>719.45302161446841</v>
      </c>
      <c r="BX186" s="31">
        <v>1885.9541715735575</v>
      </c>
      <c r="BY186" s="31">
        <v>3890.6529944609183</v>
      </c>
      <c r="BZ186" s="31">
        <v>1293.1519699812384</v>
      </c>
      <c r="CA186" s="31">
        <v>5287.8670788253476</v>
      </c>
      <c r="CB186" s="31">
        <v>3270.2986958350862</v>
      </c>
      <c r="CC186" s="31">
        <v>11913.449304608059</v>
      </c>
      <c r="CD186" s="31">
        <v>9255.3359683794461</v>
      </c>
      <c r="CE186" s="32">
        <v>3278.2724277573848</v>
      </c>
      <c r="CF186" s="31">
        <v>6767.9107609306557</v>
      </c>
      <c r="CG186" s="32">
        <v>5505.5794118714111</v>
      </c>
      <c r="CH186" s="31">
        <v>2514.6601668855169</v>
      </c>
      <c r="CI186" s="31">
        <v>1473.6821664136639</v>
      </c>
      <c r="CJ186" s="31">
        <v>3168.5483943188524</v>
      </c>
      <c r="CK186" s="31">
        <v>19637.148299110933</v>
      </c>
      <c r="CL186" s="31">
        <v>2144.1392709055376</v>
      </c>
      <c r="CM186" s="31">
        <v>10973.993008059004</v>
      </c>
      <c r="CN186" s="31">
        <v>6098.2572854067466</v>
      </c>
      <c r="CO186" s="31">
        <v>12659.649919470201</v>
      </c>
      <c r="CP186" s="31">
        <v>683.15638164707036</v>
      </c>
      <c r="CQ186" s="31">
        <v>930.20491178413624</v>
      </c>
      <c r="CR186" s="31">
        <v>20769.751102720438</v>
      </c>
      <c r="CS186" s="31">
        <v>6701.7806113174656</v>
      </c>
      <c r="CT186" s="31">
        <v>914.25812012998699</v>
      </c>
      <c r="CU186" s="31">
        <v>1731.9699999214863</v>
      </c>
      <c r="CV186" s="31">
        <v>18005.352104704521</v>
      </c>
      <c r="CW186" s="31">
        <v>2840.7516290393055</v>
      </c>
      <c r="CX186" s="32">
        <v>3166.7871722984605</v>
      </c>
      <c r="CY186" s="31">
        <v>426.06609989172216</v>
      </c>
      <c r="CZ186" s="31">
        <v>935.69304087194405</v>
      </c>
      <c r="DA186" s="31">
        <v>1053.5187079157583</v>
      </c>
      <c r="DB186" s="31">
        <v>1003.0625064565899</v>
      </c>
      <c r="DC186" s="31">
        <v>1850.4411465196065</v>
      </c>
      <c r="DD186" s="31">
        <v>1286.0922708340695</v>
      </c>
      <c r="DE186" s="31">
        <v>2779.4037450341734</v>
      </c>
      <c r="DF186" s="32">
        <v>1298.2015841893922</v>
      </c>
      <c r="DG186" s="31">
        <v>4480.6830982258143</v>
      </c>
      <c r="DH186" s="31">
        <v>4069.4130356775063</v>
      </c>
      <c r="DI186" s="31">
        <v>1070.4549222554831</v>
      </c>
      <c r="DJ186" s="31">
        <v>14333.149688967251</v>
      </c>
      <c r="DK186" s="31">
        <v>4028.5765590003352</v>
      </c>
      <c r="DL186" s="31">
        <v>12872.020404440558</v>
      </c>
      <c r="DM186" s="31">
        <v>3090.9082135583049</v>
      </c>
      <c r="DN186" s="31">
        <v>7070.1310762278245</v>
      </c>
      <c r="DO186" s="31">
        <v>7180.1050843440125</v>
      </c>
      <c r="DP186" s="31">
        <v>8415.1662739857711</v>
      </c>
      <c r="DQ186" s="31">
        <v>6946.0710803439479</v>
      </c>
      <c r="DR186" s="31">
        <v>5482.1926355373498</v>
      </c>
      <c r="DS186" s="31">
        <v>12171.532893925532</v>
      </c>
      <c r="DT186" s="31">
        <v>2167.8042341826012</v>
      </c>
      <c r="DU186" s="31">
        <v>4082.1314102564106</v>
      </c>
      <c r="DV186" s="32">
        <v>5095.9413784361113</v>
      </c>
      <c r="DW186" s="32">
        <v>3209.7694143395534</v>
      </c>
      <c r="DX186" s="31">
        <v>2613.5589530154562</v>
      </c>
      <c r="DY186" s="31">
        <v>578.91821880710143</v>
      </c>
      <c r="DZ186" s="31">
        <v>1146.317708666252</v>
      </c>
      <c r="EA186" s="31">
        <v>3320.8062005122451</v>
      </c>
      <c r="EB186" s="31">
        <v>799.73381986724428</v>
      </c>
      <c r="EC186" s="31">
        <v>654.03452950264875</v>
      </c>
      <c r="ED186" s="31">
        <v>954.60197387442429</v>
      </c>
      <c r="EE186" s="31">
        <v>1241.9894363835845</v>
      </c>
      <c r="EF186" s="31">
        <v>568.8319877418437</v>
      </c>
      <c r="EG186" s="31">
        <v>457.31015125406259</v>
      </c>
      <c r="EH186" s="31">
        <v>610.34960749271647</v>
      </c>
      <c r="EI186" s="31">
        <v>2062.4115859209769</v>
      </c>
      <c r="EJ186" s="31">
        <v>1153.6949704932274</v>
      </c>
      <c r="EK186" s="31">
        <v>1256.9929548774307</v>
      </c>
      <c r="EL186" s="31">
        <v>2437.1294079744398</v>
      </c>
      <c r="EM186" s="31">
        <v>1800.0062734803098</v>
      </c>
      <c r="EN186" s="31">
        <v>537.06722719988329</v>
      </c>
      <c r="EO186" s="31">
        <v>4710.7495981499042</v>
      </c>
      <c r="EP186" s="31">
        <v>883.77292864188496</v>
      </c>
      <c r="EQ186" s="31">
        <v>1122.3854164879449</v>
      </c>
      <c r="ER186" s="31">
        <v>529.88903164450733</v>
      </c>
      <c r="ES186" s="31">
        <v>796.18802321300757</v>
      </c>
      <c r="ET186" s="31">
        <v>1023.0386303680987</v>
      </c>
      <c r="EU186" s="31">
        <v>1215.4099275187486</v>
      </c>
      <c r="EV186" s="31">
        <v>1228.7395391264401</v>
      </c>
      <c r="EW186" s="31">
        <v>2363.3500159323294</v>
      </c>
      <c r="EX186" s="31">
        <v>679.19322385879173</v>
      </c>
      <c r="EY186" s="31">
        <v>495.51703735588529</v>
      </c>
      <c r="EZ186" s="31">
        <v>740.40599954468109</v>
      </c>
      <c r="FA186" s="31">
        <v>962.48717179200628</v>
      </c>
      <c r="FB186" s="31">
        <v>8553.0690715443307</v>
      </c>
      <c r="FC186" s="31">
        <v>2666.5296391137626</v>
      </c>
      <c r="FD186" s="31">
        <v>1074.9955890678157</v>
      </c>
      <c r="FE186" s="31">
        <v>3415.0691528614252</v>
      </c>
      <c r="FF186" s="31">
        <v>487.45502026518704</v>
      </c>
      <c r="FG186" s="31">
        <v>1111.2771525405678</v>
      </c>
      <c r="FH186" s="31">
        <v>455.59715633303995</v>
      </c>
      <c r="FI186" s="31">
        <v>1299.9308707282617</v>
      </c>
      <c r="FJ186" s="31">
        <v>1137.8705842845548</v>
      </c>
      <c r="FK186" s="31">
        <v>5638.5145616661948</v>
      </c>
      <c r="FL186" s="31">
        <v>865.08438289420417</v>
      </c>
      <c r="FM186" s="31">
        <v>910.05740337524185</v>
      </c>
      <c r="FN186" s="31">
        <v>3583.9432881755488</v>
      </c>
      <c r="FO186" s="31">
        <v>796.00467122063196</v>
      </c>
      <c r="FP186" s="31">
        <v>2394.6225738032899</v>
      </c>
      <c r="FQ186" s="31">
        <v>507.95792061028845</v>
      </c>
      <c r="FR186" s="31">
        <v>700.19758050539019</v>
      </c>
      <c r="FS186" s="31">
        <v>3661.6322241744688</v>
      </c>
      <c r="FT186" s="31">
        <v>608.96510709926019</v>
      </c>
      <c r="FU186" s="31">
        <v>305.1900352935948</v>
      </c>
      <c r="FV186" s="31">
        <v>658.47977432419236</v>
      </c>
      <c r="FW186" s="31">
        <v>1277.6821357758035</v>
      </c>
      <c r="FX186" s="31">
        <v>1141.9005289646946</v>
      </c>
      <c r="FY186" s="32">
        <v>1336.9894814086799</v>
      </c>
      <c r="FZ186" s="31" t="s">
        <v>345</v>
      </c>
      <c r="GA186" s="49">
        <v>5303.7772264938212</v>
      </c>
    </row>
    <row r="187" spans="1:183">
      <c r="A187" s="50">
        <v>1995</v>
      </c>
      <c r="B187" s="31">
        <v>18047.700195488193</v>
      </c>
      <c r="C187" s="31">
        <v>18269.834713382123</v>
      </c>
      <c r="D187" s="31">
        <v>20350.023828644404</v>
      </c>
      <c r="E187" s="31">
        <v>15752.678133567295</v>
      </c>
      <c r="F187" s="31">
        <v>18349.274261343075</v>
      </c>
      <c r="G187" s="31">
        <v>17298.819108314681</v>
      </c>
      <c r="H187" s="31">
        <v>17215.400921868444</v>
      </c>
      <c r="I187" s="31">
        <v>18509.724982330197</v>
      </c>
      <c r="J187" s="31">
        <v>21703.234496288816</v>
      </c>
      <c r="K187" s="31">
        <v>17592.047128129605</v>
      </c>
      <c r="L187" s="31">
        <v>20608.125002628683</v>
      </c>
      <c r="M187" s="31">
        <v>17561.419187255928</v>
      </c>
      <c r="N187" s="32">
        <v>17801.116639282409</v>
      </c>
      <c r="O187" s="31">
        <v>14388.531720851168</v>
      </c>
      <c r="P187" s="31">
        <v>10321.400208781461</v>
      </c>
      <c r="Q187" s="31">
        <v>11613.604280103307</v>
      </c>
      <c r="R187" s="31">
        <v>12860.397895744887</v>
      </c>
      <c r="S187" s="31">
        <v>16151.942684875812</v>
      </c>
      <c r="T187" s="32">
        <v>16890.355682568854</v>
      </c>
      <c r="U187" s="31">
        <v>19001.73541576734</v>
      </c>
      <c r="V187" s="31">
        <v>14940.552053798687</v>
      </c>
      <c r="W187" s="31">
        <v>19226.978741073053</v>
      </c>
      <c r="X187" s="31">
        <v>24603.174663290505</v>
      </c>
      <c r="Y187" s="32">
        <v>23673.514705997975</v>
      </c>
      <c r="Z187" s="31">
        <v>2146.9797107930676</v>
      </c>
      <c r="AA187" s="31">
        <v>5282.7616553149019</v>
      </c>
      <c r="AB187" s="31">
        <v>7955.7879004709939</v>
      </c>
      <c r="AC187" s="31">
        <v>5772.2049190379266</v>
      </c>
      <c r="AD187" s="31">
        <v>5623.2266487168263</v>
      </c>
      <c r="AE187" s="31">
        <v>3173.8659303401118</v>
      </c>
      <c r="AF187" s="31">
        <v>3695.2921267167408</v>
      </c>
      <c r="AG187" s="32">
        <v>5001.1228870488831</v>
      </c>
      <c r="AH187" s="31">
        <v>2138.8745092964064</v>
      </c>
      <c r="AI187" s="31">
        <v>5342.4427081678223</v>
      </c>
      <c r="AJ187" s="31">
        <v>2978.1285861239958</v>
      </c>
      <c r="AK187" s="31">
        <v>10474.058520650409</v>
      </c>
      <c r="AL187" s="31">
        <v>2366.4915705398957</v>
      </c>
      <c r="AM187" s="32">
        <v>3695.2921267167408</v>
      </c>
      <c r="AN187" s="31">
        <v>8464.140076205651</v>
      </c>
      <c r="AO187" s="31">
        <v>6976.9481296090635</v>
      </c>
      <c r="AP187" s="32">
        <v>7955.7879004709948</v>
      </c>
      <c r="AQ187" s="31">
        <v>3524.7535503215977</v>
      </c>
      <c r="AR187" s="31">
        <v>1850.4342884385928</v>
      </c>
      <c r="AS187" s="31">
        <v>4686.0184140801402</v>
      </c>
      <c r="AT187" s="31">
        <v>8538.5613265701049</v>
      </c>
      <c r="AU187" s="31">
        <v>2329.2853883735793</v>
      </c>
      <c r="AV187" s="31">
        <v>4729.1109617070288</v>
      </c>
      <c r="AW187" s="31">
        <v>1766.2405825791791</v>
      </c>
      <c r="AX187" s="31">
        <v>5653.3443301765656</v>
      </c>
      <c r="AY187" s="31">
        <v>5142.2033615118053</v>
      </c>
      <c r="AZ187" s="31">
        <v>2411.5042336149672</v>
      </c>
      <c r="BA187" s="31">
        <v>4812.6752500128623</v>
      </c>
      <c r="BB187" s="31">
        <v>999.95060955835447</v>
      </c>
      <c r="BC187" s="31">
        <v>2057.4500009643534</v>
      </c>
      <c r="BD187" s="31">
        <v>2900.5334033929953</v>
      </c>
      <c r="BE187" s="31">
        <v>3078.6440417374156</v>
      </c>
      <c r="BF187" s="32">
        <v>4028.6463253853321</v>
      </c>
      <c r="BG187" s="31">
        <v>8013.069116062823</v>
      </c>
      <c r="BH187" s="31">
        <v>5295.736927065499</v>
      </c>
      <c r="BI187" s="31">
        <v>8973.2151982597024</v>
      </c>
      <c r="BJ187" s="31">
        <v>5399.8956101313115</v>
      </c>
      <c r="BK187" s="31">
        <v>6001.4737454755359</v>
      </c>
      <c r="BL187" s="31">
        <v>3594.9377662684824</v>
      </c>
      <c r="BM187" s="31">
        <v>7357.2538055296682</v>
      </c>
      <c r="BN187" s="31">
        <v>8953.1300756415603</v>
      </c>
      <c r="BO187" s="32">
        <v>5966.2095567448523</v>
      </c>
      <c r="BP187" s="31">
        <v>2400.6779661016949</v>
      </c>
      <c r="BQ187" s="31">
        <v>5242.3527965420981</v>
      </c>
      <c r="BR187" s="31">
        <v>1931.5232397606994</v>
      </c>
      <c r="BS187" s="31">
        <v>2694.9896694214876</v>
      </c>
      <c r="BT187" s="31">
        <v>4248.0916030534354</v>
      </c>
      <c r="BU187" s="31">
        <v>2563.2968216915065</v>
      </c>
      <c r="BV187" s="31">
        <v>3582.2696449940167</v>
      </c>
      <c r="BW187" s="31">
        <v>739.812814974802</v>
      </c>
      <c r="BX187" s="31">
        <v>1899.323589097731</v>
      </c>
      <c r="BY187" s="31">
        <v>3904.6096018083826</v>
      </c>
      <c r="BZ187" s="31">
        <v>1314.025085518814</v>
      </c>
      <c r="CA187" s="31">
        <v>5286.2016679302496</v>
      </c>
      <c r="CB187" s="31">
        <v>3324.5344792306119</v>
      </c>
      <c r="CC187" s="31">
        <v>12340.952723830964</v>
      </c>
      <c r="CD187" s="31">
        <v>9642.4050632911403</v>
      </c>
      <c r="CE187" s="32">
        <v>3342.0912753468506</v>
      </c>
      <c r="CF187" s="31">
        <v>6876.6375446801667</v>
      </c>
      <c r="CG187" s="32">
        <v>5492.515541164481</v>
      </c>
      <c r="CH187" s="31">
        <v>2863.4848176751557</v>
      </c>
      <c r="CI187" s="31">
        <v>1553.3520307876029</v>
      </c>
      <c r="CJ187" s="31">
        <v>3368.8516349885986</v>
      </c>
      <c r="CK187" s="31">
        <v>19979.411246403939</v>
      </c>
      <c r="CL187" s="31">
        <v>2193.7966070204793</v>
      </c>
      <c r="CM187" s="31">
        <v>11850.489017883328</v>
      </c>
      <c r="CN187" s="31">
        <v>6577.041058894486</v>
      </c>
      <c r="CO187" s="31">
        <v>13353.878356551124</v>
      </c>
      <c r="CP187" s="31">
        <v>702.27952328492609</v>
      </c>
      <c r="CQ187" s="31">
        <v>980.67785018111374</v>
      </c>
      <c r="CR187" s="31">
        <v>21028.945209353282</v>
      </c>
      <c r="CS187" s="31">
        <v>7198.634094533325</v>
      </c>
      <c r="CT187" s="31">
        <v>918.74133123283059</v>
      </c>
      <c r="CU187" s="31">
        <v>1772.7006941620773</v>
      </c>
      <c r="CV187" s="31">
        <v>18822.246693691301</v>
      </c>
      <c r="CW187" s="31">
        <v>2959.8810755338382</v>
      </c>
      <c r="CX187" s="32">
        <v>3384.4362927441807</v>
      </c>
      <c r="CY187" s="31">
        <v>512.41578662048857</v>
      </c>
      <c r="CZ187" s="31">
        <v>974.33500077617271</v>
      </c>
      <c r="DA187" s="31">
        <v>1079.2147773598485</v>
      </c>
      <c r="DB187" s="31">
        <v>1046.1610385109859</v>
      </c>
      <c r="DC187" s="31">
        <v>1521.2237366814559</v>
      </c>
      <c r="DD187" s="31">
        <v>1385.2378585341462</v>
      </c>
      <c r="DE187" s="31">
        <v>2842.5951357382773</v>
      </c>
      <c r="DF187" s="32">
        <v>1316.2249226495935</v>
      </c>
      <c r="DG187" s="31">
        <v>4540.3823351186356</v>
      </c>
      <c r="DH187" s="31">
        <v>4162.2061846412598</v>
      </c>
      <c r="DI187" s="31">
        <v>944.66261023343418</v>
      </c>
      <c r="DJ187" s="31">
        <v>14798.517663599607</v>
      </c>
      <c r="DK187" s="31">
        <v>4163.9751765673036</v>
      </c>
      <c r="DL187" s="31">
        <v>12454.282061786467</v>
      </c>
      <c r="DM187" s="31">
        <v>3248.6154203901933</v>
      </c>
      <c r="DN187" s="31">
        <v>7159.234915709264</v>
      </c>
      <c r="DO187" s="31">
        <v>7179.4202742837842</v>
      </c>
      <c r="DP187" s="31">
        <v>8091.1689301196429</v>
      </c>
      <c r="DQ187" s="31">
        <v>7176.8317018360403</v>
      </c>
      <c r="DR187" s="31">
        <v>5774.6244862137073</v>
      </c>
      <c r="DS187" s="31">
        <v>12391.882765522911</v>
      </c>
      <c r="DT187" s="31">
        <v>2327.3183471989769</v>
      </c>
      <c r="DU187" s="31">
        <v>4292.7015666794041</v>
      </c>
      <c r="DV187" s="32">
        <v>5223.4106180897288</v>
      </c>
      <c r="DW187" s="32">
        <v>3413.5377426482605</v>
      </c>
      <c r="DX187" s="31">
        <v>2658.0726956163749</v>
      </c>
      <c r="DY187" s="31">
        <v>622.24470131192663</v>
      </c>
      <c r="DZ187" s="31">
        <v>1165.3552375041452</v>
      </c>
      <c r="EA187" s="31">
        <v>3366.9669076219334</v>
      </c>
      <c r="EB187" s="31">
        <v>807.71595688782281</v>
      </c>
      <c r="EC187" s="31">
        <v>566.87451344602732</v>
      </c>
      <c r="ED187" s="31">
        <v>961.59146276415072</v>
      </c>
      <c r="EE187" s="31">
        <v>1319.2681895093062</v>
      </c>
      <c r="EF187" s="31">
        <v>585.41484753117152</v>
      </c>
      <c r="EG187" s="31">
        <v>440.64082145021206</v>
      </c>
      <c r="EH187" s="31">
        <v>643.85281524643472</v>
      </c>
      <c r="EI187" s="31">
        <v>2080.7164078341284</v>
      </c>
      <c r="EJ187" s="31">
        <v>1196.8327113822061</v>
      </c>
      <c r="EK187" s="31">
        <v>1194.5300782185136</v>
      </c>
      <c r="EL187" s="31">
        <v>2496.2293801413261</v>
      </c>
      <c r="EM187" s="31">
        <v>1998.9160807167946</v>
      </c>
      <c r="EN187" s="31">
        <v>553.94994740755942</v>
      </c>
      <c r="EO187" s="31">
        <v>4815.4228227469794</v>
      </c>
      <c r="EP187" s="31">
        <v>821.89135900823362</v>
      </c>
      <c r="EQ187" s="31">
        <v>1140.7767387685067</v>
      </c>
      <c r="ER187" s="31">
        <v>537.08888156176158</v>
      </c>
      <c r="ES187" s="31">
        <v>811.72602947695873</v>
      </c>
      <c r="ET187" s="31">
        <v>1041.664132002227</v>
      </c>
      <c r="EU187" s="31">
        <v>1341.4452121749252</v>
      </c>
      <c r="EV187" s="31">
        <v>1261.6111767004918</v>
      </c>
      <c r="EW187" s="31">
        <v>2321.318226860084</v>
      </c>
      <c r="EX187" s="31">
        <v>670.17130270172368</v>
      </c>
      <c r="EY187" s="31">
        <v>582.38070463370218</v>
      </c>
      <c r="EZ187" s="31">
        <v>775.34336714493634</v>
      </c>
      <c r="FA187" s="31">
        <v>983.53760308574851</v>
      </c>
      <c r="FB187" s="31">
        <v>8758.6756476407136</v>
      </c>
      <c r="FC187" s="31">
        <v>2440.9825644973075</v>
      </c>
      <c r="FD187" s="31">
        <v>1051.2692460199028</v>
      </c>
      <c r="FE187" s="31">
        <v>3467.1877954989595</v>
      </c>
      <c r="FF187" s="31">
        <v>483.45253044597467</v>
      </c>
      <c r="FG187" s="31">
        <v>1112.7690939251088</v>
      </c>
      <c r="FH187" s="31">
        <v>706.5129210555134</v>
      </c>
      <c r="FI187" s="31">
        <v>1284.2965557501459</v>
      </c>
      <c r="FJ187" s="31">
        <v>1162.6033798625608</v>
      </c>
      <c r="FK187" s="31">
        <v>5605.1567442046689</v>
      </c>
      <c r="FL187" s="31">
        <v>766.05569480860368</v>
      </c>
      <c r="FM187" s="31">
        <v>916.61534433146767</v>
      </c>
      <c r="FN187" s="31">
        <v>3645.5026995053818</v>
      </c>
      <c r="FO187" s="31">
        <v>798.35867833766213</v>
      </c>
      <c r="FP187" s="31">
        <v>2467.0373359579398</v>
      </c>
      <c r="FQ187" s="31">
        <v>509.37878099937683</v>
      </c>
      <c r="FR187" s="31">
        <v>707.8416855458072</v>
      </c>
      <c r="FS187" s="31">
        <v>3690.7308168391969</v>
      </c>
      <c r="FT187" s="31">
        <v>662.94445940639685</v>
      </c>
      <c r="FU187" s="31">
        <v>295.29829932213289</v>
      </c>
      <c r="FV187" s="31">
        <v>627.10844339775008</v>
      </c>
      <c r="FW187" s="31">
        <v>1271.8320869803035</v>
      </c>
      <c r="FX187" s="31">
        <v>1140.631663318416</v>
      </c>
      <c r="FY187" s="32">
        <v>1343.7582201324744</v>
      </c>
      <c r="FZ187" s="31" t="s">
        <v>345</v>
      </c>
      <c r="GA187" s="49">
        <v>5446.0671888067191</v>
      </c>
    </row>
    <row r="188" spans="1:183">
      <c r="A188" s="50">
        <v>1996</v>
      </c>
      <c r="B188" s="31">
        <v>18489.559845999043</v>
      </c>
      <c r="C188" s="31">
        <v>18438.55629657775</v>
      </c>
      <c r="D188" s="31">
        <v>20809.68712767362</v>
      </c>
      <c r="E188" s="31">
        <v>16300.089751979567</v>
      </c>
      <c r="F188" s="31">
        <v>18466.911463408334</v>
      </c>
      <c r="G188" s="31">
        <v>17420.220809056824</v>
      </c>
      <c r="H188" s="31">
        <v>17375.518410457076</v>
      </c>
      <c r="I188" s="31">
        <v>18987.851378941185</v>
      </c>
      <c r="J188" s="31">
        <v>22727.936270201681</v>
      </c>
      <c r="K188" s="31">
        <v>17824.001809750029</v>
      </c>
      <c r="L188" s="31">
        <v>20646.656923240713</v>
      </c>
      <c r="M188" s="31">
        <v>17996.80011055278</v>
      </c>
      <c r="N188" s="32">
        <v>18038.79951979197</v>
      </c>
      <c r="O188" s="31">
        <v>15480.997778003179</v>
      </c>
      <c r="P188" s="31">
        <v>10542.777064149501</v>
      </c>
      <c r="Q188" s="31">
        <v>11994.419110733599</v>
      </c>
      <c r="R188" s="31">
        <v>13152.49525516</v>
      </c>
      <c r="S188" s="31">
        <v>16563.010319307879</v>
      </c>
      <c r="T188" s="32">
        <v>17146.684861821959</v>
      </c>
      <c r="U188" s="31">
        <v>19484.538506068093</v>
      </c>
      <c r="V188" s="31">
        <v>15237.383514094176</v>
      </c>
      <c r="W188" s="31">
        <v>19318.582152748651</v>
      </c>
      <c r="X188" s="31">
        <v>25230.224231062657</v>
      </c>
      <c r="Y188" s="32">
        <v>24238.297178815545</v>
      </c>
      <c r="Z188" s="31">
        <v>2332.6026352062877</v>
      </c>
      <c r="AA188" s="31">
        <v>4841.7704460934483</v>
      </c>
      <c r="AB188" s="31">
        <v>8334.281857488746</v>
      </c>
      <c r="AC188" s="31">
        <v>5861.0835206582042</v>
      </c>
      <c r="AD188" s="31">
        <v>5956.1132455906427</v>
      </c>
      <c r="AE188" s="31">
        <v>3307.142985979654</v>
      </c>
      <c r="AF188" s="31">
        <v>4059.0405878340603</v>
      </c>
      <c r="AG188" s="32">
        <v>5232.4991534439105</v>
      </c>
      <c r="AH188" s="31">
        <v>3389.9689482734489</v>
      </c>
      <c r="AI188" s="31">
        <v>5699.0307662012683</v>
      </c>
      <c r="AJ188" s="31">
        <v>2987.7901204239665</v>
      </c>
      <c r="AK188" s="31">
        <v>10826.248591660918</v>
      </c>
      <c r="AL188" s="31">
        <v>2491.7267754415248</v>
      </c>
      <c r="AM188" s="32">
        <v>4059.0304862561011</v>
      </c>
      <c r="AN188" s="31">
        <v>8826.4327486810362</v>
      </c>
      <c r="AO188" s="31">
        <v>7389.7833516920364</v>
      </c>
      <c r="AP188" s="32">
        <v>8334.281857488746</v>
      </c>
      <c r="AQ188" s="31">
        <v>3739.2402384474831</v>
      </c>
      <c r="AR188" s="31">
        <v>1856.5510556885897</v>
      </c>
      <c r="AS188" s="31">
        <v>4833.3301364002646</v>
      </c>
      <c r="AT188" s="31">
        <v>9039.5444036306217</v>
      </c>
      <c r="AU188" s="31">
        <v>2631.3071490282314</v>
      </c>
      <c r="AV188" s="31">
        <v>4807.9860975840538</v>
      </c>
      <c r="AW188" s="31">
        <v>1864.5047709020341</v>
      </c>
      <c r="AX188" s="31">
        <v>5934.3144797121713</v>
      </c>
      <c r="AY188" s="31">
        <v>5391.6083451061904</v>
      </c>
      <c r="AZ188" s="31">
        <v>2274.8703233437027</v>
      </c>
      <c r="BA188" s="31">
        <v>4644.9870445475153</v>
      </c>
      <c r="BB188" s="31">
        <v>820.53094975247336</v>
      </c>
      <c r="BC188" s="31">
        <v>2161.3867335378104</v>
      </c>
      <c r="BD188" s="31">
        <v>2632.8146666539874</v>
      </c>
      <c r="BE188" s="31">
        <v>3070.1555223023229</v>
      </c>
      <c r="BF188" s="32">
        <v>3914.7982604407725</v>
      </c>
      <c r="BG188" s="31">
        <v>8269.7643135386606</v>
      </c>
      <c r="BH188" s="31">
        <v>5365.9068193586454</v>
      </c>
      <c r="BI188" s="31">
        <v>9504.9224142297189</v>
      </c>
      <c r="BJ188" s="31">
        <v>5410.4437375316766</v>
      </c>
      <c r="BK188" s="31">
        <v>6209.2460099425862</v>
      </c>
      <c r="BL188" s="31">
        <v>3608.3107941971966</v>
      </c>
      <c r="BM188" s="31">
        <v>7670.2652683528686</v>
      </c>
      <c r="BN188" s="31">
        <v>8750.0569190838305</v>
      </c>
      <c r="BO188" s="32">
        <v>6079.28312781967</v>
      </c>
      <c r="BP188" s="31">
        <v>2453.4112025484469</v>
      </c>
      <c r="BQ188" s="31">
        <v>5185.5276873398261</v>
      </c>
      <c r="BR188" s="31">
        <v>2090.5425219941349</v>
      </c>
      <c r="BS188" s="31">
        <v>2839.9339933993401</v>
      </c>
      <c r="BT188" s="31">
        <v>4235.2941176470586</v>
      </c>
      <c r="BU188" s="31">
        <v>2560.7048458149779</v>
      </c>
      <c r="BV188" s="31">
        <v>3603.4281262173745</v>
      </c>
      <c r="BW188" s="31">
        <v>754.76224072244952</v>
      </c>
      <c r="BX188" s="31">
        <v>1912.1882772152596</v>
      </c>
      <c r="BY188" s="31">
        <v>3796.5569941278695</v>
      </c>
      <c r="BZ188" s="31">
        <v>1340.368806931793</v>
      </c>
      <c r="CA188" s="31">
        <v>5308.5501858736061</v>
      </c>
      <c r="CB188" s="31">
        <v>3275.875796178344</v>
      </c>
      <c r="CC188" s="31">
        <v>12605.999750312443</v>
      </c>
      <c r="CD188" s="31">
        <v>10024.564183835182</v>
      </c>
      <c r="CE188" s="32">
        <v>3388.04844932683</v>
      </c>
      <c r="CF188" s="31">
        <v>6994.6370558697254</v>
      </c>
      <c r="CG188" s="32">
        <v>5592.006123196069</v>
      </c>
      <c r="CH188" s="31">
        <v>2891.9888300275143</v>
      </c>
      <c r="CI188" s="31">
        <v>1644.8017100820377</v>
      </c>
      <c r="CJ188" s="31">
        <v>3583.9183959730444</v>
      </c>
      <c r="CK188" s="31">
        <v>20615.693127615799</v>
      </c>
      <c r="CL188" s="31">
        <v>2266.8345426695919</v>
      </c>
      <c r="CM188" s="31">
        <v>12578.661886621183</v>
      </c>
      <c r="CN188" s="31">
        <v>6882.8200623150296</v>
      </c>
      <c r="CO188" s="31">
        <v>14051.967463787827</v>
      </c>
      <c r="CP188" s="31">
        <v>719.96333588430355</v>
      </c>
      <c r="CQ188" s="31">
        <v>1030.1506814783988</v>
      </c>
      <c r="CR188" s="31">
        <v>21364.16324168225</v>
      </c>
      <c r="CS188" s="31">
        <v>7747.2842436517421</v>
      </c>
      <c r="CT188" s="31">
        <v>940.78147255097849</v>
      </c>
      <c r="CU188" s="31">
        <v>1809.9629033653139</v>
      </c>
      <c r="CV188" s="31">
        <v>19638.080349188298</v>
      </c>
      <c r="CW188" s="31">
        <v>3038.8415597400322</v>
      </c>
      <c r="CX188" s="32">
        <v>3484.5454700897731</v>
      </c>
      <c r="CY188" s="31">
        <v>526.06866916918023</v>
      </c>
      <c r="CZ188" s="31">
        <v>1005.4116107925619</v>
      </c>
      <c r="DA188" s="31">
        <v>1077.2389370276896</v>
      </c>
      <c r="DB188" s="31">
        <v>1050.1620736772868</v>
      </c>
      <c r="DC188" s="31">
        <v>1253.8668144530286</v>
      </c>
      <c r="DD188" s="31">
        <v>1490.9962493053761</v>
      </c>
      <c r="DE188" s="31">
        <v>2904.6260310069865</v>
      </c>
      <c r="DF188" s="32">
        <v>1337.0879970937754</v>
      </c>
      <c r="DG188" s="31">
        <v>4619.0834523510912</v>
      </c>
      <c r="DH188" s="31">
        <v>4359.143061427364</v>
      </c>
      <c r="DI188" s="31">
        <v>1031.5971578131866</v>
      </c>
      <c r="DJ188" s="31">
        <v>15039.933673272319</v>
      </c>
      <c r="DK188" s="31">
        <v>4093.241853965158</v>
      </c>
      <c r="DL188" s="31">
        <v>11529.376044439901</v>
      </c>
      <c r="DM188" s="31">
        <v>3331.0405468650283</v>
      </c>
      <c r="DN188" s="31">
        <v>7115.1862547291066</v>
      </c>
      <c r="DO188" s="31">
        <v>7316.9321122277834</v>
      </c>
      <c r="DP188" s="31">
        <v>7942.2100526082022</v>
      </c>
      <c r="DQ188" s="31">
        <v>7481.2969278583487</v>
      </c>
      <c r="DR188" s="31">
        <v>6073.4905912904478</v>
      </c>
      <c r="DS188" s="31">
        <v>12446.630781368829</v>
      </c>
      <c r="DT188" s="31">
        <v>2388.5385620751381</v>
      </c>
      <c r="DU188" s="31">
        <v>4561.9012527634486</v>
      </c>
      <c r="DV188" s="32">
        <v>5393.4775689744893</v>
      </c>
      <c r="DW188" s="32">
        <v>3515.2330572043911</v>
      </c>
      <c r="DX188" s="31">
        <v>2709.4071034151671</v>
      </c>
      <c r="DY188" s="31">
        <v>675.39793092807531</v>
      </c>
      <c r="DZ188" s="31">
        <v>1192.8211994457231</v>
      </c>
      <c r="EA188" s="31">
        <v>3457.7937448057478</v>
      </c>
      <c r="EB188" s="31">
        <v>841.2864777192043</v>
      </c>
      <c r="EC188" s="31">
        <v>517.30437841123342</v>
      </c>
      <c r="ED188" s="31">
        <v>984.88777413928813</v>
      </c>
      <c r="EE188" s="31">
        <v>1387.5775295903516</v>
      </c>
      <c r="EF188" s="31">
        <v>530.20789730710192</v>
      </c>
      <c r="EG188" s="31">
        <v>436.10835342504612</v>
      </c>
      <c r="EH188" s="31">
        <v>616.80801850424052</v>
      </c>
      <c r="EI188" s="31">
        <v>2105.6323743815092</v>
      </c>
      <c r="EJ188" s="31">
        <v>1252.2369436990057</v>
      </c>
      <c r="EK188" s="31">
        <v>1121.7836359812102</v>
      </c>
      <c r="EL188" s="31">
        <v>2564.6208867828045</v>
      </c>
      <c r="EM188" s="31">
        <v>2509.0096254732903</v>
      </c>
      <c r="EN188" s="31">
        <v>594.47498125827997</v>
      </c>
      <c r="EO188" s="31">
        <v>4858.3047586425528</v>
      </c>
      <c r="EP188" s="31">
        <v>841.0562929123189</v>
      </c>
      <c r="EQ188" s="31">
        <v>1168.1768399199771</v>
      </c>
      <c r="ER188" s="31">
        <v>545.73295389549833</v>
      </c>
      <c r="ES188" s="31">
        <v>831.72133733931491</v>
      </c>
      <c r="ET188" s="31">
        <v>1059.3989187661141</v>
      </c>
      <c r="EU188" s="31">
        <v>1441.7899215011623</v>
      </c>
      <c r="EV188" s="31">
        <v>1254.4146410577168</v>
      </c>
      <c r="EW188" s="31">
        <v>2381.3949041990013</v>
      </c>
      <c r="EX188" s="31">
        <v>663.78152735999947</v>
      </c>
      <c r="EY188" s="31">
        <v>610.88926123801025</v>
      </c>
      <c r="EZ188" s="31">
        <v>791.12102755176352</v>
      </c>
      <c r="FA188" s="31">
        <v>1021.2790694601888</v>
      </c>
      <c r="FB188" s="31">
        <v>9115.2989754647042</v>
      </c>
      <c r="FC188" s="31">
        <v>2685.6635207289878</v>
      </c>
      <c r="FD188" s="31">
        <v>1089.0113956716068</v>
      </c>
      <c r="FE188" s="31">
        <v>3482.532244594971</v>
      </c>
      <c r="FF188" s="31">
        <v>482.81127608806867</v>
      </c>
      <c r="FG188" s="31">
        <v>1155.6513269884304</v>
      </c>
      <c r="FH188" s="31">
        <v>667.79676063279737</v>
      </c>
      <c r="FI188" s="31">
        <v>1267.5527733913054</v>
      </c>
      <c r="FJ188" s="31">
        <v>1186.9478360348883</v>
      </c>
      <c r="FK188" s="31">
        <v>6101.9098185276171</v>
      </c>
      <c r="FL188" s="31">
        <v>568.71150848927903</v>
      </c>
      <c r="FM188" s="31">
        <v>919.95102721019828</v>
      </c>
      <c r="FN188" s="31">
        <v>3751.9548027795227</v>
      </c>
      <c r="FO188" s="31">
        <v>819.22757828610077</v>
      </c>
      <c r="FP188" s="31">
        <v>2499.3911615085995</v>
      </c>
      <c r="FQ188" s="31">
        <v>521.10500936136395</v>
      </c>
      <c r="FR188" s="31">
        <v>740.75285502504619</v>
      </c>
      <c r="FS188" s="31">
        <v>3895.2193568063085</v>
      </c>
      <c r="FT188" s="31">
        <v>700.98346639077238</v>
      </c>
      <c r="FU188" s="31">
        <v>286.7913827876182</v>
      </c>
      <c r="FV188" s="31">
        <v>653.32648486711048</v>
      </c>
      <c r="FW188" s="31">
        <v>1384.5606946820553</v>
      </c>
      <c r="FX188" s="31">
        <v>1175.2186869647016</v>
      </c>
      <c r="FY188" s="32">
        <v>1385.8450046211281</v>
      </c>
      <c r="FZ188" s="31" t="s">
        <v>345</v>
      </c>
      <c r="GA188" s="49">
        <v>5551.7740884886516</v>
      </c>
    </row>
    <row r="189" spans="1:183">
      <c r="A189" s="50">
        <v>1997</v>
      </c>
      <c r="B189" s="31">
        <v>18808.619515935719</v>
      </c>
      <c r="C189" s="31">
        <v>19015.124380236186</v>
      </c>
      <c r="D189" s="31">
        <v>21387.543114619457</v>
      </c>
      <c r="E189" s="31">
        <v>17261.581599203648</v>
      </c>
      <c r="F189" s="31">
        <v>18824.680075038963</v>
      </c>
      <c r="G189" s="31">
        <v>17708.525215602687</v>
      </c>
      <c r="H189" s="31">
        <v>17692.918340068776</v>
      </c>
      <c r="I189" s="31">
        <v>19619.857555380197</v>
      </c>
      <c r="J189" s="31">
        <v>23774.844560535326</v>
      </c>
      <c r="K189" s="31">
        <v>18361.971512548047</v>
      </c>
      <c r="L189" s="31">
        <v>21003.253880545537</v>
      </c>
      <c r="M189" s="31">
        <v>18526.683578830798</v>
      </c>
      <c r="N189" s="32">
        <v>18450.434447064217</v>
      </c>
      <c r="O189" s="31">
        <v>17142.896548747791</v>
      </c>
      <c r="P189" s="31">
        <v>10902.399799800403</v>
      </c>
      <c r="Q189" s="31">
        <v>12426.638748927875</v>
      </c>
      <c r="R189" s="31">
        <v>13643.24990259365</v>
      </c>
      <c r="S189" s="31">
        <v>17194.961520469151</v>
      </c>
      <c r="T189" s="32">
        <v>17578.80725529421</v>
      </c>
      <c r="U189" s="31">
        <v>20110.394637754442</v>
      </c>
      <c r="V189" s="31">
        <v>15289.175455109491</v>
      </c>
      <c r="W189" s="31">
        <v>19952.647049497067</v>
      </c>
      <c r="X189" s="31">
        <v>26051.550692973986</v>
      </c>
      <c r="Y189" s="32">
        <v>25023.588853141318</v>
      </c>
      <c r="Z189" s="31">
        <v>2086.5472449560461</v>
      </c>
      <c r="AA189" s="31">
        <v>4624.4454861638869</v>
      </c>
      <c r="AB189" s="31">
        <v>8409.5097757096828</v>
      </c>
      <c r="AC189" s="31">
        <v>6146.0052348328118</v>
      </c>
      <c r="AD189" s="31">
        <v>6356.9962995919832</v>
      </c>
      <c r="AE189" s="31">
        <v>3114.3679202715612</v>
      </c>
      <c r="AF189" s="31">
        <v>4466.778769389528</v>
      </c>
      <c r="AG189" s="32">
        <v>5413.4917797576691</v>
      </c>
      <c r="AH189" s="31">
        <v>4632.6168771832536</v>
      </c>
      <c r="AI189" s="31">
        <v>6113.1797440284518</v>
      </c>
      <c r="AJ189" s="31">
        <v>3008.619463889238</v>
      </c>
      <c r="AK189" s="31">
        <v>11322.315537263912</v>
      </c>
      <c r="AL189" s="31">
        <v>2670.4930042365791</v>
      </c>
      <c r="AM189" s="32">
        <v>4466.7654807572635</v>
      </c>
      <c r="AN189" s="31">
        <v>8771.7092389268273</v>
      </c>
      <c r="AO189" s="31">
        <v>7716.4197487253241</v>
      </c>
      <c r="AP189" s="32">
        <v>8409.5097757096828</v>
      </c>
      <c r="AQ189" s="31">
        <v>3868.1847843469659</v>
      </c>
      <c r="AR189" s="31">
        <v>1951.4397235028041</v>
      </c>
      <c r="AS189" s="31">
        <v>5406.6559493042141</v>
      </c>
      <c r="AT189" s="31">
        <v>10091.004040580849</v>
      </c>
      <c r="AU189" s="31">
        <v>2938.0166733693313</v>
      </c>
      <c r="AV189" s="31">
        <v>4956.5326669360466</v>
      </c>
      <c r="AW189" s="31">
        <v>2020.4020562211426</v>
      </c>
      <c r="AX189" s="31">
        <v>6491.0001619458126</v>
      </c>
      <c r="AY189" s="31">
        <v>5775.2301838221183</v>
      </c>
      <c r="AZ189" s="31">
        <v>2314.4085586374699</v>
      </c>
      <c r="BA189" s="31">
        <v>4717.8103224259576</v>
      </c>
      <c r="BB189" s="31">
        <v>820.2494169641202</v>
      </c>
      <c r="BC189" s="31">
        <v>1888.5498595629072</v>
      </c>
      <c r="BD189" s="31">
        <v>2576.270401280311</v>
      </c>
      <c r="BE189" s="31">
        <v>3172.0900179102009</v>
      </c>
      <c r="BF189" s="32">
        <v>3998.1816362554655</v>
      </c>
      <c r="BG189" s="31">
        <v>8827.7103761564467</v>
      </c>
      <c r="BH189" s="31">
        <v>5485.4926796292675</v>
      </c>
      <c r="BI189" s="31">
        <v>9996.757880153873</v>
      </c>
      <c r="BJ189" s="31">
        <v>5391.6150547879943</v>
      </c>
      <c r="BK189" s="31">
        <v>6525.4502037047851</v>
      </c>
      <c r="BL189" s="31">
        <v>3848.4324063267195</v>
      </c>
      <c r="BM189" s="31">
        <v>7992.653810835629</v>
      </c>
      <c r="BN189" s="31">
        <v>9160.3166085323319</v>
      </c>
      <c r="BO189" s="32">
        <v>6309.296870223382</v>
      </c>
      <c r="BP189" s="31">
        <v>2522.1572449642626</v>
      </c>
      <c r="BQ189" s="31">
        <v>5372.4915131916114</v>
      </c>
      <c r="BR189" s="31">
        <v>2151.6617969320673</v>
      </c>
      <c r="BS189" s="31">
        <v>3024.5911871177132</v>
      </c>
      <c r="BT189" s="31">
        <v>4280.5291723202172</v>
      </c>
      <c r="BU189" s="31">
        <v>2620.0518582541054</v>
      </c>
      <c r="BV189" s="31">
        <v>3669.7789634146343</v>
      </c>
      <c r="BW189" s="31">
        <v>760.27681660899646</v>
      </c>
      <c r="BX189" s="31">
        <v>1952.809129310252</v>
      </c>
      <c r="BY189" s="31">
        <v>3695.7134070053025</v>
      </c>
      <c r="BZ189" s="31">
        <v>1374.6747614917608</v>
      </c>
      <c r="CA189" s="31">
        <v>5432.9446064139947</v>
      </c>
      <c r="CB189" s="31">
        <v>3271.2127082526154</v>
      </c>
      <c r="CC189" s="31">
        <v>12913.925781301954</v>
      </c>
      <c r="CD189" s="31">
        <v>10351.5873015873</v>
      </c>
      <c r="CE189" s="32">
        <v>3460.0723623427234</v>
      </c>
      <c r="CF189" s="31">
        <v>7112.954928675229</v>
      </c>
      <c r="CG189" s="32">
        <v>5791.107553773727</v>
      </c>
      <c r="CH189" s="31">
        <v>3013.3504054630812</v>
      </c>
      <c r="CI189" s="31">
        <v>1692.5874681282246</v>
      </c>
      <c r="CJ189" s="31">
        <v>3703.6514143933614</v>
      </c>
      <c r="CK189" s="31">
        <v>20929.031406352686</v>
      </c>
      <c r="CL189" s="31">
        <v>2330.671270508517</v>
      </c>
      <c r="CM189" s="31">
        <v>13066.023315022296</v>
      </c>
      <c r="CN189" s="31">
        <v>6712.3763737411145</v>
      </c>
      <c r="CO189" s="31">
        <v>14834.614477225874</v>
      </c>
      <c r="CP189" s="31">
        <v>743.71345560949419</v>
      </c>
      <c r="CQ189" s="31">
        <v>1076.0284304882182</v>
      </c>
      <c r="CR189" s="31">
        <v>22087.14764320723</v>
      </c>
      <c r="CS189" s="31">
        <v>8139.1646932568019</v>
      </c>
      <c r="CT189" s="31">
        <v>953.07776396229713</v>
      </c>
      <c r="CU189" s="31">
        <v>1782.1864749876477</v>
      </c>
      <c r="CV189" s="31">
        <v>20588.355476200846</v>
      </c>
      <c r="CW189" s="31">
        <v>3201.0192676030106</v>
      </c>
      <c r="CX189" s="32">
        <v>3573.5284354777878</v>
      </c>
      <c r="CY189" s="31">
        <v>540.90860318215141</v>
      </c>
      <c r="CZ189" s="31">
        <v>1010.9137035044553</v>
      </c>
      <c r="DA189" s="31">
        <v>1105.3988811072504</v>
      </c>
      <c r="DB189" s="31">
        <v>1073.5567533847955</v>
      </c>
      <c r="DC189" s="31">
        <v>1175.9882290327082</v>
      </c>
      <c r="DD189" s="31">
        <v>1589.0474592199625</v>
      </c>
      <c r="DE189" s="31">
        <v>2965.9415532852126</v>
      </c>
      <c r="DF189" s="32">
        <v>1382.6528207788292</v>
      </c>
      <c r="DG189" s="31">
        <v>4662.8497346135146</v>
      </c>
      <c r="DH189" s="31">
        <v>4535.2291078706703</v>
      </c>
      <c r="DI189" s="31">
        <v>962.47043962844475</v>
      </c>
      <c r="DJ189" s="31">
        <v>15136.67708286772</v>
      </c>
      <c r="DK189" s="31">
        <v>4067.1772455473479</v>
      </c>
      <c r="DL189" s="31">
        <v>11163.823501921721</v>
      </c>
      <c r="DM189" s="31">
        <v>3415.5522547451415</v>
      </c>
      <c r="DN189" s="31">
        <v>7297.892887191937</v>
      </c>
      <c r="DO189" s="31">
        <v>8831.612999262974</v>
      </c>
      <c r="DP189" s="31">
        <v>7871.8484589325426</v>
      </c>
      <c r="DQ189" s="31">
        <v>7468.9928052592741</v>
      </c>
      <c r="DR189" s="31">
        <v>6420.7226961993993</v>
      </c>
      <c r="DS189" s="31">
        <v>12568.400324505559</v>
      </c>
      <c r="DT189" s="31">
        <v>2499.7798044537276</v>
      </c>
      <c r="DU189" s="31">
        <v>4823.3830845771145</v>
      </c>
      <c r="DV189" s="32">
        <v>5551.0315743131077</v>
      </c>
      <c r="DW189" s="32">
        <v>3607.4515446218861</v>
      </c>
      <c r="DX189" s="31">
        <v>2694.0645926338325</v>
      </c>
      <c r="DY189" s="31">
        <v>713.60596876144973</v>
      </c>
      <c r="DZ189" s="31">
        <v>1221.7665372441613</v>
      </c>
      <c r="EA189" s="31">
        <v>3589.4548967176092</v>
      </c>
      <c r="EB189" s="31">
        <v>854.67451471253969</v>
      </c>
      <c r="EC189" s="31">
        <v>517.60411768033009</v>
      </c>
      <c r="ED189" s="31">
        <v>1010.1511561100127</v>
      </c>
      <c r="EE189" s="31">
        <v>1475.659346743892</v>
      </c>
      <c r="EF189" s="31">
        <v>558.58493977173418</v>
      </c>
      <c r="EG189" s="31">
        <v>441.2182084309859</v>
      </c>
      <c r="EH189" s="31">
        <v>624.85562048163126</v>
      </c>
      <c r="EI189" s="31">
        <v>2039.630054783835</v>
      </c>
      <c r="EJ189" s="31">
        <v>1289.4747444765576</v>
      </c>
      <c r="EK189" s="31">
        <v>1103.1136039511089</v>
      </c>
      <c r="EL189" s="31">
        <v>2647.0401313627167</v>
      </c>
      <c r="EM189" s="31">
        <v>4177.1427811256999</v>
      </c>
      <c r="EN189" s="31">
        <v>605.31707001949212</v>
      </c>
      <c r="EO189" s="31">
        <v>5002.0409249826971</v>
      </c>
      <c r="EP189" s="31">
        <v>851.29316448812756</v>
      </c>
      <c r="EQ189" s="31">
        <v>1191.9305280344788</v>
      </c>
      <c r="ER189" s="31">
        <v>566.41857883743126</v>
      </c>
      <c r="ES189" s="31">
        <v>857.54028303853988</v>
      </c>
      <c r="ET189" s="31">
        <v>1056.2357051170104</v>
      </c>
      <c r="EU189" s="31">
        <v>1485.0428063496524</v>
      </c>
      <c r="EV189" s="31">
        <v>1160.6941268877181</v>
      </c>
      <c r="EW189" s="31">
        <v>2466.7676540600505</v>
      </c>
      <c r="EX189" s="31">
        <v>667.89092468949013</v>
      </c>
      <c r="EY189" s="31">
        <v>617.76775323121785</v>
      </c>
      <c r="EZ189" s="31">
        <v>825.47600102168258</v>
      </c>
      <c r="FA189" s="31">
        <v>1033.5937402142256</v>
      </c>
      <c r="FB189" s="31">
        <v>9552.836678712938</v>
      </c>
      <c r="FC189" s="31">
        <v>2573.3524917489603</v>
      </c>
      <c r="FD189" s="31">
        <v>1176.6346375819132</v>
      </c>
      <c r="FE189" s="31">
        <v>3542.7502431854291</v>
      </c>
      <c r="FF189" s="31">
        <v>479.83495382946256</v>
      </c>
      <c r="FG189" s="31">
        <v>1161.0711120644094</v>
      </c>
      <c r="FH189" s="31">
        <v>652.73014805946013</v>
      </c>
      <c r="FI189" s="31">
        <v>1243.123330196908</v>
      </c>
      <c r="FJ189" s="31">
        <v>1211.7669990442987</v>
      </c>
      <c r="FK189" s="31">
        <v>6779.6610169491523</v>
      </c>
      <c r="FL189" s="31">
        <v>454.32347788003023</v>
      </c>
      <c r="FM189" s="31">
        <v>895.26376730963023</v>
      </c>
      <c r="FN189" s="31">
        <v>3800.9733532821424</v>
      </c>
      <c r="FO189" s="31">
        <v>879.08335977770332</v>
      </c>
      <c r="FP189" s="31">
        <v>2535.8326236668859</v>
      </c>
      <c r="FQ189" s="31">
        <v>504.46005728041831</v>
      </c>
      <c r="FR189" s="31">
        <v>677.63817176553903</v>
      </c>
      <c r="FS189" s="31">
        <v>4049.3567394822517</v>
      </c>
      <c r="FT189" s="31">
        <v>716.11509641525731</v>
      </c>
      <c r="FU189" s="31">
        <v>267.64626631819522</v>
      </c>
      <c r="FV189" s="31">
        <v>659.67200260090851</v>
      </c>
      <c r="FW189" s="31">
        <v>1403.0392382783839</v>
      </c>
      <c r="FX189" s="31">
        <v>1177.5822526958561</v>
      </c>
      <c r="FY189" s="32">
        <v>1399.8431045867371</v>
      </c>
      <c r="FZ189" s="31" t="s">
        <v>345</v>
      </c>
      <c r="GA189" s="49">
        <v>5690.0199595115228</v>
      </c>
    </row>
    <row r="190" spans="1:183">
      <c r="A190" s="50">
        <v>1998</v>
      </c>
      <c r="B190" s="31">
        <v>19462.848985879027</v>
      </c>
      <c r="C190" s="31">
        <v>19338.985987121501</v>
      </c>
      <c r="D190" s="31">
        <v>21771.086679840919</v>
      </c>
      <c r="E190" s="31">
        <v>18193.182297279782</v>
      </c>
      <c r="F190" s="31">
        <v>19213.165937061207</v>
      </c>
      <c r="G190" s="31">
        <v>18028.880735795392</v>
      </c>
      <c r="H190" s="31">
        <v>17834.21943906548</v>
      </c>
      <c r="I190" s="31">
        <v>20636.324300401691</v>
      </c>
      <c r="J190" s="31">
        <v>24137.560747153326</v>
      </c>
      <c r="K190" s="31">
        <v>19072.986103265168</v>
      </c>
      <c r="L190" s="31">
        <v>21594.215867241859</v>
      </c>
      <c r="M190" s="31">
        <v>19023.199743775171</v>
      </c>
      <c r="N190" s="32">
        <v>18855.22044895095</v>
      </c>
      <c r="O190" s="31">
        <v>18265.136997293364</v>
      </c>
      <c r="P190" s="31">
        <v>11247.931097023327</v>
      </c>
      <c r="Q190" s="31">
        <v>12939.092960781347</v>
      </c>
      <c r="R190" s="31">
        <v>14236.246541423914</v>
      </c>
      <c r="S190" s="31">
        <v>17077.064445145988</v>
      </c>
      <c r="T190" s="32">
        <v>18007.694604850116</v>
      </c>
      <c r="U190" s="31">
        <v>20978.196659685302</v>
      </c>
      <c r="V190" s="31">
        <v>15262.752391073325</v>
      </c>
      <c r="W190" s="31">
        <v>20612.562189054726</v>
      </c>
      <c r="X190" s="31">
        <v>26848.774125103857</v>
      </c>
      <c r="Y190" s="32">
        <v>25805.005191150653</v>
      </c>
      <c r="Z190" s="31">
        <v>2342.5213677874631</v>
      </c>
      <c r="AA190" s="31">
        <v>4866.3048551278862</v>
      </c>
      <c r="AB190" s="31">
        <v>8513.6423044559451</v>
      </c>
      <c r="AC190" s="31">
        <v>6464.3207356053836</v>
      </c>
      <c r="AD190" s="31">
        <v>6705.2325138155466</v>
      </c>
      <c r="AE190" s="31">
        <v>2971.0190139426418</v>
      </c>
      <c r="AF190" s="31">
        <v>4683.0604738095708</v>
      </c>
      <c r="AG190" s="32">
        <v>5602.4014009128823</v>
      </c>
      <c r="AH190" s="31">
        <v>5103.6807456607903</v>
      </c>
      <c r="AI190" s="31">
        <v>6300.598350869227</v>
      </c>
      <c r="AJ190" s="31">
        <v>3094.3654668937957</v>
      </c>
      <c r="AK190" s="31">
        <v>11734.61481456858</v>
      </c>
      <c r="AL190" s="31">
        <v>2771.9275830790884</v>
      </c>
      <c r="AM190" s="32">
        <v>4683.0498993145357</v>
      </c>
      <c r="AN190" s="31">
        <v>8703.376141500652</v>
      </c>
      <c r="AO190" s="31">
        <v>8151.4056156353836</v>
      </c>
      <c r="AP190" s="32">
        <v>8513.6423044559433</v>
      </c>
      <c r="AQ190" s="31">
        <v>4163.9743820011099</v>
      </c>
      <c r="AR190" s="31">
        <v>2133.2474264509428</v>
      </c>
      <c r="AS190" s="31">
        <v>5882.3023812707679</v>
      </c>
      <c r="AT190" s="31">
        <v>10709.53698264523</v>
      </c>
      <c r="AU190" s="31">
        <v>3050.9495551239997</v>
      </c>
      <c r="AV190" s="31">
        <v>4938.0727028896126</v>
      </c>
      <c r="AW190" s="31">
        <v>2033.8669312262198</v>
      </c>
      <c r="AX190" s="31">
        <v>6860.2705709432794</v>
      </c>
      <c r="AY190" s="31">
        <v>6202.2450155335018</v>
      </c>
      <c r="AZ190" s="31">
        <v>2165.9338989736552</v>
      </c>
      <c r="BA190" s="31">
        <v>4475.4437288809513</v>
      </c>
      <c r="BB190" s="31">
        <v>846.54346279035815</v>
      </c>
      <c r="BC190" s="31">
        <v>1993.6878496446413</v>
      </c>
      <c r="BD190" s="31">
        <v>2549.1399498357664</v>
      </c>
      <c r="BE190" s="31">
        <v>3258.6035540949997</v>
      </c>
      <c r="BF190" s="32">
        <v>3910.6853430632355</v>
      </c>
      <c r="BG190" s="31">
        <v>9154.7729886631241</v>
      </c>
      <c r="BH190" s="31">
        <v>5414.2090291528675</v>
      </c>
      <c r="BI190" s="31">
        <v>10186.488532395631</v>
      </c>
      <c r="BJ190" s="31">
        <v>5332.6747601840543</v>
      </c>
      <c r="BK190" s="31">
        <v>6753.2758750949897</v>
      </c>
      <c r="BL190" s="31">
        <v>3786.9124861528721</v>
      </c>
      <c r="BM190" s="31">
        <v>8304.3478260869579</v>
      </c>
      <c r="BN190" s="31">
        <v>8985.6709595182638</v>
      </c>
      <c r="BO190" s="32">
        <v>6351.6808014650342</v>
      </c>
      <c r="BP190" s="31">
        <v>2597.9132205115152</v>
      </c>
      <c r="BQ190" s="31">
        <v>5718.1338717032613</v>
      </c>
      <c r="BR190" s="31">
        <v>2170.2882080189106</v>
      </c>
      <c r="BS190" s="31">
        <v>3192.6808301608744</v>
      </c>
      <c r="BT190" s="31">
        <v>4205.2941664592145</v>
      </c>
      <c r="BU190" s="31">
        <v>2667.7971850093268</v>
      </c>
      <c r="BV190" s="31">
        <v>3780.5379155771388</v>
      </c>
      <c r="BW190" s="31">
        <v>762.35741444866926</v>
      </c>
      <c r="BX190" s="31">
        <v>1957.7578583447373</v>
      </c>
      <c r="BY190" s="31">
        <v>3638.8177533063558</v>
      </c>
      <c r="BZ190" s="31">
        <v>1398.3050847457628</v>
      </c>
      <c r="CA190" s="31">
        <v>5543.0818734358236</v>
      </c>
      <c r="CB190" s="31">
        <v>3171.6009805770318</v>
      </c>
      <c r="CC190" s="31">
        <v>13250.902316547481</v>
      </c>
      <c r="CD190" s="31">
        <v>10865.659777424484</v>
      </c>
      <c r="CE190" s="32">
        <v>3515.2777942570083</v>
      </c>
      <c r="CF190" s="31">
        <v>7229.4548853862507</v>
      </c>
      <c r="CG190" s="32">
        <v>5835.0994795591068</v>
      </c>
      <c r="CH190" s="31">
        <v>2993.1936856598777</v>
      </c>
      <c r="CI190" s="31">
        <v>1770.5594472699358</v>
      </c>
      <c r="CJ190" s="31">
        <v>3171.9868745275107</v>
      </c>
      <c r="CK190" s="31">
        <v>20266.725713245025</v>
      </c>
      <c r="CL190" s="31">
        <v>2266.5135093531048</v>
      </c>
      <c r="CM190" s="31">
        <v>12281.612788764103</v>
      </c>
      <c r="CN190" s="31">
        <v>5945.4319148647337</v>
      </c>
      <c r="CO190" s="31">
        <v>15371.480595592475</v>
      </c>
      <c r="CP190" s="31">
        <v>767.56072482632533</v>
      </c>
      <c r="CQ190" s="31">
        <v>1124.8350859460068</v>
      </c>
      <c r="CR190" s="31">
        <v>20833.646469228202</v>
      </c>
      <c r="CS190" s="31">
        <v>7382.8187382696442</v>
      </c>
      <c r="CT190" s="31">
        <v>946.6130892518803</v>
      </c>
      <c r="CU190" s="31">
        <v>1782.3384259502459</v>
      </c>
      <c r="CV190" s="31">
        <v>19861.420278358972</v>
      </c>
      <c r="CW190" s="31">
        <v>3318.4987481446065</v>
      </c>
      <c r="CX190" s="32">
        <v>3485.4789779551593</v>
      </c>
      <c r="CY190" s="31">
        <v>556.19532371711307</v>
      </c>
      <c r="CZ190" s="31">
        <v>1004.3874772520636</v>
      </c>
      <c r="DA190" s="31">
        <v>1110.3656824713687</v>
      </c>
      <c r="DB190" s="31">
        <v>1092.7678985775035</v>
      </c>
      <c r="DC190" s="31">
        <v>1185.1053432735673</v>
      </c>
      <c r="DD190" s="31">
        <v>1657.9071337062751</v>
      </c>
      <c r="DE190" s="31">
        <v>2950.5288030537617</v>
      </c>
      <c r="DF190" s="32">
        <v>1419.8429565885715</v>
      </c>
      <c r="DG190" s="31">
        <v>4787.4230271118122</v>
      </c>
      <c r="DH190" s="31">
        <v>4579.5958797079757</v>
      </c>
      <c r="DI190" s="31">
        <v>1074.5515279073086</v>
      </c>
      <c r="DJ190" s="31">
        <v>15191.974142346211</v>
      </c>
      <c r="DK190" s="31">
        <v>4044.0073359786907</v>
      </c>
      <c r="DL190" s="31">
        <v>10542.180979735416</v>
      </c>
      <c r="DM190" s="31">
        <v>3468.6321003993367</v>
      </c>
      <c r="DN190" s="31">
        <v>7239.6601956116356</v>
      </c>
      <c r="DO190" s="31">
        <v>9245.2704526414291</v>
      </c>
      <c r="DP190" s="31">
        <v>7783.3552581272452</v>
      </c>
      <c r="DQ190" s="31">
        <v>7829.208896620994</v>
      </c>
      <c r="DR190" s="31">
        <v>6508.0599297474992</v>
      </c>
      <c r="DS190" s="31">
        <v>12391.219746462313</v>
      </c>
      <c r="DT190" s="31">
        <v>2537.6675479539858</v>
      </c>
      <c r="DU190" s="31">
        <v>5081.3315030885387</v>
      </c>
      <c r="DV190" s="32">
        <v>5619.5338736292351</v>
      </c>
      <c r="DW190" s="32">
        <v>3535.7077172385711</v>
      </c>
      <c r="DX190" s="31">
        <v>2788.1291361983258</v>
      </c>
      <c r="DY190" s="31">
        <v>748.16912228037882</v>
      </c>
      <c r="DZ190" s="31">
        <v>1237.440582698275</v>
      </c>
      <c r="EA190" s="31">
        <v>3704.4726114038158</v>
      </c>
      <c r="EB190" s="31">
        <v>881.8200758909195</v>
      </c>
      <c r="EC190" s="31">
        <v>529.43314036186075</v>
      </c>
      <c r="ED190" s="31">
        <v>1035.3886919241118</v>
      </c>
      <c r="EE190" s="31">
        <v>1565.0487709913757</v>
      </c>
      <c r="EF190" s="31">
        <v>567.52908883958139</v>
      </c>
      <c r="EG190" s="31">
        <v>461.40576739827981</v>
      </c>
      <c r="EH190" s="31">
        <v>611.64326319946372</v>
      </c>
      <c r="EI190" s="31">
        <v>2058.3369068349079</v>
      </c>
      <c r="EJ190" s="31">
        <v>1321.1297622651985</v>
      </c>
      <c r="EK190" s="31">
        <v>1091.8944012581655</v>
      </c>
      <c r="EL190" s="31">
        <v>2737.9489468065508</v>
      </c>
      <c r="EM190" s="31">
        <v>4951.9458690686542</v>
      </c>
      <c r="EN190" s="31">
        <v>580.15369292698733</v>
      </c>
      <c r="EO190" s="31">
        <v>5042.4699547430755</v>
      </c>
      <c r="EP190" s="31">
        <v>851.17358782563838</v>
      </c>
      <c r="EQ190" s="31">
        <v>1220.9742599372546</v>
      </c>
      <c r="ER190" s="31">
        <v>584.95382406131989</v>
      </c>
      <c r="ES190" s="31">
        <v>601.90140976524401</v>
      </c>
      <c r="ET190" s="31">
        <v>1048.6595545298333</v>
      </c>
      <c r="EU190" s="31">
        <v>1419.213266877983</v>
      </c>
      <c r="EV190" s="31">
        <v>1050.5472007192584</v>
      </c>
      <c r="EW190" s="31">
        <v>2321.8134351720064</v>
      </c>
      <c r="EX190" s="31">
        <v>673.28428072773022</v>
      </c>
      <c r="EY190" s="31">
        <v>622.12567719742276</v>
      </c>
      <c r="EZ190" s="31">
        <v>846.41287698928147</v>
      </c>
      <c r="FA190" s="31">
        <v>1045.447480585299</v>
      </c>
      <c r="FB190" s="31">
        <v>10018.446417078574</v>
      </c>
      <c r="FC190" s="31">
        <v>2724.0788221146213</v>
      </c>
      <c r="FD190" s="31">
        <v>1289.4287976767519</v>
      </c>
      <c r="FE190" s="31">
        <v>3581.4477684314475</v>
      </c>
      <c r="FF190" s="31">
        <v>511.88466931406862</v>
      </c>
      <c r="FG190" s="31">
        <v>1154.4600526370994</v>
      </c>
      <c r="FH190" s="31">
        <v>677.17775237313856</v>
      </c>
      <c r="FI190" s="31">
        <v>1231.8058940247424</v>
      </c>
      <c r="FJ190" s="31">
        <v>1244.7596664308621</v>
      </c>
      <c r="FK190" s="31">
        <v>7100.8370694793575</v>
      </c>
      <c r="FL190" s="31">
        <v>441.4891218661698</v>
      </c>
      <c r="FM190" s="31">
        <v>867.74199291219611</v>
      </c>
      <c r="FN190" s="31">
        <v>3777.223217073029</v>
      </c>
      <c r="FO190" s="31">
        <v>905.30063797057642</v>
      </c>
      <c r="FP190" s="31">
        <v>2564.3647179105865</v>
      </c>
      <c r="FQ190" s="31">
        <v>509.09273233975438</v>
      </c>
      <c r="FR190" s="31">
        <v>643.57879193503959</v>
      </c>
      <c r="FS190" s="31">
        <v>4190.4288603278055</v>
      </c>
      <c r="FT190" s="31">
        <v>728.41960809060822</v>
      </c>
      <c r="FU190" s="31">
        <v>257.84339529282994</v>
      </c>
      <c r="FV190" s="31">
        <v>632.54084693803873</v>
      </c>
      <c r="FW190" s="31">
        <v>1426.6484384665566</v>
      </c>
      <c r="FX190" s="31">
        <v>1187.8926327812678</v>
      </c>
      <c r="FY190" s="32">
        <v>1418.1866293576882</v>
      </c>
      <c r="FZ190" s="31" t="s">
        <v>345</v>
      </c>
      <c r="GA190" s="49">
        <v>5708.7309541273362</v>
      </c>
    </row>
    <row r="191" spans="1:183">
      <c r="A191" s="50">
        <v>1999</v>
      </c>
      <c r="B191" s="31">
        <v>20065.093877607498</v>
      </c>
      <c r="C191" s="31">
        <v>19964.428265704537</v>
      </c>
      <c r="D191" s="31">
        <v>22254.890572305132</v>
      </c>
      <c r="E191" s="31">
        <v>18855.985065810124</v>
      </c>
      <c r="F191" s="31">
        <v>19753.847165592528</v>
      </c>
      <c r="G191" s="31">
        <v>18380.04362314571</v>
      </c>
      <c r="H191" s="31">
        <v>18160.156354024468</v>
      </c>
      <c r="I191" s="31">
        <v>21460.96300664722</v>
      </c>
      <c r="J191" s="31">
        <v>24470.485016166011</v>
      </c>
      <c r="K191" s="31">
        <v>19917.024158952358</v>
      </c>
      <c r="L191" s="31">
        <v>21796.925648112647</v>
      </c>
      <c r="M191" s="31">
        <v>19516.431193260891</v>
      </c>
      <c r="N191" s="32">
        <v>19319.841816670632</v>
      </c>
      <c r="O191" s="31">
        <v>19921.650945924433</v>
      </c>
      <c r="P191" s="31">
        <v>11616.960791226971</v>
      </c>
      <c r="Q191" s="31">
        <v>13355.626909087587</v>
      </c>
      <c r="R191" s="31">
        <v>14871.801584766681</v>
      </c>
      <c r="S191" s="31">
        <v>17459.400855726712</v>
      </c>
      <c r="T191" s="32">
        <v>18497.208532908833</v>
      </c>
      <c r="U191" s="31">
        <v>21571.747211895912</v>
      </c>
      <c r="V191" s="31">
        <v>15975.951374207189</v>
      </c>
      <c r="W191" s="31">
        <v>21563.349664189998</v>
      </c>
      <c r="X191" s="31">
        <v>27734.749851852728</v>
      </c>
      <c r="Y191" s="32">
        <v>26680.580823270207</v>
      </c>
      <c r="Z191" s="31">
        <v>2566.9876290100815</v>
      </c>
      <c r="AA191" s="31">
        <v>5027.7691770610982</v>
      </c>
      <c r="AB191" s="31">
        <v>8595.4003447907417</v>
      </c>
      <c r="AC191" s="31">
        <v>6755.5498933269546</v>
      </c>
      <c r="AD191" s="31">
        <v>7013.5062645835615</v>
      </c>
      <c r="AE191" s="31">
        <v>2939.975647544341</v>
      </c>
      <c r="AF191" s="31">
        <v>4608.6992175358082</v>
      </c>
      <c r="AG191" s="32">
        <v>5734.1621089637838</v>
      </c>
      <c r="AH191" s="31">
        <v>5389.3670409516844</v>
      </c>
      <c r="AI191" s="31">
        <v>6260.6231054726222</v>
      </c>
      <c r="AJ191" s="31">
        <v>3212.1133308323306</v>
      </c>
      <c r="AK191" s="31">
        <v>12398.868941891329</v>
      </c>
      <c r="AL191" s="31">
        <v>2322.3907252524691</v>
      </c>
      <c r="AM191" s="32">
        <v>4608.7658719732453</v>
      </c>
      <c r="AN191" s="31">
        <v>8825.209358824859</v>
      </c>
      <c r="AO191" s="31">
        <v>8157.5480207623095</v>
      </c>
      <c r="AP191" s="32">
        <v>8595.4003447907417</v>
      </c>
      <c r="AQ191" s="31">
        <v>4303.5407317149347</v>
      </c>
      <c r="AR191" s="31">
        <v>2278.4268719784041</v>
      </c>
      <c r="AS191" s="31">
        <v>6099.222802391223</v>
      </c>
      <c r="AT191" s="31">
        <v>10785.172133960781</v>
      </c>
      <c r="AU191" s="31">
        <v>3160.8283046784159</v>
      </c>
      <c r="AV191" s="31">
        <v>5126.0242267737849</v>
      </c>
      <c r="AW191" s="31">
        <v>2079.8003280535477</v>
      </c>
      <c r="AX191" s="31">
        <v>7144.4385578523716</v>
      </c>
      <c r="AY191" s="31">
        <v>6101.3297262688666</v>
      </c>
      <c r="AZ191" s="31">
        <v>2096.5689189085915</v>
      </c>
      <c r="BA191" s="31">
        <v>4776.7699439878206</v>
      </c>
      <c r="BB191" s="31">
        <v>859.47794318050694</v>
      </c>
      <c r="BC191" s="31">
        <v>2288.8135772696096</v>
      </c>
      <c r="BD191" s="31">
        <v>2567.2551191427469</v>
      </c>
      <c r="BE191" s="31">
        <v>3352.4025800820518</v>
      </c>
      <c r="BF191" s="32">
        <v>4102.4208413087435</v>
      </c>
      <c r="BG191" s="31">
        <v>8746.4994718738999</v>
      </c>
      <c r="BH191" s="31">
        <v>5377.0228585898121</v>
      </c>
      <c r="BI191" s="31">
        <v>9984.1152074327165</v>
      </c>
      <c r="BJ191" s="31">
        <v>5025.4694086090176</v>
      </c>
      <c r="BK191" s="31">
        <v>6915.4674850118245</v>
      </c>
      <c r="BL191" s="31">
        <v>3759.985984583041</v>
      </c>
      <c r="BM191" s="31">
        <v>8025.392986698911</v>
      </c>
      <c r="BN191" s="31">
        <v>8299.6670846123907</v>
      </c>
      <c r="BO191" s="32">
        <v>6258.2431626470525</v>
      </c>
      <c r="BP191" s="31">
        <v>2554.0742586593569</v>
      </c>
      <c r="BQ191" s="31">
        <v>6144.4627192982462</v>
      </c>
      <c r="BR191" s="31">
        <v>2306.5231158961369</v>
      </c>
      <c r="BS191" s="31">
        <v>3392.2918931980189</v>
      </c>
      <c r="BT191" s="31">
        <v>3829.3120313009458</v>
      </c>
      <c r="BU191" s="31">
        <v>2706.3716519713857</v>
      </c>
      <c r="BV191" s="31">
        <v>3853.9851417041182</v>
      </c>
      <c r="BW191" s="31">
        <v>768.76916922256305</v>
      </c>
      <c r="BX191" s="31">
        <v>1871.4190928754215</v>
      </c>
      <c r="BY191" s="31">
        <v>3595.5077012931929</v>
      </c>
      <c r="BZ191" s="31">
        <v>1634.3484565983013</v>
      </c>
      <c r="CA191" s="31">
        <v>5617.9775280898884</v>
      </c>
      <c r="CB191" s="31">
        <v>3103.1760602166328</v>
      </c>
      <c r="CC191" s="31">
        <v>13738.391365868252</v>
      </c>
      <c r="CD191" s="31">
        <v>11631.87250996016</v>
      </c>
      <c r="CE191" s="32">
        <v>3550.4895831037147</v>
      </c>
      <c r="CF191" s="31">
        <v>7356.4972750343222</v>
      </c>
      <c r="CG191" s="32">
        <v>5765.5850934424061</v>
      </c>
      <c r="CH191" s="31">
        <v>3162.233832374764</v>
      </c>
      <c r="CI191" s="31">
        <v>1844.8853850621961</v>
      </c>
      <c r="CJ191" s="31">
        <v>3147.346961303489</v>
      </c>
      <c r="CK191" s="31">
        <v>20197.676256079092</v>
      </c>
      <c r="CL191" s="31">
        <v>2293.219372527994</v>
      </c>
      <c r="CM191" s="31">
        <v>13350.03477004038</v>
      </c>
      <c r="CN191" s="31">
        <v>6154.3764929224171</v>
      </c>
      <c r="CO191" s="31">
        <v>16078.18886239799</v>
      </c>
      <c r="CP191" s="31">
        <v>790.06755050481809</v>
      </c>
      <c r="CQ191" s="31">
        <v>1233.9796716305648</v>
      </c>
      <c r="CR191" s="31">
        <v>21366.719771094078</v>
      </c>
      <c r="CS191" s="31">
        <v>7673.4128093427189</v>
      </c>
      <c r="CT191" s="31">
        <v>954.887528464301</v>
      </c>
      <c r="CU191" s="31">
        <v>1802.7574249695167</v>
      </c>
      <c r="CV191" s="31">
        <v>20885.566021850664</v>
      </c>
      <c r="CW191" s="31">
        <v>3427.8472646173814</v>
      </c>
      <c r="CX191" s="32">
        <v>3592.3758567281338</v>
      </c>
      <c r="CY191" s="31">
        <v>571.25631731334613</v>
      </c>
      <c r="CZ191" s="31">
        <v>1092.3074571881043</v>
      </c>
      <c r="DA191" s="31">
        <v>1166.9264291771519</v>
      </c>
      <c r="DB191" s="31">
        <v>1075.4659939635135</v>
      </c>
      <c r="DC191" s="31">
        <v>1199.4073761800255</v>
      </c>
      <c r="DD191" s="31">
        <v>1714.8646872706076</v>
      </c>
      <c r="DE191" s="31">
        <v>3115.2885066135295</v>
      </c>
      <c r="DF191" s="32">
        <v>1470.739363680593</v>
      </c>
      <c r="DG191" s="31">
        <v>4898.5439278934336</v>
      </c>
      <c r="DH191" s="31">
        <v>4635.338801413408</v>
      </c>
      <c r="DI191" s="31">
        <v>1132.3864008508965</v>
      </c>
      <c r="DJ191" s="31">
        <v>15234.986730520341</v>
      </c>
      <c r="DK191" s="31">
        <v>4045.9805431988025</v>
      </c>
      <c r="DL191" s="31">
        <v>9975.6146975246229</v>
      </c>
      <c r="DM191" s="31">
        <v>3392.6614862972442</v>
      </c>
      <c r="DN191" s="31">
        <v>6979.3393256995059</v>
      </c>
      <c r="DO191" s="31">
        <v>9319.9688496998006</v>
      </c>
      <c r="DP191" s="31">
        <v>7509.1635221485558</v>
      </c>
      <c r="DQ191" s="31">
        <v>7391.5673421920455</v>
      </c>
      <c r="DR191" s="31">
        <v>6101.3677408775802</v>
      </c>
      <c r="DS191" s="31">
        <v>12116.502185806654</v>
      </c>
      <c r="DT191" s="31">
        <v>2547.9236904242571</v>
      </c>
      <c r="DU191" s="31">
        <v>5338.0700594844684</v>
      </c>
      <c r="DV191" s="32">
        <v>5465.0815294219574</v>
      </c>
      <c r="DW191" s="32">
        <v>3623.9027235868411</v>
      </c>
      <c r="DX191" s="31">
        <v>2834.7071909981032</v>
      </c>
      <c r="DY191" s="31">
        <v>759.5363216259932</v>
      </c>
      <c r="DZ191" s="31">
        <v>1254.4550557957011</v>
      </c>
      <c r="EA191" s="31">
        <v>3844.9294954237607</v>
      </c>
      <c r="EB191" s="31">
        <v>907.85342567806447</v>
      </c>
      <c r="EC191" s="31">
        <v>508.99474400126587</v>
      </c>
      <c r="ED191" s="31">
        <v>1055.6758774159018</v>
      </c>
      <c r="EE191" s="31">
        <v>1680.9810084376186</v>
      </c>
      <c r="EF191" s="31">
        <v>575.91549857198834</v>
      </c>
      <c r="EG191" s="31">
        <v>458.05133210433917</v>
      </c>
      <c r="EH191" s="31">
        <v>605.77877315544822</v>
      </c>
      <c r="EI191" s="31">
        <v>1934.5177516395458</v>
      </c>
      <c r="EJ191" s="31">
        <v>1308.6929367769512</v>
      </c>
      <c r="EK191" s="31">
        <v>1106.6641344690709</v>
      </c>
      <c r="EL191" s="31">
        <v>2843.1813242881308</v>
      </c>
      <c r="EM191" s="31">
        <v>6805.7411137961799</v>
      </c>
      <c r="EN191" s="31">
        <v>597.25375740636014</v>
      </c>
      <c r="EO191" s="31">
        <v>4052.199353153565</v>
      </c>
      <c r="EP191" s="31">
        <v>875.73018443225249</v>
      </c>
      <c r="EQ191" s="31">
        <v>1246.9903336881484</v>
      </c>
      <c r="ER191" s="31">
        <v>593.29910479038131</v>
      </c>
      <c r="ES191" s="31">
        <v>635.79196886778641</v>
      </c>
      <c r="ET191" s="31">
        <v>1038.31132860857</v>
      </c>
      <c r="EU191" s="31">
        <v>1434.1040385940826</v>
      </c>
      <c r="EV191" s="31">
        <v>1009.3838448558174</v>
      </c>
      <c r="EW191" s="31">
        <v>2291.4182561269704</v>
      </c>
      <c r="EX191" s="31">
        <v>683.96451897223926</v>
      </c>
      <c r="EY191" s="31">
        <v>631.24852078818162</v>
      </c>
      <c r="EZ191" s="31">
        <v>882.43850570349753</v>
      </c>
      <c r="FA191" s="31">
        <v>1059.9493046313999</v>
      </c>
      <c r="FB191" s="31">
        <v>10437.044860369151</v>
      </c>
      <c r="FC191" s="31">
        <v>2672.4818663613405</v>
      </c>
      <c r="FD191" s="31">
        <v>1350.3628018099048</v>
      </c>
      <c r="FE191" s="31">
        <v>3629.7198406453895</v>
      </c>
      <c r="FF191" s="31">
        <v>491.13797938375438</v>
      </c>
      <c r="FG191" s="31">
        <v>1139.1784703992255</v>
      </c>
      <c r="FH191" s="31">
        <v>713.84257468907288</v>
      </c>
      <c r="FI191" s="31">
        <v>1226.0437504033039</v>
      </c>
      <c r="FJ191" s="31">
        <v>1273.7630472056355</v>
      </c>
      <c r="FK191" s="31">
        <v>6808.5542060739472</v>
      </c>
      <c r="FL191" s="31">
        <v>403.53075599224047</v>
      </c>
      <c r="FM191" s="31">
        <v>857.75815124740279</v>
      </c>
      <c r="FN191" s="31">
        <v>3807.6621370861685</v>
      </c>
      <c r="FO191" s="31">
        <v>950.63168919444945</v>
      </c>
      <c r="FP191" s="31">
        <v>2609.5799727529147</v>
      </c>
      <c r="FQ191" s="31">
        <v>513.13663309093943</v>
      </c>
      <c r="FR191" s="31">
        <v>643.75340971085643</v>
      </c>
      <c r="FS191" s="31">
        <v>4394.3780452299043</v>
      </c>
      <c r="FT191" s="31">
        <v>759.30994194897471</v>
      </c>
      <c r="FU191" s="31">
        <v>239.27845965340774</v>
      </c>
      <c r="FV191" s="31">
        <v>632.2581900861876</v>
      </c>
      <c r="FW191" s="31">
        <v>1401.4225423200971</v>
      </c>
      <c r="FX191" s="31">
        <v>1192.0864812554298</v>
      </c>
      <c r="FY191" s="32">
        <v>1430.752576192883</v>
      </c>
      <c r="FZ191" s="31" t="s">
        <v>345</v>
      </c>
      <c r="GA191" s="49">
        <v>5833.2554919139293</v>
      </c>
    </row>
    <row r="192" spans="1:183">
      <c r="A192" s="50">
        <v>2000</v>
      </c>
      <c r="B192" s="31">
        <v>20691.415560874324</v>
      </c>
      <c r="C192" s="31">
        <v>20656.458570457318</v>
      </c>
      <c r="D192" s="31">
        <v>22975.162513096224</v>
      </c>
      <c r="E192" s="31">
        <v>19770.363125762415</v>
      </c>
      <c r="F192" s="31">
        <v>20421.692264913228</v>
      </c>
      <c r="G192" s="31">
        <v>18943.516375383148</v>
      </c>
      <c r="H192" s="31">
        <v>18773.569765709541</v>
      </c>
      <c r="I192" s="31">
        <v>22161.444413649031</v>
      </c>
      <c r="J192" s="31">
        <v>25101.949959932335</v>
      </c>
      <c r="K192" s="31">
        <v>20709.986474301171</v>
      </c>
      <c r="L192" s="31">
        <v>22474.85867465171</v>
      </c>
      <c r="M192" s="31">
        <v>20352.869104822737</v>
      </c>
      <c r="N192" s="32">
        <v>19993.231119821248</v>
      </c>
      <c r="O192" s="31">
        <v>21551.339903842352</v>
      </c>
      <c r="P192" s="31">
        <v>12110.869192573995</v>
      </c>
      <c r="Q192" s="31">
        <v>13813.425581512129</v>
      </c>
      <c r="R192" s="31">
        <v>15621.719678146395</v>
      </c>
      <c r="S192" s="31">
        <v>17848.80757966169</v>
      </c>
      <c r="T192" s="32">
        <v>19176.001654619809</v>
      </c>
      <c r="U192" s="31">
        <v>21731.905736629404</v>
      </c>
      <c r="V192" s="31">
        <v>16245.660178853235</v>
      </c>
      <c r="W192" s="31">
        <v>22488.167202572349</v>
      </c>
      <c r="X192" s="31">
        <v>28467.061008371198</v>
      </c>
      <c r="Y192" s="32">
        <v>27393.808034797821</v>
      </c>
      <c r="Z192" s="31">
        <v>2741.4202766542876</v>
      </c>
      <c r="AA192" s="31">
        <v>5349.9210375815746</v>
      </c>
      <c r="AB192" s="31">
        <v>8833.059527079251</v>
      </c>
      <c r="AC192" s="31">
        <v>7132.2676937758206</v>
      </c>
      <c r="AD192" s="31">
        <v>7308.8374127041016</v>
      </c>
      <c r="AE192" s="31">
        <v>3005.5396223942821</v>
      </c>
      <c r="AF192" s="31">
        <v>4825.5515981709086</v>
      </c>
      <c r="AG192" s="32">
        <v>5970.1650848075196</v>
      </c>
      <c r="AH192" s="31">
        <v>5572.2819598924716</v>
      </c>
      <c r="AI192" s="31">
        <v>6438.6072410708039</v>
      </c>
      <c r="AJ192" s="31">
        <v>3340.784171906997</v>
      </c>
      <c r="AK192" s="31">
        <v>12876.632549159367</v>
      </c>
      <c r="AL192" s="31">
        <v>2501.3082991253077</v>
      </c>
      <c r="AM192" s="32">
        <v>4825.4752721746891</v>
      </c>
      <c r="AN192" s="31">
        <v>9155.5820920635069</v>
      </c>
      <c r="AO192" s="31">
        <v>8219.6980919649195</v>
      </c>
      <c r="AP192" s="32">
        <v>8833.059527079251</v>
      </c>
      <c r="AQ192" s="31">
        <v>4565.035008812205</v>
      </c>
      <c r="AR192" s="31">
        <v>2518.3660247525477</v>
      </c>
      <c r="AS192" s="31">
        <v>6472.2710607628705</v>
      </c>
      <c r="AT192" s="31">
        <v>11710.009373274901</v>
      </c>
      <c r="AU192" s="31">
        <v>3243.6268745154116</v>
      </c>
      <c r="AV192" s="31">
        <v>5648.0254281043453</v>
      </c>
      <c r="AW192" s="31">
        <v>2167.4909519425478</v>
      </c>
      <c r="AX192" s="31">
        <v>7693.585036669514</v>
      </c>
      <c r="AY192" s="31">
        <v>6346.3366288081534</v>
      </c>
      <c r="AZ192" s="31">
        <v>2146.4468234806591</v>
      </c>
      <c r="BA192" s="31">
        <v>5277.440292176012</v>
      </c>
      <c r="BB192" s="31">
        <v>913.03500750730211</v>
      </c>
      <c r="BC192" s="31">
        <v>2395.2029563772444</v>
      </c>
      <c r="BD192" s="31">
        <v>2745.4773933062766</v>
      </c>
      <c r="BE192" s="31">
        <v>3439.1618271110265</v>
      </c>
      <c r="BF192" s="32">
        <v>4459.6120958409329</v>
      </c>
      <c r="BG192" s="31">
        <v>8580.5656738804373</v>
      </c>
      <c r="BH192" s="31">
        <v>5532.2368421052633</v>
      </c>
      <c r="BI192" s="31">
        <v>10309.098843228739</v>
      </c>
      <c r="BJ192" s="31">
        <v>5078.9863626089364</v>
      </c>
      <c r="BK192" s="31">
        <v>7274.6781588329522</v>
      </c>
      <c r="BL192" s="31">
        <v>3816.9586384022696</v>
      </c>
      <c r="BM192" s="31">
        <v>7873.4975961538457</v>
      </c>
      <c r="BN192" s="31">
        <v>8432.5118120291154</v>
      </c>
      <c r="BO192" s="32">
        <v>6418.3421147191184</v>
      </c>
      <c r="BP192" s="31">
        <v>2561.4399023794995</v>
      </c>
      <c r="BQ192" s="31">
        <v>6173.7345164797316</v>
      </c>
      <c r="BR192" s="31">
        <v>2421.7540068431476</v>
      </c>
      <c r="BS192" s="31">
        <v>3638.5255648038051</v>
      </c>
      <c r="BT192" s="31">
        <v>3218.6244576570784</v>
      </c>
      <c r="BU192" s="31">
        <v>2714.0058765915769</v>
      </c>
      <c r="BV192" s="31">
        <v>3927.1989174560217</v>
      </c>
      <c r="BW192" s="31">
        <v>761.48710564209978</v>
      </c>
      <c r="BX192" s="31">
        <v>1911.5711653022263</v>
      </c>
      <c r="BY192" s="31">
        <v>3598.2101857909124</v>
      </c>
      <c r="BZ192" s="31">
        <v>1519.7568389057751</v>
      </c>
      <c r="CA192" s="31">
        <v>5655.1724137931033</v>
      </c>
      <c r="CB192" s="31">
        <v>3010.5507868383406</v>
      </c>
      <c r="CC192" s="31">
        <v>14112.742527530152</v>
      </c>
      <c r="CD192" s="31">
        <v>12219.648562300319</v>
      </c>
      <c r="CE192" s="32">
        <v>3523.1571614034992</v>
      </c>
      <c r="CF192" s="31">
        <v>7356.3292412960345</v>
      </c>
      <c r="CG192" s="32">
        <v>5889.2373514249148</v>
      </c>
      <c r="CH192" s="31">
        <v>3420.8657223526802</v>
      </c>
      <c r="CI192" s="31">
        <v>1891.7245280463369</v>
      </c>
      <c r="CJ192" s="31">
        <v>3276.4878193971622</v>
      </c>
      <c r="CK192" s="31">
        <v>20737.60544153272</v>
      </c>
      <c r="CL192" s="31">
        <v>2377.0136796050119</v>
      </c>
      <c r="CM192" s="31">
        <v>14374.586801270621</v>
      </c>
      <c r="CN192" s="31">
        <v>6397.8704661376523</v>
      </c>
      <c r="CO192" s="31">
        <v>16872.474055240593</v>
      </c>
      <c r="CP192" s="31">
        <v>822.14059417501369</v>
      </c>
      <c r="CQ192" s="31">
        <v>1388.6372977462245</v>
      </c>
      <c r="CR192" s="31">
        <v>23328.385264871456</v>
      </c>
      <c r="CS192" s="31">
        <v>8161.6143442394286</v>
      </c>
      <c r="CT192" s="31">
        <v>994.47332159408097</v>
      </c>
      <c r="CU192" s="31">
        <v>1814.37716230308</v>
      </c>
      <c r="CV192" s="31">
        <v>22518.170028759319</v>
      </c>
      <c r="CW192" s="31">
        <v>3597.0949732534759</v>
      </c>
      <c r="CX192" s="32">
        <v>3767.8307780768191</v>
      </c>
      <c r="CY192" s="31">
        <v>565.23090150981261</v>
      </c>
      <c r="CZ192" s="31">
        <v>1147.5058044883742</v>
      </c>
      <c r="DA192" s="31">
        <v>1203.223219461549</v>
      </c>
      <c r="DB192" s="31">
        <v>1059.0305346921659</v>
      </c>
      <c r="DC192" s="31">
        <v>1190.3054302100552</v>
      </c>
      <c r="DD192" s="31">
        <v>1808.7731487298413</v>
      </c>
      <c r="DE192" s="31">
        <v>3049.6221172101023</v>
      </c>
      <c r="DF192" s="32">
        <v>1519.1124633569286</v>
      </c>
      <c r="DG192" s="31">
        <v>5058.8437514291081</v>
      </c>
      <c r="DH192" s="31">
        <v>4837.9366606001231</v>
      </c>
      <c r="DI192" s="31">
        <v>1221.223660639532</v>
      </c>
      <c r="DJ192" s="31">
        <v>16172.355537674768</v>
      </c>
      <c r="DK192" s="31">
        <v>4088.5742385213025</v>
      </c>
      <c r="DL192" s="31">
        <v>10082.733236993634</v>
      </c>
      <c r="DM192" s="31">
        <v>3402.6600177394093</v>
      </c>
      <c r="DN192" s="31">
        <v>7112.830714865725</v>
      </c>
      <c r="DO192" s="31">
        <v>9844.265380468416</v>
      </c>
      <c r="DP192" s="31">
        <v>7649.8211298939777</v>
      </c>
      <c r="DQ192" s="31">
        <v>7368.3007844086524</v>
      </c>
      <c r="DR192" s="31">
        <v>6445.8119488218645</v>
      </c>
      <c r="DS192" s="31">
        <v>12928.599007795801</v>
      </c>
      <c r="DT192" s="31">
        <v>2616.8981785798801</v>
      </c>
      <c r="DU192" s="31">
        <v>5129.5649412511912</v>
      </c>
      <c r="DV192" s="32">
        <v>5683.7825882333136</v>
      </c>
      <c r="DW192" s="32">
        <v>3797.6089546548537</v>
      </c>
      <c r="DX192" s="31">
        <v>2862.6754140024655</v>
      </c>
      <c r="DY192" s="31">
        <v>770.04860721035709</v>
      </c>
      <c r="DZ192" s="31">
        <v>1284.6118517265136</v>
      </c>
      <c r="EA192" s="31">
        <v>4084.1112592874829</v>
      </c>
      <c r="EB192" s="31">
        <v>898.89703262050591</v>
      </c>
      <c r="EC192" s="31">
        <v>495.97698886316863</v>
      </c>
      <c r="ED192" s="31">
        <v>1074.624344230177</v>
      </c>
      <c r="EE192" s="31">
        <v>1775.6062088939693</v>
      </c>
      <c r="EF192" s="31">
        <v>574.83530904948122</v>
      </c>
      <c r="EG192" s="31">
        <v>448.96713009156235</v>
      </c>
      <c r="EH192" s="31">
        <v>580.68596986654597</v>
      </c>
      <c r="EI192" s="31">
        <v>2004.2262401250541</v>
      </c>
      <c r="EJ192" s="31">
        <v>1246.2259939217906</v>
      </c>
      <c r="EK192" s="31">
        <v>1102.543509848615</v>
      </c>
      <c r="EL192" s="31">
        <v>2935.8421493122069</v>
      </c>
      <c r="EM192" s="31">
        <v>7676.7660325992965</v>
      </c>
      <c r="EN192" s="31">
        <v>611.06992793480526</v>
      </c>
      <c r="EO192" s="31">
        <v>3844.1350049214311</v>
      </c>
      <c r="EP192" s="31">
        <v>894.81271803749439</v>
      </c>
      <c r="EQ192" s="31">
        <v>1264.8436595879739</v>
      </c>
      <c r="ER192" s="31">
        <v>591.46775135553173</v>
      </c>
      <c r="ES192" s="31">
        <v>680.29391825056564</v>
      </c>
      <c r="ET192" s="31">
        <v>1013.0464558140675</v>
      </c>
      <c r="EU192" s="31">
        <v>1468.9326054501742</v>
      </c>
      <c r="EV192" s="31">
        <v>989.65629203580875</v>
      </c>
      <c r="EW192" s="31">
        <v>2312.9929918189018</v>
      </c>
      <c r="EX192" s="31">
        <v>695.33987610931354</v>
      </c>
      <c r="EY192" s="31">
        <v>639.12588894123621</v>
      </c>
      <c r="EZ192" s="31">
        <v>893.75981297222563</v>
      </c>
      <c r="FA192" s="31">
        <v>1084.8237831120166</v>
      </c>
      <c r="FB192" s="31">
        <v>10593.356111480252</v>
      </c>
      <c r="FC192" s="31">
        <v>2652.1262000198517</v>
      </c>
      <c r="FD192" s="31">
        <v>1338.073566900699</v>
      </c>
      <c r="FE192" s="31">
        <v>3660.5293428581385</v>
      </c>
      <c r="FF192" s="31">
        <v>467.0623776186996</v>
      </c>
      <c r="FG192" s="31">
        <v>1161.0600127694033</v>
      </c>
      <c r="FH192" s="31">
        <v>742.43112248072009</v>
      </c>
      <c r="FI192" s="31">
        <v>1225.3982544326905</v>
      </c>
      <c r="FJ192" s="31">
        <v>1313.1201606085865</v>
      </c>
      <c r="FK192" s="31">
        <v>6367.0128098233918</v>
      </c>
      <c r="FL192" s="31">
        <v>409.2936870134705</v>
      </c>
      <c r="FM192" s="31">
        <v>847.58131974098137</v>
      </c>
      <c r="FN192" s="31">
        <v>3890.1255718021916</v>
      </c>
      <c r="FO192" s="31">
        <v>1016.9378213280636</v>
      </c>
      <c r="FP192" s="31">
        <v>2630.3221446271682</v>
      </c>
      <c r="FQ192" s="31">
        <v>524.85578034580919</v>
      </c>
      <c r="FR192" s="31">
        <v>614.22154211206043</v>
      </c>
      <c r="FS192" s="31">
        <v>4550.4843296922427</v>
      </c>
      <c r="FT192" s="31">
        <v>773.00624457804031</v>
      </c>
      <c r="FU192" s="31">
        <v>217.67542656889938</v>
      </c>
      <c r="FV192" s="31">
        <v>639.76799419750319</v>
      </c>
      <c r="FW192" s="31">
        <v>1320.1325716316169</v>
      </c>
      <c r="FX192" s="31">
        <v>1197.2038403756467</v>
      </c>
      <c r="FY192" s="32">
        <v>1447.0717008106908</v>
      </c>
      <c r="FZ192" s="31" t="s">
        <v>345</v>
      </c>
      <c r="GA192" s="49">
        <v>6037.6758874956095</v>
      </c>
    </row>
    <row r="193" spans="1:183">
      <c r="A193" s="50">
        <v>2001</v>
      </c>
      <c r="B193" s="31">
        <v>20812.893752713153</v>
      </c>
      <c r="C193" s="31">
        <v>20761.23827803024</v>
      </c>
      <c r="D193" s="31">
        <v>23059.374968492255</v>
      </c>
      <c r="E193" s="31">
        <v>20245.896528566154</v>
      </c>
      <c r="F193" s="31">
        <v>20683.761934969662</v>
      </c>
      <c r="G193" s="31">
        <v>19156.689896255069</v>
      </c>
      <c r="H193" s="31">
        <v>19068.708604405805</v>
      </c>
      <c r="I193" s="31">
        <v>22433.415566590054</v>
      </c>
      <c r="J193" s="31">
        <v>25468.003043057943</v>
      </c>
      <c r="K193" s="31">
        <v>20890.044742729304</v>
      </c>
      <c r="L193" s="31">
        <v>22594.124633081927</v>
      </c>
      <c r="M193" s="31">
        <v>20589.973655650279</v>
      </c>
      <c r="N193" s="32">
        <v>20234.527050034463</v>
      </c>
      <c r="O193" s="31">
        <v>22605.067763573898</v>
      </c>
      <c r="P193" s="31">
        <v>12625.791297370935</v>
      </c>
      <c r="Q193" s="31">
        <v>14021.32119633537</v>
      </c>
      <c r="R193" s="31">
        <v>16163.327737518781</v>
      </c>
      <c r="S193" s="31">
        <v>18250.357652002622</v>
      </c>
      <c r="T193" s="32">
        <v>19463.863297394826</v>
      </c>
      <c r="U193" s="31">
        <v>22270.861407691507</v>
      </c>
      <c r="V193" s="31">
        <v>16675.351745700886</v>
      </c>
      <c r="W193" s="31">
        <v>22598.527583899035</v>
      </c>
      <c r="X193" s="31">
        <v>28405.464787743713</v>
      </c>
      <c r="Y193" s="32">
        <v>27387.312034505518</v>
      </c>
      <c r="Z193" s="31">
        <v>2924.935796319588</v>
      </c>
      <c r="AA193" s="31">
        <v>5626.8999300267815</v>
      </c>
      <c r="AB193" s="31">
        <v>9081.8344226832614</v>
      </c>
      <c r="AC193" s="31">
        <v>7443.5180410599287</v>
      </c>
      <c r="AD193" s="31">
        <v>7399.6133024835826</v>
      </c>
      <c r="AE193" s="31">
        <v>3180.237475891126</v>
      </c>
      <c r="AF193" s="31">
        <v>4988.7955009644002</v>
      </c>
      <c r="AG193" s="32">
        <v>6143.1128728772983</v>
      </c>
      <c r="AH193" s="31">
        <v>5715.6242408088601</v>
      </c>
      <c r="AI193" s="31">
        <v>6679.0830738878176</v>
      </c>
      <c r="AJ193" s="31">
        <v>3175.6309377825987</v>
      </c>
      <c r="AK193" s="31">
        <v>13220.211730661465</v>
      </c>
      <c r="AL193" s="31">
        <v>2649.7050770357951</v>
      </c>
      <c r="AM193" s="32">
        <v>4988.6863596419171</v>
      </c>
      <c r="AN193" s="31">
        <v>9400.9066966222399</v>
      </c>
      <c r="AO193" s="31">
        <v>8475.985909251629</v>
      </c>
      <c r="AP193" s="32">
        <v>9081.8344226832596</v>
      </c>
      <c r="AQ193" s="31">
        <v>5028.0106035737026</v>
      </c>
      <c r="AR193" s="31">
        <v>2754.2814318509768</v>
      </c>
      <c r="AS193" s="31">
        <v>6799.5077911408289</v>
      </c>
      <c r="AT193" s="31">
        <v>12549.049990927939</v>
      </c>
      <c r="AU193" s="31">
        <v>3421.5561673512725</v>
      </c>
      <c r="AV193" s="31">
        <v>6401.9443384388214</v>
      </c>
      <c r="AW193" s="31">
        <v>2258.9567609032351</v>
      </c>
      <c r="AX193" s="31">
        <v>8372.3033635725205</v>
      </c>
      <c r="AY193" s="31">
        <v>6768.5048245729959</v>
      </c>
      <c r="AZ193" s="31">
        <v>2284.14251485146</v>
      </c>
      <c r="BA193" s="31">
        <v>5573.9446660296253</v>
      </c>
      <c r="BB193" s="31">
        <v>988.86343628980649</v>
      </c>
      <c r="BC193" s="31">
        <v>2459.7494999384699</v>
      </c>
      <c r="BD193" s="31">
        <v>3028.7786482147212</v>
      </c>
      <c r="BE193" s="31">
        <v>3547.1798654369968</v>
      </c>
      <c r="BF193" s="32">
        <v>4750.2512954617323</v>
      </c>
      <c r="BG193" s="31">
        <v>8124.290337984824</v>
      </c>
      <c r="BH193" s="31">
        <v>5524.6659585173584</v>
      </c>
      <c r="BI193" s="31">
        <v>10534.903917852022</v>
      </c>
      <c r="BJ193" s="31">
        <v>5068.7679083094554</v>
      </c>
      <c r="BK193" s="31">
        <v>7177.2623377801929</v>
      </c>
      <c r="BL193" s="31">
        <v>3766.5471021332828</v>
      </c>
      <c r="BM193" s="31">
        <v>7561.5292712066903</v>
      </c>
      <c r="BN193" s="31">
        <v>8590.3791310182842</v>
      </c>
      <c r="BO193" s="32">
        <v>6360.1964758489739</v>
      </c>
      <c r="BP193" s="31">
        <v>2550.8545476275845</v>
      </c>
      <c r="BQ193" s="31">
        <v>6135.4001059883412</v>
      </c>
      <c r="BR193" s="31">
        <v>2482.4309788454643</v>
      </c>
      <c r="BS193" s="31">
        <v>3710.9420713867758</v>
      </c>
      <c r="BT193" s="31">
        <v>3334.2307387758333</v>
      </c>
      <c r="BU193" s="31">
        <v>2709.0676065363664</v>
      </c>
      <c r="BV193" s="31">
        <v>3947.9794399149237</v>
      </c>
      <c r="BW193" s="31">
        <v>739.52711385248006</v>
      </c>
      <c r="BX193" s="31">
        <v>1911.5474045331771</v>
      </c>
      <c r="BY193" s="31">
        <v>3626.1182014544615</v>
      </c>
      <c r="BZ193" s="31">
        <v>1532.0245885385684</v>
      </c>
      <c r="CA193" s="31">
        <v>5587.0596205962056</v>
      </c>
      <c r="CB193" s="31">
        <v>2993.7282229965158</v>
      </c>
      <c r="CC193" s="31">
        <v>14332.985930171964</v>
      </c>
      <c r="CD193" s="31">
        <v>12768.61489191353</v>
      </c>
      <c r="CE193" s="32">
        <v>3555.944530624764</v>
      </c>
      <c r="CF193" s="31">
        <v>7218.6046392868002</v>
      </c>
      <c r="CG193" s="32">
        <v>5846.2951931083271</v>
      </c>
      <c r="CH193" s="31">
        <v>3758.9314777686045</v>
      </c>
      <c r="CI193" s="31">
        <v>1966.2552704735083</v>
      </c>
      <c r="CJ193" s="31">
        <v>3358.2580071070502</v>
      </c>
      <c r="CK193" s="31">
        <v>20736.122924739313</v>
      </c>
      <c r="CL193" s="31">
        <v>2364.0211858485973</v>
      </c>
      <c r="CM193" s="31">
        <v>14947.259846371422</v>
      </c>
      <c r="CN193" s="31">
        <v>6487.0948012232411</v>
      </c>
      <c r="CO193" s="31">
        <v>16354.059674569897</v>
      </c>
      <c r="CP193" s="31">
        <v>850.64899330867877</v>
      </c>
      <c r="CQ193" s="31">
        <v>1529.9486888764072</v>
      </c>
      <c r="CR193" s="31">
        <v>23245.645383124833</v>
      </c>
      <c r="CS193" s="31">
        <v>8027.4740899375029</v>
      </c>
      <c r="CT193" s="31">
        <v>1025.789230922132</v>
      </c>
      <c r="CU193" s="31">
        <v>1799.0379451201602</v>
      </c>
      <c r="CV193" s="31">
        <v>21641.661394077088</v>
      </c>
      <c r="CW193" s="31">
        <v>3503.5941602121366</v>
      </c>
      <c r="CX193" s="32">
        <v>3921.6645373656925</v>
      </c>
      <c r="CY193" s="31">
        <v>506.59629463377132</v>
      </c>
      <c r="CZ193" s="31">
        <v>1191.2201961223027</v>
      </c>
      <c r="DA193" s="31">
        <v>1240.5360776527325</v>
      </c>
      <c r="DB193" s="31">
        <v>1043.0879248059694</v>
      </c>
      <c r="DC193" s="31">
        <v>1177.4978714551021</v>
      </c>
      <c r="DD193" s="31">
        <v>1910.7907786632841</v>
      </c>
      <c r="DE193" s="31">
        <v>3008.5142421918376</v>
      </c>
      <c r="DF193" s="32">
        <v>1564.3507240983099</v>
      </c>
      <c r="DG193" s="31">
        <v>5200.1902810984857</v>
      </c>
      <c r="DH193" s="31">
        <v>4979.391879464828</v>
      </c>
      <c r="DI193" s="31">
        <v>1293.7176155393549</v>
      </c>
      <c r="DJ193" s="31">
        <v>15755.177048384172</v>
      </c>
      <c r="DK193" s="31">
        <v>4175.9017095194649</v>
      </c>
      <c r="DL193" s="31">
        <v>9764.633114932165</v>
      </c>
      <c r="DM193" s="31">
        <v>3506.8593364345661</v>
      </c>
      <c r="DN193" s="31">
        <v>7387.1307864078926</v>
      </c>
      <c r="DO193" s="31">
        <v>9958.275720233316</v>
      </c>
      <c r="DP193" s="31">
        <v>7469.1911029687544</v>
      </c>
      <c r="DQ193" s="31">
        <v>7447.6316543294652</v>
      </c>
      <c r="DR193" s="31">
        <v>5868.6292083077496</v>
      </c>
      <c r="DS193" s="31">
        <v>12496.283943061888</v>
      </c>
      <c r="DT193" s="31">
        <v>2626.3812293241494</v>
      </c>
      <c r="DU193" s="31">
        <v>3962.5881631401412</v>
      </c>
      <c r="DV193" s="32">
        <v>5526.9803901901478</v>
      </c>
      <c r="DW193" s="32">
        <v>3927.1862748193444</v>
      </c>
      <c r="DX193" s="31">
        <v>2894.7694275372723</v>
      </c>
      <c r="DY193" s="31">
        <v>781.80844943348541</v>
      </c>
      <c r="DZ193" s="31">
        <v>1305.4528684431625</v>
      </c>
      <c r="EA193" s="31">
        <v>4210.5963270904649</v>
      </c>
      <c r="EB193" s="31">
        <v>923.13861814272229</v>
      </c>
      <c r="EC193" s="31">
        <v>492.34197518555334</v>
      </c>
      <c r="ED193" s="31">
        <v>1105.3772381549329</v>
      </c>
      <c r="EE193" s="31">
        <v>1864.5351117117962</v>
      </c>
      <c r="EF193" s="31">
        <v>568.25670996872839</v>
      </c>
      <c r="EG193" s="31">
        <v>479.13002994837768</v>
      </c>
      <c r="EH193" s="31">
        <v>576.73897699247391</v>
      </c>
      <c r="EI193" s="31">
        <v>1989.2061261993108</v>
      </c>
      <c r="EJ193" s="31">
        <v>1216.7430498398471</v>
      </c>
      <c r="EK193" s="31">
        <v>1105.5831951354337</v>
      </c>
      <c r="EL193" s="31">
        <v>2978.74744099697</v>
      </c>
      <c r="EM193" s="31">
        <v>10477.96188717957</v>
      </c>
      <c r="EN193" s="31">
        <v>638.5171923014509</v>
      </c>
      <c r="EO193" s="31">
        <v>3819.8674077377527</v>
      </c>
      <c r="EP193" s="31">
        <v>916.7083727683106</v>
      </c>
      <c r="EQ193" s="31">
        <v>1289.1501100344706</v>
      </c>
      <c r="ER193" s="31">
        <v>610.19916539581436</v>
      </c>
      <c r="ES193" s="31">
        <v>666.68962957009626</v>
      </c>
      <c r="ET193" s="31">
        <v>998.31619210011297</v>
      </c>
      <c r="EU193" s="31">
        <v>1504.4906912935696</v>
      </c>
      <c r="EV193" s="31">
        <v>982.84123018960634</v>
      </c>
      <c r="EW193" s="31">
        <v>2390.9480576552414</v>
      </c>
      <c r="EX193" s="31">
        <v>714.98895902241861</v>
      </c>
      <c r="EY193" s="31">
        <v>598.74298621395326</v>
      </c>
      <c r="EZ193" s="31">
        <v>978.02693654044822</v>
      </c>
      <c r="FA193" s="31">
        <v>1103.7531895622051</v>
      </c>
      <c r="FB193" s="31">
        <v>11232.36256112893</v>
      </c>
      <c r="FC193" s="31">
        <v>2771.0934201551736</v>
      </c>
      <c r="FD193" s="31">
        <v>1476.6290119533401</v>
      </c>
      <c r="FE193" s="31">
        <v>3660.2797377703869</v>
      </c>
      <c r="FF193" s="31">
        <v>482.12689248887136</v>
      </c>
      <c r="FG193" s="31">
        <v>1170.1208809337725</v>
      </c>
      <c r="FH193" s="31">
        <v>774.5143902246316</v>
      </c>
      <c r="FI193" s="31">
        <v>1235.4426700096292</v>
      </c>
      <c r="FJ193" s="31">
        <v>1337.0430411103623</v>
      </c>
      <c r="FK193" s="31">
        <v>6149.2023499183015</v>
      </c>
      <c r="FL193" s="31">
        <v>457.63072699398145</v>
      </c>
      <c r="FM193" s="31">
        <v>835.34740211678161</v>
      </c>
      <c r="FN193" s="31">
        <v>3950.2622146222548</v>
      </c>
      <c r="FO193" s="31">
        <v>1052.2083755889369</v>
      </c>
      <c r="FP193" s="31">
        <v>2646.8776382969045</v>
      </c>
      <c r="FQ193" s="31">
        <v>543.60708978667265</v>
      </c>
      <c r="FR193" s="31">
        <v>601.25723052082458</v>
      </c>
      <c r="FS193" s="31">
        <v>4722.2833144576425</v>
      </c>
      <c r="FT193" s="31">
        <v>786.75570783671867</v>
      </c>
      <c r="FU193" s="31">
        <v>206.53661371323858</v>
      </c>
      <c r="FV193" s="31">
        <v>656.04774196106825</v>
      </c>
      <c r="FW193" s="31">
        <v>1279.3381786346397</v>
      </c>
      <c r="FX193" s="31">
        <v>1211.4699441048604</v>
      </c>
      <c r="FY193" s="32">
        <v>1471.1565315067994</v>
      </c>
      <c r="FZ193" s="31" t="s">
        <v>345</v>
      </c>
      <c r="GA193" s="49">
        <v>6131.7054714729165</v>
      </c>
    </row>
    <row r="194" spans="1:183">
      <c r="A194" s="50">
        <v>2002</v>
      </c>
      <c r="B194" s="31">
        <v>20955.874050969083</v>
      </c>
      <c r="C194" s="31">
        <v>21032.935510867468</v>
      </c>
      <c r="D194" s="31">
        <v>23082.620718988044</v>
      </c>
      <c r="E194" s="31">
        <v>20521.702224843684</v>
      </c>
      <c r="F194" s="31">
        <v>20777.515405392292</v>
      </c>
      <c r="G194" s="31">
        <v>19140.378346158221</v>
      </c>
      <c r="H194" s="31">
        <v>19107.204224406651</v>
      </c>
      <c r="I194" s="31">
        <v>22300.861573309401</v>
      </c>
      <c r="J194" s="31">
        <v>25733.360878438994</v>
      </c>
      <c r="K194" s="31">
        <v>21360.955997319634</v>
      </c>
      <c r="L194" s="31">
        <v>22536.332019652375</v>
      </c>
      <c r="M194" s="31">
        <v>20945.65316503348</v>
      </c>
      <c r="N194" s="32">
        <v>20347.227885599492</v>
      </c>
      <c r="O194" s="31">
        <v>23822.713967345979</v>
      </c>
      <c r="P194" s="31">
        <v>13092.775717679493</v>
      </c>
      <c r="Q194" s="31">
        <v>14067.842727916697</v>
      </c>
      <c r="R194" s="31">
        <v>16572.834026818295</v>
      </c>
      <c r="S194" s="31">
        <v>18666.904819789201</v>
      </c>
      <c r="T194" s="32">
        <v>19627.707521937024</v>
      </c>
      <c r="U194" s="31">
        <v>22910.416128198503</v>
      </c>
      <c r="V194" s="31">
        <v>17170.343766033864</v>
      </c>
      <c r="W194" s="31">
        <v>23156.410985746341</v>
      </c>
      <c r="X194" s="31">
        <v>28603.924855913545</v>
      </c>
      <c r="Y194" s="32">
        <v>27648.64407027177</v>
      </c>
      <c r="Z194" s="31">
        <v>3008.6880772718227</v>
      </c>
      <c r="AA194" s="31">
        <v>5961.6434441722013</v>
      </c>
      <c r="AB194" s="31">
        <v>9310.6580621506728</v>
      </c>
      <c r="AC194" s="31">
        <v>7789.0074422959997</v>
      </c>
      <c r="AD194" s="31">
        <v>7509.9720457549074</v>
      </c>
      <c r="AE194" s="31">
        <v>3342.7827541480865</v>
      </c>
      <c r="AF194" s="31">
        <v>5156.6771867263569</v>
      </c>
      <c r="AG194" s="32">
        <v>6321.3953759343976</v>
      </c>
      <c r="AH194" s="31">
        <v>5850.0890070396063</v>
      </c>
      <c r="AI194" s="31">
        <v>6960.6790543806328</v>
      </c>
      <c r="AJ194" s="31">
        <v>3193.9019971545163</v>
      </c>
      <c r="AK194" s="31">
        <v>13654.319748492084</v>
      </c>
      <c r="AL194" s="31">
        <v>2748.7437986483092</v>
      </c>
      <c r="AM194" s="32">
        <v>5156.5912776293089</v>
      </c>
      <c r="AN194" s="31">
        <v>9573.3400804091525</v>
      </c>
      <c r="AO194" s="31">
        <v>8812.6694530847399</v>
      </c>
      <c r="AP194" s="32">
        <v>9310.6580621506728</v>
      </c>
      <c r="AQ194" s="31">
        <v>5813.6856875192971</v>
      </c>
      <c r="AR194" s="31">
        <v>3031.939131618783</v>
      </c>
      <c r="AS194" s="31">
        <v>7171.756083071693</v>
      </c>
      <c r="AT194" s="31">
        <v>13550.113949182038</v>
      </c>
      <c r="AU194" s="31">
        <v>3623.3360497654712</v>
      </c>
      <c r="AV194" s="31">
        <v>7017.6914531319426</v>
      </c>
      <c r="AW194" s="31">
        <v>2232.6122471370363</v>
      </c>
      <c r="AX194" s="31">
        <v>8976.7516362233873</v>
      </c>
      <c r="AY194" s="31">
        <v>7253.663288626286</v>
      </c>
      <c r="AZ194" s="31">
        <v>2468.5079121962967</v>
      </c>
      <c r="BA194" s="31">
        <v>5869.1675587991931</v>
      </c>
      <c r="BB194" s="31">
        <v>1063.8412629094832</v>
      </c>
      <c r="BC194" s="31">
        <v>2471.7723927862698</v>
      </c>
      <c r="BD194" s="31">
        <v>3216.1773392079176</v>
      </c>
      <c r="BE194" s="31">
        <v>3649.5566447226774</v>
      </c>
      <c r="BF194" s="32">
        <v>5020.1143172538859</v>
      </c>
      <c r="BG194" s="31">
        <v>7181.1363456933077</v>
      </c>
      <c r="BH194" s="31">
        <v>5552.3432073994863</v>
      </c>
      <c r="BI194" s="31">
        <v>10645.575335397316</v>
      </c>
      <c r="BJ194" s="31">
        <v>5083.5581480131241</v>
      </c>
      <c r="BK194" s="31">
        <v>7145.3602811407163</v>
      </c>
      <c r="BL194" s="31">
        <v>3894.2043002752771</v>
      </c>
      <c r="BM194" s="31">
        <v>6689.7268408551063</v>
      </c>
      <c r="BN194" s="31">
        <v>7717.0138888888896</v>
      </c>
      <c r="BO194" s="32">
        <v>6236.9960721791667</v>
      </c>
      <c r="BP194" s="31">
        <v>2559.470849918052</v>
      </c>
      <c r="BQ194" s="31">
        <v>6212.7215849843587</v>
      </c>
      <c r="BR194" s="31">
        <v>2509.8634294385433</v>
      </c>
      <c r="BS194" s="31">
        <v>3815.2073732718895</v>
      </c>
      <c r="BT194" s="31">
        <v>3316.9096437202775</v>
      </c>
      <c r="BU194" s="31">
        <v>2718.9367725699904</v>
      </c>
      <c r="BV194" s="31">
        <v>3958.546971408708</v>
      </c>
      <c r="BW194" s="31">
        <v>722.14511041009462</v>
      </c>
      <c r="BX194" s="31">
        <v>1915.2870729129975</v>
      </c>
      <c r="BY194" s="31">
        <v>3629.7327350328878</v>
      </c>
      <c r="BZ194" s="31">
        <v>1509.7087378640776</v>
      </c>
      <c r="CA194" s="31">
        <v>5614.7186147186148</v>
      </c>
      <c r="CB194" s="31">
        <v>2915.7894736842109</v>
      </c>
      <c r="CC194" s="31">
        <v>14329.963711767756</v>
      </c>
      <c r="CD194" s="31">
        <v>13209.470304975923</v>
      </c>
      <c r="CE194" s="32">
        <v>3563.064662512108</v>
      </c>
      <c r="CF194" s="31">
        <v>7214.9396455934566</v>
      </c>
      <c r="CG194" s="32">
        <v>5746.6096719225598</v>
      </c>
      <c r="CH194" s="31">
        <v>4197.1454233052173</v>
      </c>
      <c r="CI194" s="31">
        <v>2000.9185421437717</v>
      </c>
      <c r="CJ194" s="31">
        <v>3456.1187883794346</v>
      </c>
      <c r="CK194" s="31">
        <v>20755.27373080582</v>
      </c>
      <c r="CL194" s="31">
        <v>2413.2290221933808</v>
      </c>
      <c r="CM194" s="31">
        <v>15763.573776875384</v>
      </c>
      <c r="CN194" s="31">
        <v>6781.8349709811437</v>
      </c>
      <c r="CO194" s="31">
        <v>16854.594011505593</v>
      </c>
      <c r="CP194" s="31">
        <v>873.46691590242654</v>
      </c>
      <c r="CQ194" s="31">
        <v>1696.672218377113</v>
      </c>
      <c r="CR194" s="31">
        <v>23512.566997805538</v>
      </c>
      <c r="CS194" s="31">
        <v>8197.9257176683059</v>
      </c>
      <c r="CT194" s="31">
        <v>1003.71682410067</v>
      </c>
      <c r="CU194" s="31">
        <v>1819.7887202097058</v>
      </c>
      <c r="CV194" s="31">
        <v>21698.579640279397</v>
      </c>
      <c r="CW194" s="31">
        <v>3601.4737117933123</v>
      </c>
      <c r="CX194" s="32">
        <v>4125.1812514183703</v>
      </c>
      <c r="CY194" s="31">
        <v>618.7173270335029</v>
      </c>
      <c r="CZ194" s="31">
        <v>1234.5886567283135</v>
      </c>
      <c r="DA194" s="31">
        <v>1280.9897043113672</v>
      </c>
      <c r="DB194" s="31">
        <v>1027.854080427669</v>
      </c>
      <c r="DC194" s="31">
        <v>1165.7075103066784</v>
      </c>
      <c r="DD194" s="31">
        <v>2023.0983021788913</v>
      </c>
      <c r="DE194" s="31">
        <v>3259.3480890472692</v>
      </c>
      <c r="DF194" s="32">
        <v>1651.7686382344139</v>
      </c>
      <c r="DG194" s="31">
        <v>5377.8429822196022</v>
      </c>
      <c r="DH194" s="31">
        <v>5187.8810118672409</v>
      </c>
      <c r="DI194" s="31">
        <v>1345.6065157736398</v>
      </c>
      <c r="DJ194" s="31">
        <v>15370.026720924901</v>
      </c>
      <c r="DK194" s="31">
        <v>4289.802862757585</v>
      </c>
      <c r="DL194" s="31">
        <v>9725.979974057107</v>
      </c>
      <c r="DM194" s="31">
        <v>3573.1498652733408</v>
      </c>
      <c r="DN194" s="31">
        <v>7323.7431908564085</v>
      </c>
      <c r="DO194" s="31">
        <v>9787.0273458507072</v>
      </c>
      <c r="DP194" s="31">
        <v>7272.9872448451515</v>
      </c>
      <c r="DQ194" s="31">
        <v>7690.7455396753548</v>
      </c>
      <c r="DR194" s="31">
        <v>6234.3546350465049</v>
      </c>
      <c r="DS194" s="31">
        <v>12205.678427069744</v>
      </c>
      <c r="DT194" s="31">
        <v>2637.8592097139212</v>
      </c>
      <c r="DU194" s="31">
        <v>3061.2970091797451</v>
      </c>
      <c r="DV194" s="32">
        <v>5664.550829944038</v>
      </c>
      <c r="DW194" s="32">
        <v>4121.2755108225474</v>
      </c>
      <c r="DX194" s="31">
        <v>2968.4331285300023</v>
      </c>
      <c r="DY194" s="31">
        <v>875.88785289916564</v>
      </c>
      <c r="DZ194" s="31">
        <v>1339.6584918338729</v>
      </c>
      <c r="EA194" s="31">
        <v>4338.6208843662471</v>
      </c>
      <c r="EB194" s="31">
        <v>929.04568525740694</v>
      </c>
      <c r="EC194" s="31">
        <v>498.92623326503423</v>
      </c>
      <c r="ED194" s="31">
        <v>1148.844305500628</v>
      </c>
      <c r="EE194" s="31">
        <v>1940.632294174437</v>
      </c>
      <c r="EF194" s="31">
        <v>557.05413589259172</v>
      </c>
      <c r="EG194" s="31">
        <v>510.53834353955631</v>
      </c>
      <c r="EH194" s="31">
        <v>572.66500723965703</v>
      </c>
      <c r="EI194" s="31">
        <v>2039.6820702247553</v>
      </c>
      <c r="EJ194" s="31">
        <v>1172.9654502396247</v>
      </c>
      <c r="EK194" s="31">
        <v>1110.8230371734583</v>
      </c>
      <c r="EL194" s="31">
        <v>3014.6359851077536</v>
      </c>
      <c r="EM194" s="31">
        <v>11154.764922306456</v>
      </c>
      <c r="EN194" s="31">
        <v>628.7976906400927</v>
      </c>
      <c r="EO194" s="31">
        <v>3728.0177296156712</v>
      </c>
      <c r="EP194" s="31">
        <v>860.22036458526259</v>
      </c>
      <c r="EQ194" s="31">
        <v>1317.014026572461</v>
      </c>
      <c r="ER194" s="31">
        <v>616.40993091326322</v>
      </c>
      <c r="ES194" s="31">
        <v>619.59913586173798</v>
      </c>
      <c r="ET194" s="31">
        <v>982.41920558330071</v>
      </c>
      <c r="EU194" s="31">
        <v>1562.2914879420457</v>
      </c>
      <c r="EV194" s="31">
        <v>1012.3858358308595</v>
      </c>
      <c r="EW194" s="31">
        <v>2366.5453746191965</v>
      </c>
      <c r="EX194" s="31">
        <v>605.58828426717037</v>
      </c>
      <c r="EY194" s="31">
        <v>597.39948716466472</v>
      </c>
      <c r="EZ194" s="31">
        <v>995.36535671682032</v>
      </c>
      <c r="FA194" s="31">
        <v>1120.1267551850508</v>
      </c>
      <c r="FB194" s="31">
        <v>11501.417835795603</v>
      </c>
      <c r="FC194" s="31">
        <v>2811.8187319868766</v>
      </c>
      <c r="FD194" s="31">
        <v>1550.8057624871399</v>
      </c>
      <c r="FE194" s="31">
        <v>3703.3221262913939</v>
      </c>
      <c r="FF194" s="31">
        <v>478.54169189547292</v>
      </c>
      <c r="FG194" s="31">
        <v>1161.3998080756612</v>
      </c>
      <c r="FH194" s="31">
        <v>825.91204048281429</v>
      </c>
      <c r="FI194" s="31">
        <v>1255.2350339617331</v>
      </c>
      <c r="FJ194" s="31">
        <v>1314.7036265820088</v>
      </c>
      <c r="FK194" s="31">
        <v>6151.0015408320496</v>
      </c>
      <c r="FL194" s="31">
        <v>553.16651486271576</v>
      </c>
      <c r="FM194" s="31">
        <v>847.94055298488752</v>
      </c>
      <c r="FN194" s="31">
        <v>4048.0107267509638</v>
      </c>
      <c r="FO194" s="31">
        <v>1089.0826013512667</v>
      </c>
      <c r="FP194" s="31">
        <v>2700.2421547436938</v>
      </c>
      <c r="FQ194" s="31">
        <v>569.31128962883781</v>
      </c>
      <c r="FR194" s="31">
        <v>611.36606462277928</v>
      </c>
      <c r="FS194" s="31">
        <v>4751.866468531558</v>
      </c>
      <c r="FT194" s="31">
        <v>814.54035812684606</v>
      </c>
      <c r="FU194" s="31">
        <v>207.17236300387825</v>
      </c>
      <c r="FV194" s="31">
        <v>665.28249536799183</v>
      </c>
      <c r="FW194" s="31">
        <v>1202.6782028038558</v>
      </c>
      <c r="FX194" s="31">
        <v>1210.4150895786022</v>
      </c>
      <c r="FY194" s="32">
        <v>1482.6293515273842</v>
      </c>
      <c r="FZ194" s="31" t="s">
        <v>345</v>
      </c>
      <c r="GA194" s="49">
        <v>6261.7342670542766</v>
      </c>
    </row>
    <row r="195" spans="1:183">
      <c r="A195" s="50">
        <v>2003</v>
      </c>
      <c r="B195" s="31">
        <v>21165.047259127423</v>
      </c>
      <c r="C195" s="31">
        <v>21205.859280924735</v>
      </c>
      <c r="D195" s="31">
        <v>23088.582457475135</v>
      </c>
      <c r="E195" s="31">
        <v>20845.802738257305</v>
      </c>
      <c r="F195" s="31">
        <v>20891.074616782746</v>
      </c>
      <c r="G195" s="31">
        <v>19087.572240241872</v>
      </c>
      <c r="H195" s="31">
        <v>19090.076575105504</v>
      </c>
      <c r="I195" s="31">
        <v>22237.162373403899</v>
      </c>
      <c r="J195" s="31">
        <v>25879.3958818106</v>
      </c>
      <c r="K195" s="31">
        <v>21732.998885172798</v>
      </c>
      <c r="L195" s="31">
        <v>22341.775509396935</v>
      </c>
      <c r="M195" s="31">
        <v>21460.896151683923</v>
      </c>
      <c r="N195" s="32">
        <v>20468.924758827925</v>
      </c>
      <c r="O195" s="31">
        <v>24601.537758570732</v>
      </c>
      <c r="P195" s="31">
        <v>13724.614610747562</v>
      </c>
      <c r="Q195" s="31">
        <v>13896.624556116893</v>
      </c>
      <c r="R195" s="31">
        <v>17059.177824292179</v>
      </c>
      <c r="S195" s="31">
        <v>19081.952399870279</v>
      </c>
      <c r="T195" s="32">
        <v>19801.145424511269</v>
      </c>
      <c r="U195" s="31">
        <v>23331.815652349873</v>
      </c>
      <c r="V195" s="31">
        <v>17485.60606060606</v>
      </c>
      <c r="W195" s="31">
        <v>23409.043870927278</v>
      </c>
      <c r="X195" s="31">
        <v>29074.234618222948</v>
      </c>
      <c r="Y195" s="32">
        <v>28090.274361838183</v>
      </c>
      <c r="Z195" s="31">
        <v>3172.7065009717462</v>
      </c>
      <c r="AA195" s="31">
        <v>6278.1386523571664</v>
      </c>
      <c r="AB195" s="31">
        <v>9663.766883444594</v>
      </c>
      <c r="AC195" s="31">
        <v>8136.5156901472437</v>
      </c>
      <c r="AD195" s="31">
        <v>7804.2418263748532</v>
      </c>
      <c r="AE195" s="31">
        <v>3510.3494974107898</v>
      </c>
      <c r="AF195" s="31">
        <v>5306.1797752808989</v>
      </c>
      <c r="AG195" s="32">
        <v>6573.3658820440969</v>
      </c>
      <c r="AH195" s="31">
        <v>5926.6460918329885</v>
      </c>
      <c r="AI195" s="31">
        <v>7232.937092880712</v>
      </c>
      <c r="AJ195" s="31">
        <v>3294.867825237623</v>
      </c>
      <c r="AK195" s="31">
        <v>14225.758329189459</v>
      </c>
      <c r="AL195" s="31">
        <v>2791.0912805077483</v>
      </c>
      <c r="AM195" s="32">
        <v>5306.1578660517534</v>
      </c>
      <c r="AN195" s="31">
        <v>9923.7280885431956</v>
      </c>
      <c r="AO195" s="31">
        <v>9171.7644504492455</v>
      </c>
      <c r="AP195" s="32">
        <v>9663.766883444594</v>
      </c>
      <c r="AQ195" s="31">
        <v>6648.4938797629393</v>
      </c>
      <c r="AR195" s="31">
        <v>3354.4970497747254</v>
      </c>
      <c r="AS195" s="31">
        <v>7698.0999868605013</v>
      </c>
      <c r="AT195" s="31">
        <v>14340.277493898546</v>
      </c>
      <c r="AU195" s="31">
        <v>4040.4255774622147</v>
      </c>
      <c r="AV195" s="31">
        <v>7654.9240715584501</v>
      </c>
      <c r="AW195" s="31">
        <v>2353.7266132417808</v>
      </c>
      <c r="AX195" s="31">
        <v>9721.7180931954681</v>
      </c>
      <c r="AY195" s="31">
        <v>7986.1470476943678</v>
      </c>
      <c r="AZ195" s="31">
        <v>2630.650233671392</v>
      </c>
      <c r="BA195" s="31">
        <v>6334.929083437085</v>
      </c>
      <c r="BB195" s="31">
        <v>1151.647688608065</v>
      </c>
      <c r="BC195" s="31">
        <v>2609.1434763997581</v>
      </c>
      <c r="BD195" s="31">
        <v>3547.2855187656978</v>
      </c>
      <c r="BE195" s="31">
        <v>3766.7468403615289</v>
      </c>
      <c r="BF195" s="32">
        <v>5419.6290605982331</v>
      </c>
      <c r="BG195" s="31">
        <v>7744.3916944908178</v>
      </c>
      <c r="BH195" s="31">
        <v>5535.850184822787</v>
      </c>
      <c r="BI195" s="31">
        <v>10942.189892802449</v>
      </c>
      <c r="BJ195" s="31">
        <v>5233.8165638007749</v>
      </c>
      <c r="BK195" s="31">
        <v>7158.9073849065935</v>
      </c>
      <c r="BL195" s="31">
        <v>3991.6040329972502</v>
      </c>
      <c r="BM195" s="31">
        <v>6798.641865958075</v>
      </c>
      <c r="BN195" s="31">
        <v>7012.75208800163</v>
      </c>
      <c r="BO195" s="32">
        <v>6273.3051688646538</v>
      </c>
      <c r="BP195" s="31">
        <v>2575.1806399816496</v>
      </c>
      <c r="BQ195" s="31">
        <v>6503.4624262631451</v>
      </c>
      <c r="BR195" s="31">
        <v>2595.0031119409618</v>
      </c>
      <c r="BS195" s="31">
        <v>3745.5473624503684</v>
      </c>
      <c r="BT195" s="31">
        <v>3371.4030552967311</v>
      </c>
      <c r="BU195" s="31">
        <v>2730.8523780111182</v>
      </c>
      <c r="BV195" s="31">
        <v>3982.0895522388059</v>
      </c>
      <c r="BW195" s="31">
        <v>711.40274854525194</v>
      </c>
      <c r="BX195" s="31">
        <v>1953.0856122254829</v>
      </c>
      <c r="BY195" s="31">
        <v>3723.3524230615021</v>
      </c>
      <c r="BZ195" s="31">
        <v>1515.8835837930378</v>
      </c>
      <c r="CA195" s="31">
        <v>5730.8447937131632</v>
      </c>
      <c r="CB195" s="31">
        <v>2951.1670253269326</v>
      </c>
      <c r="CC195" s="31">
        <v>14488.006190353366</v>
      </c>
      <c r="CD195" s="31">
        <v>15160.225442834138</v>
      </c>
      <c r="CE195" s="32">
        <v>3621.3856836623213</v>
      </c>
      <c r="CF195" s="31">
        <v>7303.6560011596976</v>
      </c>
      <c r="CG195" s="32">
        <v>5785.8412372654402</v>
      </c>
      <c r="CH195" s="31">
        <v>4802.8430611611293</v>
      </c>
      <c r="CI195" s="31">
        <v>2134.4278603201501</v>
      </c>
      <c r="CJ195" s="31">
        <v>3582.0965137318403</v>
      </c>
      <c r="CK195" s="31">
        <v>21091.914131817397</v>
      </c>
      <c r="CL195" s="31">
        <v>2478.5107075662486</v>
      </c>
      <c r="CM195" s="31">
        <v>16177.350010327</v>
      </c>
      <c r="CN195" s="31">
        <v>7194.5101059772687</v>
      </c>
      <c r="CO195" s="31">
        <v>17355.84705264305</v>
      </c>
      <c r="CP195" s="31">
        <v>904.73498915184985</v>
      </c>
      <c r="CQ195" s="31">
        <v>1912.5807687289002</v>
      </c>
      <c r="CR195" s="31">
        <v>24098.212243095164</v>
      </c>
      <c r="CS195" s="31">
        <v>8511.5854961173918</v>
      </c>
      <c r="CT195" s="31">
        <v>1016.6932707875791</v>
      </c>
      <c r="CU195" s="31">
        <v>1871.9370950261057</v>
      </c>
      <c r="CV195" s="31">
        <v>21958.067596523375</v>
      </c>
      <c r="CW195" s="31">
        <v>3770.9345935797483</v>
      </c>
      <c r="CX195" s="32">
        <v>4439.0339677329466</v>
      </c>
      <c r="CY195" s="31">
        <v>668.43163462835059</v>
      </c>
      <c r="CZ195" s="31">
        <v>1276.3171088522499</v>
      </c>
      <c r="DA195" s="31">
        <v>1322.2900442367659</v>
      </c>
      <c r="DB195" s="31">
        <v>1013.2596573953947</v>
      </c>
      <c r="DC195" s="31">
        <v>1155.7985376020401</v>
      </c>
      <c r="DD195" s="31">
        <v>2146.5593821565803</v>
      </c>
      <c r="DE195" s="31">
        <v>3406.9597163339818</v>
      </c>
      <c r="DF195" s="32">
        <v>1725.5833542112553</v>
      </c>
      <c r="DG195" s="31">
        <v>5672.638548763709</v>
      </c>
      <c r="DH195" s="31">
        <v>3994.5851411878393</v>
      </c>
      <c r="DI195" s="31">
        <v>1023.2013830558321</v>
      </c>
      <c r="DJ195" s="31">
        <v>15427.179544291912</v>
      </c>
      <c r="DK195" s="31">
        <v>4344.8440689233939</v>
      </c>
      <c r="DL195" s="31">
        <v>10958.8802658164</v>
      </c>
      <c r="DM195" s="31">
        <v>3669.8664085001951</v>
      </c>
      <c r="DN195" s="31">
        <v>7220.8618817893639</v>
      </c>
      <c r="DO195" s="31">
        <v>9925.2811266580047</v>
      </c>
      <c r="DP195" s="31">
        <v>7629.4160900634415</v>
      </c>
      <c r="DQ195" s="31">
        <v>7585.3798063636368</v>
      </c>
      <c r="DR195" s="31">
        <v>6498.864223241173</v>
      </c>
      <c r="DS195" s="31">
        <v>13022.751025002011</v>
      </c>
      <c r="DT195" s="31">
        <v>2643.7846740830464</v>
      </c>
      <c r="DU195" s="31">
        <v>2573.6345438947669</v>
      </c>
      <c r="DV195" s="32">
        <v>5451.1732319205648</v>
      </c>
      <c r="DW195" s="32">
        <v>4388.9827050928798</v>
      </c>
      <c r="DX195" s="31">
        <v>3130.4093264913085</v>
      </c>
      <c r="DY195" s="31">
        <v>881.33496245395486</v>
      </c>
      <c r="DZ195" s="31">
        <v>1348.147924718696</v>
      </c>
      <c r="EA195" s="31">
        <v>4429.1460430861198</v>
      </c>
      <c r="EB195" s="31">
        <v>966.44617070101367</v>
      </c>
      <c r="EC195" s="31">
        <v>477.39693735109785</v>
      </c>
      <c r="ED195" s="31">
        <v>1166.231467654088</v>
      </c>
      <c r="EE195" s="31">
        <v>2014.0474355432113</v>
      </c>
      <c r="EF195" s="31">
        <v>506.57257271356303</v>
      </c>
      <c r="EG195" s="31">
        <v>564.8464280895613</v>
      </c>
      <c r="EH195" s="31">
        <v>570.05520534620189</v>
      </c>
      <c r="EI195" s="31">
        <v>2005.4167046203077</v>
      </c>
      <c r="EJ195" s="31">
        <v>1128.7356367643044</v>
      </c>
      <c r="EK195" s="31">
        <v>1124.4066239362983</v>
      </c>
      <c r="EL195" s="31">
        <v>3052.2770155073704</v>
      </c>
      <c r="EM195" s="31">
        <v>12824.507815430086</v>
      </c>
      <c r="EN195" s="31">
        <v>587.3357808743707</v>
      </c>
      <c r="EO195" s="31">
        <v>3732.4884832394459</v>
      </c>
      <c r="EP195" s="31">
        <v>890.11355267735905</v>
      </c>
      <c r="EQ195" s="31">
        <v>1354.4761398334736</v>
      </c>
      <c r="ER195" s="31">
        <v>607.04436437829406</v>
      </c>
      <c r="ES195" s="31">
        <v>603.71331485671556</v>
      </c>
      <c r="ET195" s="31">
        <v>982.84641704435751</v>
      </c>
      <c r="EU195" s="31">
        <v>1597.678312904847</v>
      </c>
      <c r="EV195" s="31">
        <v>696.77512978726133</v>
      </c>
      <c r="EW195" s="31">
        <v>2446.7755843983914</v>
      </c>
      <c r="EX195" s="31">
        <v>645.14542280865749</v>
      </c>
      <c r="EY195" s="31">
        <v>606.64330923118052</v>
      </c>
      <c r="EZ195" s="31">
        <v>1040.8708955780046</v>
      </c>
      <c r="FA195" s="31">
        <v>1153.2867375359453</v>
      </c>
      <c r="FB195" s="31">
        <v>12182.59727240861</v>
      </c>
      <c r="FC195" s="31">
        <v>2934.2385725696954</v>
      </c>
      <c r="FD195" s="31">
        <v>1638.4395521928741</v>
      </c>
      <c r="FE195" s="31">
        <v>3788.8909616169967</v>
      </c>
      <c r="FF195" s="31">
        <v>481.80808841149826</v>
      </c>
      <c r="FG195" s="31">
        <v>1257.725084998377</v>
      </c>
      <c r="FH195" s="31">
        <v>813.63142282994249</v>
      </c>
      <c r="FI195" s="31">
        <v>1295.2852752197157</v>
      </c>
      <c r="FJ195" s="31">
        <v>1363.0500348320654</v>
      </c>
      <c r="FK195" s="31">
        <v>5728.2843179075917</v>
      </c>
      <c r="FL195" s="31">
        <v>572.27410924583501</v>
      </c>
      <c r="FM195" s="31">
        <v>860.99705367248646</v>
      </c>
      <c r="FN195" s="31">
        <v>4129.6099056006342</v>
      </c>
      <c r="FO195" s="31">
        <v>1144.6010052725323</v>
      </c>
      <c r="FP195" s="31">
        <v>2751.7111240453764</v>
      </c>
      <c r="FQ195" s="31">
        <v>588.19653753572106</v>
      </c>
      <c r="FR195" s="31">
        <v>625.86469434887783</v>
      </c>
      <c r="FS195" s="31">
        <v>4965.7903334545217</v>
      </c>
      <c r="FT195" s="31">
        <v>822.84899583093386</v>
      </c>
      <c r="FU195" s="31">
        <v>212.69023989644893</v>
      </c>
      <c r="FV195" s="31">
        <v>688.52253489997202</v>
      </c>
      <c r="FW195" s="31">
        <v>1082.2208556577884</v>
      </c>
      <c r="FX195" s="31">
        <v>1208.9573266621735</v>
      </c>
      <c r="FY195" s="32">
        <v>1517.9356435622453</v>
      </c>
      <c r="FZ195" s="31" t="s">
        <v>345</v>
      </c>
      <c r="GA195" s="49">
        <v>6469.1195749421013</v>
      </c>
    </row>
    <row r="196" spans="1:183">
      <c r="A196" s="50">
        <v>2004</v>
      </c>
      <c r="B196" s="31">
        <v>21626.929322223696</v>
      </c>
      <c r="C196" s="31">
        <v>21801.602508475811</v>
      </c>
      <c r="D196" s="31">
        <v>23492.664118911027</v>
      </c>
      <c r="E196" s="31">
        <v>21574.406195632499</v>
      </c>
      <c r="F196" s="31">
        <v>21262.257332011388</v>
      </c>
      <c r="G196" s="31">
        <v>19283.670487293424</v>
      </c>
      <c r="H196" s="31">
        <v>19299.908606087032</v>
      </c>
      <c r="I196" s="31">
        <v>22602.004056942802</v>
      </c>
      <c r="J196" s="31">
        <v>26765.197089993355</v>
      </c>
      <c r="K196" s="31">
        <v>22292.009793011348</v>
      </c>
      <c r="L196" s="31">
        <v>22786.744146687895</v>
      </c>
      <c r="M196" s="31">
        <v>22095.658806596399</v>
      </c>
      <c r="N196" s="32">
        <v>20847.202580345111</v>
      </c>
      <c r="O196" s="31">
        <v>25379.399923114866</v>
      </c>
      <c r="P196" s="31">
        <v>14319.00302877785</v>
      </c>
      <c r="Q196" s="31">
        <v>14047.792005906418</v>
      </c>
      <c r="R196" s="31">
        <v>17588.189702384116</v>
      </c>
      <c r="S196" s="31">
        <v>19498.754404288258</v>
      </c>
      <c r="T196" s="32">
        <v>20199.220699696445</v>
      </c>
      <c r="U196" s="31">
        <v>23619.154788697175</v>
      </c>
      <c r="V196" s="31">
        <v>17911.676646706586</v>
      </c>
      <c r="W196" s="31">
        <v>23942.89715263731</v>
      </c>
      <c r="X196" s="31">
        <v>29845.238827073219</v>
      </c>
      <c r="Y196" s="32">
        <v>28807.845958090697</v>
      </c>
      <c r="Z196" s="31">
        <v>3342.6352005524695</v>
      </c>
      <c r="AA196" s="31">
        <v>6755.1453031289157</v>
      </c>
      <c r="AB196" s="31">
        <v>10127.861046877279</v>
      </c>
      <c r="AC196" s="31">
        <v>8548.424475759728</v>
      </c>
      <c r="AD196" s="31">
        <v>8225.6438462542355</v>
      </c>
      <c r="AE196" s="31">
        <v>3812.9679738155414</v>
      </c>
      <c r="AF196" s="31">
        <v>5568.3755080634583</v>
      </c>
      <c r="AG196" s="32">
        <v>6942.1365961757929</v>
      </c>
      <c r="AH196" s="31">
        <v>6140.0163982298373</v>
      </c>
      <c r="AI196" s="31">
        <v>7545.4721940977161</v>
      </c>
      <c r="AJ196" s="31">
        <v>3421.9162436859247</v>
      </c>
      <c r="AK196" s="31">
        <v>14854.785522848182</v>
      </c>
      <c r="AL196" s="31">
        <v>2997.4967457695002</v>
      </c>
      <c r="AM196" s="32">
        <v>5568.3711275433643</v>
      </c>
      <c r="AN196" s="31">
        <v>10376.356920600052</v>
      </c>
      <c r="AO196" s="31">
        <v>9658.4037774401968</v>
      </c>
      <c r="AP196" s="32">
        <v>10127.861046877279</v>
      </c>
      <c r="AQ196" s="31">
        <v>7371.8977321352158</v>
      </c>
      <c r="AR196" s="31">
        <v>3720.3815261044174</v>
      </c>
      <c r="AS196" s="31">
        <v>8618.4050324675318</v>
      </c>
      <c r="AT196" s="31">
        <v>15635.807474896845</v>
      </c>
      <c r="AU196" s="31">
        <v>4294.3041723158522</v>
      </c>
      <c r="AV196" s="31">
        <v>8346.835093977008</v>
      </c>
      <c r="AW196" s="31">
        <v>2487.6860426466651</v>
      </c>
      <c r="AX196" s="31">
        <v>11077.454596224437</v>
      </c>
      <c r="AY196" s="31">
        <v>8598.3559961074316</v>
      </c>
      <c r="AZ196" s="31">
        <v>2831.1479181044397</v>
      </c>
      <c r="BA196" s="31">
        <v>6828.9491104963527</v>
      </c>
      <c r="BB196" s="31">
        <v>1250.8971291866028</v>
      </c>
      <c r="BC196" s="31">
        <v>2958.7673611111113</v>
      </c>
      <c r="BD196" s="31">
        <v>4006.933727935736</v>
      </c>
      <c r="BE196" s="31">
        <v>4014.1617176793056</v>
      </c>
      <c r="BF196" s="32">
        <v>5889.4292667290829</v>
      </c>
      <c r="BG196" s="31">
        <v>8352.9244747302673</v>
      </c>
      <c r="BH196" s="31">
        <v>5772.0455361978456</v>
      </c>
      <c r="BI196" s="31">
        <v>11478.593079060369</v>
      </c>
      <c r="BJ196" s="31">
        <v>5395.6517642624958</v>
      </c>
      <c r="BK196" s="31">
        <v>7357.1930928010261</v>
      </c>
      <c r="BL196" s="31">
        <v>4132.1163925537685</v>
      </c>
      <c r="BM196" s="31">
        <v>7558.4263065179093</v>
      </c>
      <c r="BN196" s="31">
        <v>8176.1493675968677</v>
      </c>
      <c r="BO196" s="32">
        <v>6585.0479878356809</v>
      </c>
      <c r="BP196" s="31">
        <v>2629.9460431654675</v>
      </c>
      <c r="BQ196" s="31">
        <v>6680.4748673907552</v>
      </c>
      <c r="BR196" s="31">
        <v>2735.5598866052446</v>
      </c>
      <c r="BS196" s="31">
        <v>3736.5657468439281</v>
      </c>
      <c r="BT196" s="31">
        <v>3561.0412926391382</v>
      </c>
      <c r="BU196" s="31">
        <v>2732.9390354868065</v>
      </c>
      <c r="BV196" s="31">
        <v>4035.5108877721941</v>
      </c>
      <c r="BW196" s="31">
        <v>673.34547662416514</v>
      </c>
      <c r="BX196" s="31">
        <v>2025.4065583043955</v>
      </c>
      <c r="BY196" s="31">
        <v>3741.6144489495023</v>
      </c>
      <c r="BZ196" s="31">
        <v>1923.4471693788678</v>
      </c>
      <c r="CA196" s="31">
        <v>5869.5231958762888</v>
      </c>
      <c r="CB196" s="31">
        <v>2995.8030669895079</v>
      </c>
      <c r="CC196" s="31">
        <v>14655.624036979969</v>
      </c>
      <c r="CD196" s="31">
        <v>16412.429378531073</v>
      </c>
      <c r="CE196" s="32">
        <v>3739.1071663784892</v>
      </c>
      <c r="CF196" s="31">
        <v>7450.145415363344</v>
      </c>
      <c r="CG196" s="32">
        <v>6063.0689689304518</v>
      </c>
      <c r="CH196" s="31">
        <v>5168.7086009683089</v>
      </c>
      <c r="CI196" s="31">
        <v>2278.2085845318984</v>
      </c>
      <c r="CJ196" s="31">
        <v>3708.8539240594614</v>
      </c>
      <c r="CK196" s="31">
        <v>21576.270787574522</v>
      </c>
      <c r="CL196" s="31">
        <v>2581.4871300382056</v>
      </c>
      <c r="CM196" s="31">
        <v>16873.43966306408</v>
      </c>
      <c r="CN196" s="31">
        <v>7592.5167041188797</v>
      </c>
      <c r="CO196" s="31">
        <v>18350.316582391013</v>
      </c>
      <c r="CP196" s="31">
        <v>948.06773387706903</v>
      </c>
      <c r="CQ196" s="31">
        <v>2149.6637174220659</v>
      </c>
      <c r="CR196" s="31">
        <v>25997.483634507033</v>
      </c>
      <c r="CS196" s="31">
        <v>8930.9648918595285</v>
      </c>
      <c r="CT196" s="31">
        <v>1036.2315617353038</v>
      </c>
      <c r="CU196" s="31">
        <v>1973.7249359119241</v>
      </c>
      <c r="CV196" s="31">
        <v>23467.274000532394</v>
      </c>
      <c r="CW196" s="31">
        <v>3934.1451796895544</v>
      </c>
      <c r="CX196" s="32">
        <v>4690.4605859495714</v>
      </c>
      <c r="CY196" s="31">
        <v>685.10981589642051</v>
      </c>
      <c r="CZ196" s="31">
        <v>1800.2585202512541</v>
      </c>
      <c r="DA196" s="31">
        <v>1372.9135413835957</v>
      </c>
      <c r="DB196" s="31">
        <v>1062.1096968137063</v>
      </c>
      <c r="DC196" s="31">
        <v>1147.61269128144</v>
      </c>
      <c r="DD196" s="31">
        <v>2289.5788673986362</v>
      </c>
      <c r="DE196" s="31">
        <v>3559.8792545088554</v>
      </c>
      <c r="DF196" s="32">
        <v>1846.3470462503137</v>
      </c>
      <c r="DG196" s="31">
        <v>5896.2716444947973</v>
      </c>
      <c r="DH196" s="31">
        <v>5810.1219988350622</v>
      </c>
      <c r="DI196" s="31">
        <v>995.32246520755666</v>
      </c>
      <c r="DJ196" s="31">
        <v>15920.871936713023</v>
      </c>
      <c r="DK196" s="31">
        <v>4591.7078016439254</v>
      </c>
      <c r="DL196" s="31">
        <v>11710.930748346991</v>
      </c>
      <c r="DM196" s="31">
        <v>3889.515026012537</v>
      </c>
      <c r="DN196" s="31">
        <v>7358.7431163476667</v>
      </c>
      <c r="DO196" s="31">
        <v>11163.341121710861</v>
      </c>
      <c r="DP196" s="31">
        <v>7834.9371137847038</v>
      </c>
      <c r="DQ196" s="31">
        <v>7611.0872507628128</v>
      </c>
      <c r="DR196" s="31">
        <v>6973.8485079560996</v>
      </c>
      <c r="DS196" s="31">
        <v>13641.682631989312</v>
      </c>
      <c r="DT196" s="31">
        <v>2656.8796873712122</v>
      </c>
      <c r="DU196" s="31">
        <v>2484.8150193263391</v>
      </c>
      <c r="DV196" s="32">
        <v>6107.5564364071724</v>
      </c>
      <c r="DW196" s="32">
        <v>4661.5174771309958</v>
      </c>
      <c r="DX196" s="31">
        <v>3250.5157557143602</v>
      </c>
      <c r="DY196" s="31">
        <v>951.26680189473802</v>
      </c>
      <c r="DZ196" s="31">
        <v>1346.9147905672387</v>
      </c>
      <c r="EA196" s="31">
        <v>4488.8020568282891</v>
      </c>
      <c r="EB196" s="31">
        <v>979.96059234789368</v>
      </c>
      <c r="EC196" s="31">
        <v>482.5569049941646</v>
      </c>
      <c r="ED196" s="31">
        <v>1181.8464684180112</v>
      </c>
      <c r="EE196" s="31">
        <v>2084.9665972479402</v>
      </c>
      <c r="EF196" s="31">
        <v>505.99341299019608</v>
      </c>
      <c r="EG196" s="31">
        <v>725.46167116691049</v>
      </c>
      <c r="EH196" s="31">
        <v>576.45724097752429</v>
      </c>
      <c r="EI196" s="31">
        <v>2022.6945933804489</v>
      </c>
      <c r="EJ196" s="31">
        <v>1119.7348951977854</v>
      </c>
      <c r="EK196" s="31">
        <v>1130.8631398586422</v>
      </c>
      <c r="EL196" s="31">
        <v>3118.7780528175103</v>
      </c>
      <c r="EM196" s="31">
        <v>16415.94806089787</v>
      </c>
      <c r="EN196" s="31">
        <v>643.04976302458829</v>
      </c>
      <c r="EO196" s="31">
        <v>3685.836829344802</v>
      </c>
      <c r="EP196" s="31">
        <v>925.78485121591575</v>
      </c>
      <c r="EQ196" s="31">
        <v>1399.8226128022602</v>
      </c>
      <c r="ER196" s="31">
        <v>608.44993061174137</v>
      </c>
      <c r="ES196" s="31">
        <v>604.93494245547356</v>
      </c>
      <c r="ET196" s="31">
        <v>1000.0268789608011</v>
      </c>
      <c r="EU196" s="31">
        <v>1659.6913579662817</v>
      </c>
      <c r="EV196" s="31">
        <v>715.52937248074034</v>
      </c>
      <c r="EW196" s="31">
        <v>2508.5300141967136</v>
      </c>
      <c r="EX196" s="31">
        <v>659.10076840872773</v>
      </c>
      <c r="EY196" s="31">
        <v>622.53445355878773</v>
      </c>
      <c r="EZ196" s="31">
        <v>1039.3103098194224</v>
      </c>
      <c r="FA196" s="31">
        <v>1183.1844026309686</v>
      </c>
      <c r="FB196" s="31">
        <v>12640.628411464062</v>
      </c>
      <c r="FC196" s="31">
        <v>3061.7802941812542</v>
      </c>
      <c r="FD196" s="31">
        <v>1726.6110206334567</v>
      </c>
      <c r="FE196" s="31">
        <v>3992.2338070591427</v>
      </c>
      <c r="FF196" s="31">
        <v>460.46107344731939</v>
      </c>
      <c r="FG196" s="31">
        <v>1304.6962154627295</v>
      </c>
      <c r="FH196" s="31">
        <v>824.72455864966037</v>
      </c>
      <c r="FI196" s="31">
        <v>1331.6238657811184</v>
      </c>
      <c r="FJ196" s="31">
        <v>1402.1000767667169</v>
      </c>
      <c r="FK196" s="31">
        <v>5495.9623960467634</v>
      </c>
      <c r="FL196" s="31">
        <v>595.93187627408747</v>
      </c>
      <c r="FM196" s="31">
        <v>878.54234788078247</v>
      </c>
      <c r="FN196" s="31">
        <v>4156.0937409172557</v>
      </c>
      <c r="FO196" s="31">
        <v>1186.650106777214</v>
      </c>
      <c r="FP196" s="31">
        <v>2803.6208970356824</v>
      </c>
      <c r="FQ196" s="31">
        <v>614.19352327130844</v>
      </c>
      <c r="FR196" s="31">
        <v>623.17803673230173</v>
      </c>
      <c r="FS196" s="31">
        <v>5210.0797220061559</v>
      </c>
      <c r="FT196" s="31">
        <v>834.59216151658791</v>
      </c>
      <c r="FU196" s="31">
        <v>219.98984137466871</v>
      </c>
      <c r="FV196" s="31">
        <v>714.83136420220126</v>
      </c>
      <c r="FW196" s="31">
        <v>1048.2276763124744</v>
      </c>
      <c r="FX196" s="31">
        <v>1229.2517757903647</v>
      </c>
      <c r="FY196" s="32">
        <v>1558.0994612443592</v>
      </c>
      <c r="FZ196" s="31" t="s">
        <v>345</v>
      </c>
      <c r="GA196" s="49">
        <v>6738.2813332867345</v>
      </c>
    </row>
    <row r="197" spans="1:183">
      <c r="A197" s="50">
        <v>2005</v>
      </c>
      <c r="B197" s="31">
        <v>22140.725899120687</v>
      </c>
      <c r="C197" s="31">
        <v>22246.561977417288</v>
      </c>
      <c r="D197" s="31">
        <v>23972.564284050964</v>
      </c>
      <c r="E197" s="31">
        <v>22140.573208240847</v>
      </c>
      <c r="F197" s="31">
        <v>21536.066251271615</v>
      </c>
      <c r="G197" s="31">
        <v>19417.057021603057</v>
      </c>
      <c r="H197" s="31">
        <v>19419.777965807738</v>
      </c>
      <c r="I197" s="31">
        <v>22928.551354987791</v>
      </c>
      <c r="J197" s="31">
        <v>27377.286638634403</v>
      </c>
      <c r="K197" s="31">
        <v>22986.669628971336</v>
      </c>
      <c r="L197" s="31">
        <v>23258.96570739595</v>
      </c>
      <c r="M197" s="31">
        <v>22517.971398340047</v>
      </c>
      <c r="N197" s="32">
        <v>21130.894170587566</v>
      </c>
      <c r="O197" s="31">
        <v>26643.334771032325</v>
      </c>
      <c r="P197" s="31">
        <v>14705.455030832312</v>
      </c>
      <c r="Q197" s="31">
        <v>14117.831442337139</v>
      </c>
      <c r="R197" s="31">
        <v>18193.961339328751</v>
      </c>
      <c r="S197" s="31">
        <v>19658.982997538242</v>
      </c>
      <c r="T197" s="32">
        <v>20522.238008057255</v>
      </c>
      <c r="U197" s="31">
        <v>23996.045867931989</v>
      </c>
      <c r="V197" s="31">
        <v>18231.225296442688</v>
      </c>
      <c r="W197" s="31">
        <v>24470.048786512692</v>
      </c>
      <c r="X197" s="31">
        <v>30481.353799102111</v>
      </c>
      <c r="Y197" s="32">
        <v>29415.39933399385</v>
      </c>
      <c r="Z197" s="31">
        <v>3518.2727907514554</v>
      </c>
      <c r="AA197" s="31">
        <v>7239.1239658705917</v>
      </c>
      <c r="AB197" s="31">
        <v>10770.71234514517</v>
      </c>
      <c r="AC197" s="31">
        <v>8912.9080273632972</v>
      </c>
      <c r="AD197" s="31">
        <v>8526.7165420266792</v>
      </c>
      <c r="AE197" s="31">
        <v>3973.8509358966203</v>
      </c>
      <c r="AF197" s="31">
        <v>5807.8079386519103</v>
      </c>
      <c r="AG197" s="32">
        <v>7261.7210146391462</v>
      </c>
      <c r="AH197" s="31">
        <v>6257.3157756223127</v>
      </c>
      <c r="AI197" s="31">
        <v>7864.0469191512975</v>
      </c>
      <c r="AJ197" s="31">
        <v>3553.0900197627493</v>
      </c>
      <c r="AK197" s="31">
        <v>15496.72562367297</v>
      </c>
      <c r="AL197" s="31">
        <v>3188.6035313001603</v>
      </c>
      <c r="AM197" s="32">
        <v>5807.8762636308293</v>
      </c>
      <c r="AN197" s="31">
        <v>11035.49234469841</v>
      </c>
      <c r="AO197" s="31">
        <v>10271.454881583129</v>
      </c>
      <c r="AP197" s="32">
        <v>10770.71234514517</v>
      </c>
      <c r="AQ197" s="31">
        <v>8420.3179183775283</v>
      </c>
      <c r="AR197" s="31">
        <v>4596.6816367265474</v>
      </c>
      <c r="AS197" s="31">
        <v>9473.7485982261187</v>
      </c>
      <c r="AT197" s="31">
        <v>17218.186306027565</v>
      </c>
      <c r="AU197" s="31">
        <v>4723.1357756155612</v>
      </c>
      <c r="AV197" s="31">
        <v>9131.0696988590171</v>
      </c>
      <c r="AW197" s="31">
        <v>2451.2847238617555</v>
      </c>
      <c r="AX197" s="31">
        <v>12337.587769300731</v>
      </c>
      <c r="AY197" s="31">
        <v>9298.1821528397377</v>
      </c>
      <c r="AZ197" s="31">
        <v>3048.3870967741937</v>
      </c>
      <c r="BA197" s="31">
        <v>7303.2022188603123</v>
      </c>
      <c r="BB197" s="31">
        <v>1309.9046221570065</v>
      </c>
      <c r="BC197" s="31">
        <v>3303.1732418524871</v>
      </c>
      <c r="BD197" s="31">
        <v>4145.4460273855912</v>
      </c>
      <c r="BE197" s="31">
        <v>4251.1303692539559</v>
      </c>
      <c r="BF197" s="32">
        <v>6315.2897517061065</v>
      </c>
      <c r="BG197" s="31">
        <v>9019.1929761874362</v>
      </c>
      <c r="BH197" s="31">
        <v>5877.8261628737573</v>
      </c>
      <c r="BI197" s="31">
        <v>12000.875273522975</v>
      </c>
      <c r="BJ197" s="31">
        <v>5617.7262180974476</v>
      </c>
      <c r="BK197" s="31">
        <v>7511.0093741976143</v>
      </c>
      <c r="BL197" s="31">
        <v>4352.3582046985848</v>
      </c>
      <c r="BM197" s="31">
        <v>8012.554744525547</v>
      </c>
      <c r="BN197" s="31">
        <v>8888.4403814951129</v>
      </c>
      <c r="BO197" s="32">
        <v>6819.2708437692754</v>
      </c>
      <c r="BP197" s="31">
        <v>2692.4603174603176</v>
      </c>
      <c r="BQ197" s="31">
        <v>6968.897735755163</v>
      </c>
      <c r="BR197" s="31">
        <v>3031.7852728235921</v>
      </c>
      <c r="BS197" s="31">
        <v>4022.4471830985922</v>
      </c>
      <c r="BT197" s="31">
        <v>3693.4563021519543</v>
      </c>
      <c r="BU197" s="31">
        <v>2768.1764004767579</v>
      </c>
      <c r="BV197" s="31">
        <v>4085.529015841747</v>
      </c>
      <c r="BW197" s="31">
        <v>672.42406194163198</v>
      </c>
      <c r="BX197" s="31">
        <v>2100.8936785129035</v>
      </c>
      <c r="BY197" s="31">
        <v>3745.7069784435512</v>
      </c>
      <c r="BZ197" s="31">
        <v>1600.4754068385446</v>
      </c>
      <c r="CA197" s="31">
        <v>5942.3137876386681</v>
      </c>
      <c r="CB197" s="31">
        <v>3006.9280428279012</v>
      </c>
      <c r="CC197" s="31">
        <v>14984.791497658451</v>
      </c>
      <c r="CD197" s="31">
        <v>17327.40501212611</v>
      </c>
      <c r="CE197" s="32">
        <v>3825.8049577757906</v>
      </c>
      <c r="CF197" s="31">
        <v>7997.1796088436058</v>
      </c>
      <c r="CG197" s="32">
        <v>6265.5257016243013</v>
      </c>
      <c r="CH197" s="31">
        <v>5575.3727794311662</v>
      </c>
      <c r="CI197" s="31">
        <v>2422.9852326752093</v>
      </c>
      <c r="CJ197" s="31">
        <v>3869.6151979018327</v>
      </c>
      <c r="CK197" s="31">
        <v>21976.391164916848</v>
      </c>
      <c r="CL197" s="31">
        <v>2656.1941160791603</v>
      </c>
      <c r="CM197" s="31">
        <v>17493.058089571503</v>
      </c>
      <c r="CN197" s="31">
        <v>7885.5969686113858</v>
      </c>
      <c r="CO197" s="31">
        <v>19054.733037138896</v>
      </c>
      <c r="CP197" s="31">
        <v>993.39488301547897</v>
      </c>
      <c r="CQ197" s="31">
        <v>2416.9625185170084</v>
      </c>
      <c r="CR197" s="31">
        <v>27667.442756490149</v>
      </c>
      <c r="CS197" s="31">
        <v>9235.1712185413926</v>
      </c>
      <c r="CT197" s="31">
        <v>1053.153390532744</v>
      </c>
      <c r="CU197" s="31">
        <v>2083.5263575749423</v>
      </c>
      <c r="CV197" s="31">
        <v>24771.788545140676</v>
      </c>
      <c r="CW197" s="31">
        <v>4137.0907046456286</v>
      </c>
      <c r="CX197" s="32">
        <v>4934.051703371344</v>
      </c>
      <c r="CY197" s="31">
        <v>757.79377364158699</v>
      </c>
      <c r="CZ197" s="31">
        <v>2005.5704128648074</v>
      </c>
      <c r="DA197" s="31">
        <v>1435.2256125444155</v>
      </c>
      <c r="DB197" s="31">
        <v>1046.757250713016</v>
      </c>
      <c r="DC197" s="31">
        <v>1140.1636357804703</v>
      </c>
      <c r="DD197" s="31">
        <v>2455.971573117542</v>
      </c>
      <c r="DE197" s="31">
        <v>3718.0863302709249</v>
      </c>
      <c r="DF197" s="32">
        <v>1962.4735734429389</v>
      </c>
      <c r="DG197" s="31">
        <v>6265.7533649550733</v>
      </c>
      <c r="DH197" s="31">
        <v>6044.5747242861471</v>
      </c>
      <c r="DI197" s="31">
        <v>961.80596010585816</v>
      </c>
      <c r="DJ197" s="31">
        <v>16422.126038960894</v>
      </c>
      <c r="DK197" s="31">
        <v>4835.6416583271575</v>
      </c>
      <c r="DL197" s="31">
        <v>12519.009713792489</v>
      </c>
      <c r="DM197" s="31">
        <v>3935.7948174828352</v>
      </c>
      <c r="DN197" s="31">
        <v>7465.8746397670538</v>
      </c>
      <c r="DO197" s="31">
        <v>11773.435819501135</v>
      </c>
      <c r="DP197" s="31">
        <v>8079.2399345807589</v>
      </c>
      <c r="DQ197" s="31">
        <v>7767.408874052835</v>
      </c>
      <c r="DR197" s="31">
        <v>7449.3548638773718</v>
      </c>
      <c r="DS197" s="31">
        <v>14115.149946092133</v>
      </c>
      <c r="DT197" s="31">
        <v>2710.6644663717661</v>
      </c>
      <c r="DU197" s="31">
        <v>2392.3444976076557</v>
      </c>
      <c r="DV197" s="32">
        <v>6368.0358663883462</v>
      </c>
      <c r="DW197" s="32">
        <v>4900.5632810530469</v>
      </c>
      <c r="DX197" s="31">
        <v>3374.0024603252964</v>
      </c>
      <c r="DY197" s="31">
        <v>1116.3450373171363</v>
      </c>
      <c r="DZ197" s="31">
        <v>1341.269003507331</v>
      </c>
      <c r="EA197" s="31">
        <v>4480.6957822224258</v>
      </c>
      <c r="EB197" s="31">
        <v>1017.4134051444323</v>
      </c>
      <c r="EC197" s="31">
        <v>469.50609241881068</v>
      </c>
      <c r="ED197" s="31">
        <v>1181.8230744814446</v>
      </c>
      <c r="EE197" s="31">
        <v>2203.7212567180072</v>
      </c>
      <c r="EF197" s="31">
        <v>510.10142182819408</v>
      </c>
      <c r="EG197" s="31">
        <v>757.50016647770838</v>
      </c>
      <c r="EH197" s="31">
        <v>583.64773881168128</v>
      </c>
      <c r="EI197" s="31">
        <v>2119.8656382543631</v>
      </c>
      <c r="EJ197" s="31">
        <v>1115.9323362561943</v>
      </c>
      <c r="EK197" s="31">
        <v>1143.2694990381854</v>
      </c>
      <c r="EL197" s="31">
        <v>3200.4895600524605</v>
      </c>
      <c r="EM197" s="31">
        <v>17506.064537966828</v>
      </c>
      <c r="EN197" s="31">
        <v>697.67771596837986</v>
      </c>
      <c r="EO197" s="31">
        <v>3711.4258897033005</v>
      </c>
      <c r="EP197" s="31">
        <v>944.77664527179093</v>
      </c>
      <c r="EQ197" s="31">
        <v>1451.8961503118178</v>
      </c>
      <c r="ER197" s="31">
        <v>614.28510563453381</v>
      </c>
      <c r="ES197" s="31">
        <v>613.79236705349251</v>
      </c>
      <c r="ET197" s="31">
        <v>1030.3685756030936</v>
      </c>
      <c r="EU197" s="31">
        <v>1668.0114310480524</v>
      </c>
      <c r="EV197" s="31">
        <v>729.45190493074347</v>
      </c>
      <c r="EW197" s="31">
        <v>2702.5981677765035</v>
      </c>
      <c r="EX197" s="31">
        <v>668.95429010761859</v>
      </c>
      <c r="EY197" s="31">
        <v>628.28884392694704</v>
      </c>
      <c r="EZ197" s="31">
        <v>1074.7504302956238</v>
      </c>
      <c r="FA197" s="31">
        <v>1216.3765439472404</v>
      </c>
      <c r="FB197" s="31">
        <v>12957.618192804919</v>
      </c>
      <c r="FC197" s="31">
        <v>3103.8624936312644</v>
      </c>
      <c r="FD197" s="31">
        <v>1836.2598807879922</v>
      </c>
      <c r="FE197" s="31">
        <v>4048.1059537872052</v>
      </c>
      <c r="FF197" s="31">
        <v>480.78403053968066</v>
      </c>
      <c r="FG197" s="31">
        <v>1346.237506505234</v>
      </c>
      <c r="FH197" s="31">
        <v>860.50389487308155</v>
      </c>
      <c r="FI197" s="31">
        <v>1364.5764482633631</v>
      </c>
      <c r="FJ197" s="31">
        <v>1439.7942318167245</v>
      </c>
      <c r="FK197" s="31">
        <v>5745.8932360584604</v>
      </c>
      <c r="FL197" s="31">
        <v>623.54444588381511</v>
      </c>
      <c r="FM197" s="31">
        <v>896.66332245980516</v>
      </c>
      <c r="FN197" s="31">
        <v>4315.8619044653606</v>
      </c>
      <c r="FO197" s="31">
        <v>1239.1546165937407</v>
      </c>
      <c r="FP197" s="31">
        <v>2864.9821169239526</v>
      </c>
      <c r="FQ197" s="31">
        <v>645.71437497501358</v>
      </c>
      <c r="FR197" s="31">
        <v>613.70472654491459</v>
      </c>
      <c r="FS197" s="31">
        <v>5369.6755157559292</v>
      </c>
      <c r="FT197" s="31">
        <v>856.40150372047049</v>
      </c>
      <c r="FU197" s="31">
        <v>230.13382223059321</v>
      </c>
      <c r="FV197" s="31">
        <v>742.3047397115763</v>
      </c>
      <c r="FW197" s="31">
        <v>1014.5650961770596</v>
      </c>
      <c r="FX197" s="31">
        <v>1254.9396560931325</v>
      </c>
      <c r="FY197" s="32">
        <v>1603.686517163467</v>
      </c>
      <c r="FZ197" s="31" t="s">
        <v>345</v>
      </c>
      <c r="GA197" s="49">
        <v>6960.0310347543327</v>
      </c>
    </row>
    <row r="198" spans="1:183">
      <c r="A198" s="50">
        <v>2006</v>
      </c>
      <c r="B198" s="31">
        <v>22892.682426692449</v>
      </c>
      <c r="C198" s="31">
        <v>22881.632809577201</v>
      </c>
      <c r="D198" s="31">
        <v>24680.492879670925</v>
      </c>
      <c r="E198" s="31">
        <v>23190.283543208167</v>
      </c>
      <c r="F198" s="31">
        <v>21920.180746686048</v>
      </c>
      <c r="G198" s="31">
        <v>20040.620318052523</v>
      </c>
      <c r="H198" s="31">
        <v>19797.77274411562</v>
      </c>
      <c r="I198" s="31">
        <v>23587.418967913152</v>
      </c>
      <c r="J198" s="31">
        <v>27898.942053691102</v>
      </c>
      <c r="K198" s="31">
        <v>23912.276810469113</v>
      </c>
      <c r="L198" s="31">
        <v>23985.590516875876</v>
      </c>
      <c r="M198" s="31">
        <v>23106.872983359463</v>
      </c>
      <c r="N198" s="32">
        <v>21684.255910597632</v>
      </c>
      <c r="O198" s="31">
        <v>27760.333904857791</v>
      </c>
      <c r="P198" s="31">
        <v>15338.895054648841</v>
      </c>
      <c r="Q198" s="31">
        <v>14261.913449815998</v>
      </c>
      <c r="R198" s="31">
        <v>18895.316239912023</v>
      </c>
      <c r="S198" s="31">
        <v>20074.459567654121</v>
      </c>
      <c r="T198" s="32">
        <v>21087.304789315323</v>
      </c>
      <c r="U198" s="31">
        <v>24358.533847430332</v>
      </c>
      <c r="V198" s="31">
        <v>18404.889975550122</v>
      </c>
      <c r="W198" s="31">
        <v>24970.726031172489</v>
      </c>
      <c r="X198" s="31">
        <v>31004.463178775106</v>
      </c>
      <c r="Y198" s="32">
        <v>29922.741918251901</v>
      </c>
      <c r="Z198" s="31">
        <v>3692.7063047669303</v>
      </c>
      <c r="AA198" s="31">
        <v>7762.782810928692</v>
      </c>
      <c r="AB198" s="31">
        <v>11561.857830954361</v>
      </c>
      <c r="AC198" s="31">
        <v>9284.2299436127469</v>
      </c>
      <c r="AD198" s="31">
        <v>9060.3624285096957</v>
      </c>
      <c r="AE198" s="31">
        <v>4337.6947313145456</v>
      </c>
      <c r="AF198" s="31">
        <v>6123.260869565217</v>
      </c>
      <c r="AG198" s="32">
        <v>7730.0975696575106</v>
      </c>
      <c r="AH198" s="31">
        <v>6587.0544763964072</v>
      </c>
      <c r="AI198" s="31">
        <v>8235.8325236848614</v>
      </c>
      <c r="AJ198" s="31">
        <v>3685.8331943465037</v>
      </c>
      <c r="AK198" s="31">
        <v>16417.066307458364</v>
      </c>
      <c r="AL198" s="31">
        <v>3380.593262946204</v>
      </c>
      <c r="AM198" s="32">
        <v>6123.3604407306457</v>
      </c>
      <c r="AN198" s="31">
        <v>11792.441078584196</v>
      </c>
      <c r="AO198" s="31">
        <v>11127.967396691723</v>
      </c>
      <c r="AP198" s="32">
        <v>11561.857830954361</v>
      </c>
      <c r="AQ198" s="31">
        <v>9552.9053491969426</v>
      </c>
      <c r="AR198" s="31">
        <v>5961.5670716588147</v>
      </c>
      <c r="AS198" s="31">
        <v>10466.926070038911</v>
      </c>
      <c r="AT198" s="31">
        <v>19062.426142065477</v>
      </c>
      <c r="AU198" s="31">
        <v>5184.8417871346674</v>
      </c>
      <c r="AV198" s="31">
        <v>10076.645526061289</v>
      </c>
      <c r="AW198" s="31">
        <v>2494.6786454203743</v>
      </c>
      <c r="AX198" s="31">
        <v>13937.0080470912</v>
      </c>
      <c r="AY198" s="31">
        <v>10053.247352273038</v>
      </c>
      <c r="AZ198" s="31">
        <v>3199.1232118135672</v>
      </c>
      <c r="BA198" s="31">
        <v>7904.6941978897585</v>
      </c>
      <c r="BB198" s="31">
        <v>1375.4320276497697</v>
      </c>
      <c r="BC198" s="31">
        <v>3636.2288135593221</v>
      </c>
      <c r="BD198" s="31">
        <v>4480.394680394681</v>
      </c>
      <c r="BE198" s="31">
        <v>4515.5165982842218</v>
      </c>
      <c r="BF198" s="32">
        <v>6872.6217169851152</v>
      </c>
      <c r="BG198" s="31">
        <v>9678.8509112939864</v>
      </c>
      <c r="BH198" s="31">
        <v>6033.8906037008601</v>
      </c>
      <c r="BI198" s="31">
        <v>12431.676057210079</v>
      </c>
      <c r="BJ198" s="31">
        <v>5917.2191486443235</v>
      </c>
      <c r="BK198" s="31">
        <v>7795.0647059631019</v>
      </c>
      <c r="BL198" s="31">
        <v>4624.52080329195</v>
      </c>
      <c r="BM198" s="31">
        <v>8528.6087714202731</v>
      </c>
      <c r="BN198" s="31">
        <v>9626.6526266526271</v>
      </c>
      <c r="BO198" s="32">
        <v>7114.0589485483933</v>
      </c>
      <c r="BP198" s="31">
        <v>2767.3513513513512</v>
      </c>
      <c r="BQ198" s="31">
        <v>7472.5355566454145</v>
      </c>
      <c r="BR198" s="31">
        <v>3387.8718535469106</v>
      </c>
      <c r="BS198" s="31">
        <v>4026.2302189464558</v>
      </c>
      <c r="BT198" s="31">
        <v>3767.1912050010778</v>
      </c>
      <c r="BU198" s="31">
        <v>2834.5534407027817</v>
      </c>
      <c r="BV198" s="31">
        <v>4212.1236451224413</v>
      </c>
      <c r="BW198" s="31">
        <v>679.05997895475264</v>
      </c>
      <c r="BX198" s="31">
        <v>2191.088345642992</v>
      </c>
      <c r="BY198" s="31">
        <v>3814.0630663283796</v>
      </c>
      <c r="BZ198" s="31">
        <v>1631.2107623318386</v>
      </c>
      <c r="CA198" s="31">
        <v>6099.1890205864001</v>
      </c>
      <c r="CB198" s="31">
        <v>3060.0706713780919</v>
      </c>
      <c r="CC198" s="31">
        <v>15297.205023034292</v>
      </c>
      <c r="CD198" s="31">
        <v>19854.251012145749</v>
      </c>
      <c r="CE198" s="32">
        <v>3968.649117241675</v>
      </c>
      <c r="CF198" s="31">
        <v>8380.6976553282275</v>
      </c>
      <c r="CG198" s="32">
        <v>6530.5335829272726</v>
      </c>
      <c r="CH198" s="31">
        <v>6047.5622034751568</v>
      </c>
      <c r="CI198" s="31">
        <v>2617.0004155745096</v>
      </c>
      <c r="CJ198" s="31">
        <v>4029.6285662491373</v>
      </c>
      <c r="CK198" s="31">
        <v>22419.785907540292</v>
      </c>
      <c r="CL198" s="31">
        <v>2741.4586119203841</v>
      </c>
      <c r="CM198" s="31">
        <v>18357.432027941573</v>
      </c>
      <c r="CN198" s="31">
        <v>8238.3855759710095</v>
      </c>
      <c r="CO198" s="31">
        <v>19898.544750524619</v>
      </c>
      <c r="CP198" s="31">
        <v>1043.6825187356842</v>
      </c>
      <c r="CQ198" s="31">
        <v>2710.880663340201</v>
      </c>
      <c r="CR198" s="31">
        <v>29426.12217798546</v>
      </c>
      <c r="CS198" s="31">
        <v>9597.3544076647686</v>
      </c>
      <c r="CT198" s="31">
        <v>1076.5159181415256</v>
      </c>
      <c r="CU198" s="31">
        <v>2165.530197126579</v>
      </c>
      <c r="CV198" s="31">
        <v>26455.483454470577</v>
      </c>
      <c r="CW198" s="31">
        <v>4409.7065286245752</v>
      </c>
      <c r="CX198" s="32">
        <v>5232.1582838241657</v>
      </c>
      <c r="CY198" s="31">
        <v>790.16010466176112</v>
      </c>
      <c r="CZ198" s="31">
        <v>2184.8189030955987</v>
      </c>
      <c r="DA198" s="31">
        <v>1518.7295055131672</v>
      </c>
      <c r="DB198" s="31">
        <v>1031.4939160769675</v>
      </c>
      <c r="DC198" s="31">
        <v>1133.3736768388483</v>
      </c>
      <c r="DD198" s="31">
        <v>2630.0497544126592</v>
      </c>
      <c r="DE198" s="31">
        <v>3901.295378672271</v>
      </c>
      <c r="DF198" s="32">
        <v>2077.4177782943825</v>
      </c>
      <c r="DG198" s="31">
        <v>6587.6020813501573</v>
      </c>
      <c r="DH198" s="31">
        <v>6366.8223787043871</v>
      </c>
      <c r="DI198" s="31">
        <v>994.42254923509847</v>
      </c>
      <c r="DJ198" s="31">
        <v>16980.356132832454</v>
      </c>
      <c r="DK198" s="31">
        <v>5092.4703221393784</v>
      </c>
      <c r="DL198" s="31">
        <v>12707.612038241923</v>
      </c>
      <c r="DM198" s="31">
        <v>3909.995074793515</v>
      </c>
      <c r="DN198" s="31">
        <v>7657.058617348096</v>
      </c>
      <c r="DO198" s="31">
        <v>13254.819481270308</v>
      </c>
      <c r="DP198" s="31">
        <v>8152.1085083508442</v>
      </c>
      <c r="DQ198" s="31">
        <v>7976.4906777641709</v>
      </c>
      <c r="DR198" s="31">
        <v>7849.7006027334355</v>
      </c>
      <c r="DS198" s="31">
        <v>14792.843925123669</v>
      </c>
      <c r="DT198" s="31">
        <v>2702.4173859973398</v>
      </c>
      <c r="DU198" s="31">
        <v>2318.3925811437402</v>
      </c>
      <c r="DV198" s="32">
        <v>6617.7590807664583</v>
      </c>
      <c r="DW198" s="32">
        <v>5187.2531521279871</v>
      </c>
      <c r="DX198" s="31">
        <v>3399.8648816382388</v>
      </c>
      <c r="DY198" s="31">
        <v>1292.3579942543893</v>
      </c>
      <c r="DZ198" s="31">
        <v>1348.1565813896621</v>
      </c>
      <c r="EA198" s="31">
        <v>4619.4165834123232</v>
      </c>
      <c r="EB198" s="31">
        <v>1040.469189974099</v>
      </c>
      <c r="EC198" s="31">
        <v>475.39773460495019</v>
      </c>
      <c r="ED198" s="31">
        <v>1192.2172204824865</v>
      </c>
      <c r="EE198" s="31">
        <v>2426.0620246590352</v>
      </c>
      <c r="EF198" s="31">
        <v>521.26008071063973</v>
      </c>
      <c r="EG198" s="31">
        <v>739.56195256377498</v>
      </c>
      <c r="EH198" s="31">
        <v>572.77579299072852</v>
      </c>
      <c r="EI198" s="31">
        <v>2190.3016585062428</v>
      </c>
      <c r="EJ198" s="31">
        <v>1100.0787041868653</v>
      </c>
      <c r="EK198" s="31">
        <v>1173.6172486794237</v>
      </c>
      <c r="EL198" s="31">
        <v>3358.0104551824488</v>
      </c>
      <c r="EM198" s="31">
        <v>17243.359532360228</v>
      </c>
      <c r="EN198" s="31">
        <v>749.00394529631581</v>
      </c>
      <c r="EO198" s="31">
        <v>3675.0065900537861</v>
      </c>
      <c r="EP198" s="31">
        <v>977.72611972484765</v>
      </c>
      <c r="EQ198" s="31">
        <v>1513.6579772689279</v>
      </c>
      <c r="ER198" s="31">
        <v>616.6453146672668</v>
      </c>
      <c r="ES198" s="31">
        <v>605.78881813651321</v>
      </c>
      <c r="ET198" s="31">
        <v>1066.4060230737007</v>
      </c>
      <c r="EU198" s="31">
        <v>1799.8130908950382</v>
      </c>
      <c r="EV198" s="31">
        <v>749.67665677062826</v>
      </c>
      <c r="EW198" s="31">
        <v>2817.6060211966133</v>
      </c>
      <c r="EX198" s="31">
        <v>681.53286501749346</v>
      </c>
      <c r="EY198" s="31">
        <v>654.8600151086797</v>
      </c>
      <c r="EZ198" s="31">
        <v>1102.5075154233764</v>
      </c>
      <c r="FA198" s="31">
        <v>1321.7141653039889</v>
      </c>
      <c r="FB198" s="31">
        <v>13297.165765801705</v>
      </c>
      <c r="FC198" s="31">
        <v>3294.0919768097415</v>
      </c>
      <c r="FD198" s="31">
        <v>1959.4230362040996</v>
      </c>
      <c r="FE198" s="31">
        <v>4291.5376090269674</v>
      </c>
      <c r="FF198" s="31">
        <v>489.96009041731838</v>
      </c>
      <c r="FG198" s="31">
        <v>1400.1504639304521</v>
      </c>
      <c r="FH198" s="31">
        <v>898.40706275153889</v>
      </c>
      <c r="FI198" s="31">
        <v>1409.8763646880197</v>
      </c>
      <c r="FJ198" s="31">
        <v>1433.7876393013189</v>
      </c>
      <c r="FK198" s="31">
        <v>5813.8163635934807</v>
      </c>
      <c r="FL198" s="31">
        <v>640.31506827671262</v>
      </c>
      <c r="FM198" s="31">
        <v>918.14338141653877</v>
      </c>
      <c r="FN198" s="31">
        <v>4502.6601506595553</v>
      </c>
      <c r="FO198" s="31">
        <v>1350.1748212227715</v>
      </c>
      <c r="FP198" s="31">
        <v>2953.3570235511738</v>
      </c>
      <c r="FQ198" s="31">
        <v>674.74693230497178</v>
      </c>
      <c r="FR198" s="31">
        <v>620.68570271029159</v>
      </c>
      <c r="FS198" s="31">
        <v>5598.4807449630762</v>
      </c>
      <c r="FT198" s="31">
        <v>916.20006681388736</v>
      </c>
      <c r="FU198" s="31">
        <v>235.60379604913149</v>
      </c>
      <c r="FV198" s="31">
        <v>776.29372764767049</v>
      </c>
      <c r="FW198" s="31">
        <v>958.47951625759708</v>
      </c>
      <c r="FX198" s="31">
        <v>1275.198086513574</v>
      </c>
      <c r="FY198" s="32">
        <v>1663.5313180232263</v>
      </c>
      <c r="FZ198" s="31" t="s">
        <v>345</v>
      </c>
      <c r="GA198" s="49">
        <v>7238.3834833498449</v>
      </c>
    </row>
    <row r="199" spans="1:183">
      <c r="A199" s="50">
        <v>2007</v>
      </c>
      <c r="B199" s="31">
        <v>23674.041130112837</v>
      </c>
      <c r="C199" s="31">
        <v>23446.949671802748</v>
      </c>
      <c r="D199" s="31">
        <v>24995.245166528901</v>
      </c>
      <c r="E199" s="31">
        <v>24131.519568728214</v>
      </c>
      <c r="F199" s="31">
        <v>22287.365346565748</v>
      </c>
      <c r="G199" s="31">
        <v>20546.936107422782</v>
      </c>
      <c r="H199" s="31">
        <v>20109.623190297032</v>
      </c>
      <c r="I199" s="31">
        <v>24319.860707627409</v>
      </c>
      <c r="J199" s="31">
        <v>28013.196408067026</v>
      </c>
      <c r="K199" s="31">
        <v>24495.9583656295</v>
      </c>
      <c r="L199" s="31">
        <v>24748.033035499542</v>
      </c>
      <c r="M199" s="31">
        <v>23642.480141663258</v>
      </c>
      <c r="N199" s="32">
        <v>22163.655659405522</v>
      </c>
      <c r="O199" s="31">
        <v>29090.410860225362</v>
      </c>
      <c r="P199" s="31">
        <v>15925.311195568211</v>
      </c>
      <c r="Q199" s="31">
        <v>14482.230112349755</v>
      </c>
      <c r="R199" s="31">
        <v>19551.158666156418</v>
      </c>
      <c r="S199" s="31">
        <v>20414.108180307667</v>
      </c>
      <c r="T199" s="32">
        <v>21589.011346059047</v>
      </c>
      <c r="U199" s="31">
        <v>25014.216867469881</v>
      </c>
      <c r="V199" s="31">
        <v>18800.82284607938</v>
      </c>
      <c r="W199" s="31">
        <v>25809.176804792194</v>
      </c>
      <c r="X199" s="31">
        <v>31357.365241635685</v>
      </c>
      <c r="Y199" s="32">
        <v>30344.425293126722</v>
      </c>
      <c r="Z199" s="31">
        <v>3904.7105101120028</v>
      </c>
      <c r="AA199" s="31">
        <v>8314.5132679071467</v>
      </c>
      <c r="AB199" s="31">
        <v>12432.121823043604</v>
      </c>
      <c r="AC199" s="31">
        <v>9419.4438228271538</v>
      </c>
      <c r="AD199" s="31">
        <v>9681.1274429691639</v>
      </c>
      <c r="AE199" s="31">
        <v>4564.6320874754483</v>
      </c>
      <c r="AF199" s="31">
        <v>6428.9560535000865</v>
      </c>
      <c r="AG199" s="32">
        <v>8192.8819039008722</v>
      </c>
      <c r="AH199" s="31">
        <v>6952.9049483348481</v>
      </c>
      <c r="AI199" s="31">
        <v>8691.584292388332</v>
      </c>
      <c r="AJ199" s="31">
        <v>3893.1570614543889</v>
      </c>
      <c r="AK199" s="31">
        <v>17542.907908194371</v>
      </c>
      <c r="AL199" s="31">
        <v>3437.430674599173</v>
      </c>
      <c r="AM199" s="32">
        <v>6429.0481842062181</v>
      </c>
      <c r="AN199" s="31">
        <v>12520.012232195859</v>
      </c>
      <c r="AO199" s="31">
        <v>12267.090493954844</v>
      </c>
      <c r="AP199" s="32">
        <v>12432.121823043604</v>
      </c>
      <c r="AQ199" s="31">
        <v>10878.804704457119</v>
      </c>
      <c r="AR199" s="31">
        <v>7307.6354679802953</v>
      </c>
      <c r="AS199" s="31">
        <v>11415.012853470436</v>
      </c>
      <c r="AT199" s="31">
        <v>20565.96489734876</v>
      </c>
      <c r="AU199" s="31">
        <v>5842.4413415144154</v>
      </c>
      <c r="AV199" s="31">
        <v>10936.328196225184</v>
      </c>
      <c r="AW199" s="31">
        <v>2670.6287048302383</v>
      </c>
      <c r="AX199" s="31">
        <v>15432.270854629372</v>
      </c>
      <c r="AY199" s="31">
        <v>10980.190124904942</v>
      </c>
      <c r="AZ199" s="31">
        <v>3298.9142989142988</v>
      </c>
      <c r="BA199" s="31">
        <v>8586.7390966062612</v>
      </c>
      <c r="BB199" s="31">
        <v>1454.8537515896567</v>
      </c>
      <c r="BC199" s="31">
        <v>4012.149141181399</v>
      </c>
      <c r="BD199" s="31">
        <v>4867.7753779697623</v>
      </c>
      <c r="BE199" s="31">
        <v>4895.3801839063481</v>
      </c>
      <c r="BF199" s="32">
        <v>7489.5741548430551</v>
      </c>
      <c r="BG199" s="31">
        <v>10406.651851481935</v>
      </c>
      <c r="BH199" s="31">
        <v>6195.9581062196075</v>
      </c>
      <c r="BI199" s="31">
        <v>12893.829735034349</v>
      </c>
      <c r="BJ199" s="31">
        <v>6269.558359621451</v>
      </c>
      <c r="BK199" s="31">
        <v>7972.1149663805418</v>
      </c>
      <c r="BL199" s="31">
        <v>4970.3564858204036</v>
      </c>
      <c r="BM199" s="31">
        <v>9129.1534238659351</v>
      </c>
      <c r="BN199" s="31">
        <v>10262.719028588996</v>
      </c>
      <c r="BO199" s="32">
        <v>7397.8490196308931</v>
      </c>
      <c r="BP199" s="31">
        <v>2840.6535115637598</v>
      </c>
      <c r="BQ199" s="31">
        <v>7868.0203045685284</v>
      </c>
      <c r="BR199" s="31">
        <v>3624.9780586273478</v>
      </c>
      <c r="BS199" s="31">
        <v>4303.2244287849671</v>
      </c>
      <c r="BT199" s="31">
        <v>3801.8394057304567</v>
      </c>
      <c r="BU199" s="31">
        <v>2917.3862982153137</v>
      </c>
      <c r="BV199" s="31">
        <v>4381.4424890006285</v>
      </c>
      <c r="BW199" s="31">
        <v>689.47308001377576</v>
      </c>
      <c r="BX199" s="31">
        <v>2280.1363431738819</v>
      </c>
      <c r="BY199" s="31">
        <v>3835.3702372393964</v>
      </c>
      <c r="BZ199" s="31">
        <v>1652.2887323943662</v>
      </c>
      <c r="CA199" s="31">
        <v>6410.067526089626</v>
      </c>
      <c r="CB199" s="31">
        <v>3189.6836107362424</v>
      </c>
      <c r="CC199" s="31">
        <v>15313.922086315479</v>
      </c>
      <c r="CD199" s="31">
        <v>20801.297648012976</v>
      </c>
      <c r="CE199" s="32">
        <v>4096.76215715952</v>
      </c>
      <c r="CF199" s="31">
        <v>8753.3691063246952</v>
      </c>
      <c r="CG199" s="32">
        <v>6783.8699862425492</v>
      </c>
      <c r="CH199" s="31">
        <v>6303.0241637168647</v>
      </c>
      <c r="CI199" s="31">
        <v>2817.0021931804304</v>
      </c>
      <c r="CJ199" s="31">
        <v>4227.9939231046465</v>
      </c>
      <c r="CK199" s="31">
        <v>22950.201282242433</v>
      </c>
      <c r="CL199" s="31">
        <v>2877.1484024129154</v>
      </c>
      <c r="CM199" s="31">
        <v>19243.029057651802</v>
      </c>
      <c r="CN199" s="31">
        <v>8584.0769805823111</v>
      </c>
      <c r="CO199" s="31">
        <v>20961.92673024286</v>
      </c>
      <c r="CP199" s="31">
        <v>1094.9271360016305</v>
      </c>
      <c r="CQ199" s="31">
        <v>3008.6572036054072</v>
      </c>
      <c r="CR199" s="31">
        <v>31130.110944740794</v>
      </c>
      <c r="CS199" s="31">
        <v>10013.47158149409</v>
      </c>
      <c r="CT199" s="31">
        <v>1097.3522930645374</v>
      </c>
      <c r="CU199" s="31">
        <v>2239.9834350355022</v>
      </c>
      <c r="CV199" s="31">
        <v>28137.87541381974</v>
      </c>
      <c r="CW199" s="31">
        <v>4662.6938378782888</v>
      </c>
      <c r="CX199" s="32">
        <v>5456.7566904194764</v>
      </c>
      <c r="CY199" s="31">
        <v>862.62359429340745</v>
      </c>
      <c r="CZ199" s="31">
        <v>2366.6924265842349</v>
      </c>
      <c r="DA199" s="31">
        <v>1594.1433898017144</v>
      </c>
      <c r="DB199" s="31">
        <v>1016.3338399192896</v>
      </c>
      <c r="DC199" s="31">
        <v>1127.1824295996414</v>
      </c>
      <c r="DD199" s="31">
        <v>2824.8457033019358</v>
      </c>
      <c r="DE199" s="31">
        <v>4024.2426368050701</v>
      </c>
      <c r="DF199" s="32">
        <v>2208.0354981989381</v>
      </c>
      <c r="DG199" s="31">
        <v>7019.7424965388182</v>
      </c>
      <c r="DH199" s="31">
        <v>6824.3718290178003</v>
      </c>
      <c r="DI199" s="31">
        <v>983.06748619745463</v>
      </c>
      <c r="DJ199" s="31">
        <v>17548.628324040616</v>
      </c>
      <c r="DK199" s="31">
        <v>5411.5241328006559</v>
      </c>
      <c r="DL199" s="31">
        <v>12572.044801180095</v>
      </c>
      <c r="DM199" s="31">
        <v>4152.3351663048443</v>
      </c>
      <c r="DN199" s="31">
        <v>7982.1485257129452</v>
      </c>
      <c r="DO199" s="31">
        <v>15050.981903234397</v>
      </c>
      <c r="DP199" s="31">
        <v>8243.8412974910625</v>
      </c>
      <c r="DQ199" s="31">
        <v>8124.9834647070447</v>
      </c>
      <c r="DR199" s="31">
        <v>8104.1264856187636</v>
      </c>
      <c r="DS199" s="31">
        <v>15094.472088390417</v>
      </c>
      <c r="DT199" s="31">
        <v>2696.6517353993931</v>
      </c>
      <c r="DU199" s="31">
        <v>2247.1910112359551</v>
      </c>
      <c r="DV199" s="32">
        <v>6849.8590217916417</v>
      </c>
      <c r="DW199" s="32">
        <v>5408.3835877732645</v>
      </c>
      <c r="DX199" s="31">
        <v>3459.517805820637</v>
      </c>
      <c r="DY199" s="31">
        <v>1520.3534102069248</v>
      </c>
      <c r="DZ199" s="31">
        <v>1368.2995661595251</v>
      </c>
      <c r="EA199" s="31">
        <v>4728.1781018510283</v>
      </c>
      <c r="EB199" s="31">
        <v>1044.8618154874459</v>
      </c>
      <c r="EC199" s="31">
        <v>474.94161555234166</v>
      </c>
      <c r="ED199" s="31">
        <v>1204.1273545598315</v>
      </c>
      <c r="EE199" s="31">
        <v>2598.9938618503988</v>
      </c>
      <c r="EF199" s="31">
        <v>532.28113764698833</v>
      </c>
      <c r="EG199" s="31">
        <v>723.26979450337217</v>
      </c>
      <c r="EH199" s="31">
        <v>559.44685044074004</v>
      </c>
      <c r="EI199" s="31">
        <v>2099.7640395420494</v>
      </c>
      <c r="EJ199" s="31">
        <v>1093.9411450346074</v>
      </c>
      <c r="EK199" s="31">
        <v>1208.7659708203896</v>
      </c>
      <c r="EL199" s="31">
        <v>3534.435461011059</v>
      </c>
      <c r="EM199" s="31">
        <v>20361.376076883702</v>
      </c>
      <c r="EN199" s="31">
        <v>805.40743819609361</v>
      </c>
      <c r="EO199" s="31">
        <v>3801.0204256785842</v>
      </c>
      <c r="EP199" s="31">
        <v>1010.4486071978769</v>
      </c>
      <c r="EQ199" s="31">
        <v>1568.3804044419815</v>
      </c>
      <c r="ER199" s="31">
        <v>613.11187875788369</v>
      </c>
      <c r="ES199" s="31">
        <v>609.05226849902908</v>
      </c>
      <c r="ET199" s="31">
        <v>1110.4813844152966</v>
      </c>
      <c r="EU199" s="31">
        <v>1888.2377796243472</v>
      </c>
      <c r="EV199" s="31">
        <v>780.99308151521416</v>
      </c>
      <c r="EW199" s="31">
        <v>2960.6186207058772</v>
      </c>
      <c r="EX199" s="31">
        <v>702.35641605928174</v>
      </c>
      <c r="EY199" s="31">
        <v>694.46991846980495</v>
      </c>
      <c r="EZ199" s="31">
        <v>1119.7623889553681</v>
      </c>
      <c r="FA199" s="31">
        <v>1302.7209560979011</v>
      </c>
      <c r="FB199" s="31">
        <v>13740.813150417875</v>
      </c>
      <c r="FC199" s="31">
        <v>3318.9859155729018</v>
      </c>
      <c r="FD199" s="31">
        <v>2058.9234886275608</v>
      </c>
      <c r="FE199" s="31">
        <v>4484.2312428831319</v>
      </c>
      <c r="FF199" s="31">
        <v>487.59334869488055</v>
      </c>
      <c r="FG199" s="31">
        <v>1467.6918315502191</v>
      </c>
      <c r="FH199" s="31">
        <v>943.02210575836978</v>
      </c>
      <c r="FI199" s="31">
        <v>1446.2510071211598</v>
      </c>
      <c r="FJ199" s="31">
        <v>1460.1833887423988</v>
      </c>
      <c r="FK199" s="31">
        <v>6020.8629903619521</v>
      </c>
      <c r="FL199" s="31">
        <v>665.76088944094442</v>
      </c>
      <c r="FM199" s="31">
        <v>949.5664313898701</v>
      </c>
      <c r="FN199" s="31">
        <v>4689.0935085647316</v>
      </c>
      <c r="FO199" s="31">
        <v>1457.4640856257736</v>
      </c>
      <c r="FP199" s="31">
        <v>3065.1347759089058</v>
      </c>
      <c r="FQ199" s="31">
        <v>694.97372082216782</v>
      </c>
      <c r="FR199" s="31">
        <v>615.44354642810356</v>
      </c>
      <c r="FS199" s="31">
        <v>5892.4970893503787</v>
      </c>
      <c r="FT199" s="31">
        <v>958.47648302641437</v>
      </c>
      <c r="FU199" s="31">
        <v>242.6145593584117</v>
      </c>
      <c r="FV199" s="31">
        <v>811.59163706005359</v>
      </c>
      <c r="FW199" s="31">
        <v>900.27367375889253</v>
      </c>
      <c r="FX199" s="31">
        <v>1313.9375887993081</v>
      </c>
      <c r="FY199" s="32">
        <v>1724.2267756478388</v>
      </c>
      <c r="FZ199" s="31" t="s">
        <v>345</v>
      </c>
      <c r="GA199" s="49">
        <v>7467.6482323114678</v>
      </c>
    </row>
    <row r="200" spans="1:183">
      <c r="A200" s="50">
        <v>2008</v>
      </c>
      <c r="B200" s="31">
        <v>24130.547034543644</v>
      </c>
      <c r="C200" s="31">
        <v>23654.763464380027</v>
      </c>
      <c r="D200" s="31">
        <v>24620.568805389077</v>
      </c>
      <c r="E200" s="31">
        <v>24343.586318430109</v>
      </c>
      <c r="F200" s="31">
        <v>22223.016641168939</v>
      </c>
      <c r="G200" s="31">
        <v>20801.437443847575</v>
      </c>
      <c r="H200" s="31">
        <v>19909.35779682083</v>
      </c>
      <c r="I200" s="31">
        <v>24694.939650579119</v>
      </c>
      <c r="J200" s="31">
        <v>28499.56410404919</v>
      </c>
      <c r="K200" s="31">
        <v>24409.176340519625</v>
      </c>
      <c r="L200" s="31">
        <v>25104.200740748558</v>
      </c>
      <c r="M200" s="31">
        <v>23742.469961560724</v>
      </c>
      <c r="N200" s="32">
        <v>22246.193788397963</v>
      </c>
      <c r="O200" s="31">
        <v>27898.383082871303</v>
      </c>
      <c r="P200" s="31">
        <v>16361.840024113068</v>
      </c>
      <c r="Q200" s="31">
        <v>14436.011917305663</v>
      </c>
      <c r="R200" s="31">
        <v>19706.255587191354</v>
      </c>
      <c r="S200" s="31">
        <v>20389.059482856261</v>
      </c>
      <c r="T200" s="32">
        <v>21671.774225215479</v>
      </c>
      <c r="U200" s="31">
        <v>25301.232922359213</v>
      </c>
      <c r="V200" s="31">
        <v>18653.247064462019</v>
      </c>
      <c r="W200" s="31">
        <v>25267.184536175595</v>
      </c>
      <c r="X200" s="31">
        <v>31177.721971679133</v>
      </c>
      <c r="Y200" s="32">
        <v>30151.805879968342</v>
      </c>
      <c r="Z200" s="31">
        <v>4148.9361702127653</v>
      </c>
      <c r="AA200" s="31">
        <v>8886.3951643161781</v>
      </c>
      <c r="AB200" s="31">
        <v>12925.484160247324</v>
      </c>
      <c r="AC200" s="31">
        <v>9500.0309639142015</v>
      </c>
      <c r="AD200" s="31">
        <v>10160.128014309143</v>
      </c>
      <c r="AE200" s="31">
        <v>4895.1622930011436</v>
      </c>
      <c r="AF200" s="31">
        <v>6685.9970483548923</v>
      </c>
      <c r="AG200" s="32">
        <v>8568.9675811988236</v>
      </c>
      <c r="AH200" s="31">
        <v>7274.2363805494615</v>
      </c>
      <c r="AI200" s="31">
        <v>8903.6217620537082</v>
      </c>
      <c r="AJ200" s="31">
        <v>4063.425531760066</v>
      </c>
      <c r="AK200" s="31">
        <v>18170.443853721972</v>
      </c>
      <c r="AL200" s="31">
        <v>3620.2083544047737</v>
      </c>
      <c r="AM200" s="32">
        <v>6686.0321646797429</v>
      </c>
      <c r="AN200" s="31">
        <v>12867.93320086634</v>
      </c>
      <c r="AO200" s="31">
        <v>13033.308055659274</v>
      </c>
      <c r="AP200" s="32">
        <v>12925.484160247324</v>
      </c>
      <c r="AQ200" s="31">
        <v>11630.453017025615</v>
      </c>
      <c r="AR200" s="31">
        <v>8097.4565908535096</v>
      </c>
      <c r="AS200" s="31">
        <v>12607.061738591781</v>
      </c>
      <c r="AT200" s="31">
        <v>19950.979080073874</v>
      </c>
      <c r="AU200" s="31">
        <v>5984.0102478145982</v>
      </c>
      <c r="AV200" s="31">
        <v>11245.43716962116</v>
      </c>
      <c r="AW200" s="31">
        <v>2834.6782420850686</v>
      </c>
      <c r="AX200" s="31">
        <v>14816.361995045034</v>
      </c>
      <c r="AY200" s="31">
        <v>11341.844297873475</v>
      </c>
      <c r="AZ200" s="31">
        <v>3540.4717853839038</v>
      </c>
      <c r="BA200" s="31">
        <v>9111.164020411934</v>
      </c>
      <c r="BB200" s="31">
        <v>1540.4880754298392</v>
      </c>
      <c r="BC200" s="31">
        <v>4382.8950093186995</v>
      </c>
      <c r="BD200" s="31">
        <v>5003.065617254425</v>
      </c>
      <c r="BE200" s="31">
        <v>5284.0738709087591</v>
      </c>
      <c r="BF200" s="32">
        <v>7903.856425122588</v>
      </c>
      <c r="BG200" s="31">
        <v>10995.430067684403</v>
      </c>
      <c r="BH200" s="31">
        <v>6428.9483200317809</v>
      </c>
      <c r="BI200" s="31">
        <v>13185.122158745595</v>
      </c>
      <c r="BJ200" s="31">
        <v>6329.6085662238411</v>
      </c>
      <c r="BK200" s="31">
        <v>7978.7986765543128</v>
      </c>
      <c r="BL200" s="31">
        <v>5387.889380076077</v>
      </c>
      <c r="BM200" s="31">
        <v>9893.0419781483615</v>
      </c>
      <c r="BN200" s="31">
        <v>10596.138557637707</v>
      </c>
      <c r="BO200" s="32">
        <v>7613.8143602788987</v>
      </c>
      <c r="BP200" s="31">
        <v>2958.9626080616604</v>
      </c>
      <c r="BQ200" s="31">
        <v>8032.4118207816964</v>
      </c>
      <c r="BR200" s="31">
        <v>3763.6554621848741</v>
      </c>
      <c r="BS200" s="31">
        <v>4464.0790996108126</v>
      </c>
      <c r="BT200" s="31">
        <v>3987.1116065208307</v>
      </c>
      <c r="BU200" s="31">
        <v>2940.4189074440983</v>
      </c>
      <c r="BV200" s="31">
        <v>4460.6214428549456</v>
      </c>
      <c r="BW200" s="31">
        <v>685.83023334460597</v>
      </c>
      <c r="BX200" s="31">
        <v>2323.1103996464612</v>
      </c>
      <c r="BY200" s="31">
        <v>3668.330955777461</v>
      </c>
      <c r="BZ200" s="31">
        <v>1673.8679571379191</v>
      </c>
      <c r="CA200" s="31">
        <v>6674.924471299094</v>
      </c>
      <c r="CB200" s="31">
        <v>3294.6859903381642</v>
      </c>
      <c r="CC200" s="31">
        <v>15074.160340384757</v>
      </c>
      <c r="CD200" s="31">
        <v>21314.378554021121</v>
      </c>
      <c r="CE200" s="32">
        <v>4178.1995420019084</v>
      </c>
      <c r="CF200" s="31">
        <v>9043.3836286463684</v>
      </c>
      <c r="CG200" s="32">
        <v>6973.134655934944</v>
      </c>
      <c r="CH200" s="31">
        <v>6724.779700268572</v>
      </c>
      <c r="CI200" s="31">
        <v>2974.9084491583594</v>
      </c>
      <c r="CJ200" s="31">
        <v>4427.6859976412334</v>
      </c>
      <c r="CK200" s="31">
        <v>22815.512852743384</v>
      </c>
      <c r="CL200" s="31">
        <v>2926.4529958318549</v>
      </c>
      <c r="CM200" s="31">
        <v>19613.847152109724</v>
      </c>
      <c r="CN200" s="31">
        <v>8750.1014225913623</v>
      </c>
      <c r="CO200" s="31">
        <v>20926.056018804808</v>
      </c>
      <c r="CP200" s="31">
        <v>1145.5232621903665</v>
      </c>
      <c r="CQ200" s="31">
        <v>3103.8242432223287</v>
      </c>
      <c r="CR200" s="31">
        <v>31703.595969359289</v>
      </c>
      <c r="CS200" s="31">
        <v>10292.182920775165</v>
      </c>
      <c r="CT200" s="31">
        <v>1133.8810992390668</v>
      </c>
      <c r="CU200" s="31">
        <v>2239.0386910244601</v>
      </c>
      <c r="CV200" s="31">
        <v>28106.837273909558</v>
      </c>
      <c r="CW200" s="31">
        <v>4895.0783843434729</v>
      </c>
      <c r="CX200" s="32">
        <v>5673.3544093315159</v>
      </c>
      <c r="CY200" s="31">
        <v>868.85800321921886</v>
      </c>
      <c r="CZ200" s="31">
        <v>2481.7366539246882</v>
      </c>
      <c r="DA200" s="31">
        <v>1669.1790711960434</v>
      </c>
      <c r="DB200" s="31">
        <v>1001.3080420722937</v>
      </c>
      <c r="DC200" s="31">
        <v>1121.6313225761608</v>
      </c>
      <c r="DD200" s="31">
        <v>2970.2301505103105</v>
      </c>
      <c r="DE200" s="31">
        <v>4140.386271506105</v>
      </c>
      <c r="DF200" s="32">
        <v>2296.2553238319661</v>
      </c>
      <c r="DG200" s="31">
        <v>7347.8433982174729</v>
      </c>
      <c r="DH200" s="31">
        <v>6944.264917327112</v>
      </c>
      <c r="DI200" s="31">
        <v>1048.9284626323754</v>
      </c>
      <c r="DJ200" s="31">
        <v>17936.664895571215</v>
      </c>
      <c r="DK200" s="31">
        <v>5702.1845145343113</v>
      </c>
      <c r="DL200" s="31">
        <v>12894.33645037602</v>
      </c>
      <c r="DM200" s="31">
        <v>4452.7348215897473</v>
      </c>
      <c r="DN200" s="31">
        <v>8332.4274377649763</v>
      </c>
      <c r="DO200" s="31">
        <v>17311.094110129987</v>
      </c>
      <c r="DP200" s="31">
        <v>8435.3179135980517</v>
      </c>
      <c r="DQ200" s="31">
        <v>8360.1610850055295</v>
      </c>
      <c r="DR200" s="31">
        <v>8066.3815458555246</v>
      </c>
      <c r="DS200" s="31">
        <v>15589.218762543549</v>
      </c>
      <c r="DT200" s="31">
        <v>2698.6914045118801</v>
      </c>
      <c r="DU200" s="31">
        <v>2178.1219748305903</v>
      </c>
      <c r="DV200" s="32">
        <v>6946.5725726368246</v>
      </c>
      <c r="DW200" s="32">
        <v>5611.1985640943212</v>
      </c>
      <c r="DX200" s="31">
        <v>3520.378005481783</v>
      </c>
      <c r="DY200" s="31">
        <v>1684.254945414132</v>
      </c>
      <c r="DZ200" s="31">
        <v>1393.8393776207736</v>
      </c>
      <c r="EA200" s="31">
        <v>4768.8376515331593</v>
      </c>
      <c r="EB200" s="31">
        <v>1063.4970079729519</v>
      </c>
      <c r="EC200" s="31">
        <v>479.11605159587418</v>
      </c>
      <c r="ED200" s="31">
        <v>1211.7377742708727</v>
      </c>
      <c r="EE200" s="31">
        <v>2735.3758097227619</v>
      </c>
      <c r="EF200" s="31">
        <v>535.73879527397833</v>
      </c>
      <c r="EG200" s="31">
        <v>705.74247500602553</v>
      </c>
      <c r="EH200" s="31">
        <v>549.34918520036899</v>
      </c>
      <c r="EI200" s="31">
        <v>2159.0213597404359</v>
      </c>
      <c r="EJ200" s="31">
        <v>1095.0661960528262</v>
      </c>
      <c r="EK200" s="31">
        <v>1254.3928442320646</v>
      </c>
      <c r="EL200" s="31">
        <v>3725.0018255853556</v>
      </c>
      <c r="EM200" s="31">
        <v>22048.506064474688</v>
      </c>
      <c r="EN200" s="31">
        <v>867.00418995047914</v>
      </c>
      <c r="EO200" s="31">
        <v>3811.3326405677085</v>
      </c>
      <c r="EP200" s="31">
        <v>1042.9487445432462</v>
      </c>
      <c r="EQ200" s="31">
        <v>1650.3549952512201</v>
      </c>
      <c r="ER200" s="31">
        <v>627.64435335755059</v>
      </c>
      <c r="ES200" s="31">
        <v>616.69179114704673</v>
      </c>
      <c r="ET200" s="31">
        <v>1098.4132882687647</v>
      </c>
      <c r="EU200" s="31">
        <v>1951.9025646326911</v>
      </c>
      <c r="EV200" s="31">
        <v>801.59851879708049</v>
      </c>
      <c r="EW200" s="31">
        <v>2993.563377094551</v>
      </c>
      <c r="EX200" s="31">
        <v>729.89710740913176</v>
      </c>
      <c r="EY200" s="31">
        <v>743.83618348514278</v>
      </c>
      <c r="EZ200" s="31">
        <v>1145.4857822875942</v>
      </c>
      <c r="FA200" s="31">
        <v>1299.210162710606</v>
      </c>
      <c r="FB200" s="31">
        <v>14529.241737293289</v>
      </c>
      <c r="FC200" s="31">
        <v>3464.9343732164421</v>
      </c>
      <c r="FD200" s="31">
        <v>2159.7672431480246</v>
      </c>
      <c r="FE200" s="31">
        <v>4570.8534956951062</v>
      </c>
      <c r="FF200" s="31">
        <v>514.43593039083305</v>
      </c>
      <c r="FG200" s="31">
        <v>1524.4438379555268</v>
      </c>
      <c r="FH200" s="31">
        <v>1020.0211799200536</v>
      </c>
      <c r="FI200" s="31">
        <v>1484.1544684689929</v>
      </c>
      <c r="FJ200" s="31">
        <v>1456.1479872032846</v>
      </c>
      <c r="FK200" s="31">
        <v>6108.897742363878</v>
      </c>
      <c r="FL200" s="31">
        <v>686.44243621772591</v>
      </c>
      <c r="FM200" s="31">
        <v>978.06534928618703</v>
      </c>
      <c r="FN200" s="31">
        <v>4793.2717207136002</v>
      </c>
      <c r="FO200" s="31">
        <v>1524.1013112015366</v>
      </c>
      <c r="FP200" s="31">
        <v>3150.2089803988965</v>
      </c>
      <c r="FQ200" s="31">
        <v>744.38314500113177</v>
      </c>
      <c r="FR200" s="31">
        <v>605.59788880519534</v>
      </c>
      <c r="FS200" s="31">
        <v>6102.7139298914053</v>
      </c>
      <c r="FT200" s="31">
        <v>1007.938925729722</v>
      </c>
      <c r="FU200" s="31">
        <v>249.43431136660627</v>
      </c>
      <c r="FV200" s="31">
        <v>844.50673008879357</v>
      </c>
      <c r="FW200" s="31">
        <v>778.93511349800895</v>
      </c>
      <c r="FX200" s="31">
        <v>1350.0869300577265</v>
      </c>
      <c r="FY200" s="32">
        <v>1780.2654740369667</v>
      </c>
      <c r="FZ200" s="31" t="s">
        <v>345</v>
      </c>
      <c r="GA200" s="49">
        <v>7613.9229239427013</v>
      </c>
    </row>
  </sheetData>
  <pageMargins left="0.55118110236220474" right="0.51181102362204722" top="0.51181102362204722" bottom="0.51181102362204722" header="0.51181102362204722" footer="0.51181102362204722"/>
  <pageSetup scale="62" orientation="portrait" r:id="rId1"/>
  <headerFooter alignWithMargins="0"/>
  <rowBreaks count="2" manualBreakCount="2">
    <brk id="65" max="16383" man="1"/>
    <brk id="136" max="16383" man="1"/>
  </rowBreaks>
  <colBreaks count="6" manualBreakCount="6">
    <brk id="13" max="1048575" man="1"/>
    <brk id="25" max="1048575" man="1"/>
    <brk id="47" max="1048575" man="1"/>
    <brk id="58" max="1048575" man="1"/>
    <brk id="85" max="1048575" man="1"/>
    <brk id="127" max="1048575" man="1"/>
  </colBreak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ABD69-7E1A-49ED-BCB3-36A10E0D5DB0}">
  <sheetPr codeName="Sheet16"/>
  <dimension ref="A1:GA202"/>
  <sheetViews>
    <sheetView zoomScale="85" zoomScaleNormal="85" zoomScaleSheetLayoutView="85" workbookViewId="0">
      <pane xSplit="1" ySplit="3" topLeftCell="GA129" activePane="bottomRight" state="frozen"/>
      <selection pane="topRight" activeCell="BH186" sqref="BH186"/>
      <selection pane="bottomLeft" activeCell="BH186" sqref="BH186"/>
      <selection pane="bottomRight" activeCell="GB157" sqref="GB157"/>
    </sheetView>
  </sheetViews>
  <sheetFormatPr defaultColWidth="11.59765625" defaultRowHeight="13.15"/>
  <cols>
    <col min="1" max="1" width="12.73046875" style="28" customWidth="1"/>
    <col min="2" max="2" width="10.3984375" style="28" customWidth="1"/>
    <col min="3" max="3" width="11.73046875" style="28" customWidth="1"/>
    <col min="4" max="4" width="12.3984375" style="28" customWidth="1"/>
    <col min="5" max="5" width="10.86328125" style="28" customWidth="1"/>
    <col min="6" max="6" width="10.3984375" style="28" bestFit="1" customWidth="1"/>
    <col min="7" max="7" width="12.3984375" style="28" customWidth="1"/>
    <col min="8" max="8" width="10.3984375" style="28" bestFit="1" customWidth="1"/>
    <col min="9" max="9" width="15.59765625" style="28" customWidth="1"/>
    <col min="10" max="10" width="11" style="28" customWidth="1"/>
    <col min="11" max="11" width="11.59765625" style="28" customWidth="1"/>
    <col min="12" max="12" width="15" style="28" customWidth="1"/>
    <col min="13" max="13" width="10.3984375" style="28" bestFit="1" customWidth="1"/>
    <col min="14" max="14" width="16" style="28" customWidth="1"/>
    <col min="15" max="15" width="10.1328125" style="28" customWidth="1"/>
    <col min="16" max="16" width="10.3984375" style="28" customWidth="1"/>
    <col min="17" max="17" width="11.86328125" style="28" customWidth="1"/>
    <col min="18" max="18" width="9" style="28" customWidth="1"/>
    <col min="19" max="19" width="16.3984375" style="28" customWidth="1"/>
    <col min="20" max="20" width="16.59765625" style="28" customWidth="1"/>
    <col min="21" max="21" width="12" style="28" customWidth="1"/>
    <col min="22" max="22" width="13.86328125" style="28" customWidth="1"/>
    <col min="23" max="23" width="10.59765625" style="28" customWidth="1"/>
    <col min="24" max="24" width="10.3984375" style="28" bestFit="1" customWidth="1"/>
    <col min="25" max="25" width="16.1328125" style="28" customWidth="1"/>
    <col min="26" max="26" width="10.86328125" style="28" customWidth="1"/>
    <col min="27" max="27" width="11.86328125" style="28" customWidth="1"/>
    <col min="28" max="28" width="19.3984375" style="28" customWidth="1"/>
    <col min="29" max="29" width="12" style="28" customWidth="1"/>
    <col min="30" max="30" width="10.3984375" style="28" customWidth="1"/>
    <col min="31" max="31" width="12.265625" style="28" customWidth="1"/>
    <col min="32" max="33" width="14.265625" style="28" customWidth="1"/>
    <col min="34" max="34" width="10.3984375" style="28" customWidth="1"/>
    <col min="35" max="35" width="10.59765625" style="28" customWidth="1"/>
    <col min="36" max="36" width="14.1328125" style="28" customWidth="1"/>
    <col min="37" max="37" width="12" style="28" customWidth="1"/>
    <col min="38" max="38" width="30.1328125" style="28" customWidth="1"/>
    <col min="39" max="39" width="16.86328125" style="28" customWidth="1"/>
    <col min="40" max="40" width="14.265625" style="28" customWidth="1"/>
    <col min="41" max="41" width="11.86328125" style="28" customWidth="1"/>
    <col min="42" max="42" width="21.86328125" style="28" customWidth="1"/>
    <col min="43" max="43" width="11.73046875" style="28" customWidth="1"/>
    <col min="44" max="44" width="14" style="28" customWidth="1"/>
    <col min="45" max="46" width="11" style="28" customWidth="1"/>
    <col min="47" max="47" width="11.1328125" style="28" customWidth="1"/>
    <col min="48" max="49" width="14.86328125" style="28" customWidth="1"/>
    <col min="50" max="50" width="9.3984375" style="28" customWidth="1"/>
    <col min="51" max="51" width="12.73046875" style="28" customWidth="1"/>
    <col min="52" max="52" width="11.86328125" style="28" customWidth="1"/>
    <col min="53" max="53" width="9.86328125" style="28" customWidth="1"/>
    <col min="54" max="54" width="12.86328125" style="28" customWidth="1"/>
    <col min="55" max="55" width="17.86328125" style="28" customWidth="1"/>
    <col min="56" max="56" width="11" style="28" customWidth="1"/>
    <col min="57" max="57" width="14.73046875" style="28" customWidth="1"/>
    <col min="58" max="58" width="11.86328125" style="28" customWidth="1"/>
    <col min="59" max="59" width="13" style="28" customWidth="1"/>
    <col min="60" max="60" width="9" style="28" customWidth="1"/>
    <col min="61" max="61" width="8.3984375" style="28" customWidth="1"/>
    <col min="62" max="62" width="12.86328125" style="28" customWidth="1"/>
    <col min="63" max="63" width="10.3984375" style="28" customWidth="1"/>
    <col min="64" max="64" width="8" style="28" customWidth="1"/>
    <col min="65" max="65" width="11.59765625" style="28" customWidth="1"/>
    <col min="66" max="66" width="13.265625" style="28" customWidth="1"/>
    <col min="67" max="67" width="15.3984375" style="28" bestFit="1" customWidth="1"/>
    <col min="68" max="68" width="10.1328125" style="28" customWidth="1"/>
    <col min="69" max="69" width="13.86328125" style="28" customWidth="1"/>
    <col min="70" max="70" width="8.1328125" style="28" customWidth="1"/>
    <col min="71" max="71" width="18.73046875" style="28" customWidth="1"/>
    <col min="72" max="72" width="11.86328125" style="28" customWidth="1"/>
    <col min="73" max="73" width="14.1328125" style="28" customWidth="1"/>
    <col min="74" max="74" width="13.3984375" style="28" customWidth="1"/>
    <col min="75" max="75" width="7.265625" style="28" customWidth="1"/>
    <col min="76" max="76" width="12.86328125" style="28" customWidth="1"/>
    <col min="77" max="77" width="11.73046875" style="28" customWidth="1"/>
    <col min="78" max="78" width="13" style="28" customWidth="1"/>
    <col min="79" max="79" width="11" style="28" customWidth="1"/>
    <col min="80" max="80" width="12.3984375" style="28" customWidth="1"/>
    <col min="81" max="81" width="15" style="28" customWidth="1"/>
    <col min="82" max="82" width="15.59765625" style="28" customWidth="1"/>
    <col min="83" max="83" width="16.1328125" style="28" customWidth="1"/>
    <col min="84" max="84" width="16" style="29" customWidth="1"/>
    <col min="85" max="85" width="13.265625" style="28" bestFit="1" customWidth="1"/>
    <col min="86" max="87" width="10.3984375" style="28" bestFit="1" customWidth="1"/>
    <col min="88" max="88" width="30.59765625" style="28" customWidth="1"/>
    <col min="89" max="89" width="10.3984375" style="28" bestFit="1" customWidth="1"/>
    <col min="90" max="90" width="14" style="28" customWidth="1"/>
    <col min="91" max="91" width="11.86328125" style="28" customWidth="1"/>
    <col min="92" max="92" width="12" style="28" customWidth="1"/>
    <col min="93" max="93" width="10" style="28" customWidth="1"/>
    <col min="94" max="94" width="14.86328125" style="28" customWidth="1"/>
    <col min="95" max="95" width="10" style="28" customWidth="1"/>
    <col min="96" max="96" width="14.265625" style="28" customWidth="1"/>
    <col min="97" max="97" width="12" style="28" customWidth="1"/>
    <col min="98" max="98" width="9" style="28" customWidth="1"/>
    <col min="99" max="99" width="11.59765625" style="28" customWidth="1"/>
    <col min="100" max="100" width="13.86328125" style="28" customWidth="1"/>
    <col min="101" max="101" width="12.265625" style="28" customWidth="1"/>
    <col min="102" max="102" width="13.3984375" style="28" bestFit="1" customWidth="1"/>
    <col min="103" max="103" width="14.86328125" style="28" customWidth="1"/>
    <col min="104" max="104" width="13.59765625" style="28" customWidth="1"/>
    <col min="105" max="105" width="7.86328125" style="28" customWidth="1"/>
    <col min="106" max="106" width="12.59765625" style="28" customWidth="1"/>
    <col min="107" max="107" width="15.59765625" style="28" customWidth="1"/>
    <col min="108" max="108" width="11" style="28" customWidth="1"/>
    <col min="109" max="109" width="16.86328125" style="28" customWidth="1"/>
    <col min="110" max="110" width="13.265625" style="28" bestFit="1" customWidth="1"/>
    <col min="111" max="111" width="11.1328125" style="28" customWidth="1"/>
    <col min="112" max="113" width="8" style="28" bestFit="1" customWidth="1"/>
    <col min="114" max="114" width="8.86328125" style="28" customWidth="1"/>
    <col min="115" max="115" width="10.3984375" style="28" customWidth="1"/>
    <col min="116" max="116" width="10.265625" style="28" customWidth="1"/>
    <col min="117" max="117" width="12.265625" style="28" customWidth="1"/>
    <col min="118" max="118" width="8.86328125" style="28" customWidth="1"/>
    <col min="119" max="119" width="8.1328125" style="28" customWidth="1"/>
    <col min="120" max="120" width="16" style="28" customWidth="1"/>
    <col min="121" max="121" width="8.3984375" style="28" customWidth="1"/>
    <col min="122" max="122" width="10.265625" style="28" customWidth="1"/>
    <col min="123" max="123" width="7.265625" style="28" customWidth="1"/>
    <col min="124" max="124" width="10.1328125" style="28" customWidth="1"/>
    <col min="125" max="125" width="19.265625" style="28" customWidth="1"/>
    <col min="126" max="126" width="13.265625" style="28" bestFit="1" customWidth="1"/>
    <col min="127" max="127" width="13.3984375" style="28" bestFit="1" customWidth="1"/>
    <col min="128" max="128" width="10.265625" style="28" customWidth="1"/>
    <col min="129" max="129" width="9.86328125" style="28" customWidth="1"/>
    <col min="130" max="130" width="9.265625" style="28" customWidth="1"/>
    <col min="131" max="131" width="12.86328125" style="28" customWidth="1"/>
    <col min="132" max="132" width="16.1328125" style="28" customWidth="1"/>
    <col min="133" max="133" width="11" style="28" customWidth="1"/>
    <col min="134" max="134" width="13.86328125" style="28" customWidth="1"/>
    <col min="135" max="135" width="15" style="28" customWidth="1"/>
    <col min="136" max="136" width="17.86328125" style="28" customWidth="1"/>
    <col min="137" max="137" width="8.86328125" style="28" customWidth="1"/>
    <col min="138" max="138" width="18.73046875" style="28" customWidth="1"/>
    <col min="139" max="139" width="22.1328125" style="28" customWidth="1"/>
    <col min="140" max="140" width="15.3984375" style="28" customWidth="1"/>
    <col min="141" max="141" width="10.59765625" style="28" customWidth="1"/>
    <col min="142" max="142" width="9.265625" style="28" customWidth="1"/>
    <col min="143" max="143" width="21.1328125" style="28" customWidth="1"/>
    <col min="144" max="144" width="20.86328125" style="28" customWidth="1"/>
    <col min="145" max="145" width="9.59765625" style="28" customWidth="1"/>
    <col min="146" max="146" width="11" style="28" customWidth="1"/>
    <col min="147" max="147" width="9.3984375" style="28" customWidth="1"/>
    <col min="148" max="148" width="10.3984375" style="28" customWidth="1"/>
    <col min="149" max="149" width="17.86328125" style="28" customWidth="1"/>
    <col min="150" max="150" width="9.265625" style="28" customWidth="1"/>
    <col min="151" max="151" width="11" style="28" customWidth="1"/>
    <col min="152" max="152" width="9.73046875" style="28" customWidth="1"/>
    <col min="153" max="153" width="8.86328125" style="28" customWidth="1"/>
    <col min="154" max="154" width="15" style="28" customWidth="1"/>
    <col min="155" max="155" width="9.73046875" style="28" customWidth="1"/>
    <col min="156" max="156" width="7.3984375" style="28" bestFit="1" customWidth="1"/>
    <col min="157" max="157" width="13.86328125" style="28" customWidth="1"/>
    <col min="158" max="158" width="12.59765625" style="28" customWidth="1"/>
    <col min="159" max="159" width="12" style="28" customWidth="1"/>
    <col min="160" max="160" width="15.73046875" style="28" customWidth="1"/>
    <col min="161" max="161" width="11.59765625" style="28" customWidth="1"/>
    <col min="162" max="162" width="8.1328125" style="28" customWidth="1"/>
    <col min="163" max="163" width="9.86328125" style="28" customWidth="1"/>
    <col min="164" max="164" width="11" style="28" customWidth="1"/>
    <col min="165" max="165" width="15.59765625" style="28" customWidth="1"/>
    <col min="166" max="166" width="11.59765625" style="28" customWidth="1"/>
    <col min="167" max="167" width="13.86328125" style="28" customWidth="1"/>
    <col min="168" max="168" width="15.59765625" style="28" customWidth="1"/>
    <col min="169" max="169" width="11.265625" style="28" customWidth="1"/>
    <col min="170" max="170" width="15.73046875" style="28" customWidth="1"/>
    <col min="171" max="171" width="12.265625" style="28" bestFit="1" customWidth="1"/>
    <col min="172" max="172" width="13.1328125" style="28" customWidth="1"/>
    <col min="173" max="173" width="12.59765625" style="28" customWidth="1"/>
    <col min="174" max="174" width="10.3984375" style="28" bestFit="1" customWidth="1"/>
    <col min="175" max="175" width="10.73046875" style="28" customWidth="1"/>
    <col min="176" max="176" width="11.1328125" style="28" customWidth="1"/>
    <col min="177" max="177" width="26.3984375" style="28" customWidth="1"/>
    <col min="178" max="178" width="10.59765625" style="28" customWidth="1"/>
    <col min="179" max="179" width="13" style="28" customWidth="1"/>
    <col min="180" max="180" width="14.59765625" style="28" customWidth="1"/>
    <col min="181" max="181" width="14.73046875" style="28" customWidth="1"/>
    <col min="182" max="182" width="11.86328125" style="28" customWidth="1"/>
    <col min="183" max="183" width="17.1328125" style="28" customWidth="1"/>
    <col min="184" max="256" width="8.86328125" style="28" customWidth="1"/>
    <col min="257" max="16384" width="11.59765625" style="28"/>
  </cols>
  <sheetData>
    <row r="1" spans="1:183" ht="13.9">
      <c r="A1" s="55" t="s">
        <v>346</v>
      </c>
    </row>
    <row r="2" spans="1:183" ht="13.9">
      <c r="A2" s="56" t="s">
        <v>347</v>
      </c>
    </row>
    <row r="3" spans="1:183" s="52" customFormat="1" ht="47.1" customHeight="1">
      <c r="A3" s="57" t="s">
        <v>9</v>
      </c>
      <c r="B3" s="42" t="s">
        <v>164</v>
      </c>
      <c r="C3" s="42" t="s">
        <v>165</v>
      </c>
      <c r="D3" s="42" t="s">
        <v>166</v>
      </c>
      <c r="E3" s="42" t="s">
        <v>167</v>
      </c>
      <c r="F3" s="42" t="s">
        <v>168</v>
      </c>
      <c r="G3" s="42" t="s">
        <v>169</v>
      </c>
      <c r="H3" s="42" t="s">
        <v>170</v>
      </c>
      <c r="I3" s="42" t="s">
        <v>171</v>
      </c>
      <c r="J3" s="42" t="s">
        <v>172</v>
      </c>
      <c r="K3" s="42" t="s">
        <v>173</v>
      </c>
      <c r="L3" s="42" t="s">
        <v>174</v>
      </c>
      <c r="M3" s="42" t="s">
        <v>175</v>
      </c>
      <c r="N3" s="46" t="s">
        <v>176</v>
      </c>
      <c r="O3" s="42" t="s">
        <v>177</v>
      </c>
      <c r="P3" s="42" t="s">
        <v>178</v>
      </c>
      <c r="Q3" s="42" t="s">
        <v>179</v>
      </c>
      <c r="R3" s="42" t="s">
        <v>180</v>
      </c>
      <c r="S3" s="47" t="s">
        <v>181</v>
      </c>
      <c r="T3" s="46" t="s">
        <v>182</v>
      </c>
      <c r="U3" s="42" t="s">
        <v>183</v>
      </c>
      <c r="V3" s="42" t="s">
        <v>184</v>
      </c>
      <c r="W3" s="42" t="s">
        <v>121</v>
      </c>
      <c r="X3" s="42" t="s">
        <v>122</v>
      </c>
      <c r="Y3" s="45" t="s">
        <v>185</v>
      </c>
      <c r="Z3" s="42" t="s">
        <v>186</v>
      </c>
      <c r="AA3" s="42" t="s">
        <v>187</v>
      </c>
      <c r="AB3" s="42" t="s">
        <v>188</v>
      </c>
      <c r="AC3" s="42" t="s">
        <v>189</v>
      </c>
      <c r="AD3" s="42" t="s">
        <v>190</v>
      </c>
      <c r="AE3" s="42" t="s">
        <v>191</v>
      </c>
      <c r="AF3" s="42" t="s">
        <v>192</v>
      </c>
      <c r="AG3" s="45" t="s">
        <v>193</v>
      </c>
      <c r="AH3" s="42" t="s">
        <v>194</v>
      </c>
      <c r="AI3" s="42" t="s">
        <v>195</v>
      </c>
      <c r="AJ3" s="42" t="s">
        <v>196</v>
      </c>
      <c r="AK3" s="42" t="s">
        <v>197</v>
      </c>
      <c r="AL3" s="42" t="s">
        <v>198</v>
      </c>
      <c r="AM3" s="45" t="s">
        <v>199</v>
      </c>
      <c r="AN3" s="42" t="s">
        <v>200</v>
      </c>
      <c r="AO3" s="42" t="s">
        <v>201</v>
      </c>
      <c r="AP3" s="45" t="s">
        <v>202</v>
      </c>
      <c r="AQ3" s="42" t="s">
        <v>203</v>
      </c>
      <c r="AR3" s="42" t="s">
        <v>204</v>
      </c>
      <c r="AS3" s="42" t="s">
        <v>205</v>
      </c>
      <c r="AT3" s="42" t="s">
        <v>206</v>
      </c>
      <c r="AU3" s="42" t="s">
        <v>207</v>
      </c>
      <c r="AV3" s="42" t="s">
        <v>208</v>
      </c>
      <c r="AW3" s="42" t="s">
        <v>209</v>
      </c>
      <c r="AX3" s="42" t="s">
        <v>210</v>
      </c>
      <c r="AY3" s="42" t="s">
        <v>211</v>
      </c>
      <c r="AZ3" s="42" t="s">
        <v>212</v>
      </c>
      <c r="BA3" s="42" t="s">
        <v>213</v>
      </c>
      <c r="BB3" s="42" t="s">
        <v>214</v>
      </c>
      <c r="BC3" s="42" t="s">
        <v>215</v>
      </c>
      <c r="BD3" s="42" t="s">
        <v>216</v>
      </c>
      <c r="BE3" s="42" t="s">
        <v>217</v>
      </c>
      <c r="BF3" s="45" t="s">
        <v>218</v>
      </c>
      <c r="BG3" s="42" t="s">
        <v>219</v>
      </c>
      <c r="BH3" s="42" t="s">
        <v>220</v>
      </c>
      <c r="BI3" s="42" t="s">
        <v>221</v>
      </c>
      <c r="BJ3" s="42" t="s">
        <v>222</v>
      </c>
      <c r="BK3" s="42" t="s">
        <v>223</v>
      </c>
      <c r="BL3" s="42" t="s">
        <v>224</v>
      </c>
      <c r="BM3" s="42" t="s">
        <v>225</v>
      </c>
      <c r="BN3" s="42" t="s">
        <v>226</v>
      </c>
      <c r="BO3" s="45" t="s">
        <v>227</v>
      </c>
      <c r="BP3" s="42" t="s">
        <v>228</v>
      </c>
      <c r="BQ3" s="42" t="s">
        <v>229</v>
      </c>
      <c r="BR3" s="42" t="s">
        <v>230</v>
      </c>
      <c r="BS3" s="42" t="s">
        <v>231</v>
      </c>
      <c r="BT3" s="42" t="s">
        <v>232</v>
      </c>
      <c r="BU3" s="42" t="s">
        <v>233</v>
      </c>
      <c r="BV3" s="42" t="s">
        <v>234</v>
      </c>
      <c r="BW3" s="42" t="s">
        <v>235</v>
      </c>
      <c r="BX3" s="42" t="s">
        <v>236</v>
      </c>
      <c r="BY3" s="42" t="s">
        <v>237</v>
      </c>
      <c r="BZ3" s="42" t="s">
        <v>238</v>
      </c>
      <c r="CA3" s="42" t="s">
        <v>239</v>
      </c>
      <c r="CB3" s="42" t="s">
        <v>240</v>
      </c>
      <c r="CC3" s="42" t="s">
        <v>241</v>
      </c>
      <c r="CD3" s="42" t="s">
        <v>242</v>
      </c>
      <c r="CE3" s="45" t="s">
        <v>243</v>
      </c>
      <c r="CF3" s="45" t="s">
        <v>244</v>
      </c>
      <c r="CG3" s="45" t="s">
        <v>245</v>
      </c>
      <c r="CH3" s="42" t="s">
        <v>246</v>
      </c>
      <c r="CI3" s="42" t="s">
        <v>247</v>
      </c>
      <c r="CJ3" s="42" t="s">
        <v>248</v>
      </c>
      <c r="CK3" s="42" t="s">
        <v>249</v>
      </c>
      <c r="CL3" s="42" t="s">
        <v>250</v>
      </c>
      <c r="CM3" s="42" t="s">
        <v>251</v>
      </c>
      <c r="CN3" s="42" t="s">
        <v>252</v>
      </c>
      <c r="CO3" s="42" t="s">
        <v>253</v>
      </c>
      <c r="CP3" s="42" t="s">
        <v>254</v>
      </c>
      <c r="CQ3" s="42" t="s">
        <v>255</v>
      </c>
      <c r="CR3" s="42" t="s">
        <v>256</v>
      </c>
      <c r="CS3" s="42" t="s">
        <v>257</v>
      </c>
      <c r="CT3" s="42" t="s">
        <v>258</v>
      </c>
      <c r="CU3" s="42" t="s">
        <v>259</v>
      </c>
      <c r="CV3" s="42" t="s">
        <v>260</v>
      </c>
      <c r="CW3" s="42" t="s">
        <v>261</v>
      </c>
      <c r="CX3" s="45" t="s">
        <v>262</v>
      </c>
      <c r="CY3" s="42" t="s">
        <v>263</v>
      </c>
      <c r="CZ3" s="42" t="s">
        <v>264</v>
      </c>
      <c r="DA3" s="42" t="s">
        <v>265</v>
      </c>
      <c r="DB3" s="42" t="s">
        <v>266</v>
      </c>
      <c r="DC3" s="42" t="s">
        <v>267</v>
      </c>
      <c r="DD3" s="42" t="s">
        <v>268</v>
      </c>
      <c r="DE3" s="42" t="s">
        <v>269</v>
      </c>
      <c r="DF3" s="45" t="s">
        <v>270</v>
      </c>
      <c r="DG3" s="42" t="s">
        <v>271</v>
      </c>
      <c r="DH3" s="42" t="s">
        <v>272</v>
      </c>
      <c r="DI3" s="42" t="s">
        <v>273</v>
      </c>
      <c r="DJ3" s="42" t="s">
        <v>274</v>
      </c>
      <c r="DK3" s="42" t="s">
        <v>275</v>
      </c>
      <c r="DL3" s="42" t="s">
        <v>276</v>
      </c>
      <c r="DM3" s="42" t="s">
        <v>277</v>
      </c>
      <c r="DN3" s="42" t="s">
        <v>278</v>
      </c>
      <c r="DO3" s="42" t="s">
        <v>279</v>
      </c>
      <c r="DP3" s="42" t="s">
        <v>280</v>
      </c>
      <c r="DQ3" s="42" t="s">
        <v>281</v>
      </c>
      <c r="DR3" s="42" t="s">
        <v>282</v>
      </c>
      <c r="DS3" s="42" t="s">
        <v>283</v>
      </c>
      <c r="DT3" s="42" t="s">
        <v>284</v>
      </c>
      <c r="DU3" s="42" t="s">
        <v>285</v>
      </c>
      <c r="DV3" s="45" t="s">
        <v>286</v>
      </c>
      <c r="DW3" s="45" t="s">
        <v>287</v>
      </c>
      <c r="DX3" s="42" t="s">
        <v>288</v>
      </c>
      <c r="DY3" s="42" t="s">
        <v>289</v>
      </c>
      <c r="DZ3" s="42" t="s">
        <v>290</v>
      </c>
      <c r="EA3" s="42" t="s">
        <v>291</v>
      </c>
      <c r="EB3" s="42" t="s">
        <v>292</v>
      </c>
      <c r="EC3" s="42" t="s">
        <v>293</v>
      </c>
      <c r="ED3" s="42" t="s">
        <v>294</v>
      </c>
      <c r="EE3" s="42" t="s">
        <v>295</v>
      </c>
      <c r="EF3" s="42" t="s">
        <v>296</v>
      </c>
      <c r="EG3" s="42" t="s">
        <v>297</v>
      </c>
      <c r="EH3" s="42" t="s">
        <v>298</v>
      </c>
      <c r="EI3" s="42" t="s">
        <v>299</v>
      </c>
      <c r="EJ3" s="42" t="s">
        <v>300</v>
      </c>
      <c r="EK3" s="42" t="s">
        <v>301</v>
      </c>
      <c r="EL3" s="42" t="s">
        <v>302</v>
      </c>
      <c r="EM3" s="42" t="s">
        <v>303</v>
      </c>
      <c r="EN3" s="42" t="s">
        <v>304</v>
      </c>
      <c r="EO3" s="42" t="s">
        <v>305</v>
      </c>
      <c r="EP3" s="42" t="s">
        <v>306</v>
      </c>
      <c r="EQ3" s="42" t="s">
        <v>307</v>
      </c>
      <c r="ER3" s="42" t="s">
        <v>308</v>
      </c>
      <c r="ES3" s="42" t="s">
        <v>309</v>
      </c>
      <c r="ET3" s="42" t="s">
        <v>310</v>
      </c>
      <c r="EU3" s="42" t="s">
        <v>311</v>
      </c>
      <c r="EV3" s="42" t="s">
        <v>312</v>
      </c>
      <c r="EW3" s="42" t="s">
        <v>313</v>
      </c>
      <c r="EX3" s="42" t="s">
        <v>314</v>
      </c>
      <c r="EY3" s="42" t="s">
        <v>315</v>
      </c>
      <c r="EZ3" s="42" t="s">
        <v>316</v>
      </c>
      <c r="FA3" s="42" t="s">
        <v>317</v>
      </c>
      <c r="FB3" s="42" t="s">
        <v>318</v>
      </c>
      <c r="FC3" s="42" t="s">
        <v>319</v>
      </c>
      <c r="FD3" s="42" t="s">
        <v>320</v>
      </c>
      <c r="FE3" s="42" t="s">
        <v>321</v>
      </c>
      <c r="FF3" s="42" t="s">
        <v>322</v>
      </c>
      <c r="FG3" s="42" t="s">
        <v>323</v>
      </c>
      <c r="FH3" s="42" t="s">
        <v>324</v>
      </c>
      <c r="FI3" s="42" t="s">
        <v>325</v>
      </c>
      <c r="FJ3" s="42" t="s">
        <v>326</v>
      </c>
      <c r="FK3" s="42" t="s">
        <v>327</v>
      </c>
      <c r="FL3" s="42" t="s">
        <v>328</v>
      </c>
      <c r="FM3" s="42" t="s">
        <v>329</v>
      </c>
      <c r="FN3" s="42" t="s">
        <v>330</v>
      </c>
      <c r="FO3" s="42" t="s">
        <v>331</v>
      </c>
      <c r="FP3" s="42" t="s">
        <v>332</v>
      </c>
      <c r="FQ3" s="42" t="s">
        <v>333</v>
      </c>
      <c r="FR3" s="42" t="s">
        <v>334</v>
      </c>
      <c r="FS3" s="42" t="s">
        <v>335</v>
      </c>
      <c r="FT3" s="42" t="s">
        <v>336</v>
      </c>
      <c r="FU3" s="42" t="s">
        <v>337</v>
      </c>
      <c r="FV3" s="42" t="s">
        <v>338</v>
      </c>
      <c r="FW3" s="42" t="s">
        <v>339</v>
      </c>
      <c r="FX3" s="42" t="s">
        <v>340</v>
      </c>
      <c r="FY3" s="45" t="s">
        <v>341</v>
      </c>
      <c r="FZ3" s="54" t="s">
        <v>344</v>
      </c>
      <c r="GA3" s="58" t="s">
        <v>343</v>
      </c>
    </row>
    <row r="4" spans="1:183">
      <c r="A4" s="59">
        <v>1</v>
      </c>
      <c r="B4" s="39">
        <v>212.5</v>
      </c>
      <c r="C4" s="39">
        <v>135</v>
      </c>
      <c r="D4" s="39">
        <v>72</v>
      </c>
      <c r="E4" s="39">
        <v>8</v>
      </c>
      <c r="F4" s="39">
        <v>2366</v>
      </c>
      <c r="G4" s="39">
        <v>1225</v>
      </c>
      <c r="H4" s="39">
        <v>6475</v>
      </c>
      <c r="I4" s="39">
        <v>85</v>
      </c>
      <c r="J4" s="39">
        <v>40</v>
      </c>
      <c r="K4" s="39">
        <v>80</v>
      </c>
      <c r="L4" s="39">
        <v>127.5</v>
      </c>
      <c r="M4" s="39">
        <v>320</v>
      </c>
      <c r="N4" s="32">
        <v>11146</v>
      </c>
      <c r="O4" s="40"/>
      <c r="P4" s="39">
        <v>1100</v>
      </c>
      <c r="Q4" s="39">
        <v>180</v>
      </c>
      <c r="R4" s="39">
        <v>1867</v>
      </c>
      <c r="S4" s="39">
        <v>140</v>
      </c>
      <c r="T4" s="32">
        <v>14433</v>
      </c>
      <c r="U4" s="39">
        <v>144</v>
      </c>
      <c r="V4" s="39">
        <v>0</v>
      </c>
      <c r="W4" s="39">
        <v>32</v>
      </c>
      <c r="X4" s="39">
        <v>272</v>
      </c>
      <c r="Y4" s="32">
        <v>448</v>
      </c>
      <c r="Z4" s="39"/>
      <c r="AA4" s="39"/>
      <c r="AB4" s="39"/>
      <c r="AC4" s="39"/>
      <c r="AD4" s="39"/>
      <c r="AE4" s="39"/>
      <c r="AF4" s="39"/>
      <c r="AG4" s="35">
        <v>1956</v>
      </c>
      <c r="AH4" s="39"/>
      <c r="AI4" s="39"/>
      <c r="AJ4" s="39"/>
      <c r="AK4" s="39"/>
      <c r="AL4" s="39"/>
      <c r="AM4" s="35"/>
      <c r="AN4" s="39"/>
      <c r="AO4" s="39"/>
      <c r="AP4" s="35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5">
        <v>1560</v>
      </c>
      <c r="BG4" s="39"/>
      <c r="BH4" s="39"/>
      <c r="BI4" s="39"/>
      <c r="BJ4" s="39"/>
      <c r="BK4" s="39">
        <v>880</v>
      </c>
      <c r="BL4" s="39"/>
      <c r="BM4" s="39"/>
      <c r="BN4" s="39"/>
      <c r="BO4" s="35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5"/>
      <c r="CF4" s="39"/>
      <c r="CG4" s="35">
        <v>2240</v>
      </c>
      <c r="CH4" s="39">
        <v>26820</v>
      </c>
      <c r="CI4" s="39">
        <v>33750</v>
      </c>
      <c r="CJ4" s="39"/>
      <c r="CK4" s="39">
        <v>1200</v>
      </c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5"/>
      <c r="CY4" s="39"/>
      <c r="CZ4" s="39"/>
      <c r="DA4" s="39"/>
      <c r="DB4" s="39"/>
      <c r="DC4" s="39"/>
      <c r="DD4" s="39"/>
      <c r="DE4" s="39"/>
      <c r="DF4" s="35"/>
      <c r="DG4" s="39"/>
      <c r="DH4" s="39">
        <v>2000</v>
      </c>
      <c r="DI4" s="39">
        <v>500</v>
      </c>
      <c r="DJ4" s="39"/>
      <c r="DK4" s="39"/>
      <c r="DL4" s="39"/>
      <c r="DM4" s="39"/>
      <c r="DN4" s="39"/>
      <c r="DO4" s="39"/>
      <c r="DP4" s="39"/>
      <c r="DQ4" s="39"/>
      <c r="DR4" s="39">
        <v>4400</v>
      </c>
      <c r="DS4" s="39"/>
      <c r="DT4" s="39"/>
      <c r="DU4" s="39"/>
      <c r="DV4" s="35">
        <v>10120</v>
      </c>
      <c r="DW4" s="35">
        <v>76735</v>
      </c>
      <c r="DX4" s="39">
        <v>900</v>
      </c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>
        <v>2700</v>
      </c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>
        <v>220</v>
      </c>
      <c r="EX4" s="39"/>
      <c r="EY4" s="39"/>
      <c r="EZ4" s="39"/>
      <c r="FA4" s="39"/>
      <c r="FB4" s="39"/>
      <c r="FC4" s="39">
        <v>450</v>
      </c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>
        <v>440</v>
      </c>
      <c r="FT4" s="39"/>
      <c r="FU4" s="39"/>
      <c r="FV4" s="39"/>
      <c r="FW4" s="39"/>
      <c r="FX4" s="39"/>
      <c r="FY4" s="35">
        <v>8030</v>
      </c>
      <c r="FZ4" s="38"/>
      <c r="GA4" s="60">
        <v>105402</v>
      </c>
    </row>
    <row r="5" spans="1:183">
      <c r="A5" s="5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5"/>
      <c r="O5" s="40"/>
      <c r="P5" s="39"/>
      <c r="Q5" s="39"/>
      <c r="R5" s="39"/>
      <c r="S5" s="39"/>
      <c r="T5" s="35"/>
      <c r="U5" s="39"/>
      <c r="V5" s="39"/>
      <c r="W5" s="39"/>
      <c r="X5" s="39"/>
      <c r="Y5" s="35"/>
      <c r="Z5" s="39"/>
      <c r="AA5" s="39"/>
      <c r="AB5" s="39"/>
      <c r="AC5" s="39"/>
      <c r="AD5" s="39"/>
      <c r="AE5" s="39"/>
      <c r="AF5" s="39"/>
      <c r="AG5" s="35"/>
      <c r="AH5" s="39"/>
      <c r="AI5" s="39"/>
      <c r="AJ5" s="39"/>
      <c r="AK5" s="39"/>
      <c r="AL5" s="39"/>
      <c r="AM5" s="35"/>
      <c r="AN5" s="39"/>
      <c r="AO5" s="39"/>
      <c r="AP5" s="35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5"/>
      <c r="BG5" s="39"/>
      <c r="BH5" s="39"/>
      <c r="BI5" s="39"/>
      <c r="BJ5" s="39"/>
      <c r="BK5" s="39"/>
      <c r="BL5" s="39"/>
      <c r="BM5" s="39"/>
      <c r="BN5" s="39"/>
      <c r="BO5" s="35"/>
      <c r="BP5" s="39"/>
      <c r="BQ5" s="39"/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39"/>
      <c r="CD5" s="39"/>
      <c r="CE5" s="35"/>
      <c r="CF5" s="39"/>
      <c r="CG5" s="35"/>
      <c r="CH5" s="39"/>
      <c r="CI5" s="39"/>
      <c r="CJ5" s="39"/>
      <c r="CK5" s="39"/>
      <c r="CL5" s="39"/>
      <c r="CM5" s="39"/>
      <c r="CN5" s="39"/>
      <c r="CO5" s="39"/>
      <c r="CP5" s="39"/>
      <c r="CQ5" s="39"/>
      <c r="CR5" s="39"/>
      <c r="CS5" s="39"/>
      <c r="CT5" s="39"/>
      <c r="CU5" s="39"/>
      <c r="CV5" s="39"/>
      <c r="CW5" s="39"/>
      <c r="CX5" s="35"/>
      <c r="CY5" s="39"/>
      <c r="CZ5" s="39"/>
      <c r="DA5" s="39"/>
      <c r="DB5" s="39"/>
      <c r="DC5" s="39"/>
      <c r="DD5" s="39"/>
      <c r="DE5" s="39"/>
      <c r="DF5" s="35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5"/>
      <c r="DW5" s="35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5"/>
      <c r="FZ5" s="38"/>
      <c r="GA5" s="60"/>
    </row>
    <row r="6" spans="1:183">
      <c r="A6" s="59">
        <v>1000</v>
      </c>
      <c r="B6" s="39">
        <v>297.5</v>
      </c>
      <c r="C6" s="39">
        <v>170</v>
      </c>
      <c r="D6" s="39">
        <v>144</v>
      </c>
      <c r="E6" s="39">
        <v>16</v>
      </c>
      <c r="F6" s="39">
        <v>2763</v>
      </c>
      <c r="G6" s="39">
        <v>1435</v>
      </c>
      <c r="H6" s="39">
        <v>2250</v>
      </c>
      <c r="I6" s="39">
        <v>127.5</v>
      </c>
      <c r="J6" s="39">
        <v>80</v>
      </c>
      <c r="K6" s="39">
        <v>160</v>
      </c>
      <c r="L6" s="39">
        <v>123</v>
      </c>
      <c r="M6" s="39">
        <v>800</v>
      </c>
      <c r="N6" s="32">
        <v>8366</v>
      </c>
      <c r="O6" s="40"/>
      <c r="P6" s="39">
        <v>400</v>
      </c>
      <c r="Q6" s="39">
        <v>255</v>
      </c>
      <c r="R6" s="39">
        <v>1800</v>
      </c>
      <c r="S6" s="39">
        <v>104</v>
      </c>
      <c r="T6" s="32">
        <v>10925</v>
      </c>
      <c r="U6" s="39">
        <v>160</v>
      </c>
      <c r="V6" s="39">
        <v>4</v>
      </c>
      <c r="W6" s="39">
        <v>64</v>
      </c>
      <c r="X6" s="39">
        <v>520</v>
      </c>
      <c r="Y6" s="32">
        <v>748</v>
      </c>
      <c r="Z6" s="39"/>
      <c r="AA6" s="39"/>
      <c r="AB6" s="39"/>
      <c r="AC6" s="39"/>
      <c r="AD6" s="39"/>
      <c r="AE6" s="39"/>
      <c r="AF6" s="39"/>
      <c r="AG6" s="35">
        <v>2600</v>
      </c>
      <c r="AH6" s="39"/>
      <c r="AI6" s="39"/>
      <c r="AJ6" s="39"/>
      <c r="AK6" s="39"/>
      <c r="AL6" s="39"/>
      <c r="AM6" s="35"/>
      <c r="AN6" s="39"/>
      <c r="AO6" s="39"/>
      <c r="AP6" s="35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5">
        <v>2840</v>
      </c>
      <c r="BG6" s="39"/>
      <c r="BH6" s="39"/>
      <c r="BI6" s="39"/>
      <c r="BJ6" s="39"/>
      <c r="BK6" s="39">
        <v>1800</v>
      </c>
      <c r="BL6" s="39"/>
      <c r="BM6" s="39"/>
      <c r="BN6" s="39"/>
      <c r="BO6" s="35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5"/>
      <c r="CF6" s="39"/>
      <c r="CG6" s="35">
        <v>4560</v>
      </c>
      <c r="CH6" s="39">
        <v>27494</v>
      </c>
      <c r="CI6" s="39">
        <v>33750</v>
      </c>
      <c r="CJ6" s="39"/>
      <c r="CK6" s="39">
        <v>3188</v>
      </c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5"/>
      <c r="CY6" s="39"/>
      <c r="CZ6" s="39"/>
      <c r="DA6" s="39"/>
      <c r="DB6" s="39"/>
      <c r="DC6" s="39"/>
      <c r="DD6" s="39"/>
      <c r="DE6" s="39"/>
      <c r="DF6" s="35"/>
      <c r="DG6" s="39"/>
      <c r="DH6" s="39">
        <v>2925</v>
      </c>
      <c r="DI6" s="39">
        <v>1300</v>
      </c>
      <c r="DJ6" s="39"/>
      <c r="DK6" s="39"/>
      <c r="DL6" s="39"/>
      <c r="DM6" s="39"/>
      <c r="DN6" s="39"/>
      <c r="DO6" s="39"/>
      <c r="DP6" s="39"/>
      <c r="DQ6" s="39"/>
      <c r="DR6" s="39">
        <v>4200</v>
      </c>
      <c r="DS6" s="39"/>
      <c r="DT6" s="39"/>
      <c r="DU6" s="39"/>
      <c r="DV6" s="35">
        <v>12415</v>
      </c>
      <c r="DW6" s="35">
        <v>85815</v>
      </c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>
        <v>2500</v>
      </c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>
        <v>860</v>
      </c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5">
        <v>13720</v>
      </c>
      <c r="FZ6" s="38"/>
      <c r="GA6" s="60">
        <v>121208</v>
      </c>
    </row>
    <row r="7" spans="1:183">
      <c r="A7" s="5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5"/>
      <c r="O7" s="40"/>
      <c r="P7" s="39"/>
      <c r="Q7" s="39"/>
      <c r="R7" s="39"/>
      <c r="S7" s="39"/>
      <c r="T7" s="35"/>
      <c r="U7" s="39"/>
      <c r="V7" s="39"/>
      <c r="W7" s="39"/>
      <c r="X7" s="39"/>
      <c r="Y7" s="35"/>
      <c r="Z7" s="39"/>
      <c r="AA7" s="39"/>
      <c r="AB7" s="39"/>
      <c r="AC7" s="39"/>
      <c r="AD7" s="39"/>
      <c r="AE7" s="39"/>
      <c r="AF7" s="39"/>
      <c r="AG7" s="35"/>
      <c r="AH7" s="39"/>
      <c r="AI7" s="39"/>
      <c r="AJ7" s="39"/>
      <c r="AK7" s="39"/>
      <c r="AL7" s="39"/>
      <c r="AM7" s="35"/>
      <c r="AN7" s="39"/>
      <c r="AO7" s="39"/>
      <c r="AP7" s="35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5"/>
      <c r="BG7" s="39"/>
      <c r="BH7" s="39"/>
      <c r="BI7" s="39"/>
      <c r="BJ7" s="39"/>
      <c r="BK7" s="39"/>
      <c r="BL7" s="39"/>
      <c r="BM7" s="39"/>
      <c r="BN7" s="39"/>
      <c r="BO7" s="35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5"/>
      <c r="CF7" s="39"/>
      <c r="CG7" s="35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5"/>
      <c r="CY7" s="39"/>
      <c r="CZ7" s="39"/>
      <c r="DA7" s="39"/>
      <c r="DB7" s="39"/>
      <c r="DC7" s="39"/>
      <c r="DD7" s="39"/>
      <c r="DE7" s="39"/>
      <c r="DF7" s="35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5"/>
      <c r="DW7" s="35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5"/>
      <c r="FZ7" s="38"/>
      <c r="GA7" s="60"/>
    </row>
    <row r="8" spans="1:183">
      <c r="A8" s="61">
        <v>1500</v>
      </c>
      <c r="B8" s="31">
        <v>1414</v>
      </c>
      <c r="C8" s="31">
        <v>1225</v>
      </c>
      <c r="D8" s="31">
        <v>443</v>
      </c>
      <c r="E8" s="31">
        <v>136</v>
      </c>
      <c r="F8" s="31">
        <v>10912</v>
      </c>
      <c r="G8" s="31">
        <v>8256</v>
      </c>
      <c r="H8" s="31">
        <v>11550</v>
      </c>
      <c r="I8" s="31">
        <v>723</v>
      </c>
      <c r="J8" s="31">
        <v>183</v>
      </c>
      <c r="K8" s="31">
        <v>358</v>
      </c>
      <c r="L8" s="31">
        <v>411</v>
      </c>
      <c r="M8" s="31">
        <v>2815</v>
      </c>
      <c r="N8" s="32">
        <v>38426</v>
      </c>
      <c r="O8" s="36">
        <v>421</v>
      </c>
      <c r="P8" s="31">
        <v>433</v>
      </c>
      <c r="Q8" s="31">
        <v>606</v>
      </c>
      <c r="R8" s="31">
        <v>4495</v>
      </c>
      <c r="S8" s="31">
        <v>199</v>
      </c>
      <c r="T8" s="32">
        <v>44159</v>
      </c>
      <c r="U8" s="31">
        <v>180</v>
      </c>
      <c r="V8" s="31">
        <v>40</v>
      </c>
      <c r="W8" s="31">
        <v>100</v>
      </c>
      <c r="X8" s="31">
        <v>800</v>
      </c>
      <c r="Y8" s="32">
        <v>1120</v>
      </c>
      <c r="Z8" s="31"/>
      <c r="AA8" s="31"/>
      <c r="AB8" s="31"/>
      <c r="AC8" s="31"/>
      <c r="AD8" s="31"/>
      <c r="AE8" s="31"/>
      <c r="AF8" s="31"/>
      <c r="AG8" s="32">
        <v>6696</v>
      </c>
      <c r="AH8" s="31"/>
      <c r="AI8" s="31"/>
      <c r="AJ8" s="31"/>
      <c r="AK8" s="31"/>
      <c r="AL8" s="31"/>
      <c r="AM8" s="32"/>
      <c r="AN8" s="31"/>
      <c r="AO8" s="31"/>
      <c r="AP8" s="32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2">
        <v>8458</v>
      </c>
      <c r="BG8" s="31"/>
      <c r="BH8" s="31">
        <v>400</v>
      </c>
      <c r="BI8" s="31"/>
      <c r="BJ8" s="31"/>
      <c r="BK8" s="31">
        <v>3188</v>
      </c>
      <c r="BL8" s="31"/>
      <c r="BM8" s="31"/>
      <c r="BN8" s="31"/>
      <c r="BO8" s="32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2"/>
      <c r="CF8" s="31"/>
      <c r="CG8" s="32">
        <v>7288</v>
      </c>
      <c r="CH8" s="31">
        <v>61800</v>
      </c>
      <c r="CI8" s="31">
        <v>60500</v>
      </c>
      <c r="CJ8" s="31">
        <v>6046</v>
      </c>
      <c r="CK8" s="31">
        <v>7700</v>
      </c>
      <c r="CL8" s="31"/>
      <c r="CM8" s="31">
        <v>3282</v>
      </c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2"/>
      <c r="CY8" s="31"/>
      <c r="CZ8" s="31"/>
      <c r="DA8" s="31"/>
      <c r="DB8" s="31"/>
      <c r="DC8" s="31">
        <v>1518</v>
      </c>
      <c r="DD8" s="31"/>
      <c r="DE8" s="31"/>
      <c r="DF8" s="32"/>
      <c r="DG8" s="31"/>
      <c r="DH8" s="31">
        <v>2400</v>
      </c>
      <c r="DI8" s="31">
        <v>550</v>
      </c>
      <c r="DJ8" s="31"/>
      <c r="DK8" s="31"/>
      <c r="DL8" s="31"/>
      <c r="DM8" s="31"/>
      <c r="DN8" s="31"/>
      <c r="DO8" s="31"/>
      <c r="DP8" s="31"/>
      <c r="DQ8" s="31"/>
      <c r="DR8" s="31">
        <v>3780</v>
      </c>
      <c r="DS8" s="31"/>
      <c r="DT8" s="31"/>
      <c r="DU8" s="31"/>
      <c r="DV8" s="32">
        <v>10495</v>
      </c>
      <c r="DW8" s="32">
        <v>161317</v>
      </c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>
        <v>1900</v>
      </c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>
        <v>645</v>
      </c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2">
        <v>19283</v>
      </c>
      <c r="GA8" s="60">
        <v>248321</v>
      </c>
    </row>
    <row r="9" spans="1:183">
      <c r="A9" s="6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2"/>
      <c r="O9" s="36"/>
      <c r="P9" s="31"/>
      <c r="Q9" s="31"/>
      <c r="R9" s="31"/>
      <c r="S9" s="31"/>
      <c r="T9" s="32"/>
      <c r="U9" s="31"/>
      <c r="V9" s="31"/>
      <c r="W9" s="31"/>
      <c r="X9" s="31"/>
      <c r="Y9" s="32"/>
      <c r="Z9" s="31"/>
      <c r="AA9" s="31"/>
      <c r="AB9" s="31"/>
      <c r="AC9" s="31"/>
      <c r="AD9" s="31"/>
      <c r="AE9" s="31"/>
      <c r="AF9" s="31"/>
      <c r="AG9" s="29"/>
      <c r="AH9" s="31"/>
      <c r="AI9" s="31"/>
      <c r="AJ9" s="31"/>
      <c r="AK9" s="31"/>
      <c r="AL9" s="31"/>
      <c r="AM9" s="32"/>
      <c r="AN9" s="31"/>
      <c r="AO9" s="31"/>
      <c r="AP9" s="32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2"/>
      <c r="BG9" s="31"/>
      <c r="BH9" s="31"/>
      <c r="BI9" s="31"/>
      <c r="BJ9" s="31"/>
      <c r="BL9" s="31"/>
      <c r="BM9" s="31"/>
      <c r="BN9" s="31"/>
      <c r="BO9" s="32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2"/>
      <c r="CF9" s="31"/>
      <c r="CG9" s="29"/>
      <c r="CJ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2"/>
      <c r="CY9" s="31"/>
      <c r="CZ9" s="31"/>
      <c r="DA9" s="31"/>
      <c r="DB9" s="31"/>
      <c r="DC9" s="31"/>
      <c r="DD9" s="31"/>
      <c r="DE9" s="31"/>
      <c r="DF9" s="32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29"/>
      <c r="DW9" s="29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2"/>
      <c r="GA9" s="60"/>
    </row>
    <row r="10" spans="1:183">
      <c r="A10" s="61">
        <v>1600</v>
      </c>
      <c r="B10" s="31">
        <v>2093</v>
      </c>
      <c r="C10" s="31">
        <v>1561</v>
      </c>
      <c r="D10" s="31">
        <v>569</v>
      </c>
      <c r="E10" s="31">
        <v>215</v>
      </c>
      <c r="F10" s="31">
        <v>15559</v>
      </c>
      <c r="G10" s="31">
        <v>12656</v>
      </c>
      <c r="H10" s="31">
        <v>14410</v>
      </c>
      <c r="I10" s="31">
        <v>2072</v>
      </c>
      <c r="J10" s="31">
        <v>266</v>
      </c>
      <c r="K10" s="31">
        <v>532</v>
      </c>
      <c r="L10" s="31">
        <v>750</v>
      </c>
      <c r="M10" s="31">
        <v>6007</v>
      </c>
      <c r="N10" s="32">
        <v>56690</v>
      </c>
      <c r="O10" s="36">
        <v>615</v>
      </c>
      <c r="P10" s="31">
        <v>725</v>
      </c>
      <c r="Q10" s="31">
        <v>814</v>
      </c>
      <c r="R10" s="31">
        <v>7029</v>
      </c>
      <c r="S10" s="31">
        <v>250</v>
      </c>
      <c r="T10" s="32">
        <v>65508</v>
      </c>
      <c r="U10" s="31">
        <v>180</v>
      </c>
      <c r="V10" s="31">
        <v>40</v>
      </c>
      <c r="W10" s="31">
        <v>100</v>
      </c>
      <c r="X10" s="31">
        <v>600</v>
      </c>
      <c r="Y10" s="32">
        <v>920</v>
      </c>
      <c r="Z10" s="31"/>
      <c r="AA10" s="31"/>
      <c r="AB10" s="31"/>
      <c r="AC10" s="31"/>
      <c r="AD10" s="31"/>
      <c r="AE10" s="31"/>
      <c r="AF10" s="31"/>
      <c r="AG10" s="32">
        <v>9289</v>
      </c>
      <c r="AH10" s="31"/>
      <c r="AI10" s="31"/>
      <c r="AJ10" s="31"/>
      <c r="AK10" s="31"/>
      <c r="AL10" s="31"/>
      <c r="AM10" s="32"/>
      <c r="AN10" s="31"/>
      <c r="AO10" s="31"/>
      <c r="AP10" s="32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2">
        <v>11426</v>
      </c>
      <c r="BG10" s="31"/>
      <c r="BH10" s="31">
        <v>342</v>
      </c>
      <c r="BI10" s="31"/>
      <c r="BJ10" s="31"/>
      <c r="BK10" s="31">
        <v>1134</v>
      </c>
      <c r="BL10" s="31"/>
      <c r="BM10" s="31"/>
      <c r="BN10" s="31"/>
      <c r="BO10" s="32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2"/>
      <c r="CF10" s="31"/>
      <c r="CG10" s="32">
        <v>3763</v>
      </c>
      <c r="CH10" s="31">
        <v>96000</v>
      </c>
      <c r="CI10" s="31">
        <v>74250</v>
      </c>
      <c r="CJ10" s="31"/>
      <c r="CK10" s="31">
        <v>9620</v>
      </c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2"/>
      <c r="CY10" s="31"/>
      <c r="CZ10" s="31"/>
      <c r="DA10" s="31"/>
      <c r="DB10" s="31"/>
      <c r="DC10" s="31"/>
      <c r="DD10" s="31"/>
      <c r="DE10" s="31"/>
      <c r="DF10" s="32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>
        <v>4740</v>
      </c>
      <c r="DS10" s="31"/>
      <c r="DT10" s="31"/>
      <c r="DU10" s="31"/>
      <c r="DV10" s="32">
        <v>12637</v>
      </c>
      <c r="DW10" s="32">
        <v>217089</v>
      </c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>
        <v>2375</v>
      </c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>
        <v>968</v>
      </c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2">
        <v>23349</v>
      </c>
      <c r="GA10" s="60">
        <v>331344</v>
      </c>
    </row>
    <row r="11" spans="1:183">
      <c r="A11" s="6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2"/>
      <c r="O11" s="36"/>
      <c r="P11" s="31"/>
      <c r="Q11" s="31"/>
      <c r="R11" s="31"/>
      <c r="S11" s="31"/>
      <c r="T11" s="32"/>
      <c r="U11" s="31"/>
      <c r="V11" s="31"/>
      <c r="W11" s="31"/>
      <c r="X11" s="31"/>
      <c r="Y11" s="32"/>
      <c r="Z11" s="31"/>
      <c r="AA11" s="31"/>
      <c r="AB11" s="31"/>
      <c r="AC11" s="31"/>
      <c r="AD11" s="31"/>
      <c r="AE11" s="31"/>
      <c r="AF11" s="31"/>
      <c r="AG11" s="32"/>
      <c r="AH11" s="31"/>
      <c r="AI11" s="31"/>
      <c r="AJ11" s="31"/>
      <c r="AK11" s="31"/>
      <c r="AL11" s="31"/>
      <c r="AM11" s="32"/>
      <c r="AN11" s="31"/>
      <c r="AO11" s="31"/>
      <c r="AP11" s="32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2"/>
      <c r="BG11" s="31"/>
      <c r="BH11" s="31"/>
      <c r="BI11" s="31"/>
      <c r="BJ11" s="31"/>
      <c r="BK11" s="31"/>
      <c r="BL11" s="31"/>
      <c r="BM11" s="31"/>
      <c r="BN11" s="31"/>
      <c r="BO11" s="32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2"/>
      <c r="CF11" s="31"/>
      <c r="CG11" s="32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2"/>
      <c r="CY11" s="31"/>
      <c r="CZ11" s="31"/>
      <c r="DA11" s="31"/>
      <c r="DB11" s="31"/>
      <c r="DC11" s="31"/>
      <c r="DD11" s="31"/>
      <c r="DE11" s="31"/>
      <c r="DF11" s="32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2"/>
      <c r="DW11" s="29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2"/>
      <c r="GA11" s="60"/>
    </row>
    <row r="12" spans="1:183">
      <c r="A12" s="61">
        <v>1700</v>
      </c>
      <c r="B12" s="31">
        <v>2483</v>
      </c>
      <c r="C12" s="31">
        <v>2288</v>
      </c>
      <c r="D12" s="31">
        <v>727</v>
      </c>
      <c r="E12" s="31">
        <v>255</v>
      </c>
      <c r="F12" s="31">
        <v>19539</v>
      </c>
      <c r="G12" s="31">
        <v>13650</v>
      </c>
      <c r="H12" s="31">
        <v>14630</v>
      </c>
      <c r="I12" s="31">
        <v>4047</v>
      </c>
      <c r="J12" s="31">
        <v>361</v>
      </c>
      <c r="K12" s="31">
        <v>945</v>
      </c>
      <c r="L12" s="31">
        <v>1068</v>
      </c>
      <c r="M12" s="31">
        <v>10709</v>
      </c>
      <c r="N12" s="32">
        <v>70702</v>
      </c>
      <c r="O12" s="36">
        <v>1377</v>
      </c>
      <c r="P12" s="31">
        <v>795</v>
      </c>
      <c r="Q12" s="31">
        <v>1638</v>
      </c>
      <c r="R12" s="31">
        <v>7481</v>
      </c>
      <c r="S12" s="31">
        <v>311</v>
      </c>
      <c r="T12" s="32">
        <v>80927</v>
      </c>
      <c r="U12" s="31">
        <v>180</v>
      </c>
      <c r="V12" s="31">
        <v>40</v>
      </c>
      <c r="W12" s="31">
        <v>86</v>
      </c>
      <c r="X12" s="31">
        <v>527</v>
      </c>
      <c r="Y12" s="32">
        <v>833</v>
      </c>
      <c r="Z12" s="31"/>
      <c r="AA12" s="31"/>
      <c r="AB12" s="31"/>
      <c r="AC12" s="31"/>
      <c r="AD12" s="31"/>
      <c r="AE12" s="31"/>
      <c r="AF12" s="31"/>
      <c r="AG12" s="32">
        <v>11393</v>
      </c>
      <c r="AH12" s="31"/>
      <c r="AI12" s="31"/>
      <c r="AJ12" s="31"/>
      <c r="AK12" s="31"/>
      <c r="AL12" s="31"/>
      <c r="AM12" s="32"/>
      <c r="AN12" s="31"/>
      <c r="AO12" s="31"/>
      <c r="AP12" s="32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2">
        <v>16196</v>
      </c>
      <c r="BG12" s="31"/>
      <c r="BH12" s="31">
        <v>574</v>
      </c>
      <c r="BI12" s="31"/>
      <c r="BJ12" s="31"/>
      <c r="BK12" s="31">
        <v>2558</v>
      </c>
      <c r="BL12" s="31"/>
      <c r="BM12" s="31"/>
      <c r="BN12" s="31"/>
      <c r="BO12" s="32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2"/>
      <c r="CF12" s="31"/>
      <c r="CG12" s="32">
        <v>6346</v>
      </c>
      <c r="CH12" s="31">
        <v>82800</v>
      </c>
      <c r="CI12" s="31">
        <v>90750</v>
      </c>
      <c r="CJ12" s="31">
        <v>7598</v>
      </c>
      <c r="CK12" s="31">
        <v>15390</v>
      </c>
      <c r="CL12" s="31"/>
      <c r="CM12" s="31">
        <v>5005</v>
      </c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2"/>
      <c r="CY12" s="31"/>
      <c r="CZ12" s="31"/>
      <c r="DA12" s="31"/>
      <c r="DB12" s="31"/>
      <c r="DC12" s="31">
        <v>2315</v>
      </c>
      <c r="DD12" s="31"/>
      <c r="DE12" s="31"/>
      <c r="DF12" s="32"/>
      <c r="DG12" s="31"/>
      <c r="DH12" s="31">
        <v>3000</v>
      </c>
      <c r="DI12" s="31">
        <v>550</v>
      </c>
      <c r="DJ12" s="31"/>
      <c r="DK12" s="31"/>
      <c r="DL12" s="31"/>
      <c r="DM12" s="31"/>
      <c r="DN12" s="31"/>
      <c r="DO12" s="31"/>
      <c r="DP12" s="31"/>
      <c r="DQ12" s="31"/>
      <c r="DR12" s="31">
        <v>5040</v>
      </c>
      <c r="DS12" s="31"/>
      <c r="DT12" s="31"/>
      <c r="DU12" s="31"/>
      <c r="DV12" s="32">
        <v>12291</v>
      </c>
      <c r="DW12" s="32">
        <v>229671</v>
      </c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>
        <v>2138</v>
      </c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>
        <v>753</v>
      </c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2">
        <v>25692</v>
      </c>
      <c r="GA12" s="60">
        <v>371058</v>
      </c>
    </row>
    <row r="13" spans="1:183">
      <c r="A13" s="6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2"/>
      <c r="O13" s="36"/>
      <c r="P13" s="31"/>
      <c r="Q13" s="31"/>
      <c r="R13" s="31"/>
      <c r="S13" s="31"/>
      <c r="T13" s="32"/>
      <c r="U13" s="31"/>
      <c r="V13" s="31"/>
      <c r="W13" s="31"/>
      <c r="X13" s="31"/>
      <c r="Y13" s="32"/>
      <c r="Z13" s="31"/>
      <c r="AA13" s="31"/>
      <c r="AB13" s="31"/>
      <c r="AC13" s="31"/>
      <c r="AD13" s="31"/>
      <c r="AE13" s="31"/>
      <c r="AF13" s="31"/>
      <c r="AG13" s="32"/>
      <c r="AH13" s="31"/>
      <c r="AI13" s="31"/>
      <c r="AJ13" s="31"/>
      <c r="AK13" s="31"/>
      <c r="AL13" s="31"/>
      <c r="AM13" s="32"/>
      <c r="AN13" s="31"/>
      <c r="AO13" s="31"/>
      <c r="AP13" s="32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2"/>
      <c r="BG13" s="31"/>
      <c r="BH13" s="31"/>
      <c r="BI13" s="31"/>
      <c r="BJ13" s="31"/>
      <c r="BK13" s="31"/>
      <c r="BL13" s="31"/>
      <c r="BM13" s="31"/>
      <c r="BN13" s="31"/>
      <c r="BO13" s="32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2"/>
      <c r="CF13" s="31"/>
      <c r="CG13" s="32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2"/>
      <c r="CY13" s="31"/>
      <c r="CZ13" s="31"/>
      <c r="DA13" s="31"/>
      <c r="DB13" s="31"/>
      <c r="DC13" s="31"/>
      <c r="DD13" s="31"/>
      <c r="DE13" s="31"/>
      <c r="DF13" s="32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29"/>
      <c r="DW13" s="29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2"/>
      <c r="GA13" s="60"/>
    </row>
    <row r="14" spans="1:183">
      <c r="A14" s="61">
        <v>1820</v>
      </c>
      <c r="B14" s="31">
        <v>4104</v>
      </c>
      <c r="C14" s="31">
        <v>4529</v>
      </c>
      <c r="D14" s="31">
        <v>1471</v>
      </c>
      <c r="E14" s="31">
        <v>913</v>
      </c>
      <c r="F14" s="31">
        <v>35468</v>
      </c>
      <c r="G14" s="31">
        <v>26819</v>
      </c>
      <c r="H14" s="31">
        <v>22535</v>
      </c>
      <c r="I14" s="31">
        <v>4288</v>
      </c>
      <c r="J14" s="31">
        <v>777</v>
      </c>
      <c r="K14" s="31">
        <v>2107</v>
      </c>
      <c r="L14" s="31">
        <v>2165</v>
      </c>
      <c r="M14" s="31">
        <v>36232</v>
      </c>
      <c r="N14" s="32">
        <v>141408</v>
      </c>
      <c r="O14" s="36">
        <v>6231</v>
      </c>
      <c r="P14" s="31">
        <v>1482</v>
      </c>
      <c r="Q14" s="31">
        <v>3043</v>
      </c>
      <c r="R14" s="31">
        <v>12299</v>
      </c>
      <c r="S14" s="31">
        <v>628</v>
      </c>
      <c r="T14" s="32">
        <v>158860</v>
      </c>
      <c r="U14" s="31">
        <v>173</v>
      </c>
      <c r="V14" s="31">
        <v>40</v>
      </c>
      <c r="W14" s="31">
        <v>738</v>
      </c>
      <c r="X14" s="31">
        <v>12548</v>
      </c>
      <c r="Y14" s="32">
        <v>13499</v>
      </c>
      <c r="Z14" s="31"/>
      <c r="AA14" s="31"/>
      <c r="AB14" s="31">
        <v>6501</v>
      </c>
      <c r="AC14" s="31"/>
      <c r="AD14" s="31"/>
      <c r="AE14" s="31"/>
      <c r="AF14" s="31"/>
      <c r="AG14" s="32">
        <v>24906</v>
      </c>
      <c r="AH14" s="31"/>
      <c r="AI14" s="31"/>
      <c r="AJ14" s="31"/>
      <c r="AK14" s="31"/>
      <c r="AL14" s="31"/>
      <c r="AM14" s="32"/>
      <c r="AN14" s="31"/>
      <c r="AO14" s="31"/>
      <c r="AP14" s="32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2">
        <v>37678</v>
      </c>
      <c r="BG14" s="31"/>
      <c r="BH14" s="31">
        <v>2912</v>
      </c>
      <c r="BI14" s="31">
        <v>535.17959086653002</v>
      </c>
      <c r="BJ14" s="31"/>
      <c r="BK14" s="31">
        <v>5000</v>
      </c>
      <c r="BL14" s="31"/>
      <c r="BM14" s="31"/>
      <c r="BN14" s="31">
        <v>330</v>
      </c>
      <c r="BO14" s="32">
        <v>11172</v>
      </c>
      <c r="BP14" s="31"/>
      <c r="BQ14" s="31"/>
      <c r="BR14" s="31"/>
      <c r="BS14" s="31"/>
      <c r="BT14" s="31"/>
      <c r="BU14" s="31"/>
      <c r="BV14" s="31"/>
      <c r="BW14" s="31"/>
      <c r="BX14" s="31"/>
      <c r="BY14" s="31">
        <v>281</v>
      </c>
      <c r="BZ14" s="31"/>
      <c r="CA14" s="31"/>
      <c r="CB14" s="31"/>
      <c r="CC14" s="31"/>
      <c r="CD14" s="31"/>
      <c r="CE14" s="32">
        <v>3240</v>
      </c>
      <c r="CF14" s="31">
        <v>509</v>
      </c>
      <c r="CG14" s="32">
        <v>14921</v>
      </c>
      <c r="CH14" s="31">
        <v>228600</v>
      </c>
      <c r="CI14" s="31">
        <v>111417</v>
      </c>
      <c r="CJ14" s="31">
        <v>10970</v>
      </c>
      <c r="CK14" s="31">
        <v>20739</v>
      </c>
      <c r="CL14" s="31">
        <v>1271</v>
      </c>
      <c r="CM14" s="31">
        <v>5637</v>
      </c>
      <c r="CN14" s="31">
        <v>2659</v>
      </c>
      <c r="CO14" s="31">
        <v>1100</v>
      </c>
      <c r="CP14" s="31"/>
      <c r="CQ14" s="31">
        <v>1767</v>
      </c>
      <c r="CR14" s="31">
        <v>12.3</v>
      </c>
      <c r="CS14" s="31">
        <v>173</v>
      </c>
      <c r="CT14" s="31">
        <v>1541</v>
      </c>
      <c r="CU14" s="31"/>
      <c r="CV14" s="31">
        <v>2.5</v>
      </c>
      <c r="CW14" s="31">
        <v>667</v>
      </c>
      <c r="CX14" s="32">
        <v>386555.8</v>
      </c>
      <c r="CY14" s="31"/>
      <c r="CZ14" s="31"/>
      <c r="DA14" s="31"/>
      <c r="DB14" s="31"/>
      <c r="DC14" s="31">
        <v>2607</v>
      </c>
      <c r="DD14" s="31">
        <v>3453</v>
      </c>
      <c r="DE14" s="31">
        <v>1000</v>
      </c>
      <c r="DF14" s="32">
        <v>10651</v>
      </c>
      <c r="DG14" s="31"/>
      <c r="DH14" s="31">
        <v>3857</v>
      </c>
      <c r="DI14" s="31">
        <v>643</v>
      </c>
      <c r="DJ14" s="31"/>
      <c r="DK14" s="31">
        <v>128</v>
      </c>
      <c r="DL14" s="31"/>
      <c r="DM14" s="31">
        <v>218</v>
      </c>
      <c r="DN14" s="31"/>
      <c r="DO14" s="31"/>
      <c r="DP14" s="31"/>
      <c r="DQ14" s="31">
        <v>880</v>
      </c>
      <c r="DR14" s="31">
        <v>6478</v>
      </c>
      <c r="DS14" s="31"/>
      <c r="DT14" s="31"/>
      <c r="DU14" s="31">
        <v>204</v>
      </c>
      <c r="DV14" s="32">
        <v>15270</v>
      </c>
      <c r="DW14" s="32">
        <v>412476.8</v>
      </c>
      <c r="DX14" s="31">
        <v>1157</v>
      </c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>
        <v>1992</v>
      </c>
      <c r="EM14" s="31"/>
      <c r="EN14" s="31"/>
      <c r="EO14" s="31"/>
      <c r="EP14" s="31"/>
      <c r="EQ14" s="31">
        <v>570</v>
      </c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>
        <v>1156</v>
      </c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>
        <v>643</v>
      </c>
      <c r="FO14" s="31"/>
      <c r="FP14" s="31"/>
      <c r="FQ14" s="31"/>
      <c r="FR14" s="31"/>
      <c r="FS14" s="31">
        <v>376</v>
      </c>
      <c r="FT14" s="31"/>
      <c r="FU14" s="31"/>
      <c r="FV14" s="31"/>
      <c r="FW14" s="31"/>
      <c r="FX14" s="31"/>
      <c r="FY14" s="32">
        <v>31161</v>
      </c>
      <c r="GA14" s="60">
        <v>693501.8</v>
      </c>
    </row>
    <row r="15" spans="1:183">
      <c r="A15" s="61">
        <v>1821</v>
      </c>
      <c r="B15" s="31"/>
      <c r="C15" s="31"/>
      <c r="D15" s="31">
        <v>1541</v>
      </c>
      <c r="E15" s="31"/>
      <c r="F15" s="31">
        <v>38524</v>
      </c>
      <c r="G15" s="31"/>
      <c r="H15" s="31"/>
      <c r="I15" s="31">
        <v>4458</v>
      </c>
      <c r="J15" s="31"/>
      <c r="K15" s="31">
        <v>2219</v>
      </c>
      <c r="L15" s="31"/>
      <c r="M15" s="31"/>
      <c r="N15" s="32"/>
      <c r="O15" s="36"/>
      <c r="P15" s="31"/>
      <c r="Q15" s="31"/>
      <c r="R15" s="31"/>
      <c r="S15" s="31"/>
      <c r="T15" s="32"/>
      <c r="U15" s="31">
        <v>173</v>
      </c>
      <c r="V15" s="31"/>
      <c r="W15" s="31"/>
      <c r="X15" s="31"/>
      <c r="Y15" s="32"/>
      <c r="Z15" s="31"/>
      <c r="AA15" s="31"/>
      <c r="AB15" s="31"/>
      <c r="AC15" s="31"/>
      <c r="AD15" s="31"/>
      <c r="AE15" s="31"/>
      <c r="AF15" s="31"/>
      <c r="AG15" s="32"/>
      <c r="AH15" s="31"/>
      <c r="AI15" s="31"/>
      <c r="AJ15" s="31"/>
      <c r="AK15" s="31"/>
      <c r="AL15" s="31"/>
      <c r="AM15" s="32"/>
      <c r="AN15" s="31"/>
      <c r="AO15" s="31"/>
      <c r="AP15" s="32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2"/>
      <c r="BG15" s="31"/>
      <c r="BH15" s="31"/>
      <c r="BI15" s="31">
        <v>523.40704861891504</v>
      </c>
      <c r="BJ15" s="31"/>
      <c r="BK15" s="31"/>
      <c r="BL15" s="31"/>
      <c r="BM15" s="31"/>
      <c r="BN15" s="31"/>
      <c r="BO15" s="32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2"/>
      <c r="CF15" s="31"/>
      <c r="CG15" s="32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2"/>
      <c r="CY15" s="31"/>
      <c r="CZ15" s="31"/>
      <c r="DA15" s="31"/>
      <c r="DB15" s="31"/>
      <c r="DC15" s="31"/>
      <c r="DD15" s="31"/>
      <c r="DE15" s="31"/>
      <c r="DF15" s="32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29"/>
      <c r="DW15" s="29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2"/>
      <c r="GA15" s="60"/>
    </row>
    <row r="16" spans="1:183">
      <c r="A16" s="61">
        <v>1822</v>
      </c>
      <c r="B16" s="31"/>
      <c r="C16" s="31"/>
      <c r="D16" s="31">
        <v>1564</v>
      </c>
      <c r="E16" s="31"/>
      <c r="F16" s="31">
        <v>37267</v>
      </c>
      <c r="G16" s="31"/>
      <c r="H16" s="31"/>
      <c r="I16" s="31">
        <v>4498</v>
      </c>
      <c r="J16" s="31"/>
      <c r="K16" s="31">
        <v>2298</v>
      </c>
      <c r="L16" s="31"/>
      <c r="M16" s="31"/>
      <c r="N16" s="32"/>
      <c r="O16" s="36"/>
      <c r="P16" s="31"/>
      <c r="Q16" s="31"/>
      <c r="R16" s="31"/>
      <c r="S16" s="31"/>
      <c r="T16" s="32"/>
      <c r="U16" s="31">
        <v>177</v>
      </c>
      <c r="V16" s="31"/>
      <c r="W16" s="31"/>
      <c r="X16" s="31"/>
      <c r="Y16" s="32"/>
      <c r="Z16" s="31"/>
      <c r="AA16" s="31"/>
      <c r="AB16" s="31"/>
      <c r="AC16" s="31"/>
      <c r="AD16" s="31"/>
      <c r="AE16" s="31"/>
      <c r="AF16" s="31"/>
      <c r="AG16" s="32"/>
      <c r="AH16" s="31"/>
      <c r="AI16" s="31"/>
      <c r="AJ16" s="31"/>
      <c r="AK16" s="31"/>
      <c r="AL16" s="31"/>
      <c r="AM16" s="32"/>
      <c r="AN16" s="31"/>
      <c r="AO16" s="31"/>
      <c r="AP16" s="32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2"/>
      <c r="BG16" s="31"/>
      <c r="BH16" s="31"/>
      <c r="BI16" s="31">
        <v>538.34042761877697</v>
      </c>
      <c r="BJ16" s="31"/>
      <c r="BK16" s="31"/>
      <c r="BL16" s="31"/>
      <c r="BM16" s="31"/>
      <c r="BN16" s="31"/>
      <c r="BO16" s="32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2"/>
      <c r="CF16" s="31"/>
      <c r="CG16" s="32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2"/>
      <c r="CY16" s="31"/>
      <c r="CZ16" s="31"/>
      <c r="DA16" s="31"/>
      <c r="DB16" s="31"/>
      <c r="DC16" s="31"/>
      <c r="DD16" s="31"/>
      <c r="DE16" s="31"/>
      <c r="DF16" s="32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29"/>
      <c r="DW16" s="32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2"/>
      <c r="GA16" s="60"/>
    </row>
    <row r="17" spans="1:183">
      <c r="A17" s="61">
        <v>1823</v>
      </c>
      <c r="B17" s="31"/>
      <c r="C17" s="31"/>
      <c r="D17" s="31">
        <v>1564</v>
      </c>
      <c r="E17" s="31"/>
      <c r="F17" s="31">
        <v>38706</v>
      </c>
      <c r="G17" s="31"/>
      <c r="H17" s="31"/>
      <c r="I17" s="31">
        <v>4702</v>
      </c>
      <c r="J17" s="31"/>
      <c r="K17" s="31">
        <v>2329</v>
      </c>
      <c r="L17" s="31"/>
      <c r="M17" s="31"/>
      <c r="N17" s="32"/>
      <c r="O17" s="36"/>
      <c r="P17" s="31"/>
      <c r="Q17" s="31"/>
      <c r="R17" s="31"/>
      <c r="S17" s="31"/>
      <c r="T17" s="32"/>
      <c r="U17" s="31">
        <v>183</v>
      </c>
      <c r="V17" s="31"/>
      <c r="W17" s="31"/>
      <c r="X17" s="31"/>
      <c r="Y17" s="32"/>
      <c r="Z17" s="31"/>
      <c r="AA17" s="31"/>
      <c r="AB17" s="31"/>
      <c r="AC17" s="31"/>
      <c r="AD17" s="31"/>
      <c r="AE17" s="31"/>
      <c r="AF17" s="31"/>
      <c r="AG17" s="32"/>
      <c r="AH17" s="31"/>
      <c r="AI17" s="31"/>
      <c r="AJ17" s="31"/>
      <c r="AK17" s="31"/>
      <c r="AL17" s="31"/>
      <c r="AM17" s="32"/>
      <c r="AN17" s="31"/>
      <c r="AO17" s="31"/>
      <c r="AP17" s="32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2"/>
      <c r="BG17" s="31"/>
      <c r="BH17" s="31"/>
      <c r="BI17" s="31">
        <v>548.51517221368499</v>
      </c>
      <c r="BJ17" s="31"/>
      <c r="BK17" s="31"/>
      <c r="BL17" s="31"/>
      <c r="BM17" s="31"/>
      <c r="BN17" s="31"/>
      <c r="BO17" s="32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2"/>
      <c r="CF17" s="31"/>
      <c r="CG17" s="32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2"/>
      <c r="CY17" s="31"/>
      <c r="CZ17" s="31"/>
      <c r="DA17" s="31"/>
      <c r="DB17" s="31"/>
      <c r="DC17" s="31"/>
      <c r="DD17" s="31"/>
      <c r="DE17" s="31"/>
      <c r="DF17" s="32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29"/>
      <c r="DW17" s="32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2"/>
      <c r="GA17" s="60"/>
    </row>
    <row r="18" spans="1:183">
      <c r="A18" s="61">
        <v>1824</v>
      </c>
      <c r="B18" s="31"/>
      <c r="C18" s="31"/>
      <c r="D18" s="31">
        <v>1611</v>
      </c>
      <c r="E18" s="31"/>
      <c r="F18" s="31">
        <v>40025</v>
      </c>
      <c r="G18" s="31"/>
      <c r="H18" s="31"/>
      <c r="I18" s="31">
        <v>4871</v>
      </c>
      <c r="J18" s="31"/>
      <c r="K18" s="31">
        <v>2434</v>
      </c>
      <c r="L18" s="31"/>
      <c r="M18" s="31"/>
      <c r="N18" s="32"/>
      <c r="O18" s="36"/>
      <c r="P18" s="31"/>
      <c r="Q18" s="31"/>
      <c r="R18" s="31"/>
      <c r="S18" s="31"/>
      <c r="T18" s="32"/>
      <c r="U18" s="31">
        <v>195</v>
      </c>
      <c r="V18" s="31"/>
      <c r="W18" s="31"/>
      <c r="X18" s="31"/>
      <c r="Y18" s="32"/>
      <c r="Z18" s="31"/>
      <c r="AA18" s="31"/>
      <c r="AB18" s="31"/>
      <c r="AC18" s="31"/>
      <c r="AD18" s="31"/>
      <c r="AE18" s="31"/>
      <c r="AF18" s="31"/>
      <c r="AG18" s="32"/>
      <c r="AH18" s="31"/>
      <c r="AI18" s="31"/>
      <c r="AJ18" s="31"/>
      <c r="AK18" s="31"/>
      <c r="AL18" s="31"/>
      <c r="AM18" s="32"/>
      <c r="AN18" s="31"/>
      <c r="AO18" s="31"/>
      <c r="AP18" s="32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2"/>
      <c r="BG18" s="31"/>
      <c r="BH18" s="31"/>
      <c r="BI18" s="31">
        <v>547.50208969243795</v>
      </c>
      <c r="BJ18" s="31"/>
      <c r="BK18" s="31"/>
      <c r="BL18" s="31"/>
      <c r="BM18" s="31"/>
      <c r="BN18" s="31"/>
      <c r="BO18" s="32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2"/>
      <c r="CF18" s="31"/>
      <c r="CG18" s="32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2"/>
      <c r="CY18" s="31"/>
      <c r="CZ18" s="31"/>
      <c r="DA18" s="31"/>
      <c r="DB18" s="31"/>
      <c r="DC18" s="31"/>
      <c r="DD18" s="31"/>
      <c r="DE18" s="31"/>
      <c r="DF18" s="32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29"/>
      <c r="DW18" s="32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2"/>
      <c r="GA18" s="60"/>
    </row>
    <row r="19" spans="1:183">
      <c r="A19" s="61">
        <v>1825</v>
      </c>
      <c r="B19" s="31"/>
      <c r="C19" s="31"/>
      <c r="D19" s="31">
        <v>1623</v>
      </c>
      <c r="E19" s="31"/>
      <c r="F19" s="31">
        <v>38526</v>
      </c>
      <c r="G19" s="31"/>
      <c r="H19" s="31"/>
      <c r="I19" s="31">
        <v>4871</v>
      </c>
      <c r="J19" s="31"/>
      <c r="K19" s="31">
        <v>2452</v>
      </c>
      <c r="L19" s="31"/>
      <c r="M19" s="31"/>
      <c r="N19" s="32"/>
      <c r="O19" s="36"/>
      <c r="P19" s="31"/>
      <c r="Q19" s="31"/>
      <c r="R19" s="31"/>
      <c r="S19" s="31"/>
      <c r="T19" s="32"/>
      <c r="U19" s="31">
        <v>205</v>
      </c>
      <c r="V19" s="31"/>
      <c r="W19" s="31"/>
      <c r="X19" s="31"/>
      <c r="Y19" s="32"/>
      <c r="Z19" s="31"/>
      <c r="AA19" s="31"/>
      <c r="AB19" s="31"/>
      <c r="AC19" s="31"/>
      <c r="AD19" s="31"/>
      <c r="AE19" s="31"/>
      <c r="AF19" s="31"/>
      <c r="AG19" s="32"/>
      <c r="AH19" s="31"/>
      <c r="AI19" s="31"/>
      <c r="AJ19" s="31"/>
      <c r="AK19" s="31"/>
      <c r="AL19" s="31"/>
      <c r="AM19" s="32"/>
      <c r="AN19" s="31"/>
      <c r="AO19" s="31"/>
      <c r="AP19" s="32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2"/>
      <c r="BG19" s="31"/>
      <c r="BH19" s="31"/>
      <c r="BI19" s="31">
        <v>576.66631290002999</v>
      </c>
      <c r="BJ19" s="31"/>
      <c r="BK19" s="31"/>
      <c r="BL19" s="31"/>
      <c r="BM19" s="31"/>
      <c r="BN19" s="31"/>
      <c r="BO19" s="32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2"/>
      <c r="CF19" s="31"/>
      <c r="CG19" s="32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2"/>
      <c r="CY19" s="31"/>
      <c r="CZ19" s="31"/>
      <c r="DA19" s="31"/>
      <c r="DB19" s="31"/>
      <c r="DC19" s="31"/>
      <c r="DD19" s="31"/>
      <c r="DE19" s="31"/>
      <c r="DF19" s="32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29"/>
      <c r="DW19" s="32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2"/>
      <c r="GA19" s="60"/>
    </row>
    <row r="20" spans="1:183">
      <c r="A20" s="61">
        <v>1826</v>
      </c>
      <c r="B20" s="31"/>
      <c r="C20" s="31"/>
      <c r="D20" s="31">
        <v>1646</v>
      </c>
      <c r="E20" s="31"/>
      <c r="F20" s="31">
        <v>39783</v>
      </c>
      <c r="G20" s="31"/>
      <c r="H20" s="31"/>
      <c r="I20" s="31">
        <v>4902</v>
      </c>
      <c r="J20" s="31"/>
      <c r="K20" s="31">
        <v>2490</v>
      </c>
      <c r="L20" s="31"/>
      <c r="M20" s="31"/>
      <c r="N20" s="32"/>
      <c r="O20" s="36"/>
      <c r="P20" s="31"/>
      <c r="Q20" s="31"/>
      <c r="R20" s="31"/>
      <c r="S20" s="31"/>
      <c r="T20" s="32"/>
      <c r="U20" s="31">
        <v>207</v>
      </c>
      <c r="V20" s="31"/>
      <c r="W20" s="31"/>
      <c r="X20" s="31"/>
      <c r="Y20" s="32"/>
      <c r="Z20" s="31"/>
      <c r="AA20" s="31"/>
      <c r="AB20" s="31"/>
      <c r="AC20" s="31"/>
      <c r="AD20" s="31"/>
      <c r="AE20" s="31"/>
      <c r="AF20" s="31"/>
      <c r="AG20" s="32"/>
      <c r="AH20" s="31"/>
      <c r="AI20" s="31"/>
      <c r="AJ20" s="31"/>
      <c r="AK20" s="31"/>
      <c r="AL20" s="31"/>
      <c r="AM20" s="32"/>
      <c r="AN20" s="31"/>
      <c r="AO20" s="31"/>
      <c r="AP20" s="32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2"/>
      <c r="BG20" s="31"/>
      <c r="BH20" s="31"/>
      <c r="BI20" s="31">
        <v>594.21022142009406</v>
      </c>
      <c r="BJ20" s="31"/>
      <c r="BK20" s="31"/>
      <c r="BL20" s="31"/>
      <c r="BM20" s="31"/>
      <c r="BN20" s="31"/>
      <c r="BO20" s="32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2"/>
      <c r="CF20" s="31"/>
      <c r="CG20" s="32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2"/>
      <c r="CY20" s="31"/>
      <c r="CZ20" s="31"/>
      <c r="DA20" s="31"/>
      <c r="DB20" s="31"/>
      <c r="DC20" s="31"/>
      <c r="DD20" s="31"/>
      <c r="DE20" s="31"/>
      <c r="DF20" s="32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29"/>
      <c r="DW20" s="32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2"/>
      <c r="GA20" s="60"/>
    </row>
    <row r="21" spans="1:183">
      <c r="A21" s="61">
        <v>1827</v>
      </c>
      <c r="B21" s="31"/>
      <c r="C21" s="31"/>
      <c r="D21" s="31">
        <v>1693</v>
      </c>
      <c r="E21" s="31"/>
      <c r="F21" s="31">
        <v>39179</v>
      </c>
      <c r="G21" s="31"/>
      <c r="H21" s="31"/>
      <c r="I21" s="31">
        <v>5125</v>
      </c>
      <c r="J21" s="31"/>
      <c r="K21" s="31">
        <v>2340</v>
      </c>
      <c r="L21" s="31"/>
      <c r="M21" s="31"/>
      <c r="N21" s="32"/>
      <c r="O21" s="36"/>
      <c r="P21" s="31"/>
      <c r="Q21" s="31"/>
      <c r="R21" s="31"/>
      <c r="S21" s="31"/>
      <c r="T21" s="32"/>
      <c r="U21" s="31">
        <v>212</v>
      </c>
      <c r="V21" s="31"/>
      <c r="W21" s="31"/>
      <c r="X21" s="31"/>
      <c r="Y21" s="32"/>
      <c r="Z21" s="31"/>
      <c r="AA21" s="31"/>
      <c r="AB21" s="31"/>
      <c r="AC21" s="31"/>
      <c r="AD21" s="31"/>
      <c r="AE21" s="31"/>
      <c r="AF21" s="31"/>
      <c r="AG21" s="32"/>
      <c r="AH21" s="31"/>
      <c r="AI21" s="31"/>
      <c r="AJ21" s="31"/>
      <c r="AK21" s="31"/>
      <c r="AL21" s="31"/>
      <c r="AM21" s="32"/>
      <c r="AN21" s="31"/>
      <c r="AO21" s="31"/>
      <c r="AP21" s="32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2"/>
      <c r="BG21" s="31"/>
      <c r="BH21" s="31"/>
      <c r="BI21" s="31">
        <v>610.25039515642493</v>
      </c>
      <c r="BJ21" s="31"/>
      <c r="BK21" s="31"/>
      <c r="BL21" s="31"/>
      <c r="BM21" s="31"/>
      <c r="BN21" s="31"/>
      <c r="BO21" s="32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2"/>
      <c r="CF21" s="31"/>
      <c r="CG21" s="32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2"/>
      <c r="CY21" s="31"/>
      <c r="CZ21" s="31"/>
      <c r="DA21" s="31"/>
      <c r="DB21" s="31"/>
      <c r="DC21" s="31"/>
      <c r="DD21" s="31"/>
      <c r="DE21" s="31"/>
      <c r="DF21" s="32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29"/>
      <c r="DW21" s="32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2"/>
      <c r="GA21" s="60"/>
    </row>
    <row r="22" spans="1:183">
      <c r="A22" s="61">
        <v>1828</v>
      </c>
      <c r="B22" s="31"/>
      <c r="C22" s="31"/>
      <c r="D22" s="31">
        <v>1716</v>
      </c>
      <c r="E22" s="31"/>
      <c r="F22" s="31">
        <v>39158</v>
      </c>
      <c r="G22" s="31"/>
      <c r="H22" s="31"/>
      <c r="I22" s="31">
        <v>5373</v>
      </c>
      <c r="J22" s="31"/>
      <c r="K22" s="31">
        <v>2497</v>
      </c>
      <c r="L22" s="31"/>
      <c r="M22" s="31"/>
      <c r="N22" s="32"/>
      <c r="O22" s="36"/>
      <c r="P22" s="31"/>
      <c r="Q22" s="31"/>
      <c r="R22" s="31"/>
      <c r="S22" s="31"/>
      <c r="T22" s="32"/>
      <c r="U22" s="31">
        <v>216</v>
      </c>
      <c r="V22" s="31"/>
      <c r="W22" s="31"/>
      <c r="X22" s="31"/>
      <c r="Y22" s="32"/>
      <c r="Z22" s="31"/>
      <c r="AA22" s="31"/>
      <c r="AB22" s="31"/>
      <c r="AC22" s="31"/>
      <c r="AD22" s="31"/>
      <c r="AE22" s="31"/>
      <c r="AF22" s="31"/>
      <c r="AG22" s="32"/>
      <c r="AH22" s="31"/>
      <c r="AI22" s="31"/>
      <c r="AJ22" s="31"/>
      <c r="AK22" s="31"/>
      <c r="AL22" s="31"/>
      <c r="AM22" s="32"/>
      <c r="AN22" s="31"/>
      <c r="AO22" s="31"/>
      <c r="AP22" s="32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2"/>
      <c r="BG22" s="31"/>
      <c r="BH22" s="31"/>
      <c r="BI22" s="31">
        <v>619.29892756334698</v>
      </c>
      <c r="BJ22" s="31"/>
      <c r="BK22" s="31"/>
      <c r="BL22" s="31"/>
      <c r="BM22" s="31"/>
      <c r="BN22" s="31"/>
      <c r="BO22" s="32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2"/>
      <c r="CF22" s="31"/>
      <c r="CG22" s="32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2"/>
      <c r="CY22" s="31"/>
      <c r="CZ22" s="31"/>
      <c r="DA22" s="31"/>
      <c r="DB22" s="31"/>
      <c r="DC22" s="31"/>
      <c r="DD22" s="31"/>
      <c r="DE22" s="31"/>
      <c r="DF22" s="32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29"/>
      <c r="DW22" s="32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2"/>
      <c r="GA22" s="60"/>
    </row>
    <row r="23" spans="1:183">
      <c r="A23" s="61">
        <v>1829</v>
      </c>
      <c r="B23" s="31"/>
      <c r="C23" s="31"/>
      <c r="D23" s="31">
        <v>1681</v>
      </c>
      <c r="E23" s="31"/>
      <c r="F23" s="31">
        <v>40415</v>
      </c>
      <c r="G23" s="31"/>
      <c r="H23" s="31"/>
      <c r="I23" s="31">
        <v>5492</v>
      </c>
      <c r="J23" s="31"/>
      <c r="K23" s="31">
        <v>2558</v>
      </c>
      <c r="L23" s="31"/>
      <c r="M23" s="31"/>
      <c r="N23" s="32"/>
      <c r="O23" s="36"/>
      <c r="P23" s="31"/>
      <c r="Q23" s="31"/>
      <c r="R23" s="31"/>
      <c r="S23" s="31"/>
      <c r="T23" s="32"/>
      <c r="U23" s="31">
        <v>228</v>
      </c>
      <c r="V23" s="31"/>
      <c r="W23" s="31"/>
      <c r="X23" s="31"/>
      <c r="Y23" s="32"/>
      <c r="Z23" s="31"/>
      <c r="AA23" s="31"/>
      <c r="AB23" s="31"/>
      <c r="AC23" s="31"/>
      <c r="AD23" s="31"/>
      <c r="AE23" s="31"/>
      <c r="AF23" s="31"/>
      <c r="AG23" s="32"/>
      <c r="AH23" s="31"/>
      <c r="AI23" s="31"/>
      <c r="AJ23" s="31"/>
      <c r="AK23" s="31"/>
      <c r="AL23" s="31"/>
      <c r="AM23" s="32"/>
      <c r="AN23" s="31"/>
      <c r="AO23" s="31"/>
      <c r="AP23" s="32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2"/>
      <c r="BG23" s="31"/>
      <c r="BH23" s="31"/>
      <c r="BI23" s="31">
        <v>636.70993831140299</v>
      </c>
      <c r="BJ23" s="31"/>
      <c r="BK23" s="31"/>
      <c r="BL23" s="31"/>
      <c r="BM23" s="31"/>
      <c r="BN23" s="31"/>
      <c r="BO23" s="32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2"/>
      <c r="CF23" s="31"/>
      <c r="CG23" s="32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2"/>
      <c r="CY23" s="31"/>
      <c r="CZ23" s="31"/>
      <c r="DA23" s="31"/>
      <c r="DB23" s="31"/>
      <c r="DC23" s="31"/>
      <c r="DD23" s="31"/>
      <c r="DE23" s="31"/>
      <c r="DF23" s="32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29"/>
      <c r="DW23" s="32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2"/>
      <c r="GA23" s="60"/>
    </row>
    <row r="24" spans="1:183">
      <c r="A24" s="61">
        <v>1830</v>
      </c>
      <c r="B24" s="31">
        <v>4948</v>
      </c>
      <c r="C24" s="31">
        <v>5078</v>
      </c>
      <c r="D24" s="31">
        <v>1693</v>
      </c>
      <c r="E24" s="31"/>
      <c r="F24" s="31">
        <v>39655</v>
      </c>
      <c r="G24" s="31">
        <v>37250</v>
      </c>
      <c r="H24" s="31"/>
      <c r="I24" s="31">
        <v>5300</v>
      </c>
      <c r="J24" s="31">
        <v>938.06389756249837</v>
      </c>
      <c r="K24" s="31">
        <v>2502</v>
      </c>
      <c r="L24" s="31"/>
      <c r="M24" s="31">
        <v>42228</v>
      </c>
      <c r="N24" s="32"/>
      <c r="O24" s="36"/>
      <c r="P24" s="31"/>
      <c r="Q24" s="31"/>
      <c r="R24" s="31"/>
      <c r="S24" s="31"/>
      <c r="T24" s="32"/>
      <c r="U24" s="31">
        <v>280</v>
      </c>
      <c r="V24" s="31">
        <v>40</v>
      </c>
      <c r="W24" s="31">
        <v>1169</v>
      </c>
      <c r="X24" s="31">
        <v>18219</v>
      </c>
      <c r="Y24" s="32">
        <v>19708</v>
      </c>
      <c r="Z24" s="31"/>
      <c r="AA24" s="31"/>
      <c r="AB24" s="31"/>
      <c r="AC24" s="31"/>
      <c r="AD24" s="31"/>
      <c r="AE24" s="31"/>
      <c r="AF24" s="31"/>
      <c r="AG24" s="32"/>
      <c r="AH24" s="31"/>
      <c r="AI24" s="31"/>
      <c r="AJ24" s="31"/>
      <c r="AK24" s="31"/>
      <c r="AL24" s="31"/>
      <c r="AM24" s="32"/>
      <c r="AN24" s="31"/>
      <c r="AO24" s="31"/>
      <c r="AP24" s="32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2"/>
      <c r="BG24" s="31"/>
      <c r="BH24" s="31"/>
      <c r="BI24" s="31">
        <v>640.61999063651695</v>
      </c>
      <c r="BJ24" s="31"/>
      <c r="BK24" s="31"/>
      <c r="BL24" s="31"/>
      <c r="BM24" s="31"/>
      <c r="BN24" s="31"/>
      <c r="BO24" s="32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2"/>
      <c r="CF24" s="31"/>
      <c r="CG24" s="32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2"/>
      <c r="CY24" s="31"/>
      <c r="CZ24" s="31"/>
      <c r="DA24" s="31"/>
      <c r="DB24" s="31"/>
      <c r="DC24" s="31"/>
      <c r="DD24" s="31"/>
      <c r="DE24" s="31"/>
      <c r="DF24" s="32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29"/>
      <c r="DW24" s="32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2"/>
      <c r="GA24" s="60"/>
    </row>
    <row r="25" spans="1:183">
      <c r="A25" s="61">
        <v>1831</v>
      </c>
      <c r="B25" s="31"/>
      <c r="C25" s="31"/>
      <c r="D25" s="31">
        <v>1681</v>
      </c>
      <c r="E25" s="31"/>
      <c r="F25" s="31">
        <v>40378</v>
      </c>
      <c r="G25" s="31"/>
      <c r="H25" s="31"/>
      <c r="I25" s="31">
        <v>5298</v>
      </c>
      <c r="J25" s="31">
        <v>872.61757912790597</v>
      </c>
      <c r="K25" s="31">
        <v>2513</v>
      </c>
      <c r="L25" s="31"/>
      <c r="M25" s="31">
        <v>44249</v>
      </c>
      <c r="N25" s="32"/>
      <c r="O25" s="36"/>
      <c r="P25" s="31"/>
      <c r="Q25" s="31"/>
      <c r="R25" s="31"/>
      <c r="S25" s="31"/>
      <c r="T25" s="32"/>
      <c r="U25" s="31">
        <v>292</v>
      </c>
      <c r="V25" s="31"/>
      <c r="W25" s="31"/>
      <c r="X25" s="31"/>
      <c r="Y25" s="32"/>
      <c r="Z25" s="31"/>
      <c r="AA25" s="31"/>
      <c r="AB25" s="31"/>
      <c r="AC25" s="31"/>
      <c r="AD25" s="31"/>
      <c r="AE25" s="31"/>
      <c r="AF25" s="31"/>
      <c r="AG25" s="32"/>
      <c r="AH25" s="31"/>
      <c r="AI25" s="31"/>
      <c r="AJ25" s="31"/>
      <c r="AK25" s="31"/>
      <c r="AL25" s="31"/>
      <c r="AM25" s="32"/>
      <c r="AN25" s="31"/>
      <c r="AO25" s="31"/>
      <c r="AP25" s="32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2"/>
      <c r="BG25" s="31"/>
      <c r="BH25" s="31"/>
      <c r="BI25" s="31">
        <v>653.56612716035693</v>
      </c>
      <c r="BJ25" s="31"/>
      <c r="BK25" s="31"/>
      <c r="BL25" s="31"/>
      <c r="BM25" s="31"/>
      <c r="BN25" s="31"/>
      <c r="BO25" s="32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2"/>
      <c r="CF25" s="31"/>
      <c r="CG25" s="32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2"/>
      <c r="CY25" s="31"/>
      <c r="CZ25" s="31"/>
      <c r="DA25" s="31"/>
      <c r="DB25" s="31"/>
      <c r="DC25" s="31"/>
      <c r="DD25" s="31"/>
      <c r="DE25" s="31"/>
      <c r="DF25" s="32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29"/>
      <c r="DW25" s="32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2"/>
      <c r="GA25" s="60"/>
    </row>
    <row r="26" spans="1:183">
      <c r="A26" s="61">
        <v>1832</v>
      </c>
      <c r="B26" s="31"/>
      <c r="C26" s="31"/>
      <c r="D26" s="31">
        <v>1728</v>
      </c>
      <c r="E26" s="31"/>
      <c r="F26" s="31">
        <v>44090</v>
      </c>
      <c r="G26" s="31"/>
      <c r="H26" s="31"/>
      <c r="I26" s="31">
        <v>5638</v>
      </c>
      <c r="J26" s="31">
        <v>894.43301860610313</v>
      </c>
      <c r="K26" s="31">
        <v>2461</v>
      </c>
      <c r="L26" s="31"/>
      <c r="M26" s="31">
        <v>43800</v>
      </c>
      <c r="N26" s="32"/>
      <c r="O26" s="36"/>
      <c r="P26" s="31"/>
      <c r="Q26" s="31"/>
      <c r="R26" s="31"/>
      <c r="S26" s="31"/>
      <c r="T26" s="32"/>
      <c r="U26" s="31">
        <v>303</v>
      </c>
      <c r="V26" s="31"/>
      <c r="W26" s="31"/>
      <c r="X26" s="31"/>
      <c r="Y26" s="32"/>
      <c r="Z26" s="31"/>
      <c r="AA26" s="31"/>
      <c r="AB26" s="31"/>
      <c r="AC26" s="31"/>
      <c r="AD26" s="31"/>
      <c r="AE26" s="31"/>
      <c r="AF26" s="31"/>
      <c r="AG26" s="32"/>
      <c r="AH26" s="31"/>
      <c r="AI26" s="31"/>
      <c r="AJ26" s="31"/>
      <c r="AK26" s="31"/>
      <c r="AL26" s="31"/>
      <c r="AM26" s="32"/>
      <c r="AN26" s="31"/>
      <c r="AO26" s="31"/>
      <c r="AP26" s="32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2"/>
      <c r="BG26" s="31"/>
      <c r="BH26" s="31"/>
      <c r="BI26" s="31">
        <v>676.20902338341</v>
      </c>
      <c r="BJ26" s="31"/>
      <c r="BK26" s="31"/>
      <c r="BL26" s="31"/>
      <c r="BM26" s="31"/>
      <c r="BN26" s="31"/>
      <c r="BO26" s="32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2"/>
      <c r="CF26" s="31"/>
      <c r="CG26" s="32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2"/>
      <c r="CY26" s="31"/>
      <c r="CZ26" s="31"/>
      <c r="DA26" s="31"/>
      <c r="DB26" s="31"/>
      <c r="DC26" s="31"/>
      <c r="DD26" s="31"/>
      <c r="DE26" s="31"/>
      <c r="DF26" s="32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29"/>
      <c r="DW26" s="32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2"/>
      <c r="GA26" s="60"/>
    </row>
    <row r="27" spans="1:183">
      <c r="A27" s="61">
        <v>1833</v>
      </c>
      <c r="B27" s="31"/>
      <c r="C27" s="31"/>
      <c r="D27" s="31">
        <v>1716</v>
      </c>
      <c r="E27" s="31"/>
      <c r="F27" s="31">
        <v>43416</v>
      </c>
      <c r="G27" s="31"/>
      <c r="H27" s="31"/>
      <c r="I27" s="31">
        <v>5742</v>
      </c>
      <c r="J27" s="31">
        <v>1003.5102159970918</v>
      </c>
      <c r="K27" s="31">
        <v>2609</v>
      </c>
      <c r="L27" s="31"/>
      <c r="M27" s="31">
        <v>44249</v>
      </c>
      <c r="N27" s="32"/>
      <c r="O27" s="36"/>
      <c r="P27" s="31"/>
      <c r="Q27" s="31"/>
      <c r="R27" s="31"/>
      <c r="S27" s="31"/>
      <c r="T27" s="32"/>
      <c r="U27" s="31">
        <v>314</v>
      </c>
      <c r="V27" s="31"/>
      <c r="W27" s="31"/>
      <c r="X27" s="31"/>
      <c r="Y27" s="32"/>
      <c r="Z27" s="31"/>
      <c r="AA27" s="31"/>
      <c r="AB27" s="31"/>
      <c r="AC27" s="31"/>
      <c r="AD27" s="31"/>
      <c r="AE27" s="31"/>
      <c r="AF27" s="31"/>
      <c r="AG27" s="32"/>
      <c r="AH27" s="31"/>
      <c r="AI27" s="31"/>
      <c r="AJ27" s="31"/>
      <c r="AK27" s="31"/>
      <c r="AL27" s="31"/>
      <c r="AM27" s="32"/>
      <c r="AN27" s="31"/>
      <c r="AO27" s="31"/>
      <c r="AP27" s="32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2"/>
      <c r="BG27" s="31"/>
      <c r="BH27" s="31"/>
      <c r="BI27" s="31">
        <v>687.742989584508</v>
      </c>
      <c r="BJ27" s="31"/>
      <c r="BK27" s="31"/>
      <c r="BL27" s="31"/>
      <c r="BM27" s="31"/>
      <c r="BN27" s="31"/>
      <c r="BO27" s="32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2"/>
      <c r="CF27" s="31"/>
      <c r="CG27" s="32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2"/>
      <c r="CY27" s="31"/>
      <c r="CZ27" s="31"/>
      <c r="DA27" s="31"/>
      <c r="DB27" s="31"/>
      <c r="DC27" s="31"/>
      <c r="DD27" s="31"/>
      <c r="DE27" s="31"/>
      <c r="DF27" s="32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29"/>
      <c r="DW27" s="32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2"/>
      <c r="GA27" s="60"/>
    </row>
    <row r="28" spans="1:183">
      <c r="A28" s="61">
        <v>1834</v>
      </c>
      <c r="B28" s="31"/>
      <c r="C28" s="31"/>
      <c r="D28" s="31">
        <v>1809</v>
      </c>
      <c r="E28" s="31"/>
      <c r="F28" s="31">
        <v>43663</v>
      </c>
      <c r="G28" s="31"/>
      <c r="H28" s="31"/>
      <c r="I28" s="31">
        <v>5750</v>
      </c>
      <c r="J28" s="31">
        <v>1057.9735890392126</v>
      </c>
      <c r="K28" s="31">
        <v>2683</v>
      </c>
      <c r="L28" s="31"/>
      <c r="M28" s="31">
        <v>46046</v>
      </c>
      <c r="N28" s="32"/>
      <c r="O28" s="36"/>
      <c r="P28" s="31"/>
      <c r="Q28" s="31"/>
      <c r="R28" s="31"/>
      <c r="S28" s="31"/>
      <c r="T28" s="32"/>
      <c r="U28" s="31">
        <v>335</v>
      </c>
      <c r="V28" s="31"/>
      <c r="W28" s="31"/>
      <c r="X28" s="31"/>
      <c r="Y28" s="32"/>
      <c r="Z28" s="31"/>
      <c r="AA28" s="31"/>
      <c r="AB28" s="31"/>
      <c r="AC28" s="31"/>
      <c r="AD28" s="31"/>
      <c r="AE28" s="31"/>
      <c r="AF28" s="31"/>
      <c r="AG28" s="32"/>
      <c r="AH28" s="31"/>
      <c r="AI28" s="31"/>
      <c r="AJ28" s="31"/>
      <c r="AK28" s="31"/>
      <c r="AL28" s="31"/>
      <c r="AM28" s="32"/>
      <c r="AN28" s="31"/>
      <c r="AO28" s="31"/>
      <c r="AP28" s="32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2"/>
      <c r="BG28" s="31"/>
      <c r="BH28" s="31"/>
      <c r="BI28" s="31">
        <v>717.05773091514595</v>
      </c>
      <c r="BJ28" s="31"/>
      <c r="BK28" s="31"/>
      <c r="BL28" s="31"/>
      <c r="BM28" s="31"/>
      <c r="BN28" s="31"/>
      <c r="BO28" s="32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2"/>
      <c r="CF28" s="31"/>
      <c r="CG28" s="32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2"/>
      <c r="CY28" s="31"/>
      <c r="CZ28" s="31"/>
      <c r="DA28" s="31"/>
      <c r="DB28" s="31"/>
      <c r="DC28" s="31"/>
      <c r="DD28" s="31"/>
      <c r="DE28" s="31"/>
      <c r="DF28" s="32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29"/>
      <c r="DW28" s="32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2"/>
      <c r="GA28" s="60"/>
    </row>
    <row r="29" spans="1:183">
      <c r="A29" s="61">
        <v>1835</v>
      </c>
      <c r="B29" s="31"/>
      <c r="C29" s="31"/>
      <c r="D29" s="31">
        <v>1798</v>
      </c>
      <c r="E29" s="31"/>
      <c r="F29" s="31">
        <v>45312</v>
      </c>
      <c r="G29" s="31"/>
      <c r="H29" s="31"/>
      <c r="I29" s="31">
        <v>5823</v>
      </c>
      <c r="J29" s="31">
        <v>1047.1410949534873</v>
      </c>
      <c r="K29" s="31">
        <v>2710</v>
      </c>
      <c r="L29" s="31"/>
      <c r="M29" s="31">
        <v>48517</v>
      </c>
      <c r="N29" s="32"/>
      <c r="O29" s="36"/>
      <c r="P29" s="31"/>
      <c r="Q29" s="31"/>
      <c r="R29" s="31"/>
      <c r="S29" s="31"/>
      <c r="T29" s="32"/>
      <c r="U29" s="31">
        <v>410</v>
      </c>
      <c r="V29" s="31"/>
      <c r="W29" s="31"/>
      <c r="X29" s="31"/>
      <c r="Y29" s="32"/>
      <c r="Z29" s="31"/>
      <c r="AA29" s="31"/>
      <c r="AB29" s="31"/>
      <c r="AC29" s="31"/>
      <c r="AD29" s="31"/>
      <c r="AE29" s="31"/>
      <c r="AF29" s="31"/>
      <c r="AG29" s="32"/>
      <c r="AH29" s="31"/>
      <c r="AI29" s="31"/>
      <c r="AJ29" s="31"/>
      <c r="AK29" s="31"/>
      <c r="AL29" s="31"/>
      <c r="AM29" s="32"/>
      <c r="AN29" s="31"/>
      <c r="AO29" s="31"/>
      <c r="AP29" s="32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2"/>
      <c r="BG29" s="31"/>
      <c r="BH29" s="31"/>
      <c r="BI29" s="31">
        <v>748.14717471637493</v>
      </c>
      <c r="BJ29" s="31"/>
      <c r="BK29" s="31"/>
      <c r="BL29" s="31"/>
      <c r="BM29" s="31"/>
      <c r="BN29" s="31"/>
      <c r="BO29" s="32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2"/>
      <c r="CF29" s="31"/>
      <c r="CG29" s="32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2"/>
      <c r="CY29" s="31"/>
      <c r="CZ29" s="31"/>
      <c r="DA29" s="31"/>
      <c r="DB29" s="31"/>
      <c r="DC29" s="31"/>
      <c r="DD29" s="31"/>
      <c r="DE29" s="31"/>
      <c r="DF29" s="32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29"/>
      <c r="DW29" s="32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2"/>
      <c r="GA29" s="60"/>
    </row>
    <row r="30" spans="1:183">
      <c r="A30" s="61">
        <v>1836</v>
      </c>
      <c r="B30" s="31"/>
      <c r="C30" s="31"/>
      <c r="D30" s="31">
        <v>1798</v>
      </c>
      <c r="E30" s="31"/>
      <c r="F30" s="31">
        <v>44803</v>
      </c>
      <c r="G30" s="31"/>
      <c r="H30" s="31"/>
      <c r="I30" s="31">
        <v>5980</v>
      </c>
      <c r="J30" s="31">
        <v>1028.9364868371981</v>
      </c>
      <c r="K30" s="31">
        <v>2777</v>
      </c>
      <c r="L30" s="31"/>
      <c r="M30" s="31">
        <v>50314</v>
      </c>
      <c r="N30" s="32"/>
      <c r="O30" s="36"/>
      <c r="P30" s="31"/>
      <c r="Q30" s="31"/>
      <c r="R30" s="31"/>
      <c r="S30" s="31"/>
      <c r="T30" s="32"/>
      <c r="U30" s="31">
        <v>413</v>
      </c>
      <c r="V30" s="31"/>
      <c r="W30" s="31"/>
      <c r="X30" s="31"/>
      <c r="Y30" s="32"/>
      <c r="Z30" s="31"/>
      <c r="AA30" s="31"/>
      <c r="AB30" s="31"/>
      <c r="AC30" s="31"/>
      <c r="AD30" s="31"/>
      <c r="AE30" s="31"/>
      <c r="AF30" s="31"/>
      <c r="AG30" s="32"/>
      <c r="AH30" s="31"/>
      <c r="AI30" s="31"/>
      <c r="AJ30" s="31"/>
      <c r="AK30" s="31"/>
      <c r="AL30" s="31"/>
      <c r="AM30" s="32"/>
      <c r="AN30" s="31"/>
      <c r="AO30" s="31"/>
      <c r="AP30" s="32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2"/>
      <c r="BG30" s="31"/>
      <c r="BH30" s="31"/>
      <c r="BI30" s="31">
        <v>757.57340504591991</v>
      </c>
      <c r="BJ30" s="31"/>
      <c r="BK30" s="31"/>
      <c r="BL30" s="31"/>
      <c r="BM30" s="31"/>
      <c r="BN30" s="31"/>
      <c r="BO30" s="32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2"/>
      <c r="CF30" s="31"/>
      <c r="CG30" s="32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2"/>
      <c r="CY30" s="31"/>
      <c r="CZ30" s="31"/>
      <c r="DA30" s="31"/>
      <c r="DB30" s="31"/>
      <c r="DC30" s="31"/>
      <c r="DD30" s="31"/>
      <c r="DE30" s="31"/>
      <c r="DF30" s="32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29"/>
      <c r="DW30" s="32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2"/>
      <c r="GA30" s="60"/>
    </row>
    <row r="31" spans="1:183">
      <c r="A31" s="61">
        <v>1837</v>
      </c>
      <c r="B31" s="31"/>
      <c r="C31" s="31"/>
      <c r="D31" s="31">
        <v>1844</v>
      </c>
      <c r="E31" s="31"/>
      <c r="F31" s="31">
        <v>45669</v>
      </c>
      <c r="G31" s="31"/>
      <c r="H31" s="31"/>
      <c r="I31" s="31">
        <v>6205</v>
      </c>
      <c r="J31" s="31">
        <v>1039.8442065762968</v>
      </c>
      <c r="K31" s="31">
        <v>2795</v>
      </c>
      <c r="L31" s="31"/>
      <c r="M31" s="31">
        <v>49640</v>
      </c>
      <c r="N31" s="32"/>
      <c r="O31" s="36"/>
      <c r="P31" s="31"/>
      <c r="Q31" s="31"/>
      <c r="R31" s="31"/>
      <c r="S31" s="31"/>
      <c r="T31" s="32"/>
      <c r="U31" s="31">
        <v>440</v>
      </c>
      <c r="V31" s="31"/>
      <c r="W31" s="31"/>
      <c r="X31" s="31"/>
      <c r="Y31" s="32"/>
      <c r="Z31" s="31"/>
      <c r="AA31" s="31"/>
      <c r="AB31" s="31"/>
      <c r="AC31" s="31"/>
      <c r="AD31" s="31"/>
      <c r="AE31" s="31"/>
      <c r="AF31" s="31"/>
      <c r="AG31" s="32"/>
      <c r="AH31" s="31"/>
      <c r="AI31" s="31"/>
      <c r="AJ31" s="31"/>
      <c r="AK31" s="31"/>
      <c r="AL31" s="31"/>
      <c r="AM31" s="32"/>
      <c r="AN31" s="31"/>
      <c r="AO31" s="31"/>
      <c r="AP31" s="32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2"/>
      <c r="BG31" s="31"/>
      <c r="BH31" s="31"/>
      <c r="BI31" s="31">
        <v>790.93569880417499</v>
      </c>
      <c r="BJ31" s="31"/>
      <c r="BK31" s="31"/>
      <c r="BL31" s="31"/>
      <c r="BM31" s="31"/>
      <c r="BN31" s="31"/>
      <c r="BO31" s="32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2"/>
      <c r="CF31" s="31"/>
      <c r="CG31" s="32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2"/>
      <c r="CY31" s="31"/>
      <c r="CZ31" s="31"/>
      <c r="DA31" s="31"/>
      <c r="DB31" s="31"/>
      <c r="DC31" s="31"/>
      <c r="DD31" s="31"/>
      <c r="DE31" s="31"/>
      <c r="DF31" s="32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29"/>
      <c r="DW31" s="32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2"/>
      <c r="GA31" s="60"/>
    </row>
    <row r="32" spans="1:183">
      <c r="A32" s="61">
        <v>1838</v>
      </c>
      <c r="B32" s="31"/>
      <c r="C32" s="31"/>
      <c r="D32" s="31">
        <v>1856</v>
      </c>
      <c r="E32" s="31"/>
      <c r="F32" s="31">
        <v>47899</v>
      </c>
      <c r="G32" s="31"/>
      <c r="H32" s="31"/>
      <c r="I32" s="31">
        <v>6380</v>
      </c>
      <c r="J32" s="31">
        <v>1050.7519263153954</v>
      </c>
      <c r="K32" s="31">
        <v>2688</v>
      </c>
      <c r="L32" s="31"/>
      <c r="M32" s="31">
        <v>52336</v>
      </c>
      <c r="N32" s="32"/>
      <c r="O32" s="36"/>
      <c r="P32" s="31"/>
      <c r="Q32" s="31"/>
      <c r="R32" s="31"/>
      <c r="S32" s="31"/>
      <c r="T32" s="32"/>
      <c r="U32" s="31">
        <v>452</v>
      </c>
      <c r="V32" s="31"/>
      <c r="W32" s="31"/>
      <c r="X32" s="31"/>
      <c r="Y32" s="32"/>
      <c r="Z32" s="31"/>
      <c r="AA32" s="31"/>
      <c r="AB32" s="31"/>
      <c r="AC32" s="31"/>
      <c r="AD32" s="31"/>
      <c r="AE32" s="31"/>
      <c r="AF32" s="31"/>
      <c r="AG32" s="32"/>
      <c r="AH32" s="31"/>
      <c r="AI32" s="31"/>
      <c r="AJ32" s="31"/>
      <c r="AK32" s="31"/>
      <c r="AL32" s="31"/>
      <c r="AM32" s="32"/>
      <c r="AN32" s="31"/>
      <c r="AO32" s="31"/>
      <c r="AP32" s="32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2"/>
      <c r="BG32" s="31"/>
      <c r="BH32" s="31"/>
      <c r="BI32" s="31">
        <v>809.97067474118091</v>
      </c>
      <c r="BJ32" s="31"/>
      <c r="BK32" s="31"/>
      <c r="BL32" s="31"/>
      <c r="BM32" s="31"/>
      <c r="BN32" s="31"/>
      <c r="BO32" s="32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2"/>
      <c r="CF32" s="31"/>
      <c r="CG32" s="32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2"/>
      <c r="CY32" s="31"/>
      <c r="CZ32" s="31"/>
      <c r="DA32" s="31"/>
      <c r="DB32" s="31"/>
      <c r="DC32" s="31"/>
      <c r="DD32" s="31"/>
      <c r="DE32" s="31"/>
      <c r="DF32" s="32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29"/>
      <c r="DW32" s="32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2"/>
      <c r="GA32" s="60"/>
    </row>
    <row r="33" spans="1:183">
      <c r="A33" s="61">
        <v>1839</v>
      </c>
      <c r="B33" s="31"/>
      <c r="C33" s="31"/>
      <c r="D33" s="31">
        <v>1879</v>
      </c>
      <c r="E33" s="31"/>
      <c r="F33" s="31">
        <v>46367</v>
      </c>
      <c r="G33" s="31"/>
      <c r="H33" s="31"/>
      <c r="I33" s="31">
        <v>6485</v>
      </c>
      <c r="J33" s="31">
        <v>1057.9735890392126</v>
      </c>
      <c r="K33" s="31">
        <v>2785</v>
      </c>
      <c r="L33" s="31"/>
      <c r="M33" s="31">
        <v>54806</v>
      </c>
      <c r="N33" s="32"/>
      <c r="O33" s="36"/>
      <c r="P33" s="31"/>
      <c r="Q33" s="31"/>
      <c r="R33" s="31"/>
      <c r="S33" s="31"/>
      <c r="T33" s="32"/>
      <c r="U33" s="31">
        <v>438</v>
      </c>
      <c r="V33" s="31"/>
      <c r="W33" s="31"/>
      <c r="X33" s="31"/>
      <c r="Y33" s="32"/>
      <c r="Z33" s="31"/>
      <c r="AA33" s="31"/>
      <c r="AB33" s="31"/>
      <c r="AC33" s="31"/>
      <c r="AD33" s="31"/>
      <c r="AE33" s="31"/>
      <c r="AF33" s="31"/>
      <c r="AG33" s="32"/>
      <c r="AH33" s="31"/>
      <c r="AI33" s="31"/>
      <c r="AJ33" s="31"/>
      <c r="AK33" s="31"/>
      <c r="AL33" s="31"/>
      <c r="AM33" s="32"/>
      <c r="AN33" s="31"/>
      <c r="AO33" s="31"/>
      <c r="AP33" s="32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2"/>
      <c r="BG33" s="31"/>
      <c r="BH33" s="31"/>
      <c r="BI33" s="31">
        <v>827.11952797789797</v>
      </c>
      <c r="BJ33" s="31"/>
      <c r="BK33" s="31"/>
      <c r="BL33" s="31"/>
      <c r="BM33" s="31"/>
      <c r="BN33" s="31"/>
      <c r="BO33" s="32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2"/>
      <c r="CF33" s="31"/>
      <c r="CG33" s="32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2"/>
      <c r="CY33" s="31"/>
      <c r="CZ33" s="31"/>
      <c r="DA33" s="31"/>
      <c r="DB33" s="31"/>
      <c r="DC33" s="31"/>
      <c r="DD33" s="31"/>
      <c r="DE33" s="31"/>
      <c r="DF33" s="32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29"/>
      <c r="DW33" s="32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2"/>
      <c r="GA33" s="60"/>
    </row>
    <row r="34" spans="1:183">
      <c r="A34" s="61">
        <v>1840</v>
      </c>
      <c r="B34" s="31">
        <v>5628</v>
      </c>
      <c r="C34" s="31"/>
      <c r="D34" s="31">
        <v>1938</v>
      </c>
      <c r="E34" s="31"/>
      <c r="F34" s="31">
        <v>49828</v>
      </c>
      <c r="G34" s="31"/>
      <c r="H34" s="31"/>
      <c r="I34" s="31">
        <v>6588</v>
      </c>
      <c r="J34" s="31">
        <v>1159.8291237063841</v>
      </c>
      <c r="K34" s="31">
        <v>2889</v>
      </c>
      <c r="L34" s="31"/>
      <c r="M34" s="31">
        <v>53234</v>
      </c>
      <c r="N34" s="32"/>
      <c r="O34" s="36"/>
      <c r="P34" s="31"/>
      <c r="Q34" s="31"/>
      <c r="R34" s="31"/>
      <c r="S34" s="31"/>
      <c r="T34" s="32"/>
      <c r="U34" s="31">
        <v>577</v>
      </c>
      <c r="V34" s="31">
        <v>28</v>
      </c>
      <c r="W34" s="31">
        <v>1972</v>
      </c>
      <c r="X34" s="31">
        <v>27694</v>
      </c>
      <c r="Y34" s="32">
        <v>30271</v>
      </c>
      <c r="Z34" s="31"/>
      <c r="AA34" s="31"/>
      <c r="AB34" s="31"/>
      <c r="AC34" s="31"/>
      <c r="AD34" s="31"/>
      <c r="AE34" s="31"/>
      <c r="AF34" s="31"/>
      <c r="AG34" s="32"/>
      <c r="AH34" s="31"/>
      <c r="AI34" s="31"/>
      <c r="AJ34" s="31"/>
      <c r="AK34" s="31"/>
      <c r="AL34" s="31"/>
      <c r="AM34" s="32"/>
      <c r="AN34" s="31"/>
      <c r="AO34" s="31"/>
      <c r="AP34" s="32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2"/>
      <c r="BG34" s="31"/>
      <c r="BH34" s="31"/>
      <c r="BI34" s="31">
        <v>886.51904627856607</v>
      </c>
      <c r="BJ34" s="31"/>
      <c r="BK34" s="31"/>
      <c r="BL34" s="31"/>
      <c r="BM34" s="31"/>
      <c r="BN34" s="31"/>
      <c r="BO34" s="32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2"/>
      <c r="CF34" s="31"/>
      <c r="CG34" s="32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2"/>
      <c r="CY34" s="31"/>
      <c r="CZ34" s="31"/>
      <c r="DA34" s="31"/>
      <c r="DB34" s="31"/>
      <c r="DC34" s="31"/>
      <c r="DD34" s="31"/>
      <c r="DE34" s="31"/>
      <c r="DF34" s="32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29"/>
      <c r="DW34" s="32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2"/>
      <c r="GA34" s="60"/>
    </row>
    <row r="35" spans="1:183">
      <c r="A35" s="61">
        <v>1841</v>
      </c>
      <c r="B35" s="31"/>
      <c r="C35" s="31"/>
      <c r="D35" s="31">
        <v>1938</v>
      </c>
      <c r="E35" s="31"/>
      <c r="F35" s="31">
        <v>51045</v>
      </c>
      <c r="G35" s="31"/>
      <c r="H35" s="31"/>
      <c r="I35" s="31">
        <v>6734</v>
      </c>
      <c r="J35" s="31">
        <v>1192.55228292368</v>
      </c>
      <c r="K35" s="31">
        <v>2878</v>
      </c>
      <c r="L35" s="31"/>
      <c r="M35" s="31">
        <v>52111</v>
      </c>
      <c r="N35" s="32"/>
      <c r="O35" s="36"/>
      <c r="P35" s="31"/>
      <c r="Q35" s="31"/>
      <c r="R35" s="31"/>
      <c r="S35" s="31"/>
      <c r="T35" s="32"/>
      <c r="U35" s="31">
        <v>525</v>
      </c>
      <c r="V35" s="31"/>
      <c r="W35" s="31"/>
      <c r="X35" s="31"/>
      <c r="Y35" s="32"/>
      <c r="Z35" s="31"/>
      <c r="AA35" s="31"/>
      <c r="AB35" s="31"/>
      <c r="AC35" s="31"/>
      <c r="AD35" s="31"/>
      <c r="AE35" s="31"/>
      <c r="AF35" s="31"/>
      <c r="AG35" s="32"/>
      <c r="AH35" s="31"/>
      <c r="AI35" s="31"/>
      <c r="AJ35" s="31"/>
      <c r="AK35" s="31"/>
      <c r="AL35" s="31"/>
      <c r="AM35" s="32"/>
      <c r="AN35" s="31"/>
      <c r="AO35" s="31"/>
      <c r="AP35" s="32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2"/>
      <c r="BG35" s="31"/>
      <c r="BH35" s="31"/>
      <c r="BI35" s="31">
        <v>904.76443762950589</v>
      </c>
      <c r="BJ35" s="31"/>
      <c r="BK35" s="31"/>
      <c r="BL35" s="31"/>
      <c r="BM35" s="31"/>
      <c r="BN35" s="31"/>
      <c r="BO35" s="32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2"/>
      <c r="CF35" s="31"/>
      <c r="CG35" s="32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2"/>
      <c r="CY35" s="31"/>
      <c r="CZ35" s="31"/>
      <c r="DA35" s="31"/>
      <c r="DB35" s="31"/>
      <c r="DC35" s="31"/>
      <c r="DD35" s="31"/>
      <c r="DE35" s="31"/>
      <c r="DF35" s="32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29"/>
      <c r="DW35" s="32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2"/>
      <c r="GA35" s="60"/>
    </row>
    <row r="36" spans="1:183">
      <c r="A36" s="61">
        <v>1842</v>
      </c>
      <c r="B36" s="31"/>
      <c r="C36" s="31"/>
      <c r="D36" s="31">
        <v>1949</v>
      </c>
      <c r="E36" s="31"/>
      <c r="F36" s="31">
        <v>49933</v>
      </c>
      <c r="G36" s="31"/>
      <c r="H36" s="31"/>
      <c r="I36" s="31">
        <v>6756</v>
      </c>
      <c r="J36" s="31">
        <v>1214.3677224018782</v>
      </c>
      <c r="K36" s="31">
        <v>2794</v>
      </c>
      <c r="L36" s="31"/>
      <c r="M36" s="31">
        <v>50988</v>
      </c>
      <c r="N36" s="32"/>
      <c r="O36" s="36"/>
      <c r="P36" s="31"/>
      <c r="Q36" s="31"/>
      <c r="R36" s="31"/>
      <c r="S36" s="31"/>
      <c r="T36" s="32"/>
      <c r="U36" s="31">
        <v>497</v>
      </c>
      <c r="V36" s="31"/>
      <c r="W36" s="31"/>
      <c r="X36" s="31"/>
      <c r="Y36" s="32"/>
      <c r="Z36" s="31"/>
      <c r="AA36" s="31"/>
      <c r="AB36" s="31"/>
      <c r="AC36" s="31"/>
      <c r="AD36" s="31"/>
      <c r="AE36" s="31"/>
      <c r="AF36" s="31"/>
      <c r="AG36" s="32"/>
      <c r="AH36" s="31"/>
      <c r="AI36" s="31"/>
      <c r="AJ36" s="31"/>
      <c r="AK36" s="31"/>
      <c r="AL36" s="31"/>
      <c r="AM36" s="32"/>
      <c r="AN36" s="31"/>
      <c r="AO36" s="31"/>
      <c r="AP36" s="32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2"/>
      <c r="BG36" s="31"/>
      <c r="BH36" s="31"/>
      <c r="BI36" s="31">
        <v>932.14023903845998</v>
      </c>
      <c r="BJ36" s="31"/>
      <c r="BK36" s="31"/>
      <c r="BL36" s="31"/>
      <c r="BM36" s="31"/>
      <c r="BN36" s="31"/>
      <c r="BO36" s="32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2"/>
      <c r="CF36" s="31"/>
      <c r="CG36" s="32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2"/>
      <c r="CY36" s="31"/>
      <c r="CZ36" s="31"/>
      <c r="DA36" s="31"/>
      <c r="DB36" s="31"/>
      <c r="DC36" s="31"/>
      <c r="DD36" s="31"/>
      <c r="DE36" s="31"/>
      <c r="DF36" s="32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29"/>
      <c r="DW36" s="32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2"/>
      <c r="GA36" s="60"/>
    </row>
    <row r="37" spans="1:183">
      <c r="A37" s="61">
        <v>1843</v>
      </c>
      <c r="B37" s="31"/>
      <c r="C37" s="31"/>
      <c r="D37" s="31">
        <v>2054</v>
      </c>
      <c r="E37" s="31"/>
      <c r="F37" s="31">
        <v>52595</v>
      </c>
      <c r="G37" s="31"/>
      <c r="H37" s="31"/>
      <c r="I37" s="31">
        <v>6680</v>
      </c>
      <c r="J37" s="31">
        <v>1199.7739456474972</v>
      </c>
      <c r="K37" s="31">
        <v>2886</v>
      </c>
      <c r="L37" s="31"/>
      <c r="M37" s="31">
        <v>51886</v>
      </c>
      <c r="N37" s="32"/>
      <c r="O37" s="36"/>
      <c r="P37" s="31"/>
      <c r="Q37" s="31"/>
      <c r="R37" s="31"/>
      <c r="S37" s="31"/>
      <c r="T37" s="32"/>
      <c r="U37" s="31">
        <v>585</v>
      </c>
      <c r="V37" s="31"/>
      <c r="W37" s="31"/>
      <c r="X37" s="31"/>
      <c r="Y37" s="32"/>
      <c r="Z37" s="31"/>
      <c r="AA37" s="31"/>
      <c r="AB37" s="31"/>
      <c r="AC37" s="31"/>
      <c r="AD37" s="31"/>
      <c r="AE37" s="31"/>
      <c r="AF37" s="31"/>
      <c r="AG37" s="32"/>
      <c r="AH37" s="31"/>
      <c r="AI37" s="31"/>
      <c r="AJ37" s="31"/>
      <c r="AK37" s="31"/>
      <c r="AL37" s="31"/>
      <c r="AM37" s="32"/>
      <c r="AN37" s="31"/>
      <c r="AO37" s="31"/>
      <c r="AP37" s="32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2"/>
      <c r="BG37" s="31"/>
      <c r="BH37" s="31"/>
      <c r="BI37" s="31">
        <v>967.74426223325099</v>
      </c>
      <c r="BJ37" s="31"/>
      <c r="BK37" s="31"/>
      <c r="BL37" s="31"/>
      <c r="BM37" s="31"/>
      <c r="BN37" s="31"/>
      <c r="BO37" s="32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2"/>
      <c r="CF37" s="31"/>
      <c r="CG37" s="32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2"/>
      <c r="CY37" s="31"/>
      <c r="CZ37" s="31"/>
      <c r="DA37" s="31"/>
      <c r="DB37" s="31"/>
      <c r="DC37" s="31"/>
      <c r="DD37" s="31"/>
      <c r="DE37" s="31"/>
      <c r="DF37" s="32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29"/>
      <c r="DW37" s="32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2"/>
      <c r="GA37" s="60"/>
    </row>
    <row r="38" spans="1:183">
      <c r="A38" s="61">
        <v>1844</v>
      </c>
      <c r="B38" s="31"/>
      <c r="C38" s="31"/>
      <c r="D38" s="31">
        <v>2159</v>
      </c>
      <c r="E38" s="31"/>
      <c r="F38" s="31">
        <v>54497</v>
      </c>
      <c r="G38" s="31"/>
      <c r="H38" s="31"/>
      <c r="I38" s="31">
        <v>6723</v>
      </c>
      <c r="J38" s="31">
        <v>1236.1831618800757</v>
      </c>
      <c r="K38" s="31">
        <v>3054</v>
      </c>
      <c r="L38" s="31"/>
      <c r="M38" s="31">
        <v>55031</v>
      </c>
      <c r="N38" s="32"/>
      <c r="O38" s="36"/>
      <c r="P38" s="31"/>
      <c r="Q38" s="31"/>
      <c r="R38" s="31"/>
      <c r="S38" s="31"/>
      <c r="T38" s="32"/>
      <c r="U38" s="31">
        <v>679</v>
      </c>
      <c r="V38" s="31"/>
      <c r="W38" s="31"/>
      <c r="X38" s="31"/>
      <c r="Y38" s="32"/>
      <c r="Z38" s="31"/>
      <c r="AA38" s="31"/>
      <c r="AB38" s="31"/>
      <c r="AC38" s="31"/>
      <c r="AD38" s="31"/>
      <c r="AE38" s="31"/>
      <c r="AF38" s="31"/>
      <c r="AG38" s="32"/>
      <c r="AH38" s="31"/>
      <c r="AI38" s="31"/>
      <c r="AJ38" s="31"/>
      <c r="AK38" s="31"/>
      <c r="AL38" s="31"/>
      <c r="AM38" s="32"/>
      <c r="AN38" s="31"/>
      <c r="AO38" s="31"/>
      <c r="AP38" s="32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2"/>
      <c r="BG38" s="31"/>
      <c r="BH38" s="31"/>
      <c r="BI38" s="31">
        <v>988.87106312781293</v>
      </c>
      <c r="BJ38" s="31"/>
      <c r="BK38" s="31"/>
      <c r="BL38" s="31"/>
      <c r="BM38" s="31"/>
      <c r="BN38" s="31"/>
      <c r="BO38" s="32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2"/>
      <c r="CF38" s="31"/>
      <c r="CG38" s="32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2"/>
      <c r="CY38" s="31"/>
      <c r="CZ38" s="31"/>
      <c r="DA38" s="31"/>
      <c r="DB38" s="31"/>
      <c r="DC38" s="31"/>
      <c r="DD38" s="31"/>
      <c r="DE38" s="31"/>
      <c r="DF38" s="32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29"/>
      <c r="DW38" s="32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2"/>
      <c r="GA38" s="60"/>
    </row>
    <row r="39" spans="1:183">
      <c r="A39" s="61">
        <v>1845</v>
      </c>
      <c r="B39" s="31"/>
      <c r="C39" s="31"/>
      <c r="D39" s="31">
        <v>2218</v>
      </c>
      <c r="E39" s="31"/>
      <c r="F39" s="31">
        <v>52833</v>
      </c>
      <c r="G39" s="31"/>
      <c r="H39" s="31"/>
      <c r="I39" s="31">
        <v>6807</v>
      </c>
      <c r="J39" s="31">
        <v>1305.2403116765774</v>
      </c>
      <c r="K39" s="31">
        <v>3161</v>
      </c>
      <c r="L39" s="31"/>
      <c r="M39" s="31">
        <v>57951</v>
      </c>
      <c r="N39" s="32"/>
      <c r="O39" s="36"/>
      <c r="P39" s="31"/>
      <c r="Q39" s="31"/>
      <c r="R39" s="31"/>
      <c r="S39" s="31"/>
      <c r="T39" s="32"/>
      <c r="U39" s="31">
        <v>716</v>
      </c>
      <c r="V39" s="31"/>
      <c r="W39" s="31"/>
      <c r="X39" s="31"/>
      <c r="Y39" s="32"/>
      <c r="Z39" s="31"/>
      <c r="AA39" s="31"/>
      <c r="AB39" s="31"/>
      <c r="AC39" s="31"/>
      <c r="AD39" s="31"/>
      <c r="AE39" s="31"/>
      <c r="AF39" s="31"/>
      <c r="AG39" s="32"/>
      <c r="AH39" s="31"/>
      <c r="AI39" s="31"/>
      <c r="AJ39" s="31"/>
      <c r="AK39" s="31"/>
      <c r="AL39" s="31"/>
      <c r="AM39" s="32"/>
      <c r="AN39" s="31"/>
      <c r="AO39" s="31"/>
      <c r="AP39" s="32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2"/>
      <c r="BG39" s="31"/>
      <c r="BH39" s="31"/>
      <c r="BI39" s="31">
        <v>1025.861834248326</v>
      </c>
      <c r="BJ39" s="31"/>
      <c r="BK39" s="31"/>
      <c r="BL39" s="31"/>
      <c r="BM39" s="31"/>
      <c r="BN39" s="31"/>
      <c r="BO39" s="32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2"/>
      <c r="CF39" s="31"/>
      <c r="CG39" s="32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2"/>
      <c r="CY39" s="31"/>
      <c r="CZ39" s="31"/>
      <c r="DA39" s="31"/>
      <c r="DB39" s="31"/>
      <c r="DC39" s="31"/>
      <c r="DD39" s="31"/>
      <c r="DE39" s="31"/>
      <c r="DF39" s="32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29"/>
      <c r="DW39" s="32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2"/>
      <c r="GA39" s="60"/>
    </row>
    <row r="40" spans="1:183">
      <c r="A40" s="61">
        <v>1846</v>
      </c>
      <c r="B40" s="31"/>
      <c r="C40" s="31">
        <v>7277</v>
      </c>
      <c r="D40" s="31">
        <v>2265</v>
      </c>
      <c r="E40" s="31"/>
      <c r="F40" s="31">
        <v>52965</v>
      </c>
      <c r="G40" s="31"/>
      <c r="H40" s="31"/>
      <c r="I40" s="31">
        <v>6837</v>
      </c>
      <c r="J40" s="31">
        <v>1345.2603592710641</v>
      </c>
      <c r="K40" s="31">
        <v>3077</v>
      </c>
      <c r="L40" s="31"/>
      <c r="M40" s="31">
        <v>61770</v>
      </c>
      <c r="N40" s="32"/>
      <c r="O40" s="36"/>
      <c r="P40" s="31"/>
      <c r="Q40" s="31"/>
      <c r="R40" s="31"/>
      <c r="S40" s="31"/>
      <c r="T40" s="32"/>
      <c r="U40" s="31">
        <v>809</v>
      </c>
      <c r="V40" s="31"/>
      <c r="W40" s="31"/>
      <c r="X40" s="31"/>
      <c r="Y40" s="32"/>
      <c r="Z40" s="31"/>
      <c r="AA40" s="31"/>
      <c r="AB40" s="31"/>
      <c r="AC40" s="31"/>
      <c r="AD40" s="31"/>
      <c r="AE40" s="31"/>
      <c r="AF40" s="31"/>
      <c r="AG40" s="32"/>
      <c r="AH40" s="31"/>
      <c r="AI40" s="31"/>
      <c r="AJ40" s="31"/>
      <c r="AK40" s="31"/>
      <c r="AL40" s="31"/>
      <c r="AM40" s="32"/>
      <c r="AN40" s="31"/>
      <c r="AO40" s="31"/>
      <c r="AP40" s="32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2"/>
      <c r="BG40" s="31"/>
      <c r="BH40" s="31"/>
      <c r="BI40" s="31">
        <v>1067.822289500778</v>
      </c>
      <c r="BJ40" s="31"/>
      <c r="BK40" s="31"/>
      <c r="BL40" s="31"/>
      <c r="BM40" s="31"/>
      <c r="BN40" s="31"/>
      <c r="BO40" s="32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2"/>
      <c r="CF40" s="31"/>
      <c r="CG40" s="32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2"/>
      <c r="CY40" s="31"/>
      <c r="CZ40" s="31"/>
      <c r="DA40" s="31"/>
      <c r="DB40" s="31"/>
      <c r="DC40" s="31"/>
      <c r="DD40" s="31"/>
      <c r="DE40" s="31"/>
      <c r="DF40" s="32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29"/>
      <c r="DW40" s="32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2"/>
      <c r="GA40" s="60"/>
    </row>
    <row r="41" spans="1:183">
      <c r="A41" s="61">
        <v>1847</v>
      </c>
      <c r="B41" s="31"/>
      <c r="C41" s="31">
        <v>7633</v>
      </c>
      <c r="D41" s="31">
        <v>2253</v>
      </c>
      <c r="E41" s="31"/>
      <c r="F41" s="31">
        <v>58806</v>
      </c>
      <c r="G41" s="31"/>
      <c r="H41" s="31"/>
      <c r="I41" s="31">
        <v>6869</v>
      </c>
      <c r="J41" s="31">
        <v>1305.2403116765774</v>
      </c>
      <c r="K41" s="31">
        <v>3144</v>
      </c>
      <c r="L41" s="31"/>
      <c r="M41" s="31">
        <v>62219</v>
      </c>
      <c r="N41" s="32"/>
      <c r="O41" s="36"/>
      <c r="P41" s="31"/>
      <c r="Q41" s="31"/>
      <c r="R41" s="31"/>
      <c r="S41" s="31"/>
      <c r="T41" s="32"/>
      <c r="U41" s="31">
        <v>960</v>
      </c>
      <c r="V41" s="31"/>
      <c r="W41" s="31"/>
      <c r="X41" s="31"/>
      <c r="Y41" s="32"/>
      <c r="Z41" s="31"/>
      <c r="AA41" s="31"/>
      <c r="AB41" s="31"/>
      <c r="AC41" s="31"/>
      <c r="AD41" s="31"/>
      <c r="AE41" s="31"/>
      <c r="AF41" s="31"/>
      <c r="AG41" s="32"/>
      <c r="AH41" s="31"/>
      <c r="AI41" s="31"/>
      <c r="AJ41" s="31"/>
      <c r="AK41" s="31"/>
      <c r="AL41" s="31"/>
      <c r="AM41" s="32"/>
      <c r="AN41" s="31"/>
      <c r="AO41" s="31"/>
      <c r="AP41" s="32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2"/>
      <c r="BG41" s="31"/>
      <c r="BH41" s="31"/>
      <c r="BI41" s="31">
        <v>1098.2470252833721</v>
      </c>
      <c r="BJ41" s="31"/>
      <c r="BK41" s="31"/>
      <c r="BL41" s="31"/>
      <c r="BM41" s="31"/>
      <c r="BN41" s="31"/>
      <c r="BO41" s="32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2"/>
      <c r="CF41" s="31"/>
      <c r="CG41" s="32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2"/>
      <c r="CY41" s="31"/>
      <c r="CZ41" s="31"/>
      <c r="DA41" s="31"/>
      <c r="DB41" s="31"/>
      <c r="DC41" s="31"/>
      <c r="DD41" s="31"/>
      <c r="DE41" s="31"/>
      <c r="DF41" s="32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29"/>
      <c r="DW41" s="32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2"/>
      <c r="GA41" s="60"/>
    </row>
    <row r="42" spans="1:183">
      <c r="A42" s="61">
        <v>1848</v>
      </c>
      <c r="B42" s="31"/>
      <c r="C42" s="31">
        <v>7665</v>
      </c>
      <c r="D42" s="31">
        <v>2370</v>
      </c>
      <c r="E42" s="31"/>
      <c r="F42" s="31">
        <v>55198</v>
      </c>
      <c r="G42" s="31"/>
      <c r="H42" s="31"/>
      <c r="I42" s="31">
        <v>6938</v>
      </c>
      <c r="J42" s="31">
        <v>1243.4048246038924</v>
      </c>
      <c r="K42" s="31">
        <v>3272</v>
      </c>
      <c r="L42" s="31"/>
      <c r="M42" s="31">
        <v>62893</v>
      </c>
      <c r="N42" s="32"/>
      <c r="O42" s="36"/>
      <c r="P42" s="31"/>
      <c r="Q42" s="31"/>
      <c r="R42" s="31"/>
      <c r="S42" s="31"/>
      <c r="T42" s="32"/>
      <c r="U42" s="31">
        <v>1141</v>
      </c>
      <c r="V42" s="31"/>
      <c r="W42" s="31"/>
      <c r="X42" s="31"/>
      <c r="Y42" s="32"/>
      <c r="Z42" s="31"/>
      <c r="AA42" s="31"/>
      <c r="AB42" s="31"/>
      <c r="AC42" s="31"/>
      <c r="AD42" s="31"/>
      <c r="AE42" s="31"/>
      <c r="AF42" s="31"/>
      <c r="AG42" s="32"/>
      <c r="AH42" s="31"/>
      <c r="AI42" s="31"/>
      <c r="AJ42" s="31"/>
      <c r="AK42" s="31"/>
      <c r="AL42" s="31"/>
      <c r="AM42" s="32"/>
      <c r="AN42" s="31"/>
      <c r="AO42" s="31"/>
      <c r="AP42" s="32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2"/>
      <c r="BG42" s="31"/>
      <c r="BH42" s="31"/>
      <c r="BI42" s="31">
        <v>1151.223794135532</v>
      </c>
      <c r="BJ42" s="31"/>
      <c r="BK42" s="31"/>
      <c r="BL42" s="31"/>
      <c r="BM42" s="31"/>
      <c r="BN42" s="31"/>
      <c r="BO42" s="32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2"/>
      <c r="CF42" s="31"/>
      <c r="CG42" s="32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2"/>
      <c r="CY42" s="31"/>
      <c r="CZ42" s="31"/>
      <c r="DA42" s="31"/>
      <c r="DB42" s="31"/>
      <c r="DC42" s="31"/>
      <c r="DD42" s="31"/>
      <c r="DE42" s="31"/>
      <c r="DF42" s="32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29"/>
      <c r="DW42" s="32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2"/>
      <c r="GA42" s="60"/>
    </row>
    <row r="43" spans="1:183">
      <c r="A43" s="61">
        <v>1849</v>
      </c>
      <c r="B43" s="31"/>
      <c r="C43" s="31">
        <v>7892</v>
      </c>
      <c r="D43" s="31">
        <v>2510</v>
      </c>
      <c r="E43" s="31"/>
      <c r="F43" s="31">
        <v>56933</v>
      </c>
      <c r="G43" s="31"/>
      <c r="H43" s="31"/>
      <c r="I43" s="31">
        <v>7119</v>
      </c>
      <c r="J43" s="31">
        <v>1287.0357035602879</v>
      </c>
      <c r="K43" s="31">
        <v>3446</v>
      </c>
      <c r="L43" s="31"/>
      <c r="M43" s="31">
        <v>64016</v>
      </c>
      <c r="N43" s="32"/>
      <c r="O43" s="36"/>
      <c r="P43" s="31"/>
      <c r="Q43" s="31"/>
      <c r="R43" s="31"/>
      <c r="S43" s="31"/>
      <c r="T43" s="32"/>
      <c r="U43" s="31">
        <v>1207</v>
      </c>
      <c r="V43" s="31"/>
      <c r="W43" s="31"/>
      <c r="X43" s="31"/>
      <c r="Y43" s="32"/>
      <c r="Z43" s="31"/>
      <c r="AA43" s="31"/>
      <c r="AB43" s="31"/>
      <c r="AC43" s="31"/>
      <c r="AD43" s="31"/>
      <c r="AE43" s="31"/>
      <c r="AF43" s="31"/>
      <c r="AG43" s="32"/>
      <c r="AH43" s="31"/>
      <c r="AI43" s="31"/>
      <c r="AJ43" s="31"/>
      <c r="AK43" s="31"/>
      <c r="AL43" s="31"/>
      <c r="AM43" s="32"/>
      <c r="AN43" s="31"/>
      <c r="AO43" s="31"/>
      <c r="AP43" s="32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2"/>
      <c r="BG43" s="31"/>
      <c r="BH43" s="31"/>
      <c r="BI43" s="31">
        <v>1241.1262440054898</v>
      </c>
      <c r="BJ43" s="31"/>
      <c r="BK43" s="31"/>
      <c r="BL43" s="31"/>
      <c r="BM43" s="31"/>
      <c r="BN43" s="31"/>
      <c r="BO43" s="32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2"/>
      <c r="CF43" s="31"/>
      <c r="CG43" s="32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2"/>
      <c r="CY43" s="31"/>
      <c r="CZ43" s="31"/>
      <c r="DA43" s="31"/>
      <c r="DB43" s="31"/>
      <c r="DC43" s="31"/>
      <c r="DD43" s="31"/>
      <c r="DE43" s="31"/>
      <c r="DF43" s="32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29"/>
      <c r="DW43" s="32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2"/>
      <c r="GA43" s="60"/>
    </row>
    <row r="44" spans="1:183">
      <c r="A44" s="61">
        <v>1850</v>
      </c>
      <c r="B44" s="31">
        <v>6519</v>
      </c>
      <c r="C44" s="31">
        <v>8216</v>
      </c>
      <c r="D44" s="31">
        <v>2649</v>
      </c>
      <c r="E44" s="31">
        <v>1483</v>
      </c>
      <c r="F44" s="31">
        <v>58039</v>
      </c>
      <c r="G44" s="31">
        <v>48178</v>
      </c>
      <c r="H44" s="31">
        <v>33019</v>
      </c>
      <c r="I44" s="31">
        <v>7345</v>
      </c>
      <c r="J44" s="31">
        <v>1330.6665825166824</v>
      </c>
      <c r="K44" s="31">
        <v>3528</v>
      </c>
      <c r="L44" s="31">
        <v>3541</v>
      </c>
      <c r="M44" s="31">
        <v>63342</v>
      </c>
      <c r="N44" s="32">
        <v>237189.66658251669</v>
      </c>
      <c r="O44" s="36"/>
      <c r="P44" s="31">
        <v>2484</v>
      </c>
      <c r="Q44" s="31">
        <v>3524</v>
      </c>
      <c r="R44" s="31">
        <v>16066</v>
      </c>
      <c r="S44" s="31">
        <v>1050</v>
      </c>
      <c r="T44" s="32">
        <v>260313.66658251669</v>
      </c>
      <c r="U44" s="31">
        <v>1195</v>
      </c>
      <c r="V44" s="31">
        <v>103</v>
      </c>
      <c r="W44" s="31">
        <v>3304</v>
      </c>
      <c r="X44" s="31">
        <v>42583</v>
      </c>
      <c r="Y44" s="32">
        <v>47185</v>
      </c>
      <c r="Z44" s="31"/>
      <c r="AA44" s="31"/>
      <c r="AB44" s="31">
        <v>9981</v>
      </c>
      <c r="AC44" s="31"/>
      <c r="AD44" s="31"/>
      <c r="AE44" s="31"/>
      <c r="AF44" s="31"/>
      <c r="AG44" s="32">
        <v>38593</v>
      </c>
      <c r="AH44" s="31"/>
      <c r="AI44" s="31"/>
      <c r="AJ44" s="31"/>
      <c r="AK44" s="31"/>
      <c r="AL44" s="31"/>
      <c r="AM44" s="32"/>
      <c r="AN44" s="31"/>
      <c r="AO44" s="31"/>
      <c r="AP44" s="32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2"/>
      <c r="BG44" s="31"/>
      <c r="BH44" s="31">
        <v>4959</v>
      </c>
      <c r="BI44" s="31">
        <v>1313.4929818868368</v>
      </c>
      <c r="BJ44" s="31"/>
      <c r="BK44" s="31"/>
      <c r="BL44" s="31"/>
      <c r="BM44" s="31"/>
      <c r="BN44" s="31"/>
      <c r="BO44" s="32"/>
      <c r="BP44" s="31"/>
      <c r="BQ44" s="31"/>
      <c r="BR44" s="31"/>
      <c r="BS44" s="31"/>
      <c r="BT44" s="31"/>
      <c r="BU44" s="31"/>
      <c r="BV44" s="31"/>
      <c r="BW44" s="31"/>
      <c r="BX44" s="31"/>
      <c r="BY44" s="31">
        <v>217</v>
      </c>
      <c r="BZ44" s="31"/>
      <c r="CA44" s="31"/>
      <c r="CB44" s="31"/>
      <c r="CC44" s="31"/>
      <c r="CD44" s="31"/>
      <c r="CE44" s="32"/>
      <c r="CF44" s="31"/>
      <c r="CG44" s="32"/>
      <c r="CH44" s="31">
        <v>247200</v>
      </c>
      <c r="CI44" s="31">
        <v>125681</v>
      </c>
      <c r="CJ44" s="31">
        <v>14633</v>
      </c>
      <c r="CK44" s="31">
        <v>21732</v>
      </c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>
        <v>1250</v>
      </c>
      <c r="CX44" s="32"/>
      <c r="CY44" s="31"/>
      <c r="CZ44" s="31"/>
      <c r="DA44" s="31"/>
      <c r="DB44" s="31"/>
      <c r="DC44" s="31"/>
      <c r="DD44" s="31"/>
      <c r="DE44" s="31"/>
      <c r="DF44" s="32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29"/>
      <c r="DW44" s="32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2"/>
      <c r="GA44" s="60"/>
    </row>
    <row r="45" spans="1:183">
      <c r="A45" s="61">
        <v>1851</v>
      </c>
      <c r="B45" s="31"/>
      <c r="C45" s="31">
        <v>8442</v>
      </c>
      <c r="D45" s="31">
        <v>2521</v>
      </c>
      <c r="E45" s="31"/>
      <c r="F45" s="31">
        <v>57188</v>
      </c>
      <c r="G45" s="31">
        <v>47941</v>
      </c>
      <c r="H45" s="31"/>
      <c r="I45" s="31">
        <v>7551</v>
      </c>
      <c r="J45" s="31">
        <v>1428.8360601685724</v>
      </c>
      <c r="K45" s="31">
        <v>3525</v>
      </c>
      <c r="L45" s="31">
        <v>3633</v>
      </c>
      <c r="M45" s="31">
        <v>66037</v>
      </c>
      <c r="N45" s="32"/>
      <c r="O45" s="36"/>
      <c r="P45" s="31"/>
      <c r="Q45" s="31">
        <v>3793</v>
      </c>
      <c r="R45" s="31">
        <v>16311</v>
      </c>
      <c r="S45" s="31"/>
      <c r="T45" s="32"/>
      <c r="U45" s="31">
        <v>1491</v>
      </c>
      <c r="V45" s="31"/>
      <c r="W45" s="31"/>
      <c r="X45" s="31"/>
      <c r="Y45" s="32"/>
      <c r="Z45" s="31"/>
      <c r="AA45" s="31"/>
      <c r="AB45" s="31"/>
      <c r="AC45" s="31"/>
      <c r="AD45" s="31"/>
      <c r="AE45" s="31"/>
      <c r="AF45" s="31"/>
      <c r="AG45" s="32"/>
      <c r="AH45" s="31"/>
      <c r="AI45" s="31"/>
      <c r="AJ45" s="31"/>
      <c r="AK45" s="31"/>
      <c r="AL45" s="31"/>
      <c r="AM45" s="32"/>
      <c r="AN45" s="31"/>
      <c r="AO45" s="31"/>
      <c r="AP45" s="32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2"/>
      <c r="BG45" s="31"/>
      <c r="BH45" s="31"/>
      <c r="BI45" s="31">
        <v>1358.6651186855759</v>
      </c>
      <c r="BJ45" s="31"/>
      <c r="BK45" s="31"/>
      <c r="BL45" s="31"/>
      <c r="BM45" s="31"/>
      <c r="BN45" s="31"/>
      <c r="BO45" s="32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2"/>
      <c r="CF45" s="31"/>
      <c r="CG45" s="32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2"/>
      <c r="CY45" s="31"/>
      <c r="CZ45" s="31"/>
      <c r="DA45" s="31"/>
      <c r="DB45" s="31"/>
      <c r="DC45" s="31"/>
      <c r="DD45" s="31"/>
      <c r="DE45" s="31"/>
      <c r="DF45" s="32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29"/>
      <c r="DW45" s="32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2"/>
      <c r="GA45" s="60"/>
    </row>
    <row r="46" spans="1:183">
      <c r="A46" s="61">
        <v>1852</v>
      </c>
      <c r="B46" s="31"/>
      <c r="C46" s="31">
        <v>8668</v>
      </c>
      <c r="D46" s="31">
        <v>2615</v>
      </c>
      <c r="E46" s="31"/>
      <c r="F46" s="31">
        <v>60931</v>
      </c>
      <c r="G46" s="31">
        <v>48890</v>
      </c>
      <c r="H46" s="31"/>
      <c r="I46" s="31">
        <v>7642</v>
      </c>
      <c r="J46" s="31">
        <v>1428.8360601685724</v>
      </c>
      <c r="K46" s="31">
        <v>3476</v>
      </c>
      <c r="L46" s="31">
        <v>3863</v>
      </c>
      <c r="M46" s="31">
        <v>67160</v>
      </c>
      <c r="N46" s="32"/>
      <c r="O46" s="36"/>
      <c r="P46" s="31"/>
      <c r="Q46" s="31"/>
      <c r="R46" s="31">
        <v>17053</v>
      </c>
      <c r="S46" s="31"/>
      <c r="T46" s="32"/>
      <c r="U46" s="31">
        <v>1952</v>
      </c>
      <c r="V46" s="31"/>
      <c r="W46" s="31"/>
      <c r="X46" s="31"/>
      <c r="Y46" s="32"/>
      <c r="Z46" s="31"/>
      <c r="AA46" s="31"/>
      <c r="AB46" s="31"/>
      <c r="AC46" s="31"/>
      <c r="AD46" s="31"/>
      <c r="AE46" s="31"/>
      <c r="AF46" s="31"/>
      <c r="AG46" s="32"/>
      <c r="AH46" s="31"/>
      <c r="AI46" s="31"/>
      <c r="AJ46" s="31"/>
      <c r="AK46" s="31"/>
      <c r="AL46" s="31"/>
      <c r="AM46" s="32"/>
      <c r="AN46" s="31"/>
      <c r="AO46" s="31"/>
      <c r="AP46" s="32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2"/>
      <c r="BG46" s="31"/>
      <c r="BH46" s="31"/>
      <c r="BI46" s="31">
        <v>1408.5171681219449</v>
      </c>
      <c r="BJ46" s="31"/>
      <c r="BK46" s="31"/>
      <c r="BL46" s="31"/>
      <c r="BM46" s="31"/>
      <c r="BN46" s="31"/>
      <c r="BO46" s="32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2"/>
      <c r="CF46" s="31"/>
      <c r="CG46" s="32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2"/>
      <c r="CY46" s="31"/>
      <c r="CZ46" s="31"/>
      <c r="DA46" s="31"/>
      <c r="DB46" s="31"/>
      <c r="DC46" s="31"/>
      <c r="DD46" s="31"/>
      <c r="DE46" s="31"/>
      <c r="DF46" s="32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29"/>
      <c r="DW46" s="32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2"/>
      <c r="GA46" s="60"/>
    </row>
    <row r="47" spans="1:183">
      <c r="A47" s="61">
        <v>1853</v>
      </c>
      <c r="B47" s="31"/>
      <c r="C47" s="31">
        <v>8894</v>
      </c>
      <c r="D47" s="31">
        <v>2626</v>
      </c>
      <c r="E47" s="31"/>
      <c r="F47" s="31">
        <v>57969</v>
      </c>
      <c r="G47" s="31">
        <v>48653</v>
      </c>
      <c r="H47" s="31"/>
      <c r="I47" s="31">
        <v>7578</v>
      </c>
      <c r="J47" s="31">
        <v>1508.8761553575462</v>
      </c>
      <c r="K47" s="31">
        <v>3527</v>
      </c>
      <c r="L47" s="31">
        <v>3729</v>
      </c>
      <c r="M47" s="31">
        <v>69631</v>
      </c>
      <c r="N47" s="32"/>
      <c r="O47" s="36"/>
      <c r="P47" s="31"/>
      <c r="Q47" s="31"/>
      <c r="R47" s="31">
        <v>17192</v>
      </c>
      <c r="S47" s="31"/>
      <c r="T47" s="32"/>
      <c r="U47" s="31">
        <v>2393</v>
      </c>
      <c r="V47" s="31"/>
      <c r="W47" s="31"/>
      <c r="X47" s="31"/>
      <c r="Y47" s="32"/>
      <c r="Z47" s="31"/>
      <c r="AA47" s="31"/>
      <c r="AB47" s="31"/>
      <c r="AC47" s="31"/>
      <c r="AD47" s="31"/>
      <c r="AE47" s="31"/>
      <c r="AF47" s="31"/>
      <c r="AG47" s="32"/>
      <c r="AH47" s="31"/>
      <c r="AI47" s="31"/>
      <c r="AJ47" s="31"/>
      <c r="AK47" s="31"/>
      <c r="AL47" s="31"/>
      <c r="AM47" s="32"/>
      <c r="AN47" s="31"/>
      <c r="AO47" s="31"/>
      <c r="AP47" s="32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2"/>
      <c r="BG47" s="31"/>
      <c r="BH47" s="31"/>
      <c r="BI47" s="31">
        <v>1386.699754662819</v>
      </c>
      <c r="BJ47" s="31"/>
      <c r="BK47" s="31"/>
      <c r="BL47" s="31"/>
      <c r="BM47" s="31"/>
      <c r="BN47" s="31"/>
      <c r="BO47" s="32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2"/>
      <c r="CF47" s="31"/>
      <c r="CG47" s="32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2"/>
      <c r="CY47" s="31"/>
      <c r="CZ47" s="31"/>
      <c r="DA47" s="31"/>
      <c r="DB47" s="31"/>
      <c r="DC47" s="31"/>
      <c r="DD47" s="31"/>
      <c r="DE47" s="31"/>
      <c r="DF47" s="32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29"/>
      <c r="DW47" s="32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2"/>
      <c r="GA47" s="60"/>
    </row>
    <row r="48" spans="1:183">
      <c r="A48" s="61">
        <v>1854</v>
      </c>
      <c r="B48" s="31"/>
      <c r="C48" s="31">
        <v>9444</v>
      </c>
      <c r="D48" s="31">
        <v>2638</v>
      </c>
      <c r="E48" s="31"/>
      <c r="F48" s="31">
        <v>60763</v>
      </c>
      <c r="G48" s="31">
        <v>49840</v>
      </c>
      <c r="H48" s="31"/>
      <c r="I48" s="31">
        <v>7790</v>
      </c>
      <c r="J48" s="31">
        <v>1567.0255854149489</v>
      </c>
      <c r="K48" s="31">
        <v>3608</v>
      </c>
      <c r="L48" s="31">
        <v>3314</v>
      </c>
      <c r="M48" s="31">
        <v>71428</v>
      </c>
      <c r="N48" s="32"/>
      <c r="O48" s="36"/>
      <c r="P48" s="31"/>
      <c r="Q48" s="31"/>
      <c r="R48" s="31">
        <v>17506</v>
      </c>
      <c r="S48" s="31"/>
      <c r="T48" s="32"/>
      <c r="U48" s="31">
        <v>2338</v>
      </c>
      <c r="V48" s="31"/>
      <c r="W48" s="31"/>
      <c r="X48" s="31"/>
      <c r="Y48" s="32"/>
      <c r="Z48" s="31"/>
      <c r="AA48" s="31"/>
      <c r="AB48" s="31"/>
      <c r="AC48" s="31"/>
      <c r="AD48" s="31"/>
      <c r="AE48" s="31"/>
      <c r="AF48" s="31"/>
      <c r="AG48" s="32"/>
      <c r="AH48" s="31"/>
      <c r="AI48" s="31"/>
      <c r="AJ48" s="31"/>
      <c r="AK48" s="31"/>
      <c r="AL48" s="31"/>
      <c r="AM48" s="32"/>
      <c r="AN48" s="31"/>
      <c r="AO48" s="31"/>
      <c r="AP48" s="32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2"/>
      <c r="BG48" s="31"/>
      <c r="BH48" s="31"/>
      <c r="BI48" s="31">
        <v>1435.8847729994461</v>
      </c>
      <c r="BJ48" s="31"/>
      <c r="BK48" s="31"/>
      <c r="BL48" s="31"/>
      <c r="BM48" s="31"/>
      <c r="BN48" s="31"/>
      <c r="BO48" s="32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2"/>
      <c r="CF48" s="31"/>
      <c r="CG48" s="32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2"/>
      <c r="CY48" s="31"/>
      <c r="CZ48" s="31"/>
      <c r="DA48" s="31"/>
      <c r="DB48" s="31"/>
      <c r="DC48" s="31"/>
      <c r="DD48" s="31"/>
      <c r="DE48" s="31"/>
      <c r="DF48" s="32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29"/>
      <c r="DW48" s="32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2"/>
      <c r="GA48" s="60"/>
    </row>
    <row r="49" spans="1:183">
      <c r="A49" s="61">
        <v>1855</v>
      </c>
      <c r="B49" s="31"/>
      <c r="C49" s="31">
        <v>9509</v>
      </c>
      <c r="D49" s="31">
        <v>2930</v>
      </c>
      <c r="E49" s="31"/>
      <c r="F49" s="31">
        <v>59842</v>
      </c>
      <c r="G49" s="31">
        <v>49128</v>
      </c>
      <c r="H49" s="31"/>
      <c r="I49" s="31">
        <v>7941</v>
      </c>
      <c r="J49" s="31">
        <v>1668.8058944287473</v>
      </c>
      <c r="K49" s="31">
        <v>3861</v>
      </c>
      <c r="L49" s="31">
        <v>3873</v>
      </c>
      <c r="M49" s="31">
        <v>71203</v>
      </c>
      <c r="N49" s="32"/>
      <c r="O49" s="36"/>
      <c r="P49" s="31"/>
      <c r="Q49" s="31">
        <v>3552</v>
      </c>
      <c r="R49" s="31">
        <v>18391</v>
      </c>
      <c r="S49" s="31"/>
      <c r="T49" s="32"/>
      <c r="U49" s="31">
        <v>2459</v>
      </c>
      <c r="V49" s="31"/>
      <c r="W49" s="31"/>
      <c r="X49" s="31"/>
      <c r="Y49" s="32"/>
      <c r="Z49" s="31"/>
      <c r="AA49" s="31"/>
      <c r="AB49" s="31"/>
      <c r="AC49" s="31"/>
      <c r="AD49" s="31"/>
      <c r="AE49" s="31"/>
      <c r="AF49" s="31"/>
      <c r="AG49" s="32"/>
      <c r="AH49" s="31"/>
      <c r="AI49" s="31"/>
      <c r="AJ49" s="31"/>
      <c r="AK49" s="31"/>
      <c r="AL49" s="31"/>
      <c r="AM49" s="32"/>
      <c r="AN49" s="31"/>
      <c r="AO49" s="31"/>
      <c r="AP49" s="32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2"/>
      <c r="BG49" s="31"/>
      <c r="BH49" s="31"/>
      <c r="BI49" s="31">
        <v>1511.228342076678</v>
      </c>
      <c r="BJ49" s="31"/>
      <c r="BK49" s="31"/>
      <c r="BL49" s="31"/>
      <c r="BM49" s="31"/>
      <c r="BN49" s="31"/>
      <c r="BO49" s="32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2"/>
      <c r="CF49" s="31"/>
      <c r="CG49" s="32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2"/>
      <c r="CY49" s="31"/>
      <c r="CZ49" s="31"/>
      <c r="DA49" s="31"/>
      <c r="DB49" s="31"/>
      <c r="DC49" s="31"/>
      <c r="DD49" s="31"/>
      <c r="DE49" s="31"/>
      <c r="DF49" s="32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29"/>
      <c r="DW49" s="32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2"/>
      <c r="GA49" s="60"/>
    </row>
    <row r="50" spans="1:183">
      <c r="A50" s="61">
        <v>1856</v>
      </c>
      <c r="B50" s="31"/>
      <c r="C50" s="31">
        <v>10026</v>
      </c>
      <c r="D50" s="31">
        <v>2766</v>
      </c>
      <c r="E50" s="31"/>
      <c r="F50" s="31">
        <v>62469</v>
      </c>
      <c r="G50" s="31">
        <v>53162</v>
      </c>
      <c r="H50" s="31"/>
      <c r="I50" s="31">
        <v>8036</v>
      </c>
      <c r="J50" s="31">
        <v>1657.8981746896479</v>
      </c>
      <c r="K50" s="31">
        <v>3822</v>
      </c>
      <c r="L50" s="31">
        <v>3869</v>
      </c>
      <c r="M50" s="31">
        <v>76370</v>
      </c>
      <c r="N50" s="32"/>
      <c r="O50" s="36"/>
      <c r="P50" s="31"/>
      <c r="Q50" s="31"/>
      <c r="R50" s="31">
        <v>17892</v>
      </c>
      <c r="S50" s="31"/>
      <c r="T50" s="32"/>
      <c r="U50" s="31">
        <v>3251</v>
      </c>
      <c r="V50" s="31"/>
      <c r="W50" s="31"/>
      <c r="X50" s="31"/>
      <c r="Y50" s="32"/>
      <c r="Z50" s="31"/>
      <c r="AA50" s="31"/>
      <c r="AB50" s="31"/>
      <c r="AC50" s="31"/>
      <c r="AD50" s="31"/>
      <c r="AE50" s="31"/>
      <c r="AF50" s="31"/>
      <c r="AG50" s="32"/>
      <c r="AH50" s="31"/>
      <c r="AI50" s="31"/>
      <c r="AJ50" s="31"/>
      <c r="AK50" s="31"/>
      <c r="AL50" s="31"/>
      <c r="AM50" s="32"/>
      <c r="AN50" s="31"/>
      <c r="AO50" s="31"/>
      <c r="AP50" s="32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2"/>
      <c r="BG50" s="31"/>
      <c r="BH50" s="31"/>
      <c r="BI50" s="31">
        <v>1538.9782910390161</v>
      </c>
      <c r="BJ50" s="31"/>
      <c r="BK50" s="31"/>
      <c r="BL50" s="31"/>
      <c r="BM50" s="31"/>
      <c r="BN50" s="31"/>
      <c r="BO50" s="32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2"/>
      <c r="CF50" s="31"/>
      <c r="CG50" s="32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2"/>
      <c r="CY50" s="31"/>
      <c r="CZ50" s="31"/>
      <c r="DA50" s="31"/>
      <c r="DB50" s="31"/>
      <c r="DC50" s="31"/>
      <c r="DD50" s="31"/>
      <c r="DE50" s="31"/>
      <c r="DF50" s="32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29"/>
      <c r="DW50" s="32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2"/>
      <c r="GA50" s="60"/>
    </row>
    <row r="51" spans="1:183">
      <c r="A51" s="61">
        <v>1857</v>
      </c>
      <c r="B51" s="31"/>
      <c r="C51" s="31">
        <v>10285</v>
      </c>
      <c r="D51" s="31">
        <v>2813</v>
      </c>
      <c r="E51" s="31"/>
      <c r="F51" s="31">
        <v>66038</v>
      </c>
      <c r="G51" s="31">
        <v>55773</v>
      </c>
      <c r="H51" s="31"/>
      <c r="I51" s="31">
        <v>8179</v>
      </c>
      <c r="J51" s="31">
        <v>1585.2301935312382</v>
      </c>
      <c r="K51" s="31">
        <v>3930</v>
      </c>
      <c r="L51" s="31">
        <v>4200</v>
      </c>
      <c r="M51" s="31">
        <v>77717</v>
      </c>
      <c r="N51" s="32"/>
      <c r="O51" s="36"/>
      <c r="P51" s="31"/>
      <c r="Q51" s="31"/>
      <c r="R51" s="31">
        <v>17489</v>
      </c>
      <c r="S51" s="31"/>
      <c r="T51" s="32"/>
      <c r="U51" s="31">
        <v>3114</v>
      </c>
      <c r="V51" s="31"/>
      <c r="W51" s="31"/>
      <c r="X51" s="31"/>
      <c r="Y51" s="32"/>
      <c r="Z51" s="31"/>
      <c r="AA51" s="31"/>
      <c r="AB51" s="31"/>
      <c r="AC51" s="31"/>
      <c r="AD51" s="31"/>
      <c r="AE51" s="31"/>
      <c r="AF51" s="31"/>
      <c r="AG51" s="32"/>
      <c r="AH51" s="31"/>
      <c r="AI51" s="31"/>
      <c r="AJ51" s="31"/>
      <c r="AK51" s="31"/>
      <c r="AL51" s="31"/>
      <c r="AM51" s="32"/>
      <c r="AN51" s="31"/>
      <c r="AO51" s="31"/>
      <c r="AP51" s="32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2"/>
      <c r="BG51" s="31"/>
      <c r="BH51" s="31"/>
      <c r="BI51" s="31">
        <v>1599.26776856226</v>
      </c>
      <c r="BJ51" s="31"/>
      <c r="BK51" s="31"/>
      <c r="BL51" s="31"/>
      <c r="BM51" s="31"/>
      <c r="BN51" s="31"/>
      <c r="BO51" s="32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2"/>
      <c r="CF51" s="31"/>
      <c r="CG51" s="32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2"/>
      <c r="CY51" s="31"/>
      <c r="CZ51" s="31"/>
      <c r="DA51" s="31"/>
      <c r="DB51" s="31"/>
      <c r="DC51" s="31"/>
      <c r="DD51" s="31"/>
      <c r="DE51" s="31"/>
      <c r="DF51" s="32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29"/>
      <c r="DW51" s="32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2"/>
      <c r="GA51" s="60"/>
    </row>
    <row r="52" spans="1:183">
      <c r="A52" s="61">
        <v>1858</v>
      </c>
      <c r="B52" s="31"/>
      <c r="C52" s="31">
        <v>10350</v>
      </c>
      <c r="D52" s="31">
        <v>2790</v>
      </c>
      <c r="E52" s="31"/>
      <c r="F52" s="31">
        <v>70645</v>
      </c>
      <c r="G52" s="31">
        <v>55536</v>
      </c>
      <c r="H52" s="31"/>
      <c r="I52" s="31">
        <v>8039</v>
      </c>
      <c r="J52" s="31">
        <v>1665.1950630668384</v>
      </c>
      <c r="K52" s="31">
        <v>4149</v>
      </c>
      <c r="L52" s="31">
        <v>5298</v>
      </c>
      <c r="M52" s="31">
        <v>77942</v>
      </c>
      <c r="N52" s="32"/>
      <c r="O52" s="36"/>
      <c r="P52" s="31"/>
      <c r="Q52" s="31"/>
      <c r="R52" s="31">
        <v>17902</v>
      </c>
      <c r="S52" s="31"/>
      <c r="T52" s="32"/>
      <c r="U52" s="31">
        <v>2837</v>
      </c>
      <c r="V52" s="31"/>
      <c r="W52" s="31"/>
      <c r="X52" s="31"/>
      <c r="Y52" s="32"/>
      <c r="Z52" s="31"/>
      <c r="AA52" s="31"/>
      <c r="AB52" s="31"/>
      <c r="AC52" s="31"/>
      <c r="AD52" s="31"/>
      <c r="AE52" s="31"/>
      <c r="AF52" s="31"/>
      <c r="AG52" s="32"/>
      <c r="AH52" s="31"/>
      <c r="AI52" s="31"/>
      <c r="AJ52" s="31"/>
      <c r="AK52" s="31"/>
      <c r="AL52" s="31"/>
      <c r="AM52" s="32"/>
      <c r="AN52" s="31"/>
      <c r="AO52" s="31"/>
      <c r="AP52" s="32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2"/>
      <c r="BG52" s="31"/>
      <c r="BH52" s="31"/>
      <c r="BI52" s="31">
        <v>1680.0017186103928</v>
      </c>
      <c r="BJ52" s="31"/>
      <c r="BK52" s="31"/>
      <c r="BL52" s="31"/>
      <c r="BM52" s="31"/>
      <c r="BN52" s="31"/>
      <c r="BO52" s="32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2"/>
      <c r="CF52" s="31"/>
      <c r="CG52" s="32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2"/>
      <c r="CY52" s="31"/>
      <c r="CZ52" s="31"/>
      <c r="DA52" s="31"/>
      <c r="DB52" s="31"/>
      <c r="DC52" s="31"/>
      <c r="DD52" s="31"/>
      <c r="DE52" s="31"/>
      <c r="DF52" s="32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29"/>
      <c r="DW52" s="32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2"/>
      <c r="GA52" s="60"/>
    </row>
    <row r="53" spans="1:183">
      <c r="A53" s="61">
        <v>1859</v>
      </c>
      <c r="B53" s="31"/>
      <c r="C53" s="31">
        <v>10350</v>
      </c>
      <c r="D53" s="31">
        <v>2977</v>
      </c>
      <c r="E53" s="31"/>
      <c r="F53" s="31">
        <v>66046</v>
      </c>
      <c r="G53" s="31">
        <v>55773</v>
      </c>
      <c r="H53" s="31"/>
      <c r="I53" s="31">
        <v>7810</v>
      </c>
      <c r="J53" s="31">
        <v>1727.0305501395223</v>
      </c>
      <c r="K53" s="31">
        <v>4408</v>
      </c>
      <c r="L53" s="31">
        <v>5035</v>
      </c>
      <c r="M53" s="31">
        <v>79964</v>
      </c>
      <c r="N53" s="32"/>
      <c r="O53" s="36"/>
      <c r="P53" s="31"/>
      <c r="Q53" s="31"/>
      <c r="R53" s="31">
        <v>18700</v>
      </c>
      <c r="S53" s="31"/>
      <c r="T53" s="32"/>
      <c r="U53" s="31">
        <v>3793</v>
      </c>
      <c r="V53" s="31"/>
      <c r="W53" s="31"/>
      <c r="X53" s="31"/>
      <c r="Y53" s="32"/>
      <c r="Z53" s="31"/>
      <c r="AA53" s="31"/>
      <c r="AB53" s="31"/>
      <c r="AC53" s="31"/>
      <c r="AD53" s="31"/>
      <c r="AE53" s="31"/>
      <c r="AF53" s="31"/>
      <c r="AG53" s="32"/>
      <c r="AH53" s="31"/>
      <c r="AI53" s="31"/>
      <c r="AJ53" s="31"/>
      <c r="AK53" s="31"/>
      <c r="AL53" s="31"/>
      <c r="AM53" s="32"/>
      <c r="AN53" s="31"/>
      <c r="AO53" s="31"/>
      <c r="AP53" s="32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2"/>
      <c r="BG53" s="31"/>
      <c r="BH53" s="31"/>
      <c r="BI53" s="31">
        <v>1745.725452655257</v>
      </c>
      <c r="BJ53" s="31"/>
      <c r="BK53" s="31"/>
      <c r="BL53" s="31"/>
      <c r="BM53" s="31"/>
      <c r="BN53" s="31"/>
      <c r="BO53" s="32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2"/>
      <c r="CF53" s="31"/>
      <c r="CG53" s="32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2"/>
      <c r="CY53" s="31"/>
      <c r="CZ53" s="31"/>
      <c r="DA53" s="31"/>
      <c r="DB53" s="31"/>
      <c r="DC53" s="31"/>
      <c r="DD53" s="31"/>
      <c r="DE53" s="31"/>
      <c r="DF53" s="32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29"/>
      <c r="DW53" s="32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2"/>
      <c r="GA53" s="60"/>
    </row>
    <row r="54" spans="1:183">
      <c r="A54" s="61">
        <v>1860</v>
      </c>
      <c r="B54" s="31">
        <v>7528</v>
      </c>
      <c r="C54" s="31">
        <v>10867</v>
      </c>
      <c r="D54" s="31">
        <v>2953</v>
      </c>
      <c r="E54" s="31">
        <v>1667</v>
      </c>
      <c r="F54" s="31">
        <v>70577</v>
      </c>
      <c r="G54" s="31">
        <v>59096</v>
      </c>
      <c r="H54" s="31"/>
      <c r="I54" s="31">
        <v>7887</v>
      </c>
      <c r="J54" s="31">
        <v>1814.2170823989395</v>
      </c>
      <c r="K54" s="31">
        <v>4570</v>
      </c>
      <c r="L54" s="31">
        <v>4379</v>
      </c>
      <c r="M54" s="31">
        <v>81760</v>
      </c>
      <c r="N54" s="32"/>
      <c r="O54" s="36"/>
      <c r="P54" s="31"/>
      <c r="Q54" s="31"/>
      <c r="R54" s="31">
        <v>19336</v>
      </c>
      <c r="S54" s="31"/>
      <c r="T54" s="32"/>
      <c r="U54" s="31">
        <v>3838</v>
      </c>
      <c r="V54" s="31">
        <v>292</v>
      </c>
      <c r="W54" s="31">
        <v>4887</v>
      </c>
      <c r="X54" s="31">
        <v>69346</v>
      </c>
      <c r="Y54" s="32">
        <v>78363</v>
      </c>
      <c r="Z54" s="31"/>
      <c r="AA54" s="31"/>
      <c r="AB54" s="31"/>
      <c r="AC54" s="31"/>
      <c r="AD54" s="31"/>
      <c r="AE54" s="31"/>
      <c r="AF54" s="31"/>
      <c r="AG54" s="32"/>
      <c r="AH54" s="31"/>
      <c r="AI54" s="31"/>
      <c r="AJ54" s="31"/>
      <c r="AK54" s="31"/>
      <c r="AL54" s="31"/>
      <c r="AM54" s="32"/>
      <c r="AN54" s="31"/>
      <c r="AO54" s="31"/>
      <c r="AP54" s="32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2"/>
      <c r="BG54" s="31"/>
      <c r="BH54" s="31"/>
      <c r="BI54" s="31">
        <v>1815.9347056639858</v>
      </c>
      <c r="BJ54" s="31"/>
      <c r="BK54" s="31"/>
      <c r="BL54" s="31"/>
      <c r="BM54" s="31"/>
      <c r="BN54" s="31"/>
      <c r="BO54" s="32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2"/>
      <c r="CF54" s="31"/>
      <c r="CG54" s="32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2"/>
      <c r="CY54" s="31"/>
      <c r="CZ54" s="31"/>
      <c r="DA54" s="31"/>
      <c r="DB54" s="31"/>
      <c r="DC54" s="31"/>
      <c r="DD54" s="31"/>
      <c r="DE54" s="31"/>
      <c r="DF54" s="32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29"/>
      <c r="DW54" s="32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2"/>
      <c r="GA54" s="60"/>
    </row>
    <row r="55" spans="1:183">
      <c r="A55" s="61">
        <v>1861</v>
      </c>
      <c r="B55" s="31"/>
      <c r="C55" s="31">
        <v>11029</v>
      </c>
      <c r="D55" s="31">
        <v>3000</v>
      </c>
      <c r="E55" s="31">
        <v>1680</v>
      </c>
      <c r="F55" s="31">
        <v>66154</v>
      </c>
      <c r="G55" s="31">
        <v>57672</v>
      </c>
      <c r="H55" s="31">
        <v>37995</v>
      </c>
      <c r="I55" s="31">
        <v>8007</v>
      </c>
      <c r="J55" s="31">
        <v>1781.493923181644</v>
      </c>
      <c r="K55" s="31">
        <v>4600</v>
      </c>
      <c r="L55" s="31">
        <v>4691</v>
      </c>
      <c r="M55" s="31">
        <v>84007</v>
      </c>
      <c r="N55" s="32"/>
      <c r="O55" s="36"/>
      <c r="P55" s="31"/>
      <c r="Q55" s="31">
        <v>3597</v>
      </c>
      <c r="R55" s="31">
        <v>19595</v>
      </c>
      <c r="S55" s="31"/>
      <c r="T55" s="32"/>
      <c r="U55" s="31">
        <v>3837</v>
      </c>
      <c r="V55" s="31"/>
      <c r="W55" s="31"/>
      <c r="X55" s="31"/>
      <c r="Y55" s="32"/>
      <c r="Z55" s="31"/>
      <c r="AA55" s="31"/>
      <c r="AB55" s="31"/>
      <c r="AC55" s="31"/>
      <c r="AD55" s="31"/>
      <c r="AE55" s="31"/>
      <c r="AF55" s="31"/>
      <c r="AG55" s="32"/>
      <c r="AH55" s="31"/>
      <c r="AI55" s="31"/>
      <c r="AJ55" s="31"/>
      <c r="AK55" s="31"/>
      <c r="AL55" s="31"/>
      <c r="AM55" s="32"/>
      <c r="AN55" s="31"/>
      <c r="AO55" s="31"/>
      <c r="AP55" s="32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2"/>
      <c r="BG55" s="31"/>
      <c r="BH55" s="31"/>
      <c r="BI55" s="31">
        <v>1827.6093278513549</v>
      </c>
      <c r="BJ55" s="31"/>
      <c r="BK55" s="31"/>
      <c r="BL55" s="31"/>
      <c r="BM55" s="31"/>
      <c r="BN55" s="31"/>
      <c r="BO55" s="32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2"/>
      <c r="CF55" s="31"/>
      <c r="CG55" s="32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2"/>
      <c r="CY55" s="31"/>
      <c r="CZ55" s="31"/>
      <c r="DA55" s="31"/>
      <c r="DB55" s="31"/>
      <c r="DC55" s="31"/>
      <c r="DD55" s="31"/>
      <c r="DE55" s="31"/>
      <c r="DF55" s="32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29"/>
      <c r="DW55" s="32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2"/>
      <c r="GA55" s="60"/>
    </row>
    <row r="56" spans="1:183">
      <c r="A56" s="61">
        <v>1862</v>
      </c>
      <c r="B56" s="31"/>
      <c r="C56" s="31">
        <v>11320</v>
      </c>
      <c r="D56" s="31">
        <v>3093</v>
      </c>
      <c r="E56" s="31">
        <v>1590</v>
      </c>
      <c r="F56" s="31">
        <v>71812</v>
      </c>
      <c r="G56" s="31">
        <v>60520</v>
      </c>
      <c r="H56" s="31">
        <v>39141</v>
      </c>
      <c r="I56" s="31">
        <v>8123</v>
      </c>
      <c r="J56" s="31">
        <v>1948.7957762834073</v>
      </c>
      <c r="K56" s="31">
        <v>4352</v>
      </c>
      <c r="L56" s="31">
        <v>5049</v>
      </c>
      <c r="M56" s="31">
        <v>84680</v>
      </c>
      <c r="N56" s="32"/>
      <c r="O56" s="36"/>
      <c r="P56" s="31"/>
      <c r="Q56" s="31"/>
      <c r="R56" s="31">
        <v>19729</v>
      </c>
      <c r="S56" s="31"/>
      <c r="T56" s="32"/>
      <c r="U56" s="31">
        <v>3786</v>
      </c>
      <c r="V56" s="31"/>
      <c r="W56" s="31"/>
      <c r="X56" s="31"/>
      <c r="Y56" s="32"/>
      <c r="Z56" s="31"/>
      <c r="AA56" s="31"/>
      <c r="AB56" s="31"/>
      <c r="AC56" s="31"/>
      <c r="AD56" s="31"/>
      <c r="AE56" s="31"/>
      <c r="AF56" s="31"/>
      <c r="AG56" s="32"/>
      <c r="AH56" s="31"/>
      <c r="AI56" s="31"/>
      <c r="AJ56" s="31"/>
      <c r="AK56" s="31"/>
      <c r="AL56" s="31"/>
      <c r="AM56" s="32"/>
      <c r="AN56" s="31"/>
      <c r="AO56" s="31"/>
      <c r="AP56" s="32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2"/>
      <c r="BG56" s="31"/>
      <c r="BH56" s="31"/>
      <c r="BI56" s="31">
        <v>1832.150907583821</v>
      </c>
      <c r="BJ56" s="31"/>
      <c r="BK56" s="31"/>
      <c r="BL56" s="31"/>
      <c r="BM56" s="31"/>
      <c r="BN56" s="31"/>
      <c r="BO56" s="32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2"/>
      <c r="CF56" s="31"/>
      <c r="CG56" s="32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2"/>
      <c r="CY56" s="31"/>
      <c r="CZ56" s="31"/>
      <c r="DA56" s="31"/>
      <c r="DB56" s="31"/>
      <c r="DC56" s="31"/>
      <c r="DD56" s="31"/>
      <c r="DE56" s="31"/>
      <c r="DF56" s="32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29"/>
      <c r="DW56" s="32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2"/>
      <c r="GA56" s="60"/>
    </row>
    <row r="57" spans="1:183">
      <c r="A57" s="61">
        <v>1863</v>
      </c>
      <c r="B57" s="31"/>
      <c r="C57" s="31">
        <v>11644</v>
      </c>
      <c r="D57" s="31">
        <v>3292</v>
      </c>
      <c r="E57" s="31">
        <v>1718</v>
      </c>
      <c r="F57" s="31">
        <v>74416</v>
      </c>
      <c r="G57" s="31">
        <v>65029</v>
      </c>
      <c r="H57" s="31">
        <v>38377</v>
      </c>
      <c r="I57" s="31">
        <v>8427</v>
      </c>
      <c r="J57" s="31">
        <v>1974.2220471235139</v>
      </c>
      <c r="K57" s="31">
        <v>4725</v>
      </c>
      <c r="L57" s="31">
        <v>5047</v>
      </c>
      <c r="M57" s="31">
        <v>85354</v>
      </c>
      <c r="N57" s="32"/>
      <c r="O57" s="36"/>
      <c r="P57" s="31"/>
      <c r="Q57" s="31"/>
      <c r="R57" s="31">
        <v>20190</v>
      </c>
      <c r="S57" s="31"/>
      <c r="T57" s="32"/>
      <c r="U57" s="31">
        <v>3910</v>
      </c>
      <c r="V57" s="31"/>
      <c r="W57" s="31"/>
      <c r="X57" s="31"/>
      <c r="Y57" s="32"/>
      <c r="Z57" s="31"/>
      <c r="AA57" s="31"/>
      <c r="AB57" s="31"/>
      <c r="AC57" s="31"/>
      <c r="AD57" s="31"/>
      <c r="AE57" s="31"/>
      <c r="AF57" s="31"/>
      <c r="AG57" s="32"/>
      <c r="AH57" s="31"/>
      <c r="AI57" s="31"/>
      <c r="AJ57" s="31"/>
      <c r="AK57" s="31"/>
      <c r="AL57" s="31"/>
      <c r="AM57" s="32"/>
      <c r="AN57" s="31"/>
      <c r="AO57" s="31"/>
      <c r="AP57" s="32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2"/>
      <c r="BG57" s="31"/>
      <c r="BH57" s="31"/>
      <c r="BI57" s="31">
        <v>1913.3386035870419</v>
      </c>
      <c r="BJ57" s="31"/>
      <c r="BK57" s="31"/>
      <c r="BL57" s="31"/>
      <c r="BM57" s="31"/>
      <c r="BN57" s="31"/>
      <c r="BO57" s="32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2"/>
      <c r="CF57" s="31"/>
      <c r="CG57" s="32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2"/>
      <c r="CY57" s="31"/>
      <c r="CZ57" s="31"/>
      <c r="DA57" s="31"/>
      <c r="DB57" s="31"/>
      <c r="DC57" s="31"/>
      <c r="DD57" s="31"/>
      <c r="DE57" s="31"/>
      <c r="DF57" s="32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29"/>
      <c r="DW57" s="32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2"/>
      <c r="GA57" s="60"/>
    </row>
    <row r="58" spans="1:183">
      <c r="A58" s="61">
        <v>1864</v>
      </c>
      <c r="B58" s="31"/>
      <c r="C58" s="31">
        <v>12032</v>
      </c>
      <c r="D58" s="31">
        <v>3257</v>
      </c>
      <c r="E58" s="31">
        <v>1756</v>
      </c>
      <c r="F58" s="31">
        <v>75256</v>
      </c>
      <c r="G58" s="31">
        <v>66928</v>
      </c>
      <c r="H58" s="31">
        <v>39523</v>
      </c>
      <c r="I58" s="31">
        <v>8760</v>
      </c>
      <c r="J58" s="31">
        <v>2072.391524775403</v>
      </c>
      <c r="K58" s="31">
        <v>4879</v>
      </c>
      <c r="L58" s="31">
        <v>4778</v>
      </c>
      <c r="M58" s="31">
        <v>87600</v>
      </c>
      <c r="N58" s="32"/>
      <c r="O58" s="36"/>
      <c r="P58" s="31"/>
      <c r="Q58" s="31"/>
      <c r="R58" s="31">
        <v>20206</v>
      </c>
      <c r="S58" s="31"/>
      <c r="T58" s="32"/>
      <c r="U58" s="31">
        <v>4329</v>
      </c>
      <c r="V58" s="31"/>
      <c r="W58" s="31"/>
      <c r="X58" s="31"/>
      <c r="Y58" s="32"/>
      <c r="Z58" s="31"/>
      <c r="AA58" s="31"/>
      <c r="AB58" s="31"/>
      <c r="AC58" s="31"/>
      <c r="AD58" s="31"/>
      <c r="AE58" s="31"/>
      <c r="AF58" s="31"/>
      <c r="AG58" s="32"/>
      <c r="AH58" s="31"/>
      <c r="AI58" s="31"/>
      <c r="AJ58" s="31"/>
      <c r="AK58" s="31"/>
      <c r="AL58" s="31"/>
      <c r="AM58" s="32"/>
      <c r="AN58" s="31"/>
      <c r="AO58" s="31"/>
      <c r="AP58" s="32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2"/>
      <c r="BG58" s="31"/>
      <c r="BH58" s="31"/>
      <c r="BI58" s="31">
        <v>2026.5902978317381</v>
      </c>
      <c r="BJ58" s="31"/>
      <c r="BK58" s="31"/>
      <c r="BL58" s="31"/>
      <c r="BM58" s="31"/>
      <c r="BN58" s="31"/>
      <c r="BO58" s="32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2"/>
      <c r="CF58" s="31"/>
      <c r="CG58" s="32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2"/>
      <c r="CY58" s="31"/>
      <c r="CZ58" s="31"/>
      <c r="DA58" s="31"/>
      <c r="DB58" s="31"/>
      <c r="DC58" s="31"/>
      <c r="DD58" s="31"/>
      <c r="DE58" s="31"/>
      <c r="DF58" s="32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29"/>
      <c r="DW58" s="32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2"/>
      <c r="GA58" s="60"/>
    </row>
    <row r="59" spans="1:183">
      <c r="A59" s="61">
        <v>1865</v>
      </c>
      <c r="B59" s="31"/>
      <c r="C59" s="31">
        <v>12032</v>
      </c>
      <c r="D59" s="31">
        <v>3373</v>
      </c>
      <c r="E59" s="31">
        <v>1744</v>
      </c>
      <c r="F59" s="31">
        <v>73157</v>
      </c>
      <c r="G59" s="31">
        <v>67165</v>
      </c>
      <c r="H59" s="31">
        <v>40503</v>
      </c>
      <c r="I59" s="31">
        <v>9015</v>
      </c>
      <c r="J59" s="31">
        <v>2185.0795535283</v>
      </c>
      <c r="K59" s="31">
        <v>5090</v>
      </c>
      <c r="L59" s="31">
        <v>5183</v>
      </c>
      <c r="M59" s="31">
        <v>90296</v>
      </c>
      <c r="N59" s="32"/>
      <c r="O59" s="36"/>
      <c r="P59" s="31"/>
      <c r="Q59" s="31">
        <v>3745</v>
      </c>
      <c r="R59" s="31">
        <v>19586</v>
      </c>
      <c r="S59" s="31"/>
      <c r="T59" s="32"/>
      <c r="U59" s="31">
        <v>4303</v>
      </c>
      <c r="V59" s="31"/>
      <c r="W59" s="31"/>
      <c r="X59" s="31"/>
      <c r="Y59" s="32"/>
      <c r="Z59" s="31"/>
      <c r="AA59" s="31"/>
      <c r="AB59" s="31"/>
      <c r="AC59" s="31" t="s">
        <v>348</v>
      </c>
      <c r="AD59" s="31"/>
      <c r="AE59" s="31"/>
      <c r="AF59" s="31"/>
      <c r="AG59" s="32"/>
      <c r="AH59" s="31"/>
      <c r="AI59" s="31"/>
      <c r="AJ59" s="31"/>
      <c r="AK59" s="31"/>
      <c r="AL59" s="31"/>
      <c r="AM59" s="32"/>
      <c r="AN59" s="31"/>
      <c r="AO59" s="31"/>
      <c r="AP59" s="32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2"/>
      <c r="BG59" s="31"/>
      <c r="BH59" s="31"/>
      <c r="BI59" s="31">
        <v>2107.6068309722641</v>
      </c>
      <c r="BJ59" s="31"/>
      <c r="BK59" s="31"/>
      <c r="BL59" s="31"/>
      <c r="BM59" s="31"/>
      <c r="BN59" s="31"/>
      <c r="BO59" s="32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2"/>
      <c r="CF59" s="31"/>
      <c r="CG59" s="32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2"/>
      <c r="CY59" s="31"/>
      <c r="CZ59" s="31"/>
      <c r="DA59" s="31"/>
      <c r="DB59" s="31"/>
      <c r="DC59" s="31"/>
      <c r="DD59" s="31"/>
      <c r="DE59" s="31"/>
      <c r="DF59" s="32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29"/>
      <c r="DW59" s="32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2"/>
      <c r="GA59" s="60"/>
    </row>
    <row r="60" spans="1:183">
      <c r="A60" s="61">
        <v>1866</v>
      </c>
      <c r="B60" s="31"/>
      <c r="C60" s="31">
        <v>12388</v>
      </c>
      <c r="D60" s="31">
        <v>3373</v>
      </c>
      <c r="E60" s="31">
        <v>1763</v>
      </c>
      <c r="F60" s="31">
        <v>73651</v>
      </c>
      <c r="G60" s="31">
        <v>67640</v>
      </c>
      <c r="H60" s="31">
        <v>42482</v>
      </c>
      <c r="I60" s="31">
        <v>9255</v>
      </c>
      <c r="J60" s="31">
        <v>2225.5824174694003</v>
      </c>
      <c r="K60" s="31">
        <v>4993</v>
      </c>
      <c r="L60" s="31">
        <v>5135</v>
      </c>
      <c r="M60" s="31">
        <v>91644</v>
      </c>
      <c r="N60" s="32"/>
      <c r="O60" s="36"/>
      <c r="P60" s="31"/>
      <c r="Q60" s="31">
        <v>3887</v>
      </c>
      <c r="R60" s="31">
        <v>20612</v>
      </c>
      <c r="S60" s="31"/>
      <c r="T60" s="32"/>
      <c r="U60" s="31">
        <v>4575</v>
      </c>
      <c r="V60" s="31"/>
      <c r="W60" s="31"/>
      <c r="X60" s="31"/>
      <c r="Y60" s="32"/>
      <c r="Z60" s="31"/>
      <c r="AA60" s="31"/>
      <c r="AB60" s="31"/>
      <c r="AC60" s="31"/>
      <c r="AD60" s="31"/>
      <c r="AE60" s="31"/>
      <c r="AF60" s="31"/>
      <c r="AG60" s="32"/>
      <c r="AH60" s="31"/>
      <c r="AI60" s="31"/>
      <c r="AJ60" s="31"/>
      <c r="AK60" s="31"/>
      <c r="AL60" s="31"/>
      <c r="AM60" s="32"/>
      <c r="AN60" s="31"/>
      <c r="AO60" s="31"/>
      <c r="AP60" s="32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2"/>
      <c r="BG60" s="31"/>
      <c r="BH60" s="31"/>
      <c r="BI60" s="31">
        <v>2165.4023275161271</v>
      </c>
      <c r="BJ60" s="31"/>
      <c r="BK60" s="31"/>
      <c r="BL60" s="31"/>
      <c r="BM60" s="31"/>
      <c r="BN60" s="31"/>
      <c r="BO60" s="32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2"/>
      <c r="CF60" s="31"/>
      <c r="CG60" s="32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2"/>
      <c r="CY60" s="31"/>
      <c r="CZ60" s="31"/>
      <c r="DA60" s="31"/>
      <c r="DB60" s="31"/>
      <c r="DC60" s="31"/>
      <c r="DD60" s="31"/>
      <c r="DE60" s="31"/>
      <c r="DF60" s="32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29"/>
      <c r="DW60" s="32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2"/>
      <c r="GA60" s="60"/>
    </row>
    <row r="61" spans="1:183">
      <c r="A61" s="61">
        <v>1867</v>
      </c>
      <c r="B61" s="31"/>
      <c r="C61" s="31">
        <v>12452</v>
      </c>
      <c r="D61" s="31">
        <v>3373</v>
      </c>
      <c r="E61" s="31">
        <v>1622</v>
      </c>
      <c r="F61" s="31">
        <v>69308</v>
      </c>
      <c r="G61" s="31">
        <v>67877</v>
      </c>
      <c r="H61" s="31">
        <v>38950</v>
      </c>
      <c r="I61" s="31">
        <v>9335</v>
      </c>
      <c r="J61" s="31">
        <v>2280.4572653896003</v>
      </c>
      <c r="K61" s="31">
        <v>5118</v>
      </c>
      <c r="L61" s="31">
        <v>4514</v>
      </c>
      <c r="M61" s="31">
        <v>90745</v>
      </c>
      <c r="N61" s="32"/>
      <c r="O61" s="36"/>
      <c r="P61" s="31"/>
      <c r="Q61" s="31">
        <v>4000</v>
      </c>
      <c r="R61" s="31">
        <v>20566</v>
      </c>
      <c r="S61" s="31"/>
      <c r="T61" s="32"/>
      <c r="U61" s="31">
        <v>5120</v>
      </c>
      <c r="V61" s="31"/>
      <c r="W61" s="31"/>
      <c r="X61" s="31"/>
      <c r="Y61" s="32"/>
      <c r="Z61" s="31"/>
      <c r="AA61" s="31"/>
      <c r="AB61" s="31"/>
      <c r="AC61" s="31"/>
      <c r="AD61" s="31"/>
      <c r="AE61" s="31"/>
      <c r="AF61" s="31"/>
      <c r="AG61" s="32"/>
      <c r="AH61" s="31"/>
      <c r="AI61" s="31"/>
      <c r="AJ61" s="31"/>
      <c r="AK61" s="31"/>
      <c r="AL61" s="31"/>
      <c r="AM61" s="32"/>
      <c r="AN61" s="31"/>
      <c r="AO61" s="31"/>
      <c r="AP61" s="32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2"/>
      <c r="BG61" s="31"/>
      <c r="BH61" s="31"/>
      <c r="BI61" s="31">
        <v>2092.2605133477027</v>
      </c>
      <c r="BJ61" s="31"/>
      <c r="BK61" s="31"/>
      <c r="BL61" s="31"/>
      <c r="BM61" s="31"/>
      <c r="BN61" s="31"/>
      <c r="BO61" s="32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2"/>
      <c r="CF61" s="31"/>
      <c r="CG61" s="32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2"/>
      <c r="CY61" s="31"/>
      <c r="CZ61" s="31"/>
      <c r="DA61" s="31"/>
      <c r="DB61" s="31"/>
      <c r="DC61" s="31"/>
      <c r="DD61" s="31"/>
      <c r="DE61" s="31"/>
      <c r="DF61" s="32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29"/>
      <c r="DW61" s="32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2"/>
      <c r="GA61" s="60"/>
    </row>
    <row r="62" spans="1:183">
      <c r="A62" s="61">
        <v>1868</v>
      </c>
      <c r="B62" s="31"/>
      <c r="C62" s="31">
        <v>12905</v>
      </c>
      <c r="D62" s="31">
        <v>3432</v>
      </c>
      <c r="E62" s="31">
        <v>1782</v>
      </c>
      <c r="F62" s="31">
        <v>75958</v>
      </c>
      <c r="G62" s="31">
        <v>71912</v>
      </c>
      <c r="H62" s="31">
        <v>40668</v>
      </c>
      <c r="I62" s="31">
        <v>9286</v>
      </c>
      <c r="J62" s="31">
        <v>2277.7673218641003</v>
      </c>
      <c r="K62" s="31">
        <v>4544</v>
      </c>
      <c r="L62" s="31">
        <v>5333</v>
      </c>
      <c r="M62" s="31">
        <v>93665</v>
      </c>
      <c r="N62" s="32"/>
      <c r="O62" s="36"/>
      <c r="P62" s="31"/>
      <c r="Q62" s="31">
        <v>4042</v>
      </c>
      <c r="R62" s="31">
        <v>18490</v>
      </c>
      <c r="S62" s="31"/>
      <c r="T62" s="32"/>
      <c r="U62" s="31">
        <v>5366</v>
      </c>
      <c r="V62" s="31"/>
      <c r="W62" s="31"/>
      <c r="X62" s="31"/>
      <c r="Y62" s="32"/>
      <c r="Z62" s="31"/>
      <c r="AA62" s="31"/>
      <c r="AB62" s="31"/>
      <c r="AC62" s="31"/>
      <c r="AD62" s="31"/>
      <c r="AE62" s="31"/>
      <c r="AF62" s="31"/>
      <c r="AG62" s="32"/>
      <c r="AH62" s="31"/>
      <c r="AI62" s="31"/>
      <c r="AJ62" s="31"/>
      <c r="AK62" s="31"/>
      <c r="AL62" s="31"/>
      <c r="AM62" s="32"/>
      <c r="AN62" s="31"/>
      <c r="AO62" s="31"/>
      <c r="AP62" s="32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2"/>
      <c r="BG62" s="31"/>
      <c r="BH62" s="31"/>
      <c r="BI62" s="31">
        <v>2208.9538303365598</v>
      </c>
      <c r="BJ62" s="31"/>
      <c r="BK62" s="31"/>
      <c r="BL62" s="31"/>
      <c r="BM62" s="31"/>
      <c r="BN62" s="31"/>
      <c r="BO62" s="32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2"/>
      <c r="CF62" s="31"/>
      <c r="CG62" s="32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2"/>
      <c r="CY62" s="31"/>
      <c r="CZ62" s="31"/>
      <c r="DA62" s="31"/>
      <c r="DB62" s="31"/>
      <c r="DC62" s="31"/>
      <c r="DD62" s="31"/>
      <c r="DE62" s="31"/>
      <c r="DF62" s="32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29"/>
      <c r="DW62" s="32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2"/>
      <c r="GA62" s="60"/>
    </row>
    <row r="63" spans="1:183">
      <c r="A63" s="61">
        <v>1869</v>
      </c>
      <c r="B63" s="31"/>
      <c r="C63" s="31">
        <v>13390</v>
      </c>
      <c r="D63" s="31">
        <v>3630</v>
      </c>
      <c r="E63" s="31">
        <v>1910</v>
      </c>
      <c r="F63" s="31">
        <v>78029</v>
      </c>
      <c r="G63" s="31">
        <v>72386</v>
      </c>
      <c r="H63" s="31">
        <v>41146</v>
      </c>
      <c r="I63" s="31">
        <v>9552</v>
      </c>
      <c r="J63" s="31">
        <v>2365.5363363247002</v>
      </c>
      <c r="K63" s="31">
        <v>5008</v>
      </c>
      <c r="L63" s="31">
        <v>5836</v>
      </c>
      <c r="M63" s="31">
        <v>94339</v>
      </c>
      <c r="N63" s="32"/>
      <c r="O63" s="36"/>
      <c r="P63" s="31"/>
      <c r="Q63" s="31">
        <v>4148</v>
      </c>
      <c r="R63" s="31">
        <v>19073</v>
      </c>
      <c r="S63" s="31"/>
      <c r="T63" s="32"/>
      <c r="U63" s="31">
        <v>5414</v>
      </c>
      <c r="V63" s="31"/>
      <c r="W63" s="31"/>
      <c r="X63" s="31"/>
      <c r="Y63" s="32"/>
      <c r="Z63" s="31"/>
      <c r="AA63" s="31"/>
      <c r="AB63" s="31"/>
      <c r="AC63" s="31"/>
      <c r="AD63" s="31"/>
      <c r="AE63" s="31"/>
      <c r="AF63" s="31"/>
      <c r="AG63" s="32"/>
      <c r="AH63" s="31"/>
      <c r="AI63" s="31"/>
      <c r="AJ63" s="31"/>
      <c r="AK63" s="31"/>
      <c r="AL63" s="31"/>
      <c r="AM63" s="32"/>
      <c r="AN63" s="31"/>
      <c r="AO63" s="31"/>
      <c r="AP63" s="32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2"/>
      <c r="BG63" s="31"/>
      <c r="BH63" s="31"/>
      <c r="BI63" s="31">
        <v>2443.4075475133291</v>
      </c>
      <c r="BJ63" s="31"/>
      <c r="BK63" s="31"/>
      <c r="BL63" s="31"/>
      <c r="BM63" s="31"/>
      <c r="BN63" s="31"/>
      <c r="BO63" s="32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2"/>
      <c r="CF63" s="31"/>
      <c r="CG63" s="32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2"/>
      <c r="CY63" s="31"/>
      <c r="CZ63" s="31"/>
      <c r="DA63" s="31"/>
      <c r="DB63" s="31"/>
      <c r="DC63" s="31"/>
      <c r="DD63" s="31"/>
      <c r="DE63" s="31"/>
      <c r="DF63" s="32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29"/>
      <c r="DW63" s="32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2"/>
      <c r="GA63" s="60"/>
    </row>
    <row r="64" spans="1:183">
      <c r="A64" s="61">
        <v>1870</v>
      </c>
      <c r="B64" s="31">
        <v>8418.9089999999997</v>
      </c>
      <c r="C64" s="31">
        <v>13716</v>
      </c>
      <c r="D64" s="31">
        <v>3782</v>
      </c>
      <c r="E64" s="31">
        <v>1999</v>
      </c>
      <c r="F64" s="31">
        <v>72100.010999999999</v>
      </c>
      <c r="G64" s="31">
        <v>72148.928</v>
      </c>
      <c r="H64" s="31">
        <v>41814</v>
      </c>
      <c r="I64" s="31">
        <v>9952</v>
      </c>
      <c r="J64" s="31">
        <v>2359.8490271565001</v>
      </c>
      <c r="K64" s="31">
        <v>5659</v>
      </c>
      <c r="L64" s="31">
        <v>5581</v>
      </c>
      <c r="M64" s="31">
        <v>100179.62800000001</v>
      </c>
      <c r="N64" s="32">
        <v>337710.3250271565</v>
      </c>
      <c r="O64" s="36">
        <v>9619</v>
      </c>
      <c r="P64" s="31">
        <v>3218</v>
      </c>
      <c r="Q64" s="31">
        <v>4219</v>
      </c>
      <c r="R64" s="31">
        <v>19556</v>
      </c>
      <c r="S64" s="31">
        <v>1495</v>
      </c>
      <c r="T64" s="32">
        <v>366198.3250271565</v>
      </c>
      <c r="U64" s="31">
        <v>5810</v>
      </c>
      <c r="V64" s="31">
        <v>902</v>
      </c>
      <c r="W64" s="31">
        <v>6407</v>
      </c>
      <c r="X64" s="31">
        <v>98374</v>
      </c>
      <c r="Y64" s="32">
        <v>111493</v>
      </c>
      <c r="Z64" s="31">
        <v>269</v>
      </c>
      <c r="AA64" s="31">
        <v>2172</v>
      </c>
      <c r="AB64" s="31">
        <v>11820</v>
      </c>
      <c r="AC64" s="31">
        <v>6459</v>
      </c>
      <c r="AD64" s="31">
        <v>15954</v>
      </c>
      <c r="AE64" s="31">
        <v>8546</v>
      </c>
      <c r="AF64" s="31">
        <v>4943</v>
      </c>
      <c r="AG64" s="32">
        <v>50163</v>
      </c>
      <c r="AH64" s="31"/>
      <c r="AI64" s="31"/>
      <c r="AJ64" s="31"/>
      <c r="AK64" s="31"/>
      <c r="AL64" s="31"/>
      <c r="AM64" s="32"/>
      <c r="AN64" s="31"/>
      <c r="AO64" s="31"/>
      <c r="AP64" s="32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2">
        <v>83646</v>
      </c>
      <c r="BG64" s="31">
        <v>2353.8845890879256</v>
      </c>
      <c r="BH64" s="31">
        <v>6985</v>
      </c>
      <c r="BI64" s="31">
        <v>2508.9825167039071</v>
      </c>
      <c r="BJ64" s="31"/>
      <c r="BK64" s="31">
        <v>6214</v>
      </c>
      <c r="BL64" s="31"/>
      <c r="BM64" s="31">
        <v>748</v>
      </c>
      <c r="BN64" s="31">
        <v>941</v>
      </c>
      <c r="BO64" s="32">
        <v>22065</v>
      </c>
      <c r="BP64" s="31"/>
      <c r="BQ64" s="31"/>
      <c r="BR64" s="31"/>
      <c r="BS64" s="31"/>
      <c r="BT64" s="31"/>
      <c r="BU64" s="31"/>
      <c r="BV64" s="31"/>
      <c r="BW64" s="31"/>
      <c r="BX64" s="31"/>
      <c r="BY64" s="31">
        <v>267</v>
      </c>
      <c r="BZ64" s="31"/>
      <c r="CA64" s="31"/>
      <c r="CB64" s="31"/>
      <c r="CC64" s="31"/>
      <c r="CD64" s="31"/>
      <c r="CE64" s="32">
        <v>4620</v>
      </c>
      <c r="CF64" s="31">
        <v>626</v>
      </c>
      <c r="CG64" s="32">
        <v>27311</v>
      </c>
      <c r="CH64" s="31">
        <v>189740</v>
      </c>
      <c r="CI64" s="31">
        <v>134882</v>
      </c>
      <c r="CJ64" s="31">
        <v>18929</v>
      </c>
      <c r="CK64" s="31">
        <v>25393</v>
      </c>
      <c r="CL64" s="31">
        <v>3159</v>
      </c>
      <c r="CM64" s="31">
        <v>5891</v>
      </c>
      <c r="CN64" s="31">
        <v>3511</v>
      </c>
      <c r="CO64" s="31">
        <v>1290</v>
      </c>
      <c r="CP64" s="31"/>
      <c r="CQ64" s="31">
        <v>2139</v>
      </c>
      <c r="CR64" s="31">
        <v>84</v>
      </c>
      <c r="CS64" s="31">
        <v>530</v>
      </c>
      <c r="CT64" s="31">
        <v>1865</v>
      </c>
      <c r="CU64" s="31"/>
      <c r="CV64" s="31">
        <v>57.3</v>
      </c>
      <c r="CW64" s="31">
        <v>2372</v>
      </c>
      <c r="CX64" s="32">
        <v>389842.3</v>
      </c>
      <c r="CY64" s="31"/>
      <c r="CZ64" s="31"/>
      <c r="DA64" s="31"/>
      <c r="DB64" s="31"/>
      <c r="DC64" s="31">
        <v>2725</v>
      </c>
      <c r="DD64" s="31">
        <v>5321</v>
      </c>
      <c r="DE64" s="31">
        <v>1018</v>
      </c>
      <c r="DF64" s="32">
        <v>13328</v>
      </c>
      <c r="DG64" s="31"/>
      <c r="DH64" s="31">
        <v>6050</v>
      </c>
      <c r="DI64" s="31">
        <v>1136</v>
      </c>
      <c r="DJ64" s="31"/>
      <c r="DK64" s="31">
        <v>191</v>
      </c>
      <c r="DL64" s="31"/>
      <c r="DM64" s="31">
        <v>402</v>
      </c>
      <c r="DN64" s="31"/>
      <c r="DO64" s="31"/>
      <c r="DP64" s="31"/>
      <c r="DQ64" s="31">
        <v>1335</v>
      </c>
      <c r="DR64" s="31">
        <v>9729</v>
      </c>
      <c r="DS64" s="31"/>
      <c r="DT64" s="31"/>
      <c r="DU64" s="31">
        <v>322</v>
      </c>
      <c r="DV64" s="32">
        <v>22468</v>
      </c>
      <c r="DW64" s="32">
        <v>425638.3</v>
      </c>
      <c r="DX64" s="31">
        <v>2700</v>
      </c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>
        <v>4573</v>
      </c>
      <c r="EM64" s="31"/>
      <c r="EN64" s="31"/>
      <c r="EO64" s="31"/>
      <c r="EP64" s="31"/>
      <c r="EQ64" s="31">
        <v>693</v>
      </c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>
        <v>2126</v>
      </c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>
        <v>2185</v>
      </c>
      <c r="FO64" s="31"/>
      <c r="FP64" s="31"/>
      <c r="FQ64" s="31"/>
      <c r="FR64" s="31"/>
      <c r="FS64" s="31">
        <v>744</v>
      </c>
      <c r="FT64" s="31"/>
      <c r="FU64" s="31"/>
      <c r="FV64" s="31"/>
      <c r="FW64" s="31"/>
      <c r="FX64" s="31"/>
      <c r="FY64" s="32">
        <v>45234</v>
      </c>
      <c r="GA64" s="60">
        <v>1109683.6250271564</v>
      </c>
    </row>
    <row r="65" spans="1:183">
      <c r="A65" s="61">
        <v>1871</v>
      </c>
      <c r="B65" s="31">
        <v>9028.6350000000002</v>
      </c>
      <c r="C65" s="31">
        <v>13779.822</v>
      </c>
      <c r="D65" s="31">
        <v>3792.75</v>
      </c>
      <c r="E65" s="31">
        <v>2012.5350000000001</v>
      </c>
      <c r="F65" s="31">
        <v>71666.544000000009</v>
      </c>
      <c r="G65" s="31">
        <v>71674.263999999996</v>
      </c>
      <c r="H65" s="31">
        <v>42272.297426917728</v>
      </c>
      <c r="I65" s="31">
        <v>9942</v>
      </c>
      <c r="J65" s="31">
        <v>2401.2741574492002</v>
      </c>
      <c r="K65" s="31">
        <v>5886</v>
      </c>
      <c r="L65" s="31">
        <v>5964</v>
      </c>
      <c r="M65" s="31">
        <v>105570.46</v>
      </c>
      <c r="N65" s="32">
        <v>343990.58158436691</v>
      </c>
      <c r="O65" s="36"/>
      <c r="P65" s="31"/>
      <c r="Q65" s="31">
        <v>4061</v>
      </c>
      <c r="R65" s="31">
        <v>21104</v>
      </c>
      <c r="S65" s="31"/>
      <c r="T65" s="32"/>
      <c r="U65" s="31">
        <v>5525</v>
      </c>
      <c r="V65" s="31">
        <v>965.42700000000002</v>
      </c>
      <c r="W65" s="31">
        <v>6668.956000000001</v>
      </c>
      <c r="X65" s="31">
        <v>102862</v>
      </c>
      <c r="Y65" s="32">
        <v>116021.383</v>
      </c>
      <c r="Z65" s="31"/>
      <c r="AA65" s="31"/>
      <c r="AB65" s="31"/>
      <c r="AC65" s="31"/>
      <c r="AD65" s="31"/>
      <c r="AE65" s="31"/>
      <c r="AF65" s="31"/>
      <c r="AG65" s="32"/>
      <c r="AH65" s="31"/>
      <c r="AI65" s="31"/>
      <c r="AJ65" s="31"/>
      <c r="AK65" s="31"/>
      <c r="AL65" s="31"/>
      <c r="AM65" s="32"/>
      <c r="AN65" s="31"/>
      <c r="AO65" s="31"/>
      <c r="AP65" s="32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2"/>
      <c r="BG65" s="31"/>
      <c r="BH65" s="31">
        <v>7154</v>
      </c>
      <c r="BI65" s="31">
        <v>2515.3366695121795</v>
      </c>
      <c r="BJ65" s="31"/>
      <c r="BK65" s="31"/>
      <c r="BL65" s="31"/>
      <c r="BM65" s="31">
        <v>771</v>
      </c>
      <c r="BN65" s="31"/>
      <c r="BO65" s="32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2"/>
      <c r="CF65" s="31"/>
      <c r="CG65" s="32"/>
      <c r="CH65" s="31"/>
      <c r="CI65" s="31"/>
      <c r="CJ65" s="31">
        <v>19021</v>
      </c>
      <c r="CK65" s="31">
        <v>25709</v>
      </c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>
        <v>2332</v>
      </c>
      <c r="CX65" s="32"/>
      <c r="CY65" s="31"/>
      <c r="CZ65" s="31"/>
      <c r="DA65" s="31"/>
      <c r="DB65" s="31"/>
      <c r="DC65" s="31"/>
      <c r="DD65" s="31"/>
      <c r="DE65" s="31"/>
      <c r="DF65" s="32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29"/>
      <c r="DW65" s="32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2"/>
      <c r="GA65" s="60"/>
    </row>
    <row r="66" spans="1:183">
      <c r="A66" s="61">
        <v>1872</v>
      </c>
      <c r="B66" s="31">
        <v>9098.9879999999994</v>
      </c>
      <c r="C66" s="31">
        <v>14620.844000000001</v>
      </c>
      <c r="D66" s="31">
        <v>4002.81</v>
      </c>
      <c r="E66" s="31">
        <v>2082.8140000000003</v>
      </c>
      <c r="F66" s="31">
        <v>78313.038</v>
      </c>
      <c r="G66" s="31">
        <v>76658.23599999999</v>
      </c>
      <c r="H66" s="31">
        <v>41647.406965471309</v>
      </c>
      <c r="I66" s="31">
        <v>10146</v>
      </c>
      <c r="J66" s="31">
        <v>2557.6751595747</v>
      </c>
      <c r="K66" s="31">
        <v>6108</v>
      </c>
      <c r="L66" s="31">
        <v>5684</v>
      </c>
      <c r="M66" s="31">
        <v>105795.07800000001</v>
      </c>
      <c r="N66" s="32">
        <v>356714.89012504602</v>
      </c>
      <c r="O66" s="36"/>
      <c r="P66" s="31"/>
      <c r="Q66" s="31">
        <v>4179</v>
      </c>
      <c r="R66" s="31">
        <v>24034</v>
      </c>
      <c r="S66" s="31"/>
      <c r="T66" s="32"/>
      <c r="U66" s="31">
        <v>6119</v>
      </c>
      <c r="V66" s="31">
        <v>1127.2950000000001</v>
      </c>
      <c r="W66" s="31">
        <v>6599.1239999999989</v>
      </c>
      <c r="X66" s="31">
        <v>107065</v>
      </c>
      <c r="Y66" s="32">
        <v>120910.41899999999</v>
      </c>
      <c r="Z66" s="31"/>
      <c r="AA66" s="31"/>
      <c r="AB66" s="31"/>
      <c r="AC66" s="31"/>
      <c r="AD66" s="31"/>
      <c r="AE66" s="31"/>
      <c r="AF66" s="31"/>
      <c r="AG66" s="32"/>
      <c r="AH66" s="31"/>
      <c r="AI66" s="31"/>
      <c r="AJ66" s="31"/>
      <c r="AK66" s="31"/>
      <c r="AL66" s="31"/>
      <c r="AM66" s="32"/>
      <c r="AN66" s="31"/>
      <c r="AO66" s="31"/>
      <c r="AP66" s="32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2"/>
      <c r="BG66" s="31"/>
      <c r="BH66" s="31">
        <v>7327</v>
      </c>
      <c r="BI66" s="31">
        <v>2705.0665607121423</v>
      </c>
      <c r="BJ66" s="31"/>
      <c r="BK66" s="31"/>
      <c r="BL66" s="31"/>
      <c r="BM66" s="31">
        <v>958</v>
      </c>
      <c r="BN66" s="31"/>
      <c r="BO66" s="32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2"/>
      <c r="CF66" s="31"/>
      <c r="CG66" s="32"/>
      <c r="CH66" s="31"/>
      <c r="CI66" s="31"/>
      <c r="CJ66" s="31">
        <v>19158</v>
      </c>
      <c r="CK66" s="31">
        <v>26005</v>
      </c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>
        <v>2230</v>
      </c>
      <c r="CX66" s="32"/>
      <c r="CY66" s="31"/>
      <c r="CZ66" s="31"/>
      <c r="DA66" s="31"/>
      <c r="DB66" s="31"/>
      <c r="DC66" s="31"/>
      <c r="DD66" s="31"/>
      <c r="DE66" s="31"/>
      <c r="DF66" s="32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29"/>
      <c r="DW66" s="32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2"/>
      <c r="GA66" s="60"/>
    </row>
    <row r="67" spans="1:183">
      <c r="A67" s="61">
        <v>1873</v>
      </c>
      <c r="B67" s="31">
        <v>8887.9290000000001</v>
      </c>
      <c r="C67" s="31">
        <v>14717.885</v>
      </c>
      <c r="D67" s="31">
        <v>3979.47</v>
      </c>
      <c r="E67" s="31">
        <v>2204.2049999999999</v>
      </c>
      <c r="F67" s="31">
        <v>72822.455999999991</v>
      </c>
      <c r="G67" s="31">
        <v>79980.884000000005</v>
      </c>
      <c r="H67" s="31">
        <v>43274.153394397028</v>
      </c>
      <c r="I67" s="31">
        <v>10472</v>
      </c>
      <c r="J67" s="31">
        <v>2618.0067500752002</v>
      </c>
      <c r="K67" s="31">
        <v>6202</v>
      </c>
      <c r="L67" s="31">
        <v>5844</v>
      </c>
      <c r="M67" s="31">
        <v>108265.87600000002</v>
      </c>
      <c r="N67" s="32">
        <v>359268.86514447222</v>
      </c>
      <c r="O67" s="36"/>
      <c r="P67" s="31"/>
      <c r="Q67" s="31">
        <v>4353</v>
      </c>
      <c r="R67" s="31">
        <v>26156</v>
      </c>
      <c r="S67" s="31"/>
      <c r="T67" s="32"/>
      <c r="U67" s="31">
        <v>6764</v>
      </c>
      <c r="V67" s="31">
        <v>1283.3820000000001</v>
      </c>
      <c r="W67" s="31">
        <v>7262.5280000000002</v>
      </c>
      <c r="X67" s="31">
        <v>112436</v>
      </c>
      <c r="Y67" s="32">
        <v>127745.91</v>
      </c>
      <c r="Z67" s="31"/>
      <c r="AA67" s="31"/>
      <c r="AB67" s="31"/>
      <c r="AC67" s="31"/>
      <c r="AD67" s="31"/>
      <c r="AE67" s="31"/>
      <c r="AF67" s="31"/>
      <c r="AG67" s="32"/>
      <c r="AH67" s="31"/>
      <c r="AI67" s="31"/>
      <c r="AJ67" s="31"/>
      <c r="AK67" s="31"/>
      <c r="AL67" s="31"/>
      <c r="AM67" s="32"/>
      <c r="AN67" s="31"/>
      <c r="AO67" s="31"/>
      <c r="AP67" s="32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2"/>
      <c r="BG67" s="31"/>
      <c r="BH67" s="31">
        <v>7504</v>
      </c>
      <c r="BI67" s="31">
        <v>2885.6201938760159</v>
      </c>
      <c r="BJ67" s="31"/>
      <c r="BK67" s="31"/>
      <c r="BL67" s="31"/>
      <c r="BM67" s="31">
        <v>978</v>
      </c>
      <c r="BN67" s="31"/>
      <c r="BO67" s="32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2"/>
      <c r="CF67" s="31"/>
      <c r="CG67" s="32"/>
      <c r="CH67" s="31"/>
      <c r="CI67" s="31"/>
      <c r="CJ67" s="31">
        <v>19660</v>
      </c>
      <c r="CK67" s="31">
        <v>26338</v>
      </c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>
        <v>2257</v>
      </c>
      <c r="CX67" s="32"/>
      <c r="CY67" s="31"/>
      <c r="CZ67" s="31"/>
      <c r="DA67" s="31"/>
      <c r="DB67" s="31"/>
      <c r="DC67" s="31"/>
      <c r="DD67" s="31"/>
      <c r="DE67" s="31"/>
      <c r="DF67" s="32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29"/>
      <c r="DW67" s="32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2"/>
      <c r="GA67" s="60"/>
    </row>
    <row r="68" spans="1:183">
      <c r="A68" s="61">
        <v>1874</v>
      </c>
      <c r="B68" s="31">
        <v>9286.5959999999995</v>
      </c>
      <c r="C68" s="31">
        <v>15203.09</v>
      </c>
      <c r="D68" s="31">
        <v>4096.17</v>
      </c>
      <c r="E68" s="31">
        <v>2255.317</v>
      </c>
      <c r="F68" s="31">
        <v>82069.751999999993</v>
      </c>
      <c r="G68" s="31">
        <v>85914.184000000008</v>
      </c>
      <c r="H68" s="31">
        <v>43130.42119689149</v>
      </c>
      <c r="I68" s="31">
        <v>10213</v>
      </c>
      <c r="J68" s="31">
        <v>2716.8429607550001</v>
      </c>
      <c r="K68" s="31">
        <v>6389</v>
      </c>
      <c r="L68" s="31">
        <v>6550</v>
      </c>
      <c r="M68" s="31">
        <v>110062.82</v>
      </c>
      <c r="N68" s="32">
        <v>377887.19315764651</v>
      </c>
      <c r="O68" s="36"/>
      <c r="P68" s="31"/>
      <c r="Q68" s="31">
        <v>4282</v>
      </c>
      <c r="R68" s="31">
        <v>23968</v>
      </c>
      <c r="S68" s="31"/>
      <c r="T68" s="32"/>
      <c r="U68" s="31">
        <v>6987</v>
      </c>
      <c r="V68" s="31">
        <v>1410.5639999999999</v>
      </c>
      <c r="W68" s="31">
        <v>7437.1080000000002</v>
      </c>
      <c r="X68" s="31">
        <v>111735</v>
      </c>
      <c r="Y68" s="32">
        <v>127569.67200000001</v>
      </c>
      <c r="Z68" s="31"/>
      <c r="AA68" s="31"/>
      <c r="AB68" s="31"/>
      <c r="AC68" s="31"/>
      <c r="AD68" s="31"/>
      <c r="AE68" s="31"/>
      <c r="AF68" s="31"/>
      <c r="AG68" s="32"/>
      <c r="AH68" s="31"/>
      <c r="AI68" s="31"/>
      <c r="AJ68" s="31"/>
      <c r="AK68" s="31"/>
      <c r="AL68" s="31"/>
      <c r="AM68" s="32"/>
      <c r="AN68" s="31"/>
      <c r="AO68" s="31"/>
      <c r="AP68" s="32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2"/>
      <c r="BG68" s="31"/>
      <c r="BH68" s="31">
        <v>7686</v>
      </c>
      <c r="BI68" s="31">
        <v>2765.8250376286855</v>
      </c>
      <c r="BJ68" s="31"/>
      <c r="BK68" s="31"/>
      <c r="BL68" s="31"/>
      <c r="BM68" s="31">
        <v>896</v>
      </c>
      <c r="BN68" s="31"/>
      <c r="BO68" s="32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2"/>
      <c r="CF68" s="31"/>
      <c r="CG68" s="32"/>
      <c r="CH68" s="31"/>
      <c r="CI68" s="31"/>
      <c r="CJ68" s="31">
        <v>20162</v>
      </c>
      <c r="CK68" s="31">
        <v>26644</v>
      </c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>
        <v>2235</v>
      </c>
      <c r="CX68" s="32"/>
      <c r="CY68" s="31"/>
      <c r="CZ68" s="31"/>
      <c r="DA68" s="31"/>
      <c r="DB68" s="31"/>
      <c r="DC68" s="31"/>
      <c r="DD68" s="31"/>
      <c r="DE68" s="31"/>
      <c r="DF68" s="32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29"/>
      <c r="DW68" s="32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2"/>
      <c r="GA68" s="60"/>
    </row>
    <row r="69" spans="1:183">
      <c r="A69" s="61">
        <v>1875</v>
      </c>
      <c r="B69" s="31">
        <v>9333.4979999999996</v>
      </c>
      <c r="C69" s="31">
        <v>15170.743</v>
      </c>
      <c r="D69" s="31">
        <v>4166.1899999999996</v>
      </c>
      <c r="E69" s="31">
        <v>2300.04</v>
      </c>
      <c r="F69" s="31">
        <v>84815.043000000005</v>
      </c>
      <c r="G69" s="31">
        <v>86388.847999999984</v>
      </c>
      <c r="H69" s="31">
        <v>44364.85894351366</v>
      </c>
      <c r="I69" s="31">
        <v>10908</v>
      </c>
      <c r="J69" s="31">
        <v>2796.8495667563002</v>
      </c>
      <c r="K69" s="31">
        <v>6338</v>
      </c>
      <c r="L69" s="31">
        <v>7275</v>
      </c>
      <c r="M69" s="31">
        <v>112758.23600000002</v>
      </c>
      <c r="N69" s="32">
        <v>386615.30651026999</v>
      </c>
      <c r="O69" s="36"/>
      <c r="P69" s="31"/>
      <c r="Q69" s="31">
        <v>4277</v>
      </c>
      <c r="R69" s="31">
        <v>24670</v>
      </c>
      <c r="S69" s="31"/>
      <c r="T69" s="32"/>
      <c r="U69" s="31">
        <v>7755</v>
      </c>
      <c r="V69" s="31">
        <v>1497.279</v>
      </c>
      <c r="W69" s="31">
        <v>7262.5280000000002</v>
      </c>
      <c r="X69" s="31">
        <v>117573</v>
      </c>
      <c r="Y69" s="32">
        <v>134087.807</v>
      </c>
      <c r="Z69" s="31"/>
      <c r="AA69" s="31"/>
      <c r="AB69" s="31"/>
      <c r="AC69" s="31"/>
      <c r="AD69" s="31"/>
      <c r="AE69" s="31"/>
      <c r="AF69" s="31"/>
      <c r="AG69" s="32"/>
      <c r="AH69" s="31"/>
      <c r="AI69" s="31"/>
      <c r="AJ69" s="31"/>
      <c r="AK69" s="31"/>
      <c r="AL69" s="31"/>
      <c r="AM69" s="32"/>
      <c r="AN69" s="31"/>
      <c r="AO69" s="31"/>
      <c r="AP69" s="32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2"/>
      <c r="BG69" s="31"/>
      <c r="BH69" s="31">
        <v>7872</v>
      </c>
      <c r="BI69" s="31">
        <v>2995.2556398080546</v>
      </c>
      <c r="BJ69" s="31"/>
      <c r="BK69" s="31"/>
      <c r="BL69" s="31"/>
      <c r="BM69" s="31">
        <v>775</v>
      </c>
      <c r="BN69" s="31"/>
      <c r="BO69" s="32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2"/>
      <c r="CF69" s="31"/>
      <c r="CG69" s="32"/>
      <c r="CH69" s="31"/>
      <c r="CI69" s="31"/>
      <c r="CJ69" s="31">
        <v>20481</v>
      </c>
      <c r="CK69" s="31">
        <v>28698</v>
      </c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>
        <v>2270</v>
      </c>
      <c r="CX69" s="32"/>
      <c r="CY69" s="31"/>
      <c r="CZ69" s="31"/>
      <c r="DA69" s="31"/>
      <c r="DB69" s="31"/>
      <c r="DC69" s="31"/>
      <c r="DD69" s="31"/>
      <c r="DE69" s="31"/>
      <c r="DF69" s="32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29"/>
      <c r="DW69" s="32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2"/>
      <c r="GA69" s="60"/>
    </row>
    <row r="70" spans="1:183">
      <c r="A70" s="61">
        <v>1876</v>
      </c>
      <c r="B70" s="31">
        <v>9544.5570000000007</v>
      </c>
      <c r="C70" s="31">
        <v>15364.825000000001</v>
      </c>
      <c r="D70" s="31">
        <v>4247.88</v>
      </c>
      <c r="E70" s="31">
        <v>2427.8200000000002</v>
      </c>
      <c r="F70" s="31">
        <v>77879.570999999996</v>
      </c>
      <c r="G70" s="31">
        <v>85914.184000000008</v>
      </c>
      <c r="H70" s="31">
        <v>43430.591883384499</v>
      </c>
      <c r="I70" s="31">
        <v>11074</v>
      </c>
      <c r="J70" s="31">
        <v>2876.0107619353003</v>
      </c>
      <c r="K70" s="31">
        <v>6781</v>
      </c>
      <c r="L70" s="31">
        <v>7109</v>
      </c>
      <c r="M70" s="31">
        <v>113881.32600000002</v>
      </c>
      <c r="N70" s="32">
        <v>380530.76564531983</v>
      </c>
      <c r="O70" s="36"/>
      <c r="P70" s="31"/>
      <c r="Q70" s="31">
        <v>4177</v>
      </c>
      <c r="R70" s="31">
        <v>25136</v>
      </c>
      <c r="S70" s="31"/>
      <c r="T70" s="32"/>
      <c r="U70" s="31">
        <v>7730</v>
      </c>
      <c r="V70" s="31">
        <v>1572.4319999999998</v>
      </c>
      <c r="W70" s="31">
        <v>6773.7039999999988</v>
      </c>
      <c r="X70" s="31">
        <v>118974</v>
      </c>
      <c r="Y70" s="32">
        <v>135050.136</v>
      </c>
      <c r="Z70" s="31"/>
      <c r="AA70" s="31"/>
      <c r="AB70" s="31"/>
      <c r="AC70" s="31"/>
      <c r="AD70" s="31"/>
      <c r="AE70" s="31"/>
      <c r="AF70" s="31"/>
      <c r="AG70" s="32"/>
      <c r="AH70" s="31"/>
      <c r="AI70" s="31"/>
      <c r="AJ70" s="31"/>
      <c r="AK70" s="31"/>
      <c r="AL70" s="31"/>
      <c r="AM70" s="32"/>
      <c r="AN70" s="31"/>
      <c r="AO70" s="31"/>
      <c r="AP70" s="32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2"/>
      <c r="BG70" s="31"/>
      <c r="BH70" s="31">
        <v>8062</v>
      </c>
      <c r="BI70" s="31">
        <v>2963.8419289496642</v>
      </c>
      <c r="BJ70" s="31"/>
      <c r="BK70" s="31"/>
      <c r="BL70" s="31"/>
      <c r="BM70" s="31">
        <v>865</v>
      </c>
      <c r="BN70" s="31"/>
      <c r="BO70" s="32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2"/>
      <c r="CF70" s="31"/>
      <c r="CG70" s="32"/>
      <c r="CH70" s="31"/>
      <c r="CI70" s="31"/>
      <c r="CJ70" s="31">
        <v>21028</v>
      </c>
      <c r="CK70" s="31">
        <v>28019</v>
      </c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>
        <v>2311</v>
      </c>
      <c r="CX70" s="32"/>
      <c r="CY70" s="31"/>
      <c r="CZ70" s="31"/>
      <c r="DA70" s="31"/>
      <c r="DB70" s="31"/>
      <c r="DC70" s="31"/>
      <c r="DD70" s="31"/>
      <c r="DE70" s="31"/>
      <c r="DF70" s="32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29"/>
      <c r="DW70" s="32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2"/>
      <c r="GA70" s="60"/>
    </row>
    <row r="71" spans="1:183">
      <c r="A71" s="61">
        <v>1877</v>
      </c>
      <c r="B71" s="31">
        <v>9872.8709999999992</v>
      </c>
      <c r="C71" s="31">
        <v>15558.906999999999</v>
      </c>
      <c r="D71" s="31">
        <v>4131.18</v>
      </c>
      <c r="E71" s="31">
        <v>2370.3190000000004</v>
      </c>
      <c r="F71" s="31">
        <v>82069.751999999993</v>
      </c>
      <c r="G71" s="31">
        <v>85439.52</v>
      </c>
      <c r="H71" s="31">
        <v>43409.306515197</v>
      </c>
      <c r="I71" s="31">
        <v>11364</v>
      </c>
      <c r="J71" s="31">
        <v>2897.9145877858</v>
      </c>
      <c r="K71" s="31">
        <v>6708</v>
      </c>
      <c r="L71" s="31">
        <v>6416</v>
      </c>
      <c r="M71" s="31">
        <v>115004.41600000001</v>
      </c>
      <c r="N71" s="32">
        <v>385242.18610298284</v>
      </c>
      <c r="O71" s="36"/>
      <c r="P71" s="31"/>
      <c r="Q71" s="31">
        <v>4372</v>
      </c>
      <c r="R71" s="31">
        <v>27701</v>
      </c>
      <c r="S71" s="31"/>
      <c r="T71" s="32"/>
      <c r="U71" s="31">
        <v>8052</v>
      </c>
      <c r="V71" s="31">
        <v>1792.11</v>
      </c>
      <c r="W71" s="31">
        <v>7227.6119999999992</v>
      </c>
      <c r="X71" s="31">
        <v>122827</v>
      </c>
      <c r="Y71" s="32">
        <v>139898.72200000001</v>
      </c>
      <c r="Z71" s="31"/>
      <c r="AA71" s="31"/>
      <c r="AB71" s="31"/>
      <c r="AC71" s="31"/>
      <c r="AD71" s="31"/>
      <c r="AE71" s="31"/>
      <c r="AF71" s="31"/>
      <c r="AG71" s="32"/>
      <c r="AH71" s="31"/>
      <c r="AI71" s="31"/>
      <c r="AJ71" s="31"/>
      <c r="AK71" s="31"/>
      <c r="AL71" s="31"/>
      <c r="AM71" s="32"/>
      <c r="AN71" s="31"/>
      <c r="AO71" s="31"/>
      <c r="AP71" s="32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2"/>
      <c r="BG71" s="31"/>
      <c r="BH71" s="31">
        <v>8257</v>
      </c>
      <c r="BI71" s="31">
        <v>2869.0439582163149</v>
      </c>
      <c r="BJ71" s="31"/>
      <c r="BK71" s="31"/>
      <c r="BL71" s="31"/>
      <c r="BM71" s="31">
        <v>900</v>
      </c>
      <c r="BN71" s="31"/>
      <c r="BO71" s="32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2"/>
      <c r="CF71" s="31"/>
      <c r="CG71" s="32"/>
      <c r="CH71" s="31"/>
      <c r="CI71" s="31"/>
      <c r="CJ71" s="31">
        <v>21302</v>
      </c>
      <c r="CK71" s="31">
        <v>28910</v>
      </c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>
        <v>2341</v>
      </c>
      <c r="CX71" s="32"/>
      <c r="CY71" s="31"/>
      <c r="CZ71" s="31"/>
      <c r="DA71" s="31"/>
      <c r="DB71" s="31"/>
      <c r="DC71" s="31"/>
      <c r="DD71" s="31"/>
      <c r="DE71" s="31"/>
      <c r="DF71" s="32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29"/>
      <c r="DW71" s="32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2"/>
      <c r="GA71" s="60"/>
    </row>
    <row r="72" spans="1:183">
      <c r="A72" s="61">
        <v>1878</v>
      </c>
      <c r="B72" s="31">
        <v>10201.184999999999</v>
      </c>
      <c r="C72" s="31">
        <v>16011.764999999999</v>
      </c>
      <c r="D72" s="31">
        <v>4294.5600000000004</v>
      </c>
      <c r="E72" s="31">
        <v>2325.5959999999995</v>
      </c>
      <c r="F72" s="31">
        <v>81058.328999999998</v>
      </c>
      <c r="G72" s="31">
        <v>89474.164000000004</v>
      </c>
      <c r="H72" s="31">
        <v>44050.573206377623</v>
      </c>
      <c r="I72" s="31">
        <v>11468</v>
      </c>
      <c r="J72" s="31">
        <v>2796.3884335805001</v>
      </c>
      <c r="K72" s="31">
        <v>6546</v>
      </c>
      <c r="L72" s="31">
        <v>6535</v>
      </c>
      <c r="M72" s="31">
        <v>115453.65199999999</v>
      </c>
      <c r="N72" s="32">
        <v>390215.21263995813</v>
      </c>
      <c r="O72" s="36"/>
      <c r="P72" s="31"/>
      <c r="Q72" s="31">
        <v>4375</v>
      </c>
      <c r="R72" s="31">
        <v>26982</v>
      </c>
      <c r="S72" s="31"/>
      <c r="T72" s="32"/>
      <c r="U72" s="31">
        <v>8820</v>
      </c>
      <c r="V72" s="31">
        <v>1994.4449999999999</v>
      </c>
      <c r="W72" s="31">
        <v>6948.2839999999987</v>
      </c>
      <c r="X72" s="31">
        <v>127964</v>
      </c>
      <c r="Y72" s="32">
        <v>145726.72899999999</v>
      </c>
      <c r="Z72" s="31"/>
      <c r="AA72" s="31"/>
      <c r="AB72" s="31"/>
      <c r="AC72" s="31"/>
      <c r="AD72" s="31"/>
      <c r="AE72" s="31"/>
      <c r="AF72" s="31"/>
      <c r="AG72" s="32"/>
      <c r="AH72" s="31"/>
      <c r="AI72" s="31"/>
      <c r="AJ72" s="31"/>
      <c r="AK72" s="31"/>
      <c r="AL72" s="31"/>
      <c r="AM72" s="32"/>
      <c r="AN72" s="31"/>
      <c r="AO72" s="31"/>
      <c r="AP72" s="32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2"/>
      <c r="BG72" s="31"/>
      <c r="BH72" s="31">
        <v>8457</v>
      </c>
      <c r="BI72" s="31">
        <v>3043.3320663077338</v>
      </c>
      <c r="BJ72" s="31"/>
      <c r="BK72" s="31"/>
      <c r="BL72" s="31"/>
      <c r="BM72" s="31">
        <v>982</v>
      </c>
      <c r="BN72" s="31"/>
      <c r="BO72" s="32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2"/>
      <c r="CF72" s="31"/>
      <c r="CG72" s="32"/>
      <c r="CH72" s="31"/>
      <c r="CI72" s="31"/>
      <c r="CJ72" s="31">
        <v>21028</v>
      </c>
      <c r="CK72" s="31">
        <v>28825</v>
      </c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>
        <v>2135</v>
      </c>
      <c r="CX72" s="32"/>
      <c r="CY72" s="31"/>
      <c r="CZ72" s="31"/>
      <c r="DA72" s="31"/>
      <c r="DB72" s="31"/>
      <c r="DC72" s="31"/>
      <c r="DD72" s="31"/>
      <c r="DE72" s="31"/>
      <c r="DF72" s="32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29"/>
      <c r="DW72" s="32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2"/>
      <c r="GA72" s="60"/>
    </row>
    <row r="73" spans="1:183">
      <c r="A73" s="61">
        <v>1879</v>
      </c>
      <c r="B73" s="31">
        <v>10130.832</v>
      </c>
      <c r="C73" s="31">
        <v>16173.5</v>
      </c>
      <c r="D73" s="31">
        <v>4434.6000000000004</v>
      </c>
      <c r="E73" s="31">
        <v>2351.152</v>
      </c>
      <c r="F73" s="31">
        <v>76001.214000000007</v>
      </c>
      <c r="G73" s="31">
        <v>87338.175999999992</v>
      </c>
      <c r="H73" s="31">
        <v>44561.07094591816</v>
      </c>
      <c r="I73" s="31">
        <v>11074</v>
      </c>
      <c r="J73" s="31">
        <v>2821.1359140151003</v>
      </c>
      <c r="K73" s="31">
        <v>6933</v>
      </c>
      <c r="L73" s="31">
        <v>6517</v>
      </c>
      <c r="M73" s="31">
        <v>115004.41600000001</v>
      </c>
      <c r="N73" s="32">
        <v>383340.09685993328</v>
      </c>
      <c r="O73" s="36"/>
      <c r="P73" s="31"/>
      <c r="Q73" s="31">
        <v>4384</v>
      </c>
      <c r="R73" s="31">
        <v>25492</v>
      </c>
      <c r="S73" s="31"/>
      <c r="T73" s="32"/>
      <c r="U73" s="31">
        <v>8944</v>
      </c>
      <c r="V73" s="31">
        <v>1763.2049999999999</v>
      </c>
      <c r="W73" s="31">
        <v>7611.6880000000001</v>
      </c>
      <c r="X73" s="31">
        <v>143726</v>
      </c>
      <c r="Y73" s="32">
        <v>162044.89300000001</v>
      </c>
      <c r="Z73" s="31"/>
      <c r="AA73" s="31"/>
      <c r="AB73" s="31"/>
      <c r="AC73" s="31"/>
      <c r="AD73" s="31"/>
      <c r="AE73" s="31"/>
      <c r="AF73" s="31"/>
      <c r="AG73" s="32"/>
      <c r="AH73" s="31"/>
      <c r="AI73" s="31"/>
      <c r="AJ73" s="31"/>
      <c r="AK73" s="31"/>
      <c r="AL73" s="31"/>
      <c r="AM73" s="32"/>
      <c r="AN73" s="31"/>
      <c r="AO73" s="31"/>
      <c r="AP73" s="32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2"/>
      <c r="BG73" s="31"/>
      <c r="BH73" s="31">
        <v>8662</v>
      </c>
      <c r="BI73" s="31">
        <v>3506.0398984941926</v>
      </c>
      <c r="BJ73" s="31"/>
      <c r="BK73" s="31"/>
      <c r="BL73" s="31"/>
      <c r="BM73" s="31">
        <v>877</v>
      </c>
      <c r="BN73" s="31"/>
      <c r="BO73" s="32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2"/>
      <c r="CF73" s="31"/>
      <c r="CG73" s="32"/>
      <c r="CH73" s="31"/>
      <c r="CI73" s="31"/>
      <c r="CJ73" s="31">
        <v>21439</v>
      </c>
      <c r="CK73" s="31">
        <v>30540</v>
      </c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>
        <v>2307</v>
      </c>
      <c r="CX73" s="32"/>
      <c r="CY73" s="31"/>
      <c r="CZ73" s="31"/>
      <c r="DA73" s="31"/>
      <c r="DB73" s="31"/>
      <c r="DC73" s="31"/>
      <c r="DD73" s="31"/>
      <c r="DE73" s="31"/>
      <c r="DF73" s="32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29"/>
      <c r="DW73" s="32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2"/>
      <c r="GA73" s="60"/>
    </row>
    <row r="74" spans="1:183">
      <c r="A74" s="61">
        <v>1880</v>
      </c>
      <c r="B74" s="31">
        <v>10271.537999999999</v>
      </c>
      <c r="C74" s="31">
        <v>16982.174999999999</v>
      </c>
      <c r="D74" s="31">
        <v>4539.63</v>
      </c>
      <c r="E74" s="31">
        <v>2363.9299999999998</v>
      </c>
      <c r="F74" s="31">
        <v>82792.196999999986</v>
      </c>
      <c r="G74" s="31">
        <v>86626.18</v>
      </c>
      <c r="H74" s="31">
        <v>46689.667671765805</v>
      </c>
      <c r="I74" s="31">
        <v>12313</v>
      </c>
      <c r="J74" s="31">
        <v>2911.6717275305</v>
      </c>
      <c r="K74" s="31">
        <v>6949</v>
      </c>
      <c r="L74" s="31">
        <v>6955</v>
      </c>
      <c r="M74" s="31">
        <v>120395.24800000001</v>
      </c>
      <c r="N74" s="32">
        <v>399789.23739929631</v>
      </c>
      <c r="O74" s="36"/>
      <c r="P74" s="31"/>
      <c r="Q74" s="31">
        <v>4367</v>
      </c>
      <c r="R74" s="31">
        <v>27750</v>
      </c>
      <c r="S74" s="31"/>
      <c r="T74" s="32"/>
      <c r="U74" s="31">
        <v>9415</v>
      </c>
      <c r="V74" s="31">
        <v>1948.1970000000001</v>
      </c>
      <c r="W74" s="31">
        <v>7960.8480000000009</v>
      </c>
      <c r="X74" s="31">
        <v>160656</v>
      </c>
      <c r="Y74" s="32">
        <v>179980.04500000001</v>
      </c>
      <c r="Z74" s="31"/>
      <c r="AA74" s="31"/>
      <c r="AB74" s="31"/>
      <c r="AC74" s="31"/>
      <c r="AD74" s="31"/>
      <c r="AE74" s="31"/>
      <c r="AF74" s="31"/>
      <c r="AG74" s="32"/>
      <c r="AH74" s="31"/>
      <c r="AI74" s="31"/>
      <c r="AJ74" s="31"/>
      <c r="AK74" s="31"/>
      <c r="AL74" s="31"/>
      <c r="AM74" s="32"/>
      <c r="AN74" s="31"/>
      <c r="AO74" s="31"/>
      <c r="AP74" s="32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2"/>
      <c r="BG74" s="31"/>
      <c r="BH74" s="31">
        <v>8871</v>
      </c>
      <c r="BI74" s="31">
        <v>3939.8062164372986</v>
      </c>
      <c r="BJ74" s="31"/>
      <c r="BK74" s="31"/>
      <c r="BL74" s="31"/>
      <c r="BM74" s="31">
        <v>966</v>
      </c>
      <c r="BN74" s="31"/>
      <c r="BO74" s="32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2"/>
      <c r="CF74" s="31"/>
      <c r="CG74" s="32"/>
      <c r="CH74" s="31"/>
      <c r="CI74" s="31"/>
      <c r="CJ74" s="31">
        <v>21758</v>
      </c>
      <c r="CK74" s="31">
        <v>31779</v>
      </c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>
        <v>2509</v>
      </c>
      <c r="CX74" s="32"/>
      <c r="CY74" s="31"/>
      <c r="CZ74" s="31"/>
      <c r="DA74" s="31"/>
      <c r="DB74" s="31"/>
      <c r="DC74" s="31"/>
      <c r="DD74" s="31"/>
      <c r="DE74" s="31"/>
      <c r="DF74" s="32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29"/>
      <c r="DW74" s="32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2"/>
      <c r="GA74" s="60"/>
    </row>
    <row r="75" spans="1:183">
      <c r="A75" s="61">
        <v>1881</v>
      </c>
      <c r="B75" s="31">
        <v>10693.656000000001</v>
      </c>
      <c r="C75" s="31">
        <v>17208.604000000003</v>
      </c>
      <c r="D75" s="31">
        <v>4586.3100000000004</v>
      </c>
      <c r="E75" s="31">
        <v>2300.04</v>
      </c>
      <c r="F75" s="31">
        <v>85970.955000000002</v>
      </c>
      <c r="G75" s="31">
        <v>88762.167999999991</v>
      </c>
      <c r="H75" s="31">
        <v>43540.764609113241</v>
      </c>
      <c r="I75" s="31">
        <v>12540</v>
      </c>
      <c r="J75" s="31">
        <v>2939.1091514906002</v>
      </c>
      <c r="K75" s="31">
        <v>7152</v>
      </c>
      <c r="L75" s="31">
        <v>7078</v>
      </c>
      <c r="M75" s="31">
        <v>124662.99</v>
      </c>
      <c r="N75" s="32">
        <v>407434.59676060383</v>
      </c>
      <c r="O75" s="36"/>
      <c r="P75" s="31"/>
      <c r="Q75" s="31">
        <v>4513</v>
      </c>
      <c r="R75" s="31">
        <v>28462</v>
      </c>
      <c r="S75" s="31"/>
      <c r="T75" s="32"/>
      <c r="U75" s="31">
        <v>10108</v>
      </c>
      <c r="V75" s="31">
        <v>2029.1310000000001</v>
      </c>
      <c r="W75" s="31">
        <v>9078.16</v>
      </c>
      <c r="X75" s="31">
        <v>166377</v>
      </c>
      <c r="Y75" s="32">
        <v>187592.291</v>
      </c>
      <c r="Z75" s="31"/>
      <c r="AA75" s="31"/>
      <c r="AB75" s="31"/>
      <c r="AC75" s="31"/>
      <c r="AD75" s="31"/>
      <c r="AE75" s="31"/>
      <c r="AF75" s="31"/>
      <c r="AG75" s="32"/>
      <c r="AH75" s="31"/>
      <c r="AI75" s="31"/>
      <c r="AJ75" s="31"/>
      <c r="AK75" s="31"/>
      <c r="AL75" s="31"/>
      <c r="AM75" s="32"/>
      <c r="AN75" s="31"/>
      <c r="AO75" s="31"/>
      <c r="AP75" s="32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2"/>
      <c r="BG75" s="31"/>
      <c r="BH75" s="31">
        <v>9086</v>
      </c>
      <c r="BI75" s="31">
        <v>4078.2756135742648</v>
      </c>
      <c r="BJ75" s="31"/>
      <c r="BK75" s="31"/>
      <c r="BL75" s="31"/>
      <c r="BM75" s="31">
        <v>931</v>
      </c>
      <c r="BN75" s="31"/>
      <c r="BO75" s="32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2"/>
      <c r="CF75" s="31"/>
      <c r="CG75" s="32"/>
      <c r="CH75" s="31"/>
      <c r="CI75" s="31"/>
      <c r="CJ75" s="31">
        <v>23218</v>
      </c>
      <c r="CK75" s="31">
        <v>30777</v>
      </c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>
        <v>2699</v>
      </c>
      <c r="CX75" s="32"/>
      <c r="CY75" s="31"/>
      <c r="CZ75" s="31"/>
      <c r="DA75" s="31"/>
      <c r="DB75" s="31"/>
      <c r="DC75" s="31"/>
      <c r="DD75" s="31"/>
      <c r="DE75" s="31"/>
      <c r="DF75" s="32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2"/>
      <c r="DW75" s="32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2"/>
      <c r="GA75" s="60"/>
    </row>
    <row r="76" spans="1:183">
      <c r="A76" s="61">
        <v>1882</v>
      </c>
      <c r="B76" s="31">
        <v>10764.008999999998</v>
      </c>
      <c r="C76" s="31">
        <v>17790.849999999999</v>
      </c>
      <c r="D76" s="31">
        <v>4749.6899999999996</v>
      </c>
      <c r="E76" s="31">
        <v>2523.6550000000002</v>
      </c>
      <c r="F76" s="31">
        <v>90016.646999999997</v>
      </c>
      <c r="G76" s="31">
        <v>90186.16</v>
      </c>
      <c r="H76" s="31">
        <v>47354.297629405635</v>
      </c>
      <c r="I76" s="31">
        <v>12875</v>
      </c>
      <c r="J76" s="31">
        <v>2933.6524089103</v>
      </c>
      <c r="K76" s="31">
        <v>7088</v>
      </c>
      <c r="L76" s="31">
        <v>6870</v>
      </c>
      <c r="M76" s="31">
        <v>128256.87800000001</v>
      </c>
      <c r="N76" s="32">
        <v>421408.83903831593</v>
      </c>
      <c r="O76" s="36"/>
      <c r="P76" s="31"/>
      <c r="Q76" s="31">
        <v>4655</v>
      </c>
      <c r="R76" s="31">
        <v>28831</v>
      </c>
      <c r="S76" s="31"/>
      <c r="T76" s="32"/>
      <c r="U76" s="31">
        <v>9539</v>
      </c>
      <c r="V76" s="31">
        <v>2023.35</v>
      </c>
      <c r="W76" s="31">
        <v>9497.152</v>
      </c>
      <c r="X76" s="31">
        <v>177002</v>
      </c>
      <c r="Y76" s="32">
        <v>198061.50200000001</v>
      </c>
      <c r="Z76" s="31"/>
      <c r="AA76" s="31"/>
      <c r="AB76" s="31"/>
      <c r="AC76" s="31"/>
      <c r="AD76" s="31"/>
      <c r="AE76" s="31"/>
      <c r="AF76" s="31"/>
      <c r="AG76" s="32"/>
      <c r="AH76" s="31"/>
      <c r="AI76" s="31"/>
      <c r="AJ76" s="31"/>
      <c r="AK76" s="31"/>
      <c r="AL76" s="31"/>
      <c r="AM76" s="32"/>
      <c r="AN76" s="31"/>
      <c r="AO76" s="31"/>
      <c r="AP76" s="32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2"/>
      <c r="BG76" s="31"/>
      <c r="BH76" s="31">
        <v>9306</v>
      </c>
      <c r="BI76" s="31">
        <v>4418.2225477424163</v>
      </c>
      <c r="BJ76" s="31"/>
      <c r="BK76" s="31"/>
      <c r="BL76" s="31"/>
      <c r="BM76" s="31">
        <v>1044</v>
      </c>
      <c r="BN76" s="31"/>
      <c r="BO76" s="32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2"/>
      <c r="CF76" s="31"/>
      <c r="CG76" s="32"/>
      <c r="CH76" s="31"/>
      <c r="CI76" s="31"/>
      <c r="CJ76" s="31">
        <v>22443</v>
      </c>
      <c r="CK76" s="31">
        <v>31584</v>
      </c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>
        <v>2874</v>
      </c>
      <c r="CX76" s="32"/>
      <c r="CY76" s="31"/>
      <c r="CZ76" s="31"/>
      <c r="DA76" s="31"/>
      <c r="DB76" s="31"/>
      <c r="DC76" s="31"/>
      <c r="DD76" s="31"/>
      <c r="DE76" s="31"/>
      <c r="DF76" s="32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2"/>
      <c r="DW76" s="32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2"/>
      <c r="GA76" s="60"/>
    </row>
    <row r="77" spans="1:183">
      <c r="A77" s="61">
        <v>1883</v>
      </c>
      <c r="B77" s="31">
        <v>11209.578000000001</v>
      </c>
      <c r="C77" s="31">
        <v>18049.626</v>
      </c>
      <c r="D77" s="31">
        <v>4913.07</v>
      </c>
      <c r="E77" s="31">
        <v>2619.4899999999998</v>
      </c>
      <c r="F77" s="31">
        <v>90305.625</v>
      </c>
      <c r="G77" s="31">
        <v>95170.132000000012</v>
      </c>
      <c r="H77" s="31">
        <v>47217.542667890229</v>
      </c>
      <c r="I77" s="31">
        <v>13816</v>
      </c>
      <c r="J77" s="31">
        <v>2922.6620682204002</v>
      </c>
      <c r="K77" s="31">
        <v>7612</v>
      </c>
      <c r="L77" s="31">
        <v>6887</v>
      </c>
      <c r="M77" s="31">
        <v>129155.35</v>
      </c>
      <c r="N77" s="32">
        <v>429878.07573611068</v>
      </c>
      <c r="O77" s="36"/>
      <c r="P77" s="31"/>
      <c r="Q77" s="31">
        <v>4770</v>
      </c>
      <c r="R77" s="31">
        <v>29480</v>
      </c>
      <c r="S77" s="31"/>
      <c r="T77" s="32"/>
      <c r="U77" s="31">
        <v>10951</v>
      </c>
      <c r="V77" s="31">
        <v>2006.0070000000001</v>
      </c>
      <c r="W77" s="31">
        <v>9532.0680000000011</v>
      </c>
      <c r="X77" s="31">
        <v>181322</v>
      </c>
      <c r="Y77" s="32">
        <v>203811.07500000001</v>
      </c>
      <c r="Z77" s="31"/>
      <c r="AA77" s="31"/>
      <c r="AB77" s="31"/>
      <c r="AC77" s="31"/>
      <c r="AD77" s="31"/>
      <c r="AE77" s="31"/>
      <c r="AF77" s="31"/>
      <c r="AG77" s="32"/>
      <c r="AH77" s="31"/>
      <c r="AI77" s="31"/>
      <c r="AJ77" s="31"/>
      <c r="AK77" s="31"/>
      <c r="AL77" s="31"/>
      <c r="AM77" s="32"/>
      <c r="AN77" s="31"/>
      <c r="AO77" s="31"/>
      <c r="AP77" s="32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2"/>
      <c r="BG77" s="31"/>
      <c r="BH77" s="31">
        <v>9531</v>
      </c>
      <c r="BI77" s="31">
        <v>4445.5372477350838</v>
      </c>
      <c r="BJ77" s="31"/>
      <c r="BK77" s="31"/>
      <c r="BL77" s="31"/>
      <c r="BM77" s="31">
        <v>1251</v>
      </c>
      <c r="BN77" s="31"/>
      <c r="BO77" s="32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2"/>
      <c r="CF77" s="31"/>
      <c r="CG77" s="32"/>
      <c r="CH77" s="31"/>
      <c r="CI77" s="31"/>
      <c r="CJ77" s="31">
        <v>22214</v>
      </c>
      <c r="CK77" s="31">
        <v>31618</v>
      </c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>
        <v>2925</v>
      </c>
      <c r="CX77" s="32"/>
      <c r="CY77" s="31"/>
      <c r="CZ77" s="31"/>
      <c r="DA77" s="31"/>
      <c r="DB77" s="31"/>
      <c r="DC77" s="31"/>
      <c r="DD77" s="31"/>
      <c r="DE77" s="31"/>
      <c r="DF77" s="32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2"/>
      <c r="DW77" s="32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2"/>
      <c r="GA77" s="60"/>
    </row>
    <row r="78" spans="1:183">
      <c r="A78" s="61">
        <v>1884</v>
      </c>
      <c r="B78" s="31">
        <v>11514.441000000001</v>
      </c>
      <c r="C78" s="31">
        <v>18211.360999999997</v>
      </c>
      <c r="D78" s="31">
        <v>4936.41</v>
      </c>
      <c r="E78" s="31">
        <v>2638.6569999999997</v>
      </c>
      <c r="F78" s="31">
        <v>89294.20199999999</v>
      </c>
      <c r="G78" s="31">
        <v>97543.452000000005</v>
      </c>
      <c r="H78" s="31">
        <v>47556.107837789961</v>
      </c>
      <c r="I78" s="31">
        <v>14065</v>
      </c>
      <c r="J78" s="31">
        <v>2974.7701170857999</v>
      </c>
      <c r="K78" s="31">
        <v>7514</v>
      </c>
      <c r="L78" s="31">
        <v>7666</v>
      </c>
      <c r="M78" s="31">
        <v>129379.96800000001</v>
      </c>
      <c r="N78" s="32">
        <v>433294.36895487574</v>
      </c>
      <c r="O78" s="36"/>
      <c r="P78" s="31"/>
      <c r="Q78" s="31">
        <v>4934</v>
      </c>
      <c r="R78" s="31">
        <v>29561</v>
      </c>
      <c r="S78" s="31"/>
      <c r="T78" s="32"/>
      <c r="U78" s="31">
        <v>11000</v>
      </c>
      <c r="V78" s="31">
        <v>2214.123</v>
      </c>
      <c r="W78" s="31">
        <v>10300.219999999999</v>
      </c>
      <c r="X78" s="31">
        <v>184591</v>
      </c>
      <c r="Y78" s="32">
        <v>208105.34299999999</v>
      </c>
      <c r="Z78" s="31"/>
      <c r="AA78" s="31"/>
      <c r="AB78" s="31"/>
      <c r="AC78" s="31"/>
      <c r="AD78" s="31"/>
      <c r="AE78" s="31"/>
      <c r="AF78" s="31"/>
      <c r="AG78" s="32"/>
      <c r="AH78" s="31"/>
      <c r="AI78" s="31"/>
      <c r="AJ78" s="31"/>
      <c r="AK78" s="31"/>
      <c r="AL78" s="31"/>
      <c r="AM78" s="32"/>
      <c r="AN78" s="31"/>
      <c r="AO78" s="31"/>
      <c r="AP78" s="32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2"/>
      <c r="BG78" s="31"/>
      <c r="BH78" s="31">
        <v>9761</v>
      </c>
      <c r="BI78" s="31">
        <v>4484.8928715908041</v>
      </c>
      <c r="BJ78" s="31"/>
      <c r="BK78" s="31"/>
      <c r="BL78" s="31"/>
      <c r="BM78" s="31">
        <v>1262</v>
      </c>
      <c r="BN78" s="31"/>
      <c r="BO78" s="32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2"/>
      <c r="CF78" s="31"/>
      <c r="CG78" s="32"/>
      <c r="CH78" s="31"/>
      <c r="CI78" s="31">
        <v>146409</v>
      </c>
      <c r="CJ78" s="31">
        <v>24495</v>
      </c>
      <c r="CK78" s="31">
        <v>31872</v>
      </c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>
        <v>2844</v>
      </c>
      <c r="CX78" s="32"/>
      <c r="CY78" s="31"/>
      <c r="CZ78" s="31"/>
      <c r="DA78" s="31"/>
      <c r="DB78" s="31"/>
      <c r="DC78" s="31"/>
      <c r="DD78" s="31"/>
      <c r="DE78" s="31"/>
      <c r="DF78" s="32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2"/>
      <c r="DW78" s="32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2"/>
      <c r="GA78" s="60"/>
    </row>
    <row r="79" spans="1:183">
      <c r="A79" s="61">
        <v>1885</v>
      </c>
      <c r="B79" s="31">
        <v>11444.088</v>
      </c>
      <c r="C79" s="31">
        <v>18437.79</v>
      </c>
      <c r="D79" s="31">
        <v>4971.42</v>
      </c>
      <c r="E79" s="31">
        <v>2702.5469999999996</v>
      </c>
      <c r="F79" s="31">
        <v>87704.823000000004</v>
      </c>
      <c r="G79" s="31">
        <v>99916.772000000012</v>
      </c>
      <c r="H79" s="31">
        <v>48542.188827421429</v>
      </c>
      <c r="I79" s="31">
        <v>14378</v>
      </c>
      <c r="J79" s="31">
        <v>3002.2075410459001</v>
      </c>
      <c r="K79" s="31">
        <v>7812</v>
      </c>
      <c r="L79" s="31">
        <v>8268</v>
      </c>
      <c r="M79" s="31">
        <v>128706.11399999999</v>
      </c>
      <c r="N79" s="32">
        <v>435885.95036846737</v>
      </c>
      <c r="O79" s="36"/>
      <c r="P79" s="31"/>
      <c r="Q79" s="31">
        <v>5064</v>
      </c>
      <c r="R79" s="31">
        <v>28774</v>
      </c>
      <c r="S79" s="31"/>
      <c r="T79" s="32"/>
      <c r="U79" s="31">
        <v>11719</v>
      </c>
      <c r="V79" s="31">
        <v>2202.5610000000001</v>
      </c>
      <c r="W79" s="31">
        <v>9671.732</v>
      </c>
      <c r="X79" s="31">
        <v>185992</v>
      </c>
      <c r="Y79" s="32">
        <v>209585.29300000001</v>
      </c>
      <c r="Z79" s="31"/>
      <c r="AA79" s="31"/>
      <c r="AB79" s="31"/>
      <c r="AC79" s="31"/>
      <c r="AD79" s="31"/>
      <c r="AE79" s="31"/>
      <c r="AF79" s="31"/>
      <c r="AG79" s="32"/>
      <c r="AH79" s="31"/>
      <c r="AI79" s="31"/>
      <c r="AJ79" s="31"/>
      <c r="AK79" s="31"/>
      <c r="AL79" s="31"/>
      <c r="AM79" s="32"/>
      <c r="AN79" s="31"/>
      <c r="AO79" s="31"/>
      <c r="AP79" s="32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2"/>
      <c r="BG79" s="31"/>
      <c r="BH79" s="31">
        <v>9998</v>
      </c>
      <c r="BI79" s="31">
        <v>4351.1326228480411</v>
      </c>
      <c r="BJ79" s="31"/>
      <c r="BK79" s="31"/>
      <c r="BL79" s="31"/>
      <c r="BM79" s="31">
        <v>1449</v>
      </c>
      <c r="BN79" s="31"/>
      <c r="BO79" s="32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2"/>
      <c r="CF79" s="31"/>
      <c r="CG79" s="32"/>
      <c r="CH79" s="31"/>
      <c r="CI79" s="31">
        <v>151985</v>
      </c>
      <c r="CJ79" s="31">
        <v>24815</v>
      </c>
      <c r="CK79" s="31">
        <v>33052</v>
      </c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>
        <v>2670</v>
      </c>
      <c r="CX79" s="32"/>
      <c r="CY79" s="31"/>
      <c r="CZ79" s="31"/>
      <c r="DA79" s="31"/>
      <c r="DB79" s="31"/>
      <c r="DC79" s="31"/>
      <c r="DD79" s="31"/>
      <c r="DE79" s="31"/>
      <c r="DF79" s="32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2"/>
      <c r="DW79" s="32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2"/>
      <c r="GA79" s="60"/>
    </row>
    <row r="80" spans="1:183">
      <c r="A80" s="61">
        <v>1886</v>
      </c>
      <c r="B80" s="31">
        <v>11819.303999999998</v>
      </c>
      <c r="C80" s="31">
        <v>18664.219000000001</v>
      </c>
      <c r="D80" s="31">
        <v>5169.8100000000004</v>
      </c>
      <c r="E80" s="31">
        <v>2836.7159999999999</v>
      </c>
      <c r="F80" s="31">
        <v>89149.713000000003</v>
      </c>
      <c r="G80" s="31">
        <v>100628.76799999998</v>
      </c>
      <c r="H80" s="31">
        <v>50695.274484787704</v>
      </c>
      <c r="I80" s="31">
        <v>14594</v>
      </c>
      <c r="J80" s="31">
        <v>3018.7314798453999</v>
      </c>
      <c r="K80" s="31">
        <v>7826</v>
      </c>
      <c r="L80" s="31">
        <v>8593</v>
      </c>
      <c r="M80" s="31">
        <v>130727.67600000002</v>
      </c>
      <c r="N80" s="32">
        <v>443723.21196463314</v>
      </c>
      <c r="O80" s="36"/>
      <c r="P80" s="31"/>
      <c r="Q80" s="31">
        <v>5343</v>
      </c>
      <c r="R80" s="31">
        <v>28157</v>
      </c>
      <c r="S80" s="31"/>
      <c r="T80" s="32"/>
      <c r="U80" s="31">
        <v>11867</v>
      </c>
      <c r="V80" s="31">
        <v>2254.59</v>
      </c>
      <c r="W80" s="31">
        <v>9776.48</v>
      </c>
      <c r="X80" s="31">
        <v>191596</v>
      </c>
      <c r="Y80" s="32">
        <v>215494.07</v>
      </c>
      <c r="Z80" s="31"/>
      <c r="AA80" s="31"/>
      <c r="AB80" s="31"/>
      <c r="AC80" s="31"/>
      <c r="AD80" s="31"/>
      <c r="AE80" s="31"/>
      <c r="AF80" s="31"/>
      <c r="AG80" s="32"/>
      <c r="AH80" s="31"/>
      <c r="AI80" s="31"/>
      <c r="AJ80" s="31"/>
      <c r="AK80" s="31"/>
      <c r="AL80" s="31"/>
      <c r="AM80" s="32"/>
      <c r="AN80" s="31"/>
      <c r="AO80" s="31"/>
      <c r="AP80" s="32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2"/>
      <c r="BG80" s="31"/>
      <c r="BH80" s="31">
        <v>10240</v>
      </c>
      <c r="BI80" s="31">
        <v>4535.0555125880073</v>
      </c>
      <c r="BJ80" s="31"/>
      <c r="BK80" s="31"/>
      <c r="BL80" s="31"/>
      <c r="BM80" s="31">
        <v>1531</v>
      </c>
      <c r="BN80" s="31"/>
      <c r="BO80" s="32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2"/>
      <c r="CF80" s="31"/>
      <c r="CG80" s="32"/>
      <c r="CH80" s="31"/>
      <c r="CI80" s="31">
        <v>148134</v>
      </c>
      <c r="CJ80" s="31">
        <v>24678</v>
      </c>
      <c r="CK80" s="31">
        <v>35395</v>
      </c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>
        <v>2588</v>
      </c>
      <c r="CX80" s="32"/>
      <c r="CY80" s="31"/>
      <c r="CZ80" s="31"/>
      <c r="DA80" s="31"/>
      <c r="DB80" s="31"/>
      <c r="DC80" s="31"/>
      <c r="DD80" s="31"/>
      <c r="DE80" s="31"/>
      <c r="DF80" s="32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2"/>
      <c r="DW80" s="32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2"/>
      <c r="GA80" s="60"/>
    </row>
    <row r="81" spans="1:183">
      <c r="A81" s="61">
        <v>1887</v>
      </c>
      <c r="B81" s="31">
        <v>12640.089</v>
      </c>
      <c r="C81" s="31">
        <v>19375.852999999999</v>
      </c>
      <c r="D81" s="31">
        <v>5356.53</v>
      </c>
      <c r="E81" s="31">
        <v>2881.4390000000003</v>
      </c>
      <c r="F81" s="31">
        <v>89727.669000000009</v>
      </c>
      <c r="G81" s="31">
        <v>104663.41200000001</v>
      </c>
      <c r="H81" s="31">
        <v>52090.194501143204</v>
      </c>
      <c r="I81" s="31">
        <v>15178</v>
      </c>
      <c r="J81" s="31">
        <v>3057.0823889661001</v>
      </c>
      <c r="K81" s="31">
        <v>7798</v>
      </c>
      <c r="L81" s="31">
        <v>8554</v>
      </c>
      <c r="M81" s="31">
        <v>135893.89000000001</v>
      </c>
      <c r="N81" s="32">
        <v>457216.15889010933</v>
      </c>
      <c r="O81" s="36"/>
      <c r="P81" s="31"/>
      <c r="Q81" s="31">
        <v>5457</v>
      </c>
      <c r="R81" s="31">
        <v>27765</v>
      </c>
      <c r="S81" s="31"/>
      <c r="T81" s="32"/>
      <c r="U81" s="31">
        <v>13131</v>
      </c>
      <c r="V81" s="31">
        <v>2306.6190000000001</v>
      </c>
      <c r="W81" s="31">
        <v>10090.723999999998</v>
      </c>
      <c r="X81" s="31">
        <v>200236</v>
      </c>
      <c r="Y81" s="32">
        <v>225764.34299999999</v>
      </c>
      <c r="Z81" s="31"/>
      <c r="AA81" s="31"/>
      <c r="AB81" s="31"/>
      <c r="AC81" s="31"/>
      <c r="AD81" s="31"/>
      <c r="AE81" s="31"/>
      <c r="AF81" s="31"/>
      <c r="AG81" s="32"/>
      <c r="AH81" s="31"/>
      <c r="AI81" s="31"/>
      <c r="AJ81" s="31"/>
      <c r="AK81" s="31"/>
      <c r="AL81" s="31"/>
      <c r="AM81" s="32"/>
      <c r="AN81" s="31"/>
      <c r="AO81" s="31"/>
      <c r="AP81" s="32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2"/>
      <c r="BG81" s="31"/>
      <c r="BH81" s="31">
        <v>10487</v>
      </c>
      <c r="BI81" s="31">
        <v>4852.3988675850478</v>
      </c>
      <c r="BJ81" s="31"/>
      <c r="BK81" s="31"/>
      <c r="BL81" s="31"/>
      <c r="BM81" s="31">
        <v>1383</v>
      </c>
      <c r="BN81" s="31"/>
      <c r="BO81" s="32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2"/>
      <c r="CF81" s="31"/>
      <c r="CG81" s="32"/>
      <c r="CH81" s="31"/>
      <c r="CI81" s="31">
        <v>155899</v>
      </c>
      <c r="CJ81" s="31">
        <v>24951</v>
      </c>
      <c r="CK81" s="31">
        <v>36982</v>
      </c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>
        <v>3044</v>
      </c>
      <c r="CX81" s="32"/>
      <c r="CY81" s="31"/>
      <c r="CZ81" s="31"/>
      <c r="DA81" s="31"/>
      <c r="DB81" s="31"/>
      <c r="DC81" s="31"/>
      <c r="DD81" s="31"/>
      <c r="DE81" s="31"/>
      <c r="DF81" s="32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2"/>
      <c r="DW81" s="32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2"/>
      <c r="GA81" s="60"/>
    </row>
    <row r="82" spans="1:183">
      <c r="A82" s="61">
        <v>1888</v>
      </c>
      <c r="B82" s="31">
        <v>12616.638000000001</v>
      </c>
      <c r="C82" s="31">
        <v>19505.240999999998</v>
      </c>
      <c r="D82" s="31">
        <v>5391.54</v>
      </c>
      <c r="E82" s="31">
        <v>2990.0519999999997</v>
      </c>
      <c r="F82" s="31">
        <v>90594.603000000003</v>
      </c>
      <c r="G82" s="31">
        <v>108935.38799999999</v>
      </c>
      <c r="H82" s="31">
        <v>51920.072732301225</v>
      </c>
      <c r="I82" s="31">
        <v>15707</v>
      </c>
      <c r="J82" s="31">
        <v>3199.8031068762002</v>
      </c>
      <c r="K82" s="31">
        <v>8183</v>
      </c>
      <c r="L82" s="31">
        <v>8757</v>
      </c>
      <c r="M82" s="31">
        <v>141958.576</v>
      </c>
      <c r="N82" s="32">
        <v>469758.91383917746</v>
      </c>
      <c r="O82" s="36"/>
      <c r="P82" s="31"/>
      <c r="Q82" s="31">
        <v>5523</v>
      </c>
      <c r="R82" s="31">
        <v>28890</v>
      </c>
      <c r="S82" s="31"/>
      <c r="T82" s="32"/>
      <c r="U82" s="31">
        <v>13205</v>
      </c>
      <c r="V82" s="31">
        <v>2306.6190000000001</v>
      </c>
      <c r="W82" s="31">
        <v>10823.96</v>
      </c>
      <c r="X82" s="31">
        <v>199302</v>
      </c>
      <c r="Y82" s="32">
        <v>225637.579</v>
      </c>
      <c r="Z82" s="31"/>
      <c r="AA82" s="31"/>
      <c r="AB82" s="31"/>
      <c r="AC82" s="31"/>
      <c r="AD82" s="31"/>
      <c r="AE82" s="31"/>
      <c r="AF82" s="31"/>
      <c r="AG82" s="32"/>
      <c r="AH82" s="31"/>
      <c r="AI82" s="31"/>
      <c r="AJ82" s="31"/>
      <c r="AK82" s="31"/>
      <c r="AL82" s="31"/>
      <c r="AM82" s="32"/>
      <c r="AN82" s="31"/>
      <c r="AO82" s="31"/>
      <c r="AP82" s="32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2"/>
      <c r="BG82" s="31"/>
      <c r="BH82" s="31">
        <v>10741</v>
      </c>
      <c r="BI82" s="31">
        <v>4660.5104833829309</v>
      </c>
      <c r="BJ82" s="31"/>
      <c r="BK82" s="31"/>
      <c r="BL82" s="31"/>
      <c r="BM82" s="31">
        <v>1726</v>
      </c>
      <c r="BN82" s="31"/>
      <c r="BO82" s="32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2"/>
      <c r="CF82" s="31"/>
      <c r="CG82" s="32"/>
      <c r="CH82" s="31"/>
      <c r="CI82" s="31">
        <v>158358</v>
      </c>
      <c r="CJ82" s="31">
        <v>25179</v>
      </c>
      <c r="CK82" s="31">
        <v>35310</v>
      </c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>
        <v>3004</v>
      </c>
      <c r="CX82" s="32"/>
      <c r="CY82" s="31"/>
      <c r="CZ82" s="31"/>
      <c r="DA82" s="31"/>
      <c r="DB82" s="31"/>
      <c r="DC82" s="31"/>
      <c r="DD82" s="31"/>
      <c r="DE82" s="31"/>
      <c r="DF82" s="32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2"/>
      <c r="DW82" s="32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2"/>
      <c r="GA82" s="60"/>
    </row>
    <row r="83" spans="1:183">
      <c r="A83" s="61">
        <v>1889</v>
      </c>
      <c r="B83" s="31">
        <v>12499.383</v>
      </c>
      <c r="C83" s="31">
        <v>20443.304</v>
      </c>
      <c r="D83" s="31">
        <v>5461.56</v>
      </c>
      <c r="E83" s="31">
        <v>3092.2759999999998</v>
      </c>
      <c r="F83" s="31">
        <v>92906.426999999996</v>
      </c>
      <c r="G83" s="31">
        <v>112020.704</v>
      </c>
      <c r="H83" s="31">
        <v>49686.021478653282</v>
      </c>
      <c r="I83" s="31">
        <v>15707</v>
      </c>
      <c r="J83" s="31">
        <v>3323.3099424613001</v>
      </c>
      <c r="K83" s="31">
        <v>8308</v>
      </c>
      <c r="L83" s="31">
        <v>8766</v>
      </c>
      <c r="M83" s="31">
        <v>149595.58799999999</v>
      </c>
      <c r="N83" s="32">
        <v>481809.57342111459</v>
      </c>
      <c r="O83" s="36"/>
      <c r="P83" s="31"/>
      <c r="Q83" s="31">
        <v>5425</v>
      </c>
      <c r="R83" s="31">
        <v>28823</v>
      </c>
      <c r="S83" s="31"/>
      <c r="T83" s="32"/>
      <c r="U83" s="31">
        <v>14345</v>
      </c>
      <c r="V83" s="31">
        <v>2428.02</v>
      </c>
      <c r="W83" s="31">
        <v>10893.791999999999</v>
      </c>
      <c r="X83" s="31">
        <v>211678</v>
      </c>
      <c r="Y83" s="32">
        <v>239344.81200000001</v>
      </c>
      <c r="Z83" s="31"/>
      <c r="AA83" s="31"/>
      <c r="AB83" s="31"/>
      <c r="AC83" s="31"/>
      <c r="AD83" s="31"/>
      <c r="AE83" s="31"/>
      <c r="AF83" s="31"/>
      <c r="AG83" s="32"/>
      <c r="AH83" s="31"/>
      <c r="AI83" s="31"/>
      <c r="AJ83" s="31"/>
      <c r="AK83" s="31"/>
      <c r="AL83" s="31"/>
      <c r="AM83" s="32"/>
      <c r="AN83" s="31"/>
      <c r="AO83" s="31"/>
      <c r="AP83" s="32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2"/>
      <c r="BG83" s="31"/>
      <c r="BH83" s="31">
        <v>11001</v>
      </c>
      <c r="BI83" s="31">
        <v>4781.2326804871109</v>
      </c>
      <c r="BJ83" s="31"/>
      <c r="BK83" s="31"/>
      <c r="BL83" s="31"/>
      <c r="BM83" s="31">
        <v>1594</v>
      </c>
      <c r="BN83" s="31"/>
      <c r="BO83" s="32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2"/>
      <c r="CF83" s="31"/>
      <c r="CG83" s="32"/>
      <c r="CH83" s="31"/>
      <c r="CI83" s="31">
        <v>155063</v>
      </c>
      <c r="CJ83" s="31">
        <v>25316</v>
      </c>
      <c r="CK83" s="31">
        <v>37016</v>
      </c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>
        <v>2985</v>
      </c>
      <c r="CX83" s="32"/>
      <c r="CY83" s="31"/>
      <c r="CZ83" s="31"/>
      <c r="DA83" s="31"/>
      <c r="DB83" s="31"/>
      <c r="DC83" s="31"/>
      <c r="DD83" s="31"/>
      <c r="DE83" s="31"/>
      <c r="DF83" s="32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2"/>
      <c r="DW83" s="32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2"/>
      <c r="GA83" s="60"/>
    </row>
    <row r="84" spans="1:183">
      <c r="A84" s="61">
        <v>1890</v>
      </c>
      <c r="B84" s="31">
        <v>13179.462</v>
      </c>
      <c r="C84" s="31">
        <v>20896.161999999997</v>
      </c>
      <c r="D84" s="31">
        <v>5788.32</v>
      </c>
      <c r="E84" s="31">
        <v>3264.7790000000005</v>
      </c>
      <c r="F84" s="31">
        <v>95073.761999999988</v>
      </c>
      <c r="G84" s="31">
        <v>115580.68400000001</v>
      </c>
      <c r="H84" s="31">
        <v>52862.725253071214</v>
      </c>
      <c r="I84" s="31">
        <v>15070</v>
      </c>
      <c r="J84" s="31">
        <v>3413.8457559767003</v>
      </c>
      <c r="K84" s="31">
        <v>8456</v>
      </c>
      <c r="L84" s="31">
        <v>9389</v>
      </c>
      <c r="M84" s="31">
        <v>150269.44200000001</v>
      </c>
      <c r="N84" s="32">
        <v>493244.18200904795</v>
      </c>
      <c r="O84" s="36"/>
      <c r="P84" s="31">
        <v>5280</v>
      </c>
      <c r="Q84" s="31">
        <v>5671</v>
      </c>
      <c r="R84" s="31">
        <v>28839</v>
      </c>
      <c r="S84" s="31">
        <v>2253</v>
      </c>
      <c r="T84" s="32">
        <v>535287.18200904795</v>
      </c>
      <c r="U84" s="31">
        <v>13850</v>
      </c>
      <c r="V84" s="31">
        <v>2497.3920000000003</v>
      </c>
      <c r="W84" s="31">
        <v>11696.86</v>
      </c>
      <c r="X84" s="31">
        <v>214713.94500000001</v>
      </c>
      <c r="Y84" s="32">
        <v>242758.19700000001</v>
      </c>
      <c r="Z84" s="31">
        <v>434</v>
      </c>
      <c r="AA84" s="31">
        <v>3896</v>
      </c>
      <c r="AB84" s="31">
        <v>16936</v>
      </c>
      <c r="AC84" s="31">
        <v>9751</v>
      </c>
      <c r="AD84" s="31">
        <v>29345</v>
      </c>
      <c r="AE84" s="31">
        <v>12925</v>
      </c>
      <c r="AF84" s="31">
        <v>8169</v>
      </c>
      <c r="AG84" s="32">
        <v>81456</v>
      </c>
      <c r="AH84" s="31"/>
      <c r="AI84" s="31"/>
      <c r="AJ84" s="31"/>
      <c r="AK84" s="31"/>
      <c r="AL84" s="31"/>
      <c r="AM84" s="32"/>
      <c r="AN84" s="31"/>
      <c r="AO84" s="31"/>
      <c r="AP84" s="32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2"/>
      <c r="BG84" s="31">
        <v>7265.0758922466848</v>
      </c>
      <c r="BH84" s="31">
        <v>11267</v>
      </c>
      <c r="BI84" s="31">
        <v>5128.0397169959524</v>
      </c>
      <c r="BJ84" s="31"/>
      <c r="BK84" s="31">
        <v>11860</v>
      </c>
      <c r="BL84" s="31"/>
      <c r="BM84" s="31">
        <v>1473</v>
      </c>
      <c r="BN84" s="31"/>
      <c r="BO84" s="32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2"/>
      <c r="CF84" s="31"/>
      <c r="CG84" s="32"/>
      <c r="CH84" s="31">
        <v>205379</v>
      </c>
      <c r="CI84" s="31">
        <v>163341</v>
      </c>
      <c r="CJ84" s="31">
        <v>24815</v>
      </c>
      <c r="CK84" s="31">
        <v>40555.598000000005</v>
      </c>
      <c r="CL84" s="31"/>
      <c r="CM84" s="31"/>
      <c r="CN84" s="31">
        <v>5229</v>
      </c>
      <c r="CO84" s="31"/>
      <c r="CP84" s="31"/>
      <c r="CQ84" s="31"/>
      <c r="CR84" s="31"/>
      <c r="CS84" s="31"/>
      <c r="CT84" s="31"/>
      <c r="CU84" s="31"/>
      <c r="CV84" s="31"/>
      <c r="CW84" s="31">
        <v>3494</v>
      </c>
      <c r="CX84" s="32"/>
      <c r="CY84" s="31"/>
      <c r="CZ84" s="31"/>
      <c r="DA84" s="31"/>
      <c r="DB84" s="31"/>
      <c r="DC84" s="31"/>
      <c r="DD84" s="31"/>
      <c r="DE84" s="31"/>
      <c r="DF84" s="32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2"/>
      <c r="DW84" s="32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2"/>
      <c r="GA84" s="60"/>
    </row>
    <row r="85" spans="1:183">
      <c r="A85" s="61">
        <v>1891</v>
      </c>
      <c r="B85" s="31">
        <v>13648.482</v>
      </c>
      <c r="C85" s="31">
        <v>20928.509000000002</v>
      </c>
      <c r="D85" s="31">
        <v>5905.02</v>
      </c>
      <c r="E85" s="31">
        <v>3232.8340000000003</v>
      </c>
      <c r="F85" s="31">
        <v>97241.096999999994</v>
      </c>
      <c r="G85" s="31">
        <v>115343.35200000001</v>
      </c>
      <c r="H85" s="31">
        <v>52648.482654057021</v>
      </c>
      <c r="I85" s="31">
        <v>14783</v>
      </c>
      <c r="J85" s="31">
        <v>3446.8167780464</v>
      </c>
      <c r="K85" s="31">
        <v>8802</v>
      </c>
      <c r="L85" s="31">
        <v>8856</v>
      </c>
      <c r="M85" s="31">
        <v>150269.44200000001</v>
      </c>
      <c r="N85" s="32">
        <v>495105.03543210344</v>
      </c>
      <c r="O85" s="36"/>
      <c r="P85" s="31"/>
      <c r="Q85" s="31">
        <v>5572</v>
      </c>
      <c r="R85" s="31">
        <v>29495</v>
      </c>
      <c r="S85" s="31"/>
      <c r="T85" s="32"/>
      <c r="U85" s="31">
        <v>14914</v>
      </c>
      <c r="V85" s="31">
        <v>2514.7350000000001</v>
      </c>
      <c r="W85" s="31">
        <v>11976.187999999998</v>
      </c>
      <c r="X85" s="31">
        <v>224026.83899999998</v>
      </c>
      <c r="Y85" s="32">
        <v>253431.76199999999</v>
      </c>
      <c r="Z85" s="31"/>
      <c r="AA85" s="31"/>
      <c r="AB85" s="31"/>
      <c r="AC85" s="31"/>
      <c r="AD85" s="31"/>
      <c r="AE85" s="31"/>
      <c r="AF85" s="31"/>
      <c r="AG85" s="32"/>
      <c r="AH85" s="31"/>
      <c r="AI85" s="31"/>
      <c r="AJ85" s="31"/>
      <c r="AK85" s="31"/>
      <c r="AL85" s="31"/>
      <c r="AM85" s="32"/>
      <c r="AN85" s="31"/>
      <c r="AO85" s="31"/>
      <c r="AP85" s="32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2"/>
      <c r="BG85" s="31"/>
      <c r="BH85" s="31">
        <v>11232</v>
      </c>
      <c r="BI85" s="31">
        <v>5546.5322588094414</v>
      </c>
      <c r="BJ85" s="31"/>
      <c r="BK85" s="31"/>
      <c r="BL85" s="31"/>
      <c r="BM85" s="31">
        <v>1617</v>
      </c>
      <c r="BN85" s="31"/>
      <c r="BO85" s="32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2"/>
      <c r="CF85" s="31"/>
      <c r="CG85" s="32"/>
      <c r="CH85" s="31"/>
      <c r="CI85" s="31">
        <v>148317</v>
      </c>
      <c r="CJ85" s="31">
        <v>25362</v>
      </c>
      <c r="CK85" s="31">
        <v>38620.966999999997</v>
      </c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>
        <v>3529</v>
      </c>
      <c r="CX85" s="32"/>
      <c r="CY85" s="31"/>
      <c r="CZ85" s="31"/>
      <c r="DA85" s="31"/>
      <c r="DB85" s="31"/>
      <c r="DC85" s="31"/>
      <c r="DD85" s="31"/>
      <c r="DE85" s="31"/>
      <c r="DF85" s="32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2"/>
      <c r="DW85" s="32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2"/>
      <c r="GA85" s="60"/>
    </row>
    <row r="86" spans="1:183">
      <c r="A86" s="61">
        <v>1892</v>
      </c>
      <c r="B86" s="31">
        <v>13953.344999999999</v>
      </c>
      <c r="C86" s="31">
        <v>21446.061000000002</v>
      </c>
      <c r="D86" s="31">
        <v>6045.06</v>
      </c>
      <c r="E86" s="31">
        <v>3136.9990000000003</v>
      </c>
      <c r="F86" s="31">
        <v>99697.41</v>
      </c>
      <c r="G86" s="31">
        <v>120089.99200000001</v>
      </c>
      <c r="H86" s="31">
        <v>49688.460775695363</v>
      </c>
      <c r="I86" s="31">
        <v>15006</v>
      </c>
      <c r="J86" s="31">
        <v>3512.6819666565002</v>
      </c>
      <c r="K86" s="31">
        <v>8774</v>
      </c>
      <c r="L86" s="31">
        <v>9627</v>
      </c>
      <c r="M86" s="31">
        <v>146675.55399999997</v>
      </c>
      <c r="N86" s="32">
        <v>497652.56374235183</v>
      </c>
      <c r="O86" s="36"/>
      <c r="P86" s="31"/>
      <c r="Q86" s="31">
        <v>5548</v>
      </c>
      <c r="R86" s="31">
        <v>31707</v>
      </c>
      <c r="S86" s="31"/>
      <c r="T86" s="32"/>
      <c r="U86" s="31">
        <v>13081</v>
      </c>
      <c r="V86" s="31">
        <v>2607.2310000000002</v>
      </c>
      <c r="W86" s="31">
        <v>11906.356000000002</v>
      </c>
      <c r="X86" s="31">
        <v>245756.92499999999</v>
      </c>
      <c r="Y86" s="32">
        <v>273351.51199999999</v>
      </c>
      <c r="Z86" s="31"/>
      <c r="AA86" s="31"/>
      <c r="AB86" s="31"/>
      <c r="AC86" s="31"/>
      <c r="AD86" s="31"/>
      <c r="AE86" s="31"/>
      <c r="AF86" s="31"/>
      <c r="AG86" s="32"/>
      <c r="AH86" s="31"/>
      <c r="AI86" s="31"/>
      <c r="AJ86" s="31"/>
      <c r="AK86" s="31"/>
      <c r="AL86" s="31"/>
      <c r="AM86" s="32"/>
      <c r="AN86" s="31"/>
      <c r="AO86" s="31"/>
      <c r="AP86" s="32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2"/>
      <c r="BG86" s="31"/>
      <c r="BH86" s="31">
        <v>10865</v>
      </c>
      <c r="BI86" s="31">
        <v>5435.6122805203886</v>
      </c>
      <c r="BJ86" s="31"/>
      <c r="BK86" s="31"/>
      <c r="BL86" s="31"/>
      <c r="BM86" s="31">
        <v>1668</v>
      </c>
      <c r="BN86" s="31"/>
      <c r="BO86" s="32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2"/>
      <c r="CF86" s="31"/>
      <c r="CG86" s="32"/>
      <c r="CH86" s="31"/>
      <c r="CI86" s="31">
        <v>160224</v>
      </c>
      <c r="CJ86" s="31">
        <v>26411</v>
      </c>
      <c r="CK86" s="31">
        <v>41200.474999999999</v>
      </c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>
        <v>3651</v>
      </c>
      <c r="CX86" s="32"/>
      <c r="CY86" s="31"/>
      <c r="CZ86" s="31"/>
      <c r="DA86" s="31"/>
      <c r="DB86" s="31"/>
      <c r="DC86" s="31"/>
      <c r="DD86" s="31"/>
      <c r="DE86" s="31"/>
      <c r="DF86" s="32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2"/>
      <c r="DW86" s="32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2"/>
      <c r="GA86" s="60"/>
    </row>
    <row r="87" spans="1:183">
      <c r="A87" s="61">
        <v>1893</v>
      </c>
      <c r="B87" s="31">
        <v>14047.148999999999</v>
      </c>
      <c r="C87" s="31">
        <v>21769.531000000003</v>
      </c>
      <c r="D87" s="31">
        <v>6161.76</v>
      </c>
      <c r="E87" s="31">
        <v>3258.39</v>
      </c>
      <c r="F87" s="31">
        <v>101431.27800000001</v>
      </c>
      <c r="G87" s="31">
        <v>126023.29200000002</v>
      </c>
      <c r="H87" s="31">
        <v>51967.127522146955</v>
      </c>
      <c r="I87" s="31">
        <v>15157</v>
      </c>
      <c r="J87" s="31">
        <v>3605.9845792267001</v>
      </c>
      <c r="K87" s="31">
        <v>9030</v>
      </c>
      <c r="L87" s="31">
        <v>10014</v>
      </c>
      <c r="M87" s="31">
        <v>146675.55399999997</v>
      </c>
      <c r="N87" s="32">
        <v>509141.06610137364</v>
      </c>
      <c r="O87" s="36"/>
      <c r="P87" s="31"/>
      <c r="Q87" s="31">
        <v>5660</v>
      </c>
      <c r="R87" s="31">
        <v>30597</v>
      </c>
      <c r="S87" s="31"/>
      <c r="T87" s="32"/>
      <c r="U87" s="31">
        <v>12362</v>
      </c>
      <c r="V87" s="31">
        <v>2670.8220000000001</v>
      </c>
      <c r="W87" s="31">
        <v>11836.523999999999</v>
      </c>
      <c r="X87" s="31">
        <v>233857.11600000001</v>
      </c>
      <c r="Y87" s="32">
        <v>260726.462</v>
      </c>
      <c r="Z87" s="31"/>
      <c r="AA87" s="31"/>
      <c r="AB87" s="31"/>
      <c r="AC87" s="31"/>
      <c r="AD87" s="31"/>
      <c r="AE87" s="31"/>
      <c r="AF87" s="31"/>
      <c r="AG87" s="32"/>
      <c r="AH87" s="31"/>
      <c r="AI87" s="31"/>
      <c r="AJ87" s="31"/>
      <c r="AK87" s="31"/>
      <c r="AL87" s="31"/>
      <c r="AM87" s="32"/>
      <c r="AN87" s="31"/>
      <c r="AO87" s="31"/>
      <c r="AP87" s="32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2"/>
      <c r="BG87" s="31"/>
      <c r="BH87" s="31">
        <v>9474</v>
      </c>
      <c r="BI87" s="31">
        <v>5705.6347363581535</v>
      </c>
      <c r="BJ87" s="31"/>
      <c r="BK87" s="31"/>
      <c r="BL87" s="31"/>
      <c r="BM87" s="31">
        <v>1823</v>
      </c>
      <c r="BN87" s="31"/>
      <c r="BO87" s="32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2"/>
      <c r="CF87" s="31"/>
      <c r="CG87" s="32"/>
      <c r="CH87" s="31"/>
      <c r="CI87" s="31">
        <v>164280</v>
      </c>
      <c r="CJ87" s="31">
        <v>27187</v>
      </c>
      <c r="CK87" s="31">
        <v>41343.781000000003</v>
      </c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>
        <v>3709</v>
      </c>
      <c r="CX87" s="32"/>
      <c r="CY87" s="31"/>
      <c r="CZ87" s="31"/>
      <c r="DA87" s="31"/>
      <c r="DB87" s="31"/>
      <c r="DC87" s="31"/>
      <c r="DD87" s="31"/>
      <c r="DE87" s="31"/>
      <c r="DF87" s="32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2"/>
      <c r="DW87" s="32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2"/>
      <c r="GA87" s="60"/>
    </row>
    <row r="88" spans="1:183">
      <c r="A88" s="61">
        <v>1894</v>
      </c>
      <c r="B88" s="31">
        <v>14867.933999999999</v>
      </c>
      <c r="C88" s="31">
        <v>22093.001</v>
      </c>
      <c r="D88" s="31">
        <v>6290.13</v>
      </c>
      <c r="E88" s="31">
        <v>3513.95</v>
      </c>
      <c r="F88" s="31">
        <v>105187.992</v>
      </c>
      <c r="G88" s="31">
        <v>129108.60799999999</v>
      </c>
      <c r="H88" s="31">
        <v>51234.636914415474</v>
      </c>
      <c r="I88" s="31">
        <v>15524</v>
      </c>
      <c r="J88" s="31">
        <v>3627.9652606065001</v>
      </c>
      <c r="K88" s="31">
        <v>9155</v>
      </c>
      <c r="L88" s="31">
        <v>9783</v>
      </c>
      <c r="M88" s="31">
        <v>156558.74600000001</v>
      </c>
      <c r="N88" s="32">
        <v>526944.96317502193</v>
      </c>
      <c r="O88" s="36"/>
      <c r="P88" s="31"/>
      <c r="Q88" s="31">
        <v>5587</v>
      </c>
      <c r="R88" s="31">
        <v>30939</v>
      </c>
      <c r="S88" s="31"/>
      <c r="T88" s="32"/>
      <c r="U88" s="31">
        <v>12784</v>
      </c>
      <c r="V88" s="31">
        <v>2584.107</v>
      </c>
      <c r="W88" s="31">
        <v>12395.18</v>
      </c>
      <c r="X88" s="31">
        <v>227131.13699999999</v>
      </c>
      <c r="Y88" s="32">
        <v>254894.424</v>
      </c>
      <c r="Z88" s="31"/>
      <c r="AA88" s="31"/>
      <c r="AB88" s="31"/>
      <c r="AC88" s="31"/>
      <c r="AD88" s="31"/>
      <c r="AE88" s="31"/>
      <c r="AF88" s="31"/>
      <c r="AG88" s="32"/>
      <c r="AH88" s="31"/>
      <c r="AI88" s="31"/>
      <c r="AJ88" s="31"/>
      <c r="AK88" s="31"/>
      <c r="AL88" s="31"/>
      <c r="AM88" s="32"/>
      <c r="AN88" s="31"/>
      <c r="AO88" s="31"/>
      <c r="AP88" s="32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2"/>
      <c r="BG88" s="31"/>
      <c r="BH88" s="31">
        <v>9695</v>
      </c>
      <c r="BI88" s="31">
        <v>5611.7330366149163</v>
      </c>
      <c r="BJ88" s="31"/>
      <c r="BK88" s="31"/>
      <c r="BL88" s="31"/>
      <c r="BM88" s="31">
        <v>2046</v>
      </c>
      <c r="BN88" s="31"/>
      <c r="BO88" s="32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2"/>
      <c r="CF88" s="31"/>
      <c r="CG88" s="32"/>
      <c r="CH88" s="31"/>
      <c r="CI88" s="31">
        <v>166799</v>
      </c>
      <c r="CJ88" s="31">
        <v>27643</v>
      </c>
      <c r="CK88" s="31">
        <v>46287.837999999996</v>
      </c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>
        <v>3739</v>
      </c>
      <c r="CX88" s="32"/>
      <c r="CY88" s="31"/>
      <c r="CZ88" s="31"/>
      <c r="DA88" s="31"/>
      <c r="DB88" s="31"/>
      <c r="DC88" s="31"/>
      <c r="DD88" s="31"/>
      <c r="DE88" s="31"/>
      <c r="DF88" s="32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2"/>
      <c r="DW88" s="32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2"/>
      <c r="GA88" s="60"/>
    </row>
    <row r="89" spans="1:183">
      <c r="A89" s="61">
        <v>1895</v>
      </c>
      <c r="B89" s="31">
        <v>15266.600999999999</v>
      </c>
      <c r="C89" s="31">
        <v>22610.553000000004</v>
      </c>
      <c r="D89" s="31">
        <v>6640.23</v>
      </c>
      <c r="E89" s="31">
        <v>3705.62</v>
      </c>
      <c r="F89" s="31">
        <v>103020.65699999999</v>
      </c>
      <c r="G89" s="31">
        <v>135279.24</v>
      </c>
      <c r="H89" s="31">
        <v>52027.204062231707</v>
      </c>
      <c r="I89" s="31">
        <v>16015</v>
      </c>
      <c r="J89" s="31">
        <v>3671.8497678368003</v>
      </c>
      <c r="K89" s="31">
        <v>9611</v>
      </c>
      <c r="L89" s="31">
        <v>10861</v>
      </c>
      <c r="M89" s="31">
        <v>161500.342</v>
      </c>
      <c r="N89" s="32">
        <v>540209.29683006846</v>
      </c>
      <c r="O89" s="36"/>
      <c r="P89" s="31"/>
      <c r="Q89" s="31">
        <v>5827</v>
      </c>
      <c r="R89" s="31">
        <v>30668</v>
      </c>
      <c r="S89" s="31"/>
      <c r="T89" s="32"/>
      <c r="U89" s="31">
        <v>12066</v>
      </c>
      <c r="V89" s="31">
        <v>2676.6030000000001</v>
      </c>
      <c r="W89" s="31">
        <v>12255.516000000001</v>
      </c>
      <c r="X89" s="31">
        <v>254552.43600000002</v>
      </c>
      <c r="Y89" s="32">
        <v>281550.55499999999</v>
      </c>
      <c r="Z89" s="31"/>
      <c r="AA89" s="31"/>
      <c r="AB89" s="31"/>
      <c r="AC89" s="31"/>
      <c r="AD89" s="31"/>
      <c r="AE89" s="31"/>
      <c r="AF89" s="31"/>
      <c r="AG89" s="32"/>
      <c r="AH89" s="31"/>
      <c r="AI89" s="31"/>
      <c r="AJ89" s="31"/>
      <c r="AK89" s="31"/>
      <c r="AL89" s="31"/>
      <c r="AM89" s="32"/>
      <c r="AN89" s="31"/>
      <c r="AO89" s="31"/>
      <c r="AP89" s="32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2"/>
      <c r="BG89" s="31"/>
      <c r="BH89" s="31">
        <v>12519</v>
      </c>
      <c r="BI89" s="31">
        <v>6005.5666861216678</v>
      </c>
      <c r="BJ89" s="31"/>
      <c r="BK89" s="31">
        <v>14337</v>
      </c>
      <c r="BL89" s="31"/>
      <c r="BM89" s="31">
        <v>2034</v>
      </c>
      <c r="BN89" s="31"/>
      <c r="BO89" s="32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2"/>
      <c r="CF89" s="31"/>
      <c r="CG89" s="32"/>
      <c r="CH89" s="31"/>
      <c r="CI89" s="31">
        <v>162696</v>
      </c>
      <c r="CJ89" s="31">
        <v>28281</v>
      </c>
      <c r="CK89" s="31">
        <v>46932.714999999997</v>
      </c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>
        <v>3934</v>
      </c>
      <c r="CX89" s="32"/>
      <c r="CY89" s="31"/>
      <c r="CZ89" s="31"/>
      <c r="DA89" s="31"/>
      <c r="DB89" s="31"/>
      <c r="DC89" s="31"/>
      <c r="DD89" s="31"/>
      <c r="DE89" s="31"/>
      <c r="DF89" s="32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2"/>
      <c r="DW89" s="32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2"/>
      <c r="GA89" s="60"/>
    </row>
    <row r="90" spans="1:183">
      <c r="A90" s="61">
        <v>1896</v>
      </c>
      <c r="B90" s="31">
        <v>15501.110999999999</v>
      </c>
      <c r="C90" s="31">
        <v>23063.411</v>
      </c>
      <c r="D90" s="31">
        <v>6885.3</v>
      </c>
      <c r="E90" s="31">
        <v>3948.4019999999996</v>
      </c>
      <c r="F90" s="31">
        <v>107933.28300000001</v>
      </c>
      <c r="G90" s="31">
        <v>140025.88</v>
      </c>
      <c r="H90" s="31">
        <v>53456.16873343246</v>
      </c>
      <c r="I90" s="31">
        <v>15405</v>
      </c>
      <c r="J90" s="31">
        <v>3776.1427210969</v>
      </c>
      <c r="K90" s="31">
        <v>10129</v>
      </c>
      <c r="L90" s="31">
        <v>11142</v>
      </c>
      <c r="M90" s="31">
        <v>168238.88200000004</v>
      </c>
      <c r="N90" s="32">
        <v>559504.5804545295</v>
      </c>
      <c r="O90" s="36"/>
      <c r="P90" s="31"/>
      <c r="Q90" s="31">
        <v>5908</v>
      </c>
      <c r="R90" s="31">
        <v>28224</v>
      </c>
      <c r="S90" s="31"/>
      <c r="T90" s="32"/>
      <c r="U90" s="31">
        <v>12982</v>
      </c>
      <c r="V90" s="31">
        <v>2982.9960000000005</v>
      </c>
      <c r="W90" s="31">
        <v>11941.272000000003</v>
      </c>
      <c r="X90" s="31">
        <v>249378.60600000003</v>
      </c>
      <c r="Y90" s="32">
        <v>277284.87400000001</v>
      </c>
      <c r="Z90" s="31"/>
      <c r="AA90" s="31"/>
      <c r="AB90" s="31"/>
      <c r="AC90" s="31"/>
      <c r="AD90" s="31"/>
      <c r="AE90" s="31"/>
      <c r="AF90" s="31"/>
      <c r="AG90" s="32"/>
      <c r="AH90" s="31"/>
      <c r="AI90" s="31"/>
      <c r="AJ90" s="31"/>
      <c r="AK90" s="31"/>
      <c r="AL90" s="31"/>
      <c r="AM90" s="32"/>
      <c r="AN90" s="31"/>
      <c r="AO90" s="31"/>
      <c r="AP90" s="32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2"/>
      <c r="BG90" s="31"/>
      <c r="BH90" s="31">
        <v>11616</v>
      </c>
      <c r="BI90" s="31">
        <v>6039.4191938252188</v>
      </c>
      <c r="BJ90" s="31"/>
      <c r="BK90" s="31"/>
      <c r="BL90" s="31">
        <v>1934</v>
      </c>
      <c r="BM90" s="31">
        <v>2155</v>
      </c>
      <c r="BN90" s="31"/>
      <c r="BO90" s="32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2"/>
      <c r="CF90" s="31"/>
      <c r="CG90" s="32"/>
      <c r="CH90" s="31"/>
      <c r="CI90" s="31">
        <v>150699</v>
      </c>
      <c r="CJ90" s="31">
        <v>28099</v>
      </c>
      <c r="CK90" s="31">
        <v>44353.207000000002</v>
      </c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>
        <v>4018</v>
      </c>
      <c r="CX90" s="32"/>
      <c r="CY90" s="31"/>
      <c r="CZ90" s="31"/>
      <c r="DA90" s="31"/>
      <c r="DB90" s="31"/>
      <c r="DC90" s="31"/>
      <c r="DD90" s="31"/>
      <c r="DE90" s="31"/>
      <c r="DF90" s="32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2"/>
      <c r="DW90" s="32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2"/>
      <c r="GA90" s="60"/>
    </row>
    <row r="91" spans="1:183">
      <c r="A91" s="61">
        <v>1897</v>
      </c>
      <c r="B91" s="31">
        <v>15829.424999999999</v>
      </c>
      <c r="C91" s="31">
        <v>23483.921999999999</v>
      </c>
      <c r="D91" s="31">
        <v>7048.68</v>
      </c>
      <c r="E91" s="31">
        <v>4140.0719999999992</v>
      </c>
      <c r="F91" s="31">
        <v>106488.39300000001</v>
      </c>
      <c r="G91" s="31">
        <v>144060.524</v>
      </c>
      <c r="H91" s="31">
        <v>51091.010360624598</v>
      </c>
      <c r="I91" s="31">
        <v>16959</v>
      </c>
      <c r="J91" s="31">
        <v>3976.4282304527001</v>
      </c>
      <c r="K91" s="31">
        <v>10580</v>
      </c>
      <c r="L91" s="31">
        <v>11716</v>
      </c>
      <c r="M91" s="31">
        <v>170485.06200000003</v>
      </c>
      <c r="N91" s="32">
        <v>565858.51659107732</v>
      </c>
      <c r="O91" s="36"/>
      <c r="P91" s="31"/>
      <c r="Q91" s="31">
        <v>6251</v>
      </c>
      <c r="R91" s="31">
        <v>29659</v>
      </c>
      <c r="S91" s="31"/>
      <c r="T91" s="32"/>
      <c r="U91" s="31">
        <v>12264</v>
      </c>
      <c r="V91" s="31">
        <v>3017.6820000000002</v>
      </c>
      <c r="W91" s="31">
        <v>13233.163999999999</v>
      </c>
      <c r="X91" s="31">
        <v>273178.22399999999</v>
      </c>
      <c r="Y91" s="32">
        <v>301693.07</v>
      </c>
      <c r="Z91" s="31"/>
      <c r="AA91" s="31"/>
      <c r="AB91" s="31"/>
      <c r="AC91" s="31"/>
      <c r="AD91" s="31"/>
      <c r="AE91" s="31"/>
      <c r="AF91" s="31"/>
      <c r="AG91" s="32"/>
      <c r="AH91" s="31"/>
      <c r="AI91" s="31"/>
      <c r="AJ91" s="31"/>
      <c r="AK91" s="31"/>
      <c r="AL91" s="31"/>
      <c r="AM91" s="32"/>
      <c r="AN91" s="31"/>
      <c r="AO91" s="31"/>
      <c r="AP91" s="32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2"/>
      <c r="BG91" s="31"/>
      <c r="BH91" s="31">
        <v>11712</v>
      </c>
      <c r="BI91" s="31">
        <v>5905.6186637326946</v>
      </c>
      <c r="BJ91" s="31"/>
      <c r="BK91" s="31"/>
      <c r="BL91" s="31">
        <v>2114</v>
      </c>
      <c r="BM91" s="31">
        <v>2092</v>
      </c>
      <c r="BN91" s="31"/>
      <c r="BO91" s="32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2"/>
      <c r="CF91" s="31"/>
      <c r="CG91" s="32"/>
      <c r="CH91" s="31"/>
      <c r="CI91" s="31">
        <v>178236</v>
      </c>
      <c r="CJ91" s="31">
        <v>28509</v>
      </c>
      <c r="CK91" s="31">
        <v>45284.696000000004</v>
      </c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>
        <v>4221</v>
      </c>
      <c r="CX91" s="32"/>
      <c r="CY91" s="31"/>
      <c r="CZ91" s="31"/>
      <c r="DA91" s="31"/>
      <c r="DB91" s="31"/>
      <c r="DC91" s="31"/>
      <c r="DD91" s="31"/>
      <c r="DE91" s="31"/>
      <c r="DF91" s="32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2"/>
      <c r="DW91" s="32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2"/>
      <c r="GA91" s="60"/>
    </row>
    <row r="92" spans="1:183">
      <c r="A92" s="61">
        <v>1898</v>
      </c>
      <c r="B92" s="31">
        <v>16720.563000000002</v>
      </c>
      <c r="C92" s="31">
        <v>23872.085999999999</v>
      </c>
      <c r="D92" s="31">
        <v>7165.38</v>
      </c>
      <c r="E92" s="31">
        <v>4318.9639999999999</v>
      </c>
      <c r="F92" s="31">
        <v>111689.99699999999</v>
      </c>
      <c r="G92" s="31">
        <v>150231.15599999999</v>
      </c>
      <c r="H92" s="31">
        <v>55645.743208921151</v>
      </c>
      <c r="I92" s="31">
        <v>17310</v>
      </c>
      <c r="J92" s="31">
        <v>4009.3992525224003</v>
      </c>
      <c r="K92" s="31">
        <v>10958</v>
      </c>
      <c r="L92" s="31">
        <v>11927</v>
      </c>
      <c r="M92" s="31">
        <v>178795.92799999996</v>
      </c>
      <c r="N92" s="32">
        <v>592644.21646144346</v>
      </c>
      <c r="O92" s="36"/>
      <c r="P92" s="31"/>
      <c r="Q92" s="31">
        <v>6469</v>
      </c>
      <c r="R92" s="31">
        <v>31945</v>
      </c>
      <c r="S92" s="31"/>
      <c r="T92" s="32"/>
      <c r="U92" s="31">
        <v>14172</v>
      </c>
      <c r="V92" s="31">
        <v>3104.3969999999999</v>
      </c>
      <c r="W92" s="31">
        <v>13756.903999999999</v>
      </c>
      <c r="X92" s="31">
        <v>278869.43699999998</v>
      </c>
      <c r="Y92" s="32">
        <v>309902.73799999995</v>
      </c>
      <c r="Z92" s="31"/>
      <c r="AA92" s="31"/>
      <c r="AB92" s="31"/>
      <c r="AC92" s="31"/>
      <c r="AD92" s="31"/>
      <c r="AE92" s="31"/>
      <c r="AF92" s="31"/>
      <c r="AG92" s="32"/>
      <c r="AH92" s="31"/>
      <c r="AI92" s="31"/>
      <c r="AJ92" s="31"/>
      <c r="AK92" s="31"/>
      <c r="AL92" s="31"/>
      <c r="AM92" s="32"/>
      <c r="AN92" s="31"/>
      <c r="AO92" s="31"/>
      <c r="AP92" s="32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2"/>
      <c r="BG92" s="31"/>
      <c r="BH92" s="31">
        <v>12300</v>
      </c>
      <c r="BI92" s="31">
        <v>6621.4555059468148</v>
      </c>
      <c r="BJ92" s="31"/>
      <c r="BK92" s="31"/>
      <c r="BL92" s="31">
        <v>2251</v>
      </c>
      <c r="BM92" s="31">
        <v>1944</v>
      </c>
      <c r="BN92" s="31"/>
      <c r="BO92" s="32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2"/>
      <c r="CF92" s="31"/>
      <c r="CG92" s="32"/>
      <c r="CH92" s="31"/>
      <c r="CI92" s="31">
        <v>178599</v>
      </c>
      <c r="CJ92" s="31">
        <v>28874</v>
      </c>
      <c r="CK92" s="31">
        <v>53883.056000000004</v>
      </c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>
        <v>4461</v>
      </c>
      <c r="CX92" s="32"/>
      <c r="CY92" s="31"/>
      <c r="CZ92" s="31"/>
      <c r="DA92" s="31"/>
      <c r="DB92" s="31"/>
      <c r="DC92" s="31"/>
      <c r="DD92" s="31"/>
      <c r="DE92" s="31"/>
      <c r="DF92" s="32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2"/>
      <c r="DW92" s="32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2"/>
      <c r="GA92" s="60"/>
    </row>
    <row r="93" spans="1:183">
      <c r="A93" s="61">
        <v>1899</v>
      </c>
      <c r="B93" s="31">
        <v>17072.328000000001</v>
      </c>
      <c r="C93" s="31">
        <v>24357.291000000001</v>
      </c>
      <c r="D93" s="31">
        <v>7468.8</v>
      </c>
      <c r="E93" s="31">
        <v>4216.74</v>
      </c>
      <c r="F93" s="31">
        <v>118047.51300000001</v>
      </c>
      <c r="G93" s="31">
        <v>155689.79199999999</v>
      </c>
      <c r="H93" s="31">
        <v>56944.049370895904</v>
      </c>
      <c r="I93" s="31">
        <v>17566</v>
      </c>
      <c r="J93" s="31">
        <v>4132.9060881075002</v>
      </c>
      <c r="K93" s="31">
        <v>11344</v>
      </c>
      <c r="L93" s="31">
        <v>12513</v>
      </c>
      <c r="M93" s="31">
        <v>186208.32200000004</v>
      </c>
      <c r="N93" s="32">
        <v>615560.74145900342</v>
      </c>
      <c r="O93" s="36"/>
      <c r="P93" s="31"/>
      <c r="Q93" s="31">
        <v>6701</v>
      </c>
      <c r="R93" s="31">
        <v>32457</v>
      </c>
      <c r="S93" s="31"/>
      <c r="T93" s="32"/>
      <c r="U93" s="31">
        <v>14172</v>
      </c>
      <c r="V93" s="31">
        <v>3208.4549999999999</v>
      </c>
      <c r="W93" s="31">
        <v>15048.796</v>
      </c>
      <c r="X93" s="31">
        <v>304221.20399999997</v>
      </c>
      <c r="Y93" s="32">
        <v>336650.45499999996</v>
      </c>
      <c r="Z93" s="31"/>
      <c r="AA93" s="31"/>
      <c r="AB93" s="31"/>
      <c r="AC93" s="31"/>
      <c r="AD93" s="31"/>
      <c r="AE93" s="31"/>
      <c r="AF93" s="31"/>
      <c r="AG93" s="32"/>
      <c r="AH93" s="31"/>
      <c r="AI93" s="31"/>
      <c r="AJ93" s="31"/>
      <c r="AK93" s="31"/>
      <c r="AL93" s="31"/>
      <c r="AM93" s="32"/>
      <c r="AN93" s="31"/>
      <c r="AO93" s="31"/>
      <c r="AP93" s="32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2"/>
      <c r="BG93" s="31"/>
      <c r="BH93" s="31">
        <v>12347</v>
      </c>
      <c r="BI93" s="31">
        <v>6662.8127929141083</v>
      </c>
      <c r="BJ93" s="31"/>
      <c r="BK93" s="31"/>
      <c r="BL93" s="31">
        <v>2376</v>
      </c>
      <c r="BM93" s="31">
        <v>2010</v>
      </c>
      <c r="BN93" s="31"/>
      <c r="BO93" s="32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2"/>
      <c r="CF93" s="31"/>
      <c r="CG93" s="32"/>
      <c r="CH93" s="31"/>
      <c r="CI93" s="31">
        <v>164690</v>
      </c>
      <c r="CJ93" s="31">
        <v>30608</v>
      </c>
      <c r="CK93" s="31">
        <v>49870.487999999998</v>
      </c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>
        <v>4779</v>
      </c>
      <c r="CX93" s="32"/>
      <c r="CY93" s="31"/>
      <c r="CZ93" s="31"/>
      <c r="DA93" s="31"/>
      <c r="DB93" s="31"/>
      <c r="DC93" s="31"/>
      <c r="DD93" s="31"/>
      <c r="DE93" s="31"/>
      <c r="DF93" s="32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2"/>
      <c r="DW93" s="32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2"/>
      <c r="GA93" s="60"/>
    </row>
    <row r="94" spans="1:183">
      <c r="A94" s="61">
        <v>1900</v>
      </c>
      <c r="B94" s="31">
        <v>17213.034</v>
      </c>
      <c r="C94" s="31">
        <v>25068.924999999999</v>
      </c>
      <c r="D94" s="31">
        <v>7725.54</v>
      </c>
      <c r="E94" s="31">
        <v>4414.799</v>
      </c>
      <c r="F94" s="31">
        <v>116747.11199999999</v>
      </c>
      <c r="G94" s="31">
        <v>162335.08800000002</v>
      </c>
      <c r="H94" s="31">
        <v>60113.615842018713</v>
      </c>
      <c r="I94" s="31">
        <v>17604</v>
      </c>
      <c r="J94" s="31">
        <v>4185.0141369728999</v>
      </c>
      <c r="K94" s="31">
        <v>11303</v>
      </c>
      <c r="L94" s="31">
        <v>12649</v>
      </c>
      <c r="M94" s="31">
        <v>184860.61399999997</v>
      </c>
      <c r="N94" s="32">
        <v>624219.74197899166</v>
      </c>
      <c r="O94" s="36"/>
      <c r="P94" s="31">
        <v>6704</v>
      </c>
      <c r="Q94" s="31">
        <v>7037</v>
      </c>
      <c r="R94" s="31">
        <v>33164</v>
      </c>
      <c r="S94" s="31">
        <v>2862</v>
      </c>
      <c r="T94" s="32">
        <v>673986.74197899166</v>
      </c>
      <c r="U94" s="31">
        <v>15014</v>
      </c>
      <c r="V94" s="31">
        <v>3468.6</v>
      </c>
      <c r="W94" s="31">
        <v>15886.78</v>
      </c>
      <c r="X94" s="31">
        <v>312499.33199999999</v>
      </c>
      <c r="Y94" s="32">
        <v>346868.712</v>
      </c>
      <c r="Z94" s="31">
        <v>548</v>
      </c>
      <c r="AA94" s="31">
        <v>4892</v>
      </c>
      <c r="AB94" s="31">
        <v>20994</v>
      </c>
      <c r="AC94" s="31">
        <v>11990</v>
      </c>
      <c r="AD94" s="31">
        <v>38016</v>
      </c>
      <c r="AE94" s="31">
        <v>15565</v>
      </c>
      <c r="AF94" s="31">
        <v>10079</v>
      </c>
      <c r="AG94" s="32">
        <v>102084</v>
      </c>
      <c r="AH94" s="31"/>
      <c r="AI94" s="31"/>
      <c r="AJ94" s="31"/>
      <c r="AK94" s="31"/>
      <c r="AL94" s="31"/>
      <c r="AM94" s="32"/>
      <c r="AN94" s="31"/>
      <c r="AO94" s="31"/>
      <c r="AP94" s="32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2">
        <v>154049</v>
      </c>
      <c r="BG94" s="31">
        <v>12931.835088199099</v>
      </c>
      <c r="BH94" s="31">
        <v>12201</v>
      </c>
      <c r="BI94" s="31">
        <v>6492.1130123303428</v>
      </c>
      <c r="BJ94" s="31">
        <v>3890.6609074761836</v>
      </c>
      <c r="BK94" s="31">
        <v>18585</v>
      </c>
      <c r="BL94" s="31">
        <v>2502</v>
      </c>
      <c r="BM94" s="31">
        <v>2030</v>
      </c>
      <c r="BN94" s="31">
        <v>2087.4500681293075</v>
      </c>
      <c r="BO94" s="32">
        <v>60720.059076134938</v>
      </c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5">
        <v>9974</v>
      </c>
      <c r="CF94" s="31">
        <v>1217</v>
      </c>
      <c r="CG94" s="32">
        <v>71911.05907613493</v>
      </c>
      <c r="CH94" s="31">
        <v>218154</v>
      </c>
      <c r="CI94" s="31">
        <v>170466</v>
      </c>
      <c r="CJ94" s="31">
        <v>31748</v>
      </c>
      <c r="CK94" s="31">
        <v>52020.078000000001</v>
      </c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>
        <v>5048</v>
      </c>
      <c r="CX94" s="32">
        <v>500686</v>
      </c>
      <c r="CY94" s="31"/>
      <c r="CZ94" s="31"/>
      <c r="DA94" s="31"/>
      <c r="DB94" s="31"/>
      <c r="DC94" s="31"/>
      <c r="DD94" s="31"/>
      <c r="DE94" s="31"/>
      <c r="DF94" s="32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2"/>
      <c r="DW94" s="32">
        <v>556845</v>
      </c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2">
        <v>66136</v>
      </c>
      <c r="GA94" s="60">
        <v>1971880.5130551266</v>
      </c>
    </row>
    <row r="95" spans="1:183">
      <c r="A95" s="61">
        <v>1901</v>
      </c>
      <c r="B95" s="31">
        <v>17283.386999999999</v>
      </c>
      <c r="C95" s="31">
        <v>25295.353999999999</v>
      </c>
      <c r="D95" s="31">
        <v>8052.3</v>
      </c>
      <c r="E95" s="31">
        <v>4363.6869999999999</v>
      </c>
      <c r="F95" s="31">
        <v>114868.755</v>
      </c>
      <c r="G95" s="31">
        <v>158537.77599999998</v>
      </c>
      <c r="H95" s="31">
        <v>64016.027118812541</v>
      </c>
      <c r="I95" s="31">
        <v>17958</v>
      </c>
      <c r="J95" s="31">
        <v>4289.3070902330001</v>
      </c>
      <c r="K95" s="31">
        <v>11591</v>
      </c>
      <c r="L95" s="31">
        <v>12511</v>
      </c>
      <c r="M95" s="31">
        <v>184860.61399999997</v>
      </c>
      <c r="N95" s="32">
        <v>623627.20720904553</v>
      </c>
      <c r="O95" s="36"/>
      <c r="P95" s="31"/>
      <c r="Q95" s="31">
        <v>6914</v>
      </c>
      <c r="R95" s="31">
        <v>35471</v>
      </c>
      <c r="S95" s="31"/>
      <c r="T95" s="32"/>
      <c r="U95" s="31">
        <v>14568</v>
      </c>
      <c r="V95" s="31">
        <v>3480.1620000000003</v>
      </c>
      <c r="W95" s="31">
        <v>17143.756000000001</v>
      </c>
      <c r="X95" s="31">
        <v>347681.37599999999</v>
      </c>
      <c r="Y95" s="32">
        <v>382873.29399999999</v>
      </c>
      <c r="Z95" s="31"/>
      <c r="AA95" s="31"/>
      <c r="AB95" s="31"/>
      <c r="AC95" s="31"/>
      <c r="AD95" s="31"/>
      <c r="AE95" s="31"/>
      <c r="AF95" s="31"/>
      <c r="AG95" s="32"/>
      <c r="AH95" s="31"/>
      <c r="AI95" s="31"/>
      <c r="AJ95" s="31"/>
      <c r="AK95" s="31"/>
      <c r="AL95" s="31"/>
      <c r="AM95" s="32"/>
      <c r="AN95" s="31"/>
      <c r="AO95" s="31"/>
      <c r="AP95" s="32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2"/>
      <c r="BG95" s="31">
        <v>14036.126623820592</v>
      </c>
      <c r="BH95" s="31">
        <v>13425</v>
      </c>
      <c r="BI95" s="31">
        <v>6654.6831924960206</v>
      </c>
      <c r="BJ95" s="31">
        <v>4169</v>
      </c>
      <c r="BK95" s="31">
        <v>20167</v>
      </c>
      <c r="BL95" s="31">
        <v>2685</v>
      </c>
      <c r="BM95" s="31">
        <v>2077</v>
      </c>
      <c r="BN95" s="31">
        <v>2052.5534864432552</v>
      </c>
      <c r="BO95" s="32">
        <v>65266.36330275987</v>
      </c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2"/>
      <c r="CF95" s="31"/>
      <c r="CG95" s="32"/>
      <c r="CH95" s="31"/>
      <c r="CI95" s="31">
        <v>173957</v>
      </c>
      <c r="CJ95" s="31">
        <v>31352</v>
      </c>
      <c r="CK95" s="31">
        <v>53883.056000000004</v>
      </c>
      <c r="CL95" s="31"/>
      <c r="CM95" s="31"/>
      <c r="CN95" s="31"/>
      <c r="CO95" s="31">
        <v>1766</v>
      </c>
      <c r="CP95" s="31"/>
      <c r="CQ95" s="31">
        <v>7332</v>
      </c>
      <c r="CR95" s="31"/>
      <c r="CS95" s="31"/>
      <c r="CT95" s="31"/>
      <c r="CU95" s="31"/>
      <c r="CV95" s="31"/>
      <c r="CW95" s="31">
        <v>4804</v>
      </c>
      <c r="CX95" s="32"/>
      <c r="CY95" s="31"/>
      <c r="CZ95" s="31"/>
      <c r="DA95" s="31"/>
      <c r="DB95" s="31"/>
      <c r="DC95" s="31"/>
      <c r="DD95" s="31"/>
      <c r="DE95" s="31"/>
      <c r="DF95" s="32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2"/>
      <c r="DW95" s="32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2"/>
      <c r="GA95" s="60"/>
    </row>
    <row r="96" spans="1:183">
      <c r="A96" s="61">
        <v>1902</v>
      </c>
      <c r="B96" s="31">
        <v>17963.466</v>
      </c>
      <c r="C96" s="31">
        <v>25812.906000000003</v>
      </c>
      <c r="D96" s="31">
        <v>8239.02</v>
      </c>
      <c r="E96" s="31">
        <v>4274.241</v>
      </c>
      <c r="F96" s="31">
        <v>112990.398</v>
      </c>
      <c r="G96" s="31">
        <v>162335.08800000002</v>
      </c>
      <c r="H96" s="31">
        <v>62231.10267237384</v>
      </c>
      <c r="I96" s="31">
        <v>18796</v>
      </c>
      <c r="J96" s="31">
        <v>4355.1722788430998</v>
      </c>
      <c r="K96" s="31">
        <v>11614</v>
      </c>
      <c r="L96" s="31">
        <v>12801</v>
      </c>
      <c r="M96" s="31">
        <v>189577.59200000003</v>
      </c>
      <c r="N96" s="32">
        <v>630989.98595121701</v>
      </c>
      <c r="O96" s="36"/>
      <c r="P96" s="31"/>
      <c r="Q96" s="31">
        <v>6954</v>
      </c>
      <c r="R96" s="31">
        <v>34440</v>
      </c>
      <c r="S96" s="31"/>
      <c r="T96" s="32"/>
      <c r="U96" s="31">
        <v>14717</v>
      </c>
      <c r="V96" s="31">
        <v>3746.0879999999997</v>
      </c>
      <c r="W96" s="31">
        <v>18819.723999999998</v>
      </c>
      <c r="X96" s="31">
        <v>351303.05700000003</v>
      </c>
      <c r="Y96" s="32">
        <v>388585.86900000001</v>
      </c>
      <c r="Z96" s="31"/>
      <c r="AA96" s="31"/>
      <c r="AB96" s="31"/>
      <c r="AC96" s="31"/>
      <c r="AD96" s="31"/>
      <c r="AE96" s="31"/>
      <c r="AF96" s="31"/>
      <c r="AG96" s="32"/>
      <c r="AH96" s="31"/>
      <c r="AI96" s="31"/>
      <c r="AJ96" s="31"/>
      <c r="AK96" s="31"/>
      <c r="AL96" s="31"/>
      <c r="AM96" s="32"/>
      <c r="AN96" s="31"/>
      <c r="AO96" s="31"/>
      <c r="AP96" s="32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2"/>
      <c r="BG96" s="31">
        <v>13745.523588130725</v>
      </c>
      <c r="BH96" s="31">
        <v>13425</v>
      </c>
      <c r="BI96" s="31">
        <v>6945.3504318145042</v>
      </c>
      <c r="BJ96" s="31">
        <v>4245</v>
      </c>
      <c r="BK96" s="31">
        <v>18741</v>
      </c>
      <c r="BL96" s="31">
        <v>2832</v>
      </c>
      <c r="BM96" s="31">
        <v>2431</v>
      </c>
      <c r="BN96" s="31">
        <v>2233.3812279073445</v>
      </c>
      <c r="BO96" s="32">
        <v>64598.255247852576</v>
      </c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2"/>
      <c r="CF96" s="31"/>
      <c r="CG96" s="32"/>
      <c r="CH96" s="31"/>
      <c r="CI96" s="31">
        <v>188504</v>
      </c>
      <c r="CJ96" s="31">
        <v>30904</v>
      </c>
      <c r="CK96" s="31">
        <v>51088.588999999993</v>
      </c>
      <c r="CL96" s="31">
        <v>5119</v>
      </c>
      <c r="CM96" s="31"/>
      <c r="CN96" s="31"/>
      <c r="CO96" s="31">
        <v>1810</v>
      </c>
      <c r="CP96" s="31"/>
      <c r="CQ96" s="31"/>
      <c r="CR96" s="31"/>
      <c r="CS96" s="31"/>
      <c r="CT96" s="31"/>
      <c r="CU96" s="31"/>
      <c r="CV96" s="31"/>
      <c r="CW96" s="31">
        <v>4785</v>
      </c>
      <c r="CX96" s="32"/>
      <c r="CY96" s="31"/>
      <c r="CZ96" s="31"/>
      <c r="DA96" s="31"/>
      <c r="DB96" s="31"/>
      <c r="DC96" s="31"/>
      <c r="DD96" s="31"/>
      <c r="DE96" s="31"/>
      <c r="DF96" s="32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2"/>
      <c r="DW96" s="32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2"/>
      <c r="GA96" s="60"/>
    </row>
    <row r="97" spans="1:183">
      <c r="A97" s="61">
        <v>1903</v>
      </c>
      <c r="B97" s="31">
        <v>18127.623</v>
      </c>
      <c r="C97" s="31">
        <v>26395.151999999998</v>
      </c>
      <c r="D97" s="31">
        <v>8729.16</v>
      </c>
      <c r="E97" s="31">
        <v>4561.7460000000001</v>
      </c>
      <c r="F97" s="31">
        <v>115446.71100000001</v>
      </c>
      <c r="G97" s="31">
        <v>171353.70400000003</v>
      </c>
      <c r="H97" s="31">
        <v>65196.220580842433</v>
      </c>
      <c r="I97" s="31">
        <v>19197</v>
      </c>
      <c r="J97" s="31">
        <v>4327.7348548830005</v>
      </c>
      <c r="K97" s="31">
        <v>12056</v>
      </c>
      <c r="L97" s="31">
        <v>12554</v>
      </c>
      <c r="M97" s="31">
        <v>187556.03</v>
      </c>
      <c r="N97" s="32">
        <v>645501.08143572544</v>
      </c>
      <c r="O97" s="36"/>
      <c r="P97" s="31"/>
      <c r="Q97" s="31">
        <v>7054</v>
      </c>
      <c r="R97" s="31">
        <v>34600</v>
      </c>
      <c r="S97" s="31"/>
      <c r="T97" s="32"/>
      <c r="U97" s="31">
        <v>15881</v>
      </c>
      <c r="V97" s="31">
        <v>4098.7290000000003</v>
      </c>
      <c r="W97" s="31">
        <v>19378.38</v>
      </c>
      <c r="X97" s="31">
        <v>368376.696</v>
      </c>
      <c r="Y97" s="32">
        <v>407734.80499999999</v>
      </c>
      <c r="Z97" s="31"/>
      <c r="AA97" s="31"/>
      <c r="AB97" s="31"/>
      <c r="AC97" s="31"/>
      <c r="AD97" s="31"/>
      <c r="AE97" s="31"/>
      <c r="AF97" s="31"/>
      <c r="AG97" s="32"/>
      <c r="AH97" s="31"/>
      <c r="AI97" s="31"/>
      <c r="AJ97" s="31"/>
      <c r="AK97" s="31"/>
      <c r="AL97" s="31"/>
      <c r="AM97" s="32"/>
      <c r="AN97" s="31"/>
      <c r="AO97" s="31"/>
      <c r="AP97" s="32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2"/>
      <c r="BG97" s="31">
        <v>15721.624230821826</v>
      </c>
      <c r="BH97" s="31">
        <v>13693</v>
      </c>
      <c r="BI97" s="31">
        <v>6555.0432632598986</v>
      </c>
      <c r="BJ97" s="31">
        <v>4374</v>
      </c>
      <c r="BK97" s="31">
        <v>20840</v>
      </c>
      <c r="BL97" s="31">
        <v>3024</v>
      </c>
      <c r="BM97" s="31">
        <v>2513</v>
      </c>
      <c r="BN97" s="31">
        <v>2414.2089693714329</v>
      </c>
      <c r="BO97" s="32">
        <v>69134.876463453154</v>
      </c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2"/>
      <c r="CF97" s="31"/>
      <c r="CG97" s="32"/>
      <c r="CH97" s="31"/>
      <c r="CI97" s="31">
        <v>191141</v>
      </c>
      <c r="CJ97" s="31">
        <v>32637</v>
      </c>
      <c r="CK97" s="31">
        <v>54671.238999999994</v>
      </c>
      <c r="CL97" s="31">
        <v>6232</v>
      </c>
      <c r="CM97" s="31"/>
      <c r="CN97" s="31"/>
      <c r="CO97" s="31">
        <v>2164</v>
      </c>
      <c r="CP97" s="31"/>
      <c r="CQ97" s="31"/>
      <c r="CR97" s="31"/>
      <c r="CS97" s="31"/>
      <c r="CT97" s="31"/>
      <c r="CU97" s="31"/>
      <c r="CV97" s="31"/>
      <c r="CW97" s="31">
        <v>5093</v>
      </c>
      <c r="CX97" s="32"/>
      <c r="CY97" s="31"/>
      <c r="CZ97" s="31"/>
      <c r="DA97" s="31"/>
      <c r="DB97" s="31"/>
      <c r="DC97" s="31"/>
      <c r="DD97" s="31"/>
      <c r="DE97" s="31"/>
      <c r="DF97" s="32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2"/>
      <c r="DW97" s="32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2"/>
      <c r="GA97" s="60"/>
    </row>
    <row r="98" spans="1:183">
      <c r="A98" s="61">
        <v>1904</v>
      </c>
      <c r="B98" s="31">
        <v>18409.035</v>
      </c>
      <c r="C98" s="31">
        <v>27074.438999999998</v>
      </c>
      <c r="D98" s="31">
        <v>8915.8799999999992</v>
      </c>
      <c r="E98" s="31">
        <v>4734.2489999999998</v>
      </c>
      <c r="F98" s="31">
        <v>116313.645</v>
      </c>
      <c r="G98" s="31">
        <v>178236.33199999999</v>
      </c>
      <c r="H98" s="31">
        <v>65805.249510526904</v>
      </c>
      <c r="I98" s="31">
        <v>19334</v>
      </c>
      <c r="J98" s="31">
        <v>4335.9583965181</v>
      </c>
      <c r="K98" s="31">
        <v>12547</v>
      </c>
      <c r="L98" s="31">
        <v>13223</v>
      </c>
      <c r="M98" s="31">
        <v>188679.12</v>
      </c>
      <c r="N98" s="32">
        <v>657607.90790704498</v>
      </c>
      <c r="O98" s="36"/>
      <c r="P98" s="31"/>
      <c r="Q98" s="31">
        <v>7148</v>
      </c>
      <c r="R98" s="31">
        <v>34485</v>
      </c>
      <c r="S98" s="31"/>
      <c r="T98" s="32"/>
      <c r="U98" s="31">
        <v>16947</v>
      </c>
      <c r="V98" s="31">
        <v>4081.386</v>
      </c>
      <c r="W98" s="31">
        <v>19657.707999999999</v>
      </c>
      <c r="X98" s="31">
        <v>363720.24900000001</v>
      </c>
      <c r="Y98" s="32">
        <v>404406.34299999999</v>
      </c>
      <c r="Z98" s="31"/>
      <c r="AA98" s="31"/>
      <c r="AB98" s="31"/>
      <c r="AC98" s="31"/>
      <c r="AD98" s="31"/>
      <c r="AE98" s="31"/>
      <c r="AF98" s="31"/>
      <c r="AG98" s="32"/>
      <c r="AH98" s="31"/>
      <c r="AI98" s="31"/>
      <c r="AJ98" s="31"/>
      <c r="AK98" s="31"/>
      <c r="AL98" s="31"/>
      <c r="AM98" s="32"/>
      <c r="AN98" s="31"/>
      <c r="AO98" s="31"/>
      <c r="AP98" s="32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2"/>
      <c r="BG98" s="31">
        <v>17407.121837823055</v>
      </c>
      <c r="BH98" s="31">
        <v>13961</v>
      </c>
      <c r="BI98" s="31">
        <v>7091.8683406894079</v>
      </c>
      <c r="BJ98" s="31">
        <v>4503</v>
      </c>
      <c r="BK98" s="31">
        <v>21203</v>
      </c>
      <c r="BL98" s="31">
        <v>3126</v>
      </c>
      <c r="BM98" s="31">
        <v>2579</v>
      </c>
      <c r="BN98" s="31">
        <v>2357.105472066984</v>
      </c>
      <c r="BO98" s="32">
        <v>72228.095650579446</v>
      </c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2"/>
      <c r="CF98" s="31"/>
      <c r="CG98" s="32"/>
      <c r="CH98" s="31"/>
      <c r="CI98" s="31">
        <v>192060</v>
      </c>
      <c r="CJ98" s="31">
        <v>33314</v>
      </c>
      <c r="CK98" s="31">
        <v>55101.156999999999</v>
      </c>
      <c r="CL98" s="31">
        <v>5367</v>
      </c>
      <c r="CM98" s="31"/>
      <c r="CN98" s="31"/>
      <c r="CO98" s="31">
        <v>2094</v>
      </c>
      <c r="CP98" s="31"/>
      <c r="CQ98" s="31"/>
      <c r="CR98" s="31"/>
      <c r="CS98" s="31"/>
      <c r="CT98" s="31"/>
      <c r="CU98" s="31"/>
      <c r="CV98" s="31"/>
      <c r="CW98" s="31">
        <v>5144</v>
      </c>
      <c r="CX98" s="32"/>
      <c r="CY98" s="31"/>
      <c r="CZ98" s="31"/>
      <c r="DA98" s="31"/>
      <c r="DB98" s="31"/>
      <c r="DC98" s="31"/>
      <c r="DD98" s="31"/>
      <c r="DE98" s="31"/>
      <c r="DF98" s="32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2"/>
      <c r="DW98" s="32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2"/>
      <c r="GA98" s="60"/>
    </row>
    <row r="99" spans="1:183">
      <c r="A99" s="61">
        <v>1905</v>
      </c>
      <c r="B99" s="31">
        <v>19440.879000000001</v>
      </c>
      <c r="C99" s="31">
        <v>27850.766999999996</v>
      </c>
      <c r="D99" s="31">
        <v>9067.59</v>
      </c>
      <c r="E99" s="31">
        <v>4810.9169999999995</v>
      </c>
      <c r="F99" s="31">
        <v>118336.49100000001</v>
      </c>
      <c r="G99" s="31">
        <v>182033.64400000003</v>
      </c>
      <c r="H99" s="31">
        <v>69477.012157982026</v>
      </c>
      <c r="I99" s="31">
        <v>19953</v>
      </c>
      <c r="J99" s="31">
        <v>4368.8525630585</v>
      </c>
      <c r="K99" s="31">
        <v>12488</v>
      </c>
      <c r="L99" s="31">
        <v>13543</v>
      </c>
      <c r="M99" s="31">
        <v>194294.57</v>
      </c>
      <c r="N99" s="32">
        <v>675664.7227210406</v>
      </c>
      <c r="O99" s="36"/>
      <c r="P99" s="31"/>
      <c r="Q99" s="31">
        <v>6950</v>
      </c>
      <c r="R99" s="31">
        <v>34005</v>
      </c>
      <c r="S99" s="31"/>
      <c r="T99" s="32"/>
      <c r="U99" s="31">
        <v>17145</v>
      </c>
      <c r="V99" s="31">
        <v>4457.1509999999998</v>
      </c>
      <c r="W99" s="31">
        <v>21962.164000000001</v>
      </c>
      <c r="X99" s="31">
        <v>390624.16499999998</v>
      </c>
      <c r="Y99" s="32">
        <v>434188.48</v>
      </c>
      <c r="Z99" s="31"/>
      <c r="AA99" s="31"/>
      <c r="AB99" s="31"/>
      <c r="AC99" s="31"/>
      <c r="AD99" s="31"/>
      <c r="AE99" s="31"/>
      <c r="AF99" s="31"/>
      <c r="AG99" s="32"/>
      <c r="AH99" s="31"/>
      <c r="AI99" s="31"/>
      <c r="AJ99" s="31"/>
      <c r="AK99" s="31"/>
      <c r="AL99" s="31"/>
      <c r="AM99" s="32"/>
      <c r="AN99" s="31"/>
      <c r="AO99" s="31"/>
      <c r="AP99" s="32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2"/>
      <c r="BG99" s="31">
        <v>19702.885819773008</v>
      </c>
      <c r="BH99" s="31">
        <v>14365</v>
      </c>
      <c r="BI99" s="31">
        <v>7084.6928691305129</v>
      </c>
      <c r="BJ99" s="31">
        <v>4656</v>
      </c>
      <c r="BK99" s="31">
        <v>23407</v>
      </c>
      <c r="BL99" s="31">
        <v>3355</v>
      </c>
      <c r="BM99" s="31">
        <v>2318</v>
      </c>
      <c r="BN99" s="31">
        <v>2328.5537234147596</v>
      </c>
      <c r="BO99" s="32">
        <v>77217.132412318286</v>
      </c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2"/>
      <c r="CF99" s="31"/>
      <c r="CG99" s="32"/>
      <c r="CH99" s="31"/>
      <c r="CI99" s="31">
        <v>188587</v>
      </c>
      <c r="CJ99" s="31">
        <v>33823</v>
      </c>
      <c r="CK99" s="31">
        <v>54169.667999999998</v>
      </c>
      <c r="CL99" s="31">
        <v>5711</v>
      </c>
      <c r="CM99" s="31"/>
      <c r="CN99" s="31"/>
      <c r="CO99" s="31">
        <v>1738</v>
      </c>
      <c r="CP99" s="31"/>
      <c r="CQ99" s="31"/>
      <c r="CR99" s="31"/>
      <c r="CS99" s="31"/>
      <c r="CT99" s="31"/>
      <c r="CU99" s="31"/>
      <c r="CV99" s="31"/>
      <c r="CW99" s="31">
        <v>5167</v>
      </c>
      <c r="CX99" s="32"/>
      <c r="CY99" s="31"/>
      <c r="CZ99" s="31"/>
      <c r="DA99" s="31"/>
      <c r="DB99" s="31"/>
      <c r="DC99" s="31"/>
      <c r="DD99" s="31"/>
      <c r="DE99" s="31"/>
      <c r="DF99" s="32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2"/>
      <c r="DW99" s="32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2"/>
      <c r="GA99" s="60"/>
    </row>
    <row r="100" spans="1:183">
      <c r="A100" s="61">
        <v>1906</v>
      </c>
      <c r="B100" s="31">
        <v>20191.310999999998</v>
      </c>
      <c r="C100" s="31">
        <v>28433.013000000003</v>
      </c>
      <c r="D100" s="31">
        <v>9324.33</v>
      </c>
      <c r="E100" s="31">
        <v>5002.5869999999995</v>
      </c>
      <c r="F100" s="31">
        <v>120503.82600000002</v>
      </c>
      <c r="G100" s="31">
        <v>187492.28</v>
      </c>
      <c r="H100" s="31">
        <v>72087.402768440516</v>
      </c>
      <c r="I100" s="31">
        <v>20661</v>
      </c>
      <c r="J100" s="31">
        <v>4550.0010456186001</v>
      </c>
      <c r="K100" s="31">
        <v>13524</v>
      </c>
      <c r="L100" s="31">
        <v>14972</v>
      </c>
      <c r="M100" s="31">
        <v>200808.49200000003</v>
      </c>
      <c r="N100" s="32">
        <v>697550.24281405914</v>
      </c>
      <c r="O100" s="36"/>
      <c r="P100" s="31"/>
      <c r="Q100" s="31">
        <v>6997</v>
      </c>
      <c r="R100" s="31">
        <v>35760</v>
      </c>
      <c r="S100" s="31"/>
      <c r="T100" s="32"/>
      <c r="U100" s="31">
        <v>18309</v>
      </c>
      <c r="V100" s="31">
        <v>4879.1640000000007</v>
      </c>
      <c r="W100" s="31">
        <v>24161.872000000003</v>
      </c>
      <c r="X100" s="31">
        <v>435636.48600000003</v>
      </c>
      <c r="Y100" s="32">
        <v>482986.52200000006</v>
      </c>
      <c r="Z100" s="31"/>
      <c r="AA100" s="31"/>
      <c r="AB100" s="31"/>
      <c r="AC100" s="31"/>
      <c r="AD100" s="31"/>
      <c r="AE100" s="31"/>
      <c r="AF100" s="31"/>
      <c r="AG100" s="32"/>
      <c r="AH100" s="31"/>
      <c r="AI100" s="31"/>
      <c r="AJ100" s="31"/>
      <c r="AK100" s="31"/>
      <c r="AL100" s="31"/>
      <c r="AM100" s="32"/>
      <c r="AN100" s="31"/>
      <c r="AO100" s="31"/>
      <c r="AP100" s="32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2"/>
      <c r="BG100" s="31">
        <v>20690.93614111856</v>
      </c>
      <c r="BH100" s="31">
        <v>15735</v>
      </c>
      <c r="BI100" s="31">
        <v>7638.5316227753428</v>
      </c>
      <c r="BJ100" s="31">
        <v>4977</v>
      </c>
      <c r="BK100" s="31">
        <v>23147</v>
      </c>
      <c r="BL100" s="31">
        <v>3623</v>
      </c>
      <c r="BM100" s="31">
        <v>2556</v>
      </c>
      <c r="BN100" s="31">
        <v>2173.1053140859813</v>
      </c>
      <c r="BO100" s="32">
        <v>80540.573077979891</v>
      </c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2"/>
      <c r="CF100" s="31"/>
      <c r="CG100" s="32"/>
      <c r="CH100" s="31"/>
      <c r="CI100" s="31">
        <v>193979</v>
      </c>
      <c r="CJ100" s="31">
        <v>34869</v>
      </c>
      <c r="CK100" s="31">
        <v>61263.315000000002</v>
      </c>
      <c r="CL100" s="31">
        <v>5932</v>
      </c>
      <c r="CM100" s="31"/>
      <c r="CN100" s="31"/>
      <c r="CO100" s="31">
        <v>1852</v>
      </c>
      <c r="CP100" s="31"/>
      <c r="CQ100" s="31">
        <v>6385</v>
      </c>
      <c r="CR100" s="31"/>
      <c r="CS100" s="31"/>
      <c r="CT100" s="31"/>
      <c r="CU100" s="31"/>
      <c r="CV100" s="31"/>
      <c r="CW100" s="31">
        <v>5307</v>
      </c>
      <c r="CX100" s="32"/>
      <c r="CY100" s="31"/>
      <c r="CZ100" s="31"/>
      <c r="DA100" s="31"/>
      <c r="DB100" s="31"/>
      <c r="DC100" s="31"/>
      <c r="DD100" s="31"/>
      <c r="DE100" s="31"/>
      <c r="DF100" s="32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2"/>
      <c r="DW100" s="32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2"/>
      <c r="GA100" s="60"/>
    </row>
    <row r="101" spans="1:183">
      <c r="A101" s="61">
        <v>1907</v>
      </c>
      <c r="B101" s="31">
        <v>21434.214</v>
      </c>
      <c r="C101" s="31">
        <v>28853.523999999998</v>
      </c>
      <c r="D101" s="31">
        <v>9674.43</v>
      </c>
      <c r="E101" s="31">
        <v>5175.09</v>
      </c>
      <c r="F101" s="31">
        <v>125705.43</v>
      </c>
      <c r="G101" s="31">
        <v>195798.9</v>
      </c>
      <c r="H101" s="31">
        <v>80214.294309296092</v>
      </c>
      <c r="I101" s="31">
        <v>20679</v>
      </c>
      <c r="J101" s="31">
        <v>4747.5966114489001</v>
      </c>
      <c r="K101" s="31">
        <v>14410</v>
      </c>
      <c r="L101" s="31">
        <v>15110</v>
      </c>
      <c r="M101" s="31">
        <v>204626.99799999996</v>
      </c>
      <c r="N101" s="32">
        <v>726429.47692074487</v>
      </c>
      <c r="O101" s="36"/>
      <c r="P101" s="31"/>
      <c r="Q101" s="31">
        <v>7165</v>
      </c>
      <c r="R101" s="31">
        <v>36885</v>
      </c>
      <c r="S101" s="31"/>
      <c r="T101" s="32"/>
      <c r="U101" s="31">
        <v>19052</v>
      </c>
      <c r="V101" s="31">
        <v>5173.9949999999999</v>
      </c>
      <c r="W101" s="31">
        <v>25558.512000000002</v>
      </c>
      <c r="X101" s="31">
        <v>442362.46500000003</v>
      </c>
      <c r="Y101" s="32">
        <v>492146.97200000001</v>
      </c>
      <c r="Z101" s="31"/>
      <c r="AA101" s="31"/>
      <c r="AB101" s="31"/>
      <c r="AC101" s="31"/>
      <c r="AD101" s="31"/>
      <c r="AE101" s="31"/>
      <c r="AF101" s="31"/>
      <c r="AG101" s="32"/>
      <c r="AH101" s="31"/>
      <c r="AI101" s="31"/>
      <c r="AJ101" s="31"/>
      <c r="AK101" s="31"/>
      <c r="AL101" s="31"/>
      <c r="AM101" s="32"/>
      <c r="AN101" s="31"/>
      <c r="AO101" s="31"/>
      <c r="AP101" s="32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2"/>
      <c r="BG101" s="31">
        <v>21126.840694653361</v>
      </c>
      <c r="BH101" s="31">
        <v>15754</v>
      </c>
      <c r="BI101" s="31">
        <v>8042.379943439214</v>
      </c>
      <c r="BJ101" s="31">
        <v>5069</v>
      </c>
      <c r="BK101" s="31">
        <v>24495</v>
      </c>
      <c r="BL101" s="31">
        <v>3850</v>
      </c>
      <c r="BM101" s="31">
        <v>2829</v>
      </c>
      <c r="BN101" s="31">
        <v>2173.1053140859813</v>
      </c>
      <c r="BO101" s="32">
        <v>83339.325952178566</v>
      </c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2"/>
      <c r="CF101" s="31"/>
      <c r="CG101" s="32"/>
      <c r="CH101" s="31"/>
      <c r="CI101" s="31">
        <v>182234</v>
      </c>
      <c r="CJ101" s="31">
        <v>35698</v>
      </c>
      <c r="CK101" s="31">
        <v>63197.946000000004</v>
      </c>
      <c r="CL101" s="31">
        <v>6252</v>
      </c>
      <c r="CM101" s="31"/>
      <c r="CN101" s="31"/>
      <c r="CO101" s="31">
        <v>2069</v>
      </c>
      <c r="CP101" s="31"/>
      <c r="CQ101" s="31"/>
      <c r="CR101" s="31"/>
      <c r="CS101" s="31"/>
      <c r="CT101" s="31"/>
      <c r="CU101" s="31"/>
      <c r="CV101" s="31"/>
      <c r="CW101" s="31">
        <v>5509</v>
      </c>
      <c r="CX101" s="32"/>
      <c r="CY101" s="31"/>
      <c r="CZ101" s="31"/>
      <c r="DA101" s="31"/>
      <c r="DB101" s="31"/>
      <c r="DC101" s="31"/>
      <c r="DD101" s="31"/>
      <c r="DE101" s="31"/>
      <c r="DF101" s="32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2"/>
      <c r="DW101" s="32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2"/>
      <c r="GA101" s="60"/>
    </row>
    <row r="102" spans="1:183">
      <c r="A102" s="61">
        <v>1908</v>
      </c>
      <c r="B102" s="31">
        <v>21528.017999999996</v>
      </c>
      <c r="C102" s="31">
        <v>29144.646999999997</v>
      </c>
      <c r="D102" s="31">
        <v>9977.85</v>
      </c>
      <c r="E102" s="31">
        <v>5232.5910000000003</v>
      </c>
      <c r="F102" s="31">
        <v>124982.985</v>
      </c>
      <c r="G102" s="31">
        <v>199121.54800000001</v>
      </c>
      <c r="H102" s="31">
        <v>82149.292069464034</v>
      </c>
      <c r="I102" s="31">
        <v>20694</v>
      </c>
      <c r="J102" s="31">
        <v>4898.5408709941003</v>
      </c>
      <c r="K102" s="31">
        <v>14169</v>
      </c>
      <c r="L102" s="31">
        <v>14873</v>
      </c>
      <c r="M102" s="31">
        <v>196316.13200000004</v>
      </c>
      <c r="N102" s="32">
        <v>723087.60394045827</v>
      </c>
      <c r="O102" s="36"/>
      <c r="P102" s="31"/>
      <c r="Q102" s="31">
        <v>7052</v>
      </c>
      <c r="R102" s="31">
        <v>38331</v>
      </c>
      <c r="S102" s="31"/>
      <c r="T102" s="32"/>
      <c r="U102" s="31">
        <v>19697</v>
      </c>
      <c r="V102" s="31">
        <v>4815.5730000000003</v>
      </c>
      <c r="W102" s="31">
        <v>24336.452000000001</v>
      </c>
      <c r="X102" s="31">
        <v>406145.65500000003</v>
      </c>
      <c r="Y102" s="32">
        <v>454994.68000000005</v>
      </c>
      <c r="Z102" s="31"/>
      <c r="AA102" s="31"/>
      <c r="AB102" s="31"/>
      <c r="AC102" s="31"/>
      <c r="AD102" s="31"/>
      <c r="AE102" s="31"/>
      <c r="AF102" s="31"/>
      <c r="AG102" s="32"/>
      <c r="AH102" s="31"/>
      <c r="AI102" s="31"/>
      <c r="AJ102" s="31"/>
      <c r="AK102" s="31"/>
      <c r="AL102" s="31"/>
      <c r="AM102" s="32"/>
      <c r="AN102" s="31"/>
      <c r="AO102" s="31"/>
      <c r="AP102" s="32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2"/>
      <c r="BG102" s="31">
        <v>23190.122248051415</v>
      </c>
      <c r="BH102" s="31">
        <v>15639</v>
      </c>
      <c r="BI102" s="31">
        <v>8896.1386807882718</v>
      </c>
      <c r="BJ102" s="31">
        <v>5148</v>
      </c>
      <c r="BK102" s="31">
        <v>24469</v>
      </c>
      <c r="BL102" s="31">
        <v>3923</v>
      </c>
      <c r="BM102" s="31">
        <v>3101</v>
      </c>
      <c r="BN102" s="31">
        <v>2322.2088903809317</v>
      </c>
      <c r="BO102" s="32">
        <v>86688.469819220612</v>
      </c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2"/>
      <c r="CF102" s="31"/>
      <c r="CG102" s="32"/>
      <c r="CH102" s="31"/>
      <c r="CI102" s="31">
        <v>184844</v>
      </c>
      <c r="CJ102" s="31">
        <v>35800</v>
      </c>
      <c r="CK102" s="31">
        <v>63627.863999999994</v>
      </c>
      <c r="CL102" s="31">
        <v>6610</v>
      </c>
      <c r="CM102" s="31"/>
      <c r="CN102" s="31"/>
      <c r="CO102" s="31">
        <v>2153</v>
      </c>
      <c r="CP102" s="31"/>
      <c r="CQ102" s="31"/>
      <c r="CR102" s="31"/>
      <c r="CS102" s="31"/>
      <c r="CT102" s="31"/>
      <c r="CU102" s="31"/>
      <c r="CV102" s="31"/>
      <c r="CW102" s="31">
        <v>5520</v>
      </c>
      <c r="CX102" s="32"/>
      <c r="CY102" s="31"/>
      <c r="CZ102" s="31"/>
      <c r="DA102" s="31"/>
      <c r="DB102" s="31"/>
      <c r="DC102" s="31"/>
      <c r="DD102" s="31"/>
      <c r="DE102" s="31"/>
      <c r="DF102" s="32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2"/>
      <c r="DW102" s="32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2"/>
      <c r="GA102" s="60"/>
    </row>
    <row r="103" spans="1:183">
      <c r="A103" s="61">
        <v>1909</v>
      </c>
      <c r="B103" s="31">
        <v>21457.665000000001</v>
      </c>
      <c r="C103" s="31">
        <v>29694.546000000002</v>
      </c>
      <c r="D103" s="31">
        <v>10362.959999999999</v>
      </c>
      <c r="E103" s="31">
        <v>5462.5950000000003</v>
      </c>
      <c r="F103" s="31">
        <v>130184.58899999998</v>
      </c>
      <c r="G103" s="31">
        <v>203156.19199999998</v>
      </c>
      <c r="H103" s="31">
        <v>88493.715192954725</v>
      </c>
      <c r="I103" s="31">
        <v>21457</v>
      </c>
      <c r="J103" s="31">
        <v>5005.5237677797004</v>
      </c>
      <c r="K103" s="31">
        <v>14271</v>
      </c>
      <c r="L103" s="31">
        <v>15648</v>
      </c>
      <c r="M103" s="31">
        <v>200808.49200000003</v>
      </c>
      <c r="N103" s="32">
        <v>746002.27796073444</v>
      </c>
      <c r="O103" s="36"/>
      <c r="P103" s="31"/>
      <c r="Q103" s="31">
        <v>7048</v>
      </c>
      <c r="R103" s="31">
        <v>38998</v>
      </c>
      <c r="S103" s="31"/>
      <c r="T103" s="32"/>
      <c r="U103" s="31">
        <v>21307</v>
      </c>
      <c r="V103" s="31">
        <v>4884.9449999999997</v>
      </c>
      <c r="W103" s="31">
        <v>26920.235999999997</v>
      </c>
      <c r="X103" s="31">
        <v>455814.42299999995</v>
      </c>
      <c r="Y103" s="32">
        <v>508926.60399999993</v>
      </c>
      <c r="Z103" s="31"/>
      <c r="AA103" s="31"/>
      <c r="AB103" s="31"/>
      <c r="AC103" s="31"/>
      <c r="AD103" s="31"/>
      <c r="AE103" s="31"/>
      <c r="AF103" s="31"/>
      <c r="AG103" s="32"/>
      <c r="AH103" s="31"/>
      <c r="AI103" s="31"/>
      <c r="AJ103" s="31"/>
      <c r="AK103" s="31"/>
      <c r="AL103" s="31"/>
      <c r="AM103" s="32"/>
      <c r="AN103" s="31"/>
      <c r="AO103" s="31"/>
      <c r="AP103" s="32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2"/>
      <c r="BG103" s="31">
        <v>24352.534390810884</v>
      </c>
      <c r="BH103" s="31">
        <v>16886</v>
      </c>
      <c r="BI103" s="31">
        <v>8941.0663242584287</v>
      </c>
      <c r="BJ103" s="31">
        <v>5421</v>
      </c>
      <c r="BK103" s="31">
        <v>25195</v>
      </c>
      <c r="BL103" s="31">
        <v>3989</v>
      </c>
      <c r="BM103" s="31">
        <v>3140</v>
      </c>
      <c r="BN103" s="31">
        <v>2404.691719820692</v>
      </c>
      <c r="BO103" s="32">
        <v>90329.292434889998</v>
      </c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2"/>
      <c r="CF103" s="31"/>
      <c r="CG103" s="32"/>
      <c r="CH103" s="31"/>
      <c r="CI103" s="31">
        <v>210241</v>
      </c>
      <c r="CJ103" s="31">
        <v>37659</v>
      </c>
      <c r="CK103" s="31">
        <v>63556.211000000003</v>
      </c>
      <c r="CL103" s="31">
        <v>6734</v>
      </c>
      <c r="CM103" s="31"/>
      <c r="CN103" s="31"/>
      <c r="CO103" s="31">
        <v>2430</v>
      </c>
      <c r="CP103" s="31"/>
      <c r="CQ103" s="31"/>
      <c r="CR103" s="31"/>
      <c r="CS103" s="31"/>
      <c r="CT103" s="31"/>
      <c r="CU103" s="31"/>
      <c r="CV103" s="31"/>
      <c r="CW103" s="31">
        <v>5286</v>
      </c>
      <c r="CX103" s="32"/>
      <c r="CY103" s="31"/>
      <c r="CZ103" s="31"/>
      <c r="DA103" s="31"/>
      <c r="DB103" s="31"/>
      <c r="DC103" s="31"/>
      <c r="DD103" s="31"/>
      <c r="DE103" s="31"/>
      <c r="DF103" s="32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2"/>
      <c r="DW103" s="32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2"/>
      <c r="GA103" s="60"/>
    </row>
    <row r="104" spans="1:183">
      <c r="A104" s="61">
        <v>1910</v>
      </c>
      <c r="B104" s="31">
        <v>21762.527999999998</v>
      </c>
      <c r="C104" s="31">
        <v>30470.874</v>
      </c>
      <c r="D104" s="31">
        <v>10678.05</v>
      </c>
      <c r="E104" s="31">
        <v>5583.9860000000008</v>
      </c>
      <c r="F104" s="31">
        <v>122237.69399999999</v>
      </c>
      <c r="G104" s="31">
        <v>210513.48400000003</v>
      </c>
      <c r="H104" s="31">
        <v>85285.021377523837</v>
      </c>
      <c r="I104" s="31">
        <v>22438</v>
      </c>
      <c r="J104" s="31">
        <v>5211.3428752451</v>
      </c>
      <c r="K104" s="31">
        <v>15265</v>
      </c>
      <c r="L104" s="31">
        <v>16177</v>
      </c>
      <c r="M104" s="31">
        <v>207097.796</v>
      </c>
      <c r="N104" s="32">
        <v>752720.77625276893</v>
      </c>
      <c r="O104" s="36"/>
      <c r="P104" s="31"/>
      <c r="Q104" s="31">
        <v>7225</v>
      </c>
      <c r="R104" s="31">
        <v>37633</v>
      </c>
      <c r="S104" s="31"/>
      <c r="T104" s="32"/>
      <c r="U104" s="31">
        <v>22793</v>
      </c>
      <c r="V104" s="31">
        <v>5555.5410000000002</v>
      </c>
      <c r="W104" s="31">
        <v>29224.692000000003</v>
      </c>
      <c r="X104" s="31">
        <v>460470.87</v>
      </c>
      <c r="Y104" s="32">
        <v>518044.103</v>
      </c>
      <c r="Z104" s="31">
        <v>682</v>
      </c>
      <c r="AA104" s="31">
        <v>6581</v>
      </c>
      <c r="AB104" s="31">
        <v>25851</v>
      </c>
      <c r="AC104" s="31">
        <v>15291</v>
      </c>
      <c r="AD104" s="31">
        <v>45028</v>
      </c>
      <c r="AE104" s="31">
        <v>19698</v>
      </c>
      <c r="AF104" s="31">
        <v>13795</v>
      </c>
      <c r="AG104" s="32">
        <v>126926</v>
      </c>
      <c r="AH104" s="31"/>
      <c r="AI104" s="31"/>
      <c r="AJ104" s="31"/>
      <c r="AK104" s="31"/>
      <c r="AL104" s="31"/>
      <c r="AM104" s="32"/>
      <c r="AN104" s="31"/>
      <c r="AO104" s="31"/>
      <c r="AP104" s="32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2"/>
      <c r="BG104" s="31">
        <v>26125.212908519083</v>
      </c>
      <c r="BH104" s="31">
        <v>17078</v>
      </c>
      <c r="BI104" s="31">
        <v>9951.8549563232809</v>
      </c>
      <c r="BJ104" s="31">
        <v>5682</v>
      </c>
      <c r="BK104" s="31">
        <v>25403</v>
      </c>
      <c r="BL104" s="31">
        <v>4058</v>
      </c>
      <c r="BM104" s="31">
        <v>3390</v>
      </c>
      <c r="BN104" s="31">
        <v>2484.0021327435379</v>
      </c>
      <c r="BO104" s="32">
        <v>94172.069997585902</v>
      </c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2"/>
      <c r="CF104" s="31"/>
      <c r="CG104" s="32"/>
      <c r="CH104" s="31"/>
      <c r="CI104" s="31">
        <v>210439</v>
      </c>
      <c r="CJ104" s="31">
        <v>40180</v>
      </c>
      <c r="CK104" s="31">
        <v>64559.352999999996</v>
      </c>
      <c r="CL104" s="31">
        <v>7747</v>
      </c>
      <c r="CM104" s="31"/>
      <c r="CN104" s="31"/>
      <c r="CO104" s="31">
        <v>2509</v>
      </c>
      <c r="CP104" s="31"/>
      <c r="CQ104" s="31"/>
      <c r="CR104" s="31"/>
      <c r="CS104" s="31"/>
      <c r="CT104" s="31"/>
      <c r="CU104" s="31"/>
      <c r="CV104" s="31"/>
      <c r="CW104" s="31">
        <v>5639</v>
      </c>
      <c r="CX104" s="32"/>
      <c r="CY104" s="31"/>
      <c r="CZ104" s="31"/>
      <c r="DA104" s="31"/>
      <c r="DB104" s="31"/>
      <c r="DC104" s="31"/>
      <c r="DD104" s="31"/>
      <c r="DE104" s="31"/>
      <c r="DF104" s="32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2"/>
      <c r="DW104" s="32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2"/>
      <c r="GA104" s="60"/>
    </row>
    <row r="105" spans="1:183">
      <c r="A105" s="61">
        <v>1911</v>
      </c>
      <c r="B105" s="31">
        <v>22442.607000000004</v>
      </c>
      <c r="C105" s="31">
        <v>31182.508000000002</v>
      </c>
      <c r="D105" s="31">
        <v>11249.88</v>
      </c>
      <c r="E105" s="31">
        <v>5743.7110000000011</v>
      </c>
      <c r="F105" s="31">
        <v>134230.28100000002</v>
      </c>
      <c r="G105" s="31">
        <v>217633.44400000002</v>
      </c>
      <c r="H105" s="31">
        <v>90838.524672252111</v>
      </c>
      <c r="I105" s="31">
        <v>23263</v>
      </c>
      <c r="J105" s="31">
        <v>5414.4720391850005</v>
      </c>
      <c r="K105" s="31">
        <v>15595</v>
      </c>
      <c r="L105" s="31">
        <v>16530</v>
      </c>
      <c r="M105" s="31">
        <v>213162.48200000002</v>
      </c>
      <c r="N105" s="32">
        <v>787285.9097114373</v>
      </c>
      <c r="O105" s="36"/>
      <c r="P105" s="31"/>
      <c r="Q105" s="31">
        <v>7369</v>
      </c>
      <c r="R105" s="31">
        <v>40332</v>
      </c>
      <c r="S105" s="31"/>
      <c r="T105" s="32"/>
      <c r="U105" s="31">
        <v>22967</v>
      </c>
      <c r="V105" s="31">
        <v>5861.9340000000002</v>
      </c>
      <c r="W105" s="31">
        <v>31214.904000000002</v>
      </c>
      <c r="X105" s="31">
        <v>475474.97700000001</v>
      </c>
      <c r="Y105" s="32">
        <v>535518.81500000006</v>
      </c>
      <c r="Z105" s="31"/>
      <c r="AA105" s="31"/>
      <c r="AB105" s="31"/>
      <c r="AC105" s="31"/>
      <c r="AD105" s="31"/>
      <c r="AE105" s="31"/>
      <c r="AF105" s="31"/>
      <c r="AG105" s="32"/>
      <c r="AH105" s="31"/>
      <c r="AI105" s="31"/>
      <c r="AJ105" s="31"/>
      <c r="AK105" s="31"/>
      <c r="AL105" s="31"/>
      <c r="AM105" s="32"/>
      <c r="AN105" s="31"/>
      <c r="AO105" s="31"/>
      <c r="AP105" s="32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2"/>
      <c r="BG105" s="31">
        <v>26590.177765622866</v>
      </c>
      <c r="BH105" s="31">
        <v>18959</v>
      </c>
      <c r="BI105" s="31">
        <v>9682.7903112091062</v>
      </c>
      <c r="BJ105" s="31">
        <v>5993</v>
      </c>
      <c r="BK105" s="31">
        <v>25584</v>
      </c>
      <c r="BL105" s="31">
        <v>4145</v>
      </c>
      <c r="BM105" s="31">
        <v>3288</v>
      </c>
      <c r="BN105" s="31">
        <v>2655.312624656885</v>
      </c>
      <c r="BO105" s="32">
        <v>96897.280701488868</v>
      </c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2"/>
      <c r="CF105" s="31"/>
      <c r="CG105" s="32"/>
      <c r="CH105" s="31"/>
      <c r="CI105" s="31">
        <v>209354</v>
      </c>
      <c r="CJ105" s="31">
        <v>42442</v>
      </c>
      <c r="CK105" s="31">
        <v>68070.350000000006</v>
      </c>
      <c r="CL105" s="31">
        <v>8243</v>
      </c>
      <c r="CM105" s="31">
        <v>8361</v>
      </c>
      <c r="CN105" s="31"/>
      <c r="CO105" s="31">
        <v>2395</v>
      </c>
      <c r="CP105" s="31"/>
      <c r="CQ105" s="31">
        <v>7348</v>
      </c>
      <c r="CR105" s="31"/>
      <c r="CS105" s="31">
        <v>2376</v>
      </c>
      <c r="CT105" s="31"/>
      <c r="CU105" s="31"/>
      <c r="CV105" s="31"/>
      <c r="CW105" s="31">
        <v>5519</v>
      </c>
      <c r="CX105" s="32"/>
      <c r="CY105" s="31"/>
      <c r="CZ105" s="31"/>
      <c r="DA105" s="31"/>
      <c r="DB105" s="31"/>
      <c r="DC105" s="31"/>
      <c r="DD105" s="31"/>
      <c r="DE105" s="31"/>
      <c r="DF105" s="32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2"/>
      <c r="DW105" s="32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2"/>
      <c r="GA105" s="60"/>
    </row>
    <row r="106" spans="1:183">
      <c r="A106" s="61">
        <v>1912</v>
      </c>
      <c r="B106" s="31">
        <v>23568.255000000001</v>
      </c>
      <c r="C106" s="31">
        <v>31926.488999999998</v>
      </c>
      <c r="D106" s="31">
        <v>11249.88</v>
      </c>
      <c r="E106" s="31">
        <v>6063.161000000001</v>
      </c>
      <c r="F106" s="31">
        <v>145355.93399999998</v>
      </c>
      <c r="G106" s="31">
        <v>227126.72400000002</v>
      </c>
      <c r="H106" s="31">
        <v>91573.778876576311</v>
      </c>
      <c r="I106" s="31">
        <v>23998</v>
      </c>
      <c r="J106" s="31">
        <v>5680.6227371509003</v>
      </c>
      <c r="K106" s="31">
        <v>16191</v>
      </c>
      <c r="L106" s="31">
        <v>16701</v>
      </c>
      <c r="M106" s="31">
        <v>216307.13399999999</v>
      </c>
      <c r="N106" s="32">
        <v>815741.97861372714</v>
      </c>
      <c r="O106" s="36"/>
      <c r="P106" s="31"/>
      <c r="Q106" s="31">
        <v>7494</v>
      </c>
      <c r="R106" s="31">
        <v>40028</v>
      </c>
      <c r="S106" s="31"/>
      <c r="T106" s="32"/>
      <c r="U106" s="31">
        <v>23764</v>
      </c>
      <c r="V106" s="31">
        <v>5688.5039999999999</v>
      </c>
      <c r="W106" s="31">
        <v>33274.947999999997</v>
      </c>
      <c r="X106" s="31">
        <v>497722.446</v>
      </c>
      <c r="Y106" s="32">
        <v>560449.89800000004</v>
      </c>
      <c r="Z106" s="31"/>
      <c r="AA106" s="31"/>
      <c r="AB106" s="31"/>
      <c r="AC106" s="31"/>
      <c r="AD106" s="31"/>
      <c r="AE106" s="31"/>
      <c r="AF106" s="31"/>
      <c r="AG106" s="32"/>
      <c r="AH106" s="31"/>
      <c r="AI106" s="31"/>
      <c r="AJ106" s="31"/>
      <c r="AK106" s="31"/>
      <c r="AL106" s="31"/>
      <c r="AM106" s="32"/>
      <c r="AN106" s="31"/>
      <c r="AO106" s="31"/>
      <c r="AP106" s="32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2"/>
      <c r="BG106" s="31">
        <v>28769.700533296869</v>
      </c>
      <c r="BH106" s="31">
        <v>18747</v>
      </c>
      <c r="BI106" s="31">
        <v>10067.411453848155</v>
      </c>
      <c r="BJ106" s="31">
        <v>6292</v>
      </c>
      <c r="BK106" s="31">
        <v>25740</v>
      </c>
      <c r="BL106" s="31">
        <v>4291</v>
      </c>
      <c r="BM106" s="31">
        <v>4013</v>
      </c>
      <c r="BN106" s="31">
        <v>2747.3127036473866</v>
      </c>
      <c r="BO106" s="32">
        <v>100667.42469079241</v>
      </c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2"/>
      <c r="CF106" s="31"/>
      <c r="CG106" s="32"/>
      <c r="CH106" s="31"/>
      <c r="CI106" s="31">
        <v>208946</v>
      </c>
      <c r="CJ106" s="31">
        <v>42818</v>
      </c>
      <c r="CK106" s="31">
        <v>70506.551999999996</v>
      </c>
      <c r="CL106" s="31">
        <v>8390</v>
      </c>
      <c r="CM106" s="31">
        <v>8789</v>
      </c>
      <c r="CN106" s="31"/>
      <c r="CO106" s="31">
        <v>2297</v>
      </c>
      <c r="CP106" s="31"/>
      <c r="CQ106" s="31"/>
      <c r="CR106" s="31"/>
      <c r="CS106" s="31">
        <v>2486</v>
      </c>
      <c r="CT106" s="31"/>
      <c r="CU106" s="31"/>
      <c r="CV106" s="31"/>
      <c r="CW106" s="31">
        <v>5533</v>
      </c>
      <c r="CX106" s="32"/>
      <c r="CY106" s="31"/>
      <c r="CZ106" s="31"/>
      <c r="DA106" s="31"/>
      <c r="DB106" s="31"/>
      <c r="DC106" s="31"/>
      <c r="DD106" s="31"/>
      <c r="DE106" s="31"/>
      <c r="DF106" s="32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2"/>
      <c r="DW106" s="32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2"/>
      <c r="GA106" s="60"/>
    </row>
    <row r="107" spans="1:183">
      <c r="A107" s="61">
        <v>1913</v>
      </c>
      <c r="B107" s="31">
        <v>23451</v>
      </c>
      <c r="C107" s="31">
        <v>32347</v>
      </c>
      <c r="D107" s="31">
        <v>11670</v>
      </c>
      <c r="E107" s="31">
        <v>6389</v>
      </c>
      <c r="F107" s="31">
        <v>144489</v>
      </c>
      <c r="G107" s="31">
        <v>237332</v>
      </c>
      <c r="H107" s="31">
        <v>95487</v>
      </c>
      <c r="I107" s="31">
        <v>24955</v>
      </c>
      <c r="J107" s="31">
        <v>5987.9679988216003</v>
      </c>
      <c r="K107" s="31">
        <v>17273</v>
      </c>
      <c r="L107" s="31">
        <v>16483</v>
      </c>
      <c r="M107" s="31">
        <v>224618</v>
      </c>
      <c r="N107" s="32">
        <v>840481.96799882164</v>
      </c>
      <c r="O107" s="36">
        <v>11891</v>
      </c>
      <c r="P107" s="31">
        <v>8635</v>
      </c>
      <c r="Q107" s="31">
        <v>7467</v>
      </c>
      <c r="R107" s="31">
        <v>41653</v>
      </c>
      <c r="S107" s="31">
        <v>3843</v>
      </c>
      <c r="T107" s="32">
        <v>902079.96799882164</v>
      </c>
      <c r="U107" s="31">
        <v>24861</v>
      </c>
      <c r="V107" s="31">
        <v>5781</v>
      </c>
      <c r="W107" s="31">
        <v>34916</v>
      </c>
      <c r="X107" s="31">
        <v>517383</v>
      </c>
      <c r="Y107" s="32">
        <v>582941</v>
      </c>
      <c r="Z107" s="31">
        <v>728</v>
      </c>
      <c r="AA107" s="31">
        <v>7240</v>
      </c>
      <c r="AB107" s="31">
        <v>27755.44388609715</v>
      </c>
      <c r="AC107" s="31">
        <v>16447.336115885097</v>
      </c>
      <c r="AD107" s="31">
        <v>46449</v>
      </c>
      <c r="AE107" s="31">
        <v>21810</v>
      </c>
      <c r="AF107" s="31">
        <v>14364</v>
      </c>
      <c r="AG107" s="32">
        <v>134793.78000198223</v>
      </c>
      <c r="AH107" s="31"/>
      <c r="AI107" s="31"/>
      <c r="AJ107" s="31"/>
      <c r="AK107" s="31"/>
      <c r="AL107" s="31"/>
      <c r="AM107" s="32"/>
      <c r="AN107" s="31"/>
      <c r="AO107" s="31"/>
      <c r="AP107" s="32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2">
        <v>232351</v>
      </c>
      <c r="BG107" s="31">
        <v>29060.303568986739</v>
      </c>
      <c r="BH107" s="31">
        <v>19188</v>
      </c>
      <c r="BI107" s="31">
        <v>10251.936065426553</v>
      </c>
      <c r="BJ107" s="31">
        <v>6420.2325205877605</v>
      </c>
      <c r="BK107" s="31">
        <v>25921</v>
      </c>
      <c r="BL107" s="31">
        <v>4434</v>
      </c>
      <c r="BM107" s="31">
        <v>3896</v>
      </c>
      <c r="BN107" s="31">
        <v>3172.4165169138414</v>
      </c>
      <c r="BO107" s="32">
        <v>102343.8886719149</v>
      </c>
      <c r="BP107" s="31"/>
      <c r="BQ107" s="31"/>
      <c r="BR107" s="31"/>
      <c r="BS107" s="31"/>
      <c r="BT107" s="31"/>
      <c r="BU107" s="31"/>
      <c r="BV107" s="31"/>
      <c r="BW107" s="31"/>
      <c r="BX107" s="31"/>
      <c r="BY107" s="31">
        <v>509</v>
      </c>
      <c r="BZ107" s="31"/>
      <c r="CA107" s="31"/>
      <c r="CB107" s="31"/>
      <c r="CC107" s="31"/>
      <c r="CD107" s="31"/>
      <c r="CE107" s="32">
        <v>16670</v>
      </c>
      <c r="CF107" s="31">
        <v>1782</v>
      </c>
      <c r="CG107" s="32">
        <v>120795.8886719149</v>
      </c>
      <c r="CH107" s="31">
        <v>241431</v>
      </c>
      <c r="CI107" s="31">
        <v>204242</v>
      </c>
      <c r="CJ107" s="31">
        <v>45152</v>
      </c>
      <c r="CK107" s="31">
        <v>71653</v>
      </c>
      <c r="CL107" s="31">
        <v>9272</v>
      </c>
      <c r="CM107" s="31">
        <v>9206</v>
      </c>
      <c r="CN107" s="31">
        <v>7304</v>
      </c>
      <c r="CO107" s="31">
        <v>2545</v>
      </c>
      <c r="CP107" s="31"/>
      <c r="CQ107" s="31">
        <v>8445</v>
      </c>
      <c r="CR107" s="31">
        <v>623</v>
      </c>
      <c r="CS107" s="31">
        <v>2776</v>
      </c>
      <c r="CT107" s="31">
        <v>3039</v>
      </c>
      <c r="CU107" s="31"/>
      <c r="CV107" s="31">
        <v>413</v>
      </c>
      <c r="CW107" s="31">
        <v>5938</v>
      </c>
      <c r="CX107" s="32">
        <v>612039</v>
      </c>
      <c r="CY107" s="31"/>
      <c r="CZ107" s="31"/>
      <c r="DA107" s="31"/>
      <c r="DB107" s="31"/>
      <c r="DC107" s="31">
        <v>4257</v>
      </c>
      <c r="DD107" s="31">
        <v>14062</v>
      </c>
      <c r="DE107" s="31">
        <v>1682</v>
      </c>
      <c r="DF107" s="32">
        <v>28115</v>
      </c>
      <c r="DG107" s="31"/>
      <c r="DH107" s="31">
        <v>10994</v>
      </c>
      <c r="DI107" s="31">
        <v>2613</v>
      </c>
      <c r="DJ107" s="31"/>
      <c r="DK107" s="31">
        <v>348</v>
      </c>
      <c r="DL107" s="31"/>
      <c r="DM107" s="31">
        <v>876</v>
      </c>
      <c r="DN107" s="31"/>
      <c r="DO107" s="31"/>
      <c r="DP107" s="31"/>
      <c r="DQ107" s="31">
        <v>2692</v>
      </c>
      <c r="DR107" s="31">
        <v>18195</v>
      </c>
      <c r="DS107" s="31"/>
      <c r="DT107" s="31"/>
      <c r="DU107" s="31">
        <v>875</v>
      </c>
      <c r="DV107" s="32">
        <v>40588</v>
      </c>
      <c r="DW107" s="32">
        <v>680742</v>
      </c>
      <c r="DX107" s="31">
        <v>6395</v>
      </c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>
        <v>10950</v>
      </c>
      <c r="EM107" s="31"/>
      <c r="EN107" s="31"/>
      <c r="EO107" s="31"/>
      <c r="EP107" s="31"/>
      <c r="EQ107" s="31">
        <v>1595</v>
      </c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>
        <v>3630</v>
      </c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>
        <v>9857</v>
      </c>
      <c r="FO107" s="31"/>
      <c r="FP107" s="31"/>
      <c r="FQ107" s="31"/>
      <c r="FR107" s="31"/>
      <c r="FS107" s="31">
        <v>1651</v>
      </c>
      <c r="FT107" s="31"/>
      <c r="FU107" s="31"/>
      <c r="FV107" s="31"/>
      <c r="FW107" s="31"/>
      <c r="FX107" s="31"/>
      <c r="FY107" s="32">
        <v>79486</v>
      </c>
      <c r="GA107" s="60">
        <v>2733189.6366727189</v>
      </c>
    </row>
    <row r="108" spans="1:183">
      <c r="A108" s="61">
        <v>1914</v>
      </c>
      <c r="B108" s="31">
        <v>19571.534571428572</v>
      </c>
      <c r="C108" s="31">
        <v>30299.897000000001</v>
      </c>
      <c r="D108" s="31">
        <v>12405.21</v>
      </c>
      <c r="E108" s="31">
        <v>6107.8839999999991</v>
      </c>
      <c r="F108" s="31">
        <v>134230.28100000002</v>
      </c>
      <c r="G108" s="31">
        <v>202206.86400000003</v>
      </c>
      <c r="H108" s="31">
        <v>95412.577569587345</v>
      </c>
      <c r="I108" s="31">
        <v>24281.215</v>
      </c>
      <c r="J108" s="31">
        <v>6111.4748344067002</v>
      </c>
      <c r="K108" s="31">
        <v>17543</v>
      </c>
      <c r="L108" s="31">
        <v>16496.486090909093</v>
      </c>
      <c r="M108" s="31">
        <v>226864.18</v>
      </c>
      <c r="N108" s="32">
        <v>791530.60406633187</v>
      </c>
      <c r="O108" s="31"/>
      <c r="P108" s="31">
        <v>8208</v>
      </c>
      <c r="Q108" s="31">
        <v>7520</v>
      </c>
      <c r="R108" s="31">
        <v>41075</v>
      </c>
      <c r="S108" s="31">
        <v>3594</v>
      </c>
      <c r="T108" s="32"/>
      <c r="U108" s="31">
        <v>24797</v>
      </c>
      <c r="V108" s="31">
        <v>5931.3059999999996</v>
      </c>
      <c r="W108" s="31">
        <v>32576.627999999997</v>
      </c>
      <c r="X108" s="31">
        <v>477544.50899999996</v>
      </c>
      <c r="Y108" s="32">
        <v>540849.44299999997</v>
      </c>
      <c r="Z108" s="31"/>
      <c r="AA108" s="31"/>
      <c r="AB108" s="31"/>
      <c r="AC108" s="31"/>
      <c r="AD108" s="31"/>
      <c r="AE108" s="31"/>
      <c r="AF108" s="31"/>
      <c r="AG108" s="32"/>
      <c r="AH108" s="31"/>
      <c r="AI108" s="31"/>
      <c r="AJ108" s="31"/>
      <c r="AK108" s="31"/>
      <c r="AL108" s="31"/>
      <c r="AM108" s="32"/>
      <c r="AN108" s="31"/>
      <c r="AO108" s="31"/>
      <c r="AP108" s="32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2"/>
      <c r="BG108" s="31">
        <v>26038.031997812112</v>
      </c>
      <c r="BH108" s="31">
        <v>18844</v>
      </c>
      <c r="BI108" s="31">
        <v>8663.2115347208346</v>
      </c>
      <c r="BJ108" s="31">
        <v>6199</v>
      </c>
      <c r="BK108" s="31">
        <v>26095</v>
      </c>
      <c r="BL108" s="31">
        <v>4407</v>
      </c>
      <c r="BM108" s="31">
        <v>3246</v>
      </c>
      <c r="BN108" s="31">
        <v>2772.6920357826975</v>
      </c>
      <c r="BO108" s="32">
        <v>96264.935568315646</v>
      </c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2"/>
      <c r="CF108" s="31"/>
      <c r="CG108" s="32"/>
      <c r="CH108" s="31"/>
      <c r="CI108" s="31">
        <v>215400</v>
      </c>
      <c r="CJ108" s="31">
        <v>45076</v>
      </c>
      <c r="CK108" s="31">
        <v>69503.41</v>
      </c>
      <c r="CL108" s="31">
        <v>9103</v>
      </c>
      <c r="CM108" s="31">
        <v>9709</v>
      </c>
      <c r="CN108" s="31"/>
      <c r="CO108" s="31">
        <v>2491</v>
      </c>
      <c r="CP108" s="31"/>
      <c r="CQ108" s="31"/>
      <c r="CR108" s="31"/>
      <c r="CS108" s="31">
        <v>2893</v>
      </c>
      <c r="CT108" s="31"/>
      <c r="CU108" s="31"/>
      <c r="CV108" s="31"/>
      <c r="CW108" s="31">
        <v>5853</v>
      </c>
      <c r="CX108" s="32"/>
      <c r="CY108" s="31"/>
      <c r="CZ108" s="31"/>
      <c r="DA108" s="31"/>
      <c r="DB108" s="31"/>
      <c r="DC108" s="31"/>
      <c r="DD108" s="31"/>
      <c r="DE108" s="31"/>
      <c r="DF108" s="32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2"/>
      <c r="GA108" s="60"/>
    </row>
    <row r="109" spans="1:183">
      <c r="A109" s="61">
        <v>1915</v>
      </c>
      <c r="B109" s="31">
        <v>18154.424142857144</v>
      </c>
      <c r="C109" s="31">
        <v>29934.838000000003</v>
      </c>
      <c r="D109" s="31">
        <v>11541.63</v>
      </c>
      <c r="E109" s="31">
        <v>5801.2119999999995</v>
      </c>
      <c r="F109" s="31">
        <v>131484.99</v>
      </c>
      <c r="G109" s="31">
        <v>192001.58800000002</v>
      </c>
      <c r="H109" s="31">
        <v>106729.60828790889</v>
      </c>
      <c r="I109" s="31">
        <v>25104.73</v>
      </c>
      <c r="J109" s="31">
        <v>6380.4691869567005</v>
      </c>
      <c r="K109" s="31">
        <v>17811</v>
      </c>
      <c r="L109" s="31">
        <v>16658.31918181818</v>
      </c>
      <c r="M109" s="31">
        <v>245058.23799999998</v>
      </c>
      <c r="N109" s="32">
        <v>806661.04679954087</v>
      </c>
      <c r="O109" s="31"/>
      <c r="P109" s="31">
        <v>6289</v>
      </c>
      <c r="Q109" s="31">
        <v>7352</v>
      </c>
      <c r="R109" s="31">
        <v>41746</v>
      </c>
      <c r="S109" s="31">
        <v>3673</v>
      </c>
      <c r="T109" s="32"/>
      <c r="U109" s="31">
        <v>24341</v>
      </c>
      <c r="V109" s="31">
        <v>5960.2109999999993</v>
      </c>
      <c r="W109" s="31">
        <v>34671.587999999996</v>
      </c>
      <c r="X109" s="31">
        <v>490996.467</v>
      </c>
      <c r="Y109" s="32">
        <v>555969.26600000006</v>
      </c>
      <c r="Z109" s="31"/>
      <c r="AA109" s="31"/>
      <c r="AB109" s="31"/>
      <c r="AC109" s="31"/>
      <c r="AD109" s="31"/>
      <c r="AE109" s="31"/>
      <c r="AF109" s="31"/>
      <c r="AG109" s="32"/>
      <c r="AH109" s="31"/>
      <c r="AI109" s="31"/>
      <c r="AJ109" s="31"/>
      <c r="AK109" s="31"/>
      <c r="AL109" s="31"/>
      <c r="AM109" s="32"/>
      <c r="AN109" s="31"/>
      <c r="AO109" s="31"/>
      <c r="AP109" s="32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2"/>
      <c r="BG109" s="31">
        <v>26183.333515657047</v>
      </c>
      <c r="BH109" s="31">
        <v>19688</v>
      </c>
      <c r="BI109" s="31">
        <v>8384.3309076317637</v>
      </c>
      <c r="BJ109" s="31">
        <v>6173</v>
      </c>
      <c r="BK109" s="31">
        <v>26270</v>
      </c>
      <c r="BL109" s="31">
        <v>4787</v>
      </c>
      <c r="BM109" s="31">
        <v>3078</v>
      </c>
      <c r="BN109" s="31">
        <v>2858.3472817393708</v>
      </c>
      <c r="BO109" s="32">
        <v>97422.011705028184</v>
      </c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2"/>
      <c r="CF109" s="31"/>
      <c r="CG109" s="32"/>
      <c r="CH109" s="31"/>
      <c r="CI109" s="31">
        <v>210110</v>
      </c>
      <c r="CJ109" s="31">
        <v>45647</v>
      </c>
      <c r="CK109" s="31">
        <v>75952.179999999993</v>
      </c>
      <c r="CL109" s="31">
        <v>8532</v>
      </c>
      <c r="CM109" s="31">
        <v>11433</v>
      </c>
      <c r="CN109" s="31"/>
      <c r="CO109" s="31">
        <v>2605</v>
      </c>
      <c r="CP109" s="31"/>
      <c r="CQ109" s="31"/>
      <c r="CR109" s="31"/>
      <c r="CS109" s="31">
        <v>3007</v>
      </c>
      <c r="CT109" s="31"/>
      <c r="CU109" s="31"/>
      <c r="CV109" s="31"/>
      <c r="CW109" s="31">
        <v>5574</v>
      </c>
      <c r="CX109" s="32"/>
      <c r="CY109" s="31"/>
      <c r="CZ109" s="31"/>
      <c r="DA109" s="31"/>
      <c r="DB109" s="31"/>
      <c r="DC109" s="31"/>
      <c r="DD109" s="31"/>
      <c r="DE109" s="31"/>
      <c r="DF109" s="32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2"/>
      <c r="DW109" s="32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2"/>
      <c r="GA109" s="60"/>
    </row>
    <row r="110" spans="1:183">
      <c r="A110" s="61">
        <v>1916</v>
      </c>
      <c r="B110" s="31">
        <v>17933.314714285716</v>
      </c>
      <c r="C110" s="31">
        <v>31672.333999999999</v>
      </c>
      <c r="D110" s="31">
        <v>12031.77</v>
      </c>
      <c r="E110" s="31">
        <v>5877.88</v>
      </c>
      <c r="F110" s="31">
        <v>138131.484</v>
      </c>
      <c r="G110" s="31">
        <v>193900.24400000004</v>
      </c>
      <c r="H110" s="31">
        <v>119746.27680403287</v>
      </c>
      <c r="I110" s="31">
        <v>25778.514999999999</v>
      </c>
      <c r="J110" s="31">
        <v>6627.4060025976005</v>
      </c>
      <c r="K110" s="31">
        <v>18725</v>
      </c>
      <c r="L110" s="31">
        <v>16605.873272727273</v>
      </c>
      <c r="M110" s="31">
        <v>250449.07</v>
      </c>
      <c r="N110" s="32">
        <v>837479.16779364343</v>
      </c>
      <c r="O110" s="31"/>
      <c r="P110" s="31">
        <v>5385</v>
      </c>
      <c r="Q110" s="31">
        <v>7397</v>
      </c>
      <c r="R110" s="31">
        <v>43687</v>
      </c>
      <c r="S110" s="31">
        <v>3822</v>
      </c>
      <c r="T110" s="32"/>
      <c r="U110" s="31">
        <v>24172</v>
      </c>
      <c r="V110" s="31">
        <v>5913.9629999999997</v>
      </c>
      <c r="W110" s="31">
        <v>38163.187999999995</v>
      </c>
      <c r="X110" s="31">
        <v>558773.64</v>
      </c>
      <c r="Y110" s="32">
        <v>627022.79099999997</v>
      </c>
      <c r="Z110" s="31"/>
      <c r="AA110" s="31"/>
      <c r="AB110" s="31"/>
      <c r="AC110" s="31"/>
      <c r="AD110" s="31"/>
      <c r="AE110" s="31"/>
      <c r="AF110" s="31"/>
      <c r="AG110" s="32"/>
      <c r="AH110" s="31"/>
      <c r="AI110" s="31"/>
      <c r="AJ110" s="31"/>
      <c r="AK110" s="31"/>
      <c r="AL110" s="31"/>
      <c r="AM110" s="32"/>
      <c r="AN110" s="31"/>
      <c r="AO110" s="31"/>
      <c r="AP110" s="32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2"/>
      <c r="BG110" s="31">
        <v>25427.765622863397</v>
      </c>
      <c r="BH110" s="31">
        <v>20263</v>
      </c>
      <c r="BI110" s="31">
        <v>10277.909251827507</v>
      </c>
      <c r="BJ110" s="31">
        <v>6854</v>
      </c>
      <c r="BK110" s="31">
        <v>26446</v>
      </c>
      <c r="BL110" s="31">
        <v>5283</v>
      </c>
      <c r="BM110" s="31">
        <v>3183</v>
      </c>
      <c r="BN110" s="31">
        <v>2696.5540393767651</v>
      </c>
      <c r="BO110" s="32">
        <v>100431.22891406767</v>
      </c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2"/>
      <c r="CF110" s="31"/>
      <c r="CG110" s="32"/>
      <c r="CH110" s="31"/>
      <c r="CI110" s="31">
        <v>216245</v>
      </c>
      <c r="CJ110" s="31">
        <v>46350</v>
      </c>
      <c r="CK110" s="31">
        <v>87703.272000000012</v>
      </c>
      <c r="CL110" s="31">
        <v>9966</v>
      </c>
      <c r="CM110" s="31">
        <v>11286</v>
      </c>
      <c r="CN110" s="31"/>
      <c r="CO110" s="31">
        <v>2827</v>
      </c>
      <c r="CP110" s="31"/>
      <c r="CQ110" s="31">
        <v>10405</v>
      </c>
      <c r="CR110" s="31"/>
      <c r="CS110" s="31">
        <v>3258</v>
      </c>
      <c r="CT110" s="31"/>
      <c r="CU110" s="31"/>
      <c r="CV110" s="31"/>
      <c r="CW110" s="31">
        <v>5829</v>
      </c>
      <c r="CX110" s="32"/>
      <c r="CY110" s="31"/>
      <c r="CZ110" s="31"/>
      <c r="DA110" s="31"/>
      <c r="DB110" s="31"/>
      <c r="DC110" s="31"/>
      <c r="DD110" s="31"/>
      <c r="DE110" s="31"/>
      <c r="DF110" s="32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2"/>
      <c r="DW110" s="32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2"/>
      <c r="GA110" s="60"/>
    </row>
    <row r="111" spans="1:183">
      <c r="A111" s="61">
        <v>1917</v>
      </c>
      <c r="B111" s="31">
        <v>17548.048285714289</v>
      </c>
      <c r="C111" s="31">
        <v>27199.206000000002</v>
      </c>
      <c r="D111" s="31">
        <v>11319.9</v>
      </c>
      <c r="E111" s="31">
        <v>4938.6969999999992</v>
      </c>
      <c r="F111" s="31">
        <v>117036.09</v>
      </c>
      <c r="G111" s="31">
        <v>194137.57599999997</v>
      </c>
      <c r="H111" s="31">
        <v>125383.1803471848</v>
      </c>
      <c r="I111" s="31">
        <v>24131.485000000001</v>
      </c>
      <c r="J111" s="31">
        <v>6023.7058199460998</v>
      </c>
      <c r="K111" s="31">
        <v>17464</v>
      </c>
      <c r="L111" s="31">
        <v>14789.746363636363</v>
      </c>
      <c r="M111" s="31">
        <v>252695.25</v>
      </c>
      <c r="N111" s="32">
        <v>812666.8848164815</v>
      </c>
      <c r="O111" s="31"/>
      <c r="P111" s="31">
        <v>4733</v>
      </c>
      <c r="Q111" s="31">
        <v>7281</v>
      </c>
      <c r="R111" s="31">
        <v>43150</v>
      </c>
      <c r="S111" s="31">
        <v>3732</v>
      </c>
      <c r="T111" s="32"/>
      <c r="U111" s="31">
        <v>23716</v>
      </c>
      <c r="V111" s="31">
        <v>5769.4379999999992</v>
      </c>
      <c r="W111" s="31">
        <v>39734.407999999996</v>
      </c>
      <c r="X111" s="31">
        <v>544804.299</v>
      </c>
      <c r="Y111" s="32">
        <v>614024.14500000002</v>
      </c>
      <c r="Z111" s="31"/>
      <c r="AA111" s="31"/>
      <c r="AB111" s="31"/>
      <c r="AC111" s="31"/>
      <c r="AD111" s="31"/>
      <c r="AE111" s="31"/>
      <c r="AF111" s="31"/>
      <c r="AG111" s="32"/>
      <c r="AH111" s="31"/>
      <c r="AI111" s="31"/>
      <c r="AJ111" s="31"/>
      <c r="AK111" s="31"/>
      <c r="AL111" s="31"/>
      <c r="AM111" s="32"/>
      <c r="AN111" s="31"/>
      <c r="AO111" s="31"/>
      <c r="AP111" s="32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2"/>
      <c r="BG111" s="31">
        <v>23364.484069465339</v>
      </c>
      <c r="BH111" s="31">
        <v>21664</v>
      </c>
      <c r="BI111" s="31">
        <v>10499.131970138655</v>
      </c>
      <c r="BJ111" s="31">
        <v>7434</v>
      </c>
      <c r="BK111" s="31">
        <v>26624</v>
      </c>
      <c r="BL111" s="31">
        <v>5478</v>
      </c>
      <c r="BM111" s="31">
        <v>3511</v>
      </c>
      <c r="BN111" s="31">
        <v>3147.0371847785304</v>
      </c>
      <c r="BO111" s="32">
        <v>101721.65322438252</v>
      </c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2"/>
      <c r="CF111" s="31"/>
      <c r="CG111" s="32"/>
      <c r="CH111" s="31"/>
      <c r="CI111" s="31">
        <v>212341</v>
      </c>
      <c r="CJ111" s="31">
        <v>46513</v>
      </c>
      <c r="CK111" s="31">
        <v>90641.044999999998</v>
      </c>
      <c r="CL111" s="31">
        <v>11624</v>
      </c>
      <c r="CM111" s="31">
        <v>12596</v>
      </c>
      <c r="CN111" s="31"/>
      <c r="CO111" s="31">
        <v>3212</v>
      </c>
      <c r="CP111" s="31"/>
      <c r="CQ111" s="31"/>
      <c r="CR111" s="31"/>
      <c r="CS111" s="31">
        <v>3449</v>
      </c>
      <c r="CT111" s="31"/>
      <c r="CU111" s="31"/>
      <c r="CV111" s="31"/>
      <c r="CW111" s="31">
        <v>6137</v>
      </c>
      <c r="CX111" s="32"/>
      <c r="CY111" s="31"/>
      <c r="CZ111" s="31"/>
      <c r="DA111" s="31"/>
      <c r="DB111" s="31"/>
      <c r="DC111" s="31"/>
      <c r="DD111" s="31"/>
      <c r="DE111" s="31"/>
      <c r="DF111" s="32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2"/>
      <c r="DW111" s="32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2"/>
      <c r="GA111" s="60"/>
    </row>
    <row r="112" spans="1:183">
      <c r="A112" s="61">
        <v>1918</v>
      </c>
      <c r="B112" s="31">
        <v>17186.232857142859</v>
      </c>
      <c r="C112" s="31">
        <v>21917.403000000002</v>
      </c>
      <c r="D112" s="31">
        <v>10946.46</v>
      </c>
      <c r="E112" s="31">
        <v>4280.63</v>
      </c>
      <c r="F112" s="31">
        <v>92328.47099999999</v>
      </c>
      <c r="G112" s="31">
        <v>194612.24</v>
      </c>
      <c r="H112" s="31">
        <v>127249.26610080844</v>
      </c>
      <c r="I112" s="31">
        <v>22634.185000000001</v>
      </c>
      <c r="J112" s="31">
        <v>5782.1488913561998</v>
      </c>
      <c r="K112" s="31">
        <v>16376</v>
      </c>
      <c r="L112" s="31">
        <v>14737.300454545453</v>
      </c>
      <c r="M112" s="31">
        <v>254267.576</v>
      </c>
      <c r="N112" s="32">
        <v>782317.9133038529</v>
      </c>
      <c r="O112" s="31"/>
      <c r="P112" s="31">
        <v>8037</v>
      </c>
      <c r="Q112" s="31">
        <v>6913</v>
      </c>
      <c r="R112" s="31">
        <v>42844</v>
      </c>
      <c r="S112" s="31">
        <v>3634</v>
      </c>
      <c r="T112" s="32"/>
      <c r="U112" s="31">
        <v>23155</v>
      </c>
      <c r="V112" s="31">
        <v>5676.9420000000009</v>
      </c>
      <c r="W112" s="31">
        <v>37185.54</v>
      </c>
      <c r="X112" s="31">
        <v>593955.68400000001</v>
      </c>
      <c r="Y112" s="32">
        <v>659973.16599999997</v>
      </c>
      <c r="Z112" s="31"/>
      <c r="AA112" s="31"/>
      <c r="AB112" s="31"/>
      <c r="AC112" s="31"/>
      <c r="AD112" s="31"/>
      <c r="AE112" s="31"/>
      <c r="AF112" s="31"/>
      <c r="AG112" s="32"/>
      <c r="AH112" s="31"/>
      <c r="AI112" s="31"/>
      <c r="AJ112" s="31"/>
      <c r="AK112" s="31"/>
      <c r="AL112" s="31"/>
      <c r="AM112" s="32"/>
      <c r="AN112" s="31"/>
      <c r="AO112" s="31"/>
      <c r="AP112" s="32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2"/>
      <c r="BG112" s="31">
        <v>27665.408997675375</v>
      </c>
      <c r="BH112" s="31">
        <v>21223</v>
      </c>
      <c r="BI112" s="31">
        <v>10632.757830830964</v>
      </c>
      <c r="BJ112" s="31">
        <v>7391</v>
      </c>
      <c r="BK112" s="31">
        <v>26803</v>
      </c>
      <c r="BL112" s="31">
        <v>5511</v>
      </c>
      <c r="BM112" s="31">
        <v>3721</v>
      </c>
      <c r="BN112" s="31">
        <v>3128.0026856770473</v>
      </c>
      <c r="BO112" s="32">
        <v>106075.16951418338</v>
      </c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2"/>
      <c r="CF112" s="31"/>
      <c r="CG112" s="32"/>
      <c r="CH112" s="31"/>
      <c r="CI112" s="31">
        <v>185202</v>
      </c>
      <c r="CJ112" s="31">
        <v>47597</v>
      </c>
      <c r="CK112" s="31">
        <v>91572.534</v>
      </c>
      <c r="CL112" s="31">
        <v>13272</v>
      </c>
      <c r="CM112" s="31">
        <v>13689</v>
      </c>
      <c r="CN112" s="31"/>
      <c r="CO112" s="31">
        <v>3087</v>
      </c>
      <c r="CP112" s="31"/>
      <c r="CQ112" s="31"/>
      <c r="CR112" s="31"/>
      <c r="CS112" s="31">
        <v>3300</v>
      </c>
      <c r="CT112" s="31"/>
      <c r="CU112" s="31"/>
      <c r="CV112" s="31"/>
      <c r="CW112" s="31">
        <v>5658</v>
      </c>
      <c r="CX112" s="32"/>
      <c r="CY112" s="31"/>
      <c r="CZ112" s="31"/>
      <c r="DA112" s="31"/>
      <c r="DB112" s="31"/>
      <c r="DC112" s="31"/>
      <c r="DD112" s="31"/>
      <c r="DE112" s="31"/>
      <c r="DF112" s="32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2"/>
      <c r="DW112" s="32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2"/>
      <c r="GA112" s="60"/>
    </row>
    <row r="113" spans="1:183">
      <c r="A113" s="61">
        <v>1919</v>
      </c>
      <c r="B113" s="31">
        <v>14502.768428571429</v>
      </c>
      <c r="C113" s="31">
        <v>25854.494999999999</v>
      </c>
      <c r="D113" s="31">
        <v>12358.53</v>
      </c>
      <c r="E113" s="31">
        <v>5168.701</v>
      </c>
      <c r="F113" s="31">
        <v>108800.21699999999</v>
      </c>
      <c r="G113" s="31">
        <v>156591</v>
      </c>
      <c r="H113" s="31">
        <v>105979.71285878473</v>
      </c>
      <c r="I113" s="31">
        <v>28049.42</v>
      </c>
      <c r="J113" s="31">
        <v>6772.8935195624999</v>
      </c>
      <c r="K113" s="31">
        <v>17129</v>
      </c>
      <c r="L113" s="31">
        <v>15706.800545454547</v>
      </c>
      <c r="M113" s="31">
        <v>226639.56200000003</v>
      </c>
      <c r="N113" s="32">
        <v>723553.10035237321</v>
      </c>
      <c r="O113" s="31"/>
      <c r="P113" s="31">
        <v>7212</v>
      </c>
      <c r="Q113" s="31">
        <v>7064</v>
      </c>
      <c r="R113" s="31">
        <v>43112</v>
      </c>
      <c r="S113" s="31">
        <v>3446</v>
      </c>
      <c r="T113" s="32"/>
      <c r="U113" s="31">
        <v>24488</v>
      </c>
      <c r="V113" s="31">
        <v>6312.8520000000008</v>
      </c>
      <c r="W113" s="31">
        <v>34357.344000000005</v>
      </c>
      <c r="X113" s="31">
        <v>599129.51399999997</v>
      </c>
      <c r="Y113" s="32">
        <v>664287.71</v>
      </c>
      <c r="Z113" s="31"/>
      <c r="AA113" s="31"/>
      <c r="AB113" s="31"/>
      <c r="AC113" s="31"/>
      <c r="AD113" s="31"/>
      <c r="AE113" s="31"/>
      <c r="AF113" s="31"/>
      <c r="AG113" s="32"/>
      <c r="AH113" s="31"/>
      <c r="AI113" s="31"/>
      <c r="AJ113" s="31"/>
      <c r="AK113" s="31"/>
      <c r="AL113" s="31"/>
      <c r="AM113" s="32"/>
      <c r="AN113" s="31"/>
      <c r="AO113" s="31"/>
      <c r="AP113" s="32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2"/>
      <c r="BG113" s="31">
        <v>28682.519622589913</v>
      </c>
      <c r="BH113" s="31">
        <v>24024</v>
      </c>
      <c r="BI113" s="31">
        <v>9122.5038240359372</v>
      </c>
      <c r="BJ113" s="31">
        <v>7588</v>
      </c>
      <c r="BK113" s="31">
        <v>26983</v>
      </c>
      <c r="BL113" s="31">
        <v>5694</v>
      </c>
      <c r="BM113" s="31">
        <v>4204</v>
      </c>
      <c r="BN113" s="31">
        <v>2921.7956120776475</v>
      </c>
      <c r="BO113" s="32">
        <v>109219.81905870351</v>
      </c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2"/>
      <c r="CF113" s="31"/>
      <c r="CG113" s="32"/>
      <c r="CH113" s="31"/>
      <c r="CI113" s="31">
        <v>210730</v>
      </c>
      <c r="CJ113" s="31">
        <v>51402</v>
      </c>
      <c r="CK113" s="31">
        <v>100959.077</v>
      </c>
      <c r="CL113" s="31">
        <v>12757</v>
      </c>
      <c r="CM113" s="31">
        <v>14705</v>
      </c>
      <c r="CN113" s="31"/>
      <c r="CO113" s="31">
        <v>3210</v>
      </c>
      <c r="CP113" s="31"/>
      <c r="CQ113" s="31"/>
      <c r="CR113" s="31"/>
      <c r="CS113" s="31">
        <v>4020</v>
      </c>
      <c r="CT113" s="31"/>
      <c r="CU113" s="31"/>
      <c r="CV113" s="31"/>
      <c r="CW113" s="31">
        <v>6041</v>
      </c>
      <c r="CX113" s="32"/>
      <c r="CY113" s="31"/>
      <c r="CZ113" s="31"/>
      <c r="DA113" s="31"/>
      <c r="DB113" s="31"/>
      <c r="DC113" s="31"/>
      <c r="DD113" s="31"/>
      <c r="DE113" s="31"/>
      <c r="DF113" s="32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2"/>
      <c r="DW113" s="32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2"/>
      <c r="GA113" s="60"/>
    </row>
    <row r="114" spans="1:183">
      <c r="A114" s="61">
        <v>1920</v>
      </c>
      <c r="B114" s="31">
        <v>15571.464000000002</v>
      </c>
      <c r="C114" s="31">
        <v>29920.974999999999</v>
      </c>
      <c r="D114" s="31">
        <v>12942.03</v>
      </c>
      <c r="E114" s="31">
        <v>5782.0450000000001</v>
      </c>
      <c r="F114" s="31">
        <v>125849.91899999998</v>
      </c>
      <c r="G114" s="31">
        <v>170235</v>
      </c>
      <c r="H114" s="31">
        <v>96757.325267532258</v>
      </c>
      <c r="I114" s="31">
        <v>28897.89</v>
      </c>
      <c r="J114" s="31">
        <v>7217.4259010337</v>
      </c>
      <c r="K114" s="31">
        <v>18280</v>
      </c>
      <c r="L114" s="31">
        <v>16725.749636363635</v>
      </c>
      <c r="M114" s="31">
        <v>212937.86399999997</v>
      </c>
      <c r="N114" s="32">
        <v>741117.68780492945</v>
      </c>
      <c r="O114" s="31"/>
      <c r="P114" s="31">
        <v>8166</v>
      </c>
      <c r="Q114" s="31">
        <v>7411</v>
      </c>
      <c r="R114" s="31">
        <v>46226</v>
      </c>
      <c r="S114" s="31">
        <v>3523</v>
      </c>
      <c r="T114" s="32"/>
      <c r="U114" s="31">
        <v>25534</v>
      </c>
      <c r="V114" s="31">
        <v>7000.7910000000002</v>
      </c>
      <c r="W114" s="31">
        <v>33973.267999999996</v>
      </c>
      <c r="X114" s="31">
        <v>593438.30099999998</v>
      </c>
      <c r="Y114" s="32">
        <v>659946.36</v>
      </c>
      <c r="Z114" s="31"/>
      <c r="AA114" s="31"/>
      <c r="AB114" s="31">
        <v>25090.921273031825</v>
      </c>
      <c r="AC114" s="31">
        <v>13585.49963172109</v>
      </c>
      <c r="AD114" s="31"/>
      <c r="AE114" s="31"/>
      <c r="AF114" s="31">
        <v>12810</v>
      </c>
      <c r="AG114" s="32"/>
      <c r="AH114" s="31"/>
      <c r="AI114" s="31"/>
      <c r="AJ114" s="31"/>
      <c r="AK114" s="31"/>
      <c r="AL114" s="31"/>
      <c r="AM114" s="32"/>
      <c r="AN114" s="31"/>
      <c r="AO114" s="31"/>
      <c r="AP114" s="32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2"/>
      <c r="BG114" s="31">
        <v>30774.861479556959</v>
      </c>
      <c r="BH114" s="31">
        <v>26393</v>
      </c>
      <c r="BI114" s="31">
        <v>10304.838539515007</v>
      </c>
      <c r="BJ114" s="31">
        <v>7797</v>
      </c>
      <c r="BK114" s="31">
        <v>27164</v>
      </c>
      <c r="BL114" s="31">
        <v>5751</v>
      </c>
      <c r="BM114" s="31">
        <v>3666</v>
      </c>
      <c r="BN114" s="31">
        <v>3508.6926677067086</v>
      </c>
      <c r="BO114" s="32">
        <v>115359.39268677868</v>
      </c>
      <c r="BP114" s="31"/>
      <c r="BQ114" s="31">
        <v>682</v>
      </c>
      <c r="BR114" s="31"/>
      <c r="BS114" s="31"/>
      <c r="BT114" s="31"/>
      <c r="BU114" s="31">
        <v>1091</v>
      </c>
      <c r="BV114" s="31">
        <v>2032</v>
      </c>
      <c r="BW114" s="31"/>
      <c r="BX114" s="31">
        <v>917</v>
      </c>
      <c r="BY114" s="31"/>
      <c r="BZ114" s="31">
        <v>809</v>
      </c>
      <c r="CA114" s="31"/>
      <c r="CB114" s="31"/>
      <c r="CC114" s="31"/>
      <c r="CD114" s="31"/>
      <c r="CE114" s="32"/>
      <c r="CF114" s="31"/>
      <c r="CG114" s="32"/>
      <c r="CH114" s="31"/>
      <c r="CI114" s="31">
        <v>194051</v>
      </c>
      <c r="CJ114" s="31">
        <v>50779</v>
      </c>
      <c r="CK114" s="31">
        <v>94653.612999999983</v>
      </c>
      <c r="CL114" s="31">
        <v>13826</v>
      </c>
      <c r="CM114" s="31">
        <v>12889</v>
      </c>
      <c r="CN114" s="31"/>
      <c r="CO114" s="31">
        <v>3202</v>
      </c>
      <c r="CP114" s="31"/>
      <c r="CQ114" s="31"/>
      <c r="CR114" s="31"/>
      <c r="CS114" s="31">
        <v>3936</v>
      </c>
      <c r="CT114" s="31"/>
      <c r="CU114" s="31"/>
      <c r="CV114" s="31"/>
      <c r="CW114" s="31">
        <v>5733</v>
      </c>
      <c r="CX114" s="32"/>
      <c r="CY114" s="31"/>
      <c r="CZ114" s="31"/>
      <c r="DA114" s="31"/>
      <c r="DB114" s="31"/>
      <c r="DC114" s="31"/>
      <c r="DD114" s="31"/>
      <c r="DE114" s="31"/>
      <c r="DF114" s="32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2"/>
      <c r="DW114" s="32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2"/>
      <c r="GA114" s="60"/>
    </row>
    <row r="115" spans="1:183">
      <c r="A115" s="61">
        <v>1921</v>
      </c>
      <c r="B115" s="31">
        <v>17236.485000000001</v>
      </c>
      <c r="C115" s="31">
        <v>30438.526999999998</v>
      </c>
      <c r="D115" s="31">
        <v>12568.59</v>
      </c>
      <c r="E115" s="31">
        <v>5973.7150000000001</v>
      </c>
      <c r="F115" s="31">
        <v>120648.315</v>
      </c>
      <c r="G115" s="31">
        <v>189511</v>
      </c>
      <c r="H115" s="31">
        <v>95286.628516026773</v>
      </c>
      <c r="I115" s="31">
        <v>30669.695</v>
      </c>
      <c r="J115" s="31">
        <v>6517.6563067572006</v>
      </c>
      <c r="K115" s="31">
        <v>16720</v>
      </c>
      <c r="L115" s="31">
        <v>16310.677727272727</v>
      </c>
      <c r="M115" s="31">
        <v>195642.27799999996</v>
      </c>
      <c r="N115" s="32">
        <v>737523.56755005661</v>
      </c>
      <c r="O115" s="31">
        <v>7841</v>
      </c>
      <c r="P115" s="31">
        <v>11196</v>
      </c>
      <c r="Q115" s="31">
        <v>7831</v>
      </c>
      <c r="R115" s="31">
        <v>47370</v>
      </c>
      <c r="S115" s="31">
        <v>3346</v>
      </c>
      <c r="T115" s="32">
        <v>815107.56755005661</v>
      </c>
      <c r="U115" s="31">
        <v>26818</v>
      </c>
      <c r="V115" s="31">
        <v>6538.3109999999997</v>
      </c>
      <c r="W115" s="31">
        <v>30307.088</v>
      </c>
      <c r="X115" s="31">
        <v>579986.34299999999</v>
      </c>
      <c r="Y115" s="32">
        <v>643649.74199999997</v>
      </c>
      <c r="Z115" s="31"/>
      <c r="AA115" s="31"/>
      <c r="AB115" s="31">
        <v>27117.068676716917</v>
      </c>
      <c r="AC115" s="31"/>
      <c r="AD115" s="31"/>
      <c r="AE115" s="31"/>
      <c r="AF115" s="31">
        <v>13129</v>
      </c>
      <c r="AG115" s="32"/>
      <c r="AH115" s="31"/>
      <c r="AI115" s="31"/>
      <c r="AJ115" s="31"/>
      <c r="AK115" s="31"/>
      <c r="AL115" s="31"/>
      <c r="AM115" s="32"/>
      <c r="AN115" s="31"/>
      <c r="AO115" s="31"/>
      <c r="AP115" s="32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2"/>
      <c r="BG115" s="31">
        <v>31559.489675919594</v>
      </c>
      <c r="BH115" s="31">
        <v>26944</v>
      </c>
      <c r="BI115" s="31">
        <v>8931.4218996317013</v>
      </c>
      <c r="BJ115" s="31">
        <v>7999</v>
      </c>
      <c r="BK115" s="31">
        <v>27346</v>
      </c>
      <c r="BL115" s="31">
        <v>5989</v>
      </c>
      <c r="BM115" s="31">
        <v>3857</v>
      </c>
      <c r="BN115" s="31">
        <v>3651.4514109678316</v>
      </c>
      <c r="BO115" s="32">
        <v>116277.36298651913</v>
      </c>
      <c r="BP115" s="31"/>
      <c r="BQ115" s="31">
        <v>668</v>
      </c>
      <c r="BR115" s="31"/>
      <c r="BS115" s="31"/>
      <c r="BT115" s="31"/>
      <c r="BU115" s="31">
        <v>1094</v>
      </c>
      <c r="BV115" s="31">
        <v>2231</v>
      </c>
      <c r="BW115" s="31"/>
      <c r="BX115" s="31">
        <v>927</v>
      </c>
      <c r="BY115" s="31"/>
      <c r="BZ115" s="31">
        <v>840</v>
      </c>
      <c r="CA115" s="31"/>
      <c r="CB115" s="31"/>
      <c r="CC115" s="31"/>
      <c r="CD115" s="31"/>
      <c r="CE115" s="32"/>
      <c r="CF115" s="31"/>
      <c r="CG115" s="32"/>
      <c r="CH115" s="31"/>
      <c r="CI115" s="31">
        <v>208785</v>
      </c>
      <c r="CJ115" s="31">
        <v>51212</v>
      </c>
      <c r="CK115" s="31">
        <v>105043.298</v>
      </c>
      <c r="CL115" s="31">
        <v>13505</v>
      </c>
      <c r="CM115" s="31">
        <v>14069</v>
      </c>
      <c r="CN115" s="31"/>
      <c r="CO115" s="31">
        <v>3361</v>
      </c>
      <c r="CP115" s="31"/>
      <c r="CQ115" s="31">
        <v>9392</v>
      </c>
      <c r="CR115" s="31"/>
      <c r="CS115" s="31">
        <v>3889</v>
      </c>
      <c r="CT115" s="31"/>
      <c r="CU115" s="31"/>
      <c r="CV115" s="31"/>
      <c r="CW115" s="31">
        <v>5617</v>
      </c>
      <c r="CX115" s="32"/>
      <c r="CY115" s="31"/>
      <c r="CZ115" s="31"/>
      <c r="DA115" s="31"/>
      <c r="DB115" s="31"/>
      <c r="DC115" s="31"/>
      <c r="DD115" s="31"/>
      <c r="DE115" s="31"/>
      <c r="DF115" s="32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2"/>
      <c r="DW115" s="32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2"/>
      <c r="GA115" s="60"/>
    </row>
    <row r="116" spans="1:183">
      <c r="A116" s="61">
        <v>1922</v>
      </c>
      <c r="B116" s="31">
        <v>18784.251</v>
      </c>
      <c r="C116" s="31">
        <v>33414.451000000001</v>
      </c>
      <c r="D116" s="31">
        <v>13840.62</v>
      </c>
      <c r="E116" s="31">
        <v>6606.2260000000006</v>
      </c>
      <c r="F116" s="31">
        <v>142321.66500000001</v>
      </c>
      <c r="G116" s="31">
        <v>206188</v>
      </c>
      <c r="H116" s="31">
        <v>100210.14219676677</v>
      </c>
      <c r="I116" s="31">
        <v>32341.68</v>
      </c>
      <c r="J116" s="31">
        <v>7217.4259010337</v>
      </c>
      <c r="K116" s="31">
        <v>18540</v>
      </c>
      <c r="L116" s="31">
        <v>17890.048818181818</v>
      </c>
      <c r="M116" s="31">
        <v>205750.08799999996</v>
      </c>
      <c r="N116" s="32">
        <v>803104.59791598236</v>
      </c>
      <c r="O116" s="31">
        <v>7800</v>
      </c>
      <c r="P116" s="31">
        <v>11565</v>
      </c>
      <c r="Q116" s="31">
        <v>8788</v>
      </c>
      <c r="R116" s="31">
        <v>49390</v>
      </c>
      <c r="S116" s="31">
        <v>3843</v>
      </c>
      <c r="T116" s="32">
        <v>884490.59791598236</v>
      </c>
      <c r="U116" s="31">
        <v>28225</v>
      </c>
      <c r="V116" s="31">
        <v>6312.8520000000008</v>
      </c>
      <c r="W116" s="31">
        <v>34741.42</v>
      </c>
      <c r="X116" s="31">
        <v>612064.08900000004</v>
      </c>
      <c r="Y116" s="32">
        <v>681343.36100000003</v>
      </c>
      <c r="Z116" s="31"/>
      <c r="AA116" s="31"/>
      <c r="AB116" s="31">
        <v>26395.42713567839</v>
      </c>
      <c r="AC116" s="31"/>
      <c r="AD116" s="31"/>
      <c r="AE116" s="31"/>
      <c r="AF116" s="31">
        <v>13522</v>
      </c>
      <c r="AG116" s="32"/>
      <c r="AH116" s="31"/>
      <c r="AI116" s="31"/>
      <c r="AJ116" s="31"/>
      <c r="AK116" s="31"/>
      <c r="AL116" s="31"/>
      <c r="AM116" s="32"/>
      <c r="AN116" s="31"/>
      <c r="AO116" s="31"/>
      <c r="AP116" s="32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2"/>
      <c r="BG116" s="31">
        <v>34058.675782852457</v>
      </c>
      <c r="BH116" s="31">
        <v>28801</v>
      </c>
      <c r="BI116" s="31">
        <v>9258.1477409027248</v>
      </c>
      <c r="BJ116" s="31">
        <v>8206</v>
      </c>
      <c r="BK116" s="31">
        <v>27994</v>
      </c>
      <c r="BL116" s="31">
        <v>6505</v>
      </c>
      <c r="BM116" s="31">
        <v>4411</v>
      </c>
      <c r="BN116" s="31">
        <v>3752.9687395090741</v>
      </c>
      <c r="BO116" s="32">
        <v>122986.79226326426</v>
      </c>
      <c r="BP116" s="31"/>
      <c r="BQ116" s="31">
        <v>727</v>
      </c>
      <c r="BR116" s="31"/>
      <c r="BS116" s="31"/>
      <c r="BT116" s="31"/>
      <c r="BU116" s="31">
        <v>1159</v>
      </c>
      <c r="BV116" s="31">
        <v>2106</v>
      </c>
      <c r="BW116" s="31"/>
      <c r="BX116" s="31">
        <v>1008</v>
      </c>
      <c r="BY116" s="31"/>
      <c r="BZ116" s="31">
        <v>769</v>
      </c>
      <c r="CA116" s="31"/>
      <c r="CB116" s="31"/>
      <c r="CC116" s="31"/>
      <c r="CD116" s="31"/>
      <c r="CE116" s="32"/>
      <c r="CF116" s="31"/>
      <c r="CG116" s="32"/>
      <c r="CH116" s="31"/>
      <c r="CI116" s="31">
        <v>217594</v>
      </c>
      <c r="CJ116" s="31">
        <v>52033</v>
      </c>
      <c r="CK116" s="31">
        <v>104756.686</v>
      </c>
      <c r="CL116" s="31">
        <v>15124</v>
      </c>
      <c r="CM116" s="31">
        <v>13075</v>
      </c>
      <c r="CN116" s="31"/>
      <c r="CO116" s="31">
        <v>3779</v>
      </c>
      <c r="CP116" s="31"/>
      <c r="CQ116" s="31"/>
      <c r="CR116" s="31"/>
      <c r="CS116" s="31">
        <v>4259</v>
      </c>
      <c r="CT116" s="31"/>
      <c r="CU116" s="31"/>
      <c r="CV116" s="31"/>
      <c r="CW116" s="31">
        <v>5831</v>
      </c>
      <c r="CX116" s="32"/>
      <c r="CY116" s="31"/>
      <c r="CZ116" s="31"/>
      <c r="DA116" s="31"/>
      <c r="DB116" s="31"/>
      <c r="DC116" s="31"/>
      <c r="DD116" s="31"/>
      <c r="DE116" s="31"/>
      <c r="DF116" s="32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2"/>
      <c r="DW116" s="32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2"/>
      <c r="GA116" s="60"/>
    </row>
    <row r="117" spans="1:183">
      <c r="A117" s="61">
        <v>1923</v>
      </c>
      <c r="B117" s="31">
        <v>18596.643</v>
      </c>
      <c r="C117" s="31">
        <v>34611.29</v>
      </c>
      <c r="D117" s="31">
        <v>15299.37</v>
      </c>
      <c r="E117" s="31">
        <v>7091.79</v>
      </c>
      <c r="F117" s="31">
        <v>149690.60399999999</v>
      </c>
      <c r="G117" s="31">
        <v>171318</v>
      </c>
      <c r="H117" s="31">
        <v>106265.86831548298</v>
      </c>
      <c r="I117" s="31">
        <v>33140.239999999998</v>
      </c>
      <c r="J117" s="31">
        <v>7412.2546678092003</v>
      </c>
      <c r="K117" s="31">
        <v>19484</v>
      </c>
      <c r="L117" s="31">
        <v>18925.480909090908</v>
      </c>
      <c r="M117" s="31">
        <v>212264.01</v>
      </c>
      <c r="N117" s="32">
        <v>794099.55089238321</v>
      </c>
      <c r="O117" s="31">
        <v>7760</v>
      </c>
      <c r="P117" s="31">
        <v>11947</v>
      </c>
      <c r="Q117" s="31">
        <v>9169</v>
      </c>
      <c r="R117" s="31">
        <v>50028</v>
      </c>
      <c r="S117" s="31">
        <v>3780</v>
      </c>
      <c r="T117" s="32">
        <v>876783.55089238321</v>
      </c>
      <c r="U117" s="31">
        <v>29579</v>
      </c>
      <c r="V117" s="31">
        <v>6821.58</v>
      </c>
      <c r="W117" s="31">
        <v>36801.464000000007</v>
      </c>
      <c r="X117" s="31">
        <v>692775.83700000006</v>
      </c>
      <c r="Y117" s="32">
        <v>765977.88100000005</v>
      </c>
      <c r="Z117" s="31"/>
      <c r="AA117" s="31"/>
      <c r="AB117" s="31">
        <v>28588.107202680065</v>
      </c>
      <c r="AC117" s="31"/>
      <c r="AD117" s="31"/>
      <c r="AE117" s="31"/>
      <c r="AF117" s="31">
        <v>14234</v>
      </c>
      <c r="AG117" s="32"/>
      <c r="AH117" s="31"/>
      <c r="AI117" s="31"/>
      <c r="AJ117" s="31"/>
      <c r="AK117" s="31"/>
      <c r="AL117" s="31"/>
      <c r="AM117" s="32"/>
      <c r="AN117" s="31"/>
      <c r="AO117" s="31"/>
      <c r="AP117" s="32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2"/>
      <c r="BG117" s="31">
        <v>37836.515246820731</v>
      </c>
      <c r="BH117" s="31">
        <v>30454</v>
      </c>
      <c r="BI117" s="31">
        <v>11151.472211782018</v>
      </c>
      <c r="BJ117" s="31">
        <v>8420</v>
      </c>
      <c r="BK117" s="31">
        <v>28953</v>
      </c>
      <c r="BL117" s="31">
        <v>6953</v>
      </c>
      <c r="BM117" s="31">
        <v>4644</v>
      </c>
      <c r="BN117" s="31">
        <v>4330.3485455873933</v>
      </c>
      <c r="BO117" s="32">
        <v>132742.33600419015</v>
      </c>
      <c r="BP117" s="31"/>
      <c r="BQ117" s="31">
        <v>672</v>
      </c>
      <c r="BR117" s="31"/>
      <c r="BS117" s="31"/>
      <c r="BT117" s="31"/>
      <c r="BU117" s="31">
        <v>1208</v>
      </c>
      <c r="BV117" s="31">
        <v>2316</v>
      </c>
      <c r="BW117" s="31"/>
      <c r="BX117" s="31">
        <v>1002</v>
      </c>
      <c r="BY117" s="31"/>
      <c r="BZ117" s="31">
        <v>823</v>
      </c>
      <c r="CA117" s="31"/>
      <c r="CB117" s="31"/>
      <c r="CC117" s="31"/>
      <c r="CD117" s="31"/>
      <c r="CE117" s="32"/>
      <c r="CF117" s="31"/>
      <c r="CG117" s="32"/>
      <c r="CH117" s="31"/>
      <c r="CI117" s="31">
        <v>210511</v>
      </c>
      <c r="CJ117" s="31">
        <v>52858</v>
      </c>
      <c r="CK117" s="31">
        <v>104828.33900000001</v>
      </c>
      <c r="CL117" s="31">
        <v>14196</v>
      </c>
      <c r="CM117" s="31">
        <v>14165</v>
      </c>
      <c r="CN117" s="31"/>
      <c r="CO117" s="31">
        <v>3908</v>
      </c>
      <c r="CP117" s="31"/>
      <c r="CQ117" s="31"/>
      <c r="CR117" s="31"/>
      <c r="CS117" s="31">
        <v>4194</v>
      </c>
      <c r="CT117" s="31"/>
      <c r="CU117" s="31"/>
      <c r="CV117" s="31"/>
      <c r="CW117" s="31">
        <v>5782</v>
      </c>
      <c r="CX117" s="32"/>
      <c r="CY117" s="31"/>
      <c r="CZ117" s="31"/>
      <c r="DA117" s="31"/>
      <c r="DB117" s="31"/>
      <c r="DC117" s="31"/>
      <c r="DD117" s="31"/>
      <c r="DE117" s="31"/>
      <c r="DF117" s="32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>
        <v>9882</v>
      </c>
      <c r="DS117" s="31"/>
      <c r="DT117" s="31"/>
      <c r="DU117" s="31"/>
      <c r="DV117" s="32"/>
      <c r="DW117" s="32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2"/>
      <c r="GA117" s="60"/>
    </row>
    <row r="118" spans="1:183">
      <c r="A118" s="61">
        <v>1924</v>
      </c>
      <c r="B118" s="31">
        <v>20754.134999999998</v>
      </c>
      <c r="C118" s="31">
        <v>35743.434999999998</v>
      </c>
      <c r="D118" s="31">
        <v>15346.05</v>
      </c>
      <c r="E118" s="31">
        <v>7277.0710000000008</v>
      </c>
      <c r="F118" s="31">
        <v>168474.174</v>
      </c>
      <c r="G118" s="31">
        <v>200557</v>
      </c>
      <c r="H118" s="31">
        <v>107312.22189499343</v>
      </c>
      <c r="I118" s="31">
        <v>35560.875</v>
      </c>
      <c r="J118" s="31">
        <v>7409.5647242837003</v>
      </c>
      <c r="K118" s="31">
        <v>20514</v>
      </c>
      <c r="L118" s="31">
        <v>19631.252999999997</v>
      </c>
      <c r="M118" s="31">
        <v>221024.11200000002</v>
      </c>
      <c r="N118" s="32">
        <v>859603.89161927719</v>
      </c>
      <c r="O118" s="31">
        <v>7720</v>
      </c>
      <c r="P118" s="31">
        <v>12341</v>
      </c>
      <c r="Q118" s="31">
        <v>8828</v>
      </c>
      <c r="R118" s="31">
        <v>51443</v>
      </c>
      <c r="S118" s="31">
        <v>4072</v>
      </c>
      <c r="T118" s="32">
        <v>944007.89161927719</v>
      </c>
      <c r="U118" s="31">
        <v>31524</v>
      </c>
      <c r="V118" s="31">
        <v>6942.9809999999998</v>
      </c>
      <c r="W118" s="31">
        <v>37360.120000000003</v>
      </c>
      <c r="X118" s="31">
        <v>713988.54</v>
      </c>
      <c r="Y118" s="32">
        <v>789815.64100000006</v>
      </c>
      <c r="Z118" s="31"/>
      <c r="AA118" s="31">
        <v>4976.4637911136751</v>
      </c>
      <c r="AB118" s="31">
        <v>31557.939698492461</v>
      </c>
      <c r="AC118" s="31">
        <v>15740.100662902038</v>
      </c>
      <c r="AD118" s="31"/>
      <c r="AE118" s="31"/>
      <c r="AF118" s="31">
        <v>15264</v>
      </c>
      <c r="AG118" s="32"/>
      <c r="AH118" s="31"/>
      <c r="AI118" s="31"/>
      <c r="AJ118" s="31"/>
      <c r="AK118" s="31"/>
      <c r="AL118" s="31"/>
      <c r="AM118" s="32"/>
      <c r="AN118" s="31"/>
      <c r="AO118" s="31"/>
      <c r="AP118" s="32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2"/>
      <c r="BG118" s="31">
        <v>40771.605907288395</v>
      </c>
      <c r="BH118" s="31">
        <v>30434</v>
      </c>
      <c r="BI118" s="31">
        <v>11992.216610452471</v>
      </c>
      <c r="BJ118" s="31">
        <v>8637</v>
      </c>
      <c r="BK118" s="31">
        <v>28487</v>
      </c>
      <c r="BL118" s="31">
        <v>7608</v>
      </c>
      <c r="BM118" s="31">
        <v>5089</v>
      </c>
      <c r="BN118" s="31">
        <v>5015.5905132407834</v>
      </c>
      <c r="BO118" s="32">
        <v>138034.41303098164</v>
      </c>
      <c r="BP118" s="31"/>
      <c r="BQ118" s="31">
        <v>769</v>
      </c>
      <c r="BR118" s="31"/>
      <c r="BS118" s="31"/>
      <c r="BT118" s="31"/>
      <c r="BU118" s="31">
        <v>1292</v>
      </c>
      <c r="BV118" s="31">
        <v>2504</v>
      </c>
      <c r="BW118" s="31"/>
      <c r="BX118" s="31">
        <v>936</v>
      </c>
      <c r="BY118" s="31"/>
      <c r="BZ118" s="31">
        <v>872</v>
      </c>
      <c r="CA118" s="31"/>
      <c r="CB118" s="31"/>
      <c r="CC118" s="31"/>
      <c r="CD118" s="31"/>
      <c r="CE118" s="32"/>
      <c r="CF118" s="31"/>
      <c r="CG118" s="32"/>
      <c r="CH118" s="31"/>
      <c r="CI118" s="31">
        <v>220763</v>
      </c>
      <c r="CJ118" s="31">
        <v>55683</v>
      </c>
      <c r="CK118" s="31">
        <v>107766.11200000001</v>
      </c>
      <c r="CL118" s="31">
        <v>15495</v>
      </c>
      <c r="CM118" s="31">
        <v>14420</v>
      </c>
      <c r="CN118" s="31"/>
      <c r="CO118" s="31">
        <v>4254</v>
      </c>
      <c r="CP118" s="31"/>
      <c r="CQ118" s="31"/>
      <c r="CR118" s="31"/>
      <c r="CS118" s="31">
        <v>4095</v>
      </c>
      <c r="CT118" s="31"/>
      <c r="CU118" s="31"/>
      <c r="CV118" s="31"/>
      <c r="CW118" s="31">
        <v>6148</v>
      </c>
      <c r="CX118" s="32"/>
      <c r="CY118" s="31"/>
      <c r="CZ118" s="31"/>
      <c r="DA118" s="31"/>
      <c r="DB118" s="31"/>
      <c r="DC118" s="31"/>
      <c r="DD118" s="31"/>
      <c r="DE118" s="31"/>
      <c r="DF118" s="32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>
        <v>11819</v>
      </c>
      <c r="DS118" s="31"/>
      <c r="DT118" s="31"/>
      <c r="DU118" s="31"/>
      <c r="DV118" s="32"/>
      <c r="DW118" s="32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2"/>
      <c r="GA118" s="60"/>
    </row>
    <row r="119" spans="1:183">
      <c r="A119" s="61">
        <v>1925</v>
      </c>
      <c r="B119" s="31">
        <v>22161.195</v>
      </c>
      <c r="C119" s="31">
        <v>36293.334000000003</v>
      </c>
      <c r="D119" s="31">
        <v>14995.95</v>
      </c>
      <c r="E119" s="31">
        <v>7692.3560000000007</v>
      </c>
      <c r="F119" s="31">
        <v>169196.61899999998</v>
      </c>
      <c r="G119" s="31">
        <v>223082</v>
      </c>
      <c r="H119" s="31">
        <v>114396.55083036957</v>
      </c>
      <c r="I119" s="31">
        <v>37058.175000000003</v>
      </c>
      <c r="J119" s="31">
        <v>7865.0874464448007</v>
      </c>
      <c r="K119" s="31">
        <v>20638</v>
      </c>
      <c r="L119" s="31">
        <v>21065.273999999998</v>
      </c>
      <c r="M119" s="31">
        <v>231805.77600000001</v>
      </c>
      <c r="N119" s="32">
        <v>906250.31727681425</v>
      </c>
      <c r="O119" s="31">
        <v>7680</v>
      </c>
      <c r="P119" s="31">
        <v>12748</v>
      </c>
      <c r="Q119" s="31">
        <v>9223</v>
      </c>
      <c r="R119" s="31">
        <v>54627</v>
      </c>
      <c r="S119" s="31">
        <v>4278</v>
      </c>
      <c r="T119" s="32">
        <v>994806.31727681425</v>
      </c>
      <c r="U119" s="31">
        <v>33002</v>
      </c>
      <c r="V119" s="31">
        <v>7312.9650000000001</v>
      </c>
      <c r="W119" s="31">
        <v>41445.292000000001</v>
      </c>
      <c r="X119" s="31">
        <v>730544.79599999997</v>
      </c>
      <c r="Y119" s="32">
        <v>812305.05299999996</v>
      </c>
      <c r="Z119" s="31"/>
      <c r="AA119" s="31">
        <v>5155.9899019042114</v>
      </c>
      <c r="AB119" s="31">
        <v>35277.169179229481</v>
      </c>
      <c r="AC119" s="31">
        <v>18914.436533267861</v>
      </c>
      <c r="AD119" s="31"/>
      <c r="AE119" s="31"/>
      <c r="AF119" s="31">
        <v>16025</v>
      </c>
      <c r="AG119" s="32"/>
      <c r="AH119" s="31"/>
      <c r="AI119" s="31"/>
      <c r="AJ119" s="31"/>
      <c r="AK119" s="31"/>
      <c r="AL119" s="31"/>
      <c r="AM119" s="32"/>
      <c r="AN119" s="31"/>
      <c r="AO119" s="31"/>
      <c r="AP119" s="32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2"/>
      <c r="BG119" s="31">
        <v>40597.244085874467</v>
      </c>
      <c r="BH119" s="31">
        <v>30556</v>
      </c>
      <c r="BI119" s="31">
        <v>12514.313835812511</v>
      </c>
      <c r="BJ119" s="31">
        <v>8859.9208784111106</v>
      </c>
      <c r="BK119" s="31">
        <v>30250</v>
      </c>
      <c r="BL119" s="31">
        <v>7809</v>
      </c>
      <c r="BM119" s="31">
        <v>4890</v>
      </c>
      <c r="BN119" s="31">
        <v>6481.2469440549785</v>
      </c>
      <c r="BO119" s="32">
        <v>141957.72574415308</v>
      </c>
      <c r="BP119" s="31"/>
      <c r="BQ119" s="31">
        <v>766</v>
      </c>
      <c r="BR119" s="31"/>
      <c r="BS119" s="31"/>
      <c r="BT119" s="31"/>
      <c r="BU119" s="31">
        <v>1203</v>
      </c>
      <c r="BV119" s="31">
        <v>2456</v>
      </c>
      <c r="BW119" s="31"/>
      <c r="BX119" s="31">
        <v>1130</v>
      </c>
      <c r="BY119" s="31"/>
      <c r="BZ119" s="31">
        <v>963</v>
      </c>
      <c r="CA119" s="31"/>
      <c r="CB119" s="31"/>
      <c r="CC119" s="31"/>
      <c r="CD119" s="31"/>
      <c r="CE119" s="32"/>
      <c r="CF119" s="31"/>
      <c r="CG119" s="32"/>
      <c r="CH119" s="31"/>
      <c r="CI119" s="31">
        <v>223375</v>
      </c>
      <c r="CJ119" s="31">
        <v>57610</v>
      </c>
      <c r="CK119" s="31">
        <v>112208.59799999998</v>
      </c>
      <c r="CL119" s="31">
        <v>15617</v>
      </c>
      <c r="CM119" s="31">
        <v>14557</v>
      </c>
      <c r="CN119" s="31"/>
      <c r="CO119" s="31">
        <v>4513</v>
      </c>
      <c r="CP119" s="31"/>
      <c r="CQ119" s="31"/>
      <c r="CR119" s="31"/>
      <c r="CS119" s="31">
        <v>4743</v>
      </c>
      <c r="CT119" s="31"/>
      <c r="CU119" s="31"/>
      <c r="CV119" s="31"/>
      <c r="CW119" s="31">
        <v>6534</v>
      </c>
      <c r="CX119" s="32"/>
      <c r="CY119" s="31"/>
      <c r="CZ119" s="31"/>
      <c r="DA119" s="31"/>
      <c r="DB119" s="31"/>
      <c r="DC119" s="31"/>
      <c r="DD119" s="31"/>
      <c r="DE119" s="31"/>
      <c r="DF119" s="32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>
        <v>13159</v>
      </c>
      <c r="DS119" s="31"/>
      <c r="DT119" s="31"/>
      <c r="DU119" s="31"/>
      <c r="DV119" s="3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2"/>
      <c r="GA119" s="60"/>
    </row>
    <row r="120" spans="1:183">
      <c r="A120" s="61">
        <v>1926</v>
      </c>
      <c r="B120" s="31">
        <v>22536.411</v>
      </c>
      <c r="C120" s="31">
        <v>37522.519999999997</v>
      </c>
      <c r="D120" s="31">
        <v>15871.2</v>
      </c>
      <c r="E120" s="31">
        <v>7986.25</v>
      </c>
      <c r="F120" s="31">
        <v>173675.77800000002</v>
      </c>
      <c r="G120" s="31">
        <v>229363</v>
      </c>
      <c r="H120" s="31">
        <v>115594.8225085475</v>
      </c>
      <c r="I120" s="31">
        <v>40027.82</v>
      </c>
      <c r="J120" s="31">
        <v>7983.0606839203001</v>
      </c>
      <c r="K120" s="31">
        <v>22279</v>
      </c>
      <c r="L120" s="31">
        <v>22120.185999999998</v>
      </c>
      <c r="M120" s="31">
        <v>223270.29200000002</v>
      </c>
      <c r="N120" s="32">
        <v>918230.34019246767</v>
      </c>
      <c r="O120" s="31">
        <v>7640</v>
      </c>
      <c r="P120" s="31">
        <v>13169</v>
      </c>
      <c r="Q120" s="31">
        <v>9163</v>
      </c>
      <c r="R120" s="31">
        <v>54424</v>
      </c>
      <c r="S120" s="31">
        <v>4317</v>
      </c>
      <c r="T120" s="32">
        <v>1006943.3401924677</v>
      </c>
      <c r="U120" s="31">
        <v>33792</v>
      </c>
      <c r="V120" s="31">
        <v>6925.637999999999</v>
      </c>
      <c r="W120" s="31">
        <v>43679.915999999997</v>
      </c>
      <c r="X120" s="31">
        <v>778144.03200000001</v>
      </c>
      <c r="Y120" s="32">
        <v>862541.58600000001</v>
      </c>
      <c r="Z120" s="31"/>
      <c r="AA120" s="31">
        <v>6671.1902769763419</v>
      </c>
      <c r="AB120" s="31">
        <v>35138.391959798995</v>
      </c>
      <c r="AC120" s="31">
        <v>18124.964399705375</v>
      </c>
      <c r="AD120" s="31"/>
      <c r="AE120" s="31">
        <v>16849.687319884728</v>
      </c>
      <c r="AF120" s="31">
        <v>17154</v>
      </c>
      <c r="AG120" s="32"/>
      <c r="AH120" s="31"/>
      <c r="AI120" s="31"/>
      <c r="AJ120" s="31"/>
      <c r="AK120" s="31"/>
      <c r="AL120" s="31"/>
      <c r="AM120" s="32"/>
      <c r="AN120" s="31"/>
      <c r="AO120" s="31"/>
      <c r="AP120" s="32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2"/>
      <c r="BG120" s="31">
        <v>42544.284424996586</v>
      </c>
      <c r="BH120" s="31">
        <v>31210</v>
      </c>
      <c r="BI120" s="31">
        <v>11471.863493023164</v>
      </c>
      <c r="BJ120" s="31">
        <v>9707.3915711286936</v>
      </c>
      <c r="BK120" s="31">
        <v>32064</v>
      </c>
      <c r="BL120" s="31">
        <v>8602</v>
      </c>
      <c r="BM120" s="31">
        <v>5338</v>
      </c>
      <c r="BN120" s="31">
        <v>7839.041213294101</v>
      </c>
      <c r="BO120" s="32">
        <v>148776.58070244256</v>
      </c>
      <c r="BP120" s="31"/>
      <c r="BQ120" s="31">
        <v>847</v>
      </c>
      <c r="BR120" s="31"/>
      <c r="BS120" s="31"/>
      <c r="BT120" s="31"/>
      <c r="BU120" s="31">
        <v>1422</v>
      </c>
      <c r="BV120" s="31">
        <v>2480</v>
      </c>
      <c r="BW120" s="31"/>
      <c r="BX120" s="31">
        <v>1140</v>
      </c>
      <c r="BY120" s="31"/>
      <c r="BZ120" s="31">
        <v>837</v>
      </c>
      <c r="CA120" s="31"/>
      <c r="CB120" s="31"/>
      <c r="CC120" s="31"/>
      <c r="CD120" s="31"/>
      <c r="CE120" s="32"/>
      <c r="CF120" s="31"/>
      <c r="CG120" s="32"/>
      <c r="CH120" s="31"/>
      <c r="CI120" s="31">
        <v>230410</v>
      </c>
      <c r="CJ120" s="31">
        <v>60781</v>
      </c>
      <c r="CK120" s="31">
        <v>113211.74</v>
      </c>
      <c r="CL120" s="31">
        <v>16399</v>
      </c>
      <c r="CM120" s="31">
        <v>15177</v>
      </c>
      <c r="CN120" s="31"/>
      <c r="CO120" s="31">
        <v>4604</v>
      </c>
      <c r="CP120" s="31"/>
      <c r="CQ120" s="31">
        <v>11326</v>
      </c>
      <c r="CR120" s="31"/>
      <c r="CS120" s="31">
        <v>5316</v>
      </c>
      <c r="CT120" s="31"/>
      <c r="CU120" s="31"/>
      <c r="CV120" s="31"/>
      <c r="CW120" s="31">
        <v>7022</v>
      </c>
      <c r="CX120" s="32"/>
      <c r="CY120" s="31"/>
      <c r="CZ120" s="31"/>
      <c r="DA120" s="31"/>
      <c r="DB120" s="31"/>
      <c r="DC120" s="31"/>
      <c r="DD120" s="31"/>
      <c r="DE120" s="31"/>
      <c r="DF120" s="32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>
        <v>15275</v>
      </c>
      <c r="DS120" s="31"/>
      <c r="DT120" s="31"/>
      <c r="DU120" s="31"/>
      <c r="DV120" s="32"/>
      <c r="DW120" s="32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2"/>
      <c r="GA120" s="60"/>
    </row>
    <row r="121" spans="1:183">
      <c r="A121" s="61">
        <v>1927</v>
      </c>
      <c r="B121" s="31">
        <v>23216.49</v>
      </c>
      <c r="C121" s="31">
        <v>38913.440999999999</v>
      </c>
      <c r="D121" s="31">
        <v>16186.29</v>
      </c>
      <c r="E121" s="31">
        <v>8612.3720000000012</v>
      </c>
      <c r="F121" s="31">
        <v>170063.55300000001</v>
      </c>
      <c r="G121" s="31">
        <v>252321</v>
      </c>
      <c r="H121" s="31">
        <v>113094.29964913287</v>
      </c>
      <c r="I121" s="31">
        <v>41699.805</v>
      </c>
      <c r="J121" s="31">
        <v>8284.9492030106994</v>
      </c>
      <c r="K121" s="31">
        <v>22986</v>
      </c>
      <c r="L121" s="31">
        <v>23306.962000000003</v>
      </c>
      <c r="M121" s="31">
        <v>241239.73200000002</v>
      </c>
      <c r="N121" s="32">
        <v>959924.89385214355</v>
      </c>
      <c r="O121" s="31">
        <v>7845</v>
      </c>
      <c r="P121" s="31">
        <v>13603</v>
      </c>
      <c r="Q121" s="31">
        <v>10772</v>
      </c>
      <c r="R121" s="31">
        <v>59140</v>
      </c>
      <c r="S121" s="31">
        <v>4503</v>
      </c>
      <c r="T121" s="32">
        <v>1055787.8938521435</v>
      </c>
      <c r="U121" s="31">
        <v>34305</v>
      </c>
      <c r="V121" s="31">
        <v>6729.0839999999998</v>
      </c>
      <c r="W121" s="31">
        <v>48009.5</v>
      </c>
      <c r="X121" s="31">
        <v>785904.777</v>
      </c>
      <c r="Y121" s="32">
        <v>874948.36100000003</v>
      </c>
      <c r="Z121" s="31"/>
      <c r="AA121" s="31">
        <v>7274.3980092325446</v>
      </c>
      <c r="AB121" s="31">
        <v>37775.159128978223</v>
      </c>
      <c r="AC121" s="31">
        <v>18914.436533267861</v>
      </c>
      <c r="AD121" s="31"/>
      <c r="AE121" s="31">
        <v>16849.687319884728</v>
      </c>
      <c r="AF121" s="31">
        <v>16884</v>
      </c>
      <c r="AG121" s="32"/>
      <c r="AH121" s="31"/>
      <c r="AI121" s="31"/>
      <c r="AJ121" s="31"/>
      <c r="AK121" s="31"/>
      <c r="AL121" s="31"/>
      <c r="AM121" s="32"/>
      <c r="AN121" s="31"/>
      <c r="AO121" s="31"/>
      <c r="AP121" s="32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2"/>
      <c r="BG121" s="31">
        <v>45566.555996171206</v>
      </c>
      <c r="BH121" s="31">
        <v>33476</v>
      </c>
      <c r="BI121" s="31">
        <v>11263.778850333356</v>
      </c>
      <c r="BJ121" s="31">
        <v>10580.54319392863</v>
      </c>
      <c r="BK121" s="31">
        <v>30664</v>
      </c>
      <c r="BL121" s="31">
        <v>8754</v>
      </c>
      <c r="BM121" s="31">
        <v>6106</v>
      </c>
      <c r="BN121" s="31">
        <v>8793.9385848851689</v>
      </c>
      <c r="BO121" s="32">
        <v>155204.81662531837</v>
      </c>
      <c r="BP121" s="31"/>
      <c r="BQ121" s="31">
        <v>769</v>
      </c>
      <c r="BR121" s="31"/>
      <c r="BS121" s="31"/>
      <c r="BT121" s="31"/>
      <c r="BU121" s="31">
        <v>1250</v>
      </c>
      <c r="BV121" s="31">
        <v>2643</v>
      </c>
      <c r="BW121" s="31"/>
      <c r="BX121" s="31">
        <v>1252</v>
      </c>
      <c r="BY121" s="31"/>
      <c r="BZ121" s="31">
        <v>841</v>
      </c>
      <c r="CA121" s="31"/>
      <c r="CB121" s="31"/>
      <c r="CC121" s="31"/>
      <c r="CD121" s="31"/>
      <c r="CE121" s="32"/>
      <c r="CF121" s="31"/>
      <c r="CG121" s="32"/>
      <c r="CH121" s="31"/>
      <c r="CI121" s="31">
        <v>230426</v>
      </c>
      <c r="CJ121" s="31">
        <v>64989</v>
      </c>
      <c r="CK121" s="31">
        <v>114859.75900000001</v>
      </c>
      <c r="CL121" s="31">
        <v>16808</v>
      </c>
      <c r="CM121" s="31">
        <v>15913</v>
      </c>
      <c r="CN121" s="31"/>
      <c r="CO121" s="31">
        <v>4620</v>
      </c>
      <c r="CP121" s="31"/>
      <c r="CQ121" s="31"/>
      <c r="CR121" s="31"/>
      <c r="CS121" s="31">
        <v>5165</v>
      </c>
      <c r="CT121" s="31"/>
      <c r="CU121" s="31"/>
      <c r="CV121" s="31"/>
      <c r="CW121" s="31">
        <v>7053</v>
      </c>
      <c r="CX121" s="32"/>
      <c r="CY121" s="31"/>
      <c r="CZ121" s="31"/>
      <c r="DA121" s="31"/>
      <c r="DB121" s="31"/>
      <c r="DC121" s="31"/>
      <c r="DD121" s="31"/>
      <c r="DE121" s="31"/>
      <c r="DF121" s="32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>
        <v>13886</v>
      </c>
      <c r="DS121" s="31"/>
      <c r="DT121" s="31"/>
      <c r="DU121" s="31"/>
      <c r="DV121" s="32"/>
      <c r="DW121" s="32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2"/>
      <c r="GA121" s="60"/>
    </row>
    <row r="122" spans="1:183">
      <c r="A122" s="61">
        <v>1928</v>
      </c>
      <c r="B122" s="31">
        <v>24295.236000000001</v>
      </c>
      <c r="C122" s="31">
        <v>40951.301999999996</v>
      </c>
      <c r="D122" s="31">
        <v>16734.78</v>
      </c>
      <c r="E122" s="31">
        <v>9193.7710000000006</v>
      </c>
      <c r="F122" s="31">
        <v>181911.65100000001</v>
      </c>
      <c r="G122" s="31">
        <v>263367</v>
      </c>
      <c r="H122" s="31">
        <v>121182.35887747174</v>
      </c>
      <c r="I122" s="31">
        <v>43920.800000000003</v>
      </c>
      <c r="J122" s="31">
        <v>8649.9361116563996</v>
      </c>
      <c r="K122" s="31">
        <v>23687</v>
      </c>
      <c r="L122" s="31">
        <v>24609.119000000002</v>
      </c>
      <c r="M122" s="31">
        <v>244159.766</v>
      </c>
      <c r="N122" s="32">
        <v>1002662.7199891282</v>
      </c>
      <c r="O122" s="31">
        <v>8058</v>
      </c>
      <c r="P122" s="31">
        <v>13864</v>
      </c>
      <c r="Q122" s="31">
        <v>9732</v>
      </c>
      <c r="R122" s="31">
        <v>59371</v>
      </c>
      <c r="S122" s="31">
        <v>4694</v>
      </c>
      <c r="T122" s="32">
        <v>1098381.7199891282</v>
      </c>
      <c r="U122" s="31">
        <v>34368</v>
      </c>
      <c r="V122" s="31">
        <v>7474.8330000000005</v>
      </c>
      <c r="W122" s="31">
        <v>52269.251999999993</v>
      </c>
      <c r="X122" s="31">
        <v>794700.28799999994</v>
      </c>
      <c r="Y122" s="32">
        <v>888812.37299999991</v>
      </c>
      <c r="Z122" s="31"/>
      <c r="AA122" s="31">
        <v>7159.5012983266006</v>
      </c>
      <c r="AB122" s="31">
        <v>41105.812395309884</v>
      </c>
      <c r="AC122" s="31">
        <v>20575.617480972254</v>
      </c>
      <c r="AD122" s="31"/>
      <c r="AE122" s="31">
        <v>16849.687319884728</v>
      </c>
      <c r="AF122" s="31">
        <v>18381</v>
      </c>
      <c r="AG122" s="32"/>
      <c r="AH122" s="31"/>
      <c r="AI122" s="31"/>
      <c r="AJ122" s="31"/>
      <c r="AK122" s="31"/>
      <c r="AL122" s="31"/>
      <c r="AM122" s="32"/>
      <c r="AN122" s="31"/>
      <c r="AO122" s="31"/>
      <c r="AP122" s="32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2">
        <v>231886</v>
      </c>
      <c r="BG122" s="31">
        <v>48414.465745931899</v>
      </c>
      <c r="BH122" s="31">
        <v>37333</v>
      </c>
      <c r="BI122" s="31">
        <v>13797.613951710264</v>
      </c>
      <c r="BJ122" s="31">
        <v>11357.39132891975</v>
      </c>
      <c r="BK122" s="31">
        <v>30846</v>
      </c>
      <c r="BL122" s="31">
        <v>9319</v>
      </c>
      <c r="BM122" s="31">
        <v>6429</v>
      </c>
      <c r="BN122" s="31">
        <v>9847.1808685005635</v>
      </c>
      <c r="BO122" s="32">
        <v>167343.65189506247</v>
      </c>
      <c r="BP122" s="31"/>
      <c r="BQ122" s="31">
        <v>809</v>
      </c>
      <c r="BR122" s="31"/>
      <c r="BS122" s="31"/>
      <c r="BT122" s="31"/>
      <c r="BU122" s="31">
        <v>1466</v>
      </c>
      <c r="BV122" s="31">
        <v>2702</v>
      </c>
      <c r="BW122" s="31"/>
      <c r="BX122" s="31">
        <v>1408</v>
      </c>
      <c r="BY122" s="31"/>
      <c r="BZ122" s="31">
        <v>1065</v>
      </c>
      <c r="CA122" s="31"/>
      <c r="CB122" s="31"/>
      <c r="CC122" s="31"/>
      <c r="CD122" s="31"/>
      <c r="CE122" s="32"/>
      <c r="CF122" s="31"/>
      <c r="CG122" s="32"/>
      <c r="CH122" s="31"/>
      <c r="CI122" s="31">
        <v>232745</v>
      </c>
      <c r="CJ122" s="31">
        <v>68099</v>
      </c>
      <c r="CK122" s="31">
        <v>124246.30200000001</v>
      </c>
      <c r="CL122" s="31">
        <v>17458</v>
      </c>
      <c r="CM122" s="31">
        <v>16105</v>
      </c>
      <c r="CN122" s="31"/>
      <c r="CO122" s="31">
        <v>4762</v>
      </c>
      <c r="CP122" s="31"/>
      <c r="CQ122" s="31"/>
      <c r="CR122" s="31"/>
      <c r="CS122" s="31">
        <v>5865</v>
      </c>
      <c r="CT122" s="31"/>
      <c r="CU122" s="31"/>
      <c r="CV122" s="31"/>
      <c r="CW122" s="31">
        <v>7202</v>
      </c>
      <c r="CX122" s="32"/>
      <c r="CY122" s="31"/>
      <c r="CZ122" s="31"/>
      <c r="DA122" s="31"/>
      <c r="DB122" s="31"/>
      <c r="DC122" s="31"/>
      <c r="DD122" s="31"/>
      <c r="DE122" s="31"/>
      <c r="DF122" s="32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>
        <v>15388</v>
      </c>
      <c r="DS122" s="31"/>
      <c r="DT122" s="31"/>
      <c r="DU122" s="31"/>
      <c r="DV122" s="32"/>
      <c r="DW122" s="32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2"/>
      <c r="GA122" s="60"/>
    </row>
    <row r="123" spans="1:183">
      <c r="A123" s="61">
        <v>1929</v>
      </c>
      <c r="B123" s="31">
        <v>24647.001</v>
      </c>
      <c r="C123" s="31">
        <v>40595.485000000001</v>
      </c>
      <c r="D123" s="31">
        <v>17855.099999999999</v>
      </c>
      <c r="E123" s="31">
        <v>9302.3839999999982</v>
      </c>
      <c r="F123" s="31">
        <v>194193.21600000001</v>
      </c>
      <c r="G123" s="31">
        <v>262284</v>
      </c>
      <c r="H123" s="31">
        <v>125180.46130958312</v>
      </c>
      <c r="I123" s="31">
        <v>44270.17</v>
      </c>
      <c r="J123" s="31">
        <v>9467.7557989377001</v>
      </c>
      <c r="K123" s="31">
        <v>25338</v>
      </c>
      <c r="L123" s="31">
        <v>25466.235000000001</v>
      </c>
      <c r="M123" s="31">
        <v>251347.54200000002</v>
      </c>
      <c r="N123" s="32">
        <v>1029947.3501085209</v>
      </c>
      <c r="O123" s="31">
        <v>8294</v>
      </c>
      <c r="P123" s="31">
        <v>14696</v>
      </c>
      <c r="Q123" s="31">
        <v>10789</v>
      </c>
      <c r="R123" s="31">
        <v>63570</v>
      </c>
      <c r="S123" s="31">
        <v>4810</v>
      </c>
      <c r="T123" s="32">
        <v>1132106.3501085211</v>
      </c>
      <c r="U123" s="31">
        <v>33662</v>
      </c>
      <c r="V123" s="31">
        <v>7740.759</v>
      </c>
      <c r="W123" s="31">
        <v>52199.42</v>
      </c>
      <c r="X123" s="31">
        <v>843334.29</v>
      </c>
      <c r="Y123" s="32">
        <v>936936.46900000004</v>
      </c>
      <c r="Z123" s="31">
        <v>905</v>
      </c>
      <c r="AA123" s="31">
        <v>7023.0614541257928</v>
      </c>
      <c r="AB123" s="31">
        <v>42240.316164154101</v>
      </c>
      <c r="AC123" s="31">
        <v>21249.958261723546</v>
      </c>
      <c r="AD123" s="31">
        <v>58980.155811779376</v>
      </c>
      <c r="AE123" s="31">
        <v>16078.534582132568</v>
      </c>
      <c r="AF123" s="31">
        <v>19363</v>
      </c>
      <c r="AG123" s="32">
        <v>165840.02627391537</v>
      </c>
      <c r="AH123" s="31"/>
      <c r="AI123" s="31"/>
      <c r="AJ123" s="31"/>
      <c r="AK123" s="31"/>
      <c r="AL123" s="31"/>
      <c r="AM123" s="32"/>
      <c r="AN123" s="31"/>
      <c r="AO123" s="31"/>
      <c r="AP123" s="32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2">
        <v>238392</v>
      </c>
      <c r="BG123" s="31">
        <v>50623.048817174888</v>
      </c>
      <c r="BH123" s="31">
        <v>37415</v>
      </c>
      <c r="BI123" s="31">
        <v>14519.385652508703</v>
      </c>
      <c r="BJ123" s="31">
        <v>11768.286210237366</v>
      </c>
      <c r="BK123" s="31">
        <v>29653</v>
      </c>
      <c r="BL123" s="31">
        <v>10293</v>
      </c>
      <c r="BM123" s="31">
        <v>6483</v>
      </c>
      <c r="BN123" s="31">
        <v>11166.906139536721</v>
      </c>
      <c r="BO123" s="32">
        <v>171921.62681945768</v>
      </c>
      <c r="BP123" s="31"/>
      <c r="BQ123" s="31">
        <v>775</v>
      </c>
      <c r="BR123" s="31">
        <v>6132</v>
      </c>
      <c r="BS123" s="31"/>
      <c r="BT123" s="31"/>
      <c r="BU123" s="31">
        <v>1468</v>
      </c>
      <c r="BV123" s="31">
        <v>3016</v>
      </c>
      <c r="BW123" s="31"/>
      <c r="BX123" s="31">
        <v>1394</v>
      </c>
      <c r="BY123" s="31"/>
      <c r="BZ123" s="31">
        <v>1190</v>
      </c>
      <c r="CA123" s="31"/>
      <c r="CB123" s="31"/>
      <c r="CC123" s="31"/>
      <c r="CD123" s="31"/>
      <c r="CE123" s="32"/>
      <c r="CF123" s="31"/>
      <c r="CG123" s="32"/>
      <c r="CH123" s="31">
        <v>274090</v>
      </c>
      <c r="CI123" s="31">
        <v>242409</v>
      </c>
      <c r="CJ123" s="31">
        <v>70015</v>
      </c>
      <c r="CK123" s="31">
        <v>128115.564</v>
      </c>
      <c r="CL123" s="31">
        <v>18208</v>
      </c>
      <c r="CM123" s="31">
        <v>15328</v>
      </c>
      <c r="CN123" s="31">
        <v>9568</v>
      </c>
      <c r="CO123" s="31">
        <v>5028</v>
      </c>
      <c r="CP123" s="31"/>
      <c r="CQ123" s="31"/>
      <c r="CR123" s="31"/>
      <c r="CS123" s="31">
        <v>7261</v>
      </c>
      <c r="CT123" s="31"/>
      <c r="CU123" s="31"/>
      <c r="CV123" s="31"/>
      <c r="CW123" s="31">
        <v>7571</v>
      </c>
      <c r="CX123" s="32"/>
      <c r="CY123" s="31"/>
      <c r="CZ123" s="31"/>
      <c r="DA123" s="31"/>
      <c r="DB123" s="31"/>
      <c r="DC123" s="31"/>
      <c r="DD123" s="31"/>
      <c r="DE123" s="31"/>
      <c r="DF123" s="32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>
        <v>17842</v>
      </c>
      <c r="DS123" s="31"/>
      <c r="DT123" s="31"/>
      <c r="DU123" s="31"/>
      <c r="DV123" s="32"/>
      <c r="DW123" s="32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2"/>
      <c r="GA123" s="60"/>
    </row>
    <row r="124" spans="1:183">
      <c r="A124" s="61">
        <v>1930</v>
      </c>
      <c r="B124" s="31">
        <v>23966.922000000002</v>
      </c>
      <c r="C124" s="31">
        <v>40207.321000000004</v>
      </c>
      <c r="D124" s="31">
        <v>18917.07</v>
      </c>
      <c r="E124" s="31">
        <v>9193.7710000000006</v>
      </c>
      <c r="F124" s="31">
        <v>188558.14499999999</v>
      </c>
      <c r="G124" s="31">
        <v>258602</v>
      </c>
      <c r="H124" s="31">
        <v>119013.96172470645</v>
      </c>
      <c r="I124" s="31">
        <v>44170.35</v>
      </c>
      <c r="J124" s="31">
        <v>10181.2825329589</v>
      </c>
      <c r="K124" s="31">
        <v>26400</v>
      </c>
      <c r="L124" s="31">
        <v>25301.404999999999</v>
      </c>
      <c r="M124" s="31">
        <v>249550.59799999997</v>
      </c>
      <c r="N124" s="32">
        <v>1014062.8262576654</v>
      </c>
      <c r="O124" s="31">
        <v>8480</v>
      </c>
      <c r="P124" s="31">
        <v>14342</v>
      </c>
      <c r="Q124" s="31">
        <v>10656</v>
      </c>
      <c r="R124" s="31">
        <v>61435</v>
      </c>
      <c r="S124" s="31">
        <v>4719</v>
      </c>
      <c r="T124" s="32">
        <v>1113694.8262576654</v>
      </c>
      <c r="U124" s="31">
        <v>30458</v>
      </c>
      <c r="V124" s="31">
        <v>7405.4609999999993</v>
      </c>
      <c r="W124" s="31">
        <v>50453.62</v>
      </c>
      <c r="X124" s="31">
        <v>768313.755</v>
      </c>
      <c r="Y124" s="32">
        <v>856630.83600000001</v>
      </c>
      <c r="Z124" s="31"/>
      <c r="AA124" s="31">
        <v>7741.1658972879395</v>
      </c>
      <c r="AB124" s="31">
        <v>40856.013400335003</v>
      </c>
      <c r="AC124" s="31">
        <v>20789.432850478763</v>
      </c>
      <c r="AD124" s="31">
        <v>56246.780928638211</v>
      </c>
      <c r="AE124" s="31">
        <v>17235.26368876081</v>
      </c>
      <c r="AF124" s="31">
        <v>18995</v>
      </c>
      <c r="AG124" s="32"/>
      <c r="AH124" s="31"/>
      <c r="AI124" s="31"/>
      <c r="AJ124" s="31"/>
      <c r="AK124" s="31"/>
      <c r="AL124" s="31"/>
      <c r="AM124" s="32"/>
      <c r="AN124" s="31"/>
      <c r="AO124" s="31"/>
      <c r="AP124" s="32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2">
        <v>252333</v>
      </c>
      <c r="BG124" s="31">
        <v>48530.706960207855</v>
      </c>
      <c r="BH124" s="31">
        <v>35187</v>
      </c>
      <c r="BI124" s="31">
        <v>12194.789326814593</v>
      </c>
      <c r="BJ124" s="31">
        <v>11665.562489907961</v>
      </c>
      <c r="BK124" s="31">
        <v>27787</v>
      </c>
      <c r="BL124" s="31">
        <v>9113</v>
      </c>
      <c r="BM124" s="31">
        <v>7368</v>
      </c>
      <c r="BN124" s="31">
        <v>11366.768380102294</v>
      </c>
      <c r="BO124" s="32">
        <v>163212.82715703271</v>
      </c>
      <c r="BP124" s="31"/>
      <c r="BQ124" s="31">
        <v>813</v>
      </c>
      <c r="BR124" s="31">
        <v>5776</v>
      </c>
      <c r="BS124" s="31"/>
      <c r="BT124" s="31"/>
      <c r="BU124" s="31">
        <v>1505</v>
      </c>
      <c r="BV124" s="31">
        <v>3145</v>
      </c>
      <c r="BW124" s="31"/>
      <c r="BX124" s="31">
        <v>1485</v>
      </c>
      <c r="BY124" s="31"/>
      <c r="BZ124" s="31">
        <v>962</v>
      </c>
      <c r="CA124" s="31"/>
      <c r="CB124" s="31"/>
      <c r="CC124" s="31"/>
      <c r="CD124" s="31"/>
      <c r="CE124" s="32"/>
      <c r="CF124" s="31"/>
      <c r="CG124" s="32"/>
      <c r="CH124" s="31">
        <v>277567</v>
      </c>
      <c r="CI124" s="31">
        <v>244097</v>
      </c>
      <c r="CJ124" s="31">
        <v>70525</v>
      </c>
      <c r="CK124" s="31">
        <v>118800.674</v>
      </c>
      <c r="CL124" s="31">
        <v>18230</v>
      </c>
      <c r="CM124" s="31">
        <v>14583</v>
      </c>
      <c r="CN124" s="31"/>
      <c r="CO124" s="31">
        <v>5247</v>
      </c>
      <c r="CP124" s="31"/>
      <c r="CQ124" s="31"/>
      <c r="CR124" s="31"/>
      <c r="CS124" s="31">
        <v>7219</v>
      </c>
      <c r="CT124" s="31"/>
      <c r="CU124" s="31"/>
      <c r="CV124" s="31"/>
      <c r="CW124" s="31">
        <v>7220</v>
      </c>
      <c r="CX124" s="32"/>
      <c r="CY124" s="31"/>
      <c r="CZ124" s="31"/>
      <c r="DA124" s="31"/>
      <c r="DB124" s="31"/>
      <c r="DC124" s="31"/>
      <c r="DD124" s="31"/>
      <c r="DE124" s="31"/>
      <c r="DF124" s="32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>
        <v>18649</v>
      </c>
      <c r="DS124" s="31"/>
      <c r="DT124" s="31"/>
      <c r="DU124" s="31"/>
      <c r="DV124" s="32"/>
      <c r="DW124" s="32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2"/>
      <c r="GA124" s="60"/>
    </row>
    <row r="125" spans="1:183">
      <c r="A125" s="61">
        <v>1931</v>
      </c>
      <c r="B125" s="31">
        <v>22043.94</v>
      </c>
      <c r="C125" s="31">
        <v>39495.686999999998</v>
      </c>
      <c r="D125" s="31">
        <v>19127.13</v>
      </c>
      <c r="E125" s="31">
        <v>8970.1560000000009</v>
      </c>
      <c r="F125" s="31">
        <v>177288.003</v>
      </c>
      <c r="G125" s="31">
        <v>238893</v>
      </c>
      <c r="H125" s="31">
        <v>118323.12292999701</v>
      </c>
      <c r="I125" s="31">
        <v>41475.21</v>
      </c>
      <c r="J125" s="31">
        <v>9385.4435270573995</v>
      </c>
      <c r="K125" s="31">
        <v>26128</v>
      </c>
      <c r="L125" s="31">
        <v>24246.492999999999</v>
      </c>
      <c r="M125" s="31">
        <v>236747.37200000003</v>
      </c>
      <c r="N125" s="32">
        <v>962123.5574570545</v>
      </c>
      <c r="O125" s="31">
        <v>8716</v>
      </c>
      <c r="P125" s="31">
        <v>13746</v>
      </c>
      <c r="Q125" s="31">
        <v>11204</v>
      </c>
      <c r="R125" s="31">
        <v>59871</v>
      </c>
      <c r="S125" s="31">
        <v>4462</v>
      </c>
      <c r="T125" s="32">
        <v>1060122.5574570545</v>
      </c>
      <c r="U125" s="31">
        <v>28416</v>
      </c>
      <c r="V125" s="31">
        <v>6775.3320000000003</v>
      </c>
      <c r="W125" s="31">
        <v>42667.351999999999</v>
      </c>
      <c r="X125" s="31">
        <v>709332.09299999999</v>
      </c>
      <c r="Y125" s="32">
        <v>787190.777</v>
      </c>
      <c r="Z125" s="31"/>
      <c r="AA125" s="31">
        <v>8875.7709174841293</v>
      </c>
      <c r="AB125" s="31">
        <v>39468.24120603015</v>
      </c>
      <c r="AC125" s="31">
        <v>19786.145347409773</v>
      </c>
      <c r="AD125" s="31">
        <v>52177.089435961367</v>
      </c>
      <c r="AE125" s="31">
        <v>17640.118876080691</v>
      </c>
      <c r="AF125" s="31">
        <v>18430</v>
      </c>
      <c r="AG125" s="32"/>
      <c r="AH125" s="31"/>
      <c r="AI125" s="31"/>
      <c r="AJ125" s="31"/>
      <c r="AK125" s="31"/>
      <c r="AL125" s="31"/>
      <c r="AM125" s="32"/>
      <c r="AN125" s="31"/>
      <c r="AO125" s="31"/>
      <c r="AP125" s="32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2">
        <v>257213</v>
      </c>
      <c r="BG125" s="31">
        <v>45159.711746205394</v>
      </c>
      <c r="BH125" s="31">
        <v>34401</v>
      </c>
      <c r="BI125" s="31">
        <v>9607.3022289543296</v>
      </c>
      <c r="BJ125" s="31">
        <v>11594.939932181496</v>
      </c>
      <c r="BK125" s="31">
        <v>28720</v>
      </c>
      <c r="BL125" s="31">
        <v>8376</v>
      </c>
      <c r="BM125" s="31">
        <v>6094</v>
      </c>
      <c r="BN125" s="31">
        <v>9187.3182329824849</v>
      </c>
      <c r="BO125" s="32">
        <v>153140.27214032371</v>
      </c>
      <c r="BP125" s="31"/>
      <c r="BQ125" s="31">
        <v>803</v>
      </c>
      <c r="BR125" s="31">
        <v>4853</v>
      </c>
      <c r="BS125" s="31"/>
      <c r="BT125" s="31"/>
      <c r="BU125" s="31">
        <v>1349</v>
      </c>
      <c r="BV125" s="31">
        <v>2933</v>
      </c>
      <c r="BW125" s="31"/>
      <c r="BX125" s="31">
        <v>1517</v>
      </c>
      <c r="BY125" s="31"/>
      <c r="BZ125" s="31">
        <v>900</v>
      </c>
      <c r="CA125" s="31"/>
      <c r="CB125" s="31"/>
      <c r="CC125" s="31"/>
      <c r="CD125" s="31"/>
      <c r="CE125" s="32"/>
      <c r="CF125" s="31"/>
      <c r="CG125" s="32"/>
      <c r="CH125" s="31">
        <v>280393</v>
      </c>
      <c r="CI125" s="31">
        <v>242489</v>
      </c>
      <c r="CJ125" s="31">
        <v>65218</v>
      </c>
      <c r="CK125" s="31">
        <v>119803.81599999999</v>
      </c>
      <c r="CL125" s="31">
        <v>18372</v>
      </c>
      <c r="CM125" s="31">
        <v>14767</v>
      </c>
      <c r="CN125" s="31"/>
      <c r="CO125" s="31">
        <v>5321</v>
      </c>
      <c r="CP125" s="31"/>
      <c r="CQ125" s="31">
        <v>13235</v>
      </c>
      <c r="CR125" s="31"/>
      <c r="CS125" s="31">
        <v>6988</v>
      </c>
      <c r="CT125" s="31"/>
      <c r="CU125" s="31"/>
      <c r="CV125" s="31"/>
      <c r="CW125" s="31">
        <v>6914</v>
      </c>
      <c r="CX125" s="32"/>
      <c r="CY125" s="31"/>
      <c r="CZ125" s="31"/>
      <c r="DA125" s="31"/>
      <c r="DB125" s="31"/>
      <c r="DC125" s="31"/>
      <c r="DD125" s="31"/>
      <c r="DE125" s="31"/>
      <c r="DF125" s="32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>
        <v>19763</v>
      </c>
      <c r="DS125" s="31"/>
      <c r="DT125" s="31"/>
      <c r="DU125" s="31"/>
      <c r="DV125" s="32"/>
      <c r="DW125" s="32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2"/>
      <c r="GA125" s="60"/>
    </row>
    <row r="126" spans="1:183">
      <c r="A126" s="61">
        <v>1932</v>
      </c>
      <c r="B126" s="31">
        <v>19769.192999999999</v>
      </c>
      <c r="C126" s="31">
        <v>37716.601999999999</v>
      </c>
      <c r="D126" s="31">
        <v>18625.32</v>
      </c>
      <c r="E126" s="31">
        <v>8931.8220000000001</v>
      </c>
      <c r="F126" s="31">
        <v>165728.883</v>
      </c>
      <c r="G126" s="31">
        <v>220916</v>
      </c>
      <c r="H126" s="31">
        <v>122140.39090836834</v>
      </c>
      <c r="I126" s="31">
        <v>40901.245000000003</v>
      </c>
      <c r="J126" s="31">
        <v>9851.9565899084009</v>
      </c>
      <c r="K126" s="31">
        <v>25322</v>
      </c>
      <c r="L126" s="31">
        <v>23422.342999999997</v>
      </c>
      <c r="M126" s="31">
        <v>238544.31600000002</v>
      </c>
      <c r="N126" s="32">
        <v>931870.07149827678</v>
      </c>
      <c r="O126" s="31">
        <v>8508</v>
      </c>
      <c r="P126" s="31">
        <v>14912</v>
      </c>
      <c r="Q126" s="31">
        <v>11422</v>
      </c>
      <c r="R126" s="31">
        <v>61163</v>
      </c>
      <c r="S126" s="31">
        <v>4615</v>
      </c>
      <c r="T126" s="32">
        <v>1032490.0714982768</v>
      </c>
      <c r="U126" s="31">
        <v>30025</v>
      </c>
      <c r="V126" s="31">
        <v>6607.6829999999991</v>
      </c>
      <c r="W126" s="31">
        <v>39629.660000000003</v>
      </c>
      <c r="X126" s="31">
        <v>615685.77</v>
      </c>
      <c r="Y126" s="32">
        <v>691948.11300000001</v>
      </c>
      <c r="Z126" s="31"/>
      <c r="AA126" s="31">
        <v>8933.2192729371036</v>
      </c>
      <c r="AB126" s="31">
        <v>37886.180904522611</v>
      </c>
      <c r="AC126" s="31">
        <v>19259.830591701448</v>
      </c>
      <c r="AD126" s="31">
        <v>48107.397943284515</v>
      </c>
      <c r="AE126" s="31">
        <v>16656.899135446689</v>
      </c>
      <c r="AF126" s="31">
        <v>16712</v>
      </c>
      <c r="AG126" s="32"/>
      <c r="AH126" s="31"/>
      <c r="AI126" s="31"/>
      <c r="AJ126" s="31"/>
      <c r="AK126" s="31"/>
      <c r="AL126" s="31"/>
      <c r="AM126" s="32"/>
      <c r="AN126" s="31"/>
      <c r="AO126" s="31"/>
      <c r="AP126" s="32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2">
        <v>254424</v>
      </c>
      <c r="BG126" s="31">
        <v>43677.636264187073</v>
      </c>
      <c r="BH126" s="31">
        <v>35599</v>
      </c>
      <c r="BI126" s="31">
        <v>8117.8319083575334</v>
      </c>
      <c r="BJ126" s="31">
        <v>12243.38341676086</v>
      </c>
      <c r="BK126" s="31">
        <v>24417</v>
      </c>
      <c r="BL126" s="31">
        <v>8055</v>
      </c>
      <c r="BM126" s="31">
        <v>5657</v>
      </c>
      <c r="BN126" s="31">
        <v>8800.2834179189958</v>
      </c>
      <c r="BO126" s="32">
        <v>146567.13500722445</v>
      </c>
      <c r="BP126" s="31"/>
      <c r="BQ126" s="31">
        <v>739</v>
      </c>
      <c r="BR126" s="31">
        <v>3894</v>
      </c>
      <c r="BS126" s="31"/>
      <c r="BT126" s="31"/>
      <c r="BU126" s="31">
        <v>1210</v>
      </c>
      <c r="BV126" s="31">
        <v>2567</v>
      </c>
      <c r="BW126" s="31"/>
      <c r="BX126" s="31">
        <v>1359</v>
      </c>
      <c r="BY126" s="31"/>
      <c r="BZ126" s="31">
        <v>810</v>
      </c>
      <c r="CA126" s="31"/>
      <c r="CB126" s="31"/>
      <c r="CC126" s="31"/>
      <c r="CD126" s="31"/>
      <c r="CE126" s="32"/>
      <c r="CF126" s="31"/>
      <c r="CG126" s="32"/>
      <c r="CH126" s="31">
        <v>289304</v>
      </c>
      <c r="CI126" s="31">
        <v>245209</v>
      </c>
      <c r="CJ126" s="31">
        <v>64461</v>
      </c>
      <c r="CK126" s="31">
        <v>129835.23599999999</v>
      </c>
      <c r="CL126" s="31">
        <v>19189</v>
      </c>
      <c r="CM126" s="31">
        <v>14899</v>
      </c>
      <c r="CN126" s="31"/>
      <c r="CO126" s="31">
        <v>5649</v>
      </c>
      <c r="CP126" s="31"/>
      <c r="CQ126" s="31"/>
      <c r="CR126" s="31"/>
      <c r="CS126" s="31">
        <v>6431</v>
      </c>
      <c r="CT126" s="31"/>
      <c r="CU126" s="31"/>
      <c r="CV126" s="31"/>
      <c r="CW126" s="31">
        <v>6604</v>
      </c>
      <c r="CX126" s="32"/>
      <c r="CY126" s="31"/>
      <c r="CZ126" s="31"/>
      <c r="DA126" s="31"/>
      <c r="DB126" s="31"/>
      <c r="DC126" s="31"/>
      <c r="DD126" s="31"/>
      <c r="DE126" s="31"/>
      <c r="DF126" s="32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>
        <v>18568</v>
      </c>
      <c r="DS126" s="31"/>
      <c r="DT126" s="31"/>
      <c r="DU126" s="31"/>
      <c r="DV126" s="32"/>
      <c r="DW126" s="32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2"/>
      <c r="GA126" s="60"/>
    </row>
    <row r="127" spans="1:183">
      <c r="A127" s="61">
        <v>1933</v>
      </c>
      <c r="B127" s="31">
        <v>19112.564999999999</v>
      </c>
      <c r="C127" s="31">
        <v>38525.276999999995</v>
      </c>
      <c r="D127" s="31">
        <v>19220.490000000002</v>
      </c>
      <c r="E127" s="31">
        <v>9525.9989999999998</v>
      </c>
      <c r="F127" s="31">
        <v>177576.98100000003</v>
      </c>
      <c r="G127" s="31">
        <v>234778</v>
      </c>
      <c r="H127" s="31">
        <v>121317.39651041939</v>
      </c>
      <c r="I127" s="31">
        <v>40826.379999999997</v>
      </c>
      <c r="J127" s="31">
        <v>10098.893405549301</v>
      </c>
      <c r="K127" s="31">
        <v>26088</v>
      </c>
      <c r="L127" s="31">
        <v>24592.635999999995</v>
      </c>
      <c r="M127" s="31">
        <v>245507.47399999999</v>
      </c>
      <c r="N127" s="32">
        <v>967170.09191596881</v>
      </c>
      <c r="O127" s="31">
        <v>8294</v>
      </c>
      <c r="P127" s="31">
        <v>15784</v>
      </c>
      <c r="Q127" s="31">
        <v>12194</v>
      </c>
      <c r="R127" s="31">
        <v>59966</v>
      </c>
      <c r="S127" s="31">
        <v>4470</v>
      </c>
      <c r="T127" s="32">
        <v>1067878.0919159688</v>
      </c>
      <c r="U127" s="31">
        <v>32110</v>
      </c>
      <c r="V127" s="31">
        <v>7047.0390000000007</v>
      </c>
      <c r="W127" s="31">
        <v>36801.464000000007</v>
      </c>
      <c r="X127" s="31">
        <v>602751.19499999995</v>
      </c>
      <c r="Y127" s="32">
        <v>678709.69799999997</v>
      </c>
      <c r="Z127" s="31"/>
      <c r="AA127" s="31">
        <v>9084.0212060011527</v>
      </c>
      <c r="AB127" s="31">
        <v>36276.365159128974</v>
      </c>
      <c r="AC127" s="31">
        <v>21003.248219985267</v>
      </c>
      <c r="AD127" s="31">
        <v>46771.081333748836</v>
      </c>
      <c r="AE127" s="31">
        <v>17447.330691642652</v>
      </c>
      <c r="AF127" s="31">
        <v>17228</v>
      </c>
      <c r="AG127" s="32"/>
      <c r="AH127" s="31"/>
      <c r="AI127" s="31"/>
      <c r="AJ127" s="31"/>
      <c r="AK127" s="31"/>
      <c r="AL127" s="31"/>
      <c r="AM127" s="32"/>
      <c r="AN127" s="31"/>
      <c r="AO127" s="31"/>
      <c r="AP127" s="32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2">
        <v>264880</v>
      </c>
      <c r="BG127" s="31">
        <v>45711.857514016141</v>
      </c>
      <c r="BH127" s="31">
        <v>38374</v>
      </c>
      <c r="BI127" s="31">
        <v>10003.182907401817</v>
      </c>
      <c r="BJ127" s="31">
        <v>12930.348296463751</v>
      </c>
      <c r="BK127" s="31">
        <v>27191</v>
      </c>
      <c r="BL127" s="31">
        <v>8961</v>
      </c>
      <c r="BM127" s="31">
        <v>4948</v>
      </c>
      <c r="BN127" s="31">
        <v>9628.2841288335076</v>
      </c>
      <c r="BO127" s="32">
        <v>157747.6728467152</v>
      </c>
      <c r="BP127" s="31"/>
      <c r="BQ127" s="31">
        <v>880</v>
      </c>
      <c r="BR127" s="31">
        <v>4213</v>
      </c>
      <c r="BS127" s="31"/>
      <c r="BT127" s="31"/>
      <c r="BU127" s="31">
        <v>1374</v>
      </c>
      <c r="BV127" s="31">
        <v>2593</v>
      </c>
      <c r="BW127" s="31"/>
      <c r="BX127" s="31">
        <v>1275</v>
      </c>
      <c r="BY127" s="31"/>
      <c r="BZ127" s="31">
        <v>1019</v>
      </c>
      <c r="CA127" s="31"/>
      <c r="CB127" s="31"/>
      <c r="CC127" s="31"/>
      <c r="CD127" s="31"/>
      <c r="CE127" s="32"/>
      <c r="CF127" s="31"/>
      <c r="CG127" s="32"/>
      <c r="CH127" s="31">
        <v>289304</v>
      </c>
      <c r="CI127" s="31">
        <v>245433</v>
      </c>
      <c r="CJ127" s="31">
        <v>64035</v>
      </c>
      <c r="CK127" s="31">
        <v>142589.47</v>
      </c>
      <c r="CL127" s="31">
        <v>19370</v>
      </c>
      <c r="CM127" s="31">
        <v>18156</v>
      </c>
      <c r="CN127" s="31"/>
      <c r="CO127" s="31">
        <v>5494</v>
      </c>
      <c r="CP127" s="31"/>
      <c r="CQ127" s="31"/>
      <c r="CR127" s="31"/>
      <c r="CS127" s="31">
        <v>6762</v>
      </c>
      <c r="CT127" s="31"/>
      <c r="CU127" s="31"/>
      <c r="CV127" s="31"/>
      <c r="CW127" s="31">
        <v>6699</v>
      </c>
      <c r="CX127" s="32"/>
      <c r="CY127" s="31"/>
      <c r="CZ127" s="31"/>
      <c r="DA127" s="31"/>
      <c r="DB127" s="31"/>
      <c r="DC127" s="31"/>
      <c r="DD127" s="31"/>
      <c r="DE127" s="31"/>
      <c r="DF127" s="32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>
        <v>21007</v>
      </c>
      <c r="DS127" s="31"/>
      <c r="DT127" s="31"/>
      <c r="DU127" s="31"/>
      <c r="DV127" s="32"/>
      <c r="DW127" s="32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2"/>
      <c r="GA127" s="60"/>
    </row>
    <row r="128" spans="1:183">
      <c r="A128" s="61">
        <v>1934</v>
      </c>
      <c r="B128" s="31">
        <v>19276.721999999998</v>
      </c>
      <c r="C128" s="31">
        <v>38201.807000000001</v>
      </c>
      <c r="D128" s="31">
        <v>19803.990000000002</v>
      </c>
      <c r="E128" s="31">
        <v>10605.74</v>
      </c>
      <c r="F128" s="31">
        <v>175843.11300000001</v>
      </c>
      <c r="G128" s="31">
        <v>256220</v>
      </c>
      <c r="H128" s="31">
        <v>121826.41436663287</v>
      </c>
      <c r="I128" s="31">
        <v>40077.730000000003</v>
      </c>
      <c r="J128" s="31">
        <v>10455.6567725599</v>
      </c>
      <c r="K128" s="31">
        <v>28217</v>
      </c>
      <c r="L128" s="31">
        <v>24642.084999999999</v>
      </c>
      <c r="M128" s="31">
        <v>261679.97</v>
      </c>
      <c r="N128" s="32">
        <v>1006850.2281391927</v>
      </c>
      <c r="O128" s="31">
        <v>8562</v>
      </c>
      <c r="P128" s="31">
        <v>16173</v>
      </c>
      <c r="Q128" s="31">
        <v>12714</v>
      </c>
      <c r="R128" s="31">
        <v>62231</v>
      </c>
      <c r="S128" s="31">
        <v>4647</v>
      </c>
      <c r="T128" s="32">
        <v>1111177.2281391928</v>
      </c>
      <c r="U128" s="31">
        <v>33810</v>
      </c>
      <c r="V128" s="31">
        <v>7399.68</v>
      </c>
      <c r="W128" s="31">
        <v>40712.055999999997</v>
      </c>
      <c r="X128" s="31">
        <v>649315.66500000004</v>
      </c>
      <c r="Y128" s="32">
        <v>731237.40100000007</v>
      </c>
      <c r="Z128" s="31"/>
      <c r="AA128" s="31">
        <v>8308.4684073860353</v>
      </c>
      <c r="AB128" s="31">
        <v>34888.592964824122</v>
      </c>
      <c r="AC128" s="31">
        <v>21134.82690891235</v>
      </c>
      <c r="AD128" s="31">
        <v>47439.239638516672</v>
      </c>
      <c r="AE128" s="31">
        <v>17640.118876080691</v>
      </c>
      <c r="AF128" s="31">
        <v>17866</v>
      </c>
      <c r="AG128" s="32"/>
      <c r="AH128" s="31"/>
      <c r="AI128" s="31"/>
      <c r="AJ128" s="31"/>
      <c r="AK128" s="31"/>
      <c r="AL128" s="31"/>
      <c r="AM128" s="32"/>
      <c r="AN128" s="31"/>
      <c r="AO128" s="31"/>
      <c r="AP128" s="32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2">
        <v>290903</v>
      </c>
      <c r="BG128" s="31">
        <v>49344.395460139487</v>
      </c>
      <c r="BH128" s="31">
        <v>41585</v>
      </c>
      <c r="BI128" s="31">
        <v>12076.147514589307</v>
      </c>
      <c r="BJ128" s="31">
        <v>12660.698530599064</v>
      </c>
      <c r="BK128" s="31">
        <v>29031</v>
      </c>
      <c r="BL128" s="31">
        <v>10174</v>
      </c>
      <c r="BM128" s="31">
        <v>5891</v>
      </c>
      <c r="BN128" s="31">
        <v>10275.45709828393</v>
      </c>
      <c r="BO128" s="32">
        <v>171037.69860361179</v>
      </c>
      <c r="BP128" s="31"/>
      <c r="BQ128" s="31">
        <v>776</v>
      </c>
      <c r="BR128" s="31">
        <v>4948</v>
      </c>
      <c r="BS128" s="31"/>
      <c r="BT128" s="31"/>
      <c r="BU128" s="31">
        <v>1419</v>
      </c>
      <c r="BV128" s="31">
        <v>2933</v>
      </c>
      <c r="BW128" s="31"/>
      <c r="BX128" s="31">
        <v>1235</v>
      </c>
      <c r="BY128" s="31"/>
      <c r="BZ128" s="31">
        <v>925</v>
      </c>
      <c r="CA128" s="31"/>
      <c r="CB128" s="31"/>
      <c r="CC128" s="31"/>
      <c r="CD128" s="31"/>
      <c r="CE128" s="32"/>
      <c r="CF128" s="31"/>
      <c r="CG128" s="32"/>
      <c r="CH128" s="31">
        <v>264091</v>
      </c>
      <c r="CI128" s="31">
        <v>247712</v>
      </c>
      <c r="CJ128" s="31">
        <v>64400</v>
      </c>
      <c r="CK128" s="31">
        <v>142876.08200000002</v>
      </c>
      <c r="CL128" s="31">
        <v>19545</v>
      </c>
      <c r="CM128" s="31">
        <v>18275</v>
      </c>
      <c r="CN128" s="31"/>
      <c r="CO128" s="31">
        <v>5795</v>
      </c>
      <c r="CP128" s="31"/>
      <c r="CQ128" s="31"/>
      <c r="CR128" s="31"/>
      <c r="CS128" s="31">
        <v>7380</v>
      </c>
      <c r="CT128" s="31"/>
      <c r="CU128" s="31"/>
      <c r="CV128" s="31"/>
      <c r="CW128" s="31">
        <v>7397</v>
      </c>
      <c r="CX128" s="32"/>
      <c r="CY128" s="31"/>
      <c r="CZ128" s="31"/>
      <c r="DA128" s="31"/>
      <c r="DB128" s="31"/>
      <c r="DC128" s="31"/>
      <c r="DD128" s="31"/>
      <c r="DE128" s="31"/>
      <c r="DF128" s="32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>
        <v>21491</v>
      </c>
      <c r="DS128" s="31"/>
      <c r="DT128" s="31"/>
      <c r="DU128" s="31"/>
      <c r="DV128" s="32"/>
      <c r="DW128" s="32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2"/>
      <c r="GA128" s="60"/>
    </row>
    <row r="129" spans="1:183">
      <c r="A129" s="61">
        <v>1935</v>
      </c>
      <c r="B129" s="31">
        <v>19651.938000000002</v>
      </c>
      <c r="C129" s="31">
        <v>40563.138000000006</v>
      </c>
      <c r="D129" s="31">
        <v>20247.45</v>
      </c>
      <c r="E129" s="31">
        <v>11059.358999999999</v>
      </c>
      <c r="F129" s="31">
        <v>171363.954</v>
      </c>
      <c r="G129" s="31">
        <v>275496</v>
      </c>
      <c r="H129" s="31">
        <v>133559.09003840378</v>
      </c>
      <c r="I129" s="31">
        <v>41575.03</v>
      </c>
      <c r="J129" s="31">
        <v>10977.1215388604</v>
      </c>
      <c r="K129" s="31">
        <v>29762</v>
      </c>
      <c r="L129" s="31">
        <v>24543.187000000002</v>
      </c>
      <c r="M129" s="31">
        <v>271787.78000000003</v>
      </c>
      <c r="N129" s="32">
        <v>1050586.0475772643</v>
      </c>
      <c r="O129" s="31">
        <v>8812</v>
      </c>
      <c r="P129" s="31">
        <v>16846</v>
      </c>
      <c r="Q129" s="31">
        <v>12041</v>
      </c>
      <c r="R129" s="31">
        <v>63482</v>
      </c>
      <c r="S129" s="31">
        <v>4837</v>
      </c>
      <c r="T129" s="32">
        <v>1156604.0475772643</v>
      </c>
      <c r="U129" s="31">
        <v>35798</v>
      </c>
      <c r="V129" s="31">
        <v>7746.54</v>
      </c>
      <c r="W129" s="31">
        <v>43994.16</v>
      </c>
      <c r="X129" s="31">
        <v>698984.43299999996</v>
      </c>
      <c r="Y129" s="32">
        <v>786523.13299999991</v>
      </c>
      <c r="Z129" s="31"/>
      <c r="AA129" s="31">
        <v>7927.8730525100982</v>
      </c>
      <c r="AB129" s="31">
        <v>34555.52763819095</v>
      </c>
      <c r="AC129" s="31">
        <v>22203.903756444881</v>
      </c>
      <c r="AD129" s="31">
        <v>48107.397943284515</v>
      </c>
      <c r="AE129" s="31">
        <v>18025.695244956773</v>
      </c>
      <c r="AF129" s="31">
        <v>17596</v>
      </c>
      <c r="AG129" s="32"/>
      <c r="AH129" s="31"/>
      <c r="AI129" s="31"/>
      <c r="AJ129" s="31"/>
      <c r="AK129" s="31"/>
      <c r="AL129" s="31"/>
      <c r="AM129" s="32"/>
      <c r="AN129" s="31"/>
      <c r="AO129" s="31"/>
      <c r="AP129" s="32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2">
        <v>334818</v>
      </c>
      <c r="BG129" s="31">
        <v>51523.918227813498</v>
      </c>
      <c r="BH129" s="31">
        <v>42722</v>
      </c>
      <c r="BI129" s="31">
        <v>12771.059707796894</v>
      </c>
      <c r="BJ129" s="31">
        <v>14079.56991764896</v>
      </c>
      <c r="BK129" s="31">
        <v>31183</v>
      </c>
      <c r="BL129" s="31">
        <v>11128</v>
      </c>
      <c r="BM129" s="31">
        <v>6238</v>
      </c>
      <c r="BN129" s="31">
        <v>11020.974979758685</v>
      </c>
      <c r="BO129" s="32">
        <v>180666.52283301804</v>
      </c>
      <c r="BP129" s="31"/>
      <c r="BQ129" s="31">
        <v>840</v>
      </c>
      <c r="BR129" s="31">
        <v>5788</v>
      </c>
      <c r="BS129" s="31"/>
      <c r="BT129" s="31"/>
      <c r="BU129" s="31">
        <v>1562</v>
      </c>
      <c r="BV129" s="31">
        <v>3390</v>
      </c>
      <c r="BW129" s="31"/>
      <c r="BX129" s="31">
        <v>1180</v>
      </c>
      <c r="BY129" s="31"/>
      <c r="BZ129" s="31">
        <v>940</v>
      </c>
      <c r="CA129" s="31"/>
      <c r="CB129" s="31"/>
      <c r="CC129" s="31"/>
      <c r="CD129" s="31"/>
      <c r="CE129" s="32"/>
      <c r="CF129" s="31"/>
      <c r="CG129" s="32"/>
      <c r="CH129" s="31">
        <v>285403</v>
      </c>
      <c r="CI129" s="31">
        <v>245361</v>
      </c>
      <c r="CJ129" s="31">
        <v>66674</v>
      </c>
      <c r="CK129" s="31">
        <v>146816.997</v>
      </c>
      <c r="CL129" s="31">
        <v>18218</v>
      </c>
      <c r="CM129" s="31">
        <v>20084</v>
      </c>
      <c r="CN129" s="31"/>
      <c r="CO129" s="31">
        <v>6395</v>
      </c>
      <c r="CP129" s="31"/>
      <c r="CQ129" s="31"/>
      <c r="CR129" s="31"/>
      <c r="CS129" s="31">
        <v>6672</v>
      </c>
      <c r="CT129" s="31"/>
      <c r="CU129" s="31"/>
      <c r="CV129" s="31"/>
      <c r="CW129" s="31">
        <v>6982</v>
      </c>
      <c r="CX129" s="32"/>
      <c r="CY129" s="31"/>
      <c r="CZ129" s="31"/>
      <c r="DA129" s="31"/>
      <c r="DB129" s="31"/>
      <c r="DC129" s="31"/>
      <c r="DD129" s="31"/>
      <c r="DE129" s="31"/>
      <c r="DF129" s="32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>
        <v>21927</v>
      </c>
      <c r="DS129" s="31"/>
      <c r="DT129" s="31"/>
      <c r="DU129" s="31"/>
      <c r="DV129" s="32"/>
      <c r="DW129" s="32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2"/>
      <c r="GA129" s="60"/>
    </row>
    <row r="130" spans="1:183">
      <c r="A130" s="61">
        <v>1936</v>
      </c>
      <c r="B130" s="31">
        <v>20238.213</v>
      </c>
      <c r="C130" s="31">
        <v>40854.260999999999</v>
      </c>
      <c r="D130" s="31">
        <v>20749.259999999998</v>
      </c>
      <c r="E130" s="31">
        <v>11806.872000000001</v>
      </c>
      <c r="F130" s="31">
        <v>177865.95899999997</v>
      </c>
      <c r="G130" s="31">
        <v>299753</v>
      </c>
      <c r="H130" s="31">
        <v>133792.01308908843</v>
      </c>
      <c r="I130" s="31">
        <v>44195.305</v>
      </c>
      <c r="J130" s="31">
        <v>11718.008841312401</v>
      </c>
      <c r="K130" s="31">
        <v>31239</v>
      </c>
      <c r="L130" s="31">
        <v>24625.602000000003</v>
      </c>
      <c r="M130" s="31">
        <v>284141.77</v>
      </c>
      <c r="N130" s="32">
        <v>1100979.2639304008</v>
      </c>
      <c r="O130" s="31">
        <v>9056</v>
      </c>
      <c r="P130" s="31">
        <v>16907</v>
      </c>
      <c r="Q130" s="31">
        <v>11124</v>
      </c>
      <c r="R130" s="31">
        <v>49343</v>
      </c>
      <c r="S130" s="31">
        <v>5061</v>
      </c>
      <c r="T130" s="32">
        <v>1192470.2639304008</v>
      </c>
      <c r="U130" s="31">
        <v>37414</v>
      </c>
      <c r="V130" s="31">
        <v>9186.009</v>
      </c>
      <c r="W130" s="31">
        <v>46368.448000000004</v>
      </c>
      <c r="X130" s="31">
        <v>798321.96900000004</v>
      </c>
      <c r="Y130" s="32">
        <v>891290.42599999998</v>
      </c>
      <c r="Z130" s="31"/>
      <c r="AA130" s="31">
        <v>9658.50476053087</v>
      </c>
      <c r="AB130" s="31">
        <v>37386.582914572864</v>
      </c>
      <c r="AC130" s="31">
        <v>23684.16400687454</v>
      </c>
      <c r="AD130" s="31">
        <v>49504.456216890001</v>
      </c>
      <c r="AE130" s="31">
        <v>18218.483429394815</v>
      </c>
      <c r="AF130" s="31">
        <v>19878</v>
      </c>
      <c r="AG130" s="32"/>
      <c r="AH130" s="31"/>
      <c r="AI130" s="31"/>
      <c r="AJ130" s="31"/>
      <c r="AK130" s="31"/>
      <c r="AL130" s="31"/>
      <c r="AM130" s="32"/>
      <c r="AN130" s="31"/>
      <c r="AO130" s="31"/>
      <c r="AP130" s="32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2">
        <v>361306</v>
      </c>
      <c r="BG130" s="31">
        <v>51872.641870641324</v>
      </c>
      <c r="BH130" s="31">
        <v>46824</v>
      </c>
      <c r="BI130" s="31">
        <v>13398.798213695096</v>
      </c>
      <c r="BJ130" s="31">
        <v>14824.316890037142</v>
      </c>
      <c r="BK130" s="31">
        <v>33671</v>
      </c>
      <c r="BL130" s="31">
        <v>11662</v>
      </c>
      <c r="BM130" s="31">
        <v>6534</v>
      </c>
      <c r="BN130" s="31">
        <v>12105.941428543219</v>
      </c>
      <c r="BO130" s="32">
        <v>190892.69840291675</v>
      </c>
      <c r="BP130" s="31"/>
      <c r="BQ130" s="31">
        <v>896</v>
      </c>
      <c r="BR130" s="31">
        <v>6747</v>
      </c>
      <c r="BS130" s="31"/>
      <c r="BT130" s="31"/>
      <c r="BU130" s="31">
        <v>1527</v>
      </c>
      <c r="BV130" s="31">
        <v>4657</v>
      </c>
      <c r="BW130" s="31"/>
      <c r="BX130" s="31">
        <v>1201</v>
      </c>
      <c r="BY130" s="31"/>
      <c r="BZ130" s="31">
        <v>748</v>
      </c>
      <c r="CA130" s="31"/>
      <c r="CB130" s="31"/>
      <c r="CC130" s="31"/>
      <c r="CD130" s="31"/>
      <c r="CE130" s="32"/>
      <c r="CF130" s="31"/>
      <c r="CG130" s="32"/>
      <c r="CH130" s="31">
        <v>303433</v>
      </c>
      <c r="CI130" s="31">
        <v>254896</v>
      </c>
      <c r="CJ130" s="31">
        <v>71517</v>
      </c>
      <c r="CK130" s="31">
        <v>157493.29399999999</v>
      </c>
      <c r="CL130" s="31">
        <v>20726</v>
      </c>
      <c r="CM130" s="31">
        <v>21753</v>
      </c>
      <c r="CN130" s="31"/>
      <c r="CO130" s="31">
        <v>6769</v>
      </c>
      <c r="CP130" s="31"/>
      <c r="CQ130" s="31">
        <v>13167</v>
      </c>
      <c r="CR130" s="31"/>
      <c r="CS130" s="31">
        <v>7380</v>
      </c>
      <c r="CT130" s="31"/>
      <c r="CU130" s="31"/>
      <c r="CV130" s="31"/>
      <c r="CW130" s="31">
        <v>6981</v>
      </c>
      <c r="CX130" s="32"/>
      <c r="CY130" s="31"/>
      <c r="CZ130" s="31"/>
      <c r="DA130" s="31"/>
      <c r="DB130" s="31"/>
      <c r="DC130" s="31"/>
      <c r="DD130" s="31"/>
      <c r="DE130" s="31"/>
      <c r="DF130" s="32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>
        <v>26093</v>
      </c>
      <c r="DS130" s="31"/>
      <c r="DT130" s="31"/>
      <c r="DU130" s="31"/>
      <c r="DV130" s="32"/>
      <c r="DW130" s="32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2"/>
      <c r="GA130" s="60"/>
    </row>
    <row r="131" spans="1:183">
      <c r="A131" s="61">
        <v>1937</v>
      </c>
      <c r="B131" s="31">
        <v>21316.958999999999</v>
      </c>
      <c r="C131" s="31">
        <v>41404.160000000003</v>
      </c>
      <c r="D131" s="31">
        <v>21251.07</v>
      </c>
      <c r="E131" s="31">
        <v>12477.717000000002</v>
      </c>
      <c r="F131" s="31">
        <v>188124.67799999996</v>
      </c>
      <c r="G131" s="31">
        <v>317783</v>
      </c>
      <c r="H131" s="31">
        <v>142953.88105242155</v>
      </c>
      <c r="I131" s="31">
        <v>46715.76</v>
      </c>
      <c r="J131" s="31">
        <v>12239.473607612901</v>
      </c>
      <c r="K131" s="31">
        <v>32598</v>
      </c>
      <c r="L131" s="31">
        <v>25795.895</v>
      </c>
      <c r="M131" s="31">
        <v>294024.96200000006</v>
      </c>
      <c r="N131" s="32">
        <v>1156685.5556600345</v>
      </c>
      <c r="O131" s="31">
        <v>8716</v>
      </c>
      <c r="P131" s="31">
        <v>19307</v>
      </c>
      <c r="Q131" s="31">
        <v>12997</v>
      </c>
      <c r="R131" s="31">
        <v>45272</v>
      </c>
      <c r="S131" s="31">
        <v>5311</v>
      </c>
      <c r="T131" s="32">
        <v>1248288.5556600345</v>
      </c>
      <c r="U131" s="31">
        <v>39306</v>
      </c>
      <c r="V131" s="31">
        <v>9683.1749999999993</v>
      </c>
      <c r="W131" s="31">
        <v>50732.948000000004</v>
      </c>
      <c r="X131" s="31">
        <v>832469.24699999997</v>
      </c>
      <c r="Y131" s="32">
        <v>932191.37</v>
      </c>
      <c r="Z131" s="31"/>
      <c r="AA131" s="31">
        <v>10204.264137334101</v>
      </c>
      <c r="AB131" s="31">
        <v>41577.654941373534</v>
      </c>
      <c r="AC131" s="31">
        <v>23157.849251166215</v>
      </c>
      <c r="AD131" s="31">
        <v>58980.155811779376</v>
      </c>
      <c r="AE131" s="31">
        <v>17447.330691642652</v>
      </c>
      <c r="AF131" s="31">
        <v>20197</v>
      </c>
      <c r="AG131" s="32"/>
      <c r="AH131" s="31"/>
      <c r="AI131" s="31"/>
      <c r="AJ131" s="31"/>
      <c r="AK131" s="31"/>
      <c r="AL131" s="31"/>
      <c r="AM131" s="32"/>
      <c r="AN131" s="31"/>
      <c r="AO131" s="31"/>
      <c r="AP131" s="32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2">
        <v>398017</v>
      </c>
      <c r="BG131" s="31">
        <v>55650.481334609605</v>
      </c>
      <c r="BH131" s="31">
        <v>48355</v>
      </c>
      <c r="BI131" s="31">
        <v>15234.664473108232</v>
      </c>
      <c r="BJ131" s="31">
        <v>15055.445260778299</v>
      </c>
      <c r="BK131" s="31">
        <v>34786</v>
      </c>
      <c r="BL131" s="31">
        <v>11820</v>
      </c>
      <c r="BM131" s="31">
        <v>6651</v>
      </c>
      <c r="BN131" s="31">
        <v>13888.839511048798</v>
      </c>
      <c r="BO131" s="32">
        <v>201441.43057954495</v>
      </c>
      <c r="BP131" s="31"/>
      <c r="BQ131" s="31">
        <v>1045</v>
      </c>
      <c r="BR131" s="31">
        <v>7753</v>
      </c>
      <c r="BS131" s="31"/>
      <c r="BT131" s="31"/>
      <c r="BU131" s="31">
        <v>1672</v>
      </c>
      <c r="BV131" s="31">
        <v>4567</v>
      </c>
      <c r="BW131" s="31"/>
      <c r="BX131" s="31">
        <v>1148</v>
      </c>
      <c r="BY131" s="31"/>
      <c r="BZ131" s="31">
        <v>811</v>
      </c>
      <c r="CA131" s="31"/>
      <c r="CB131" s="31"/>
      <c r="CC131" s="31"/>
      <c r="CD131" s="31"/>
      <c r="CE131" s="32"/>
      <c r="CF131" s="31"/>
      <c r="CG131" s="32"/>
      <c r="CH131" s="31">
        <v>296043</v>
      </c>
      <c r="CI131" s="31">
        <v>250768</v>
      </c>
      <c r="CJ131" s="31">
        <v>78485</v>
      </c>
      <c r="CK131" s="31">
        <v>165016.859</v>
      </c>
      <c r="CL131" s="31">
        <v>22219</v>
      </c>
      <c r="CM131" s="31">
        <v>23827</v>
      </c>
      <c r="CN131" s="31"/>
      <c r="CO131" s="31">
        <v>6836</v>
      </c>
      <c r="CP131" s="31"/>
      <c r="CQ131" s="31"/>
      <c r="CR131" s="31"/>
      <c r="CS131" s="31">
        <v>6672</v>
      </c>
      <c r="CT131" s="31"/>
      <c r="CU131" s="31"/>
      <c r="CV131" s="31"/>
      <c r="CW131" s="31">
        <v>7466</v>
      </c>
      <c r="CX131" s="32"/>
      <c r="CY131" s="31"/>
      <c r="CZ131" s="31"/>
      <c r="DA131" s="31"/>
      <c r="DB131" s="31"/>
      <c r="DC131" s="31"/>
      <c r="DD131" s="31"/>
      <c r="DE131" s="31"/>
      <c r="DF131" s="32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>
        <v>26965</v>
      </c>
      <c r="DS131" s="31"/>
      <c r="DT131" s="31"/>
      <c r="DU131" s="31"/>
      <c r="DV131" s="32"/>
      <c r="DW131" s="32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2"/>
      <c r="GA131" s="60"/>
    </row>
    <row r="132" spans="1:183">
      <c r="A132" s="61">
        <v>1938</v>
      </c>
      <c r="B132" s="31">
        <v>24037.275000000001</v>
      </c>
      <c r="C132" s="31">
        <v>40466.096999999994</v>
      </c>
      <c r="D132" s="31">
        <v>21764.55</v>
      </c>
      <c r="E132" s="31">
        <v>13123.006000000001</v>
      </c>
      <c r="F132" s="31">
        <v>187402.23299999998</v>
      </c>
      <c r="G132" s="31">
        <v>342351</v>
      </c>
      <c r="H132" s="31">
        <v>143981.43420714216</v>
      </c>
      <c r="I132" s="31">
        <v>45592.785000000003</v>
      </c>
      <c r="J132" s="31">
        <v>12513.847847213901</v>
      </c>
      <c r="K132" s="31">
        <v>33821</v>
      </c>
      <c r="L132" s="31">
        <v>26784.875</v>
      </c>
      <c r="M132" s="31">
        <v>297618.84999999998</v>
      </c>
      <c r="N132" s="32">
        <v>1189456.9530543559</v>
      </c>
      <c r="O132" s="31">
        <v>8965</v>
      </c>
      <c r="P132" s="31">
        <v>18901</v>
      </c>
      <c r="Q132" s="31">
        <v>13084</v>
      </c>
      <c r="R132" s="31">
        <v>45255</v>
      </c>
      <c r="S132" s="31">
        <v>5438</v>
      </c>
      <c r="T132" s="32">
        <v>1281099.9530543559</v>
      </c>
      <c r="U132" s="31">
        <v>40639.199999999997</v>
      </c>
      <c r="V132" s="31">
        <v>10365.333000000001</v>
      </c>
      <c r="W132" s="31">
        <v>52059.755999999994</v>
      </c>
      <c r="X132" s="31">
        <v>799356.73499999999</v>
      </c>
      <c r="Y132" s="32">
        <v>902421.02399999998</v>
      </c>
      <c r="Z132" s="31"/>
      <c r="AA132" s="31">
        <v>10469.962781304097</v>
      </c>
      <c r="AB132" s="31"/>
      <c r="AC132" s="31">
        <v>24342.057451509943</v>
      </c>
      <c r="AD132" s="31">
        <v>67787.697101900907</v>
      </c>
      <c r="AE132" s="31">
        <v>19375.212536023057</v>
      </c>
      <c r="AF132" s="31">
        <v>21817</v>
      </c>
      <c r="AG132" s="32"/>
      <c r="AH132" s="31"/>
      <c r="AI132" s="31"/>
      <c r="AJ132" s="31"/>
      <c r="AK132" s="31"/>
      <c r="AL132" s="31"/>
      <c r="AM132" s="32"/>
      <c r="AN132" s="31"/>
      <c r="AO132" s="31"/>
      <c r="AP132" s="32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2">
        <v>405220</v>
      </c>
      <c r="BG132" s="31">
        <v>55882.963763161504</v>
      </c>
      <c r="BH132" s="31">
        <v>50376</v>
      </c>
      <c r="BI132" s="31">
        <v>15409.974123242668</v>
      </c>
      <c r="BJ132" s="31">
        <v>16037.740836428227</v>
      </c>
      <c r="BK132" s="31">
        <v>35356</v>
      </c>
      <c r="BL132" s="31">
        <v>12006</v>
      </c>
      <c r="BM132" s="31">
        <v>7176</v>
      </c>
      <c r="BN132" s="31">
        <v>15015.047374553213</v>
      </c>
      <c r="BO132" s="32">
        <v>207259.7260973856</v>
      </c>
      <c r="BP132" s="31"/>
      <c r="BQ132" s="31">
        <v>1107</v>
      </c>
      <c r="BR132" s="31">
        <v>6012</v>
      </c>
      <c r="BS132" s="31"/>
      <c r="BT132" s="31"/>
      <c r="BU132" s="31">
        <v>1554</v>
      </c>
      <c r="BV132" s="31">
        <v>4693</v>
      </c>
      <c r="BW132" s="31"/>
      <c r="BX132" s="31">
        <v>1215</v>
      </c>
      <c r="BY132" s="31">
        <v>1131</v>
      </c>
      <c r="BZ132" s="31">
        <v>839</v>
      </c>
      <c r="CA132" s="31"/>
      <c r="CB132" s="31"/>
      <c r="CC132" s="31"/>
      <c r="CD132" s="31"/>
      <c r="CE132" s="32"/>
      <c r="CF132" s="31"/>
      <c r="CG132" s="32"/>
      <c r="CH132" s="31">
        <v>288653</v>
      </c>
      <c r="CI132" s="31">
        <v>251375</v>
      </c>
      <c r="CJ132" s="31">
        <v>80044</v>
      </c>
      <c r="CK132" s="31">
        <v>176051.42099999997</v>
      </c>
      <c r="CL132" s="31">
        <v>22948</v>
      </c>
      <c r="CM132" s="31">
        <v>24895</v>
      </c>
      <c r="CN132" s="31">
        <v>12380</v>
      </c>
      <c r="CO132" s="31">
        <v>7252</v>
      </c>
      <c r="CP132" s="31"/>
      <c r="CQ132" s="31">
        <v>11942</v>
      </c>
      <c r="CR132" s="31"/>
      <c r="CS132" s="31">
        <v>7089</v>
      </c>
      <c r="CT132" s="31"/>
      <c r="CU132" s="31"/>
      <c r="CV132" s="31"/>
      <c r="CW132" s="31">
        <v>7407</v>
      </c>
      <c r="CX132" s="32"/>
      <c r="CY132" s="31"/>
      <c r="CZ132" s="31"/>
      <c r="DA132" s="31"/>
      <c r="DB132" s="31"/>
      <c r="DC132" s="31"/>
      <c r="DD132" s="31"/>
      <c r="DE132" s="31"/>
      <c r="DF132" s="32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>
        <v>29338</v>
      </c>
      <c r="DS132" s="31"/>
      <c r="DT132" s="31"/>
      <c r="DU132" s="31"/>
      <c r="DV132" s="32"/>
      <c r="DW132" s="32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2"/>
      <c r="GA132" s="60"/>
    </row>
    <row r="133" spans="1:183">
      <c r="A133" s="61">
        <v>1939</v>
      </c>
      <c r="B133" s="31">
        <v>27250.062000000002</v>
      </c>
      <c r="C133" s="31">
        <v>43215.592000000004</v>
      </c>
      <c r="D133" s="31">
        <v>22803.18</v>
      </c>
      <c r="E133" s="31">
        <v>12560.773999999999</v>
      </c>
      <c r="F133" s="31">
        <v>200839.71</v>
      </c>
      <c r="G133" s="31">
        <v>374577</v>
      </c>
      <c r="H133" s="31">
        <v>154470.14795733133</v>
      </c>
      <c r="I133" s="31">
        <v>48687.205000000002</v>
      </c>
      <c r="J133" s="31">
        <v>13117.6248853947</v>
      </c>
      <c r="K133" s="31">
        <v>36292</v>
      </c>
      <c r="L133" s="31">
        <v>26751.909000000003</v>
      </c>
      <c r="M133" s="31">
        <v>300538.88400000002</v>
      </c>
      <c r="N133" s="32">
        <v>1261104.0888427258</v>
      </c>
      <c r="O133" s="31">
        <v>8955</v>
      </c>
      <c r="P133" s="31">
        <v>18875</v>
      </c>
      <c r="Q133" s="31">
        <v>13259</v>
      </c>
      <c r="R133" s="31">
        <v>48856</v>
      </c>
      <c r="S133" s="31">
        <v>5743</v>
      </c>
      <c r="T133" s="32">
        <v>1356792.0888427258</v>
      </c>
      <c r="U133" s="31">
        <v>40749.408000000003</v>
      </c>
      <c r="V133" s="31">
        <v>10509.858</v>
      </c>
      <c r="W133" s="31">
        <v>55167.28</v>
      </c>
      <c r="X133" s="31">
        <v>862994.84400000004</v>
      </c>
      <c r="Y133" s="32">
        <v>969421.39</v>
      </c>
      <c r="Z133" s="31"/>
      <c r="AA133" s="31">
        <v>10599.221581073281</v>
      </c>
      <c r="AB133" s="31"/>
      <c r="AC133" s="31">
        <v>26184.159096489075</v>
      </c>
      <c r="AD133" s="31"/>
      <c r="AE133" s="31"/>
      <c r="AF133" s="31">
        <v>23019</v>
      </c>
      <c r="AG133" s="32"/>
      <c r="AH133" s="31"/>
      <c r="AI133" s="31"/>
      <c r="AJ133" s="31"/>
      <c r="AK133" s="31"/>
      <c r="AL133" s="31"/>
      <c r="AM133" s="32"/>
      <c r="AN133" s="31"/>
      <c r="AO133" s="31"/>
      <c r="AP133" s="32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2">
        <v>430314</v>
      </c>
      <c r="BG133" s="31">
        <v>58004.365923697522</v>
      </c>
      <c r="BH133" s="31">
        <v>50876</v>
      </c>
      <c r="BI133" s="31">
        <v>15733.442215830733</v>
      </c>
      <c r="BJ133" s="31">
        <v>17020.036412078156</v>
      </c>
      <c r="BK133" s="31">
        <v>37248</v>
      </c>
      <c r="BL133" s="31">
        <v>12071</v>
      </c>
      <c r="BM133" s="31">
        <v>7177</v>
      </c>
      <c r="BN133" s="31">
        <v>15925.530914907484</v>
      </c>
      <c r="BO133" s="32">
        <v>214055.37546651388</v>
      </c>
      <c r="BP133" s="31"/>
      <c r="BQ133" s="31">
        <v>1139</v>
      </c>
      <c r="BR133" s="31">
        <v>6345</v>
      </c>
      <c r="BS133" s="31"/>
      <c r="BT133" s="31">
        <v>3137</v>
      </c>
      <c r="BU133" s="31">
        <v>1667</v>
      </c>
      <c r="BV133" s="31">
        <v>5282</v>
      </c>
      <c r="BW133" s="31"/>
      <c r="BX133" s="31">
        <v>1249</v>
      </c>
      <c r="BY133" s="31"/>
      <c r="BZ133" s="31">
        <v>1042</v>
      </c>
      <c r="CA133" s="31"/>
      <c r="CB133" s="31">
        <v>2057</v>
      </c>
      <c r="CC133" s="31"/>
      <c r="CD133" s="31"/>
      <c r="CE133" s="32"/>
      <c r="CF133" s="31"/>
      <c r="CG133" s="32"/>
      <c r="CH133" s="31"/>
      <c r="CI133" s="31">
        <v>256924</v>
      </c>
      <c r="CJ133" s="31">
        <v>80861</v>
      </c>
      <c r="CK133" s="31">
        <v>203781.13199999998</v>
      </c>
      <c r="CL133" s="31">
        <v>24548</v>
      </c>
      <c r="CM133" s="31">
        <v>22315</v>
      </c>
      <c r="CN133" s="31"/>
      <c r="CO133" s="31">
        <v>7107</v>
      </c>
      <c r="CP133" s="31"/>
      <c r="CQ133" s="31"/>
      <c r="CR133" s="31"/>
      <c r="CS133" s="31">
        <v>8557</v>
      </c>
      <c r="CT133" s="31"/>
      <c r="CU133" s="31"/>
      <c r="CV133" s="31"/>
      <c r="CW133" s="31">
        <v>7230</v>
      </c>
      <c r="CX133" s="32"/>
      <c r="CY133" s="31"/>
      <c r="CZ133" s="31"/>
      <c r="DA133" s="31"/>
      <c r="DB133" s="31"/>
      <c r="DC133" s="31"/>
      <c r="DD133" s="31"/>
      <c r="DE133" s="31"/>
      <c r="DF133" s="32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>
        <v>31776</v>
      </c>
      <c r="DS133" s="31"/>
      <c r="DT133" s="31"/>
      <c r="DU133" s="31"/>
      <c r="DV133" s="32"/>
      <c r="DW133" s="32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2"/>
      <c r="GA133" s="60"/>
    </row>
    <row r="134" spans="1:183">
      <c r="A134" s="61">
        <v>1940</v>
      </c>
      <c r="B134" s="31">
        <v>26546.532000000003</v>
      </c>
      <c r="C134" s="31">
        <v>38072.419000000002</v>
      </c>
      <c r="D134" s="31">
        <v>19605.599999999999</v>
      </c>
      <c r="E134" s="31">
        <v>11909.096000000001</v>
      </c>
      <c r="F134" s="31">
        <v>165728.883</v>
      </c>
      <c r="G134" s="31">
        <v>377284</v>
      </c>
      <c r="H134" s="31">
        <v>155423.66738916669</v>
      </c>
      <c r="I134" s="31">
        <v>42897.644999999997</v>
      </c>
      <c r="J134" s="31">
        <v>12005.248099758459</v>
      </c>
      <c r="K134" s="31">
        <v>32924</v>
      </c>
      <c r="L134" s="31">
        <v>27032.12</v>
      </c>
      <c r="M134" s="31">
        <v>330637.696</v>
      </c>
      <c r="N134" s="32">
        <v>1240066.9064889252</v>
      </c>
      <c r="O134" s="31">
        <v>9028</v>
      </c>
      <c r="P134" s="31">
        <v>16183</v>
      </c>
      <c r="Q134" s="31">
        <v>12396</v>
      </c>
      <c r="R134" s="31">
        <v>53585</v>
      </c>
      <c r="S134" s="31">
        <v>5663</v>
      </c>
      <c r="T134" s="32">
        <v>1336921.9064889252</v>
      </c>
      <c r="U134" s="31">
        <v>43421.952000000005</v>
      </c>
      <c r="V134" s="31">
        <v>10307.523000000001</v>
      </c>
      <c r="W134" s="31">
        <v>62744.051999999996</v>
      </c>
      <c r="X134" s="31">
        <v>929737.25099999993</v>
      </c>
      <c r="Y134" s="32">
        <v>1046210.7779999999</v>
      </c>
      <c r="Z134" s="31"/>
      <c r="AA134" s="31">
        <v>10319.160848240046</v>
      </c>
      <c r="AB134" s="31"/>
      <c r="AC134" s="31">
        <v>24391.399459857599</v>
      </c>
      <c r="AD134" s="31"/>
      <c r="AE134" s="31"/>
      <c r="AF134" s="31"/>
      <c r="AG134" s="32">
        <v>185023</v>
      </c>
      <c r="AH134" s="31"/>
      <c r="AI134" s="31"/>
      <c r="AJ134" s="31"/>
      <c r="AK134" s="31"/>
      <c r="AL134" s="31"/>
      <c r="AM134" s="32"/>
      <c r="AN134" s="31"/>
      <c r="AO134" s="31"/>
      <c r="AP134" s="32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2">
        <v>420091</v>
      </c>
      <c r="BG134" s="31">
        <v>58963.355941474096</v>
      </c>
      <c r="BH134" s="31">
        <v>51381</v>
      </c>
      <c r="BI134" s="31">
        <v>16363.609481110445</v>
      </c>
      <c r="BJ134" s="31">
        <v>17385.989665751658</v>
      </c>
      <c r="BK134" s="31">
        <v>37767</v>
      </c>
      <c r="BL134" s="31">
        <v>12305</v>
      </c>
      <c r="BM134" s="31">
        <v>7193</v>
      </c>
      <c r="BN134" s="31">
        <v>15306.909694109285</v>
      </c>
      <c r="BO134" s="32">
        <v>216665.86478244548</v>
      </c>
      <c r="BP134" s="31"/>
      <c r="BQ134" s="31">
        <v>1093</v>
      </c>
      <c r="BR134" s="31">
        <v>5516</v>
      </c>
      <c r="BS134" s="31"/>
      <c r="BT134" s="31">
        <v>3344</v>
      </c>
      <c r="BU134" s="31">
        <v>1811</v>
      </c>
      <c r="BV134" s="31">
        <v>6033</v>
      </c>
      <c r="BW134" s="31"/>
      <c r="BX134" s="31">
        <v>1334</v>
      </c>
      <c r="BY134" s="31"/>
      <c r="BZ134" s="31">
        <v>1139</v>
      </c>
      <c r="CA134" s="31"/>
      <c r="CB134" s="31">
        <v>1947</v>
      </c>
      <c r="CC134" s="31"/>
      <c r="CD134" s="31"/>
      <c r="CE134" s="32"/>
      <c r="CF134" s="31"/>
      <c r="CG134" s="32">
        <v>251167</v>
      </c>
      <c r="CH134" s="31"/>
      <c r="CI134" s="31">
        <v>265455</v>
      </c>
      <c r="CJ134" s="31">
        <v>86682</v>
      </c>
      <c r="CK134" s="31">
        <v>209728.33099999998</v>
      </c>
      <c r="CL134" s="31">
        <v>24993</v>
      </c>
      <c r="CM134" s="31">
        <v>25001</v>
      </c>
      <c r="CN134" s="31"/>
      <c r="CO134" s="31">
        <v>6618</v>
      </c>
      <c r="CP134" s="31"/>
      <c r="CQ134" s="31"/>
      <c r="CR134" s="31"/>
      <c r="CS134" s="31">
        <v>6945</v>
      </c>
      <c r="CT134" s="31"/>
      <c r="CU134" s="31"/>
      <c r="CV134" s="31"/>
      <c r="CW134" s="31">
        <v>7673</v>
      </c>
      <c r="CX134" s="32"/>
      <c r="CY134" s="31"/>
      <c r="CZ134" s="31"/>
      <c r="DA134" s="31"/>
      <c r="DB134" s="31"/>
      <c r="DC134" s="31"/>
      <c r="DD134" s="31"/>
      <c r="DE134" s="31"/>
      <c r="DF134" s="32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>
        <v>29855</v>
      </c>
      <c r="DS134" s="31"/>
      <c r="DT134" s="31"/>
      <c r="DU134" s="31"/>
      <c r="DV134" s="32"/>
      <c r="DW134" s="32">
        <v>1107589</v>
      </c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2">
        <v>157632</v>
      </c>
      <c r="GA134" s="60">
        <v>4502584</v>
      </c>
    </row>
    <row r="135" spans="1:183">
      <c r="A135" s="61">
        <v>1941</v>
      </c>
      <c r="B135" s="31">
        <v>28446.062999999998</v>
      </c>
      <c r="C135" s="31">
        <v>36066.904999999999</v>
      </c>
      <c r="D135" s="31">
        <v>17668.38</v>
      </c>
      <c r="E135" s="31">
        <v>12298.825000000001</v>
      </c>
      <c r="F135" s="31">
        <v>131051.523</v>
      </c>
      <c r="G135" s="31">
        <v>401174</v>
      </c>
      <c r="H135" s="31">
        <v>153516.62852549597</v>
      </c>
      <c r="I135" s="31">
        <v>40626.74</v>
      </c>
      <c r="J135" s="31">
        <v>12296.294688956714</v>
      </c>
      <c r="K135" s="31">
        <v>32418</v>
      </c>
      <c r="L135" s="31">
        <v>26850.807000000001</v>
      </c>
      <c r="M135" s="31">
        <v>360736.50799999997</v>
      </c>
      <c r="N135" s="32">
        <v>1253150.6742144527</v>
      </c>
      <c r="O135" s="31">
        <v>9135</v>
      </c>
      <c r="P135" s="31">
        <v>13796</v>
      </c>
      <c r="Q135" s="31">
        <v>13551</v>
      </c>
      <c r="R135" s="31">
        <v>52726</v>
      </c>
      <c r="S135" s="31">
        <v>5753</v>
      </c>
      <c r="T135" s="32">
        <v>1348111.6742144527</v>
      </c>
      <c r="U135" s="31">
        <v>48271.103999999992</v>
      </c>
      <c r="V135" s="31">
        <v>9983.7870000000003</v>
      </c>
      <c r="W135" s="31">
        <v>71507.968000000008</v>
      </c>
      <c r="X135" s="31">
        <v>1098921.4920000001</v>
      </c>
      <c r="Y135" s="32">
        <v>1228684.351</v>
      </c>
      <c r="Z135" s="31"/>
      <c r="AA135" s="31">
        <v>10520.230092325446</v>
      </c>
      <c r="AB135" s="31"/>
      <c r="AC135" s="31">
        <v>24539.425484900563</v>
      </c>
      <c r="AD135" s="31"/>
      <c r="AE135" s="31"/>
      <c r="AF135" s="31"/>
      <c r="AG135" s="32"/>
      <c r="AH135" s="31"/>
      <c r="AI135" s="31"/>
      <c r="AJ135" s="31"/>
      <c r="AK135" s="31"/>
      <c r="AL135" s="31"/>
      <c r="AM135" s="32"/>
      <c r="AN135" s="31"/>
      <c r="AO135" s="31"/>
      <c r="AP135" s="32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2">
        <v>333656</v>
      </c>
      <c r="BG135" s="31">
        <v>61985.627512648716</v>
      </c>
      <c r="BH135" s="31">
        <v>54981</v>
      </c>
      <c r="BI135" s="31">
        <v>16178.166200533527</v>
      </c>
      <c r="BJ135" s="31">
        <v>17681.320361698694</v>
      </c>
      <c r="BK135" s="31">
        <v>40851</v>
      </c>
      <c r="BL135" s="31">
        <v>12317</v>
      </c>
      <c r="BM135" s="31">
        <v>7317</v>
      </c>
      <c r="BN135" s="31">
        <v>15056.288789273091</v>
      </c>
      <c r="BO135" s="32">
        <v>226367.40286415402</v>
      </c>
      <c r="BP135" s="31"/>
      <c r="BQ135" s="31">
        <v>1224</v>
      </c>
      <c r="BR135" s="31">
        <v>7410</v>
      </c>
      <c r="BS135" s="31"/>
      <c r="BT135" s="31">
        <v>3361</v>
      </c>
      <c r="BU135" s="31">
        <v>1772</v>
      </c>
      <c r="BV135" s="31">
        <v>6356</v>
      </c>
      <c r="BW135" s="31"/>
      <c r="BX135" s="31">
        <v>1331</v>
      </c>
      <c r="BY135" s="31"/>
      <c r="BZ135" s="31">
        <v>1246</v>
      </c>
      <c r="CA135" s="31"/>
      <c r="CB135" s="31">
        <v>1979</v>
      </c>
      <c r="CC135" s="31"/>
      <c r="CD135" s="31"/>
      <c r="CE135" s="32"/>
      <c r="CF135" s="31"/>
      <c r="CG135" s="32"/>
      <c r="CH135" s="31"/>
      <c r="CI135" s="31">
        <v>270531</v>
      </c>
      <c r="CJ135" s="31">
        <v>89316</v>
      </c>
      <c r="CK135" s="31">
        <v>212594.45099999997</v>
      </c>
      <c r="CL135" s="31"/>
      <c r="CM135" s="31">
        <v>25347</v>
      </c>
      <c r="CN135" s="31"/>
      <c r="CO135" s="31">
        <v>6356</v>
      </c>
      <c r="CP135" s="31"/>
      <c r="CQ135" s="31"/>
      <c r="CR135" s="31"/>
      <c r="CS135" s="31">
        <v>6878</v>
      </c>
      <c r="CT135" s="31"/>
      <c r="CU135" s="31"/>
      <c r="CV135" s="31"/>
      <c r="CW135" s="31">
        <v>7875</v>
      </c>
      <c r="CX135" s="32"/>
      <c r="CY135" s="31"/>
      <c r="CZ135" s="31"/>
      <c r="DA135" s="31"/>
      <c r="DB135" s="31"/>
      <c r="DC135" s="31"/>
      <c r="DD135" s="31"/>
      <c r="DE135" s="31"/>
      <c r="DF135" s="32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>
        <v>27158</v>
      </c>
      <c r="DS135" s="31"/>
      <c r="DT135" s="31"/>
      <c r="DU135" s="31"/>
      <c r="DV135" s="32"/>
      <c r="DW135" s="32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2"/>
      <c r="GA135" s="60"/>
    </row>
    <row r="136" spans="1:183">
      <c r="A136" s="61">
        <v>1942</v>
      </c>
      <c r="B136" s="31">
        <v>27015.552000000003</v>
      </c>
      <c r="C136" s="31">
        <v>32961.593000000001</v>
      </c>
      <c r="D136" s="31">
        <v>18065.16</v>
      </c>
      <c r="E136" s="31">
        <v>12337.159</v>
      </c>
      <c r="F136" s="31">
        <v>117469.55699999999</v>
      </c>
      <c r="G136" s="31">
        <v>406582</v>
      </c>
      <c r="H136" s="31">
        <v>151609.58966182516</v>
      </c>
      <c r="I136" s="31">
        <v>37133.040000000001</v>
      </c>
      <c r="J136" s="31">
        <v>11818.432859206388</v>
      </c>
      <c r="K136" s="31">
        <v>33170</v>
      </c>
      <c r="L136" s="31">
        <v>26175.004000000004</v>
      </c>
      <c r="M136" s="31">
        <v>369721.22799999994</v>
      </c>
      <c r="N136" s="32">
        <v>1244058.3155210314</v>
      </c>
      <c r="O136" s="31">
        <v>9043</v>
      </c>
      <c r="P136" s="31">
        <v>11588</v>
      </c>
      <c r="Q136" s="31">
        <v>13369</v>
      </c>
      <c r="R136" s="31">
        <v>55670</v>
      </c>
      <c r="S136" s="31">
        <v>5713</v>
      </c>
      <c r="T136" s="32">
        <v>1339441.3155210314</v>
      </c>
      <c r="U136" s="31">
        <v>53836.608</v>
      </c>
      <c r="V136" s="31">
        <v>11082.177</v>
      </c>
      <c r="W136" s="31">
        <v>84182.475999999995</v>
      </c>
      <c r="X136" s="31">
        <v>1318809.267</v>
      </c>
      <c r="Y136" s="32">
        <v>1467910.5279999999</v>
      </c>
      <c r="Z136" s="31"/>
      <c r="AA136" s="31">
        <v>10017.556982111944</v>
      </c>
      <c r="AB136" s="31"/>
      <c r="AC136" s="31">
        <v>25772.975693591947</v>
      </c>
      <c r="AD136" s="31"/>
      <c r="AE136" s="31"/>
      <c r="AF136" s="31"/>
      <c r="AG136" s="32"/>
      <c r="AH136" s="31"/>
      <c r="AI136" s="31"/>
      <c r="AJ136" s="31"/>
      <c r="AK136" s="31"/>
      <c r="AL136" s="31"/>
      <c r="AM136" s="32"/>
      <c r="AN136" s="31"/>
      <c r="AO136" s="31"/>
      <c r="AP136" s="32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2">
        <v>333656</v>
      </c>
      <c r="BG136" s="31">
        <v>62712.135101873391</v>
      </c>
      <c r="BH136" s="31">
        <v>52944</v>
      </c>
      <c r="BI136" s="31">
        <v>16929.328866021944</v>
      </c>
      <c r="BJ136" s="31">
        <v>17713.42152430163</v>
      </c>
      <c r="BK136" s="31">
        <v>43754</v>
      </c>
      <c r="BL136" s="31">
        <v>12035</v>
      </c>
      <c r="BM136" s="31">
        <v>6709</v>
      </c>
      <c r="BN136" s="31">
        <v>13165.528545192441</v>
      </c>
      <c r="BO136" s="32">
        <v>225962.41403738942</v>
      </c>
      <c r="BP136" s="31"/>
      <c r="BQ136" s="31">
        <v>1097</v>
      </c>
      <c r="BR136" s="31">
        <v>6214</v>
      </c>
      <c r="BS136" s="31"/>
      <c r="BT136" s="31">
        <v>3502</v>
      </c>
      <c r="BU136" s="31">
        <v>1925</v>
      </c>
      <c r="BV136" s="31">
        <v>6439</v>
      </c>
      <c r="BW136" s="31"/>
      <c r="BX136" s="31">
        <v>1217</v>
      </c>
      <c r="BY136" s="31">
        <v>1217</v>
      </c>
      <c r="BZ136" s="31">
        <v>1200</v>
      </c>
      <c r="CA136" s="31"/>
      <c r="CB136" s="31">
        <v>2095</v>
      </c>
      <c r="CC136" s="31"/>
      <c r="CD136" s="31"/>
      <c r="CE136" s="32"/>
      <c r="CF136" s="31"/>
      <c r="CG136" s="32"/>
      <c r="CH136" s="31"/>
      <c r="CI136" s="31">
        <v>269278</v>
      </c>
      <c r="CJ136" s="31"/>
      <c r="CK136" s="31">
        <v>211448.003</v>
      </c>
      <c r="CL136" s="31"/>
      <c r="CM136" s="31">
        <v>25203</v>
      </c>
      <c r="CN136" s="31"/>
      <c r="CO136" s="31">
        <v>6667</v>
      </c>
      <c r="CP136" s="31"/>
      <c r="CQ136" s="31"/>
      <c r="CR136" s="31"/>
      <c r="CS136" s="31">
        <v>9354</v>
      </c>
      <c r="CT136" s="31"/>
      <c r="CU136" s="31"/>
      <c r="CV136" s="31"/>
      <c r="CW136" s="31">
        <v>8189</v>
      </c>
      <c r="CX136" s="32"/>
      <c r="CY136" s="31"/>
      <c r="CZ136" s="31"/>
      <c r="DA136" s="31"/>
      <c r="DB136" s="31"/>
      <c r="DC136" s="31"/>
      <c r="DD136" s="31"/>
      <c r="DE136" s="31"/>
      <c r="DF136" s="32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>
        <v>28337</v>
      </c>
      <c r="DS136" s="31"/>
      <c r="DT136" s="31"/>
      <c r="DU136" s="31"/>
      <c r="DV136" s="32"/>
      <c r="DW136" s="32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2"/>
      <c r="GA136" s="60"/>
    </row>
    <row r="137" spans="1:183">
      <c r="A137" s="61">
        <v>1943</v>
      </c>
      <c r="B137" s="31">
        <v>27672.18</v>
      </c>
      <c r="C137" s="31">
        <v>32198.203800000003</v>
      </c>
      <c r="D137" s="31">
        <v>20060.73</v>
      </c>
      <c r="E137" s="31">
        <v>13755.517000000002</v>
      </c>
      <c r="F137" s="31">
        <v>111545.508</v>
      </c>
      <c r="G137" s="31">
        <v>414696</v>
      </c>
      <c r="H137" s="31">
        <v>137306.79818429449</v>
      </c>
      <c r="I137" s="31">
        <v>36234.660000000003</v>
      </c>
      <c r="J137" s="31">
        <v>11582.776025866677</v>
      </c>
      <c r="K137" s="31">
        <v>34683</v>
      </c>
      <c r="L137" s="31">
        <v>25944.242000000002</v>
      </c>
      <c r="M137" s="31">
        <v>377807.47599999997</v>
      </c>
      <c r="N137" s="32">
        <v>1243487.0910101612</v>
      </c>
      <c r="O137" s="31">
        <v>8991</v>
      </c>
      <c r="P137" s="31">
        <v>9683</v>
      </c>
      <c r="Q137" s="31">
        <v>14263</v>
      </c>
      <c r="R137" s="31">
        <v>57724</v>
      </c>
      <c r="S137" s="31">
        <v>5729</v>
      </c>
      <c r="T137" s="32">
        <v>1339877.0910101612</v>
      </c>
      <c r="U137" s="31">
        <v>55737.696000000004</v>
      </c>
      <c r="V137" s="31">
        <v>11313.416999999999</v>
      </c>
      <c r="W137" s="31">
        <v>87988.32</v>
      </c>
      <c r="X137" s="31">
        <v>1581122.4480000001</v>
      </c>
      <c r="Y137" s="32">
        <v>1736161.8810000001</v>
      </c>
      <c r="Z137" s="31"/>
      <c r="AA137" s="31">
        <v>10333.522937103289</v>
      </c>
      <c r="AB137" s="31"/>
      <c r="AC137" s="31"/>
      <c r="AD137" s="31"/>
      <c r="AE137" s="31"/>
      <c r="AF137" s="31"/>
      <c r="AG137" s="32"/>
      <c r="AH137" s="31"/>
      <c r="AI137" s="31"/>
      <c r="AJ137" s="31"/>
      <c r="AK137" s="31"/>
      <c r="AL137" s="31"/>
      <c r="AM137" s="32"/>
      <c r="AN137" s="31"/>
      <c r="AO137" s="31"/>
      <c r="AP137" s="32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2">
        <v>333656</v>
      </c>
      <c r="BG137" s="31">
        <v>62218.109941200601</v>
      </c>
      <c r="BH137" s="31">
        <v>60317</v>
      </c>
      <c r="BI137" s="31">
        <v>17412.889813849531</v>
      </c>
      <c r="BJ137" s="31">
        <v>17790.464314548688</v>
      </c>
      <c r="BK137" s="31">
        <v>45387</v>
      </c>
      <c r="BL137" s="31">
        <v>12225</v>
      </c>
      <c r="BM137" s="31">
        <v>6768</v>
      </c>
      <c r="BN137" s="31">
        <v>14371.0468216197</v>
      </c>
      <c r="BO137" s="32">
        <v>236489.51089121852</v>
      </c>
      <c r="BP137" s="31"/>
      <c r="BQ137" s="31">
        <v>1095</v>
      </c>
      <c r="BR137" s="31">
        <v>6889</v>
      </c>
      <c r="BS137" s="31"/>
      <c r="BT137" s="31">
        <v>3946</v>
      </c>
      <c r="BU137" s="31">
        <v>2087</v>
      </c>
      <c r="BV137" s="31">
        <v>4293</v>
      </c>
      <c r="BW137" s="31"/>
      <c r="BX137" s="31">
        <v>1219</v>
      </c>
      <c r="BY137" s="31">
        <v>1436</v>
      </c>
      <c r="BZ137" s="31">
        <v>1316</v>
      </c>
      <c r="CA137" s="31"/>
      <c r="CB137" s="31">
        <v>2139</v>
      </c>
      <c r="CC137" s="31"/>
      <c r="CD137" s="31"/>
      <c r="CE137" s="32"/>
      <c r="CF137" s="31"/>
      <c r="CG137" s="32"/>
      <c r="CH137" s="31"/>
      <c r="CI137" s="31">
        <v>279898</v>
      </c>
      <c r="CJ137" s="31"/>
      <c r="CK137" s="31">
        <v>214457.42900000003</v>
      </c>
      <c r="CL137" s="31"/>
      <c r="CM137" s="31">
        <v>25569</v>
      </c>
      <c r="CN137" s="31"/>
      <c r="CO137" s="31">
        <v>6177</v>
      </c>
      <c r="CP137" s="31"/>
      <c r="CQ137" s="31"/>
      <c r="CR137" s="31"/>
      <c r="CS137" s="31"/>
      <c r="CT137" s="31"/>
      <c r="CU137" s="31"/>
      <c r="CV137" s="31"/>
      <c r="CW137" s="31">
        <v>8085</v>
      </c>
      <c r="CX137" s="32"/>
      <c r="CY137" s="31"/>
      <c r="CZ137" s="31"/>
      <c r="DA137" s="31"/>
      <c r="DB137" s="31"/>
      <c r="DC137" s="31"/>
      <c r="DD137" s="31"/>
      <c r="DE137" s="31"/>
      <c r="DF137" s="32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>
        <v>25721</v>
      </c>
      <c r="DS137" s="31"/>
      <c r="DT137" s="31"/>
      <c r="DU137" s="31"/>
      <c r="DV137" s="32"/>
      <c r="DW137" s="32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2"/>
      <c r="GA137" s="60"/>
    </row>
    <row r="138" spans="1:183">
      <c r="A138" s="61">
        <v>1944</v>
      </c>
      <c r="B138" s="31">
        <v>28375.71</v>
      </c>
      <c r="C138" s="31">
        <v>34093.738000000005</v>
      </c>
      <c r="D138" s="31">
        <v>22161.33</v>
      </c>
      <c r="E138" s="31">
        <v>13761.906000000001</v>
      </c>
      <c r="F138" s="31">
        <v>94206.828000000009</v>
      </c>
      <c r="G138" s="31">
        <v>425041</v>
      </c>
      <c r="H138" s="31">
        <v>111561.7735247393</v>
      </c>
      <c r="I138" s="31">
        <v>24306.17</v>
      </c>
      <c r="J138" s="31">
        <v>10977.87983254093</v>
      </c>
      <c r="K138" s="31">
        <v>35693</v>
      </c>
      <c r="L138" s="31">
        <v>26570.595999999998</v>
      </c>
      <c r="M138" s="31">
        <v>362982.68799999997</v>
      </c>
      <c r="N138" s="32">
        <v>1189732.6193572802</v>
      </c>
      <c r="O138" s="31">
        <v>8985</v>
      </c>
      <c r="P138" s="31">
        <v>8129</v>
      </c>
      <c r="Q138" s="31">
        <v>15079</v>
      </c>
      <c r="R138" s="31">
        <v>60407</v>
      </c>
      <c r="S138" s="31">
        <v>5499</v>
      </c>
      <c r="T138" s="32">
        <v>1287831.6193572802</v>
      </c>
      <c r="U138" s="31">
        <v>53809.056000000004</v>
      </c>
      <c r="V138" s="31">
        <v>11359.665000000001</v>
      </c>
      <c r="W138" s="31">
        <v>91305.34</v>
      </c>
      <c r="X138" s="31">
        <v>1713572.496</v>
      </c>
      <c r="Y138" s="32">
        <v>1870046.557</v>
      </c>
      <c r="Z138" s="31"/>
      <c r="AA138" s="31">
        <v>9550.7890940565485</v>
      </c>
      <c r="AB138" s="31"/>
      <c r="AC138" s="31"/>
      <c r="AD138" s="31"/>
      <c r="AE138" s="31"/>
      <c r="AF138" s="31"/>
      <c r="AG138" s="32"/>
      <c r="AH138" s="31"/>
      <c r="AI138" s="31"/>
      <c r="AJ138" s="31"/>
      <c r="AK138" s="31"/>
      <c r="AL138" s="31"/>
      <c r="AM138" s="32"/>
      <c r="AN138" s="31"/>
      <c r="AO138" s="31"/>
      <c r="AP138" s="32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2">
        <v>333656</v>
      </c>
      <c r="BG138" s="31">
        <v>69279.763708464394</v>
      </c>
      <c r="BH138" s="31">
        <v>62562</v>
      </c>
      <c r="BI138" s="31">
        <v>17741.523518353468</v>
      </c>
      <c r="BJ138" s="31">
        <v>18991.047795898598</v>
      </c>
      <c r="BK138" s="31">
        <v>49094</v>
      </c>
      <c r="BL138" s="31">
        <v>13274</v>
      </c>
      <c r="BM138" s="31">
        <v>7613</v>
      </c>
      <c r="BN138" s="31">
        <v>17727.463496514545</v>
      </c>
      <c r="BO138" s="32">
        <v>256282.798519231</v>
      </c>
      <c r="BP138" s="31"/>
      <c r="BQ138" s="31">
        <v>992</v>
      </c>
      <c r="BR138" s="31">
        <v>7907</v>
      </c>
      <c r="BS138" s="31"/>
      <c r="BT138" s="31">
        <v>3998</v>
      </c>
      <c r="BU138" s="31">
        <v>1980</v>
      </c>
      <c r="BV138" s="31">
        <v>4162</v>
      </c>
      <c r="BW138" s="31"/>
      <c r="BX138" s="31">
        <v>1247</v>
      </c>
      <c r="BY138" s="31"/>
      <c r="BZ138" s="31">
        <v>1303</v>
      </c>
      <c r="CA138" s="31"/>
      <c r="CB138" s="31">
        <v>2185</v>
      </c>
      <c r="CC138" s="31"/>
      <c r="CD138" s="31"/>
      <c r="CE138" s="32"/>
      <c r="CF138" s="31"/>
      <c r="CG138" s="32"/>
      <c r="CH138" s="31"/>
      <c r="CI138" s="31">
        <v>276954</v>
      </c>
      <c r="CJ138" s="31"/>
      <c r="CK138" s="31">
        <v>205214.19199999998</v>
      </c>
      <c r="CL138" s="31"/>
      <c r="CM138" s="31">
        <v>24462</v>
      </c>
      <c r="CN138" s="31"/>
      <c r="CO138" s="31">
        <v>5207</v>
      </c>
      <c r="CP138" s="31"/>
      <c r="CQ138" s="31"/>
      <c r="CR138" s="31"/>
      <c r="CS138" s="31"/>
      <c r="CT138" s="31"/>
      <c r="CU138" s="31"/>
      <c r="CV138" s="31"/>
      <c r="CW138" s="31">
        <v>7437</v>
      </c>
      <c r="CX138" s="32"/>
      <c r="CY138" s="31"/>
      <c r="CZ138" s="31"/>
      <c r="DA138" s="31"/>
      <c r="DB138" s="31"/>
      <c r="DC138" s="31"/>
      <c r="DD138" s="31"/>
      <c r="DE138" s="31"/>
      <c r="DF138" s="32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>
        <v>24623</v>
      </c>
      <c r="DS138" s="31"/>
      <c r="DT138" s="31"/>
      <c r="DU138" s="31"/>
      <c r="DV138" s="32"/>
      <c r="DW138" s="32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2"/>
      <c r="GA138" s="60"/>
    </row>
    <row r="139" spans="1:183">
      <c r="A139" s="61">
        <v>1945</v>
      </c>
      <c r="B139" s="31">
        <v>11725.5</v>
      </c>
      <c r="C139" s="31">
        <v>36131.599000000002</v>
      </c>
      <c r="D139" s="31">
        <v>20492.52</v>
      </c>
      <c r="E139" s="31">
        <v>12963.281000000001</v>
      </c>
      <c r="F139" s="31">
        <v>102153.72300000001</v>
      </c>
      <c r="G139" s="31">
        <v>302457</v>
      </c>
      <c r="H139" s="31">
        <v>87342.379956120669</v>
      </c>
      <c r="I139" s="31">
        <v>24880.134999999998</v>
      </c>
      <c r="J139" s="31">
        <v>12301.764331051219</v>
      </c>
      <c r="K139" s="31">
        <v>36187</v>
      </c>
      <c r="L139" s="31">
        <v>34202.224999999999</v>
      </c>
      <c r="M139" s="31">
        <v>347034.81</v>
      </c>
      <c r="N139" s="32">
        <v>1027871.9372871718</v>
      </c>
      <c r="O139" s="31">
        <v>8912</v>
      </c>
      <c r="P139" s="31">
        <v>6865</v>
      </c>
      <c r="Q139" s="31">
        <v>14497</v>
      </c>
      <c r="R139" s="31">
        <v>56326</v>
      </c>
      <c r="S139" s="31">
        <v>4798</v>
      </c>
      <c r="T139" s="32">
        <v>1119269.9372871718</v>
      </c>
      <c r="U139" s="31">
        <v>51108.959999999999</v>
      </c>
      <c r="V139" s="31">
        <v>11694.963</v>
      </c>
      <c r="W139" s="31">
        <v>88477.144</v>
      </c>
      <c r="X139" s="31">
        <v>1644760.5569999998</v>
      </c>
      <c r="Y139" s="32">
        <v>1796041.6239999998</v>
      </c>
      <c r="Z139" s="31"/>
      <c r="AA139" s="31">
        <v>7446.7430755914593</v>
      </c>
      <c r="AB139" s="31"/>
      <c r="AC139" s="31"/>
      <c r="AD139" s="31"/>
      <c r="AE139" s="31"/>
      <c r="AF139" s="31"/>
      <c r="AG139" s="32"/>
      <c r="AH139" s="31"/>
      <c r="AI139" s="31"/>
      <c r="AJ139" s="31"/>
      <c r="AK139" s="31"/>
      <c r="AL139" s="31"/>
      <c r="AM139" s="32"/>
      <c r="AN139" s="31"/>
      <c r="AO139" s="31"/>
      <c r="AP139" s="32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2">
        <v>333656</v>
      </c>
      <c r="BG139" s="31">
        <v>67042.12033365239</v>
      </c>
      <c r="BH139" s="31">
        <v>64236</v>
      </c>
      <c r="BI139" s="31">
        <v>19274.364842751856</v>
      </c>
      <c r="BJ139" s="31">
        <v>19883.460116260296</v>
      </c>
      <c r="BK139" s="31">
        <v>50623</v>
      </c>
      <c r="BL139" s="31">
        <v>13766</v>
      </c>
      <c r="BM139" s="31">
        <v>7832</v>
      </c>
      <c r="BN139" s="31">
        <v>21547.052982878813</v>
      </c>
      <c r="BO139" s="32">
        <v>264203.99827554333</v>
      </c>
      <c r="BP139" s="31">
        <v>4816</v>
      </c>
      <c r="BQ139" s="31">
        <v>1130</v>
      </c>
      <c r="BR139" s="31">
        <v>8759</v>
      </c>
      <c r="BS139" s="31"/>
      <c r="BT139" s="31">
        <v>4014</v>
      </c>
      <c r="BU139" s="31">
        <v>1898</v>
      </c>
      <c r="BV139" s="31">
        <v>4226</v>
      </c>
      <c r="BW139" s="31">
        <v>3059</v>
      </c>
      <c r="BX139" s="31">
        <v>1536</v>
      </c>
      <c r="BY139" s="31"/>
      <c r="BZ139" s="31">
        <v>1309</v>
      </c>
      <c r="CA139" s="31">
        <v>1671</v>
      </c>
      <c r="CB139" s="31">
        <v>2108</v>
      </c>
      <c r="CC139" s="31"/>
      <c r="CD139" s="31"/>
      <c r="CE139" s="32"/>
      <c r="CF139" s="31"/>
      <c r="CG139" s="32"/>
      <c r="CH139" s="31"/>
      <c r="CI139" s="31">
        <v>272503</v>
      </c>
      <c r="CJ139" s="31"/>
      <c r="CK139" s="31">
        <v>102607.09599999999</v>
      </c>
      <c r="CL139" s="31"/>
      <c r="CM139" s="31">
        <v>12236</v>
      </c>
      <c r="CN139" s="31"/>
      <c r="CO139" s="31">
        <v>2782</v>
      </c>
      <c r="CP139" s="31"/>
      <c r="CQ139" s="31"/>
      <c r="CR139" s="31"/>
      <c r="CS139" s="31"/>
      <c r="CT139" s="31"/>
      <c r="CU139" s="31"/>
      <c r="CV139" s="31"/>
      <c r="CW139" s="31">
        <v>7420</v>
      </c>
      <c r="CX139" s="32"/>
      <c r="CY139" s="31"/>
      <c r="CZ139" s="31"/>
      <c r="DA139" s="31"/>
      <c r="DB139" s="31"/>
      <c r="DC139" s="31"/>
      <c r="DD139" s="31"/>
      <c r="DE139" s="31"/>
      <c r="DF139" s="32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>
        <v>21297</v>
      </c>
      <c r="DS139" s="31"/>
      <c r="DT139" s="31"/>
      <c r="DU139" s="31"/>
      <c r="DV139" s="32"/>
      <c r="DW139" s="32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2"/>
      <c r="GA139" s="60"/>
    </row>
    <row r="140" spans="1:183">
      <c r="A140" s="61">
        <v>1946</v>
      </c>
      <c r="B140" s="31">
        <v>13695.383999999998</v>
      </c>
      <c r="C140" s="31">
        <v>38266.501000000004</v>
      </c>
      <c r="D140" s="31">
        <v>23690.1</v>
      </c>
      <c r="E140" s="31">
        <v>14017.466</v>
      </c>
      <c r="F140" s="31">
        <v>155325.67499999999</v>
      </c>
      <c r="G140" s="31">
        <v>143381</v>
      </c>
      <c r="H140" s="31">
        <v>114422.33182024542</v>
      </c>
      <c r="I140" s="31">
        <v>41999.264999999999</v>
      </c>
      <c r="J140" s="31">
        <v>13556.700524285601</v>
      </c>
      <c r="K140" s="31">
        <v>40274</v>
      </c>
      <c r="L140" s="31">
        <v>36542.810999999994</v>
      </c>
      <c r="M140" s="31">
        <v>331985.40400000004</v>
      </c>
      <c r="N140" s="32">
        <v>967156.63834453095</v>
      </c>
      <c r="O140" s="31">
        <v>9025</v>
      </c>
      <c r="P140" s="31">
        <v>10284</v>
      </c>
      <c r="Q140" s="31">
        <v>15635</v>
      </c>
      <c r="R140" s="31">
        <v>58854</v>
      </c>
      <c r="S140" s="31">
        <v>4544</v>
      </c>
      <c r="T140" s="32">
        <v>1065498.6383445309</v>
      </c>
      <c r="U140" s="31">
        <v>49290.527999999998</v>
      </c>
      <c r="V140" s="31">
        <v>12596.799000000001</v>
      </c>
      <c r="W140" s="31">
        <v>87569.328000000009</v>
      </c>
      <c r="X140" s="31">
        <v>1305357.3090000001</v>
      </c>
      <c r="Y140" s="32">
        <v>1454813.9640000002</v>
      </c>
      <c r="Z140" s="31"/>
      <c r="AA140" s="31"/>
      <c r="AB140" s="31"/>
      <c r="AC140" s="31">
        <v>15559.179965627301</v>
      </c>
      <c r="AD140" s="31"/>
      <c r="AE140" s="31"/>
      <c r="AF140" s="31"/>
      <c r="AG140" s="32"/>
      <c r="AH140" s="31"/>
      <c r="AI140" s="31"/>
      <c r="AJ140" s="31"/>
      <c r="AK140" s="31"/>
      <c r="AL140" s="31"/>
      <c r="AM140" s="32"/>
      <c r="AN140" s="31"/>
      <c r="AO140" s="31"/>
      <c r="AP140" s="32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2">
        <v>332727</v>
      </c>
      <c r="BG140" s="31">
        <v>73028.542868863675</v>
      </c>
      <c r="BH140" s="31">
        <v>71013</v>
      </c>
      <c r="BI140" s="31">
        <v>20924.575369246078</v>
      </c>
      <c r="BJ140" s="31">
        <v>21681.125222024868</v>
      </c>
      <c r="BK140" s="31">
        <v>53967</v>
      </c>
      <c r="BL140" s="31">
        <v>14296</v>
      </c>
      <c r="BM140" s="31">
        <v>8603</v>
      </c>
      <c r="BN140" s="31">
        <v>25855.194612847808</v>
      </c>
      <c r="BO140" s="32">
        <v>289368.43807298242</v>
      </c>
      <c r="BP140" s="31">
        <v>4902</v>
      </c>
      <c r="BQ140" s="31">
        <v>1249</v>
      </c>
      <c r="BR140" s="31">
        <v>9541</v>
      </c>
      <c r="BS140" s="31"/>
      <c r="BT140" s="31">
        <v>4492</v>
      </c>
      <c r="BU140" s="31">
        <v>1928</v>
      </c>
      <c r="BV140" s="31">
        <v>5006</v>
      </c>
      <c r="BW140" s="31">
        <v>3085</v>
      </c>
      <c r="BX140" s="31">
        <v>1653</v>
      </c>
      <c r="BY140" s="31">
        <v>2141</v>
      </c>
      <c r="BZ140" s="31">
        <v>1422</v>
      </c>
      <c r="CA140" s="31">
        <v>1698</v>
      </c>
      <c r="CB140" s="31">
        <v>2314</v>
      </c>
      <c r="CC140" s="31"/>
      <c r="CD140" s="31"/>
      <c r="CE140" s="32"/>
      <c r="CF140" s="31"/>
      <c r="CG140" s="32"/>
      <c r="CH140" s="31"/>
      <c r="CI140" s="31">
        <v>258164</v>
      </c>
      <c r="CJ140" s="31"/>
      <c r="CK140" s="31">
        <v>111492.06799999998</v>
      </c>
      <c r="CL140" s="31">
        <v>12131</v>
      </c>
      <c r="CM140" s="31">
        <v>13295</v>
      </c>
      <c r="CN140" s="31"/>
      <c r="CO140" s="31">
        <v>2940</v>
      </c>
      <c r="CP140" s="31"/>
      <c r="CQ140" s="31"/>
      <c r="CR140" s="31"/>
      <c r="CS140" s="31"/>
      <c r="CT140" s="31"/>
      <c r="CU140" s="31"/>
      <c r="CV140" s="31"/>
      <c r="CW140" s="31">
        <v>7199</v>
      </c>
      <c r="CX140" s="32"/>
      <c r="CY140" s="31"/>
      <c r="CZ140" s="31"/>
      <c r="DA140" s="31"/>
      <c r="DB140" s="31"/>
      <c r="DC140" s="31"/>
      <c r="DD140" s="31"/>
      <c r="DE140" s="31"/>
      <c r="DF140" s="32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>
        <v>27514</v>
      </c>
      <c r="DS140" s="31"/>
      <c r="DT140" s="31"/>
      <c r="DU140" s="31"/>
      <c r="DV140" s="32"/>
      <c r="DW140" s="32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2"/>
      <c r="GA140" s="60"/>
    </row>
    <row r="141" spans="1:183">
      <c r="A141" s="61">
        <v>1947</v>
      </c>
      <c r="B141" s="31">
        <v>15102.444000000001</v>
      </c>
      <c r="C141" s="31">
        <v>40563.138000000006</v>
      </c>
      <c r="D141" s="31">
        <v>25020.48</v>
      </c>
      <c r="E141" s="31">
        <v>14343.305</v>
      </c>
      <c r="F141" s="31">
        <v>168329.685</v>
      </c>
      <c r="G141" s="31">
        <v>161011</v>
      </c>
      <c r="H141" s="31">
        <v>134446.23988878835</v>
      </c>
      <c r="I141" s="31">
        <v>48613</v>
      </c>
      <c r="J141" s="31">
        <v>15395.392207258801</v>
      </c>
      <c r="K141" s="31">
        <v>43206</v>
      </c>
      <c r="L141" s="31">
        <v>40943.772000000004</v>
      </c>
      <c r="M141" s="31">
        <v>327043.80799999996</v>
      </c>
      <c r="N141" s="32">
        <v>1034018.2640960471</v>
      </c>
      <c r="O141" s="31">
        <v>9196</v>
      </c>
      <c r="P141" s="31">
        <v>13272</v>
      </c>
      <c r="Q141" s="31">
        <v>16943</v>
      </c>
      <c r="R141" s="31">
        <v>59823</v>
      </c>
      <c r="S141" s="31">
        <v>4801</v>
      </c>
      <c r="T141" s="32">
        <v>1138053.2640960473</v>
      </c>
      <c r="U141" s="31">
        <v>50502.816000000006</v>
      </c>
      <c r="V141" s="31">
        <v>14099.859000000002</v>
      </c>
      <c r="W141" s="31">
        <v>91445.003999999986</v>
      </c>
      <c r="X141" s="31">
        <v>1285696.7549999999</v>
      </c>
      <c r="Y141" s="32">
        <v>1441744.4339999999</v>
      </c>
      <c r="Z141" s="31"/>
      <c r="AA141" s="31"/>
      <c r="AB141" s="31"/>
      <c r="AC141" s="31">
        <v>16101.94205745151</v>
      </c>
      <c r="AD141" s="31"/>
      <c r="AE141" s="31"/>
      <c r="AF141" s="31">
        <v>20516</v>
      </c>
      <c r="AG141" s="32"/>
      <c r="AH141" s="31"/>
      <c r="AI141" s="31"/>
      <c r="AJ141" s="31"/>
      <c r="AK141" s="31"/>
      <c r="AL141" s="31"/>
      <c r="AM141" s="32"/>
      <c r="AN141" s="31"/>
      <c r="AO141" s="31"/>
      <c r="AP141" s="32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2">
        <v>369903</v>
      </c>
      <c r="BG141" s="31">
        <v>81136.367564610962</v>
      </c>
      <c r="BH141" s="31">
        <v>73523</v>
      </c>
      <c r="BI141" s="31">
        <v>18666.392557358737</v>
      </c>
      <c r="BJ141" s="31">
        <v>22535.016147263039</v>
      </c>
      <c r="BK141" s="31">
        <v>55807</v>
      </c>
      <c r="BL141" s="31">
        <v>14698</v>
      </c>
      <c r="BM141" s="31">
        <v>9203</v>
      </c>
      <c r="BN141" s="31">
        <v>30924.716206876128</v>
      </c>
      <c r="BO141" s="32">
        <v>306493.49247610889</v>
      </c>
      <c r="BP141" s="31">
        <v>4987</v>
      </c>
      <c r="BQ141" s="31">
        <v>1486</v>
      </c>
      <c r="BR141" s="31">
        <v>10925</v>
      </c>
      <c r="BS141" s="31"/>
      <c r="BT141" s="31">
        <v>4991</v>
      </c>
      <c r="BU141" s="31">
        <v>2425</v>
      </c>
      <c r="BV141" s="31">
        <v>5076</v>
      </c>
      <c r="BW141" s="31">
        <v>3137</v>
      </c>
      <c r="BX141" s="31">
        <v>1760</v>
      </c>
      <c r="BY141" s="31">
        <v>2007</v>
      </c>
      <c r="BZ141" s="31">
        <v>1426</v>
      </c>
      <c r="CA141" s="31">
        <v>1769</v>
      </c>
      <c r="CB141" s="31">
        <v>2012</v>
      </c>
      <c r="CC141" s="31"/>
      <c r="CD141" s="31"/>
      <c r="CE141" s="32"/>
      <c r="CF141" s="31"/>
      <c r="CG141" s="32"/>
      <c r="CH141" s="31"/>
      <c r="CI141" s="31">
        <v>213680</v>
      </c>
      <c r="CJ141" s="31"/>
      <c r="CK141" s="31">
        <v>120377.04</v>
      </c>
      <c r="CL141" s="31">
        <v>16922</v>
      </c>
      <c r="CM141" s="31">
        <v>14295</v>
      </c>
      <c r="CN141" s="31"/>
      <c r="CO141" s="31">
        <v>3604</v>
      </c>
      <c r="CP141" s="31"/>
      <c r="CQ141" s="31"/>
      <c r="CR141" s="31"/>
      <c r="CS141" s="31">
        <v>6186</v>
      </c>
      <c r="CT141" s="31"/>
      <c r="CU141" s="31"/>
      <c r="CV141" s="31"/>
      <c r="CW141" s="31">
        <v>7554</v>
      </c>
      <c r="CX141" s="32"/>
      <c r="CY141" s="31"/>
      <c r="CZ141" s="31"/>
      <c r="DA141" s="31"/>
      <c r="DB141" s="31"/>
      <c r="DC141" s="31"/>
      <c r="DD141" s="31"/>
      <c r="DE141" s="31"/>
      <c r="DF141" s="32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>
        <v>29064</v>
      </c>
      <c r="DS141" s="31"/>
      <c r="DT141" s="31"/>
      <c r="DU141" s="31"/>
      <c r="DV141" s="32"/>
      <c r="DW141" s="32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2"/>
      <c r="GA141" s="60"/>
    </row>
    <row r="142" spans="1:183">
      <c r="A142" s="61">
        <v>1948</v>
      </c>
      <c r="B142" s="31">
        <v>19229.82</v>
      </c>
      <c r="C142" s="31">
        <v>42989.163</v>
      </c>
      <c r="D142" s="31">
        <v>25697.34</v>
      </c>
      <c r="E142" s="31">
        <v>15480.547000000002</v>
      </c>
      <c r="F142" s="31">
        <v>180611.25</v>
      </c>
      <c r="G142" s="31">
        <v>190695</v>
      </c>
      <c r="H142" s="31">
        <v>142074.39534347141</v>
      </c>
      <c r="I142" s="31">
        <v>53804</v>
      </c>
      <c r="J142" s="31">
        <v>16465.605452761301</v>
      </c>
      <c r="K142" s="31">
        <v>44037</v>
      </c>
      <c r="L142" s="31">
        <v>41767.921999999999</v>
      </c>
      <c r="M142" s="31">
        <v>337376.23599999992</v>
      </c>
      <c r="N142" s="32">
        <v>1110228.2787962328</v>
      </c>
      <c r="O142" s="31">
        <v>9643</v>
      </c>
      <c r="P142" s="31">
        <v>13936</v>
      </c>
      <c r="Q142" s="31">
        <v>16894</v>
      </c>
      <c r="R142" s="31">
        <v>59970</v>
      </c>
      <c r="S142" s="31">
        <v>5114</v>
      </c>
      <c r="T142" s="32">
        <v>1215785.2787962328</v>
      </c>
      <c r="U142" s="31">
        <v>53753.952000000005</v>
      </c>
      <c r="V142" s="31">
        <v>12700.857</v>
      </c>
      <c r="W142" s="31">
        <v>93120.971999999994</v>
      </c>
      <c r="X142" s="31">
        <v>1334330.757</v>
      </c>
      <c r="Y142" s="32">
        <v>1493906.5379999999</v>
      </c>
      <c r="Z142" s="31"/>
      <c r="AA142" s="31"/>
      <c r="AB142" s="31">
        <v>38108.224455611387</v>
      </c>
      <c r="AC142" s="31">
        <v>20147.986741959245</v>
      </c>
      <c r="AD142" s="31"/>
      <c r="AE142" s="31">
        <v>12974.644812680115</v>
      </c>
      <c r="AF142" s="31">
        <v>24492</v>
      </c>
      <c r="AG142" s="32"/>
      <c r="AH142" s="31"/>
      <c r="AI142" s="31"/>
      <c r="AJ142" s="31"/>
      <c r="AK142" s="31"/>
      <c r="AL142" s="31"/>
      <c r="AM142" s="32"/>
      <c r="AN142" s="31"/>
      <c r="AO142" s="31"/>
      <c r="AP142" s="32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2">
        <v>420555</v>
      </c>
      <c r="BG142" s="31">
        <v>85640.714617803911</v>
      </c>
      <c r="BH142" s="31">
        <v>79157</v>
      </c>
      <c r="BI142" s="31">
        <v>21771.980742757805</v>
      </c>
      <c r="BJ142" s="31">
        <v>23234.821492007104</v>
      </c>
      <c r="BK142" s="31">
        <v>58114</v>
      </c>
      <c r="BL142" s="31">
        <v>15184</v>
      </c>
      <c r="BM142" s="31">
        <v>9515</v>
      </c>
      <c r="BN142" s="31">
        <v>34427.064041549005</v>
      </c>
      <c r="BO142" s="32">
        <v>327044.58089411783</v>
      </c>
      <c r="BP142" s="31">
        <v>5095</v>
      </c>
      <c r="BQ142" s="31">
        <v>1571</v>
      </c>
      <c r="BR142" s="31">
        <v>9706</v>
      </c>
      <c r="BS142" s="31"/>
      <c r="BT142" s="31">
        <v>5673</v>
      </c>
      <c r="BU142" s="31">
        <v>3090</v>
      </c>
      <c r="BV142" s="31">
        <v>5248</v>
      </c>
      <c r="BW142" s="31">
        <v>3168</v>
      </c>
      <c r="BX142" s="31">
        <v>1797</v>
      </c>
      <c r="BY142" s="31"/>
      <c r="BZ142" s="31">
        <v>1550</v>
      </c>
      <c r="CA142" s="31">
        <v>1664</v>
      </c>
      <c r="CB142" s="31">
        <v>2035</v>
      </c>
      <c r="CC142" s="31"/>
      <c r="CD142" s="31"/>
      <c r="CE142" s="32"/>
      <c r="CF142" s="31"/>
      <c r="CG142" s="32"/>
      <c r="CH142" s="31"/>
      <c r="CI142" s="31">
        <v>215927</v>
      </c>
      <c r="CJ142" s="31"/>
      <c r="CK142" s="31">
        <v>138290.29</v>
      </c>
      <c r="CL142" s="31">
        <v>19772</v>
      </c>
      <c r="CM142" s="31">
        <v>15383</v>
      </c>
      <c r="CN142" s="31"/>
      <c r="CO142" s="31">
        <v>4668</v>
      </c>
      <c r="CP142" s="31">
        <v>25197</v>
      </c>
      <c r="CQ142" s="31"/>
      <c r="CR142" s="31"/>
      <c r="CS142" s="31">
        <v>7017</v>
      </c>
      <c r="CT142" s="31"/>
      <c r="CU142" s="31">
        <v>23477</v>
      </c>
      <c r="CV142" s="31"/>
      <c r="CW142" s="31">
        <v>8397</v>
      </c>
      <c r="CX142" s="32"/>
      <c r="CY142" s="31"/>
      <c r="CZ142" s="31"/>
      <c r="DA142" s="31"/>
      <c r="DB142" s="31"/>
      <c r="DC142" s="31"/>
      <c r="DD142" s="31"/>
      <c r="DE142" s="31"/>
      <c r="DF142" s="32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>
        <v>33003</v>
      </c>
      <c r="DS142" s="31"/>
      <c r="DT142" s="31"/>
      <c r="DU142" s="31"/>
      <c r="DV142" s="32"/>
      <c r="DW142" s="29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2"/>
      <c r="GA142" s="60"/>
    </row>
    <row r="143" spans="1:183">
      <c r="A143" s="61">
        <v>1949</v>
      </c>
      <c r="B143" s="31">
        <v>22864.724999999999</v>
      </c>
      <c r="C143" s="31">
        <v>44735.901000000005</v>
      </c>
      <c r="D143" s="31">
        <v>27471.18</v>
      </c>
      <c r="E143" s="31">
        <v>16419.73</v>
      </c>
      <c r="F143" s="31">
        <v>205174.38</v>
      </c>
      <c r="G143" s="31">
        <v>223178</v>
      </c>
      <c r="H143" s="31">
        <v>152563.10909366055</v>
      </c>
      <c r="I143" s="31">
        <v>58546</v>
      </c>
      <c r="J143" s="31">
        <v>16904.757947181501</v>
      </c>
      <c r="K143" s="31">
        <v>45694</v>
      </c>
      <c r="L143" s="31">
        <v>40630.595000000001</v>
      </c>
      <c r="M143" s="31">
        <v>349954.84400000004</v>
      </c>
      <c r="N143" s="32">
        <v>1204137.2220408418</v>
      </c>
      <c r="O143" s="31">
        <v>10148</v>
      </c>
      <c r="P143" s="31">
        <v>14679</v>
      </c>
      <c r="Q143" s="31">
        <v>17129</v>
      </c>
      <c r="R143" s="31">
        <v>59583</v>
      </c>
      <c r="S143" s="31">
        <v>5517</v>
      </c>
      <c r="T143" s="32">
        <v>1311193.2220408418</v>
      </c>
      <c r="U143" s="31">
        <v>57308.160000000003</v>
      </c>
      <c r="V143" s="31">
        <v>14070.954000000002</v>
      </c>
      <c r="W143" s="31">
        <v>95146.1</v>
      </c>
      <c r="X143" s="31">
        <v>1339504.5869999998</v>
      </c>
      <c r="Y143" s="32">
        <v>1506029.8009999997</v>
      </c>
      <c r="Z143" s="31"/>
      <c r="AA143" s="31"/>
      <c r="AB143" s="31">
        <v>40217.638190954771</v>
      </c>
      <c r="AC143" s="31">
        <v>21776.273017431868</v>
      </c>
      <c r="AD143" s="31"/>
      <c r="AE143" s="31"/>
      <c r="AF143" s="31">
        <v>26921</v>
      </c>
      <c r="AG143" s="32"/>
      <c r="AH143" s="31"/>
      <c r="AI143" s="31"/>
      <c r="AJ143" s="31"/>
      <c r="AK143" s="31"/>
      <c r="AL143" s="31"/>
      <c r="AM143" s="32"/>
      <c r="AN143" s="31"/>
      <c r="AO143" s="31"/>
      <c r="AP143" s="32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2">
        <v>465631</v>
      </c>
      <c r="BG143" s="31">
        <v>84478.302475044446</v>
      </c>
      <c r="BH143" s="31">
        <v>84239</v>
      </c>
      <c r="BI143" s="31">
        <v>21302.504065869613</v>
      </c>
      <c r="BJ143" s="31">
        <v>24518.867996124656</v>
      </c>
      <c r="BK143" s="31">
        <v>61303</v>
      </c>
      <c r="BL143" s="31">
        <v>16329</v>
      </c>
      <c r="BM143" s="31">
        <v>9854</v>
      </c>
      <c r="BN143" s="31">
        <v>36533.548608779791</v>
      </c>
      <c r="BO143" s="32">
        <v>338558.22314581851</v>
      </c>
      <c r="BP143" s="31">
        <v>5202</v>
      </c>
      <c r="BQ143" s="31">
        <v>1635</v>
      </c>
      <c r="BR143" s="31">
        <v>10547</v>
      </c>
      <c r="BS143" s="31"/>
      <c r="BT143" s="31">
        <v>5776</v>
      </c>
      <c r="BU143" s="31">
        <v>2806</v>
      </c>
      <c r="BV143" s="31">
        <v>5741</v>
      </c>
      <c r="BW143" s="31">
        <v>3202</v>
      </c>
      <c r="BX143" s="31">
        <v>1822</v>
      </c>
      <c r="BY143" s="31"/>
      <c r="BZ143" s="31">
        <v>1522</v>
      </c>
      <c r="CA143" s="31">
        <v>1702</v>
      </c>
      <c r="CB143" s="31">
        <v>2377</v>
      </c>
      <c r="CC143" s="31"/>
      <c r="CD143" s="31"/>
      <c r="CE143" s="32"/>
      <c r="CF143" s="31"/>
      <c r="CG143" s="32"/>
      <c r="CH143" s="31"/>
      <c r="CI143" s="31">
        <v>221631</v>
      </c>
      <c r="CJ143" s="31">
        <v>61872</v>
      </c>
      <c r="CK143" s="31">
        <v>147533.527</v>
      </c>
      <c r="CL143" s="31">
        <v>21022</v>
      </c>
      <c r="CM143" s="31">
        <v>16548</v>
      </c>
      <c r="CN143" s="31"/>
      <c r="CO143" s="31">
        <v>5628</v>
      </c>
      <c r="CP143" s="31">
        <v>23266</v>
      </c>
      <c r="CQ143" s="31"/>
      <c r="CR143" s="31"/>
      <c r="CS143" s="31">
        <v>9277</v>
      </c>
      <c r="CT143" s="31"/>
      <c r="CU143" s="31">
        <v>23764</v>
      </c>
      <c r="CV143" s="31"/>
      <c r="CW143" s="31">
        <v>8939</v>
      </c>
      <c r="CX143" s="32"/>
      <c r="CY143" s="31"/>
      <c r="CZ143" s="31"/>
      <c r="DA143" s="31"/>
      <c r="DB143" s="31"/>
      <c r="DC143" s="31"/>
      <c r="DD143" s="31"/>
      <c r="DE143" s="31"/>
      <c r="DF143" s="32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>
        <v>31340</v>
      </c>
      <c r="DS143" s="31"/>
      <c r="DT143" s="31"/>
      <c r="DU143" s="31"/>
      <c r="DV143" s="29"/>
      <c r="DW143" s="32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2"/>
      <c r="GA143" s="60"/>
    </row>
    <row r="144" spans="1:183">
      <c r="A144" s="61">
        <v>1950</v>
      </c>
      <c r="B144" s="31">
        <v>25702</v>
      </c>
      <c r="C144" s="31">
        <v>47190</v>
      </c>
      <c r="D144" s="31">
        <v>29654</v>
      </c>
      <c r="E144" s="31">
        <v>17051</v>
      </c>
      <c r="F144" s="31">
        <v>220492</v>
      </c>
      <c r="G144" s="31">
        <v>265354</v>
      </c>
      <c r="H144" s="31">
        <v>164957</v>
      </c>
      <c r="I144" s="31">
        <v>60642</v>
      </c>
      <c r="J144" s="31">
        <v>17728.034377043099</v>
      </c>
      <c r="K144" s="31">
        <v>47478</v>
      </c>
      <c r="L144" s="31">
        <v>42545</v>
      </c>
      <c r="M144" s="31">
        <v>347850</v>
      </c>
      <c r="N144" s="32">
        <v>1286643.0343770431</v>
      </c>
      <c r="O144" s="31">
        <v>10231</v>
      </c>
      <c r="P144" s="31">
        <v>14489</v>
      </c>
      <c r="Q144" s="31">
        <v>17615</v>
      </c>
      <c r="R144" s="31">
        <v>61429</v>
      </c>
      <c r="S144" s="31">
        <v>5880</v>
      </c>
      <c r="T144" s="32">
        <v>1396287.0343770431</v>
      </c>
      <c r="U144" s="31">
        <v>61274</v>
      </c>
      <c r="V144" s="31">
        <v>16136</v>
      </c>
      <c r="W144" s="31">
        <v>102164</v>
      </c>
      <c r="X144" s="31">
        <v>1455916</v>
      </c>
      <c r="Y144" s="32">
        <v>1635490</v>
      </c>
      <c r="Z144" s="31">
        <v>1228.7986898735689</v>
      </c>
      <c r="AA144" s="31">
        <v>11970.801067512983</v>
      </c>
      <c r="AB144" s="31">
        <v>43367.881072026801</v>
      </c>
      <c r="AC144" s="31">
        <v>23157.849251166215</v>
      </c>
      <c r="AD144" s="31">
        <v>60741.664069803679</v>
      </c>
      <c r="AE144" s="31">
        <v>19278.818443804037</v>
      </c>
      <c r="AF144" s="31">
        <v>25277.1874058127</v>
      </c>
      <c r="AG144" s="32">
        <v>185023</v>
      </c>
      <c r="AH144" s="31"/>
      <c r="AI144" s="31"/>
      <c r="AJ144" s="31"/>
      <c r="AK144" s="31"/>
      <c r="AL144" s="31"/>
      <c r="AM144" s="32"/>
      <c r="AN144" s="31"/>
      <c r="AO144" s="31"/>
      <c r="AP144" s="32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2">
        <v>510243</v>
      </c>
      <c r="BG144" s="31">
        <v>85524</v>
      </c>
      <c r="BH144" s="31">
        <v>89342</v>
      </c>
      <c r="BI144" s="31">
        <v>22351.784442440417</v>
      </c>
      <c r="BJ144" s="31">
        <v>24955</v>
      </c>
      <c r="BK144" s="31">
        <v>67368</v>
      </c>
      <c r="BL144" s="31">
        <v>17613</v>
      </c>
      <c r="BM144" s="31">
        <v>10224</v>
      </c>
      <c r="BN144" s="31">
        <v>37377</v>
      </c>
      <c r="BO144" s="32">
        <v>354754.78444244043</v>
      </c>
      <c r="BP144" s="31">
        <v>5309</v>
      </c>
      <c r="BQ144" s="31">
        <v>1702</v>
      </c>
      <c r="BR144" s="31">
        <v>11837</v>
      </c>
      <c r="BS144" s="31">
        <v>2416</v>
      </c>
      <c r="BT144" s="31">
        <v>6278</v>
      </c>
      <c r="BU144" s="31">
        <v>2888</v>
      </c>
      <c r="BV144" s="31">
        <v>6190</v>
      </c>
      <c r="BW144" s="31">
        <v>3254</v>
      </c>
      <c r="BX144" s="31">
        <v>1880</v>
      </c>
      <c r="BY144" s="31">
        <v>1837</v>
      </c>
      <c r="BZ144" s="31">
        <v>1774</v>
      </c>
      <c r="CA144" s="31">
        <v>1710</v>
      </c>
      <c r="CB144" s="31">
        <v>2338</v>
      </c>
      <c r="CC144" s="31">
        <v>4755</v>
      </c>
      <c r="CD144" s="31">
        <v>2322</v>
      </c>
      <c r="CE144" s="32">
        <v>56490</v>
      </c>
      <c r="CF144" s="31">
        <v>4083</v>
      </c>
      <c r="CG144" s="32">
        <v>415327.78444244043</v>
      </c>
      <c r="CH144" s="31">
        <v>244985</v>
      </c>
      <c r="CI144" s="31">
        <v>222222</v>
      </c>
      <c r="CJ144" s="31">
        <v>66358</v>
      </c>
      <c r="CK144" s="31">
        <v>160966</v>
      </c>
      <c r="CL144" s="31">
        <v>22616</v>
      </c>
      <c r="CM144" s="31">
        <v>17800</v>
      </c>
      <c r="CN144" s="31">
        <v>16375</v>
      </c>
      <c r="CO144" s="31">
        <v>6828</v>
      </c>
      <c r="CP144" s="31">
        <v>24628</v>
      </c>
      <c r="CQ144" s="31">
        <v>7711</v>
      </c>
      <c r="CR144" s="31">
        <v>4962</v>
      </c>
      <c r="CS144" s="31">
        <v>10032</v>
      </c>
      <c r="CT144" s="31">
        <v>4462</v>
      </c>
      <c r="CU144" s="31">
        <v>25366</v>
      </c>
      <c r="CV144" s="31">
        <v>2268</v>
      </c>
      <c r="CW144" s="31">
        <v>9438</v>
      </c>
      <c r="CX144" s="32">
        <v>847017</v>
      </c>
      <c r="CY144" s="31">
        <v>5255</v>
      </c>
      <c r="CZ144" s="31">
        <v>2155</v>
      </c>
      <c r="DA144" s="31">
        <v>1156</v>
      </c>
      <c r="DB144" s="31">
        <v>339</v>
      </c>
      <c r="DC144" s="31">
        <v>8087</v>
      </c>
      <c r="DD144" s="31">
        <v>16681</v>
      </c>
      <c r="DE144" s="31">
        <v>3870.5401421304609</v>
      </c>
      <c r="DF144" s="32">
        <v>37543.540142130463</v>
      </c>
      <c r="DG144" s="31">
        <v>241.67549123426286</v>
      </c>
      <c r="DH144" s="31">
        <v>28127.67</v>
      </c>
      <c r="DI144" s="31">
        <v>7040.9033480732778</v>
      </c>
      <c r="DJ144" s="31">
        <v>3623.4208570720834</v>
      </c>
      <c r="DK144" s="31">
        <v>933.44903040820941</v>
      </c>
      <c r="DL144" s="31">
        <v>4180.8035714285716</v>
      </c>
      <c r="DM144" s="31">
        <v>3312.8734383487235</v>
      </c>
      <c r="DN144" s="31">
        <v>304.43655252835788</v>
      </c>
      <c r="DO144" s="31">
        <v>762.74738067520377</v>
      </c>
      <c r="DP144" s="31">
        <v>8610.3129657228019</v>
      </c>
      <c r="DQ144" s="31">
        <v>8417.7155070054614</v>
      </c>
      <c r="DR144" s="31">
        <v>34279</v>
      </c>
      <c r="DS144" s="31">
        <v>1129.8413542497563</v>
      </c>
      <c r="DT144" s="31">
        <v>4353.0319395155075</v>
      </c>
      <c r="DU144" s="31">
        <v>965</v>
      </c>
      <c r="DV144" s="32">
        <v>106282.88143626221</v>
      </c>
      <c r="DW144" s="32">
        <v>990843.42157839262</v>
      </c>
      <c r="DX144" s="31">
        <v>12136.24425476034</v>
      </c>
      <c r="DY144" s="31">
        <v>4331</v>
      </c>
      <c r="DZ144" s="31">
        <v>1812.542372881356</v>
      </c>
      <c r="EA144" s="31">
        <v>150.00179513876424</v>
      </c>
      <c r="EB144" s="31">
        <v>2075.6690249154108</v>
      </c>
      <c r="EC144" s="31">
        <v>850.84448343935082</v>
      </c>
      <c r="ED144" s="31">
        <v>3279.3347003873323</v>
      </c>
      <c r="EE144" s="31">
        <v>65.82976117575015</v>
      </c>
      <c r="EF144" s="31">
        <v>972.04512015693967</v>
      </c>
      <c r="EG144" s="31">
        <v>1240</v>
      </c>
      <c r="EH144" s="31">
        <v>82.957110609480821</v>
      </c>
      <c r="EI144" s="31">
        <v>990.0881057268723</v>
      </c>
      <c r="EJ144" s="31">
        <v>2977.2105742935278</v>
      </c>
      <c r="EK144" s="31">
        <v>90.028877187022246</v>
      </c>
      <c r="EL144" s="31">
        <v>19287.833827893162</v>
      </c>
      <c r="EM144" s="31">
        <v>114</v>
      </c>
      <c r="EN144" s="31">
        <v>8416.6666666666661</v>
      </c>
      <c r="EO144" s="31">
        <v>1292.3607122343481</v>
      </c>
      <c r="EP144" s="31">
        <v>164.81994459833794</v>
      </c>
      <c r="EQ144" s="31">
        <v>5942.6497277676954</v>
      </c>
      <c r="ER144" s="31">
        <v>784.23925943508186</v>
      </c>
      <c r="ES144" s="31">
        <v>165.76200417536535</v>
      </c>
      <c r="ET144" s="31">
        <v>3982.4481074481068</v>
      </c>
      <c r="EU144" s="31">
        <v>258.06042142675813</v>
      </c>
      <c r="EV144" s="31">
        <v>869</v>
      </c>
      <c r="EW144" s="31">
        <v>824</v>
      </c>
      <c r="EX144" s="31">
        <v>4394.0839694656488</v>
      </c>
      <c r="EY144" s="31">
        <v>912.73501241575025</v>
      </c>
      <c r="EZ144" s="31">
        <v>1684.7977684797768</v>
      </c>
      <c r="FA144" s="31">
        <v>466.51329243353786</v>
      </c>
      <c r="FB144" s="31">
        <v>1198.2461634826182</v>
      </c>
      <c r="FC144" s="31">
        <v>13598</v>
      </c>
      <c r="FD144" s="31">
        <v>7084.3797086891009</v>
      </c>
      <c r="FE144" s="31">
        <v>1001.5177797051172</v>
      </c>
      <c r="FF144" s="31">
        <v>2018.3529411764705</v>
      </c>
      <c r="FG144" s="31">
        <v>23932.962138084633</v>
      </c>
      <c r="FH144" s="31">
        <v>1334.1319973861903</v>
      </c>
      <c r="FI144" s="31">
        <v>49</v>
      </c>
      <c r="FJ144" s="31">
        <v>3340.6593406593406</v>
      </c>
      <c r="FK144" s="31">
        <v>62.919030428055699</v>
      </c>
      <c r="FL144" s="31">
        <v>1369.6682464454977</v>
      </c>
      <c r="FM144" s="31">
        <v>2576</v>
      </c>
      <c r="FN144" s="31">
        <v>34464.719626168226</v>
      </c>
      <c r="FO144" s="31">
        <v>6608.6811352253753</v>
      </c>
      <c r="FP144" s="31">
        <v>200.01857182653913</v>
      </c>
      <c r="FQ144" s="31">
        <v>3362.1359223300969</v>
      </c>
      <c r="FR144" s="31">
        <v>672.66187050359713</v>
      </c>
      <c r="FS144" s="31">
        <v>3920.269109647867</v>
      </c>
      <c r="FT144" s="31">
        <v>3792.6421404682274</v>
      </c>
      <c r="FU144" s="31">
        <v>7730.6946061311592</v>
      </c>
      <c r="FV144" s="31">
        <v>1687.3032528856245</v>
      </c>
      <c r="FW144" s="31">
        <v>2000</v>
      </c>
      <c r="FX144" s="31">
        <v>27</v>
      </c>
      <c r="FY144" s="32">
        <v>202645.73047635611</v>
      </c>
      <c r="GA144" s="60">
        <v>5335859.9708742322</v>
      </c>
    </row>
    <row r="145" spans="1:183">
      <c r="A145" s="61">
        <v>1951</v>
      </c>
      <c r="B145" s="31">
        <v>27460</v>
      </c>
      <c r="C145" s="31">
        <v>49874</v>
      </c>
      <c r="D145" s="31">
        <v>29852</v>
      </c>
      <c r="E145" s="31">
        <v>18501</v>
      </c>
      <c r="F145" s="31">
        <v>234074</v>
      </c>
      <c r="G145" s="31">
        <v>289679</v>
      </c>
      <c r="H145" s="31">
        <v>177272</v>
      </c>
      <c r="I145" s="31">
        <v>61914</v>
      </c>
      <c r="J145" s="31">
        <v>18688.4979267052</v>
      </c>
      <c r="K145" s="31">
        <v>49342</v>
      </c>
      <c r="L145" s="31">
        <v>45990</v>
      </c>
      <c r="M145" s="31">
        <v>358234</v>
      </c>
      <c r="N145" s="32">
        <v>1360880.4979267051</v>
      </c>
      <c r="O145" s="31">
        <v>10488</v>
      </c>
      <c r="P145" s="31">
        <v>15765</v>
      </c>
      <c r="Q145" s="31">
        <v>18404</v>
      </c>
      <c r="R145" s="31">
        <v>67533</v>
      </c>
      <c r="S145" s="31">
        <v>5746</v>
      </c>
      <c r="T145" s="32">
        <v>1478816.4979267051</v>
      </c>
      <c r="U145" s="31">
        <v>63892</v>
      </c>
      <c r="V145" s="31">
        <v>14904</v>
      </c>
      <c r="W145" s="31">
        <v>107960</v>
      </c>
      <c r="X145" s="31">
        <v>1566784</v>
      </c>
      <c r="Y145" s="32">
        <v>1753540</v>
      </c>
      <c r="Z145" s="31">
        <v>1310</v>
      </c>
      <c r="AA145" s="31">
        <v>14433.899307559144</v>
      </c>
      <c r="AB145" s="31">
        <v>44158.911222780567</v>
      </c>
      <c r="AC145" s="31">
        <v>25394.686962926589</v>
      </c>
      <c r="AD145" s="31">
        <v>63414.297288875045</v>
      </c>
      <c r="AE145" s="31">
        <v>20674</v>
      </c>
      <c r="AF145" s="31">
        <v>26284.358127018299</v>
      </c>
      <c r="AG145" s="32">
        <v>195670.15290915963</v>
      </c>
      <c r="AH145" s="31"/>
      <c r="AI145" s="31"/>
      <c r="AJ145" s="31"/>
      <c r="AK145" s="31"/>
      <c r="AL145" s="31"/>
      <c r="AM145" s="32"/>
      <c r="AN145" s="31"/>
      <c r="AO145" s="31"/>
      <c r="AP145" s="32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2">
        <v>512566</v>
      </c>
      <c r="BG145" s="31">
        <v>88866</v>
      </c>
      <c r="BH145" s="31">
        <v>93608</v>
      </c>
      <c r="BI145" s="31">
        <v>23325.948517397002</v>
      </c>
      <c r="BJ145" s="31">
        <v>25726</v>
      </c>
      <c r="BK145" s="31">
        <v>72578</v>
      </c>
      <c r="BL145" s="31">
        <v>18984</v>
      </c>
      <c r="BM145" s="31">
        <v>11015</v>
      </c>
      <c r="BN145" s="31">
        <v>39979</v>
      </c>
      <c r="BO145" s="32">
        <v>374081.94851739699</v>
      </c>
      <c r="BP145" s="31">
        <v>5683</v>
      </c>
      <c r="BQ145" s="31">
        <v>1747</v>
      </c>
      <c r="BR145" s="31">
        <v>12818</v>
      </c>
      <c r="BS145" s="31">
        <v>2701</v>
      </c>
      <c r="BT145" s="31">
        <v>6346</v>
      </c>
      <c r="BU145" s="31">
        <v>2945</v>
      </c>
      <c r="BV145" s="31">
        <v>6277</v>
      </c>
      <c r="BW145" s="31">
        <v>3302</v>
      </c>
      <c r="BX145" s="31">
        <v>1982</v>
      </c>
      <c r="BY145" s="31">
        <v>1985</v>
      </c>
      <c r="BZ145" s="31">
        <v>1894</v>
      </c>
      <c r="CA145" s="31">
        <v>1695</v>
      </c>
      <c r="CB145" s="31">
        <v>2383</v>
      </c>
      <c r="CC145" s="31">
        <v>4929</v>
      </c>
      <c r="CD145" s="31">
        <v>2526</v>
      </c>
      <c r="CE145" s="32">
        <v>59213</v>
      </c>
      <c r="CF145" s="31">
        <v>4313</v>
      </c>
      <c r="CG145" s="32">
        <v>437607.94851739699</v>
      </c>
      <c r="CH145" s="31">
        <v>273733</v>
      </c>
      <c r="CI145" s="31">
        <v>227362</v>
      </c>
      <c r="CJ145" s="31">
        <v>71304</v>
      </c>
      <c r="CK145" s="31">
        <v>181025</v>
      </c>
      <c r="CL145" s="31">
        <v>25054</v>
      </c>
      <c r="CM145" s="31">
        <v>16430</v>
      </c>
      <c r="CN145" s="31">
        <v>17532</v>
      </c>
      <c r="CO145" s="31">
        <v>7375</v>
      </c>
      <c r="CP145" s="31">
        <v>24974</v>
      </c>
      <c r="CQ145" s="31">
        <v>8834</v>
      </c>
      <c r="CR145" s="31">
        <v>4626</v>
      </c>
      <c r="CS145" s="31">
        <v>9478</v>
      </c>
      <c r="CT145" s="31">
        <v>4591</v>
      </c>
      <c r="CU145" s="31">
        <v>24534</v>
      </c>
      <c r="CV145" s="31">
        <v>2406</v>
      </c>
      <c r="CW145" s="31">
        <v>10025</v>
      </c>
      <c r="CX145" s="32">
        <v>909283</v>
      </c>
      <c r="CY145" s="31">
        <v>5408</v>
      </c>
      <c r="CZ145" s="31">
        <v>2228</v>
      </c>
      <c r="DA145" s="31">
        <v>1192</v>
      </c>
      <c r="DB145" s="31">
        <v>353</v>
      </c>
      <c r="DC145" s="31">
        <v>6496</v>
      </c>
      <c r="DD145" s="31">
        <v>17445</v>
      </c>
      <c r="DE145" s="31">
        <v>4014.5549647162616</v>
      </c>
      <c r="DF145" s="32">
        <v>37136.554964716262</v>
      </c>
      <c r="DG145" s="31">
        <v>256.90104718202144</v>
      </c>
      <c r="DH145" s="31">
        <v>28128</v>
      </c>
      <c r="DI145" s="31">
        <v>7660.5028427037269</v>
      </c>
      <c r="DJ145" s="31">
        <v>4706.823693336637</v>
      </c>
      <c r="DK145" s="31">
        <v>990.38942126311019</v>
      </c>
      <c r="DL145" s="31">
        <v>4531.9910714285716</v>
      </c>
      <c r="DM145" s="31">
        <v>2971.6474741988054</v>
      </c>
      <c r="DN145" s="31">
        <v>323.61605533764447</v>
      </c>
      <c r="DO145" s="31">
        <v>826.81816065192095</v>
      </c>
      <c r="DP145" s="31">
        <v>9333.5792548435184</v>
      </c>
      <c r="DQ145" s="31">
        <v>8097.8423177392533</v>
      </c>
      <c r="DR145" s="31">
        <v>38667</v>
      </c>
      <c r="DS145" s="31">
        <v>1224.7480280067359</v>
      </c>
      <c r="DT145" s="31">
        <v>4467.5160939971302</v>
      </c>
      <c r="DU145" s="31">
        <v>1009</v>
      </c>
      <c r="DV145" s="32">
        <v>113196.37546068907</v>
      </c>
      <c r="DW145" s="32">
        <v>1059615.9304254053</v>
      </c>
      <c r="DX145" s="31">
        <v>12221.197964543664</v>
      </c>
      <c r="DY145" s="31">
        <v>4491</v>
      </c>
      <c r="DZ145" s="31">
        <v>1812.542372881356</v>
      </c>
      <c r="EA145" s="31">
        <v>154.95185437834346</v>
      </c>
      <c r="EB145" s="31">
        <v>2154.5444478621962</v>
      </c>
      <c r="EC145" s="31">
        <v>899.34261899539388</v>
      </c>
      <c r="ED145" s="31">
        <v>3400.6700843016638</v>
      </c>
      <c r="EE145" s="31">
        <v>68.594611145131665</v>
      </c>
      <c r="EF145" s="31">
        <v>1008.0107896027464</v>
      </c>
      <c r="EG145" s="31">
        <v>1286</v>
      </c>
      <c r="EH145" s="31">
        <v>87.685665914221232</v>
      </c>
      <c r="EI145" s="31">
        <v>1026.7213656387667</v>
      </c>
      <c r="EJ145" s="31">
        <v>3087.3673655423886</v>
      </c>
      <c r="EK145" s="31">
        <v>95.160523186682511</v>
      </c>
      <c r="EL145" s="31">
        <v>19635.014836795239</v>
      </c>
      <c r="EM145" s="31">
        <v>120</v>
      </c>
      <c r="EN145" s="31">
        <v>8652.3333333333321</v>
      </c>
      <c r="EO145" s="31">
        <v>1340.178058587019</v>
      </c>
      <c r="EP145" s="31">
        <v>174.2146814404432</v>
      </c>
      <c r="EQ145" s="31">
        <v>6162.5277676951</v>
      </c>
      <c r="ER145" s="31">
        <v>831.29361500118682</v>
      </c>
      <c r="ES145" s="31">
        <v>176.37077244258873</v>
      </c>
      <c r="ET145" s="31">
        <v>4850.621794871794</v>
      </c>
      <c r="EU145" s="31">
        <v>272.76986544808335</v>
      </c>
      <c r="EV145" s="31">
        <v>919</v>
      </c>
      <c r="EW145" s="31">
        <v>915</v>
      </c>
      <c r="EX145" s="31">
        <v>4556.6650763358784</v>
      </c>
      <c r="EY145" s="31">
        <v>951.06988293721179</v>
      </c>
      <c r="EZ145" s="31">
        <v>1747.1352859135288</v>
      </c>
      <c r="FA145" s="31">
        <v>483.7742842535788</v>
      </c>
      <c r="FB145" s="31">
        <v>1266.5461948011273</v>
      </c>
      <c r="FC145" s="31">
        <v>14046</v>
      </c>
      <c r="FD145" s="31">
        <v>7332.3329984932197</v>
      </c>
      <c r="FE145" s="31">
        <v>1032.5648308759758</v>
      </c>
      <c r="FF145" s="31">
        <v>2093.0320000000002</v>
      </c>
      <c r="FG145" s="31">
        <v>25727.934298440978</v>
      </c>
      <c r="FH145" s="31">
        <v>1410.1775212372031</v>
      </c>
      <c r="FI145" s="31">
        <v>49</v>
      </c>
      <c r="FJ145" s="31">
        <v>3464.2637362637365</v>
      </c>
      <c r="FK145" s="31">
        <v>66.505415162454867</v>
      </c>
      <c r="FL145" s="31">
        <v>1447.7393364928912</v>
      </c>
      <c r="FM145" s="31">
        <v>2724</v>
      </c>
      <c r="FN145" s="31">
        <v>36084.561448598135</v>
      </c>
      <c r="FO145" s="31">
        <v>6925.8978297161939</v>
      </c>
      <c r="FP145" s="31">
        <v>211.41963042065186</v>
      </c>
      <c r="FQ145" s="31">
        <v>3785.7650485436893</v>
      </c>
      <c r="FR145" s="31">
        <v>697.55035971223026</v>
      </c>
      <c r="FS145" s="31">
        <v>3963.3920698539932</v>
      </c>
      <c r="FT145" s="31">
        <v>3640.9364548494982</v>
      </c>
      <c r="FU145" s="31">
        <v>8635.1858750485062</v>
      </c>
      <c r="FV145" s="31">
        <v>1795.2906610703044</v>
      </c>
      <c r="FW145" s="31">
        <v>2130</v>
      </c>
      <c r="FX145" s="31">
        <v>29</v>
      </c>
      <c r="FY145" s="32">
        <v>212140.85462862829</v>
      </c>
      <c r="GA145" s="60">
        <v>5649957.3844072949</v>
      </c>
    </row>
    <row r="146" spans="1:183">
      <c r="A146" s="61">
        <v>1952</v>
      </c>
      <c r="B146" s="31">
        <v>27484</v>
      </c>
      <c r="C146" s="31">
        <v>49486</v>
      </c>
      <c r="D146" s="31">
        <v>30144</v>
      </c>
      <c r="E146" s="31">
        <v>19121</v>
      </c>
      <c r="F146" s="31">
        <v>240287</v>
      </c>
      <c r="G146" s="31">
        <v>314794</v>
      </c>
      <c r="H146" s="31">
        <v>190541</v>
      </c>
      <c r="I146" s="31">
        <v>63162</v>
      </c>
      <c r="J146" s="31">
        <v>19347.149812806201</v>
      </c>
      <c r="K146" s="31">
        <v>49690</v>
      </c>
      <c r="L146" s="31">
        <v>46369</v>
      </c>
      <c r="M146" s="31">
        <v>357585</v>
      </c>
      <c r="N146" s="32">
        <v>1408010.1498128062</v>
      </c>
      <c r="O146" s="31">
        <v>10753</v>
      </c>
      <c r="P146" s="31">
        <v>15878</v>
      </c>
      <c r="Q146" s="31">
        <v>18428</v>
      </c>
      <c r="R146" s="31">
        <v>73044</v>
      </c>
      <c r="S146" s="31">
        <v>6180</v>
      </c>
      <c r="T146" s="32">
        <v>1532293.1498128062</v>
      </c>
      <c r="U146" s="31">
        <v>64470</v>
      </c>
      <c r="V146" s="31">
        <v>15552</v>
      </c>
      <c r="W146" s="31">
        <v>115816</v>
      </c>
      <c r="X146" s="31">
        <v>1625245</v>
      </c>
      <c r="Y146" s="32">
        <v>1821083</v>
      </c>
      <c r="Z146" s="31">
        <v>1342</v>
      </c>
      <c r="AA146" s="31">
        <v>13773.243219849972</v>
      </c>
      <c r="AB146" s="31">
        <v>45629.949748743718</v>
      </c>
      <c r="AC146" s="31">
        <v>26249.948440952616</v>
      </c>
      <c r="AD146" s="31">
        <v>64872.09722655033</v>
      </c>
      <c r="AE146" s="31">
        <v>22169</v>
      </c>
      <c r="AF146" s="31">
        <v>24200.074273412272</v>
      </c>
      <c r="AG146" s="32">
        <v>198236.31290950891</v>
      </c>
      <c r="AH146" s="31"/>
      <c r="AI146" s="31"/>
      <c r="AJ146" s="31"/>
      <c r="AK146" s="31"/>
      <c r="AL146" s="31"/>
      <c r="AM146" s="32"/>
      <c r="AN146" s="31"/>
      <c r="AO146" s="31"/>
      <c r="AP146" s="32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2">
        <v>545792</v>
      </c>
      <c r="BG146" s="31">
        <v>84333</v>
      </c>
      <c r="BH146" s="31">
        <v>99181</v>
      </c>
      <c r="BI146" s="31">
        <v>24828.273892205558</v>
      </c>
      <c r="BJ146" s="31">
        <v>27350</v>
      </c>
      <c r="BK146" s="31">
        <v>75481</v>
      </c>
      <c r="BL146" s="31">
        <v>19963</v>
      </c>
      <c r="BM146" s="31">
        <v>11167</v>
      </c>
      <c r="BN146" s="31">
        <v>43472</v>
      </c>
      <c r="BO146" s="32">
        <v>385775.27389220556</v>
      </c>
      <c r="BP146" s="31">
        <v>5855</v>
      </c>
      <c r="BQ146" s="31">
        <v>1958</v>
      </c>
      <c r="BR146" s="31">
        <v>13257</v>
      </c>
      <c r="BS146" s="31">
        <v>2921</v>
      </c>
      <c r="BT146" s="31">
        <v>7129</v>
      </c>
      <c r="BU146" s="31">
        <v>3166</v>
      </c>
      <c r="BV146" s="31">
        <v>6408</v>
      </c>
      <c r="BW146" s="31">
        <v>3489</v>
      </c>
      <c r="BX146" s="31">
        <v>2058</v>
      </c>
      <c r="BY146" s="31">
        <v>2145</v>
      </c>
      <c r="BZ146" s="31">
        <v>2215</v>
      </c>
      <c r="CA146" s="31">
        <v>1787</v>
      </c>
      <c r="CB146" s="31">
        <v>2343</v>
      </c>
      <c r="CC146" s="31">
        <v>5214</v>
      </c>
      <c r="CD146" s="31">
        <v>2612</v>
      </c>
      <c r="CE146" s="32">
        <v>62557</v>
      </c>
      <c r="CF146" s="31">
        <v>4556</v>
      </c>
      <c r="CG146" s="32">
        <v>452888.27389220556</v>
      </c>
      <c r="CH146" s="31">
        <v>305854</v>
      </c>
      <c r="CI146" s="31">
        <v>234148</v>
      </c>
      <c r="CJ146" s="31">
        <v>74679</v>
      </c>
      <c r="CK146" s="31">
        <v>202005</v>
      </c>
      <c r="CL146" s="31">
        <v>26609</v>
      </c>
      <c r="CM146" s="31">
        <v>17497</v>
      </c>
      <c r="CN146" s="31">
        <v>18503</v>
      </c>
      <c r="CO146" s="31">
        <v>8258</v>
      </c>
      <c r="CP146" s="31">
        <v>25706</v>
      </c>
      <c r="CQ146" s="31">
        <v>9028</v>
      </c>
      <c r="CR146" s="31">
        <v>5054</v>
      </c>
      <c r="CS146" s="31">
        <v>9930</v>
      </c>
      <c r="CT146" s="31">
        <v>4748</v>
      </c>
      <c r="CU146" s="31">
        <v>24625</v>
      </c>
      <c r="CV146" s="31">
        <v>2569</v>
      </c>
      <c r="CW146" s="31">
        <v>10485</v>
      </c>
      <c r="CX146" s="32">
        <v>979698</v>
      </c>
      <c r="CY146" s="31">
        <v>5591</v>
      </c>
      <c r="CZ146" s="31">
        <v>2368</v>
      </c>
      <c r="DA146" s="31">
        <v>1229</v>
      </c>
      <c r="DB146" s="31">
        <v>370</v>
      </c>
      <c r="DC146" s="31">
        <v>6675</v>
      </c>
      <c r="DD146" s="31">
        <v>18209</v>
      </c>
      <c r="DE146" s="31">
        <v>4253.7925021670044</v>
      </c>
      <c r="DF146" s="32">
        <v>38695.792502167002</v>
      </c>
      <c r="DG146" s="31">
        <v>273.09330509471704</v>
      </c>
      <c r="DH146" s="31">
        <v>28128</v>
      </c>
      <c r="DI146" s="31">
        <v>8470.206727732153</v>
      </c>
      <c r="DJ146" s="31">
        <v>4909.735261332673</v>
      </c>
      <c r="DK146" s="31">
        <v>1049.1967101788275</v>
      </c>
      <c r="DL146" s="31">
        <v>4803.7433035714284</v>
      </c>
      <c r="DM146" s="31">
        <v>3157.1683867463335</v>
      </c>
      <c r="DN146" s="31">
        <v>344.01330435704443</v>
      </c>
      <c r="DO146" s="31">
        <v>876.39674039580916</v>
      </c>
      <c r="DP146" s="31">
        <v>9893.2495976155005</v>
      </c>
      <c r="DQ146" s="31">
        <v>10202.27119449062</v>
      </c>
      <c r="DR146" s="31">
        <v>43295</v>
      </c>
      <c r="DS146" s="31">
        <v>1298.18771603297</v>
      </c>
      <c r="DT146" s="31">
        <v>4584.2583472019005</v>
      </c>
      <c r="DU146" s="31">
        <v>1055</v>
      </c>
      <c r="DV146" s="32">
        <v>122339.52059474998</v>
      </c>
      <c r="DW146" s="32">
        <v>1140733.313096917</v>
      </c>
      <c r="DX146" s="31">
        <v>12767.328956007879</v>
      </c>
      <c r="DY146" s="31">
        <v>4660</v>
      </c>
      <c r="DZ146" s="31">
        <v>1812.542372881356</v>
      </c>
      <c r="EA146" s="31">
        <v>159.00190284709007</v>
      </c>
      <c r="EB146" s="31">
        <v>2233.4198708089821</v>
      </c>
      <c r="EC146" s="31">
        <v>927.4204869488924</v>
      </c>
      <c r="ED146" s="31">
        <v>3525.284802916382</v>
      </c>
      <c r="EE146" s="31">
        <v>71.491120636864665</v>
      </c>
      <c r="EF146" s="31">
        <v>1044.9485041687103</v>
      </c>
      <c r="EG146" s="31">
        <v>1333</v>
      </c>
      <c r="EH146" s="31">
        <v>90.423250564334097</v>
      </c>
      <c r="EI146" s="31">
        <v>1064.3447136563877</v>
      </c>
      <c r="EJ146" s="31">
        <v>3200.5013673655421</v>
      </c>
      <c r="EK146" s="31">
        <v>98.13147613385425</v>
      </c>
      <c r="EL146" s="31">
        <v>20001.483679525209</v>
      </c>
      <c r="EM146" s="31">
        <v>124</v>
      </c>
      <c r="EN146" s="31">
        <v>8896.4166666666679</v>
      </c>
      <c r="EO146" s="31">
        <v>1389.2877656519242</v>
      </c>
      <c r="EP146" s="31">
        <v>179.65373961218836</v>
      </c>
      <c r="EQ146" s="31">
        <v>6049.6174228675136</v>
      </c>
      <c r="ER146" s="31">
        <v>857.17351056254438</v>
      </c>
      <c r="ES146" s="31">
        <v>187.47682672233822</v>
      </c>
      <c r="ET146" s="31">
        <v>4312.9913003663005</v>
      </c>
      <c r="EU146" s="31">
        <v>281.02779893373958</v>
      </c>
      <c r="EV146" s="31">
        <v>947</v>
      </c>
      <c r="EW146" s="31">
        <v>982</v>
      </c>
      <c r="EX146" s="31">
        <v>4723.6402671755723</v>
      </c>
      <c r="EY146" s="31">
        <v>990.31748847108918</v>
      </c>
      <c r="EZ146" s="31">
        <v>1811.1576011157601</v>
      </c>
      <c r="FA146" s="31">
        <v>501.50178936605317</v>
      </c>
      <c r="FB146" s="31">
        <v>1306.0883181960539</v>
      </c>
      <c r="FC146" s="31">
        <v>14509</v>
      </c>
      <c r="FD146" s="31">
        <v>7594.4550477147159</v>
      </c>
      <c r="FE146" s="31">
        <v>1064.6133998265395</v>
      </c>
      <c r="FF146" s="31">
        <v>2169.7294117647057</v>
      </c>
      <c r="FG146" s="31">
        <v>27570.772383073494</v>
      </c>
      <c r="FH146" s="31">
        <v>1454.2038771509474</v>
      </c>
      <c r="FI146" s="31">
        <v>49</v>
      </c>
      <c r="FJ146" s="31">
        <v>3591.2087912087909</v>
      </c>
      <c r="FK146" s="31">
        <v>68.581743166580708</v>
      </c>
      <c r="FL146" s="31">
        <v>1492.9383886255926</v>
      </c>
      <c r="FM146" s="31">
        <v>2810</v>
      </c>
      <c r="FN146" s="31">
        <v>37359.756074766359</v>
      </c>
      <c r="FO146" s="31">
        <v>7269.5492487479123</v>
      </c>
      <c r="FP146" s="31">
        <v>218.02024329092762</v>
      </c>
      <c r="FQ146" s="31">
        <v>3863.094174757282</v>
      </c>
      <c r="FR146" s="31">
        <v>723.11151079136698</v>
      </c>
      <c r="FS146" s="31">
        <v>4449.5054394503295</v>
      </c>
      <c r="FT146" s="31">
        <v>3868.4949832775919</v>
      </c>
      <c r="FU146" s="31">
        <v>9423.7167248738842</v>
      </c>
      <c r="FV146" s="31">
        <v>1910.0272822665268</v>
      </c>
      <c r="FW146" s="31">
        <v>2232</v>
      </c>
      <c r="FX146" s="31">
        <v>31</v>
      </c>
      <c r="FY146" s="32">
        <v>220251.45172492281</v>
      </c>
      <c r="GA146" s="60">
        <v>5911277.5014363602</v>
      </c>
    </row>
    <row r="147" spans="1:183">
      <c r="A147" s="61">
        <v>1953</v>
      </c>
      <c r="B147" s="31">
        <v>28680</v>
      </c>
      <c r="C147" s="31">
        <v>51071</v>
      </c>
      <c r="D147" s="31">
        <v>31859</v>
      </c>
      <c r="E147" s="31">
        <v>19255</v>
      </c>
      <c r="F147" s="31">
        <v>247223</v>
      </c>
      <c r="G147" s="31">
        <v>341150</v>
      </c>
      <c r="H147" s="31">
        <v>204288</v>
      </c>
      <c r="I147" s="31">
        <v>68652</v>
      </c>
      <c r="J147" s="31">
        <v>20115.551394747599</v>
      </c>
      <c r="K147" s="31">
        <v>50505</v>
      </c>
      <c r="L147" s="31">
        <v>48001</v>
      </c>
      <c r="M147" s="31">
        <v>371646</v>
      </c>
      <c r="N147" s="32">
        <v>1482445.5513947476</v>
      </c>
      <c r="O147" s="31">
        <v>11043</v>
      </c>
      <c r="P147" s="31">
        <v>18053</v>
      </c>
      <c r="Q147" s="31">
        <v>19714</v>
      </c>
      <c r="R147" s="31">
        <v>72806</v>
      </c>
      <c r="S147" s="31">
        <v>6436</v>
      </c>
      <c r="T147" s="32">
        <v>1610497.5513947476</v>
      </c>
      <c r="U147" s="31">
        <v>66481</v>
      </c>
      <c r="V147" s="31">
        <v>16084</v>
      </c>
      <c r="W147" s="31">
        <v>121228</v>
      </c>
      <c r="X147" s="31">
        <v>1699970</v>
      </c>
      <c r="Y147" s="32">
        <v>1903763</v>
      </c>
      <c r="Z147" s="31">
        <v>1431</v>
      </c>
      <c r="AA147" s="31">
        <v>15317.167772648587</v>
      </c>
      <c r="AB147" s="31">
        <v>45435.661641541039</v>
      </c>
      <c r="AC147" s="31">
        <v>26726.921188313281</v>
      </c>
      <c r="AD147" s="31">
        <v>68638.080398878155</v>
      </c>
      <c r="AE147" s="31">
        <v>23773</v>
      </c>
      <c r="AF147" s="31">
        <v>27823.091173304627</v>
      </c>
      <c r="AG147" s="32">
        <v>209144.92217468566</v>
      </c>
      <c r="AH147" s="31"/>
      <c r="AI147" s="31"/>
      <c r="AJ147" s="31"/>
      <c r="AK147" s="31"/>
      <c r="AL147" s="31"/>
      <c r="AM147" s="32"/>
      <c r="AN147" s="31"/>
      <c r="AO147" s="31"/>
      <c r="AP147" s="32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2">
        <v>569260</v>
      </c>
      <c r="BG147" s="31">
        <v>88866</v>
      </c>
      <c r="BH147" s="31">
        <v>103957</v>
      </c>
      <c r="BI147" s="31">
        <v>26699.138420456908</v>
      </c>
      <c r="BJ147" s="31">
        <v>29026</v>
      </c>
      <c r="BK147" s="31">
        <v>75688</v>
      </c>
      <c r="BL147" s="31">
        <v>21227</v>
      </c>
      <c r="BM147" s="31">
        <v>11736</v>
      </c>
      <c r="BN147" s="31">
        <v>45147</v>
      </c>
      <c r="BO147" s="32">
        <v>402346.1384204569</v>
      </c>
      <c r="BP147" s="31">
        <v>5301</v>
      </c>
      <c r="BQ147" s="31">
        <v>2256</v>
      </c>
      <c r="BR147" s="31">
        <v>11647</v>
      </c>
      <c r="BS147" s="31">
        <v>2884</v>
      </c>
      <c r="BT147" s="31">
        <v>7279</v>
      </c>
      <c r="BU147" s="31">
        <v>3392</v>
      </c>
      <c r="BV147" s="31">
        <v>6643</v>
      </c>
      <c r="BW147" s="31">
        <v>3378</v>
      </c>
      <c r="BX147" s="31">
        <v>2220</v>
      </c>
      <c r="BY147" s="31">
        <v>2446</v>
      </c>
      <c r="BZ147" s="31">
        <v>2268</v>
      </c>
      <c r="CA147" s="31">
        <v>1895</v>
      </c>
      <c r="CB147" s="31">
        <v>2410</v>
      </c>
      <c r="CC147" s="31">
        <v>5445</v>
      </c>
      <c r="CD147" s="31">
        <v>2682</v>
      </c>
      <c r="CE147" s="32">
        <v>62146</v>
      </c>
      <c r="CF147" s="31">
        <v>4813</v>
      </c>
      <c r="CG147" s="32">
        <v>469305.1384204569</v>
      </c>
      <c r="CH147" s="31">
        <v>321030</v>
      </c>
      <c r="CI147" s="31">
        <v>248963</v>
      </c>
      <c r="CJ147" s="31">
        <v>78394</v>
      </c>
      <c r="CK147" s="31">
        <v>216889</v>
      </c>
      <c r="CL147" s="31">
        <v>28988</v>
      </c>
      <c r="CM147" s="31">
        <v>22570</v>
      </c>
      <c r="CN147" s="31">
        <v>20542</v>
      </c>
      <c r="CO147" s="31">
        <v>9029</v>
      </c>
      <c r="CP147" s="31">
        <v>26072</v>
      </c>
      <c r="CQ147" s="31">
        <v>9265</v>
      </c>
      <c r="CR147" s="31">
        <v>5515</v>
      </c>
      <c r="CS147" s="31">
        <v>9977</v>
      </c>
      <c r="CT147" s="31">
        <v>5038</v>
      </c>
      <c r="CU147" s="31">
        <v>26983</v>
      </c>
      <c r="CV147" s="31">
        <v>2758</v>
      </c>
      <c r="CW147" s="31">
        <v>10688</v>
      </c>
      <c r="CX147" s="32">
        <v>1042701</v>
      </c>
      <c r="CY147" s="31">
        <v>5933</v>
      </c>
      <c r="CZ147" s="31">
        <v>2392</v>
      </c>
      <c r="DA147" s="31">
        <v>1267</v>
      </c>
      <c r="DB147" s="31">
        <v>387</v>
      </c>
      <c r="DC147" s="31">
        <v>8288</v>
      </c>
      <c r="DD147" s="31">
        <v>19034</v>
      </c>
      <c r="DE147" s="31">
        <v>4345.4820702549569</v>
      </c>
      <c r="DF147" s="32">
        <v>41646.482070254955</v>
      </c>
      <c r="DG147" s="31">
        <v>290.25226497234968</v>
      </c>
      <c r="DH147" s="31">
        <v>28156</v>
      </c>
      <c r="DI147" s="31">
        <v>11899.12665824384</v>
      </c>
      <c r="DJ147" s="31">
        <v>4851.7605276195191</v>
      </c>
      <c r="DK147" s="31">
        <v>1111.7377952161776</v>
      </c>
      <c r="DL147" s="31">
        <v>5280.3549107142853</v>
      </c>
      <c r="DM147" s="31">
        <v>3634.2221618685498</v>
      </c>
      <c r="DN147" s="31">
        <v>365.62829958655783</v>
      </c>
      <c r="DO147" s="31">
        <v>963.34994179278226</v>
      </c>
      <c r="DP147" s="31">
        <v>10874.825275707897</v>
      </c>
      <c r="DQ147" s="31">
        <v>11565.941106625503</v>
      </c>
      <c r="DR147" s="31">
        <v>48128</v>
      </c>
      <c r="DS147" s="31">
        <v>1426.9896304174422</v>
      </c>
      <c r="DT147" s="31">
        <v>4707.6117310693317</v>
      </c>
      <c r="DU147" s="31">
        <v>1104</v>
      </c>
      <c r="DV147" s="32">
        <v>134359.80030383423</v>
      </c>
      <c r="DW147" s="32">
        <v>1218707.2823740891</v>
      </c>
      <c r="DX147" s="31">
        <v>13046.462573867368</v>
      </c>
      <c r="DY147" s="31">
        <v>4833</v>
      </c>
      <c r="DZ147" s="31">
        <v>1761.7911864406781</v>
      </c>
      <c r="EA147" s="31">
        <v>163.95196208666928</v>
      </c>
      <c r="EB147" s="31">
        <v>2314.3709627806829</v>
      </c>
      <c r="EC147" s="31">
        <v>964.85764422022385</v>
      </c>
      <c r="ED147" s="31">
        <v>3653.1788562314882</v>
      </c>
      <c r="EE147" s="31">
        <v>74.519289650949162</v>
      </c>
      <c r="EF147" s="31">
        <v>1082.8582638548307</v>
      </c>
      <c r="EG147" s="31">
        <v>1381</v>
      </c>
      <c r="EH147" s="31">
        <v>93.907449209932281</v>
      </c>
      <c r="EI147" s="31">
        <v>1102.9581497797358</v>
      </c>
      <c r="EJ147" s="31">
        <v>3316.6125797629898</v>
      </c>
      <c r="EK147" s="31">
        <v>102.0027178528962</v>
      </c>
      <c r="EL147" s="31">
        <v>20348.664688427289</v>
      </c>
      <c r="EM147" s="31">
        <v>129</v>
      </c>
      <c r="EN147" s="31">
        <v>9409.8333333333321</v>
      </c>
      <c r="EO147" s="31">
        <v>1439.689833429064</v>
      </c>
      <c r="EP147" s="31">
        <v>186.57617728531858</v>
      </c>
      <c r="EQ147" s="31">
        <v>6887.5310344827585</v>
      </c>
      <c r="ER147" s="31">
        <v>888.5430809399478</v>
      </c>
      <c r="ES147" s="31">
        <v>199.57745302713985</v>
      </c>
      <c r="ET147" s="31">
        <v>4205.4652014652011</v>
      </c>
      <c r="EU147" s="31">
        <v>292.38245747651695</v>
      </c>
      <c r="EV147" s="31">
        <v>984</v>
      </c>
      <c r="EW147" s="31">
        <v>998</v>
      </c>
      <c r="EX147" s="31">
        <v>4895.0095419847339</v>
      </c>
      <c r="EY147" s="31">
        <v>1031.3905640297978</v>
      </c>
      <c r="EZ147" s="31">
        <v>1878.5495118549511</v>
      </c>
      <c r="FA147" s="31">
        <v>519.6958077709611</v>
      </c>
      <c r="FB147" s="31">
        <v>1356.4146570623238</v>
      </c>
      <c r="FC147" s="31">
        <v>14987</v>
      </c>
      <c r="FD147" s="31">
        <v>7856.5770969362138</v>
      </c>
      <c r="FE147" s="31">
        <v>1105.6756287944493</v>
      </c>
      <c r="FF147" s="31">
        <v>2248.4451764705886</v>
      </c>
      <c r="FG147" s="31">
        <v>28216.962360801786</v>
      </c>
      <c r="FH147" s="31">
        <v>1510.2374210411674</v>
      </c>
      <c r="FI147" s="31">
        <v>49</v>
      </c>
      <c r="FJ147" s="31">
        <v>3721.4945054945051</v>
      </c>
      <c r="FK147" s="31">
        <v>71.224342444559056</v>
      </c>
      <c r="FL147" s="31">
        <v>1550.4644549763034</v>
      </c>
      <c r="FM147" s="31">
        <v>2915</v>
      </c>
      <c r="FN147" s="31">
        <v>39117.456775700935</v>
      </c>
      <c r="FO147" s="31">
        <v>7613.2006677796326</v>
      </c>
      <c r="FP147" s="31">
        <v>226.42102330764229</v>
      </c>
      <c r="FQ147" s="31">
        <v>3725.246601941747</v>
      </c>
      <c r="FR147" s="31">
        <v>749.34532374100729</v>
      </c>
      <c r="FS147" s="31">
        <v>4618.0770111651873</v>
      </c>
      <c r="FT147" s="31">
        <v>4039.1638795986619</v>
      </c>
      <c r="FU147" s="31">
        <v>9957.1346526969355</v>
      </c>
      <c r="FV147" s="31">
        <v>2031.5131164742918</v>
      </c>
      <c r="FW147" s="31">
        <v>2424</v>
      </c>
      <c r="FX147" s="31">
        <v>34</v>
      </c>
      <c r="FY147" s="32">
        <v>228309.43501767336</v>
      </c>
      <c r="GA147" s="60">
        <v>6208987.3293816531</v>
      </c>
    </row>
    <row r="148" spans="1:183">
      <c r="A148" s="61">
        <v>1954</v>
      </c>
      <c r="B148" s="31">
        <v>31611</v>
      </c>
      <c r="C148" s="31">
        <v>53173</v>
      </c>
      <c r="D148" s="31">
        <v>32478</v>
      </c>
      <c r="E148" s="31">
        <v>20941</v>
      </c>
      <c r="F148" s="31">
        <v>259215</v>
      </c>
      <c r="G148" s="31">
        <v>366584</v>
      </c>
      <c r="H148" s="31">
        <v>214884</v>
      </c>
      <c r="I148" s="31">
        <v>73319</v>
      </c>
      <c r="J148" s="31">
        <v>21130.889792329901</v>
      </c>
      <c r="K148" s="31">
        <v>52936</v>
      </c>
      <c r="L148" s="31">
        <v>50705</v>
      </c>
      <c r="M148" s="31">
        <v>386789</v>
      </c>
      <c r="N148" s="32">
        <v>1563765.8897923299</v>
      </c>
      <c r="O148" s="31">
        <v>11142</v>
      </c>
      <c r="P148" s="31">
        <v>18615</v>
      </c>
      <c r="Q148" s="31">
        <v>20660</v>
      </c>
      <c r="R148" s="31">
        <v>78335</v>
      </c>
      <c r="S148" s="31">
        <v>6647</v>
      </c>
      <c r="T148" s="32">
        <v>1699164.8897923299</v>
      </c>
      <c r="U148" s="31">
        <v>70614</v>
      </c>
      <c r="V148" s="31">
        <v>18298</v>
      </c>
      <c r="W148" s="31">
        <v>120390</v>
      </c>
      <c r="X148" s="31">
        <v>1688804</v>
      </c>
      <c r="Y148" s="32">
        <v>1898106</v>
      </c>
      <c r="Z148" s="31">
        <v>1516</v>
      </c>
      <c r="AA148" s="31">
        <v>15029.925995383728</v>
      </c>
      <c r="AB148" s="31">
        <v>47295.276381909549</v>
      </c>
      <c r="AC148" s="31">
        <v>27664.419346918734</v>
      </c>
      <c r="AD148" s="31">
        <v>72525.546899345602</v>
      </c>
      <c r="AE148" s="31">
        <v>25493</v>
      </c>
      <c r="AF148" s="31">
        <v>29361.824219590959</v>
      </c>
      <c r="AG148" s="32">
        <v>218885.99284314856</v>
      </c>
      <c r="AH148" s="31"/>
      <c r="AI148" s="31"/>
      <c r="AJ148" s="31"/>
      <c r="AK148" s="31"/>
      <c r="AL148" s="31"/>
      <c r="AM148" s="32"/>
      <c r="AN148" s="31"/>
      <c r="AO148" s="31"/>
      <c r="AP148" s="32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2">
        <v>596910</v>
      </c>
      <c r="BG148" s="31">
        <v>92528</v>
      </c>
      <c r="BH148" s="31">
        <v>110836</v>
      </c>
      <c r="BI148" s="31">
        <v>25835.301368294738</v>
      </c>
      <c r="BJ148" s="31">
        <v>31042</v>
      </c>
      <c r="BK148" s="31">
        <v>83258</v>
      </c>
      <c r="BL148" s="31">
        <v>21817</v>
      </c>
      <c r="BM148" s="31">
        <v>12488</v>
      </c>
      <c r="BN148" s="31">
        <v>49820</v>
      </c>
      <c r="BO148" s="32">
        <v>427624.30136829475</v>
      </c>
      <c r="BP148" s="31">
        <v>5412</v>
      </c>
      <c r="BQ148" s="31">
        <v>2275</v>
      </c>
      <c r="BR148" s="31">
        <v>12238</v>
      </c>
      <c r="BS148" s="31">
        <v>3049</v>
      </c>
      <c r="BT148" s="31">
        <v>7867</v>
      </c>
      <c r="BU148" s="31">
        <v>3431</v>
      </c>
      <c r="BV148" s="31">
        <v>6767</v>
      </c>
      <c r="BW148" s="31">
        <v>3654</v>
      </c>
      <c r="BX148" s="31">
        <v>2094</v>
      </c>
      <c r="BY148" s="31">
        <v>2727</v>
      </c>
      <c r="BZ148" s="31">
        <v>2480</v>
      </c>
      <c r="CA148" s="31">
        <v>1963</v>
      </c>
      <c r="CB148" s="31">
        <v>2452</v>
      </c>
      <c r="CC148" s="31">
        <v>5669</v>
      </c>
      <c r="CD148" s="31">
        <v>2730</v>
      </c>
      <c r="CE148" s="32">
        <v>64808</v>
      </c>
      <c r="CF148" s="31">
        <v>5083</v>
      </c>
      <c r="CG148" s="32">
        <v>497515.30136829475</v>
      </c>
      <c r="CH148" s="31">
        <v>331550</v>
      </c>
      <c r="CI148" s="31">
        <v>259262</v>
      </c>
      <c r="CJ148" s="31">
        <v>83283</v>
      </c>
      <c r="CK148" s="31">
        <v>229151</v>
      </c>
      <c r="CL148" s="31">
        <v>31168</v>
      </c>
      <c r="CM148" s="31">
        <v>23894</v>
      </c>
      <c r="CN148" s="31">
        <v>20381</v>
      </c>
      <c r="CO148" s="31">
        <v>9890</v>
      </c>
      <c r="CP148" s="31">
        <v>26581</v>
      </c>
      <c r="CQ148" s="31">
        <v>8690</v>
      </c>
      <c r="CR148" s="31">
        <v>6021</v>
      </c>
      <c r="CS148" s="31">
        <v>10607</v>
      </c>
      <c r="CT148" s="31">
        <v>5145</v>
      </c>
      <c r="CU148" s="31">
        <v>27603</v>
      </c>
      <c r="CV148" s="31">
        <v>2896</v>
      </c>
      <c r="CW148" s="31">
        <v>10979</v>
      </c>
      <c r="CX148" s="32">
        <v>1087101</v>
      </c>
      <c r="CY148" s="31">
        <v>6059</v>
      </c>
      <c r="CZ148" s="31">
        <v>2670</v>
      </c>
      <c r="DA148" s="31">
        <v>1306</v>
      </c>
      <c r="DB148" s="31">
        <v>406</v>
      </c>
      <c r="DC148" s="31">
        <v>8683</v>
      </c>
      <c r="DD148" s="31">
        <v>19920</v>
      </c>
      <c r="DE148" s="31">
        <v>4501.4522431230889</v>
      </c>
      <c r="DF148" s="32">
        <v>43545.452243123087</v>
      </c>
      <c r="DG148" s="31">
        <v>308.61960230615369</v>
      </c>
      <c r="DH148" s="31">
        <v>28156</v>
      </c>
      <c r="DI148" s="31">
        <v>14145.174826279215</v>
      </c>
      <c r="DJ148" s="31">
        <v>5775.7328461729012</v>
      </c>
      <c r="DK148" s="31">
        <v>1178.0126763751605</v>
      </c>
      <c r="DL148" s="31">
        <v>5882.3906249999991</v>
      </c>
      <c r="DM148" s="31">
        <v>4170.9076588810431</v>
      </c>
      <c r="DN148" s="31">
        <v>388.76547757871305</v>
      </c>
      <c r="DO148" s="31">
        <v>1073.1855646100114</v>
      </c>
      <c r="DP148" s="31">
        <v>12114.710342771981</v>
      </c>
      <c r="DQ148" s="31">
        <v>13266.319639040606</v>
      </c>
      <c r="DR148" s="31">
        <v>46757</v>
      </c>
      <c r="DS148" s="31">
        <v>1589.6867854294069</v>
      </c>
      <c r="DT148" s="31">
        <v>4830.9651149367637</v>
      </c>
      <c r="DU148" s="31">
        <v>1157</v>
      </c>
      <c r="DV148" s="32">
        <v>140794.47115938194</v>
      </c>
      <c r="DW148" s="32">
        <v>1271440.923402505</v>
      </c>
      <c r="DX148" s="31">
        <v>13811.045961917267</v>
      </c>
      <c r="DY148" s="31">
        <v>4703</v>
      </c>
      <c r="DZ148" s="31">
        <v>1812.542372881356</v>
      </c>
      <c r="EA148" s="31">
        <v>169.05202312138729</v>
      </c>
      <c r="EB148" s="31">
        <v>2399.4733928022147</v>
      </c>
      <c r="EC148" s="31">
        <v>1017.6100021934634</v>
      </c>
      <c r="ED148" s="31">
        <v>3787.6315789473692</v>
      </c>
      <c r="EE148" s="31">
        <v>75.638395590936923</v>
      </c>
      <c r="EF148" s="31">
        <v>1122.7121137812653</v>
      </c>
      <c r="EG148" s="31">
        <v>1432</v>
      </c>
      <c r="EH148" s="31">
        <v>99.216704288939056</v>
      </c>
      <c r="EI148" s="31">
        <v>1143.5517621145375</v>
      </c>
      <c r="EJ148" s="31">
        <v>3438.6782133090246</v>
      </c>
      <c r="EK148" s="31">
        <v>107.76456599286563</v>
      </c>
      <c r="EL148" s="31">
        <v>20715.133531157262</v>
      </c>
      <c r="EM148" s="31">
        <v>136</v>
      </c>
      <c r="EN148" s="31">
        <v>9409.8333333333321</v>
      </c>
      <c r="EO148" s="31">
        <v>1492.676622630672</v>
      </c>
      <c r="EP148" s="31">
        <v>197.12465373961217</v>
      </c>
      <c r="EQ148" s="31">
        <v>7755.1578947368416</v>
      </c>
      <c r="ER148" s="31">
        <v>941.08711132209817</v>
      </c>
      <c r="ES148" s="31">
        <v>239.85762004175362</v>
      </c>
      <c r="ET148" s="31">
        <v>4695.3063186813188</v>
      </c>
      <c r="EU148" s="31">
        <v>308.38220360497593</v>
      </c>
      <c r="EV148" s="31">
        <v>1039</v>
      </c>
      <c r="EW148" s="31">
        <v>994</v>
      </c>
      <c r="EX148" s="31">
        <v>5075.1669847328249</v>
      </c>
      <c r="EY148" s="31">
        <v>1074.2891096133383</v>
      </c>
      <c r="EZ148" s="31">
        <v>1945.9414225941423</v>
      </c>
      <c r="FA148" s="31">
        <v>538.82285276073628</v>
      </c>
      <c r="FB148" s="31">
        <v>1433.1024115252112</v>
      </c>
      <c r="FC148" s="31">
        <v>15481</v>
      </c>
      <c r="FD148" s="31">
        <v>8040.77096936213</v>
      </c>
      <c r="FE148" s="31">
        <v>1167.7697311361665</v>
      </c>
      <c r="FF148" s="31">
        <v>2331.1976470588238</v>
      </c>
      <c r="FG148" s="31">
        <v>30299.130066815145</v>
      </c>
      <c r="FH148" s="31">
        <v>1595.6218688738836</v>
      </c>
      <c r="FI148" s="31">
        <v>51</v>
      </c>
      <c r="FJ148" s="31">
        <v>3858.4615384615381</v>
      </c>
      <c r="FK148" s="31">
        <v>75.251160391954599</v>
      </c>
      <c r="FL148" s="31">
        <v>1638.1232227488151</v>
      </c>
      <c r="FM148" s="31">
        <v>3083</v>
      </c>
      <c r="FN148" s="31">
        <v>41426.592990654201</v>
      </c>
      <c r="FO148" s="31">
        <v>7983.2868113522536</v>
      </c>
      <c r="FP148" s="31">
        <v>239.22221190454079</v>
      </c>
      <c r="FQ148" s="31">
        <v>4027.8388349514566</v>
      </c>
      <c r="FR148" s="31">
        <v>776.92446043165467</v>
      </c>
      <c r="FS148" s="31">
        <v>4720.0040080160325</v>
      </c>
      <c r="FT148" s="31">
        <v>3982.2742474916381</v>
      </c>
      <c r="FU148" s="31">
        <v>10560.128831975164</v>
      </c>
      <c r="FV148" s="31">
        <v>2161.4354669464847</v>
      </c>
      <c r="FW148" s="31">
        <v>2554</v>
      </c>
      <c r="FX148" s="31">
        <v>37</v>
      </c>
      <c r="FY148" s="32">
        <v>239200.83322598663</v>
      </c>
      <c r="GA148" s="60">
        <v>6421223.9406322641</v>
      </c>
    </row>
    <row r="149" spans="1:183">
      <c r="A149" s="61">
        <v>1955</v>
      </c>
      <c r="B149" s="31">
        <v>35105</v>
      </c>
      <c r="C149" s="31">
        <v>55696</v>
      </c>
      <c r="D149" s="31">
        <v>32828</v>
      </c>
      <c r="E149" s="31">
        <v>22008</v>
      </c>
      <c r="F149" s="31">
        <v>274098</v>
      </c>
      <c r="G149" s="31">
        <v>406922</v>
      </c>
      <c r="H149" s="31">
        <v>227389</v>
      </c>
      <c r="I149" s="31">
        <v>78759</v>
      </c>
      <c r="J149" s="31">
        <v>21597.402855180902</v>
      </c>
      <c r="K149" s="31">
        <v>54305</v>
      </c>
      <c r="L149" s="31">
        <v>54117</v>
      </c>
      <c r="M149" s="31">
        <v>400850</v>
      </c>
      <c r="N149" s="32">
        <v>1663674.4028551809</v>
      </c>
      <c r="O149" s="31">
        <v>11432</v>
      </c>
      <c r="P149" s="31">
        <v>20022</v>
      </c>
      <c r="Q149" s="31">
        <v>21512</v>
      </c>
      <c r="R149" s="31">
        <v>81457</v>
      </c>
      <c r="S149" s="31">
        <v>7001</v>
      </c>
      <c r="T149" s="32">
        <v>1805098.4028551809</v>
      </c>
      <c r="U149" s="31">
        <v>74471</v>
      </c>
      <c r="V149" s="31">
        <v>18639</v>
      </c>
      <c r="W149" s="31">
        <v>131633</v>
      </c>
      <c r="X149" s="31">
        <v>1808126</v>
      </c>
      <c r="Y149" s="32">
        <v>2032869</v>
      </c>
      <c r="Z149" s="31">
        <v>1644</v>
      </c>
      <c r="AA149" s="31">
        <v>16107.082660126947</v>
      </c>
      <c r="AB149" s="31">
        <v>51347.571189279726</v>
      </c>
      <c r="AC149" s="31">
        <v>30164.414436533269</v>
      </c>
      <c r="AD149" s="31">
        <v>76048.563415394208</v>
      </c>
      <c r="AE149" s="31">
        <v>27337.364553314124</v>
      </c>
      <c r="AF149" s="31">
        <v>31208.303875134556</v>
      </c>
      <c r="AG149" s="32">
        <v>233857.30012978282</v>
      </c>
      <c r="AH149" s="31"/>
      <c r="AI149" s="31"/>
      <c r="AJ149" s="31"/>
      <c r="AK149" s="31"/>
      <c r="AL149" s="31"/>
      <c r="AM149" s="32"/>
      <c r="AN149" s="31"/>
      <c r="AO149" s="31"/>
      <c r="AP149" s="32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2">
        <v>648027</v>
      </c>
      <c r="BG149" s="31">
        <v>99125</v>
      </c>
      <c r="BH149" s="31">
        <v>118960</v>
      </c>
      <c r="BI149" s="31">
        <v>26807.118079372001</v>
      </c>
      <c r="BJ149" s="31">
        <v>32242</v>
      </c>
      <c r="BK149" s="31">
        <v>90307</v>
      </c>
      <c r="BL149" s="31">
        <v>23439</v>
      </c>
      <c r="BM149" s="31">
        <v>12593</v>
      </c>
      <c r="BN149" s="31">
        <v>53991</v>
      </c>
      <c r="BO149" s="32">
        <v>457464.11807937198</v>
      </c>
      <c r="BP149" s="31">
        <v>5698</v>
      </c>
      <c r="BQ149" s="31">
        <v>2538</v>
      </c>
      <c r="BR149" s="31">
        <v>12794</v>
      </c>
      <c r="BS149" s="31">
        <v>3237</v>
      </c>
      <c r="BT149" s="31">
        <v>8074</v>
      </c>
      <c r="BU149" s="31">
        <v>3608</v>
      </c>
      <c r="BV149" s="31">
        <v>6934</v>
      </c>
      <c r="BW149" s="31">
        <v>3507</v>
      </c>
      <c r="BX149" s="31">
        <v>2149</v>
      </c>
      <c r="BY149" s="31">
        <v>3008</v>
      </c>
      <c r="BZ149" s="31">
        <v>2646</v>
      </c>
      <c r="CA149" s="31">
        <v>2077</v>
      </c>
      <c r="CB149" s="31">
        <v>2564</v>
      </c>
      <c r="CC149" s="31">
        <v>5961</v>
      </c>
      <c r="CD149" s="31">
        <v>3111</v>
      </c>
      <c r="CE149" s="32">
        <v>67906</v>
      </c>
      <c r="CF149" s="31">
        <v>5370</v>
      </c>
      <c r="CG149" s="32">
        <v>530740.11807937198</v>
      </c>
      <c r="CH149" s="31">
        <v>350908</v>
      </c>
      <c r="CI149" s="31">
        <v>265527</v>
      </c>
      <c r="CJ149" s="31">
        <v>85571</v>
      </c>
      <c r="CK149" s="31">
        <v>248855</v>
      </c>
      <c r="CL149" s="31">
        <v>33331</v>
      </c>
      <c r="CM149" s="31">
        <v>25191</v>
      </c>
      <c r="CN149" s="31">
        <v>22162</v>
      </c>
      <c r="CO149" s="31">
        <v>10692</v>
      </c>
      <c r="CP149" s="31">
        <v>25177</v>
      </c>
      <c r="CQ149" s="31">
        <v>9822</v>
      </c>
      <c r="CR149" s="31">
        <v>6564</v>
      </c>
      <c r="CS149" s="31">
        <v>10677</v>
      </c>
      <c r="CT149" s="31">
        <v>5248</v>
      </c>
      <c r="CU149" s="31">
        <v>28238</v>
      </c>
      <c r="CV149" s="31">
        <v>3078</v>
      </c>
      <c r="CW149" s="31">
        <v>11621</v>
      </c>
      <c r="CX149" s="32">
        <v>1142662</v>
      </c>
      <c r="CY149" s="31">
        <v>6180</v>
      </c>
      <c r="CZ149" s="31">
        <v>2614</v>
      </c>
      <c r="DA149" s="31">
        <v>1347</v>
      </c>
      <c r="DB149" s="31">
        <v>426</v>
      </c>
      <c r="DC149" s="31">
        <v>9316</v>
      </c>
      <c r="DD149" s="31">
        <v>20806</v>
      </c>
      <c r="DE149" s="31">
        <v>4667.8931570068016</v>
      </c>
      <c r="DF149" s="32">
        <v>45356.893157006802</v>
      </c>
      <c r="DG149" s="31">
        <v>327.9536416048947</v>
      </c>
      <c r="DH149" s="31">
        <v>28156</v>
      </c>
      <c r="DI149" s="31">
        <v>13567.820751737205</v>
      </c>
      <c r="DJ149" s="31">
        <v>6558.3917513004708</v>
      </c>
      <c r="DK149" s="31">
        <v>1116.4050403682186</v>
      </c>
      <c r="DL149" s="31">
        <v>6020.3571428571422</v>
      </c>
      <c r="DM149" s="31">
        <v>4505.5078761542645</v>
      </c>
      <c r="DN149" s="31">
        <v>413.12040178098169</v>
      </c>
      <c r="DO149" s="31">
        <v>1099.1189755529685</v>
      </c>
      <c r="DP149" s="31">
        <v>12398.850670640835</v>
      </c>
      <c r="DQ149" s="31">
        <v>11969.991450961765</v>
      </c>
      <c r="DR149" s="31">
        <v>50528</v>
      </c>
      <c r="DS149" s="31">
        <v>1628.1013914738987</v>
      </c>
      <c r="DT149" s="31">
        <v>4958.8346962504884</v>
      </c>
      <c r="DU149" s="31">
        <v>1206</v>
      </c>
      <c r="DV149" s="32">
        <v>144454.45379068315</v>
      </c>
      <c r="DW149" s="32">
        <v>1332473.34694769</v>
      </c>
      <c r="DX149" s="31">
        <v>14223.67826657912</v>
      </c>
      <c r="DY149" s="31">
        <v>5080</v>
      </c>
      <c r="DZ149" s="31">
        <v>1812.542372881356</v>
      </c>
      <c r="EA149" s="31">
        <v>174.00208236096651</v>
      </c>
      <c r="EB149" s="31">
        <v>2488.7271608735773</v>
      </c>
      <c r="EC149" s="31">
        <v>1049.9420925641589</v>
      </c>
      <c r="ED149" s="31">
        <v>3928.6429710640236</v>
      </c>
      <c r="EE149" s="31">
        <v>78.271586037966941</v>
      </c>
      <c r="EF149" s="31">
        <v>1164.5100539480138</v>
      </c>
      <c r="EG149" s="31">
        <v>1485</v>
      </c>
      <c r="EH149" s="31">
        <v>102.36907449209933</v>
      </c>
      <c r="EI149" s="31">
        <v>1186.1255506607931</v>
      </c>
      <c r="EJ149" s="31">
        <v>3566.6982680036458</v>
      </c>
      <c r="EK149" s="31">
        <v>111.18566332597247</v>
      </c>
      <c r="EL149" s="31">
        <v>21100.890207715129</v>
      </c>
      <c r="EM149" s="31">
        <v>140</v>
      </c>
      <c r="EN149" s="31">
        <v>9914.8333333333321</v>
      </c>
      <c r="EO149" s="31">
        <v>1548.248133256749</v>
      </c>
      <c r="EP149" s="31">
        <v>203.38781163434905</v>
      </c>
      <c r="EQ149" s="31">
        <v>7255.975317604356</v>
      </c>
      <c r="ER149" s="31">
        <v>972.45668169950159</v>
      </c>
      <c r="ES149" s="31">
        <v>230.24342379958247</v>
      </c>
      <c r="ET149" s="31">
        <v>5049.7442002441994</v>
      </c>
      <c r="EU149" s="31">
        <v>318.44656004061943</v>
      </c>
      <c r="EV149" s="31">
        <v>1073</v>
      </c>
      <c r="EW149" s="31">
        <v>1251</v>
      </c>
      <c r="EX149" s="31">
        <v>5264.1125954198478</v>
      </c>
      <c r="EY149" s="31">
        <v>1092.543809861653</v>
      </c>
      <c r="EZ149" s="31">
        <v>2018.3877266387726</v>
      </c>
      <c r="FA149" s="31">
        <v>558.88292433537833</v>
      </c>
      <c r="FB149" s="31">
        <v>1478.6357657375509</v>
      </c>
      <c r="FC149" s="31">
        <v>15991</v>
      </c>
      <c r="FD149" s="31">
        <v>8536.6775489703668</v>
      </c>
      <c r="FE149" s="31">
        <v>1205.8274067649611</v>
      </c>
      <c r="FF149" s="31">
        <v>2417.9868235294116</v>
      </c>
      <c r="FG149" s="31">
        <v>31088.917817371937</v>
      </c>
      <c r="FH149" s="31">
        <v>1646.3188847745589</v>
      </c>
      <c r="FI149" s="31">
        <v>46</v>
      </c>
      <c r="FJ149" s="31">
        <v>4002.1098901098899</v>
      </c>
      <c r="FK149" s="31">
        <v>77.642083548220725</v>
      </c>
      <c r="FL149" s="31">
        <v>1695.649289099526</v>
      </c>
      <c r="FM149" s="31">
        <v>3183</v>
      </c>
      <c r="FN149" s="31">
        <v>43494.476168224297</v>
      </c>
      <c r="FO149" s="31">
        <v>8373.1989983305521</v>
      </c>
      <c r="FP149" s="31">
        <v>246.82291763394929</v>
      </c>
      <c r="FQ149" s="31">
        <v>4125.3407766990294</v>
      </c>
      <c r="FR149" s="31">
        <v>805.84892086330933</v>
      </c>
      <c r="FS149" s="31">
        <v>4476.9473232178643</v>
      </c>
      <c r="FT149" s="31">
        <v>4243.9665551839462</v>
      </c>
      <c r="FU149" s="31">
        <v>10969.855646100117</v>
      </c>
      <c r="FV149" s="31">
        <v>2110.8163693599158</v>
      </c>
      <c r="FW149" s="31">
        <v>2756</v>
      </c>
      <c r="FX149" s="31">
        <v>39</v>
      </c>
      <c r="FY149" s="32">
        <v>247455.88705389458</v>
      </c>
      <c r="GA149" s="60">
        <v>6830521.0550659196</v>
      </c>
    </row>
    <row r="150" spans="1:183">
      <c r="A150" s="61">
        <v>1956</v>
      </c>
      <c r="B150" s="31">
        <v>37520</v>
      </c>
      <c r="C150" s="31">
        <v>57313</v>
      </c>
      <c r="D150" s="31">
        <v>33225</v>
      </c>
      <c r="E150" s="31">
        <v>22673</v>
      </c>
      <c r="F150" s="31">
        <v>287969</v>
      </c>
      <c r="G150" s="31">
        <v>436086</v>
      </c>
      <c r="H150" s="31">
        <v>237699</v>
      </c>
      <c r="I150" s="31">
        <v>81654</v>
      </c>
      <c r="J150" s="31">
        <v>22750.005228092999</v>
      </c>
      <c r="K150" s="31">
        <v>56340</v>
      </c>
      <c r="L150" s="31">
        <v>57710</v>
      </c>
      <c r="M150" s="31">
        <v>405825</v>
      </c>
      <c r="N150" s="32">
        <v>1736764.0052280929</v>
      </c>
      <c r="O150" s="31">
        <v>11283</v>
      </c>
      <c r="P150" s="31">
        <v>21731</v>
      </c>
      <c r="Q150" s="31">
        <v>22451</v>
      </c>
      <c r="R150" s="31">
        <v>88083</v>
      </c>
      <c r="S150" s="31">
        <v>7427</v>
      </c>
      <c r="T150" s="32">
        <v>1887739.0052280929</v>
      </c>
      <c r="U150" s="31">
        <v>77034</v>
      </c>
      <c r="V150" s="31">
        <v>19605</v>
      </c>
      <c r="W150" s="31">
        <v>142282</v>
      </c>
      <c r="X150" s="31">
        <v>1843455</v>
      </c>
      <c r="Y150" s="32">
        <v>2082376</v>
      </c>
      <c r="Z150" s="31">
        <v>1711</v>
      </c>
      <c r="AA150" s="31">
        <v>16121.444748990189</v>
      </c>
      <c r="AB150" s="31">
        <v>54372.91457286432</v>
      </c>
      <c r="AC150" s="31">
        <v>28799.285538914803</v>
      </c>
      <c r="AD150" s="31">
        <v>79450.096603303231</v>
      </c>
      <c r="AE150" s="31">
        <v>28544</v>
      </c>
      <c r="AF150" s="31">
        <v>30494.891280947257</v>
      </c>
      <c r="AG150" s="32">
        <v>239493.6327450198</v>
      </c>
      <c r="AH150" s="31"/>
      <c r="AI150" s="31"/>
      <c r="AJ150" s="31"/>
      <c r="AK150" s="31"/>
      <c r="AL150" s="31"/>
      <c r="AM150" s="32"/>
      <c r="AN150" s="31"/>
      <c r="AO150" s="31"/>
      <c r="AP150" s="32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2">
        <v>710065</v>
      </c>
      <c r="BG150" s="31">
        <v>101856</v>
      </c>
      <c r="BH150" s="31">
        <v>120674</v>
      </c>
      <c r="BI150" s="31">
        <v>27257.815669898708</v>
      </c>
      <c r="BJ150" s="31">
        <v>33539</v>
      </c>
      <c r="BK150" s="31">
        <v>96502</v>
      </c>
      <c r="BL150" s="31">
        <v>24500</v>
      </c>
      <c r="BM150" s="31">
        <v>12807</v>
      </c>
      <c r="BN150" s="31">
        <v>58677</v>
      </c>
      <c r="BO150" s="32">
        <v>475812.8156698987</v>
      </c>
      <c r="BP150" s="31">
        <v>5360</v>
      </c>
      <c r="BQ150" s="31">
        <v>2466</v>
      </c>
      <c r="BR150" s="31">
        <v>13967</v>
      </c>
      <c r="BS150" s="31">
        <v>3562</v>
      </c>
      <c r="BT150" s="31">
        <v>8373</v>
      </c>
      <c r="BU150" s="31">
        <v>3891</v>
      </c>
      <c r="BV150" s="31">
        <v>7565</v>
      </c>
      <c r="BW150" s="31">
        <v>3814</v>
      </c>
      <c r="BX150" s="31">
        <v>2322</v>
      </c>
      <c r="BY150" s="31">
        <v>3307</v>
      </c>
      <c r="BZ150" s="31">
        <v>2645</v>
      </c>
      <c r="CA150" s="31">
        <v>2185</v>
      </c>
      <c r="CB150" s="31">
        <v>2672</v>
      </c>
      <c r="CC150" s="31">
        <v>6388</v>
      </c>
      <c r="CD150" s="31">
        <v>3756</v>
      </c>
      <c r="CE150" s="32">
        <v>72273</v>
      </c>
      <c r="CF150" s="31">
        <v>5671</v>
      </c>
      <c r="CG150" s="32">
        <v>553756.81566989864</v>
      </c>
      <c r="CH150" s="31">
        <v>382892</v>
      </c>
      <c r="CI150" s="31">
        <v>280978</v>
      </c>
      <c r="CJ150" s="31">
        <v>86700</v>
      </c>
      <c r="CK150" s="31">
        <v>267567</v>
      </c>
      <c r="CL150" s="31">
        <v>35670</v>
      </c>
      <c r="CM150" s="31">
        <v>25311</v>
      </c>
      <c r="CN150" s="31">
        <v>22540</v>
      </c>
      <c r="CO150" s="31">
        <v>11280</v>
      </c>
      <c r="CP150" s="31">
        <v>27821</v>
      </c>
      <c r="CQ150" s="31">
        <v>10472</v>
      </c>
      <c r="CR150" s="31">
        <v>7136</v>
      </c>
      <c r="CS150" s="31">
        <v>11320</v>
      </c>
      <c r="CT150" s="31">
        <v>5484</v>
      </c>
      <c r="CU150" s="31">
        <v>29069</v>
      </c>
      <c r="CV150" s="31">
        <v>3200</v>
      </c>
      <c r="CW150" s="31">
        <v>11698</v>
      </c>
      <c r="CX150" s="32">
        <v>1219138</v>
      </c>
      <c r="CY150" s="31">
        <v>6458</v>
      </c>
      <c r="CZ150" s="31">
        <v>2963</v>
      </c>
      <c r="DA150" s="31">
        <v>1388</v>
      </c>
      <c r="DB150" s="31">
        <v>448</v>
      </c>
      <c r="DC150" s="31">
        <v>9444</v>
      </c>
      <c r="DD150" s="31">
        <v>21631</v>
      </c>
      <c r="DE150" s="31">
        <v>4852.4833342210377</v>
      </c>
      <c r="DF150" s="32">
        <v>47184.48333422104</v>
      </c>
      <c r="DG150" s="31">
        <v>348.73773385104136</v>
      </c>
      <c r="DH150" s="31">
        <v>30659</v>
      </c>
      <c r="DI150" s="31">
        <v>14511.301800379026</v>
      </c>
      <c r="DJ150" s="31">
        <v>7141.7625092890758</v>
      </c>
      <c r="DK150" s="31">
        <v>1531.7898588998717</v>
      </c>
      <c r="DL150" s="31">
        <v>6463.5223214285706</v>
      </c>
      <c r="DM150" s="31">
        <v>4399.4959261271051</v>
      </c>
      <c r="DN150" s="31">
        <v>439.30194529842055</v>
      </c>
      <c r="DO150" s="31">
        <v>1179.9701979045401</v>
      </c>
      <c r="DP150" s="31">
        <v>13311.543845007451</v>
      </c>
      <c r="DQ150" s="31">
        <v>14175.432913797198</v>
      </c>
      <c r="DR150" s="31">
        <v>52173</v>
      </c>
      <c r="DS150" s="31">
        <v>1748.9944163786231</v>
      </c>
      <c r="DT150" s="31">
        <v>5091.0573095037289</v>
      </c>
      <c r="DU150" s="31">
        <v>1260</v>
      </c>
      <c r="DV150" s="32">
        <v>154434.91077786463</v>
      </c>
      <c r="DW150" s="32">
        <v>1420757.3941120857</v>
      </c>
      <c r="DX150" s="31">
        <v>15619.346355876556</v>
      </c>
      <c r="DY150" s="31">
        <v>4985</v>
      </c>
      <c r="DZ150" s="31">
        <v>1812.542372881356</v>
      </c>
      <c r="EA150" s="31">
        <v>178.9521416005457</v>
      </c>
      <c r="EB150" s="31">
        <v>2582.1322669947708</v>
      </c>
      <c r="EC150" s="31">
        <v>1089.9317832858083</v>
      </c>
      <c r="ED150" s="31">
        <v>4072.9336978810666</v>
      </c>
      <c r="EE150" s="31">
        <v>81.628903857930183</v>
      </c>
      <c r="EF150" s="31">
        <v>1207.2800392349191</v>
      </c>
      <c r="EG150" s="31">
        <v>1540</v>
      </c>
      <c r="EH150" s="31">
        <v>106.26805869074491</v>
      </c>
      <c r="EI150" s="31">
        <v>1229.6894273127755</v>
      </c>
      <c r="EJ150" s="31">
        <v>3697.695533272562</v>
      </c>
      <c r="EK150" s="31">
        <v>115.41702055376251</v>
      </c>
      <c r="EL150" s="31">
        <v>22103.857566765571</v>
      </c>
      <c r="EM150" s="31">
        <v>146</v>
      </c>
      <c r="EN150" s="31">
        <v>10243.083333333332</v>
      </c>
      <c r="EO150" s="31">
        <v>1605.1120045950604</v>
      </c>
      <c r="EP150" s="31">
        <v>211.13434903047093</v>
      </c>
      <c r="EQ150" s="31">
        <v>7683.8460980036298</v>
      </c>
      <c r="ER150" s="31">
        <v>1009.3159268929503</v>
      </c>
      <c r="ES150" s="31">
        <v>262.06972860125256</v>
      </c>
      <c r="ET150" s="31">
        <v>5328.5155677655675</v>
      </c>
      <c r="EU150" s="31">
        <v>330.57539984767709</v>
      </c>
      <c r="EV150" s="31">
        <v>1113</v>
      </c>
      <c r="EW150" s="31">
        <v>1525</v>
      </c>
      <c r="EX150" s="31">
        <v>5457.4522900763368</v>
      </c>
      <c r="EY150" s="31">
        <v>1183.8173111032281</v>
      </c>
      <c r="EZ150" s="31">
        <v>2092.5188284518827</v>
      </c>
      <c r="FA150" s="31">
        <v>579.87602249488748</v>
      </c>
      <c r="FB150" s="31">
        <v>1534.9533354212338</v>
      </c>
      <c r="FC150" s="31">
        <v>16093</v>
      </c>
      <c r="FD150" s="31">
        <v>8579.1838272225013</v>
      </c>
      <c r="FE150" s="31">
        <v>1250.8957068516913</v>
      </c>
      <c r="FF150" s="31">
        <v>2506.7943529411768</v>
      </c>
      <c r="FG150" s="31">
        <v>30370.928953229399</v>
      </c>
      <c r="FH150" s="31">
        <v>1709.0230886517097</v>
      </c>
      <c r="FI150" s="31">
        <v>49</v>
      </c>
      <c r="FJ150" s="31">
        <v>4149.0989010989006</v>
      </c>
      <c r="FK150" s="31">
        <v>80.599277978339344</v>
      </c>
      <c r="FL150" s="31">
        <v>1760.0236966824643</v>
      </c>
      <c r="FM150" s="31">
        <v>3301</v>
      </c>
      <c r="FN150" s="31">
        <v>45907.006542056071</v>
      </c>
      <c r="FO150" s="31">
        <v>9258.7622704507503</v>
      </c>
      <c r="FP150" s="31">
        <v>256.22379050979657</v>
      </c>
      <c r="FQ150" s="31">
        <v>4175.772815533981</v>
      </c>
      <c r="FR150" s="31">
        <v>836.11870503597117</v>
      </c>
      <c r="FS150" s="31">
        <v>4774.8877755511021</v>
      </c>
      <c r="FT150" s="31">
        <v>4479.1103678929758</v>
      </c>
      <c r="FU150" s="31">
        <v>11712.002328288709</v>
      </c>
      <c r="FV150" s="31">
        <v>2362.2245540398744</v>
      </c>
      <c r="FW150" s="31">
        <v>3148</v>
      </c>
      <c r="FX150" s="31">
        <v>43</v>
      </c>
      <c r="FY150" s="32">
        <v>257531.60231784129</v>
      </c>
      <c r="GA150" s="60">
        <v>7151719.4500729386</v>
      </c>
    </row>
    <row r="151" spans="1:183">
      <c r="A151" s="61">
        <v>1957</v>
      </c>
      <c r="B151" s="31">
        <v>39818</v>
      </c>
      <c r="C151" s="31">
        <v>58381</v>
      </c>
      <c r="D151" s="31">
        <v>35746</v>
      </c>
      <c r="E151" s="31">
        <v>23739</v>
      </c>
      <c r="F151" s="31">
        <v>305308</v>
      </c>
      <c r="G151" s="31">
        <v>461071</v>
      </c>
      <c r="H151" s="31">
        <v>251732</v>
      </c>
      <c r="I151" s="31">
        <v>83950</v>
      </c>
      <c r="J151" s="31">
        <v>23436.094538154102</v>
      </c>
      <c r="K151" s="31">
        <v>58154</v>
      </c>
      <c r="L151" s="31">
        <v>60002</v>
      </c>
      <c r="M151" s="31">
        <v>412315</v>
      </c>
      <c r="N151" s="32">
        <v>1813652.0945381541</v>
      </c>
      <c r="O151" s="31">
        <v>11266</v>
      </c>
      <c r="P151" s="31">
        <v>23147</v>
      </c>
      <c r="Q151" s="31">
        <v>23445</v>
      </c>
      <c r="R151" s="31">
        <v>90901</v>
      </c>
      <c r="S151" s="31">
        <v>7752</v>
      </c>
      <c r="T151" s="32">
        <v>1970163.0945381541</v>
      </c>
      <c r="U151" s="31">
        <v>78577</v>
      </c>
      <c r="V151" s="31">
        <v>20165</v>
      </c>
      <c r="W151" s="31">
        <v>146402</v>
      </c>
      <c r="X151" s="31">
        <v>1878063</v>
      </c>
      <c r="Y151" s="32">
        <v>2123207</v>
      </c>
      <c r="Z151" s="31">
        <v>1874</v>
      </c>
      <c r="AA151" s="31">
        <v>17830.533323716099</v>
      </c>
      <c r="AB151" s="31">
        <v>57703.567839195974</v>
      </c>
      <c r="AC151" s="31">
        <v>31184.149275718144</v>
      </c>
      <c r="AD151" s="31">
        <v>83641.271424119652</v>
      </c>
      <c r="AE151" s="31">
        <v>29805</v>
      </c>
      <c r="AF151" s="31">
        <v>35572.710333692143</v>
      </c>
      <c r="AG151" s="32">
        <v>257611.23219644203</v>
      </c>
      <c r="AH151" s="31"/>
      <c r="AI151" s="31"/>
      <c r="AJ151" s="31"/>
      <c r="AK151" s="31"/>
      <c r="AL151" s="31"/>
      <c r="AM151" s="32"/>
      <c r="AN151" s="31"/>
      <c r="AO151" s="31"/>
      <c r="AP151" s="32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2">
        <v>724470</v>
      </c>
      <c r="BG151" s="31">
        <v>107087</v>
      </c>
      <c r="BH151" s="31">
        <v>130717</v>
      </c>
      <c r="BI151" s="31">
        <v>30055.89664486637</v>
      </c>
      <c r="BJ151" s="31">
        <v>34766</v>
      </c>
      <c r="BK151" s="31">
        <v>103812</v>
      </c>
      <c r="BL151" s="31">
        <v>25696</v>
      </c>
      <c r="BM151" s="31">
        <v>12932</v>
      </c>
      <c r="BN151" s="31">
        <v>67414</v>
      </c>
      <c r="BO151" s="32">
        <v>512479.89664486639</v>
      </c>
      <c r="BP151" s="31">
        <v>5183</v>
      </c>
      <c r="BQ151" s="31">
        <v>2676</v>
      </c>
      <c r="BR151" s="31">
        <v>15980</v>
      </c>
      <c r="BS151" s="31">
        <v>3787</v>
      </c>
      <c r="BT151" s="31">
        <v>8751</v>
      </c>
      <c r="BU151" s="31">
        <v>4098</v>
      </c>
      <c r="BV151" s="31">
        <v>7992</v>
      </c>
      <c r="BW151" s="31">
        <v>3587</v>
      </c>
      <c r="BX151" s="31">
        <v>2429</v>
      </c>
      <c r="BY151" s="31">
        <v>3789</v>
      </c>
      <c r="BZ151" s="31">
        <v>2868</v>
      </c>
      <c r="CA151" s="31">
        <v>2414</v>
      </c>
      <c r="CB151" s="31">
        <v>2795</v>
      </c>
      <c r="CC151" s="31">
        <v>6708</v>
      </c>
      <c r="CD151" s="31">
        <v>4088</v>
      </c>
      <c r="CE151" s="32">
        <v>77145</v>
      </c>
      <c r="CF151" s="31">
        <v>5991</v>
      </c>
      <c r="CG151" s="32">
        <v>595615.89664486633</v>
      </c>
      <c r="CH151" s="31">
        <v>405386</v>
      </c>
      <c r="CI151" s="31">
        <v>277924</v>
      </c>
      <c r="CJ151" s="31">
        <v>92631</v>
      </c>
      <c r="CK151" s="31">
        <v>287130</v>
      </c>
      <c r="CL151" s="31">
        <v>37599</v>
      </c>
      <c r="CM151" s="31">
        <v>27262</v>
      </c>
      <c r="CN151" s="31">
        <v>22792</v>
      </c>
      <c r="CO151" s="31">
        <v>12110</v>
      </c>
      <c r="CP151" s="31">
        <v>27231</v>
      </c>
      <c r="CQ151" s="31">
        <v>11089</v>
      </c>
      <c r="CR151" s="31">
        <v>7729</v>
      </c>
      <c r="CS151" s="31">
        <v>11257</v>
      </c>
      <c r="CT151" s="31">
        <v>5484</v>
      </c>
      <c r="CU151" s="31">
        <v>30339</v>
      </c>
      <c r="CV151" s="31">
        <v>3352</v>
      </c>
      <c r="CW151" s="31">
        <v>11869</v>
      </c>
      <c r="CX151" s="32">
        <v>1271184</v>
      </c>
      <c r="CY151" s="31">
        <v>6458</v>
      </c>
      <c r="CZ151" s="31">
        <v>3163</v>
      </c>
      <c r="DA151" s="31">
        <v>1431</v>
      </c>
      <c r="DB151" s="31">
        <v>473</v>
      </c>
      <c r="DC151" s="31">
        <v>10230</v>
      </c>
      <c r="DD151" s="31">
        <v>22486</v>
      </c>
      <c r="DE151" s="31">
        <v>5046.5361189668665</v>
      </c>
      <c r="DF151" s="32">
        <v>49287.536118966869</v>
      </c>
      <c r="DG151" s="31">
        <v>370.73020355335922</v>
      </c>
      <c r="DH151" s="31">
        <v>34939</v>
      </c>
      <c r="DI151" s="31">
        <v>14370.483733417561</v>
      </c>
      <c r="DJ151" s="31">
        <v>7761.3674758484021</v>
      </c>
      <c r="DK151" s="31">
        <v>1570.9947181770169</v>
      </c>
      <c r="DL151" s="31">
        <v>6693.4665178571422</v>
      </c>
      <c r="DM151" s="31">
        <v>4475.6920152091252</v>
      </c>
      <c r="DN151" s="31">
        <v>467.00567157850105</v>
      </c>
      <c r="DO151" s="31">
        <v>1222.6840512223516</v>
      </c>
      <c r="DP151" s="31">
        <v>13785.111058122204</v>
      </c>
      <c r="DQ151" s="31">
        <v>15050.875326525766</v>
      </c>
      <c r="DR151" s="31">
        <v>56321</v>
      </c>
      <c r="DS151" s="31">
        <v>1812.265532216609</v>
      </c>
      <c r="DT151" s="31">
        <v>5227.7961202032629</v>
      </c>
      <c r="DU151" s="31">
        <v>1321</v>
      </c>
      <c r="DV151" s="32">
        <v>165389.47242393132</v>
      </c>
      <c r="DW151" s="32">
        <v>1485861.0085428981</v>
      </c>
      <c r="DX151" s="31">
        <v>17391.23801707157</v>
      </c>
      <c r="DY151" s="31">
        <v>5461</v>
      </c>
      <c r="DZ151" s="31">
        <v>1812.542372881356</v>
      </c>
      <c r="EA151" s="31">
        <v>184.05220263526368</v>
      </c>
      <c r="EB151" s="31">
        <v>2675.5373731159643</v>
      </c>
      <c r="EC151" s="31">
        <v>1131.6231629743368</v>
      </c>
      <c r="ED151" s="31">
        <v>4223.7830940988833</v>
      </c>
      <c r="EE151" s="31">
        <v>81.233925290875689</v>
      </c>
      <c r="EF151" s="31">
        <v>1251.9941147621382</v>
      </c>
      <c r="EG151" s="31">
        <v>1597</v>
      </c>
      <c r="EH151" s="31">
        <v>110.25</v>
      </c>
      <c r="EI151" s="31">
        <v>1275.2334801762117</v>
      </c>
      <c r="EJ151" s="31">
        <v>3834.6472196900645</v>
      </c>
      <c r="EK151" s="31">
        <v>119.8284355359266</v>
      </c>
      <c r="EL151" s="31">
        <v>23145.400593471801</v>
      </c>
      <c r="EM151" s="31">
        <v>151</v>
      </c>
      <c r="EN151" s="31">
        <v>10167.333333333332</v>
      </c>
      <c r="EO151" s="31">
        <v>1664.5605973578406</v>
      </c>
      <c r="EP151" s="31">
        <v>219.21052631578945</v>
      </c>
      <c r="EQ151" s="31">
        <v>7933.4373865698726</v>
      </c>
      <c r="ER151" s="31">
        <v>1045.3909328269642</v>
      </c>
      <c r="ES151" s="31">
        <v>279.47473903966596</v>
      </c>
      <c r="ET151" s="31">
        <v>5503.7432844932837</v>
      </c>
      <c r="EU151" s="31">
        <v>343.22036049758827</v>
      </c>
      <c r="EV151" s="31">
        <v>1155</v>
      </c>
      <c r="EW151" s="31">
        <v>1592</v>
      </c>
      <c r="EX151" s="31">
        <v>5659.5801526717569</v>
      </c>
      <c r="EY151" s="31">
        <v>1233.1050017736786</v>
      </c>
      <c r="EZ151" s="31">
        <v>2170.0195258019526</v>
      </c>
      <c r="FA151" s="31">
        <v>601.33563394683028</v>
      </c>
      <c r="FB151" s="31">
        <v>1593.6673974318821</v>
      </c>
      <c r="FC151" s="31">
        <v>16195</v>
      </c>
      <c r="FD151" s="31">
        <v>8770.4620793571066</v>
      </c>
      <c r="FE151" s="31">
        <v>1298.9685602775369</v>
      </c>
      <c r="FF151" s="31">
        <v>2599.6385882352943</v>
      </c>
      <c r="FG151" s="31">
        <v>31615.442984409801</v>
      </c>
      <c r="FH151" s="31">
        <v>1773.0614245262468</v>
      </c>
      <c r="FI151" s="31">
        <v>49</v>
      </c>
      <c r="FJ151" s="31">
        <v>4302.7692307692314</v>
      </c>
      <c r="FK151" s="31">
        <v>83.682310469314075</v>
      </c>
      <c r="FL151" s="31">
        <v>1825.7677725118485</v>
      </c>
      <c r="FM151" s="31">
        <v>3425</v>
      </c>
      <c r="FN151" s="31">
        <v>47664.707242990662</v>
      </c>
      <c r="FO151" s="31">
        <v>9133.1973288814679</v>
      </c>
      <c r="FP151" s="31">
        <v>266.02470052929704</v>
      </c>
      <c r="FQ151" s="31">
        <v>4276.6368932038831</v>
      </c>
      <c r="FR151" s="31">
        <v>867.06115107913672</v>
      </c>
      <c r="FS151" s="31">
        <v>4578.8743200687086</v>
      </c>
      <c r="FT151" s="31">
        <v>4672.5351170568556</v>
      </c>
      <c r="FU151" s="31">
        <v>12083.075669383003</v>
      </c>
      <c r="FV151" s="31">
        <v>2465.1500524658973</v>
      </c>
      <c r="FW151" s="31">
        <v>3368</v>
      </c>
      <c r="FX151" s="31">
        <v>46</v>
      </c>
      <c r="FY151" s="32">
        <v>266967.49828998011</v>
      </c>
      <c r="GA151" s="60">
        <v>7423895.7302123401</v>
      </c>
    </row>
    <row r="152" spans="1:183">
      <c r="A152" s="61">
        <v>1958</v>
      </c>
      <c r="B152" s="31">
        <v>41272</v>
      </c>
      <c r="C152" s="31">
        <v>58316</v>
      </c>
      <c r="D152" s="31">
        <v>36551</v>
      </c>
      <c r="E152" s="31">
        <v>23867</v>
      </c>
      <c r="F152" s="31">
        <v>312966</v>
      </c>
      <c r="G152" s="31">
        <v>481599</v>
      </c>
      <c r="H152" s="31">
        <v>265192</v>
      </c>
      <c r="I152" s="31">
        <v>83701</v>
      </c>
      <c r="J152" s="31">
        <v>23436.094538154102</v>
      </c>
      <c r="K152" s="31">
        <v>59605</v>
      </c>
      <c r="L152" s="31">
        <v>58732</v>
      </c>
      <c r="M152" s="31">
        <v>411450</v>
      </c>
      <c r="N152" s="32">
        <v>1856687.0945381541</v>
      </c>
      <c r="O152" s="31">
        <v>11034</v>
      </c>
      <c r="P152" s="31">
        <v>24218</v>
      </c>
      <c r="Q152" s="31">
        <v>23753</v>
      </c>
      <c r="R152" s="31">
        <v>94829</v>
      </c>
      <c r="S152" s="31">
        <v>7966</v>
      </c>
      <c r="T152" s="32">
        <v>2018487.0945381541</v>
      </c>
      <c r="U152" s="31">
        <v>82351</v>
      </c>
      <c r="V152" s="31">
        <v>20957</v>
      </c>
      <c r="W152" s="31">
        <v>149021</v>
      </c>
      <c r="X152" s="31">
        <v>1859088</v>
      </c>
      <c r="Y152" s="32">
        <v>2111417</v>
      </c>
      <c r="Z152" s="31">
        <v>2018</v>
      </c>
      <c r="AA152" s="31">
        <v>19381.638920946334</v>
      </c>
      <c r="AB152" s="31">
        <v>62116.683417085427</v>
      </c>
      <c r="AC152" s="31">
        <v>33272.960962435551</v>
      </c>
      <c r="AD152" s="31">
        <v>87710.962916796518</v>
      </c>
      <c r="AE152" s="31">
        <v>31121</v>
      </c>
      <c r="AF152" s="31">
        <v>37013.524004305713</v>
      </c>
      <c r="AG152" s="32">
        <v>272634.77022156958</v>
      </c>
      <c r="AH152" s="31"/>
      <c r="AI152" s="31"/>
      <c r="AJ152" s="31"/>
      <c r="AK152" s="31"/>
      <c r="AL152" s="31"/>
      <c r="AM152" s="32"/>
      <c r="AN152" s="31"/>
      <c r="AO152" s="31"/>
      <c r="AP152" s="32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2">
        <v>778840</v>
      </c>
      <c r="BG152" s="31">
        <v>113655</v>
      </c>
      <c r="BH152" s="31">
        <v>142577</v>
      </c>
      <c r="BI152" s="31">
        <v>31706.107171360592</v>
      </c>
      <c r="BJ152" s="31">
        <v>35639</v>
      </c>
      <c r="BK152" s="31">
        <v>109333</v>
      </c>
      <c r="BL152" s="31">
        <v>25775</v>
      </c>
      <c r="BM152" s="31">
        <v>13292</v>
      </c>
      <c r="BN152" s="31">
        <v>68540</v>
      </c>
      <c r="BO152" s="32">
        <v>540517.10717136064</v>
      </c>
      <c r="BP152" s="31">
        <v>5306</v>
      </c>
      <c r="BQ152" s="31">
        <v>3007</v>
      </c>
      <c r="BR152" s="31">
        <v>15980</v>
      </c>
      <c r="BS152" s="31">
        <v>3989</v>
      </c>
      <c r="BT152" s="31">
        <v>9007</v>
      </c>
      <c r="BU152" s="31">
        <v>4187</v>
      </c>
      <c r="BV152" s="31">
        <v>8365</v>
      </c>
      <c r="BW152" s="31">
        <v>3871</v>
      </c>
      <c r="BX152" s="31">
        <v>2506</v>
      </c>
      <c r="BY152" s="31">
        <v>3849</v>
      </c>
      <c r="BZ152" s="31">
        <v>2877</v>
      </c>
      <c r="CA152" s="31">
        <v>2432</v>
      </c>
      <c r="CB152" s="31">
        <v>2952</v>
      </c>
      <c r="CC152" s="31">
        <v>6901</v>
      </c>
      <c r="CD152" s="31">
        <v>4423</v>
      </c>
      <c r="CE152" s="32">
        <v>79652</v>
      </c>
      <c r="CF152" s="31">
        <v>6328</v>
      </c>
      <c r="CG152" s="32">
        <v>626497.10717136064</v>
      </c>
      <c r="CH152" s="31">
        <v>450977</v>
      </c>
      <c r="CI152" s="31">
        <v>299137</v>
      </c>
      <c r="CJ152" s="31">
        <v>89293</v>
      </c>
      <c r="CK152" s="31">
        <v>303857</v>
      </c>
      <c r="CL152" s="31">
        <v>38900</v>
      </c>
      <c r="CM152" s="31">
        <v>28691</v>
      </c>
      <c r="CN152" s="31">
        <v>23616</v>
      </c>
      <c r="CO152" s="31">
        <v>12923</v>
      </c>
      <c r="CP152" s="31">
        <v>26702</v>
      </c>
      <c r="CQ152" s="31">
        <v>10785</v>
      </c>
      <c r="CR152" s="31">
        <v>8345</v>
      </c>
      <c r="CS152" s="31">
        <v>11256</v>
      </c>
      <c r="CT152" s="31">
        <v>5792</v>
      </c>
      <c r="CU152" s="31">
        <v>30762</v>
      </c>
      <c r="CV152" s="31">
        <v>3485</v>
      </c>
      <c r="CW152" s="31">
        <v>12214</v>
      </c>
      <c r="CX152" s="32">
        <v>1356735</v>
      </c>
      <c r="CY152" s="31">
        <v>6821</v>
      </c>
      <c r="CZ152" s="31">
        <v>3322</v>
      </c>
      <c r="DA152" s="31">
        <v>1476</v>
      </c>
      <c r="DB152" s="31">
        <v>499</v>
      </c>
      <c r="DC152" s="31">
        <v>10816</v>
      </c>
      <c r="DD152" s="31">
        <v>23372</v>
      </c>
      <c r="DE152" s="31">
        <v>5235.2385517593066</v>
      </c>
      <c r="DF152" s="32">
        <v>51541.238551759307</v>
      </c>
      <c r="DG152" s="31">
        <v>393.93105071184846</v>
      </c>
      <c r="DH152" s="31">
        <v>39013</v>
      </c>
      <c r="DI152" s="31">
        <v>16039.177826910929</v>
      </c>
      <c r="DJ152" s="31">
        <v>8319.3742878375033</v>
      </c>
      <c r="DK152" s="31">
        <v>1728.7476043160041</v>
      </c>
      <c r="DL152" s="31">
        <v>7023.75</v>
      </c>
      <c r="DM152" s="31">
        <v>3839.6203150461711</v>
      </c>
      <c r="DN152" s="31">
        <v>496.23158062122337</v>
      </c>
      <c r="DO152" s="31">
        <v>1282.1783469150173</v>
      </c>
      <c r="DP152" s="31">
        <v>14465.325782414307</v>
      </c>
      <c r="DQ152" s="31">
        <v>12971.699596295415</v>
      </c>
      <c r="DR152" s="31">
        <v>58892</v>
      </c>
      <c r="DS152" s="31">
        <v>1901.5229992023401</v>
      </c>
      <c r="DT152" s="31">
        <v>5366.7930296259419</v>
      </c>
      <c r="DU152" s="31">
        <v>1380</v>
      </c>
      <c r="DV152" s="32">
        <v>173113.35241989669</v>
      </c>
      <c r="DW152" s="32">
        <v>1581389.5909716559</v>
      </c>
      <c r="DX152" s="31">
        <v>18022.322718319108</v>
      </c>
      <c r="DY152" s="31">
        <v>5751</v>
      </c>
      <c r="DZ152" s="31">
        <v>1879.6064406779662</v>
      </c>
      <c r="EA152" s="31">
        <v>189.0022618748429</v>
      </c>
      <c r="EB152" s="31">
        <v>2777.2451553368201</v>
      </c>
      <c r="EC152" s="31">
        <v>1163.1044088615924</v>
      </c>
      <c r="ED152" s="31">
        <v>4381.1911597174758</v>
      </c>
      <c r="EE152" s="31">
        <v>83.011328842620927</v>
      </c>
      <c r="EF152" s="31">
        <v>1298.6522805296713</v>
      </c>
      <c r="EG152" s="31">
        <v>1657</v>
      </c>
      <c r="EH152" s="31">
        <v>113.40237020316027</v>
      </c>
      <c r="EI152" s="31">
        <v>1322.7577092511015</v>
      </c>
      <c r="EJ152" s="31">
        <v>3977.5533272561529</v>
      </c>
      <c r="EK152" s="31">
        <v>123.15950399184645</v>
      </c>
      <c r="EL152" s="31">
        <v>24244.807121661714</v>
      </c>
      <c r="EM152" s="31">
        <v>156</v>
      </c>
      <c r="EN152" s="31">
        <v>10504</v>
      </c>
      <c r="EO152" s="31">
        <v>1726.5939115450892</v>
      </c>
      <c r="EP152" s="31">
        <v>225.30886426592795</v>
      </c>
      <c r="EQ152" s="31">
        <v>7802.6990925589844</v>
      </c>
      <c r="ER152" s="31">
        <v>1076.7605032043675</v>
      </c>
      <c r="ES152" s="31">
        <v>288.42588726513571</v>
      </c>
      <c r="ET152" s="31">
        <v>5563.4800061050055</v>
      </c>
      <c r="EU152" s="31">
        <v>356.12338156892616</v>
      </c>
      <c r="EV152" s="31">
        <v>1188</v>
      </c>
      <c r="EW152" s="31">
        <v>1755</v>
      </c>
      <c r="EX152" s="31">
        <v>5870.4961832061072</v>
      </c>
      <c r="EY152" s="31">
        <v>1278.7417523944662</v>
      </c>
      <c r="EZ152" s="31">
        <v>2249.2050209205017</v>
      </c>
      <c r="FA152" s="31">
        <v>623.26175869120652</v>
      </c>
      <c r="FB152" s="31">
        <v>1638.0025054807388</v>
      </c>
      <c r="FC152" s="31">
        <v>16299</v>
      </c>
      <c r="FD152" s="31">
        <v>9188.4404821697644</v>
      </c>
      <c r="FE152" s="31">
        <v>1335.0232003469214</v>
      </c>
      <c r="FF152" s="31">
        <v>2696.5195294117643</v>
      </c>
      <c r="FG152" s="31">
        <v>31256.448552338526</v>
      </c>
      <c r="FH152" s="31">
        <v>1823.7584404269221</v>
      </c>
      <c r="FI152" s="31">
        <v>54</v>
      </c>
      <c r="FJ152" s="31">
        <v>4463.1208791208792</v>
      </c>
      <c r="FK152" s="31">
        <v>86.010314595152124</v>
      </c>
      <c r="FL152" s="31">
        <v>1877.8151658767772</v>
      </c>
      <c r="FM152" s="31">
        <v>3520</v>
      </c>
      <c r="FN152" s="31">
        <v>48664.184112149524</v>
      </c>
      <c r="FO152" s="31">
        <v>9509.8921535893151</v>
      </c>
      <c r="FP152" s="31">
        <v>273.42538768687893</v>
      </c>
      <c r="FQ152" s="31">
        <v>4313.6203883495145</v>
      </c>
      <c r="FR152" s="31">
        <v>898.67625899280563</v>
      </c>
      <c r="FS152" s="31">
        <v>5174.7552247351841</v>
      </c>
      <c r="FT152" s="31">
        <v>4702.8762541806018</v>
      </c>
      <c r="FU152" s="31">
        <v>11735.194412107103</v>
      </c>
      <c r="FV152" s="31">
        <v>2401.032528856244</v>
      </c>
      <c r="FW152" s="31">
        <v>3412</v>
      </c>
      <c r="FX152" s="31">
        <v>49</v>
      </c>
      <c r="FY152" s="32">
        <v>273020.70793866442</v>
      </c>
      <c r="GA152" s="60">
        <v>7662286.2708414048</v>
      </c>
    </row>
    <row r="153" spans="1:183">
      <c r="A153" s="61">
        <v>1959</v>
      </c>
      <c r="B153" s="31">
        <v>42445</v>
      </c>
      <c r="C153" s="31">
        <v>60160</v>
      </c>
      <c r="D153" s="31">
        <v>39270</v>
      </c>
      <c r="E153" s="31">
        <v>25285</v>
      </c>
      <c r="F153" s="31">
        <v>321924</v>
      </c>
      <c r="G153" s="31">
        <v>516821</v>
      </c>
      <c r="H153" s="31">
        <v>281707</v>
      </c>
      <c r="I153" s="31">
        <v>87793</v>
      </c>
      <c r="J153" s="31">
        <v>24423.995511776302</v>
      </c>
      <c r="K153" s="31">
        <v>62219</v>
      </c>
      <c r="L153" s="31">
        <v>62425</v>
      </c>
      <c r="M153" s="31">
        <v>428107</v>
      </c>
      <c r="N153" s="32">
        <v>1952579.9955117763</v>
      </c>
      <c r="O153" s="31">
        <v>11481</v>
      </c>
      <c r="P153" s="31">
        <v>25107</v>
      </c>
      <c r="Q153" s="31">
        <v>25039</v>
      </c>
      <c r="R153" s="31">
        <v>92651</v>
      </c>
      <c r="S153" s="31">
        <v>8279</v>
      </c>
      <c r="T153" s="32">
        <v>2115136.9955117763</v>
      </c>
      <c r="U153" s="31">
        <v>87421</v>
      </c>
      <c r="V153" s="31">
        <v>22449</v>
      </c>
      <c r="W153" s="31">
        <v>155062</v>
      </c>
      <c r="X153" s="31">
        <v>1997061</v>
      </c>
      <c r="Y153" s="32">
        <v>2261993</v>
      </c>
      <c r="Z153" s="31">
        <v>2170</v>
      </c>
      <c r="AA153" s="31">
        <v>20925.563473744947</v>
      </c>
      <c r="AB153" s="31">
        <v>64836.716917922946</v>
      </c>
      <c r="AC153" s="31">
        <v>34621.642523938128</v>
      </c>
      <c r="AD153" s="31">
        <v>90262.112807728277</v>
      </c>
      <c r="AE153" s="31">
        <v>32496</v>
      </c>
      <c r="AF153" s="31">
        <v>41573.769214208827</v>
      </c>
      <c r="AG153" s="32">
        <v>286885.80493754311</v>
      </c>
      <c r="AH153" s="31"/>
      <c r="AI153" s="31"/>
      <c r="AJ153" s="31"/>
      <c r="AK153" s="31"/>
      <c r="AL153" s="31"/>
      <c r="AM153" s="32"/>
      <c r="AN153" s="31"/>
      <c r="AO153" s="31"/>
      <c r="AP153" s="32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2">
        <v>770244</v>
      </c>
      <c r="BG153" s="31">
        <v>106303</v>
      </c>
      <c r="BH153" s="31">
        <v>154538</v>
      </c>
      <c r="BI153" s="31">
        <v>29910.358900891744</v>
      </c>
      <c r="BJ153" s="31">
        <v>38207</v>
      </c>
      <c r="BK153" s="31">
        <v>112599</v>
      </c>
      <c r="BL153" s="31">
        <v>25907</v>
      </c>
      <c r="BM153" s="31">
        <v>12125</v>
      </c>
      <c r="BN153" s="31">
        <v>72658</v>
      </c>
      <c r="BO153" s="32">
        <v>552247.35890089173</v>
      </c>
      <c r="BP153" s="31">
        <v>5289</v>
      </c>
      <c r="BQ153" s="31">
        <v>3118</v>
      </c>
      <c r="BR153" s="31">
        <v>14263</v>
      </c>
      <c r="BS153" s="31">
        <v>4012</v>
      </c>
      <c r="BT153" s="31">
        <v>9490</v>
      </c>
      <c r="BU153" s="31">
        <v>4375</v>
      </c>
      <c r="BV153" s="31">
        <v>8778</v>
      </c>
      <c r="BW153" s="31">
        <v>3688</v>
      </c>
      <c r="BX153" s="31">
        <v>2569</v>
      </c>
      <c r="BY153" s="31">
        <v>4064</v>
      </c>
      <c r="BZ153" s="31">
        <v>2920</v>
      </c>
      <c r="CA153" s="31">
        <v>2589</v>
      </c>
      <c r="CB153" s="31">
        <v>2944</v>
      </c>
      <c r="CC153" s="31">
        <v>7521</v>
      </c>
      <c r="CD153" s="31">
        <v>4692</v>
      </c>
      <c r="CE153" s="32">
        <v>80312</v>
      </c>
      <c r="CF153" s="31">
        <v>6685</v>
      </c>
      <c r="CG153" s="32">
        <v>639244.35890089173</v>
      </c>
      <c r="CH153" s="31">
        <v>457139</v>
      </c>
      <c r="CI153" s="31">
        <v>305499</v>
      </c>
      <c r="CJ153" s="31">
        <v>93129</v>
      </c>
      <c r="CK153" s="31">
        <v>331570</v>
      </c>
      <c r="CL153" s="31">
        <v>41548</v>
      </c>
      <c r="CM153" s="31">
        <v>29803</v>
      </c>
      <c r="CN153" s="31">
        <v>26457</v>
      </c>
      <c r="CO153" s="31">
        <v>13912</v>
      </c>
      <c r="CP153" s="31">
        <v>28126</v>
      </c>
      <c r="CQ153" s="31">
        <v>12457</v>
      </c>
      <c r="CR153" s="31">
        <v>8981</v>
      </c>
      <c r="CS153" s="31">
        <v>12026</v>
      </c>
      <c r="CT153" s="31">
        <v>5957</v>
      </c>
      <c r="CU153" s="31">
        <v>31095</v>
      </c>
      <c r="CV153" s="31">
        <v>3470</v>
      </c>
      <c r="CW153" s="31">
        <v>12385</v>
      </c>
      <c r="CX153" s="32">
        <v>1413554</v>
      </c>
      <c r="CY153" s="31">
        <v>7016</v>
      </c>
      <c r="CZ153" s="31">
        <v>3646</v>
      </c>
      <c r="DA153" s="31">
        <v>1521</v>
      </c>
      <c r="DB153" s="31">
        <v>528</v>
      </c>
      <c r="DC153" s="31">
        <v>11260</v>
      </c>
      <c r="DD153" s="31">
        <v>24289</v>
      </c>
      <c r="DE153" s="31">
        <v>5439.080138051334</v>
      </c>
      <c r="DF153" s="32">
        <v>53699.080138051337</v>
      </c>
      <c r="DG153" s="31">
        <v>418.82362630897757</v>
      </c>
      <c r="DH153" s="31">
        <v>42360</v>
      </c>
      <c r="DI153" s="31">
        <v>16715.104548325962</v>
      </c>
      <c r="DJ153" s="31">
        <v>9370.166336388409</v>
      </c>
      <c r="DK153" s="31">
        <v>1858.497019542745</v>
      </c>
      <c r="DL153" s="31">
        <v>7747.0290178571431</v>
      </c>
      <c r="DM153" s="31">
        <v>4164.281912004345</v>
      </c>
      <c r="DN153" s="31">
        <v>527.58854553164429</v>
      </c>
      <c r="DO153" s="31">
        <v>1414.8963911525029</v>
      </c>
      <c r="DP153" s="31">
        <v>15954.909925484353</v>
      </c>
      <c r="DQ153" s="31">
        <v>13459.927095701732</v>
      </c>
      <c r="DR153" s="31">
        <v>61600</v>
      </c>
      <c r="DS153" s="31">
        <v>2096.9855534875473</v>
      </c>
      <c r="DT153" s="31">
        <v>5510.1429709881377</v>
      </c>
      <c r="DU153" s="31">
        <v>1462</v>
      </c>
      <c r="DV153" s="32">
        <v>184660.35294277352</v>
      </c>
      <c r="DW153" s="32">
        <v>1651913.4330808248</v>
      </c>
      <c r="DX153" s="31">
        <v>21323.381155613915</v>
      </c>
      <c r="DY153" s="31">
        <v>5777</v>
      </c>
      <c r="DZ153" s="31">
        <v>1950.2955932203388</v>
      </c>
      <c r="EA153" s="31">
        <v>195.00233368039349</v>
      </c>
      <c r="EB153" s="31">
        <v>2876.8772685327594</v>
      </c>
      <c r="EC153" s="31">
        <v>1230.3211230533011</v>
      </c>
      <c r="ED153" s="31">
        <v>4541.8785600364545</v>
      </c>
      <c r="EE153" s="31">
        <v>92.754133496631965</v>
      </c>
      <c r="EF153" s="31">
        <v>1346.2824914173614</v>
      </c>
      <c r="EG153" s="31">
        <v>1717</v>
      </c>
      <c r="EH153" s="31">
        <v>119.95598194130926</v>
      </c>
      <c r="EI153" s="31">
        <v>1372.2621145374451</v>
      </c>
      <c r="EJ153" s="31">
        <v>4123.4366453965367</v>
      </c>
      <c r="EK153" s="31">
        <v>130.36181416680822</v>
      </c>
      <c r="EL153" s="31">
        <v>25402.077151335307</v>
      </c>
      <c r="EM153" s="31">
        <v>165</v>
      </c>
      <c r="EN153" s="31">
        <v>10790.166666666666</v>
      </c>
      <c r="EO153" s="31">
        <v>1791.2119471568064</v>
      </c>
      <c r="EP153" s="31">
        <v>238.3296398891967</v>
      </c>
      <c r="EQ153" s="31">
        <v>8931.8025408348458</v>
      </c>
      <c r="ER153" s="31">
        <v>1138.7154046997387</v>
      </c>
      <c r="ES153" s="31">
        <v>292.23841336116908</v>
      </c>
      <c r="ET153" s="31">
        <v>5698.8832417582407</v>
      </c>
      <c r="EU153" s="31">
        <v>366.44579842599649</v>
      </c>
      <c r="EV153" s="31">
        <v>1257</v>
      </c>
      <c r="EW153" s="31">
        <v>1897</v>
      </c>
      <c r="EX153" s="31">
        <v>6085.8062977099235</v>
      </c>
      <c r="EY153" s="31">
        <v>1324.3785030152535</v>
      </c>
      <c r="EZ153" s="31">
        <v>2333.444909344491</v>
      </c>
      <c r="FA153" s="31">
        <v>646.5874233128834</v>
      </c>
      <c r="FB153" s="31">
        <v>1732.6639523958659</v>
      </c>
      <c r="FC153" s="31">
        <v>16402</v>
      </c>
      <c r="FD153" s="31">
        <v>9684.3470617780004</v>
      </c>
      <c r="FE153" s="31">
        <v>1412.1400693842152</v>
      </c>
      <c r="FF153" s="31">
        <v>2797.4371764705879</v>
      </c>
      <c r="FG153" s="31">
        <v>32620.627394209354</v>
      </c>
      <c r="FH153" s="31">
        <v>1929.1548682204311</v>
      </c>
      <c r="FI153" s="31">
        <v>49</v>
      </c>
      <c r="FJ153" s="31">
        <v>4626.8131868131868</v>
      </c>
      <c r="FK153" s="31">
        <v>90.980917998968536</v>
      </c>
      <c r="FL153" s="31">
        <v>1986.0189573459716</v>
      </c>
      <c r="FM153" s="31">
        <v>3726</v>
      </c>
      <c r="FN153" s="31">
        <v>50835.461448598136</v>
      </c>
      <c r="FO153" s="31">
        <v>10639.976627712855</v>
      </c>
      <c r="FP153" s="31">
        <v>289.22685486117558</v>
      </c>
      <c r="FQ153" s="31">
        <v>4525.43495145631</v>
      </c>
      <c r="FR153" s="31">
        <v>932.30935251798564</v>
      </c>
      <c r="FS153" s="31">
        <v>4959.1404237045517</v>
      </c>
      <c r="FT153" s="31">
        <v>4941.8127090301005</v>
      </c>
      <c r="FU153" s="31">
        <v>12144.921226232051</v>
      </c>
      <c r="FV153" s="31">
        <v>2902.1615949632742</v>
      </c>
      <c r="FW153" s="31">
        <v>3596</v>
      </c>
      <c r="FX153" s="31">
        <v>53</v>
      </c>
      <c r="FY153" s="32">
        <v>288032.52592629683</v>
      </c>
      <c r="GA153" s="60">
        <v>8013450.1183573324</v>
      </c>
    </row>
    <row r="154" spans="1:183">
      <c r="A154" s="61">
        <v>1960</v>
      </c>
      <c r="B154" s="31">
        <v>45939</v>
      </c>
      <c r="C154" s="31">
        <v>63394</v>
      </c>
      <c r="D154" s="31">
        <v>40367</v>
      </c>
      <c r="E154" s="31">
        <v>27598</v>
      </c>
      <c r="F154" s="31">
        <v>344609</v>
      </c>
      <c r="G154" s="31">
        <v>558482</v>
      </c>
      <c r="H154" s="31">
        <v>296981</v>
      </c>
      <c r="I154" s="31">
        <v>95180</v>
      </c>
      <c r="J154" s="31">
        <v>25798.249231189602</v>
      </c>
      <c r="K154" s="31">
        <v>65764</v>
      </c>
      <c r="L154" s="31">
        <v>66793</v>
      </c>
      <c r="M154" s="31">
        <v>452768</v>
      </c>
      <c r="N154" s="32">
        <v>2083673.2492311895</v>
      </c>
      <c r="O154" s="31">
        <v>12127</v>
      </c>
      <c r="P154" s="31">
        <v>26195</v>
      </c>
      <c r="Q154" s="31">
        <v>26711</v>
      </c>
      <c r="R154" s="31">
        <v>94119</v>
      </c>
      <c r="S154" s="31">
        <v>8487</v>
      </c>
      <c r="T154" s="32">
        <v>2251312.2492311895</v>
      </c>
      <c r="U154" s="31">
        <v>91085</v>
      </c>
      <c r="V154" s="31">
        <v>22449</v>
      </c>
      <c r="W154" s="31">
        <v>159880</v>
      </c>
      <c r="X154" s="31">
        <v>2046727</v>
      </c>
      <c r="Y154" s="32">
        <v>2320141</v>
      </c>
      <c r="Z154" s="31">
        <v>2355</v>
      </c>
      <c r="AA154" s="31">
        <v>22907.531736872475</v>
      </c>
      <c r="AB154" s="31">
        <v>69749.430485762146</v>
      </c>
      <c r="AC154" s="31">
        <v>36430.849496685492</v>
      </c>
      <c r="AD154" s="31">
        <v>95121.445933312571</v>
      </c>
      <c r="AE154" s="31">
        <v>33930.720461095101</v>
      </c>
      <c r="AF154" s="31">
        <v>44189.615392895583</v>
      </c>
      <c r="AG154" s="32">
        <v>304684.59350662341</v>
      </c>
      <c r="AH154" s="31"/>
      <c r="AI154" s="31"/>
      <c r="AJ154" s="31"/>
      <c r="AK154" s="31"/>
      <c r="AL154" s="31"/>
      <c r="AM154" s="32"/>
      <c r="AN154" s="31"/>
      <c r="AO154" s="31"/>
      <c r="AP154" s="32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2">
        <v>843434</v>
      </c>
      <c r="BG154" s="31">
        <v>114614</v>
      </c>
      <c r="BH154" s="31">
        <v>167397</v>
      </c>
      <c r="BI154" s="31">
        <v>32391.543122247258</v>
      </c>
      <c r="BJ154" s="31">
        <v>39831</v>
      </c>
      <c r="BK154" s="31">
        <v>121723</v>
      </c>
      <c r="BL154" s="31">
        <v>29486</v>
      </c>
      <c r="BM154" s="31">
        <v>12554</v>
      </c>
      <c r="BN154" s="31">
        <v>72889</v>
      </c>
      <c r="BO154" s="32">
        <v>590885.54312224733</v>
      </c>
      <c r="BP154" s="31">
        <v>5516</v>
      </c>
      <c r="BQ154" s="31">
        <v>3389</v>
      </c>
      <c r="BR154" s="31">
        <v>14419</v>
      </c>
      <c r="BS154" s="31">
        <v>4209</v>
      </c>
      <c r="BT154" s="31">
        <v>10106</v>
      </c>
      <c r="BU154" s="31">
        <v>4553</v>
      </c>
      <c r="BV154" s="31">
        <v>8992</v>
      </c>
      <c r="BW154" s="31">
        <v>3926</v>
      </c>
      <c r="BX154" s="31">
        <v>2728</v>
      </c>
      <c r="BY154" s="31">
        <v>4330</v>
      </c>
      <c r="BZ154" s="31">
        <v>2960</v>
      </c>
      <c r="CA154" s="31">
        <v>2744</v>
      </c>
      <c r="CB154" s="31">
        <v>2970</v>
      </c>
      <c r="CC154" s="31">
        <v>8066</v>
      </c>
      <c r="CD154" s="31">
        <v>5258</v>
      </c>
      <c r="CE154" s="32">
        <v>84166</v>
      </c>
      <c r="CF154" s="31">
        <v>7060</v>
      </c>
      <c r="CG154" s="32">
        <v>682111.54312224733</v>
      </c>
      <c r="CH154" s="31">
        <v>441694</v>
      </c>
      <c r="CI154" s="31">
        <v>326910</v>
      </c>
      <c r="CJ154" s="31">
        <v>97082</v>
      </c>
      <c r="CK154" s="31">
        <v>375090</v>
      </c>
      <c r="CL154" s="31">
        <v>42114</v>
      </c>
      <c r="CM154" s="31">
        <v>30395</v>
      </c>
      <c r="CN154" s="31">
        <v>29665</v>
      </c>
      <c r="CO154" s="31">
        <v>14697</v>
      </c>
      <c r="CP154" s="31">
        <v>29733</v>
      </c>
      <c r="CQ154" s="31">
        <v>12871</v>
      </c>
      <c r="CR154" s="31">
        <v>9637</v>
      </c>
      <c r="CS154" s="31">
        <v>12899</v>
      </c>
      <c r="CT154" s="31">
        <v>6091</v>
      </c>
      <c r="CU154" s="31">
        <v>32621</v>
      </c>
      <c r="CV154" s="31">
        <v>3803</v>
      </c>
      <c r="CW154" s="31">
        <v>12841</v>
      </c>
      <c r="CX154" s="32">
        <v>1478143</v>
      </c>
      <c r="CY154" s="31">
        <v>7268</v>
      </c>
      <c r="CZ154" s="31">
        <v>3863</v>
      </c>
      <c r="DA154" s="31">
        <v>1568</v>
      </c>
      <c r="DB154" s="31">
        <v>559</v>
      </c>
      <c r="DC154" s="31">
        <v>11483</v>
      </c>
      <c r="DD154" s="31">
        <v>25297</v>
      </c>
      <c r="DE154" s="31">
        <v>5677.3193278129565</v>
      </c>
      <c r="DF154" s="32">
        <v>55715.319327812955</v>
      </c>
      <c r="DG154" s="31">
        <v>445.40793034474649</v>
      </c>
      <c r="DH154" s="31">
        <v>46467</v>
      </c>
      <c r="DI154" s="31">
        <v>18658.393872394186</v>
      </c>
      <c r="DJ154" s="31">
        <v>9986.1478820906632</v>
      </c>
      <c r="DK154" s="31">
        <v>1977.0450464045875</v>
      </c>
      <c r="DL154" s="31">
        <v>8420.1383928571431</v>
      </c>
      <c r="DM154" s="31">
        <v>4273.6067354698534</v>
      </c>
      <c r="DN154" s="31">
        <v>560.16325665217857</v>
      </c>
      <c r="DO154" s="31">
        <v>1495.7476135040745</v>
      </c>
      <c r="DP154" s="31">
        <v>17547.817824143072</v>
      </c>
      <c r="DQ154" s="31">
        <v>13704.040845404894</v>
      </c>
      <c r="DR154" s="31">
        <v>63417</v>
      </c>
      <c r="DS154" s="31">
        <v>2311.6554107950014</v>
      </c>
      <c r="DT154" s="31">
        <v>5660.1040430129942</v>
      </c>
      <c r="DU154" s="31">
        <v>1534</v>
      </c>
      <c r="DV154" s="32">
        <v>196458.26885307342</v>
      </c>
      <c r="DW154" s="32">
        <v>1730316.5881808863</v>
      </c>
      <c r="DX154" s="31">
        <v>22779.730466185156</v>
      </c>
      <c r="DY154" s="31">
        <v>6011</v>
      </c>
      <c r="DZ154" s="31">
        <v>2010.1094915254239</v>
      </c>
      <c r="EA154" s="31">
        <v>199.95239291997274</v>
      </c>
      <c r="EB154" s="31">
        <v>2961.9796985542907</v>
      </c>
      <c r="EC154" s="31">
        <v>1249.0397016889669</v>
      </c>
      <c r="ED154" s="31">
        <v>4666.4932786511745</v>
      </c>
      <c r="EE154" s="31">
        <v>99.863747703612972</v>
      </c>
      <c r="EF154" s="31">
        <v>1357.9470328592447</v>
      </c>
      <c r="EG154" s="31">
        <v>1730</v>
      </c>
      <c r="EH154" s="31">
        <v>130.24266365688487</v>
      </c>
      <c r="EI154" s="31">
        <v>1418.7962555066081</v>
      </c>
      <c r="EJ154" s="31">
        <v>4492.610756608934</v>
      </c>
      <c r="EK154" s="31">
        <v>138.91455749957532</v>
      </c>
      <c r="EL154" s="31">
        <v>26617.210682492576</v>
      </c>
      <c r="EM154" s="31">
        <v>182</v>
      </c>
      <c r="EN154" s="31">
        <v>11345.666666666668</v>
      </c>
      <c r="EO154" s="31">
        <v>1866.1688684663989</v>
      </c>
      <c r="EP154" s="31">
        <v>253.98753462603878</v>
      </c>
      <c r="EQ154" s="31">
        <v>9591.4366606170606</v>
      </c>
      <c r="ER154" s="31">
        <v>1186.5539995252789</v>
      </c>
      <c r="ES154" s="31">
        <v>308.81461377870562</v>
      </c>
      <c r="ET154" s="31">
        <v>5917.917887667887</v>
      </c>
      <c r="EU154" s="31">
        <v>393.28408225437937</v>
      </c>
      <c r="EV154" s="31">
        <v>1297</v>
      </c>
      <c r="EW154" s="31">
        <v>2448</v>
      </c>
      <c r="EX154" s="31">
        <v>6169.2938931297713</v>
      </c>
      <c r="EY154" s="31">
        <v>1359.9751684994681</v>
      </c>
      <c r="EZ154" s="31">
        <v>2399.1520223152024</v>
      </c>
      <c r="FA154" s="31">
        <v>697.90388548057251</v>
      </c>
      <c r="FB154" s="31">
        <v>1841.7043532727839</v>
      </c>
      <c r="FC154" s="31">
        <v>16507</v>
      </c>
      <c r="FD154" s="31">
        <v>9918.131592164742</v>
      </c>
      <c r="FE154" s="31">
        <v>1545.341934084996</v>
      </c>
      <c r="FF154" s="31">
        <v>2977.0705882352941</v>
      </c>
      <c r="FG154" s="31">
        <v>34080.538084632521</v>
      </c>
      <c r="FH154" s="31">
        <v>1989.1908081028098</v>
      </c>
      <c r="FI154" s="31">
        <v>55</v>
      </c>
      <c r="FJ154" s="31">
        <v>4723.6923076923076</v>
      </c>
      <c r="FK154" s="31">
        <v>98.594120680763268</v>
      </c>
      <c r="FL154" s="31">
        <v>2050.3933649289097</v>
      </c>
      <c r="FM154" s="31">
        <v>3775</v>
      </c>
      <c r="FN154" s="31">
        <v>52972.274065420555</v>
      </c>
      <c r="FO154" s="31">
        <v>10838.237061769616</v>
      </c>
      <c r="FP154" s="31">
        <v>328.83053208283036</v>
      </c>
      <c r="FQ154" s="31">
        <v>4710.3524271844653</v>
      </c>
      <c r="FR154" s="31">
        <v>1015.7194244604317</v>
      </c>
      <c r="FS154" s="31">
        <v>5570.7024048096191</v>
      </c>
      <c r="FT154" s="31">
        <v>5176.95652173913</v>
      </c>
      <c r="FU154" s="31">
        <v>12423.226232052772</v>
      </c>
      <c r="FV154" s="31">
        <v>3123.1983210912908</v>
      </c>
      <c r="FW154" s="31">
        <v>3762</v>
      </c>
      <c r="FX154" s="31">
        <v>58</v>
      </c>
      <c r="FY154" s="32">
        <v>300822.2001532857</v>
      </c>
      <c r="GA154" s="60">
        <v>8432822.1741942316</v>
      </c>
    </row>
    <row r="155" spans="1:183">
      <c r="A155" s="61">
        <v>1961</v>
      </c>
      <c r="B155" s="31">
        <v>48378</v>
      </c>
      <c r="C155" s="31">
        <v>66478</v>
      </c>
      <c r="D155" s="31">
        <v>42926</v>
      </c>
      <c r="E155" s="31">
        <v>29701</v>
      </c>
      <c r="F155" s="31">
        <v>363754</v>
      </c>
      <c r="G155" s="31">
        <v>581487</v>
      </c>
      <c r="H155" s="31">
        <v>321992</v>
      </c>
      <c r="I155" s="31">
        <v>95455</v>
      </c>
      <c r="J155" s="31">
        <v>27415.212712132299</v>
      </c>
      <c r="K155" s="31">
        <v>69462</v>
      </c>
      <c r="L155" s="31">
        <v>72200</v>
      </c>
      <c r="M155" s="31">
        <v>467694</v>
      </c>
      <c r="N155" s="32">
        <v>2186942.2127121324</v>
      </c>
      <c r="O155" s="31">
        <v>12706</v>
      </c>
      <c r="P155" s="31">
        <v>28492</v>
      </c>
      <c r="Q155" s="31">
        <v>28170</v>
      </c>
      <c r="R155" s="31">
        <v>106187</v>
      </c>
      <c r="S155" s="31">
        <v>8876</v>
      </c>
      <c r="T155" s="32">
        <v>2371373.2127121324</v>
      </c>
      <c r="U155" s="31">
        <v>91713</v>
      </c>
      <c r="V155" s="31">
        <v>23704</v>
      </c>
      <c r="W155" s="31">
        <v>164598</v>
      </c>
      <c r="X155" s="31">
        <v>2094396</v>
      </c>
      <c r="Y155" s="32">
        <v>2374411</v>
      </c>
      <c r="Z155" s="31">
        <v>2452.8628543001832</v>
      </c>
      <c r="AA155" s="31">
        <v>24401.188978649738</v>
      </c>
      <c r="AB155" s="31">
        <v>72524.974874371852</v>
      </c>
      <c r="AC155" s="31">
        <v>38272.95114166462</v>
      </c>
      <c r="AD155" s="31">
        <v>102714.15394203803</v>
      </c>
      <c r="AE155" s="31">
        <v>36224.899855907788</v>
      </c>
      <c r="AF155" s="31">
        <v>46189.968353067816</v>
      </c>
      <c r="AG155" s="32">
        <v>322781</v>
      </c>
      <c r="AH155" s="31"/>
      <c r="AI155" s="31"/>
      <c r="AJ155" s="31"/>
      <c r="AK155" s="31"/>
      <c r="AL155" s="31"/>
      <c r="AM155" s="32"/>
      <c r="AN155" s="31"/>
      <c r="AO155" s="31"/>
      <c r="AP155" s="32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2">
        <v>891763</v>
      </c>
      <c r="BG155" s="31">
        <v>122809</v>
      </c>
      <c r="BH155" s="31">
        <v>179951</v>
      </c>
      <c r="BI155" s="31">
        <v>33940.658681761437</v>
      </c>
      <c r="BJ155" s="31">
        <v>41847</v>
      </c>
      <c r="BK155" s="31">
        <v>126365</v>
      </c>
      <c r="BL155" s="31">
        <v>32105</v>
      </c>
      <c r="BM155" s="31">
        <v>12912</v>
      </c>
      <c r="BN155" s="31">
        <v>70643</v>
      </c>
      <c r="BO155" s="32">
        <v>620572.65868176147</v>
      </c>
      <c r="BP155" s="31">
        <v>5631</v>
      </c>
      <c r="BQ155" s="31">
        <v>3530</v>
      </c>
      <c r="BR155" s="31">
        <v>14625</v>
      </c>
      <c r="BS155" s="31">
        <v>4114</v>
      </c>
      <c r="BT155" s="31">
        <v>10360</v>
      </c>
      <c r="BU155" s="31">
        <v>4713</v>
      </c>
      <c r="BV155" s="31">
        <v>9378</v>
      </c>
      <c r="BW155" s="31">
        <v>3767</v>
      </c>
      <c r="BX155" s="31">
        <v>2798</v>
      </c>
      <c r="BY155" s="31">
        <v>4453</v>
      </c>
      <c r="BZ155" s="31">
        <v>3182</v>
      </c>
      <c r="CA155" s="31">
        <v>3040</v>
      </c>
      <c r="CB155" s="31">
        <v>3111</v>
      </c>
      <c r="CC155" s="31">
        <v>8835</v>
      </c>
      <c r="CD155" s="31">
        <v>5488</v>
      </c>
      <c r="CE155" s="32">
        <v>87025</v>
      </c>
      <c r="CF155" s="31">
        <v>7458</v>
      </c>
      <c r="CG155" s="32">
        <v>715055.65868176147</v>
      </c>
      <c r="CH155" s="31">
        <v>365092</v>
      </c>
      <c r="CI155" s="31">
        <v>336744</v>
      </c>
      <c r="CJ155" s="31">
        <v>103446</v>
      </c>
      <c r="CK155" s="31">
        <v>420246</v>
      </c>
      <c r="CL155" s="31">
        <v>44480</v>
      </c>
      <c r="CM155" s="31">
        <v>31930</v>
      </c>
      <c r="CN155" s="31">
        <v>31210</v>
      </c>
      <c r="CO155" s="31">
        <v>15708</v>
      </c>
      <c r="CP155" s="31">
        <v>31421</v>
      </c>
      <c r="CQ155" s="31">
        <v>13183</v>
      </c>
      <c r="CR155" s="31">
        <v>10276</v>
      </c>
      <c r="CS155" s="31">
        <v>13794</v>
      </c>
      <c r="CT155" s="31">
        <v>6238</v>
      </c>
      <c r="CU155" s="31">
        <v>34602</v>
      </c>
      <c r="CV155" s="31">
        <v>4123</v>
      </c>
      <c r="CW155" s="31">
        <v>13104</v>
      </c>
      <c r="CX155" s="32">
        <v>1475597</v>
      </c>
      <c r="CY155" s="31">
        <v>7331</v>
      </c>
      <c r="CZ155" s="31">
        <v>3827</v>
      </c>
      <c r="DA155" s="31">
        <v>1617</v>
      </c>
      <c r="DB155" s="31">
        <v>592</v>
      </c>
      <c r="DC155" s="31">
        <v>11972</v>
      </c>
      <c r="DD155" s="31">
        <v>26554</v>
      </c>
      <c r="DE155" s="31">
        <v>5977.8898035671818</v>
      </c>
      <c r="DF155" s="32">
        <v>57870.889803567181</v>
      </c>
      <c r="DG155" s="31">
        <v>473.68396281915523</v>
      </c>
      <c r="DH155" s="31">
        <v>50405</v>
      </c>
      <c r="DI155" s="31">
        <v>20805.869393556535</v>
      </c>
      <c r="DJ155" s="31">
        <v>11076.797560069359</v>
      </c>
      <c r="DK155" s="31">
        <v>2381.2284765713425</v>
      </c>
      <c r="DL155" s="31">
        <v>8495.3928571428551</v>
      </c>
      <c r="DM155" s="31">
        <v>4555.2009777294952</v>
      </c>
      <c r="DN155" s="31">
        <v>566.55642425527401</v>
      </c>
      <c r="DO155" s="31">
        <v>1497.273108265425</v>
      </c>
      <c r="DP155" s="31">
        <v>19631.513561847987</v>
      </c>
      <c r="DQ155" s="31">
        <v>14832.014723343622</v>
      </c>
      <c r="DR155" s="31">
        <v>64480</v>
      </c>
      <c r="DS155" s="31">
        <v>2526.3252681024551</v>
      </c>
      <c r="DT155" s="31">
        <v>5810.3914460514088</v>
      </c>
      <c r="DU155" s="31">
        <v>1588</v>
      </c>
      <c r="DV155" s="32">
        <v>209125.24775975492</v>
      </c>
      <c r="DW155" s="32">
        <v>1742593.1375633222</v>
      </c>
      <c r="DX155" s="31">
        <v>20012.666776099803</v>
      </c>
      <c r="DY155" s="31">
        <v>6635</v>
      </c>
      <c r="DZ155" s="31">
        <v>2075.3610169491526</v>
      </c>
      <c r="EA155" s="31">
        <v>207.00247729149461</v>
      </c>
      <c r="EB155" s="31">
        <v>3080.2928329744691</v>
      </c>
      <c r="EC155" s="31">
        <v>1078.0199605176574</v>
      </c>
      <c r="ED155" s="31">
        <v>4722.2419685577579</v>
      </c>
      <c r="EE155" s="31">
        <v>106.57838334353949</v>
      </c>
      <c r="EF155" s="31">
        <v>1409.4654242275624</v>
      </c>
      <c r="EG155" s="31">
        <v>1753</v>
      </c>
      <c r="EH155" s="31">
        <v>131.65293453724604</v>
      </c>
      <c r="EI155" s="31">
        <v>1465.3303964757708</v>
      </c>
      <c r="EJ155" s="31">
        <v>4912.3974475843215</v>
      </c>
      <c r="EK155" s="31">
        <v>149.62799388483097</v>
      </c>
      <c r="EL155" s="31">
        <v>28372.403560830851</v>
      </c>
      <c r="EM155" s="31">
        <v>200</v>
      </c>
      <c r="EN155" s="31">
        <v>11901.166666666666</v>
      </c>
      <c r="EO155" s="31">
        <v>2089.7472716829407</v>
      </c>
      <c r="EP155" s="31">
        <v>295.6869806094183</v>
      </c>
      <c r="EQ155" s="31">
        <v>9930.1676950998171</v>
      </c>
      <c r="ER155" s="31">
        <v>1264.9779254687871</v>
      </c>
      <c r="ES155" s="31">
        <v>330.86096033402924</v>
      </c>
      <c r="ET155" s="31">
        <v>5774.549755799756</v>
      </c>
      <c r="EU155" s="31">
        <v>400.25171363290178</v>
      </c>
      <c r="EV155" s="31">
        <v>1328</v>
      </c>
      <c r="EW155" s="31">
        <v>2688</v>
      </c>
      <c r="EX155" s="31">
        <v>6296.7223282442756</v>
      </c>
      <c r="EY155" s="31">
        <v>1427.5175594182335</v>
      </c>
      <c r="EZ155" s="31">
        <v>2414.3152022315207</v>
      </c>
      <c r="FA155" s="31">
        <v>816.86477505112475</v>
      </c>
      <c r="FB155" s="31">
        <v>2261.0905104917001</v>
      </c>
      <c r="FC155" s="31">
        <v>17085</v>
      </c>
      <c r="FD155" s="31">
        <v>10201.506780512305</v>
      </c>
      <c r="FE155" s="31">
        <v>1562.3677363399827</v>
      </c>
      <c r="FF155" s="31">
        <v>3100.1901176470587</v>
      </c>
      <c r="FG155" s="31">
        <v>35229.320267260577</v>
      </c>
      <c r="FH155" s="31">
        <v>1903.8063602700936</v>
      </c>
      <c r="FI155" s="31">
        <v>60</v>
      </c>
      <c r="FJ155" s="31">
        <v>4937.4945054945056</v>
      </c>
      <c r="FK155" s="31">
        <v>93.560598246518822</v>
      </c>
      <c r="FL155" s="31">
        <v>2087.3744075829386</v>
      </c>
      <c r="FM155" s="31">
        <v>3956</v>
      </c>
      <c r="FN155" s="31">
        <v>55246.94556074767</v>
      </c>
      <c r="FO155" s="31">
        <v>10838.237061769616</v>
      </c>
      <c r="FP155" s="31">
        <v>370.83443216640353</v>
      </c>
      <c r="FQ155" s="31">
        <v>4656.5582524271849</v>
      </c>
      <c r="FR155" s="31">
        <v>1085.0035971223024</v>
      </c>
      <c r="FS155" s="31">
        <v>6052.8955052963074</v>
      </c>
      <c r="FT155" s="31">
        <v>5123.8595317725749</v>
      </c>
      <c r="FU155" s="31">
        <v>11070.354675979819</v>
      </c>
      <c r="FV155" s="31">
        <v>3129.9475341028333</v>
      </c>
      <c r="FW155" s="31">
        <v>3956</v>
      </c>
      <c r="FX155" s="31">
        <v>62</v>
      </c>
      <c r="FY155" s="32">
        <v>307340.21744274441</v>
      </c>
      <c r="GA155" s="60">
        <v>8725317.2263999619</v>
      </c>
    </row>
    <row r="156" spans="1:183">
      <c r="A156" s="61">
        <v>1962</v>
      </c>
      <c r="B156" s="31">
        <v>49550</v>
      </c>
      <c r="C156" s="31">
        <v>69904</v>
      </c>
      <c r="D156" s="31">
        <v>45295</v>
      </c>
      <c r="E156" s="31">
        <v>30627</v>
      </c>
      <c r="F156" s="31">
        <v>387937</v>
      </c>
      <c r="G156" s="31">
        <v>606292</v>
      </c>
      <c r="H156" s="31">
        <v>347098</v>
      </c>
      <c r="I156" s="31">
        <v>101993</v>
      </c>
      <c r="J156" s="31">
        <v>28187.226503950802</v>
      </c>
      <c r="K156" s="31">
        <v>72610</v>
      </c>
      <c r="L156" s="31">
        <v>75661</v>
      </c>
      <c r="M156" s="31">
        <v>472454</v>
      </c>
      <c r="N156" s="32">
        <v>2287608.2265039505</v>
      </c>
      <c r="O156" s="31">
        <v>13120</v>
      </c>
      <c r="P156" s="31">
        <v>29562</v>
      </c>
      <c r="Q156" s="31">
        <v>30040</v>
      </c>
      <c r="R156" s="31">
        <v>118386</v>
      </c>
      <c r="S156" s="31">
        <v>9269</v>
      </c>
      <c r="T156" s="32">
        <v>2487985.2265039505</v>
      </c>
      <c r="U156" s="31">
        <v>97444</v>
      </c>
      <c r="V156" s="31">
        <v>24215</v>
      </c>
      <c r="W156" s="31">
        <v>176130</v>
      </c>
      <c r="X156" s="31">
        <v>2220732</v>
      </c>
      <c r="Y156" s="32">
        <v>2518521</v>
      </c>
      <c r="Z156" s="31">
        <v>2611.8896761219949</v>
      </c>
      <c r="AA156" s="31">
        <v>26404.700375072127</v>
      </c>
      <c r="AB156" s="31">
        <v>73496.415410385263</v>
      </c>
      <c r="AC156" s="31">
        <v>39868.342744905473</v>
      </c>
      <c r="AD156" s="31">
        <v>101317.09566843255</v>
      </c>
      <c r="AE156" s="31">
        <v>37497.301873198849</v>
      </c>
      <c r="AF156" s="31">
        <v>47057.254251883744</v>
      </c>
      <c r="AG156" s="32">
        <v>328253</v>
      </c>
      <c r="AH156" s="31"/>
      <c r="AI156" s="31"/>
      <c r="AJ156" s="31"/>
      <c r="AK156" s="31"/>
      <c r="AL156" s="31"/>
      <c r="AM156" s="32"/>
      <c r="AN156" s="31"/>
      <c r="AO156" s="31"/>
      <c r="AP156" s="32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2">
        <v>915928</v>
      </c>
      <c r="BG156" s="31">
        <v>120833</v>
      </c>
      <c r="BH156" s="31">
        <v>190932</v>
      </c>
      <c r="BI156" s="31">
        <v>35548.982784776599</v>
      </c>
      <c r="BJ156" s="31">
        <v>44120</v>
      </c>
      <c r="BK156" s="31">
        <v>132039</v>
      </c>
      <c r="BL156" s="31">
        <v>34500</v>
      </c>
      <c r="BM156" s="31">
        <v>12624</v>
      </c>
      <c r="BN156" s="31">
        <v>73762</v>
      </c>
      <c r="BO156" s="32">
        <v>644358.9827847766</v>
      </c>
      <c r="BP156" s="31">
        <v>5945</v>
      </c>
      <c r="BQ156" s="31">
        <v>3746</v>
      </c>
      <c r="BR156" s="31">
        <v>14845</v>
      </c>
      <c r="BS156" s="31">
        <v>4815</v>
      </c>
      <c r="BT156" s="31">
        <v>10911</v>
      </c>
      <c r="BU156" s="31">
        <v>5276</v>
      </c>
      <c r="BV156" s="31">
        <v>9709</v>
      </c>
      <c r="BW156" s="31">
        <v>4128</v>
      </c>
      <c r="BX156" s="31">
        <v>2959</v>
      </c>
      <c r="BY156" s="31">
        <v>4533</v>
      </c>
      <c r="BZ156" s="31">
        <v>3529</v>
      </c>
      <c r="CA156" s="31">
        <v>3295</v>
      </c>
      <c r="CB156" s="31">
        <v>3330</v>
      </c>
      <c r="CC156" s="31">
        <v>9500</v>
      </c>
      <c r="CD156" s="31">
        <v>5781</v>
      </c>
      <c r="CE156" s="32">
        <v>92302</v>
      </c>
      <c r="CF156" s="31">
        <v>7878</v>
      </c>
      <c r="CG156" s="32">
        <v>744538.9827847766</v>
      </c>
      <c r="CH156" s="31">
        <v>366465</v>
      </c>
      <c r="CI156" s="31">
        <v>344204</v>
      </c>
      <c r="CJ156" s="31">
        <v>103332</v>
      </c>
      <c r="CK156" s="31">
        <v>457742</v>
      </c>
      <c r="CL156" s="31">
        <v>46603</v>
      </c>
      <c r="CM156" s="31">
        <v>32898</v>
      </c>
      <c r="CN156" s="31">
        <v>33636</v>
      </c>
      <c r="CO156" s="31">
        <v>16949</v>
      </c>
      <c r="CP156" s="31">
        <v>31258</v>
      </c>
      <c r="CQ156" s="31">
        <v>14332</v>
      </c>
      <c r="CR156" s="31">
        <v>12072</v>
      </c>
      <c r="CS156" s="31">
        <v>14578</v>
      </c>
      <c r="CT156" s="31">
        <v>6385</v>
      </c>
      <c r="CU156" s="31">
        <v>37111</v>
      </c>
      <c r="CV156" s="31">
        <v>4411</v>
      </c>
      <c r="CW156" s="31">
        <v>13575</v>
      </c>
      <c r="CX156" s="32">
        <v>1535551</v>
      </c>
      <c r="CY156" s="31">
        <v>7457</v>
      </c>
      <c r="CZ156" s="31">
        <v>4139</v>
      </c>
      <c r="DA156" s="31">
        <v>1667</v>
      </c>
      <c r="DB156" s="31">
        <v>627</v>
      </c>
      <c r="DC156" s="31">
        <v>12249</v>
      </c>
      <c r="DD156" s="31">
        <v>29917</v>
      </c>
      <c r="DE156" s="31">
        <v>6171.541937427578</v>
      </c>
      <c r="DF156" s="32">
        <v>62227.541937427581</v>
      </c>
      <c r="DG156" s="31">
        <v>503.65172373220378</v>
      </c>
      <c r="DH156" s="31">
        <v>51389</v>
      </c>
      <c r="DI156" s="31">
        <v>21840.882185723309</v>
      </c>
      <c r="DJ156" s="31">
        <v>12171.070658905128</v>
      </c>
      <c r="DK156" s="31">
        <v>2445.6364596695089</v>
      </c>
      <c r="DL156" s="31">
        <v>9473.7008928571413</v>
      </c>
      <c r="DM156" s="31">
        <v>4730.7832699619776</v>
      </c>
      <c r="DN156" s="31">
        <v>680.72013145340827</v>
      </c>
      <c r="DO156" s="31">
        <v>1555.2419091967406</v>
      </c>
      <c r="DP156" s="31">
        <v>21973.518688524589</v>
      </c>
      <c r="DQ156" s="31">
        <v>18350.619805271905</v>
      </c>
      <c r="DR156" s="31">
        <v>68422</v>
      </c>
      <c r="DS156" s="31">
        <v>2808.7856066648942</v>
      </c>
      <c r="DT156" s="31">
        <v>5969.5480784756282</v>
      </c>
      <c r="DU156" s="31">
        <v>1683</v>
      </c>
      <c r="DV156" s="32">
        <v>223998.15941043643</v>
      </c>
      <c r="DW156" s="32">
        <v>1821776.701347864</v>
      </c>
      <c r="DX156" s="31">
        <v>15764.981286933684</v>
      </c>
      <c r="DY156" s="31">
        <v>6444</v>
      </c>
      <c r="DZ156" s="31">
        <v>2004.6718644067796</v>
      </c>
      <c r="EA156" s="31">
        <v>213.0025490970452</v>
      </c>
      <c r="EB156" s="31">
        <v>3269.1787142417716</v>
      </c>
      <c r="EC156" s="31">
        <v>1175.8670761131827</v>
      </c>
      <c r="ED156" s="31">
        <v>4866.5326953748008</v>
      </c>
      <c r="EE156" s="31">
        <v>113.22718922229026</v>
      </c>
      <c r="EF156" s="31">
        <v>1372.5277096615987</v>
      </c>
      <c r="EG156" s="31">
        <v>1846</v>
      </c>
      <c r="EH156" s="31">
        <v>143.59875846501129</v>
      </c>
      <c r="EI156" s="31">
        <v>1512.8546255506612</v>
      </c>
      <c r="EJ156" s="31">
        <v>5129.7338195077491</v>
      </c>
      <c r="EK156" s="31">
        <v>158.09070834041108</v>
      </c>
      <c r="EL156" s="31">
        <v>30262.611275964384</v>
      </c>
      <c r="EM156" s="31">
        <v>221</v>
      </c>
      <c r="EN156" s="31">
        <v>12389.33333333333</v>
      </c>
      <c r="EO156" s="31">
        <v>2153.0729465824238</v>
      </c>
      <c r="EP156" s="31">
        <v>292.06094182825484</v>
      </c>
      <c r="EQ156" s="31">
        <v>10411.522323049001</v>
      </c>
      <c r="ER156" s="31">
        <v>1359.0866366009968</v>
      </c>
      <c r="ES156" s="31">
        <v>352.90730688935281</v>
      </c>
      <c r="ET156" s="31">
        <v>6085.1807081807083</v>
      </c>
      <c r="EU156" s="31">
        <v>461.92815435389701</v>
      </c>
      <c r="EV156" s="31">
        <v>1345</v>
      </c>
      <c r="EW156" s="31">
        <v>3566</v>
      </c>
      <c r="EX156" s="31">
        <v>6441.7270992366412</v>
      </c>
      <c r="EY156" s="31">
        <v>1427.5175594182335</v>
      </c>
      <c r="EZ156" s="31">
        <v>2427.793584379358</v>
      </c>
      <c r="FA156" s="31">
        <v>799.13726993865032</v>
      </c>
      <c r="FB156" s="31">
        <v>2277.8659567804571</v>
      </c>
      <c r="FC156" s="31">
        <v>17684</v>
      </c>
      <c r="FD156" s="31">
        <v>10902.860371672528</v>
      </c>
      <c r="FE156" s="31">
        <v>1782.7016478751084</v>
      </c>
      <c r="FF156" s="31">
        <v>3427.1632941176472</v>
      </c>
      <c r="FG156" s="31">
        <v>37239.689086859682</v>
      </c>
      <c r="FH156" s="31">
        <v>2119.9357438466564</v>
      </c>
      <c r="FI156" s="31">
        <v>65</v>
      </c>
      <c r="FJ156" s="31">
        <v>5101.1868131868132</v>
      </c>
      <c r="FK156" s="31">
        <v>101.17380092831357</v>
      </c>
      <c r="FL156" s="31">
        <v>2181.8815165876781</v>
      </c>
      <c r="FM156" s="31">
        <v>4130</v>
      </c>
      <c r="FN156" s="31">
        <v>58348.770327102808</v>
      </c>
      <c r="FO156" s="31">
        <v>11591.626711185309</v>
      </c>
      <c r="FP156" s="31">
        <v>449.24171232240684</v>
      </c>
      <c r="FQ156" s="31">
        <v>5080.1873786407759</v>
      </c>
      <c r="FR156" s="31">
        <v>1125.3633093525179</v>
      </c>
      <c r="FS156" s="31">
        <v>5911.7658173489835</v>
      </c>
      <c r="FT156" s="31">
        <v>5332.4548494983264</v>
      </c>
      <c r="FU156" s="31">
        <v>13420.485836243692</v>
      </c>
      <c r="FV156" s="31">
        <v>3096.2014690451206</v>
      </c>
      <c r="FW156" s="31">
        <v>4016</v>
      </c>
      <c r="FX156" s="31">
        <v>67</v>
      </c>
      <c r="FY156" s="32">
        <v>319462.70177926507</v>
      </c>
      <c r="GA156" s="60">
        <v>9136465.6124158576</v>
      </c>
    </row>
    <row r="157" spans="1:183">
      <c r="A157" s="61">
        <v>1963</v>
      </c>
      <c r="B157" s="31">
        <v>51567</v>
      </c>
      <c r="C157" s="31">
        <v>72988</v>
      </c>
      <c r="D157" s="31">
        <v>45579</v>
      </c>
      <c r="E157" s="31">
        <v>31636</v>
      </c>
      <c r="F157" s="31">
        <v>408090</v>
      </c>
      <c r="G157" s="31">
        <v>623382</v>
      </c>
      <c r="H157" s="31">
        <v>371822</v>
      </c>
      <c r="I157" s="31">
        <v>105686</v>
      </c>
      <c r="J157" s="31">
        <v>29265.202157912601</v>
      </c>
      <c r="K157" s="31">
        <v>76200</v>
      </c>
      <c r="L157" s="31">
        <v>79370</v>
      </c>
      <c r="M157" s="31">
        <v>490625</v>
      </c>
      <c r="N157" s="32">
        <v>2386210.2021579128</v>
      </c>
      <c r="O157" s="31">
        <v>13741</v>
      </c>
      <c r="P157" s="31">
        <v>32567</v>
      </c>
      <c r="Q157" s="31">
        <v>31823</v>
      </c>
      <c r="R157" s="31">
        <v>130477</v>
      </c>
      <c r="S157" s="31">
        <v>9756</v>
      </c>
      <c r="T157" s="32">
        <v>2604574.2021579128</v>
      </c>
      <c r="U157" s="31">
        <v>103413</v>
      </c>
      <c r="V157" s="31">
        <v>25749</v>
      </c>
      <c r="W157" s="31">
        <v>185041</v>
      </c>
      <c r="X157" s="31">
        <v>2316765</v>
      </c>
      <c r="Y157" s="32">
        <v>2630968</v>
      </c>
      <c r="Z157" s="31">
        <v>2781.5924475115025</v>
      </c>
      <c r="AA157" s="31">
        <v>27611.115839584534</v>
      </c>
      <c r="AB157" s="31">
        <v>72108.643216080396</v>
      </c>
      <c r="AC157" s="31">
        <v>42055.838448318194</v>
      </c>
      <c r="AD157" s="31">
        <v>107391.2620754129</v>
      </c>
      <c r="AE157" s="31">
        <v>40196.336455331417</v>
      </c>
      <c r="AF157" s="31">
        <v>51967.211517761032</v>
      </c>
      <c r="AG157" s="32">
        <v>344112</v>
      </c>
      <c r="AH157" s="31"/>
      <c r="AI157" s="31"/>
      <c r="AJ157" s="31"/>
      <c r="AK157" s="31"/>
      <c r="AL157" s="31"/>
      <c r="AM157" s="32"/>
      <c r="AN157" s="31"/>
      <c r="AO157" s="31"/>
      <c r="AP157" s="32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2">
        <v>895016</v>
      </c>
      <c r="BG157" s="31">
        <v>117927</v>
      </c>
      <c r="BH157" s="31">
        <v>192912</v>
      </c>
      <c r="BI157" s="31">
        <v>37797.866522151213</v>
      </c>
      <c r="BJ157" s="31">
        <v>45571</v>
      </c>
      <c r="BK157" s="31">
        <v>141839</v>
      </c>
      <c r="BL157" s="31">
        <v>36098</v>
      </c>
      <c r="BM157" s="31">
        <v>12686</v>
      </c>
      <c r="BN157" s="31">
        <v>77134</v>
      </c>
      <c r="BO157" s="32">
        <v>661964.86652215128</v>
      </c>
      <c r="BP157" s="31">
        <v>6327</v>
      </c>
      <c r="BQ157" s="31">
        <v>4067</v>
      </c>
      <c r="BR157" s="31">
        <v>15064</v>
      </c>
      <c r="BS157" s="31">
        <v>5129</v>
      </c>
      <c r="BT157" s="31">
        <v>11189</v>
      </c>
      <c r="BU157" s="31">
        <v>5504</v>
      </c>
      <c r="BV157" s="31">
        <v>10635</v>
      </c>
      <c r="BW157" s="31">
        <v>3860</v>
      </c>
      <c r="BX157" s="31">
        <v>3069</v>
      </c>
      <c r="BY157" s="31">
        <v>4681</v>
      </c>
      <c r="BZ157" s="31">
        <v>3912</v>
      </c>
      <c r="CA157" s="31">
        <v>3606</v>
      </c>
      <c r="CB157" s="31">
        <v>3421</v>
      </c>
      <c r="CC157" s="31">
        <v>10488</v>
      </c>
      <c r="CD157" s="31">
        <v>6076</v>
      </c>
      <c r="CE157" s="32">
        <v>97028</v>
      </c>
      <c r="CF157" s="31">
        <v>8321</v>
      </c>
      <c r="CG157" s="32">
        <v>767313.86652215128</v>
      </c>
      <c r="CH157" s="31">
        <v>402776</v>
      </c>
      <c r="CI157" s="31">
        <v>361442</v>
      </c>
      <c r="CJ157" s="31">
        <v>99371</v>
      </c>
      <c r="CK157" s="31">
        <v>496514</v>
      </c>
      <c r="CL157" s="31">
        <v>49893</v>
      </c>
      <c r="CM157" s="31">
        <v>35797</v>
      </c>
      <c r="CN157" s="31">
        <v>36360</v>
      </c>
      <c r="CO157" s="31">
        <v>18534</v>
      </c>
      <c r="CP157" s="31">
        <v>34573</v>
      </c>
      <c r="CQ157" s="31">
        <v>14737</v>
      </c>
      <c r="CR157" s="31">
        <v>13968</v>
      </c>
      <c r="CS157" s="31">
        <v>15271</v>
      </c>
      <c r="CT157" s="31">
        <v>6537</v>
      </c>
      <c r="CU157" s="31">
        <v>39439</v>
      </c>
      <c r="CV157" s="31">
        <v>4848</v>
      </c>
      <c r="CW157" s="31">
        <v>13856</v>
      </c>
      <c r="CX157" s="32">
        <v>1643916</v>
      </c>
      <c r="CY157" s="31">
        <v>7594</v>
      </c>
      <c r="CZ157" s="31">
        <v>4451</v>
      </c>
      <c r="DA157" s="31">
        <v>1718</v>
      </c>
      <c r="DB157" s="31">
        <v>660</v>
      </c>
      <c r="DC157" s="31">
        <v>13295</v>
      </c>
      <c r="DD157" s="31">
        <v>30821</v>
      </c>
      <c r="DE157" s="31">
        <v>6538.4671971132157</v>
      </c>
      <c r="DF157" s="32">
        <v>65077.467197113219</v>
      </c>
      <c r="DG157" s="31">
        <v>536.27791504882941</v>
      </c>
      <c r="DH157" s="31">
        <v>57043</v>
      </c>
      <c r="DI157" s="31">
        <v>21446.591598231207</v>
      </c>
      <c r="DJ157" s="31">
        <v>13461.008484022788</v>
      </c>
      <c r="DK157" s="31">
        <v>2581.9200181091078</v>
      </c>
      <c r="DL157" s="31">
        <v>9983.7589285714275</v>
      </c>
      <c r="DM157" s="31">
        <v>4770.5377512221621</v>
      </c>
      <c r="DN157" s="31">
        <v>711.16378670624397</v>
      </c>
      <c r="DO157" s="31">
        <v>1657.4500582072178</v>
      </c>
      <c r="DP157" s="31">
        <v>23885.008166915053</v>
      </c>
      <c r="DQ157" s="31">
        <v>18342.202089764902</v>
      </c>
      <c r="DR157" s="31">
        <v>74866</v>
      </c>
      <c r="DS157" s="31">
        <v>3096.8951519985826</v>
      </c>
      <c r="DT157" s="31">
        <v>6148.3749373810588</v>
      </c>
      <c r="DU157" s="31">
        <v>1783</v>
      </c>
      <c r="DV157" s="32">
        <v>240313.1888861786</v>
      </c>
      <c r="DW157" s="32">
        <v>1949306.6560832919</v>
      </c>
      <c r="DX157" s="31">
        <v>19927.713066316479</v>
      </c>
      <c r="DY157" s="31">
        <v>6791</v>
      </c>
      <c r="DZ157" s="31">
        <v>2097.1115254237288</v>
      </c>
      <c r="EA157" s="31">
        <v>220.05263346856711</v>
      </c>
      <c r="EB157" s="31">
        <v>3227.6653337434636</v>
      </c>
      <c r="EC157" s="31">
        <v>1224.365211669226</v>
      </c>
      <c r="ED157" s="31">
        <v>5046.8961038961043</v>
      </c>
      <c r="EE157" s="31">
        <v>119.87599510104101</v>
      </c>
      <c r="EF157" s="31">
        <v>1368.6395291809711</v>
      </c>
      <c r="EG157" s="31">
        <v>1819</v>
      </c>
      <c r="EH157" s="31">
        <v>174.20993227990974</v>
      </c>
      <c r="EI157" s="31">
        <v>1563.3491189427316</v>
      </c>
      <c r="EJ157" s="31">
        <v>5972.2844120328164</v>
      </c>
      <c r="EK157" s="31">
        <v>170.96483777815524</v>
      </c>
      <c r="EL157" s="31">
        <v>32287.83382789317</v>
      </c>
      <c r="EM157" s="31">
        <v>252</v>
      </c>
      <c r="EN157" s="31">
        <v>14030.58333333333</v>
      </c>
      <c r="EO157" s="31">
        <v>2229.3222286042505</v>
      </c>
      <c r="EP157" s="31">
        <v>294.03878116343492</v>
      </c>
      <c r="EQ157" s="31">
        <v>10774.023956442832</v>
      </c>
      <c r="ER157" s="31">
        <v>1286.1523854735342</v>
      </c>
      <c r="ES157" s="31">
        <v>369.48350730688935</v>
      </c>
      <c r="ET157" s="31">
        <v>6391.8292124542122</v>
      </c>
      <c r="EU157" s="31">
        <v>510.959634424981</v>
      </c>
      <c r="EV157" s="31">
        <v>1377</v>
      </c>
      <c r="EW157" s="31">
        <v>4814</v>
      </c>
      <c r="EX157" s="31">
        <v>6380.2099236641216</v>
      </c>
      <c r="EY157" s="31">
        <v>1402.8737140830083</v>
      </c>
      <c r="EZ157" s="31">
        <v>2591.2189679218968</v>
      </c>
      <c r="FA157" s="31">
        <v>750.15337423312883</v>
      </c>
      <c r="FB157" s="31">
        <v>2595.4011901033509</v>
      </c>
      <c r="FC157" s="31">
        <v>18303</v>
      </c>
      <c r="FD157" s="31">
        <v>10513.219487694627</v>
      </c>
      <c r="FE157" s="31">
        <v>1960.9718126626194</v>
      </c>
      <c r="FF157" s="31">
        <v>3766.246588235294</v>
      </c>
      <c r="FG157" s="31">
        <v>40733.901559020043</v>
      </c>
      <c r="FH157" s="31">
        <v>1911.8111522544109</v>
      </c>
      <c r="FI157" s="31">
        <v>70</v>
      </c>
      <c r="FJ157" s="31">
        <v>5298.2857142857138</v>
      </c>
      <c r="FK157" s="31">
        <v>111.24084579680246</v>
      </c>
      <c r="FL157" s="31">
        <v>2218.8625592417061</v>
      </c>
      <c r="FM157" s="31">
        <v>4290</v>
      </c>
      <c r="FN157" s="31">
        <v>62622.39556074766</v>
      </c>
      <c r="FO157" s="31">
        <v>11261.192654424041</v>
      </c>
      <c r="FP157" s="31">
        <v>475.04410808803044</v>
      </c>
      <c r="FQ157" s="31">
        <v>5399.5902912621359</v>
      </c>
      <c r="FR157" s="31">
        <v>1180.5215827338129</v>
      </c>
      <c r="FS157" s="31">
        <v>6805.5871743486969</v>
      </c>
      <c r="FT157" s="31">
        <v>5943.0702341137112</v>
      </c>
      <c r="FU157" s="31">
        <v>14123.979045401629</v>
      </c>
      <c r="FV157" s="31">
        <v>3163.693599160546</v>
      </c>
      <c r="FW157" s="31">
        <v>3976</v>
      </c>
      <c r="FX157" s="31">
        <v>72</v>
      </c>
      <c r="FY157" s="32">
        <v>342260.82570640679</v>
      </c>
      <c r="GA157" s="60">
        <v>9533551.5504697636</v>
      </c>
    </row>
    <row r="158" spans="1:183">
      <c r="A158" s="61">
        <v>1964</v>
      </c>
      <c r="B158" s="31">
        <v>54662</v>
      </c>
      <c r="C158" s="31">
        <v>78128</v>
      </c>
      <c r="D158" s="31">
        <v>49843</v>
      </c>
      <c r="E158" s="31">
        <v>33235</v>
      </c>
      <c r="F158" s="31">
        <v>435296</v>
      </c>
      <c r="G158" s="31">
        <v>661273</v>
      </c>
      <c r="H158" s="31">
        <v>386333</v>
      </c>
      <c r="I158" s="31">
        <v>114446</v>
      </c>
      <c r="J158" s="31">
        <v>30721.9218602648</v>
      </c>
      <c r="K158" s="31">
        <v>81344</v>
      </c>
      <c r="L158" s="31">
        <v>83541</v>
      </c>
      <c r="M158" s="31">
        <v>516584</v>
      </c>
      <c r="N158" s="32">
        <v>2525406.9218602646</v>
      </c>
      <c r="O158" s="31">
        <v>14279</v>
      </c>
      <c r="P158" s="31">
        <v>35243</v>
      </c>
      <c r="Q158" s="31">
        <v>33921</v>
      </c>
      <c r="R158" s="31">
        <v>143308</v>
      </c>
      <c r="S158" s="31">
        <v>10165</v>
      </c>
      <c r="T158" s="32">
        <v>2762322.9218602646</v>
      </c>
      <c r="U158" s="31">
        <v>110488</v>
      </c>
      <c r="V158" s="31">
        <v>27004</v>
      </c>
      <c r="W158" s="31">
        <v>197098</v>
      </c>
      <c r="X158" s="31">
        <v>2450915</v>
      </c>
      <c r="Y158" s="32">
        <v>2785505</v>
      </c>
      <c r="Z158" s="31">
        <v>2961.8372212481336</v>
      </c>
      <c r="AA158" s="31">
        <v>29786.972302365837</v>
      </c>
      <c r="AB158" s="31">
        <v>75494.807370184251</v>
      </c>
      <c r="AC158" s="31">
        <v>44424.254849005643</v>
      </c>
      <c r="AD158" s="31">
        <v>112189.8535369274</v>
      </c>
      <c r="AE158" s="31">
        <v>42741.140489913545</v>
      </c>
      <c r="AF158" s="31">
        <v>56919.134230355216</v>
      </c>
      <c r="AG158" s="32">
        <v>364518</v>
      </c>
      <c r="AH158" s="31"/>
      <c r="AI158" s="31"/>
      <c r="AJ158" s="31"/>
      <c r="AK158" s="31"/>
      <c r="AL158" s="31"/>
      <c r="AM158" s="32"/>
      <c r="AN158" s="31"/>
      <c r="AO158" s="31"/>
      <c r="AP158" s="32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2">
        <v>1010727</v>
      </c>
      <c r="BG158" s="31">
        <v>130074</v>
      </c>
      <c r="BH158" s="31">
        <v>199423</v>
      </c>
      <c r="BI158" s="31">
        <v>38638.904023526622</v>
      </c>
      <c r="BJ158" s="31">
        <v>48389</v>
      </c>
      <c r="BK158" s="31">
        <v>157312</v>
      </c>
      <c r="BL158" s="31">
        <v>38614</v>
      </c>
      <c r="BM158" s="31">
        <v>12940</v>
      </c>
      <c r="BN158" s="31">
        <v>83688</v>
      </c>
      <c r="BO158" s="32">
        <v>709078.9040235267</v>
      </c>
      <c r="BP158" s="31">
        <v>6632</v>
      </c>
      <c r="BQ158" s="31">
        <v>4265</v>
      </c>
      <c r="BR158" s="31">
        <v>15296</v>
      </c>
      <c r="BS158" s="31">
        <v>5472</v>
      </c>
      <c r="BT158" s="31">
        <v>11977</v>
      </c>
      <c r="BU158" s="31">
        <v>6017</v>
      </c>
      <c r="BV158" s="31">
        <v>11128</v>
      </c>
      <c r="BW158" s="31">
        <v>3772</v>
      </c>
      <c r="BX158" s="31">
        <v>3229</v>
      </c>
      <c r="BY158" s="31">
        <v>5050</v>
      </c>
      <c r="BZ158" s="31">
        <v>4370</v>
      </c>
      <c r="CA158" s="31">
        <v>3761</v>
      </c>
      <c r="CB158" s="31">
        <v>3569</v>
      </c>
      <c r="CC158" s="31">
        <v>11232</v>
      </c>
      <c r="CD158" s="31">
        <v>6283</v>
      </c>
      <c r="CE158" s="32">
        <v>102053</v>
      </c>
      <c r="CF158" s="31">
        <v>8790</v>
      </c>
      <c r="CG158" s="32">
        <v>819921.9040235267</v>
      </c>
      <c r="CH158" s="31">
        <v>450312</v>
      </c>
      <c r="CI158" s="31">
        <v>389262</v>
      </c>
      <c r="CJ158" s="31">
        <v>103043</v>
      </c>
      <c r="CK158" s="31">
        <v>554449</v>
      </c>
      <c r="CL158" s="31">
        <v>51613</v>
      </c>
      <c r="CM158" s="31">
        <v>38888</v>
      </c>
      <c r="CN158" s="31">
        <v>38841</v>
      </c>
      <c r="CO158" s="31">
        <v>20796</v>
      </c>
      <c r="CP158" s="31">
        <v>34939</v>
      </c>
      <c r="CQ158" s="31">
        <v>14999</v>
      </c>
      <c r="CR158" s="31">
        <v>15165</v>
      </c>
      <c r="CS158" s="31">
        <v>16235</v>
      </c>
      <c r="CT158" s="31">
        <v>6689</v>
      </c>
      <c r="CU158" s="31">
        <v>42417</v>
      </c>
      <c r="CV158" s="31">
        <v>4680</v>
      </c>
      <c r="CW158" s="31">
        <v>14515</v>
      </c>
      <c r="CX158" s="32">
        <v>1796843</v>
      </c>
      <c r="CY158" s="31">
        <v>7741</v>
      </c>
      <c r="CZ158" s="31">
        <v>4331</v>
      </c>
      <c r="DA158" s="31">
        <v>1772</v>
      </c>
      <c r="DB158" s="31">
        <v>699</v>
      </c>
      <c r="DC158" s="31">
        <v>14445</v>
      </c>
      <c r="DD158" s="31">
        <v>32322</v>
      </c>
      <c r="DE158" s="31">
        <v>6838.3276001759396</v>
      </c>
      <c r="DF158" s="32">
        <v>68148.327600175937</v>
      </c>
      <c r="DG158" s="31">
        <v>570.59583480409458</v>
      </c>
      <c r="DH158" s="31">
        <v>61178</v>
      </c>
      <c r="DI158" s="31">
        <v>24023.562223626024</v>
      </c>
      <c r="DJ158" s="31">
        <v>14779.933675997028</v>
      </c>
      <c r="DK158" s="31">
        <v>3031.8424507658647</v>
      </c>
      <c r="DL158" s="31">
        <v>10962.066964285712</v>
      </c>
      <c r="DM158" s="31">
        <v>5058.757740358501</v>
      </c>
      <c r="DN158" s="31">
        <v>711.77265981130085</v>
      </c>
      <c r="DO158" s="31">
        <v>1712.3678696158322</v>
      </c>
      <c r="DP158" s="31">
        <v>25985.924530551416</v>
      </c>
      <c r="DQ158" s="31">
        <v>18754.67014960817</v>
      </c>
      <c r="DR158" s="31">
        <v>77951</v>
      </c>
      <c r="DS158" s="31">
        <v>3414.3805725427633</v>
      </c>
      <c r="DT158" s="31">
        <v>6307.3684042985024</v>
      </c>
      <c r="DU158" s="31">
        <v>1891</v>
      </c>
      <c r="DV158" s="32">
        <v>256333.24307626521</v>
      </c>
      <c r="DW158" s="32">
        <v>2121324.5706764413</v>
      </c>
      <c r="DX158" s="31">
        <v>20971.43007222587</v>
      </c>
      <c r="DY158" s="31">
        <v>7587</v>
      </c>
      <c r="DZ158" s="31">
        <v>2240.302372881356</v>
      </c>
      <c r="EA158" s="31">
        <v>228.00272861092159</v>
      </c>
      <c r="EB158" s="31">
        <v>3302.3894186404177</v>
      </c>
      <c r="EC158" s="31">
        <v>1298.3886817284492</v>
      </c>
      <c r="ED158" s="31">
        <v>5227.2595124174077</v>
      </c>
      <c r="EE158" s="31">
        <v>126.52480097979178</v>
      </c>
      <c r="EF158" s="31">
        <v>1390.9965669445808</v>
      </c>
      <c r="EG158" s="31">
        <v>1773</v>
      </c>
      <c r="EH158" s="31">
        <v>187.56602708803612</v>
      </c>
      <c r="EI158" s="31">
        <v>1615.8237885462554</v>
      </c>
      <c r="EJ158" s="31">
        <v>7041.1030082041934</v>
      </c>
      <c r="EK158" s="31">
        <v>181.67827416341089</v>
      </c>
      <c r="EL158" s="31">
        <v>34448.071216617202</v>
      </c>
      <c r="EM158" s="31">
        <v>288</v>
      </c>
      <c r="EN158" s="31">
        <v>14720.75</v>
      </c>
      <c r="EO158" s="31">
        <v>2268.0930499712813</v>
      </c>
      <c r="EP158" s="31">
        <v>313.9819944598338</v>
      </c>
      <c r="EQ158" s="31">
        <v>11005.787295825772</v>
      </c>
      <c r="ER158" s="31">
        <v>1370.0659862330881</v>
      </c>
      <c r="ES158" s="31">
        <v>391.52985386221292</v>
      </c>
      <c r="ET158" s="31">
        <v>7013.0911172161168</v>
      </c>
      <c r="EU158" s="31">
        <v>552.76542269611582</v>
      </c>
      <c r="EV158" s="31">
        <v>1447</v>
      </c>
      <c r="EW158" s="31">
        <v>6812</v>
      </c>
      <c r="EX158" s="31">
        <v>6635.0667938931301</v>
      </c>
      <c r="EY158" s="31">
        <v>1369.1025186236254</v>
      </c>
      <c r="EZ158" s="31">
        <v>2714.2092050209203</v>
      </c>
      <c r="FA158" s="31">
        <v>974.07975460122702</v>
      </c>
      <c r="FB158" s="31">
        <v>2416.8625117444408</v>
      </c>
      <c r="FC158" s="31">
        <v>18944</v>
      </c>
      <c r="FD158" s="31">
        <v>10966.619789050728</v>
      </c>
      <c r="FE158" s="31">
        <v>2279.4544666088464</v>
      </c>
      <c r="FF158" s="31">
        <v>3776.3383529411763</v>
      </c>
      <c r="FG158" s="31">
        <v>42481.007795100224</v>
      </c>
      <c r="FH158" s="31">
        <v>1673.0015247222827</v>
      </c>
      <c r="FI158" s="31">
        <v>75</v>
      </c>
      <c r="FJ158" s="31">
        <v>5451.9560439560428</v>
      </c>
      <c r="FK158" s="31">
        <v>116.33728726147498</v>
      </c>
      <c r="FL158" s="31">
        <v>2244.8862559241707</v>
      </c>
      <c r="FM158" s="31">
        <v>3826</v>
      </c>
      <c r="FN158" s="31">
        <v>66827.09135514019</v>
      </c>
      <c r="FO158" s="31">
        <v>11142.236393989982</v>
      </c>
      <c r="FP158" s="31">
        <v>544.85058965549251</v>
      </c>
      <c r="FQ158" s="31">
        <v>5695.4582524271846</v>
      </c>
      <c r="FR158" s="31">
        <v>1350.705035971223</v>
      </c>
      <c r="FS158" s="31">
        <v>7099.6073575722867</v>
      </c>
      <c r="FT158" s="31">
        <v>6394.3946488294305</v>
      </c>
      <c r="FU158" s="31">
        <v>13776.097788125728</v>
      </c>
      <c r="FV158" s="31">
        <v>3585.519412381952</v>
      </c>
      <c r="FW158" s="31">
        <v>4326</v>
      </c>
      <c r="FX158" s="31">
        <v>78</v>
      </c>
      <c r="FY158" s="32">
        <v>360566.48432285414</v>
      </c>
      <c r="GA158" s="60">
        <v>10224885.880883086</v>
      </c>
    </row>
    <row r="159" spans="1:183">
      <c r="A159" s="61">
        <v>1965</v>
      </c>
      <c r="B159" s="31">
        <v>56234</v>
      </c>
      <c r="C159" s="31">
        <v>80870</v>
      </c>
      <c r="D159" s="31">
        <v>52117</v>
      </c>
      <c r="E159" s="31">
        <v>35002</v>
      </c>
      <c r="F159" s="31">
        <v>456456</v>
      </c>
      <c r="G159" s="31">
        <v>694798</v>
      </c>
      <c r="H159" s="31">
        <v>395020</v>
      </c>
      <c r="I159" s="31">
        <v>120435</v>
      </c>
      <c r="J159" s="31">
        <v>32353.411036245201</v>
      </c>
      <c r="K159" s="31">
        <v>85422</v>
      </c>
      <c r="L159" s="31">
        <v>86195</v>
      </c>
      <c r="M159" s="31">
        <v>529996</v>
      </c>
      <c r="N159" s="32">
        <v>2624898.4110362455</v>
      </c>
      <c r="O159" s="31">
        <v>14528</v>
      </c>
      <c r="P159" s="31">
        <v>38553</v>
      </c>
      <c r="Q159" s="31">
        <v>36446</v>
      </c>
      <c r="R159" s="31">
        <v>152794</v>
      </c>
      <c r="S159" s="31">
        <v>10877</v>
      </c>
      <c r="T159" s="32">
        <v>2878096.4110362455</v>
      </c>
      <c r="U159" s="31">
        <v>116131</v>
      </c>
      <c r="V159" s="31">
        <v>28724</v>
      </c>
      <c r="W159" s="31">
        <v>210203</v>
      </c>
      <c r="X159" s="31">
        <v>2607294</v>
      </c>
      <c r="Y159" s="32">
        <v>2962352</v>
      </c>
      <c r="Z159" s="31">
        <v>3155.9589840797707</v>
      </c>
      <c r="AA159" s="31">
        <v>31575.052365839583</v>
      </c>
      <c r="AB159" s="31">
        <v>78270.351758793971</v>
      </c>
      <c r="AC159" s="31">
        <v>44769.64890743923</v>
      </c>
      <c r="AD159" s="31">
        <v>118385.50327204737</v>
      </c>
      <c r="AE159" s="31">
        <v>45401.617435158507</v>
      </c>
      <c r="AF159" s="31">
        <v>58457.867276641548</v>
      </c>
      <c r="AG159" s="32">
        <v>380016</v>
      </c>
      <c r="AH159" s="31"/>
      <c r="AI159" s="31"/>
      <c r="AJ159" s="31"/>
      <c r="AK159" s="31"/>
      <c r="AL159" s="31"/>
      <c r="AM159" s="32"/>
      <c r="AN159" s="31"/>
      <c r="AO159" s="31"/>
      <c r="AP159" s="32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2">
        <v>1068117</v>
      </c>
      <c r="BG159" s="31">
        <v>141960</v>
      </c>
      <c r="BH159" s="31">
        <v>203444</v>
      </c>
      <c r="BI159" s="31">
        <v>38951.220099512961</v>
      </c>
      <c r="BJ159" s="31">
        <v>50136</v>
      </c>
      <c r="BK159" s="31">
        <v>167116</v>
      </c>
      <c r="BL159" s="31">
        <v>41213</v>
      </c>
      <c r="BM159" s="31">
        <v>13088</v>
      </c>
      <c r="BN159" s="31">
        <v>89240</v>
      </c>
      <c r="BO159" s="32">
        <v>745148.22009951295</v>
      </c>
      <c r="BP159" s="31">
        <v>6958</v>
      </c>
      <c r="BQ159" s="31">
        <v>4651</v>
      </c>
      <c r="BR159" s="31">
        <v>15529</v>
      </c>
      <c r="BS159" s="31">
        <v>4791</v>
      </c>
      <c r="BT159" s="31">
        <v>13131</v>
      </c>
      <c r="BU159" s="31">
        <v>6340</v>
      </c>
      <c r="BV159" s="31">
        <v>11613</v>
      </c>
      <c r="BW159" s="31">
        <v>3813</v>
      </c>
      <c r="BX159" s="31">
        <v>3509</v>
      </c>
      <c r="BY159" s="31">
        <v>5456</v>
      </c>
      <c r="BZ159" s="31">
        <v>4786</v>
      </c>
      <c r="CA159" s="31">
        <v>4091</v>
      </c>
      <c r="CB159" s="31">
        <v>3773</v>
      </c>
      <c r="CC159" s="31">
        <v>12254</v>
      </c>
      <c r="CD159" s="31">
        <v>6603</v>
      </c>
      <c r="CE159" s="32">
        <v>107298</v>
      </c>
      <c r="CF159" s="31">
        <v>9285</v>
      </c>
      <c r="CG159" s="32">
        <v>861731.22009951295</v>
      </c>
      <c r="CH159" s="31">
        <v>501769</v>
      </c>
      <c r="CI159" s="31">
        <v>373814</v>
      </c>
      <c r="CJ159" s="31">
        <v>104070</v>
      </c>
      <c r="CK159" s="31">
        <v>586744</v>
      </c>
      <c r="CL159" s="31">
        <v>54331</v>
      </c>
      <c r="CM159" s="31">
        <v>41230</v>
      </c>
      <c r="CN159" s="31">
        <v>41933</v>
      </c>
      <c r="CO159" s="31">
        <v>23111</v>
      </c>
      <c r="CP159" s="31">
        <v>36647</v>
      </c>
      <c r="CQ159" s="31">
        <v>15379</v>
      </c>
      <c r="CR159" s="31">
        <v>17360</v>
      </c>
      <c r="CS159" s="31">
        <v>17405</v>
      </c>
      <c r="CT159" s="31">
        <v>6849</v>
      </c>
      <c r="CU159" s="31">
        <v>44307</v>
      </c>
      <c r="CV159" s="31">
        <v>5033</v>
      </c>
      <c r="CW159" s="31">
        <v>14971</v>
      </c>
      <c r="CX159" s="32">
        <v>1884953</v>
      </c>
      <c r="CY159" s="31">
        <v>7914</v>
      </c>
      <c r="CZ159" s="31">
        <v>4538</v>
      </c>
      <c r="DA159" s="31">
        <v>1826</v>
      </c>
      <c r="DB159" s="31">
        <v>740</v>
      </c>
      <c r="DC159" s="31">
        <v>15370</v>
      </c>
      <c r="DD159" s="31">
        <v>32666</v>
      </c>
      <c r="DE159" s="31">
        <v>7218.622607280513</v>
      </c>
      <c r="DF159" s="32">
        <v>70272.622607280515</v>
      </c>
      <c r="DG159" s="31">
        <v>607.33050947170261</v>
      </c>
      <c r="DH159" s="31">
        <v>68688</v>
      </c>
      <c r="DI159" s="31">
        <v>26206.242261528743</v>
      </c>
      <c r="DJ159" s="31">
        <v>16171.327285112708</v>
      </c>
      <c r="DK159" s="31">
        <v>3379.0854900777185</v>
      </c>
      <c r="DL159" s="31">
        <v>11204.553571428571</v>
      </c>
      <c r="DM159" s="31">
        <v>5568.9402498642039</v>
      </c>
      <c r="DN159" s="31">
        <v>714.81702533658438</v>
      </c>
      <c r="DO159" s="31">
        <v>1836.6956926658906</v>
      </c>
      <c r="DP159" s="31">
        <v>29137.299076005958</v>
      </c>
      <c r="DQ159" s="31">
        <v>18704.163856566134</v>
      </c>
      <c r="DR159" s="31">
        <v>80008</v>
      </c>
      <c r="DS159" s="31">
        <v>3762.3717096516889</v>
      </c>
      <c r="DT159" s="31">
        <v>6486.195263203932</v>
      </c>
      <c r="DU159" s="31">
        <v>2010</v>
      </c>
      <c r="DV159" s="32">
        <v>274485.02199091378</v>
      </c>
      <c r="DW159" s="32">
        <v>2229710.6445981944</v>
      </c>
      <c r="DX159" s="31">
        <v>22367.09816152331</v>
      </c>
      <c r="DY159" s="31">
        <v>8194</v>
      </c>
      <c r="DZ159" s="31">
        <v>2356.3050847457625</v>
      </c>
      <c r="EA159" s="31">
        <v>235.0528129824435</v>
      </c>
      <c r="EB159" s="31">
        <v>3429.0052291602578</v>
      </c>
      <c r="EC159" s="31">
        <v>1346.8868172844927</v>
      </c>
      <c r="ED159" s="31">
        <v>5332.198222829802</v>
      </c>
      <c r="EE159" s="31">
        <v>133.17360685854257</v>
      </c>
      <c r="EF159" s="31">
        <v>1409.4654242275624</v>
      </c>
      <c r="EG159" s="31">
        <v>1783</v>
      </c>
      <c r="EH159" s="31">
        <v>188.31264108352147</v>
      </c>
      <c r="EI159" s="31">
        <v>1670.2786343612333</v>
      </c>
      <c r="EJ159" s="31">
        <v>6886.2880583409296</v>
      </c>
      <c r="EK159" s="31">
        <v>194.46237472396805</v>
      </c>
      <c r="EL159" s="31">
        <v>36724.035608308601</v>
      </c>
      <c r="EM159" s="31">
        <v>325</v>
      </c>
      <c r="EN159" s="31">
        <v>15587.666666666662</v>
      </c>
      <c r="EO159" s="31">
        <v>2305.5715106260773</v>
      </c>
      <c r="EP159" s="31">
        <v>348.4293628808864</v>
      </c>
      <c r="EQ159" s="31">
        <v>11154.353539019963</v>
      </c>
      <c r="ER159" s="31">
        <v>1464.1746973652978</v>
      </c>
      <c r="ES159" s="31">
        <v>413.74196242171183</v>
      </c>
      <c r="ET159" s="31">
        <v>7092.7400793650786</v>
      </c>
      <c r="EU159" s="31">
        <v>565.15232292460018</v>
      </c>
      <c r="EV159" s="31">
        <v>1472</v>
      </c>
      <c r="EW159" s="31">
        <v>8733</v>
      </c>
      <c r="EX159" s="31">
        <v>6604.3082061068717</v>
      </c>
      <c r="EY159" s="31">
        <v>1554.387726144023</v>
      </c>
      <c r="EZ159" s="31">
        <v>2752.9595536959555</v>
      </c>
      <c r="FA159" s="31">
        <v>1109.3686094069531</v>
      </c>
      <c r="FB159" s="31">
        <v>2494.7485123708107</v>
      </c>
      <c r="FC159" s="31">
        <v>19608</v>
      </c>
      <c r="FD159" s="31">
        <v>11214.573078854848</v>
      </c>
      <c r="FE159" s="31">
        <v>2432.6866869037294</v>
      </c>
      <c r="FF159" s="31">
        <v>4060.9261176470586</v>
      </c>
      <c r="FG159" s="31">
        <v>45352.963251670379</v>
      </c>
      <c r="FH159" s="31">
        <v>1790.405140492267</v>
      </c>
      <c r="FI159" s="31">
        <v>80</v>
      </c>
      <c r="FJ159" s="31">
        <v>5655.7362637362639</v>
      </c>
      <c r="FK159" s="31">
        <v>116.33728726147498</v>
      </c>
      <c r="FL159" s="31">
        <v>2405.1374407582939</v>
      </c>
      <c r="FM159" s="31">
        <v>3572</v>
      </c>
      <c r="FN159" s="31">
        <v>70824.998831775694</v>
      </c>
      <c r="FO159" s="31">
        <v>11895.626043405677</v>
      </c>
      <c r="FP159" s="31">
        <v>629.85848268177165</v>
      </c>
      <c r="FQ159" s="31">
        <v>5900.5485436893205</v>
      </c>
      <c r="FR159" s="31">
        <v>1535.0143884892086</v>
      </c>
      <c r="FS159" s="31">
        <v>7546.5180360721442</v>
      </c>
      <c r="FT159" s="31">
        <v>6534.7224080267561</v>
      </c>
      <c r="FU159" s="31">
        <v>13915.250291036087</v>
      </c>
      <c r="FV159" s="31">
        <v>4238.5057712486887</v>
      </c>
      <c r="FW159" s="31">
        <v>4608</v>
      </c>
      <c r="FX159" s="31">
        <v>84</v>
      </c>
      <c r="FY159" s="32">
        <v>380228.97348917497</v>
      </c>
      <c r="GA159" s="60">
        <v>10760252.249223128</v>
      </c>
    </row>
    <row r="160" spans="1:183">
      <c r="A160" s="61">
        <v>1966</v>
      </c>
      <c r="B160" s="31">
        <v>59399</v>
      </c>
      <c r="C160" s="31">
        <v>83440</v>
      </c>
      <c r="D160" s="31">
        <v>53539</v>
      </c>
      <c r="E160" s="31">
        <v>35843</v>
      </c>
      <c r="F160" s="31">
        <v>479631</v>
      </c>
      <c r="G160" s="31">
        <v>715393</v>
      </c>
      <c r="H160" s="31">
        <v>415639</v>
      </c>
      <c r="I160" s="31">
        <v>123754</v>
      </c>
      <c r="J160" s="31">
        <v>33577.027918230502</v>
      </c>
      <c r="K160" s="31">
        <v>88043</v>
      </c>
      <c r="L160" s="31">
        <v>88305</v>
      </c>
      <c r="M160" s="31">
        <v>540163</v>
      </c>
      <c r="N160" s="32">
        <v>2716726.0279182307</v>
      </c>
      <c r="O160" s="31">
        <v>14652</v>
      </c>
      <c r="P160" s="31">
        <v>40907</v>
      </c>
      <c r="Q160" s="31">
        <v>37929</v>
      </c>
      <c r="R160" s="31">
        <v>164199</v>
      </c>
      <c r="S160" s="31">
        <v>11398</v>
      </c>
      <c r="T160" s="32">
        <v>2985811.0279182307</v>
      </c>
      <c r="U160" s="31">
        <v>119363</v>
      </c>
      <c r="V160" s="31">
        <v>30536</v>
      </c>
      <c r="W160" s="31">
        <v>223832</v>
      </c>
      <c r="X160" s="31">
        <v>2778086</v>
      </c>
      <c r="Y160" s="32">
        <v>3151817</v>
      </c>
      <c r="Z160" s="31">
        <v>3359.999968504475</v>
      </c>
      <c r="AA160" s="31">
        <v>34066.874783612227</v>
      </c>
      <c r="AB160" s="31">
        <v>81656.515912897812</v>
      </c>
      <c r="AC160" s="31">
        <v>47318.986005401421</v>
      </c>
      <c r="AD160" s="31">
        <v>125856.72795263323</v>
      </c>
      <c r="AE160" s="31">
        <v>50587.619596541779</v>
      </c>
      <c r="AF160" s="31">
        <v>61605.275780409036</v>
      </c>
      <c r="AG160" s="32">
        <v>404452</v>
      </c>
      <c r="AH160" s="31"/>
      <c r="AI160" s="31"/>
      <c r="AJ160" s="31"/>
      <c r="AK160" s="31"/>
      <c r="AL160" s="31"/>
      <c r="AM160" s="32"/>
      <c r="AN160" s="31"/>
      <c r="AO160" s="31"/>
      <c r="AP160" s="32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2">
        <v>1119932</v>
      </c>
      <c r="BG160" s="31">
        <v>142919</v>
      </c>
      <c r="BH160" s="31">
        <v>216181</v>
      </c>
      <c r="BI160" s="31">
        <v>43294.733892964425</v>
      </c>
      <c r="BJ160" s="31">
        <v>52806</v>
      </c>
      <c r="BK160" s="31">
        <v>177427</v>
      </c>
      <c r="BL160" s="31">
        <v>44689</v>
      </c>
      <c r="BM160" s="31">
        <v>13536</v>
      </c>
      <c r="BN160" s="31">
        <v>90842</v>
      </c>
      <c r="BO160" s="32">
        <v>781694.73389296443</v>
      </c>
      <c r="BP160" s="31">
        <v>7461</v>
      </c>
      <c r="BQ160" s="31">
        <v>5013</v>
      </c>
      <c r="BR160" s="31">
        <v>16380</v>
      </c>
      <c r="BS160" s="31">
        <v>5434</v>
      </c>
      <c r="BT160" s="31">
        <v>13475</v>
      </c>
      <c r="BU160" s="31">
        <v>6794</v>
      </c>
      <c r="BV160" s="31">
        <v>12255</v>
      </c>
      <c r="BW160" s="31">
        <v>3790</v>
      </c>
      <c r="BX160" s="31">
        <v>3713</v>
      </c>
      <c r="BY160" s="31">
        <v>5695</v>
      </c>
      <c r="BZ160" s="31">
        <v>4944</v>
      </c>
      <c r="CA160" s="31">
        <v>4395</v>
      </c>
      <c r="CB160" s="31">
        <v>3815</v>
      </c>
      <c r="CC160" s="31">
        <v>13119</v>
      </c>
      <c r="CD160" s="31">
        <v>6891</v>
      </c>
      <c r="CE160" s="32">
        <v>113174</v>
      </c>
      <c r="CF160" s="31">
        <v>9808</v>
      </c>
      <c r="CG160" s="32">
        <v>904676.73389296443</v>
      </c>
      <c r="CH160" s="31">
        <v>548841</v>
      </c>
      <c r="CI160" s="31">
        <v>377207</v>
      </c>
      <c r="CJ160" s="31">
        <v>104089</v>
      </c>
      <c r="CK160" s="31">
        <v>649189</v>
      </c>
      <c r="CL160" s="31">
        <v>56736</v>
      </c>
      <c r="CM160" s="31">
        <v>46195</v>
      </c>
      <c r="CN160" s="31">
        <v>46654</v>
      </c>
      <c r="CO160" s="31">
        <v>25171</v>
      </c>
      <c r="CP160" s="31">
        <v>37115</v>
      </c>
      <c r="CQ160" s="31">
        <v>14737</v>
      </c>
      <c r="CR160" s="31">
        <v>17659</v>
      </c>
      <c r="CS160" s="31">
        <v>18278</v>
      </c>
      <c r="CT160" s="31">
        <v>7331</v>
      </c>
      <c r="CU160" s="31">
        <v>47919</v>
      </c>
      <c r="CV160" s="31">
        <v>5593</v>
      </c>
      <c r="CW160" s="31">
        <v>14804</v>
      </c>
      <c r="CX160" s="32">
        <v>2017518</v>
      </c>
      <c r="CY160" s="31">
        <v>7993</v>
      </c>
      <c r="CZ160" s="31">
        <v>4744</v>
      </c>
      <c r="DA160" s="31">
        <v>1883</v>
      </c>
      <c r="DB160" s="31">
        <v>782</v>
      </c>
      <c r="DC160" s="31">
        <v>17308</v>
      </c>
      <c r="DD160" s="31">
        <v>32975</v>
      </c>
      <c r="DE160" s="31">
        <v>7609.2397787038963</v>
      </c>
      <c r="DF160" s="32">
        <v>73294.239778703894</v>
      </c>
      <c r="DG160" s="31">
        <v>645.75691257795029</v>
      </c>
      <c r="DH160" s="31">
        <v>75579</v>
      </c>
      <c r="DI160" s="31">
        <v>27593.300221099176</v>
      </c>
      <c r="DJ160" s="31">
        <v>16348.874907109239</v>
      </c>
      <c r="DK160" s="31">
        <v>3474.2972911793559</v>
      </c>
      <c r="DL160" s="31">
        <v>12584.218749999998</v>
      </c>
      <c r="DM160" s="31">
        <v>5949.920695274307</v>
      </c>
      <c r="DN160" s="31">
        <v>752.26272129757228</v>
      </c>
      <c r="DO160" s="31">
        <v>2492.6584400465658</v>
      </c>
      <c r="DP160" s="31">
        <v>33373.573055141584</v>
      </c>
      <c r="DQ160" s="31">
        <v>17264.7345048682</v>
      </c>
      <c r="DR160" s="31">
        <v>89366</v>
      </c>
      <c r="DS160" s="31">
        <v>4146.517770096606</v>
      </c>
      <c r="DT160" s="31">
        <v>6673.7281859883906</v>
      </c>
      <c r="DU160" s="31">
        <v>2130</v>
      </c>
      <c r="DV160" s="32">
        <v>298374.84345467895</v>
      </c>
      <c r="DW160" s="32">
        <v>2389187.083233383</v>
      </c>
      <c r="DX160" s="31">
        <v>21286.972422849638</v>
      </c>
      <c r="DY160" s="31">
        <v>8635</v>
      </c>
      <c r="DZ160" s="31">
        <v>2443.3071186440679</v>
      </c>
      <c r="EA160" s="31">
        <v>258.00308763867446</v>
      </c>
      <c r="EB160" s="31">
        <v>3445.6105813595818</v>
      </c>
      <c r="EC160" s="31">
        <v>1408.9984645755649</v>
      </c>
      <c r="ED160" s="31">
        <v>5581.4276600592393</v>
      </c>
      <c r="EE160" s="31">
        <v>139.88824249846905</v>
      </c>
      <c r="EF160" s="31">
        <v>1420.1579205492887</v>
      </c>
      <c r="EG160" s="31">
        <v>1752</v>
      </c>
      <c r="EH160" s="31">
        <v>208.13939051918737</v>
      </c>
      <c r="EI160" s="31">
        <v>1757.4063876651983</v>
      </c>
      <c r="EJ160" s="31">
        <v>7431.1175934366456</v>
      </c>
      <c r="EK160" s="31">
        <v>209.40716833701373</v>
      </c>
      <c r="EL160" s="31">
        <v>36936.201780415417</v>
      </c>
      <c r="EM160" s="31">
        <v>339</v>
      </c>
      <c r="EN160" s="31">
        <v>16193.666666666664</v>
      </c>
      <c r="EO160" s="31">
        <v>2408.9603676048246</v>
      </c>
      <c r="EP160" s="31">
        <v>406.4459833795014</v>
      </c>
      <c r="EQ160" s="31">
        <v>11166.2388384755</v>
      </c>
      <c r="ER160" s="31">
        <v>1495.5442677427011</v>
      </c>
      <c r="ES160" s="31">
        <v>435.62254697286016</v>
      </c>
      <c r="ET160" s="31">
        <v>8004.7206959706955</v>
      </c>
      <c r="EU160" s="31">
        <v>562.31365828890591</v>
      </c>
      <c r="EV160" s="31">
        <v>1751</v>
      </c>
      <c r="EW160" s="31">
        <v>10345</v>
      </c>
      <c r="EX160" s="31">
        <v>6740.5248091603062</v>
      </c>
      <c r="EY160" s="31">
        <v>1714.1163533167792</v>
      </c>
      <c r="EZ160" s="31">
        <v>2869.2105997210601</v>
      </c>
      <c r="FA160" s="31">
        <v>1115.4332822085889</v>
      </c>
      <c r="FB160" s="31">
        <v>2406.0782962730973</v>
      </c>
      <c r="FC160" s="31">
        <v>20700</v>
      </c>
      <c r="FD160" s="31">
        <v>11575.876443997991</v>
      </c>
      <c r="FE160" s="31">
        <v>2525.8278404163057</v>
      </c>
      <c r="FF160" s="31">
        <v>4010.4672941176468</v>
      </c>
      <c r="FG160" s="31">
        <v>43893.052561247212</v>
      </c>
      <c r="FH160" s="31">
        <v>1915.8135482465691</v>
      </c>
      <c r="FI160" s="31">
        <v>86</v>
      </c>
      <c r="FJ160" s="31">
        <v>5816.0879120879108</v>
      </c>
      <c r="FK160" s="31">
        <v>118.79112944816916</v>
      </c>
      <c r="FL160" s="31">
        <v>2558.5402843601896</v>
      </c>
      <c r="FM160" s="31">
        <v>4079</v>
      </c>
      <c r="FN160" s="31">
        <v>73892.358878504674</v>
      </c>
      <c r="FO160" s="31">
        <v>11717.191652754591</v>
      </c>
      <c r="FP160" s="31">
        <v>656.66097130652793</v>
      </c>
      <c r="FQ160" s="31">
        <v>6657.0291262135925</v>
      </c>
      <c r="FR160" s="31">
        <v>1676.2733812949641</v>
      </c>
      <c r="FS160" s="31">
        <v>7734.6909533352427</v>
      </c>
      <c r="FT160" s="31">
        <v>6940.5351170568556</v>
      </c>
      <c r="FU160" s="31">
        <v>14858.395032984088</v>
      </c>
      <c r="FV160" s="31">
        <v>4007.3452256033584</v>
      </c>
      <c r="FW160" s="31">
        <v>4678</v>
      </c>
      <c r="FX160" s="31">
        <v>91</v>
      </c>
      <c r="FY160" s="32">
        <v>391056.45153730543</v>
      </c>
      <c r="GA160" s="60">
        <v>11346932.296581883</v>
      </c>
    </row>
    <row r="161" spans="1:183">
      <c r="A161" s="61">
        <v>1967</v>
      </c>
      <c r="B161" s="31">
        <v>61205</v>
      </c>
      <c r="C161" s="31">
        <v>86695</v>
      </c>
      <c r="D161" s="31">
        <v>55339</v>
      </c>
      <c r="E161" s="31">
        <v>36600</v>
      </c>
      <c r="F161" s="31">
        <v>501799</v>
      </c>
      <c r="G161" s="31">
        <v>717610</v>
      </c>
      <c r="H161" s="31">
        <v>445232</v>
      </c>
      <c r="I161" s="31">
        <v>130267</v>
      </c>
      <c r="J161" s="31">
        <v>35674.722734944698</v>
      </c>
      <c r="K161" s="31">
        <v>91450</v>
      </c>
      <c r="L161" s="31">
        <v>91008</v>
      </c>
      <c r="M161" s="31">
        <v>552277</v>
      </c>
      <c r="N161" s="32">
        <v>2805156.7227349449</v>
      </c>
      <c r="O161" s="31">
        <v>15521</v>
      </c>
      <c r="P161" s="31">
        <v>43152</v>
      </c>
      <c r="Q161" s="31">
        <v>40792</v>
      </c>
      <c r="R161" s="31">
        <v>175227</v>
      </c>
      <c r="S161" s="31">
        <v>11862</v>
      </c>
      <c r="T161" s="32">
        <v>3091710.7227349449</v>
      </c>
      <c r="U161" s="31">
        <v>127422</v>
      </c>
      <c r="V161" s="31">
        <v>29142</v>
      </c>
      <c r="W161" s="31">
        <v>230647</v>
      </c>
      <c r="X161" s="31">
        <v>2847549</v>
      </c>
      <c r="Y161" s="32">
        <v>3234760</v>
      </c>
      <c r="Z161" s="31">
        <v>3578.6295810184092</v>
      </c>
      <c r="AA161" s="31">
        <v>35898.041113675703</v>
      </c>
      <c r="AB161" s="31">
        <v>85153.701842546056</v>
      </c>
      <c r="AC161" s="31">
        <v>50032.796464522464</v>
      </c>
      <c r="AD161" s="31">
        <v>130412.3527578685</v>
      </c>
      <c r="AE161" s="31">
        <v>52901.077809798269</v>
      </c>
      <c r="AF161" s="31">
        <v>62668.400430570509</v>
      </c>
      <c r="AG161" s="32">
        <v>420644.99999999994</v>
      </c>
      <c r="AH161" s="31"/>
      <c r="AI161" s="31"/>
      <c r="AJ161" s="31"/>
      <c r="AK161" s="31"/>
      <c r="AL161" s="31"/>
      <c r="AM161" s="32"/>
      <c r="AN161" s="31"/>
      <c r="AO161" s="31"/>
      <c r="AP161" s="32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2">
        <v>1169422</v>
      </c>
      <c r="BG161" s="31">
        <v>146755</v>
      </c>
      <c r="BH161" s="31">
        <v>224877</v>
      </c>
      <c r="BI161" s="31">
        <v>44700.329501688138</v>
      </c>
      <c r="BJ161" s="31">
        <v>55028</v>
      </c>
      <c r="BK161" s="31">
        <v>188258</v>
      </c>
      <c r="BL161" s="31">
        <v>46473</v>
      </c>
      <c r="BM161" s="31">
        <v>12975</v>
      </c>
      <c r="BN161" s="31">
        <v>96334</v>
      </c>
      <c r="BO161" s="32">
        <v>815400.32950168813</v>
      </c>
      <c r="BP161" s="31">
        <v>7928</v>
      </c>
      <c r="BQ161" s="31">
        <v>5320</v>
      </c>
      <c r="BR161" s="31">
        <v>18294</v>
      </c>
      <c r="BS161" s="31">
        <v>5617</v>
      </c>
      <c r="BT161" s="31">
        <v>14188</v>
      </c>
      <c r="BU161" s="31">
        <v>7164</v>
      </c>
      <c r="BV161" s="31">
        <v>12757</v>
      </c>
      <c r="BW161" s="31">
        <v>3713</v>
      </c>
      <c r="BX161" s="31">
        <v>3922</v>
      </c>
      <c r="BY161" s="31">
        <v>5915</v>
      </c>
      <c r="BZ161" s="31">
        <v>5288</v>
      </c>
      <c r="CA161" s="31">
        <v>4762</v>
      </c>
      <c r="CB161" s="31">
        <v>4058</v>
      </c>
      <c r="CC161" s="31">
        <v>13944</v>
      </c>
      <c r="CD161" s="31">
        <v>7035</v>
      </c>
      <c r="CE161" s="32">
        <v>119905</v>
      </c>
      <c r="CF161" s="31">
        <v>10359</v>
      </c>
      <c r="CG161" s="32">
        <v>945664.32950168813</v>
      </c>
      <c r="CH161" s="31">
        <v>533407</v>
      </c>
      <c r="CI161" s="31">
        <v>408349</v>
      </c>
      <c r="CJ161" s="31">
        <v>101739</v>
      </c>
      <c r="CK161" s="31">
        <v>721132</v>
      </c>
      <c r="CL161" s="31">
        <v>59756</v>
      </c>
      <c r="CM161" s="31">
        <v>49555</v>
      </c>
      <c r="CN161" s="31">
        <v>50552</v>
      </c>
      <c r="CO161" s="31">
        <v>27867</v>
      </c>
      <c r="CP161" s="31">
        <v>36302</v>
      </c>
      <c r="CQ161" s="31">
        <v>15151</v>
      </c>
      <c r="CR161" s="31">
        <v>17959</v>
      </c>
      <c r="CS161" s="31">
        <v>18587</v>
      </c>
      <c r="CT161" s="31">
        <v>7216</v>
      </c>
      <c r="CU161" s="31">
        <v>49718</v>
      </c>
      <c r="CV161" s="31">
        <v>6255</v>
      </c>
      <c r="CW161" s="31">
        <v>16157</v>
      </c>
      <c r="CX161" s="32">
        <v>2119702</v>
      </c>
      <c r="CY161" s="31">
        <v>8214</v>
      </c>
      <c r="CZ161" s="31">
        <v>4988</v>
      </c>
      <c r="DA161" s="31">
        <v>1941</v>
      </c>
      <c r="DB161" s="31">
        <v>828</v>
      </c>
      <c r="DC161" s="31">
        <v>18711</v>
      </c>
      <c r="DD161" s="31">
        <v>28829</v>
      </c>
      <c r="DE161" s="31">
        <v>7904.1791310176714</v>
      </c>
      <c r="DF161" s="32">
        <v>71415.179131017678</v>
      </c>
      <c r="DG161" s="31">
        <v>687.80844805271215</v>
      </c>
      <c r="DH161" s="31">
        <v>84102</v>
      </c>
      <c r="DI161" s="31">
        <v>26952.578016424512</v>
      </c>
      <c r="DJ161" s="31">
        <v>16758.321463958386</v>
      </c>
      <c r="DK161" s="31">
        <v>3839.2758620689656</v>
      </c>
      <c r="DL161" s="31">
        <v>12885.236607142857</v>
      </c>
      <c r="DM161" s="31">
        <v>5668.3264530146662</v>
      </c>
      <c r="DN161" s="31">
        <v>1250.3209212339659</v>
      </c>
      <c r="DO161" s="31">
        <v>3014.3776484284049</v>
      </c>
      <c r="DP161" s="31">
        <v>36309.689776453059</v>
      </c>
      <c r="DQ161" s="31">
        <v>18695.746141059128</v>
      </c>
      <c r="DR161" s="31">
        <v>93377</v>
      </c>
      <c r="DS161" s="31">
        <v>4570.2082779402645</v>
      </c>
      <c r="DT161" s="31">
        <v>6868.1985704490689</v>
      </c>
      <c r="DU161" s="31">
        <v>2045</v>
      </c>
      <c r="DV161" s="32">
        <v>317024.08818622603</v>
      </c>
      <c r="DW161" s="32">
        <v>2508141.2673172439</v>
      </c>
      <c r="DX161" s="31">
        <v>23277.316480630336</v>
      </c>
      <c r="DY161" s="31">
        <v>9064</v>
      </c>
      <c r="DZ161" s="31">
        <v>2466.8701694915253</v>
      </c>
      <c r="EA161" s="31">
        <v>283.95339819768071</v>
      </c>
      <c r="EB161" s="31">
        <v>3748.6582589972318</v>
      </c>
      <c r="EC161" s="31">
        <v>1537.4759815749067</v>
      </c>
      <c r="ED161" s="31">
        <v>5735.5563909774437</v>
      </c>
      <c r="EE161" s="31">
        <v>146.5370483772198</v>
      </c>
      <c r="EF161" s="31">
        <v>1487.2290338401176</v>
      </c>
      <c r="EG161" s="31">
        <v>1764</v>
      </c>
      <c r="EH161" s="31">
        <v>217.18171557562079</v>
      </c>
      <c r="EI161" s="31">
        <v>1850.4746696035245</v>
      </c>
      <c r="EJ161" s="31">
        <v>7538.2971741112115</v>
      </c>
      <c r="EK161" s="31">
        <v>224.3519619500594</v>
      </c>
      <c r="EL161" s="31">
        <v>36473.293768545984</v>
      </c>
      <c r="EM161" s="31">
        <v>362</v>
      </c>
      <c r="EN161" s="31">
        <v>16875.416666666664</v>
      </c>
      <c r="EO161" s="31">
        <v>2508.4721424468694</v>
      </c>
      <c r="EP161" s="31">
        <v>420.62049861495848</v>
      </c>
      <c r="EQ161" s="31">
        <v>11368.288929219601</v>
      </c>
      <c r="ER161" s="31">
        <v>1542.5986233088061</v>
      </c>
      <c r="ES161" s="31">
        <v>463.30480167014616</v>
      </c>
      <c r="ET161" s="31">
        <v>8418.8952991452988</v>
      </c>
      <c r="EU161" s="31">
        <v>623.9900990099012</v>
      </c>
      <c r="EV161" s="31">
        <v>1740</v>
      </c>
      <c r="EW161" s="31">
        <v>11515</v>
      </c>
      <c r="EX161" s="31">
        <v>7114.0219465648861</v>
      </c>
      <c r="EY161" s="31">
        <v>1889.361475700603</v>
      </c>
      <c r="EZ161" s="31">
        <v>2963.5592747559276</v>
      </c>
      <c r="FA161" s="31">
        <v>1154.1538854805729</v>
      </c>
      <c r="FB161" s="31">
        <v>2510.3257124960851</v>
      </c>
      <c r="FC161" s="31">
        <v>21853</v>
      </c>
      <c r="FD161" s="31">
        <v>12369.326971371171</v>
      </c>
      <c r="FE161" s="31">
        <v>2423.6730268863835</v>
      </c>
      <c r="FF161" s="31">
        <v>4028.6324705882353</v>
      </c>
      <c r="FG161" s="31">
        <v>37072.1583518931</v>
      </c>
      <c r="FH161" s="31">
        <v>2050.5608799825741</v>
      </c>
      <c r="FI161" s="31">
        <v>91</v>
      </c>
      <c r="FJ161" s="31">
        <v>5745.9340659340651</v>
      </c>
      <c r="FK161" s="31">
        <v>118.79112944816916</v>
      </c>
      <c r="FL161" s="31">
        <v>2542.1042654028433</v>
      </c>
      <c r="FM161" s="31">
        <v>4313</v>
      </c>
      <c r="FN161" s="31">
        <v>78958.672663551406</v>
      </c>
      <c r="FO161" s="31">
        <v>11353.714190317196</v>
      </c>
      <c r="FP161" s="31">
        <v>719.0667657164081</v>
      </c>
      <c r="FQ161" s="31">
        <v>6926</v>
      </c>
      <c r="FR161" s="31">
        <v>1769.1007194244603</v>
      </c>
      <c r="FS161" s="31">
        <v>7683.7274549098202</v>
      </c>
      <c r="FT161" s="31">
        <v>7312.2140468227426</v>
      </c>
      <c r="FU161" s="31">
        <v>14711.511835467598</v>
      </c>
      <c r="FV161" s="31">
        <v>4317.8090241343125</v>
      </c>
      <c r="FW161" s="31">
        <v>5068</v>
      </c>
      <c r="FX161" s="31">
        <v>98</v>
      </c>
      <c r="FY161" s="32">
        <v>398811.20326880377</v>
      </c>
      <c r="GA161" s="60">
        <v>11769154.52282268</v>
      </c>
    </row>
    <row r="162" spans="1:183">
      <c r="A162" s="61">
        <v>1968</v>
      </c>
      <c r="B162" s="31">
        <v>63925</v>
      </c>
      <c r="C162" s="31">
        <v>90293</v>
      </c>
      <c r="D162" s="31">
        <v>57613</v>
      </c>
      <c r="E162" s="31">
        <v>37442</v>
      </c>
      <c r="F162" s="31">
        <v>523967</v>
      </c>
      <c r="G162" s="31">
        <v>755463</v>
      </c>
      <c r="H162" s="31">
        <v>482462</v>
      </c>
      <c r="I162" s="31">
        <v>138627</v>
      </c>
      <c r="J162" s="31">
        <v>36475.864772367902</v>
      </c>
      <c r="K162" s="31">
        <v>95229</v>
      </c>
      <c r="L162" s="31">
        <v>94272</v>
      </c>
      <c r="M162" s="31">
        <v>574775</v>
      </c>
      <c r="N162" s="32">
        <v>2950543.8647723678</v>
      </c>
      <c r="O162" s="31">
        <v>16804</v>
      </c>
      <c r="P162" s="31">
        <v>46027</v>
      </c>
      <c r="Q162" s="31">
        <v>44421</v>
      </c>
      <c r="R162" s="31">
        <v>185747</v>
      </c>
      <c r="S162" s="31">
        <v>12261</v>
      </c>
      <c r="T162" s="32">
        <v>3255803.8647723678</v>
      </c>
      <c r="U162" s="31">
        <v>134913</v>
      </c>
      <c r="V162" s="31">
        <v>29095</v>
      </c>
      <c r="W162" s="31">
        <v>242703</v>
      </c>
      <c r="X162" s="31">
        <v>2983081</v>
      </c>
      <c r="Y162" s="32">
        <v>3389792</v>
      </c>
      <c r="Z162" s="31">
        <v>3809.8884520316496</v>
      </c>
      <c r="AA162" s="31">
        <v>36558.697201384879</v>
      </c>
      <c r="AB162" s="31">
        <v>89122.730318257949</v>
      </c>
      <c r="AC162" s="31">
        <v>50641.347900810215</v>
      </c>
      <c r="AD162" s="31">
        <v>138308.76908694298</v>
      </c>
      <c r="AE162" s="31">
        <v>54019.249279538904</v>
      </c>
      <c r="AF162" s="31">
        <v>63983.317761033366</v>
      </c>
      <c r="AG162" s="32">
        <v>436444</v>
      </c>
      <c r="AH162" s="31"/>
      <c r="AI162" s="31"/>
      <c r="AJ162" s="31"/>
      <c r="AK162" s="31"/>
      <c r="AL162" s="31"/>
      <c r="AM162" s="32"/>
      <c r="AN162" s="31"/>
      <c r="AO162" s="31"/>
      <c r="AP162" s="32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2">
        <v>1237966</v>
      </c>
      <c r="BG162" s="31">
        <v>153002</v>
      </c>
      <c r="BH162" s="31">
        <v>244921</v>
      </c>
      <c r="BI162" s="31">
        <v>46300.689863509913</v>
      </c>
      <c r="BJ162" s="31">
        <v>58398</v>
      </c>
      <c r="BK162" s="31">
        <v>201669</v>
      </c>
      <c r="BL162" s="31">
        <v>45980</v>
      </c>
      <c r="BM162" s="31">
        <v>13181</v>
      </c>
      <c r="BN162" s="31">
        <v>102916</v>
      </c>
      <c r="BO162" s="32">
        <v>866367.68986350996</v>
      </c>
      <c r="BP162" s="31">
        <v>8604</v>
      </c>
      <c r="BQ162" s="31">
        <v>5730</v>
      </c>
      <c r="BR162" s="31">
        <v>17230</v>
      </c>
      <c r="BS162" s="31">
        <v>5628</v>
      </c>
      <c r="BT162" s="31">
        <v>14973</v>
      </c>
      <c r="BU162" s="31">
        <v>7396</v>
      </c>
      <c r="BV162" s="31">
        <v>13877</v>
      </c>
      <c r="BW162" s="31">
        <v>3860</v>
      </c>
      <c r="BX162" s="31">
        <v>4154</v>
      </c>
      <c r="BY162" s="31">
        <v>6218</v>
      </c>
      <c r="BZ162" s="31">
        <v>5360</v>
      </c>
      <c r="CA162" s="31">
        <v>5109</v>
      </c>
      <c r="CB162" s="31">
        <v>4202</v>
      </c>
      <c r="CC162" s="31">
        <v>14606</v>
      </c>
      <c r="CD162" s="31">
        <v>7400</v>
      </c>
      <c r="CE162" s="32">
        <v>124347</v>
      </c>
      <c r="CF162" s="31">
        <v>10942</v>
      </c>
      <c r="CG162" s="32">
        <v>1001656.68986351</v>
      </c>
      <c r="CH162" s="31">
        <v>522728</v>
      </c>
      <c r="CI162" s="31">
        <v>418907</v>
      </c>
      <c r="CJ162" s="31">
        <v>111662</v>
      </c>
      <c r="CK162" s="31">
        <v>813984</v>
      </c>
      <c r="CL162" s="31">
        <v>62712</v>
      </c>
      <c r="CM162" s="31">
        <v>55880</v>
      </c>
      <c r="CN162" s="31">
        <v>54695</v>
      </c>
      <c r="CO162" s="31">
        <v>30423</v>
      </c>
      <c r="CP162" s="31">
        <v>39678</v>
      </c>
      <c r="CQ162" s="31">
        <v>16148</v>
      </c>
      <c r="CR162" s="31">
        <v>18557</v>
      </c>
      <c r="CS162" s="31">
        <v>20217</v>
      </c>
      <c r="CT162" s="31">
        <v>7265</v>
      </c>
      <c r="CU162" s="31">
        <v>53195</v>
      </c>
      <c r="CV162" s="31">
        <v>7123</v>
      </c>
      <c r="CW162" s="31">
        <v>17362</v>
      </c>
      <c r="CX162" s="32">
        <v>2250536</v>
      </c>
      <c r="CY162" s="31">
        <v>8508</v>
      </c>
      <c r="CZ162" s="31">
        <v>5214</v>
      </c>
      <c r="DA162" s="31">
        <v>2001</v>
      </c>
      <c r="DB162" s="31">
        <v>876</v>
      </c>
      <c r="DC162" s="31">
        <v>21268</v>
      </c>
      <c r="DD162" s="31">
        <v>28329</v>
      </c>
      <c r="DE162" s="31">
        <v>8399.6727899109792</v>
      </c>
      <c r="DF162" s="32">
        <v>74595.672789910983</v>
      </c>
      <c r="DG162" s="31">
        <v>731.55171196611366</v>
      </c>
      <c r="DH162" s="31">
        <v>96759</v>
      </c>
      <c r="DI162" s="31">
        <v>31740.392293114339</v>
      </c>
      <c r="DJ162" s="31">
        <v>19320.08000990835</v>
      </c>
      <c r="DK162" s="31">
        <v>3696.4581604165096</v>
      </c>
      <c r="DL162" s="31">
        <v>14089.308035714284</v>
      </c>
      <c r="DM162" s="31">
        <v>6380.5942422596409</v>
      </c>
      <c r="DN162" s="31">
        <v>2274.445483939362</v>
      </c>
      <c r="DO162" s="31">
        <v>3473.5515715948777</v>
      </c>
      <c r="DP162" s="31">
        <v>39547.167451564826</v>
      </c>
      <c r="DQ162" s="31">
        <v>19394.41652814058</v>
      </c>
      <c r="DR162" s="31">
        <v>99650</v>
      </c>
      <c r="DS162" s="31">
        <v>5036.8327572454136</v>
      </c>
      <c r="DT162" s="31">
        <v>7052.3574543346786</v>
      </c>
      <c r="DU162" s="31">
        <v>1859</v>
      </c>
      <c r="DV162" s="32">
        <v>351005.15570019896</v>
      </c>
      <c r="DW162" s="32">
        <v>2676136.8284901101</v>
      </c>
      <c r="DX162" s="31">
        <v>25995.835193696646</v>
      </c>
      <c r="DY162" s="31">
        <v>8947</v>
      </c>
      <c r="DZ162" s="31">
        <v>2561.1223728813561</v>
      </c>
      <c r="EA162" s="31">
        <v>313.05374645460091</v>
      </c>
      <c r="EB162" s="31">
        <v>3864.8957243924942</v>
      </c>
      <c r="EC162" s="31">
        <v>1520.4590919061197</v>
      </c>
      <c r="ED162" s="31">
        <v>6109.4005468216001</v>
      </c>
      <c r="EE162" s="31">
        <v>153.18585425597061</v>
      </c>
      <c r="EF162" s="31">
        <v>1494.0333496812161</v>
      </c>
      <c r="EG162" s="31">
        <v>1756</v>
      </c>
      <c r="EH162" s="31">
        <v>217.5135440180587</v>
      </c>
      <c r="EI162" s="31">
        <v>1947.5033039647578</v>
      </c>
      <c r="EJ162" s="31">
        <v>8714.2953509571562</v>
      </c>
      <c r="EK162" s="31">
        <v>239.29675556310514</v>
      </c>
      <c r="EL162" s="31">
        <v>37051.928783382784</v>
      </c>
      <c r="EM162" s="31">
        <v>375</v>
      </c>
      <c r="EN162" s="31">
        <v>17161.583333333332</v>
      </c>
      <c r="EO162" s="31">
        <v>2571.7978173463525</v>
      </c>
      <c r="EP162" s="31">
        <v>426.55401662049866</v>
      </c>
      <c r="EQ162" s="31">
        <v>11528.740471869329</v>
      </c>
      <c r="ER162" s="31">
        <v>1589.652978874911</v>
      </c>
      <c r="ES162" s="31">
        <v>485.35114822546973</v>
      </c>
      <c r="ET162" s="31">
        <v>9028.2098595848583</v>
      </c>
      <c r="EU162" s="31">
        <v>621.66755521706034</v>
      </c>
      <c r="EV162" s="31">
        <v>1823</v>
      </c>
      <c r="EW162" s="31">
        <v>15395</v>
      </c>
      <c r="EX162" s="31">
        <v>7597.3711832061072</v>
      </c>
      <c r="EY162" s="31">
        <v>1868.3685704150407</v>
      </c>
      <c r="EZ162" s="31">
        <v>3074.7559274755931</v>
      </c>
      <c r="FA162" s="31">
        <v>1256.3202965235175</v>
      </c>
      <c r="FB162" s="31">
        <v>2337.7782649545879</v>
      </c>
      <c r="FC162" s="31">
        <v>23071</v>
      </c>
      <c r="FD162" s="31">
        <v>13757.865394274235</v>
      </c>
      <c r="FE162" s="31">
        <v>2443.7033824804857</v>
      </c>
      <c r="FF162" s="31">
        <v>4060.9261176470586</v>
      </c>
      <c r="FG162" s="31">
        <v>36665.297995545654</v>
      </c>
      <c r="FH162" s="31">
        <v>2193.3130037028973</v>
      </c>
      <c r="FI162" s="31">
        <v>96</v>
      </c>
      <c r="FJ162" s="31">
        <v>6106.7252747252751</v>
      </c>
      <c r="FK162" s="31">
        <v>128.92109334708613</v>
      </c>
      <c r="FL162" s="31">
        <v>2791.3838862559246</v>
      </c>
      <c r="FM162" s="31">
        <v>4388</v>
      </c>
      <c r="FN162" s="31">
        <v>82370.679906542064</v>
      </c>
      <c r="FO162" s="31">
        <v>12047.625709515862</v>
      </c>
      <c r="FP162" s="31">
        <v>685.86368279320254</v>
      </c>
      <c r="FQ162" s="31">
        <v>7282.3864077669896</v>
      </c>
      <c r="FR162" s="31">
        <v>1858.564748201439</v>
      </c>
      <c r="FS162" s="31">
        <v>8491.3028914972783</v>
      </c>
      <c r="FT162" s="31">
        <v>7498.0535117056843</v>
      </c>
      <c r="FU162" s="31">
        <v>15345.428793170355</v>
      </c>
      <c r="FV162" s="31">
        <v>4378.5519412381955</v>
      </c>
      <c r="FW162" s="31">
        <v>5168</v>
      </c>
      <c r="FX162" s="31">
        <v>105</v>
      </c>
      <c r="FY162" s="32">
        <v>418961.2687820323</v>
      </c>
      <c r="GA162" s="60">
        <v>12416760.651908021</v>
      </c>
    </row>
    <row r="163" spans="1:183">
      <c r="A163" s="61">
        <v>1969</v>
      </c>
      <c r="B163" s="31">
        <v>67945</v>
      </c>
      <c r="C163" s="31">
        <v>96302</v>
      </c>
      <c r="D163" s="31">
        <v>61283</v>
      </c>
      <c r="E163" s="31">
        <v>41048</v>
      </c>
      <c r="F163" s="31">
        <v>560280</v>
      </c>
      <c r="G163" s="31">
        <v>805410</v>
      </c>
      <c r="H163" s="31">
        <v>510051</v>
      </c>
      <c r="I163" s="31">
        <v>147552</v>
      </c>
      <c r="J163" s="31">
        <v>38121.9564989153</v>
      </c>
      <c r="K163" s="31">
        <v>99919</v>
      </c>
      <c r="L163" s="31">
        <v>99584</v>
      </c>
      <c r="M163" s="31">
        <v>585207</v>
      </c>
      <c r="N163" s="32">
        <v>3112702.9564989153</v>
      </c>
      <c r="O163" s="31">
        <v>17815</v>
      </c>
      <c r="P163" s="31">
        <v>50585</v>
      </c>
      <c r="Q163" s="31">
        <v>45364</v>
      </c>
      <c r="R163" s="31">
        <v>202472</v>
      </c>
      <c r="S163" s="31">
        <v>13144</v>
      </c>
      <c r="T163" s="32">
        <v>3442082.9564989153</v>
      </c>
      <c r="U163" s="31">
        <v>143118</v>
      </c>
      <c r="V163" s="31">
        <v>32099</v>
      </c>
      <c r="W163" s="31">
        <v>255497</v>
      </c>
      <c r="X163" s="31">
        <v>3076517</v>
      </c>
      <c r="Y163" s="32">
        <v>3507231</v>
      </c>
      <c r="Z163" s="31">
        <v>4058.2395912912325</v>
      </c>
      <c r="AA163" s="31">
        <v>38339.596220426996</v>
      </c>
      <c r="AB163" s="31">
        <v>90760.30150753769</v>
      </c>
      <c r="AC163" s="31">
        <v>52154.502823471645</v>
      </c>
      <c r="AD163" s="31">
        <v>136911.7108133375</v>
      </c>
      <c r="AE163" s="31">
        <v>56506.216858789638</v>
      </c>
      <c r="AF163" s="31">
        <v>71131.432185145313</v>
      </c>
      <c r="AG163" s="32">
        <v>449862</v>
      </c>
      <c r="AH163" s="31"/>
      <c r="AI163" s="31"/>
      <c r="AJ163" s="31"/>
      <c r="AK163" s="31"/>
      <c r="AL163" s="31"/>
      <c r="AM163" s="32"/>
      <c r="AN163" s="31"/>
      <c r="AO163" s="31"/>
      <c r="AP163" s="32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2">
        <v>1255392</v>
      </c>
      <c r="BG163" s="31">
        <v>166080</v>
      </c>
      <c r="BH163" s="31">
        <v>266292</v>
      </c>
      <c r="BI163" s="31">
        <v>48023.449029519332</v>
      </c>
      <c r="BJ163" s="31">
        <v>62116</v>
      </c>
      <c r="BK163" s="31">
        <v>213924</v>
      </c>
      <c r="BL163" s="31">
        <v>47166</v>
      </c>
      <c r="BM163" s="31">
        <v>13984</v>
      </c>
      <c r="BN163" s="31">
        <v>106612</v>
      </c>
      <c r="BO163" s="32">
        <v>924197.44902951934</v>
      </c>
      <c r="BP163" s="31">
        <v>8989</v>
      </c>
      <c r="BQ163" s="31">
        <v>6111</v>
      </c>
      <c r="BR163" s="31">
        <v>17018</v>
      </c>
      <c r="BS163" s="31">
        <v>6244</v>
      </c>
      <c r="BT163" s="31">
        <v>15792</v>
      </c>
      <c r="BU163" s="31">
        <v>7653</v>
      </c>
      <c r="BV163" s="31">
        <v>14532</v>
      </c>
      <c r="BW163" s="31">
        <v>3986</v>
      </c>
      <c r="BX163" s="31">
        <v>4187</v>
      </c>
      <c r="BY163" s="31">
        <v>6681</v>
      </c>
      <c r="BZ163" s="31">
        <v>5716</v>
      </c>
      <c r="CA163" s="31">
        <v>5507</v>
      </c>
      <c r="CB163" s="31">
        <v>4365</v>
      </c>
      <c r="CC163" s="31">
        <v>15899</v>
      </c>
      <c r="CD163" s="31">
        <v>7604</v>
      </c>
      <c r="CE163" s="32">
        <v>130284</v>
      </c>
      <c r="CF163" s="31">
        <v>11558</v>
      </c>
      <c r="CG163" s="32">
        <v>1066039.4490295192</v>
      </c>
      <c r="CH163" s="31">
        <v>567545</v>
      </c>
      <c r="CI163" s="31">
        <v>446872</v>
      </c>
      <c r="CJ163" s="31">
        <v>125408</v>
      </c>
      <c r="CK163" s="31">
        <v>915556</v>
      </c>
      <c r="CL163" s="31">
        <v>65632</v>
      </c>
      <c r="CM163" s="31">
        <v>64350</v>
      </c>
      <c r="CN163" s="31">
        <v>58980</v>
      </c>
      <c r="CO163" s="31">
        <v>33145</v>
      </c>
      <c r="CP163" s="31">
        <v>40227</v>
      </c>
      <c r="CQ163" s="31">
        <v>16815</v>
      </c>
      <c r="CR163" s="31">
        <v>20652</v>
      </c>
      <c r="CS163" s="31">
        <v>21382</v>
      </c>
      <c r="CT163" s="31">
        <v>7590</v>
      </c>
      <c r="CU163" s="31">
        <v>56642</v>
      </c>
      <c r="CV163" s="31">
        <v>8098</v>
      </c>
      <c r="CW163" s="31">
        <v>18053</v>
      </c>
      <c r="CX163" s="32">
        <v>2466947</v>
      </c>
      <c r="CY163" s="31">
        <v>8645</v>
      </c>
      <c r="CZ163" s="31">
        <v>5292</v>
      </c>
      <c r="DA163" s="31">
        <v>2063</v>
      </c>
      <c r="DB163" s="31">
        <v>927</v>
      </c>
      <c r="DC163" s="31">
        <v>24743</v>
      </c>
      <c r="DD163" s="31">
        <v>30702</v>
      </c>
      <c r="DE163" s="31">
        <v>8805.2738141149202</v>
      </c>
      <c r="DF163" s="32">
        <v>81177.273814114917</v>
      </c>
      <c r="DG163" s="31">
        <v>778.6784327567949</v>
      </c>
      <c r="DH163" s="31">
        <v>109304</v>
      </c>
      <c r="DI163" s="31">
        <v>32817.650505369551</v>
      </c>
      <c r="DJ163" s="31">
        <v>21755.018825860789</v>
      </c>
      <c r="DK163" s="31">
        <v>4030.6329133026484</v>
      </c>
      <c r="DL163" s="31">
        <v>14473.941964285714</v>
      </c>
      <c r="DM163" s="31">
        <v>6519.7349266702886</v>
      </c>
      <c r="DN163" s="31">
        <v>2858.3547916887524</v>
      </c>
      <c r="DO163" s="31">
        <v>3706.1895227008149</v>
      </c>
      <c r="DP163" s="31">
        <v>42577.997615499255</v>
      </c>
      <c r="DQ163" s="31">
        <v>23030.869627166947</v>
      </c>
      <c r="DR163" s="31">
        <v>104929</v>
      </c>
      <c r="DS163" s="31">
        <v>5554.3000974918023</v>
      </c>
      <c r="DT163" s="31">
        <v>7260.2132656274589</v>
      </c>
      <c r="DU163" s="31">
        <v>1931</v>
      </c>
      <c r="DV163" s="32">
        <v>381527.58248842083</v>
      </c>
      <c r="DW163" s="32">
        <v>2929651.8563025356</v>
      </c>
      <c r="DX163" s="31">
        <v>28483.765265922517</v>
      </c>
      <c r="DY163" s="31">
        <v>9255</v>
      </c>
      <c r="DZ163" s="31">
        <v>2637.2491525423729</v>
      </c>
      <c r="EA163" s="31">
        <v>343.95411625318633</v>
      </c>
      <c r="EB163" s="31">
        <v>3941.6954783143647</v>
      </c>
      <c r="EC163" s="31">
        <v>1500.8896687870149</v>
      </c>
      <c r="ED163" s="31">
        <v>6411.0993392572336</v>
      </c>
      <c r="EE163" s="31">
        <v>159.7688303735456</v>
      </c>
      <c r="EF163" s="31">
        <v>1564.9926434526728</v>
      </c>
      <c r="EG163" s="31">
        <v>1876</v>
      </c>
      <c r="EH163" s="31">
        <v>221.16365688487588</v>
      </c>
      <c r="EI163" s="31">
        <v>2050.4724669603524</v>
      </c>
      <c r="EJ163" s="31">
        <v>9098.3555150410211</v>
      </c>
      <c r="EK163" s="31">
        <v>256.40224222863935</v>
      </c>
      <c r="EL163" s="31">
        <v>39597.92284866469</v>
      </c>
      <c r="EM163" s="31">
        <v>364</v>
      </c>
      <c r="EN163" s="31">
        <v>17801.25</v>
      </c>
      <c r="EO163" s="31">
        <v>2779.8678920160828</v>
      </c>
      <c r="EP163" s="31">
        <v>472.53878116343492</v>
      </c>
      <c r="EQ163" s="31">
        <v>11938.7833030853</v>
      </c>
      <c r="ER163" s="31">
        <v>1636.7073344410157</v>
      </c>
      <c r="ES163" s="31">
        <v>512.86764091858038</v>
      </c>
      <c r="ET163" s="31">
        <v>9589.7350427350411</v>
      </c>
      <c r="EU163" s="31">
        <v>630.95773038842356</v>
      </c>
      <c r="EV163" s="31">
        <v>1955</v>
      </c>
      <c r="EW163" s="31">
        <v>17389</v>
      </c>
      <c r="EX163" s="31">
        <v>7882.9866412213742</v>
      </c>
      <c r="EY163" s="31">
        <v>1987.9368570415045</v>
      </c>
      <c r="EZ163" s="31">
        <v>3059.5927475592748</v>
      </c>
      <c r="FA163" s="31">
        <v>1236.726738241309</v>
      </c>
      <c r="FB163" s="31">
        <v>2452.8098966489192</v>
      </c>
      <c r="FC163" s="31">
        <v>24356</v>
      </c>
      <c r="FD163" s="31">
        <v>15394.357106981419</v>
      </c>
      <c r="FE163" s="31">
        <v>2528.8323937554205</v>
      </c>
      <c r="FF163" s="31">
        <v>3939.8249411764705</v>
      </c>
      <c r="FG163" s="31">
        <v>46501.745434298442</v>
      </c>
      <c r="FH163" s="31">
        <v>2434.7908952297971</v>
      </c>
      <c r="FI163" s="31">
        <v>101</v>
      </c>
      <c r="FJ163" s="31">
        <v>5709.1868131868141</v>
      </c>
      <c r="FK163" s="31">
        <v>128.92109334708613</v>
      </c>
      <c r="FL163" s="31">
        <v>3044.7725118483413</v>
      </c>
      <c r="FM163" s="31">
        <v>3840</v>
      </c>
      <c r="FN163" s="31">
        <v>87436.993691588781</v>
      </c>
      <c r="FO163" s="31">
        <v>12781.189315525879</v>
      </c>
      <c r="FP163" s="31">
        <v>714.66635713622429</v>
      </c>
      <c r="FQ163" s="31">
        <v>7416.8718446601933</v>
      </c>
      <c r="FR163" s="31">
        <v>2060.3633093525182</v>
      </c>
      <c r="FS163" s="31">
        <v>8793.1636129401668</v>
      </c>
      <c r="FT163" s="31">
        <v>8324.8494983277578</v>
      </c>
      <c r="FU163" s="31">
        <v>16775.607295304617</v>
      </c>
      <c r="FV163" s="31">
        <v>4354.9296956977969</v>
      </c>
      <c r="FW163" s="31">
        <v>5812</v>
      </c>
      <c r="FX163" s="31">
        <v>114</v>
      </c>
      <c r="FY163" s="32">
        <v>451653.55764050048</v>
      </c>
      <c r="GA163" s="60">
        <v>13101912.819471471</v>
      </c>
    </row>
    <row r="164" spans="1:183">
      <c r="A164" s="61">
        <v>1970</v>
      </c>
      <c r="B164" s="31">
        <v>72785</v>
      </c>
      <c r="C164" s="31">
        <v>102265</v>
      </c>
      <c r="D164" s="31">
        <v>62524</v>
      </c>
      <c r="E164" s="31">
        <v>44114</v>
      </c>
      <c r="F164" s="31">
        <v>592389</v>
      </c>
      <c r="G164" s="31">
        <v>843103</v>
      </c>
      <c r="H164" s="31">
        <v>521506</v>
      </c>
      <c r="I164" s="31">
        <v>155955</v>
      </c>
      <c r="J164" s="31">
        <v>38879.444595696099</v>
      </c>
      <c r="K164" s="31">
        <v>104647</v>
      </c>
      <c r="L164" s="31">
        <v>105935</v>
      </c>
      <c r="M164" s="31">
        <v>599016</v>
      </c>
      <c r="N164" s="32">
        <v>3243118.4445956959</v>
      </c>
      <c r="O164" s="31">
        <v>18289</v>
      </c>
      <c r="P164" s="31">
        <v>54609</v>
      </c>
      <c r="Q164" s="31">
        <v>49498</v>
      </c>
      <c r="R164" s="31">
        <v>214070</v>
      </c>
      <c r="S164" s="31">
        <v>13713</v>
      </c>
      <c r="T164" s="32">
        <v>3593297.4445956959</v>
      </c>
      <c r="U164" s="31">
        <v>152220</v>
      </c>
      <c r="V164" s="31">
        <v>31644</v>
      </c>
      <c r="W164" s="31">
        <v>262098</v>
      </c>
      <c r="X164" s="31">
        <v>3081900</v>
      </c>
      <c r="Y164" s="32">
        <v>3527862</v>
      </c>
      <c r="Z164" s="31">
        <v>4320.851034060528</v>
      </c>
      <c r="AA164" s="31">
        <v>40522.633727639928</v>
      </c>
      <c r="AB164" s="31">
        <v>92592.160804020095</v>
      </c>
      <c r="AC164" s="31">
        <v>51973.582126196903</v>
      </c>
      <c r="AD164" s="31">
        <v>144018.48550950454</v>
      </c>
      <c r="AE164" s="31">
        <v>57778.618876080691</v>
      </c>
      <c r="AF164" s="31">
        <v>74488.667922497305</v>
      </c>
      <c r="AG164" s="32">
        <v>465695</v>
      </c>
      <c r="AH164" s="31"/>
      <c r="AI164" s="31"/>
      <c r="AJ164" s="31"/>
      <c r="AK164" s="31"/>
      <c r="AL164" s="31"/>
      <c r="AM164" s="32"/>
      <c r="AN164" s="31"/>
      <c r="AO164" s="31"/>
      <c r="AP164" s="32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2">
        <v>1351818</v>
      </c>
      <c r="BG164" s="31">
        <v>174972</v>
      </c>
      <c r="BH164" s="31">
        <v>292480</v>
      </c>
      <c r="BI164" s="31">
        <v>49010.9496501209</v>
      </c>
      <c r="BJ164" s="31">
        <v>66308</v>
      </c>
      <c r="BK164" s="31">
        <v>227970</v>
      </c>
      <c r="BL164" s="31">
        <v>50848</v>
      </c>
      <c r="BM164" s="31">
        <v>14638</v>
      </c>
      <c r="BN164" s="31">
        <v>114807</v>
      </c>
      <c r="BO164" s="32">
        <v>991033.94965012092</v>
      </c>
      <c r="BP164" s="31">
        <v>9459</v>
      </c>
      <c r="BQ164" s="31">
        <v>6515</v>
      </c>
      <c r="BR164" s="31">
        <v>16380</v>
      </c>
      <c r="BS164" s="31">
        <v>6906</v>
      </c>
      <c r="BT164" s="31">
        <v>16899</v>
      </c>
      <c r="BU164" s="31">
        <v>7881</v>
      </c>
      <c r="BV164" s="31">
        <v>15364</v>
      </c>
      <c r="BW164" s="31">
        <v>4174</v>
      </c>
      <c r="BX164" s="31">
        <v>4296</v>
      </c>
      <c r="BY164" s="31">
        <v>7481</v>
      </c>
      <c r="BZ164" s="31">
        <v>5771</v>
      </c>
      <c r="CA164" s="31">
        <v>5839</v>
      </c>
      <c r="CB164" s="31">
        <v>4636</v>
      </c>
      <c r="CC164" s="31">
        <v>17280</v>
      </c>
      <c r="CD164" s="31">
        <v>7873</v>
      </c>
      <c r="CE164" s="32">
        <v>136754</v>
      </c>
      <c r="CF164" s="31">
        <v>12210</v>
      </c>
      <c r="CG164" s="32">
        <v>1139997.9496501209</v>
      </c>
      <c r="CH164" s="31">
        <v>636937</v>
      </c>
      <c r="CI164" s="31">
        <v>469584</v>
      </c>
      <c r="CJ164" s="31">
        <v>138612</v>
      </c>
      <c r="CK164" s="31">
        <v>1013602</v>
      </c>
      <c r="CL164" s="31">
        <v>68102</v>
      </c>
      <c r="CM164" s="31">
        <v>69877</v>
      </c>
      <c r="CN164" s="31">
        <v>62842</v>
      </c>
      <c r="CO164" s="31">
        <v>36868</v>
      </c>
      <c r="CP164" s="31">
        <v>42403</v>
      </c>
      <c r="CQ164" s="31">
        <v>17575</v>
      </c>
      <c r="CR164" s="31">
        <v>22548</v>
      </c>
      <c r="CS164" s="31">
        <v>22684</v>
      </c>
      <c r="CT164" s="31">
        <v>7787</v>
      </c>
      <c r="CU164" s="31">
        <v>62522</v>
      </c>
      <c r="CV164" s="31">
        <v>9209</v>
      </c>
      <c r="CW164" s="31">
        <v>18912</v>
      </c>
      <c r="CX164" s="32">
        <v>2700064</v>
      </c>
      <c r="CY164" s="31">
        <v>8819</v>
      </c>
      <c r="CZ164" s="31">
        <v>4785</v>
      </c>
      <c r="DA164" s="31">
        <v>2127</v>
      </c>
      <c r="DB164" s="31">
        <v>982</v>
      </c>
      <c r="DC164" s="31">
        <v>27184</v>
      </c>
      <c r="DD164" s="31">
        <v>31295</v>
      </c>
      <c r="DE164" s="31">
        <v>9640.2271832333117</v>
      </c>
      <c r="DF164" s="32">
        <v>84832.227183233306</v>
      </c>
      <c r="DG164" s="31">
        <v>831.60536533709853</v>
      </c>
      <c r="DH164" s="31">
        <v>120865</v>
      </c>
      <c r="DI164" s="31">
        <v>32690.914245104232</v>
      </c>
      <c r="DJ164" s="31">
        <v>23519.624783254894</v>
      </c>
      <c r="DK164" s="31">
        <v>3600.3129102844637</v>
      </c>
      <c r="DL164" s="31">
        <v>22944.25</v>
      </c>
      <c r="DM164" s="31">
        <v>6950.4084736556224</v>
      </c>
      <c r="DN164" s="31">
        <v>2957.2966712604689</v>
      </c>
      <c r="DO164" s="31">
        <v>3755.7681024447033</v>
      </c>
      <c r="DP164" s="31">
        <v>46573.182831594633</v>
      </c>
      <c r="DQ164" s="31">
        <v>22155.427214438372</v>
      </c>
      <c r="DR164" s="31">
        <v>110071</v>
      </c>
      <c r="DS164" s="31">
        <v>6122.6102986794294</v>
      </c>
      <c r="DT164" s="31">
        <v>8730.6056496101664</v>
      </c>
      <c r="DU164" s="31">
        <v>2044</v>
      </c>
      <c r="DV164" s="32">
        <v>413812.0065456641</v>
      </c>
      <c r="DW164" s="32">
        <v>3198708.2337288973</v>
      </c>
      <c r="DX164" s="31">
        <v>31335.782665791201</v>
      </c>
      <c r="DY164" s="31">
        <v>9909</v>
      </c>
      <c r="DZ164" s="31">
        <v>2691.6254237288131</v>
      </c>
      <c r="EA164" s="31">
        <v>378.0045237496858</v>
      </c>
      <c r="EB164" s="31">
        <v>3949.998154414026</v>
      </c>
      <c r="EC164" s="31">
        <v>1902.4882649703882</v>
      </c>
      <c r="ED164" s="31">
        <v>6604.5800865800875</v>
      </c>
      <c r="EE164" s="31">
        <v>166.41763625229638</v>
      </c>
      <c r="EF164" s="31">
        <v>1637.8960274644433</v>
      </c>
      <c r="EG164" s="31">
        <v>1912</v>
      </c>
      <c r="EH164" s="31">
        <v>238.33577878103839</v>
      </c>
      <c r="EI164" s="31">
        <v>2158.3920704845818</v>
      </c>
      <c r="EJ164" s="31">
        <v>10086.789425706473</v>
      </c>
      <c r="EK164" s="31">
        <v>326.98488194326478</v>
      </c>
      <c r="EL164" s="31">
        <v>42105.341246290802</v>
      </c>
      <c r="EM164" s="31">
        <v>354</v>
      </c>
      <c r="EN164" s="31">
        <v>18811.25</v>
      </c>
      <c r="EO164" s="31">
        <v>3020.2469844916714</v>
      </c>
      <c r="EP164" s="31">
        <v>425.89473684210526</v>
      </c>
      <c r="EQ164" s="31">
        <v>12515.220326678766</v>
      </c>
      <c r="ER164" s="31">
        <v>1693.9568003797767</v>
      </c>
      <c r="ES164" s="31">
        <v>540.38413361169103</v>
      </c>
      <c r="ET164" s="31">
        <v>10290.645909645908</v>
      </c>
      <c r="EU164" s="31">
        <v>644.63493272404173</v>
      </c>
      <c r="EV164" s="31">
        <v>2083</v>
      </c>
      <c r="EW164" s="31">
        <v>18222</v>
      </c>
      <c r="EX164" s="31">
        <v>8296.0305343511463</v>
      </c>
      <c r="EY164" s="31">
        <v>2017.1443774388081</v>
      </c>
      <c r="EZ164" s="31">
        <v>3248.2900976290098</v>
      </c>
      <c r="FA164" s="31">
        <v>1365.0178936605319</v>
      </c>
      <c r="FB164" s="31">
        <v>2443.2239273410582</v>
      </c>
      <c r="FC164" s="31">
        <v>25713</v>
      </c>
      <c r="FD164" s="31">
        <v>16216.145153189353</v>
      </c>
      <c r="FE164" s="31">
        <v>2539.8490893321768</v>
      </c>
      <c r="FF164" s="31">
        <v>4060.9261176470586</v>
      </c>
      <c r="FG164" s="31">
        <v>60813.656792873044</v>
      </c>
      <c r="FH164" s="31">
        <v>2701.6172947070354</v>
      </c>
      <c r="FI164" s="31">
        <v>106</v>
      </c>
      <c r="FJ164" s="31">
        <v>6196.9230769230762</v>
      </c>
      <c r="FK164" s="31">
        <v>139.05105724600307</v>
      </c>
      <c r="FL164" s="31">
        <v>3148.8672985781991</v>
      </c>
      <c r="FM164" s="31">
        <v>4174</v>
      </c>
      <c r="FN164" s="31">
        <v>91986.336682242982</v>
      </c>
      <c r="FO164" s="31">
        <v>12245.886143572621</v>
      </c>
      <c r="FP164" s="31">
        <v>926.48602470052924</v>
      </c>
      <c r="FQ164" s="31">
        <v>7847.2252427184467</v>
      </c>
      <c r="FR164" s="31">
        <v>2112.1582733812947</v>
      </c>
      <c r="FS164" s="31">
        <v>9314.559404523332</v>
      </c>
      <c r="FT164" s="31">
        <v>8450.0066889632108</v>
      </c>
      <c r="FU164" s="31">
        <v>16736.953822273961</v>
      </c>
      <c r="FV164" s="31">
        <v>4562.4679958027282</v>
      </c>
      <c r="FW164" s="31">
        <v>7072</v>
      </c>
      <c r="FX164" s="31">
        <v>123</v>
      </c>
      <c r="FY164" s="32">
        <v>488561.69299962674</v>
      </c>
      <c r="GA164" s="60">
        <v>13765940.320974341</v>
      </c>
    </row>
    <row r="165" spans="1:183">
      <c r="A165" s="61">
        <v>1971</v>
      </c>
      <c r="B165" s="31">
        <v>76506</v>
      </c>
      <c r="C165" s="31">
        <v>106103</v>
      </c>
      <c r="D165" s="31">
        <v>64191</v>
      </c>
      <c r="E165" s="31">
        <v>45036</v>
      </c>
      <c r="F165" s="31">
        <v>621055</v>
      </c>
      <c r="G165" s="31">
        <v>867917</v>
      </c>
      <c r="H165" s="31">
        <v>531385</v>
      </c>
      <c r="I165" s="31">
        <v>162539</v>
      </c>
      <c r="J165" s="31">
        <v>40874.153003148298</v>
      </c>
      <c r="K165" s="31">
        <v>107112</v>
      </c>
      <c r="L165" s="31">
        <v>110253</v>
      </c>
      <c r="M165" s="31">
        <v>611705</v>
      </c>
      <c r="N165" s="32">
        <v>3344676.1530031483</v>
      </c>
      <c r="O165" s="31">
        <v>18923</v>
      </c>
      <c r="P165" s="31">
        <v>58496</v>
      </c>
      <c r="Q165" s="31">
        <v>52781</v>
      </c>
      <c r="R165" s="31">
        <v>226319</v>
      </c>
      <c r="S165" s="31">
        <v>14651</v>
      </c>
      <c r="T165" s="32">
        <v>3715846.1530031483</v>
      </c>
      <c r="U165" s="31">
        <v>158992</v>
      </c>
      <c r="V165" s="31">
        <v>33285</v>
      </c>
      <c r="W165" s="31">
        <v>276694</v>
      </c>
      <c r="X165" s="31">
        <v>3178106</v>
      </c>
      <c r="Y165" s="32">
        <v>3647077</v>
      </c>
      <c r="Z165" s="31">
        <v>4602.1343390358379</v>
      </c>
      <c r="AA165" s="31">
        <v>41843.94590305828</v>
      </c>
      <c r="AB165" s="31">
        <v>95756.281407035174</v>
      </c>
      <c r="AC165" s="31">
        <v>54292.656518536707</v>
      </c>
      <c r="AD165" s="31">
        <v>154283.82673730134</v>
      </c>
      <c r="AE165" s="31">
        <v>65933.559077809798</v>
      </c>
      <c r="AF165" s="31">
        <v>83077.596017222822</v>
      </c>
      <c r="AG165" s="32">
        <v>499790</v>
      </c>
      <c r="AH165" s="31"/>
      <c r="AI165" s="31"/>
      <c r="AJ165" s="31"/>
      <c r="AK165" s="31"/>
      <c r="AL165" s="31"/>
      <c r="AM165" s="32"/>
      <c r="AN165" s="31"/>
      <c r="AO165" s="31"/>
      <c r="AP165" s="32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2">
        <v>1387832</v>
      </c>
      <c r="BG165" s="31">
        <v>183458</v>
      </c>
      <c r="BH165" s="31">
        <v>322159</v>
      </c>
      <c r="BI165" s="31">
        <v>53399.99508813033</v>
      </c>
      <c r="BJ165" s="31">
        <v>70250</v>
      </c>
      <c r="BK165" s="31">
        <v>237480</v>
      </c>
      <c r="BL165" s="31">
        <v>53131</v>
      </c>
      <c r="BM165" s="31">
        <v>14498</v>
      </c>
      <c r="BN165" s="31">
        <v>116494</v>
      </c>
      <c r="BO165" s="32">
        <v>1050869.9950881302</v>
      </c>
      <c r="BP165" s="31">
        <v>9820</v>
      </c>
      <c r="BQ165" s="31">
        <v>6945</v>
      </c>
      <c r="BR165" s="31">
        <v>17656</v>
      </c>
      <c r="BS165" s="31">
        <v>7637</v>
      </c>
      <c r="BT165" s="31">
        <v>17872</v>
      </c>
      <c r="BU165" s="31">
        <v>8245</v>
      </c>
      <c r="BV165" s="31">
        <v>16221</v>
      </c>
      <c r="BW165" s="31">
        <v>4445</v>
      </c>
      <c r="BX165" s="31">
        <v>4462</v>
      </c>
      <c r="BY165" s="31">
        <v>7481</v>
      </c>
      <c r="BZ165" s="31">
        <v>6055</v>
      </c>
      <c r="CA165" s="31">
        <v>6312</v>
      </c>
      <c r="CB165" s="31">
        <v>4839</v>
      </c>
      <c r="CC165" s="31">
        <v>18375</v>
      </c>
      <c r="CD165" s="31">
        <v>7954</v>
      </c>
      <c r="CE165" s="32">
        <v>144319</v>
      </c>
      <c r="CF165" s="31">
        <v>12897</v>
      </c>
      <c r="CG165" s="32">
        <v>1208085.9950881302</v>
      </c>
      <c r="CH165" s="31">
        <v>668646</v>
      </c>
      <c r="CI165" s="31">
        <v>474338</v>
      </c>
      <c r="CJ165" s="31">
        <v>146200</v>
      </c>
      <c r="CK165" s="31">
        <v>1061230</v>
      </c>
      <c r="CL165" s="31">
        <v>71799</v>
      </c>
      <c r="CM165" s="31">
        <v>76695</v>
      </c>
      <c r="CN165" s="31">
        <v>65886</v>
      </c>
      <c r="CO165" s="31">
        <v>41674</v>
      </c>
      <c r="CP165" s="31">
        <v>40552</v>
      </c>
      <c r="CQ165" s="31">
        <v>18149</v>
      </c>
      <c r="CR165" s="31">
        <v>24144</v>
      </c>
      <c r="CS165" s="31">
        <v>24359</v>
      </c>
      <c r="CT165" s="31">
        <v>7693</v>
      </c>
      <c r="CU165" s="31">
        <v>62824</v>
      </c>
      <c r="CV165" s="31">
        <v>10362</v>
      </c>
      <c r="CW165" s="31">
        <v>18752</v>
      </c>
      <c r="CX165" s="32">
        <v>2813303</v>
      </c>
      <c r="CY165" s="31">
        <v>8398</v>
      </c>
      <c r="CZ165" s="31">
        <v>4546</v>
      </c>
      <c r="DA165" s="31">
        <v>2193</v>
      </c>
      <c r="DB165" s="31">
        <v>1041</v>
      </c>
      <c r="DC165" s="31">
        <v>36229</v>
      </c>
      <c r="DD165" s="31">
        <v>32889</v>
      </c>
      <c r="DE165" s="31">
        <v>10440.73314462885</v>
      </c>
      <c r="DF165" s="32">
        <v>95736.733144628844</v>
      </c>
      <c r="DG165" s="31">
        <v>897.58277444405212</v>
      </c>
      <c r="DH165" s="31">
        <v>135829</v>
      </c>
      <c r="DI165" s="31">
        <v>34711.653506001261</v>
      </c>
      <c r="DJ165" s="31">
        <v>26106.747275204361</v>
      </c>
      <c r="DK165" s="31">
        <v>3681.5229759299782</v>
      </c>
      <c r="DL165" s="31">
        <v>24537.136160714283</v>
      </c>
      <c r="DM165" s="31">
        <v>7589.793047256926</v>
      </c>
      <c r="DN165" s="31">
        <v>2982.5649051203227</v>
      </c>
      <c r="DO165" s="31">
        <v>4664.962980209546</v>
      </c>
      <c r="DP165" s="31">
        <v>53289.226944858419</v>
      </c>
      <c r="DQ165" s="31">
        <v>24352.450961766801</v>
      </c>
      <c r="DR165" s="31">
        <v>120046</v>
      </c>
      <c r="DS165" s="31">
        <v>7147.376406983959</v>
      </c>
      <c r="DT165" s="31">
        <v>10252.765283442121</v>
      </c>
      <c r="DU165" s="31">
        <v>2169</v>
      </c>
      <c r="DV165" s="32">
        <v>458257.78322193201</v>
      </c>
      <c r="DW165" s="32">
        <v>3367297.5163665609</v>
      </c>
      <c r="DX165" s="31">
        <v>28665.808929743922</v>
      </c>
      <c r="DY165" s="31">
        <v>9943</v>
      </c>
      <c r="DZ165" s="31">
        <v>2704.3132203389828</v>
      </c>
      <c r="EA165" s="31">
        <v>448.05536207948865</v>
      </c>
      <c r="EB165" s="31">
        <v>4105.6733312826827</v>
      </c>
      <c r="EC165" s="31">
        <v>2052.2368940557139</v>
      </c>
      <c r="ED165" s="31">
        <v>6801.3401686033276</v>
      </c>
      <c r="EE165" s="31">
        <v>154.83159828536432</v>
      </c>
      <c r="EF165" s="31">
        <v>1590.2658165767532</v>
      </c>
      <c r="EG165" s="31">
        <v>1948</v>
      </c>
      <c r="EH165" s="31">
        <v>280.47799097065467</v>
      </c>
      <c r="EI165" s="31">
        <v>2332.6475770925113</v>
      </c>
      <c r="EJ165" s="31">
        <v>10592.915223336373</v>
      </c>
      <c r="EK165" s="31">
        <v>361.10582639714625</v>
      </c>
      <c r="EL165" s="31">
        <v>43860.534124629085</v>
      </c>
      <c r="EM165" s="31">
        <v>325</v>
      </c>
      <c r="EN165" s="31">
        <v>19602.416666666664</v>
      </c>
      <c r="EO165" s="31">
        <v>3330.4135554279146</v>
      </c>
      <c r="EP165" s="31">
        <v>474.8462603878117</v>
      </c>
      <c r="EQ165" s="31">
        <v>13513.585480943741</v>
      </c>
      <c r="ER165" s="31">
        <v>1746.5008307619271</v>
      </c>
      <c r="ES165" s="31">
        <v>519.33235908141967</v>
      </c>
      <c r="ET165" s="31">
        <v>10943.767399267399</v>
      </c>
      <c r="EU165" s="31">
        <v>584.50685453160713</v>
      </c>
      <c r="EV165" s="31">
        <v>2186</v>
      </c>
      <c r="EW165" s="31">
        <v>17142</v>
      </c>
      <c r="EX165" s="31">
        <v>8621.1927480916038</v>
      </c>
      <c r="EY165" s="31">
        <v>2307.3941113870169</v>
      </c>
      <c r="EZ165" s="31">
        <v>3361.1715481171545</v>
      </c>
      <c r="FA165" s="31">
        <v>1378.0802658486707</v>
      </c>
      <c r="FB165" s="31">
        <v>2563.0485436893205</v>
      </c>
      <c r="FC165" s="31">
        <v>27154</v>
      </c>
      <c r="FD165" s="31">
        <v>17321.308387744852</v>
      </c>
      <c r="FE165" s="31">
        <v>2626.981136166522</v>
      </c>
      <c r="FF165" s="31">
        <v>4291.0183529411761</v>
      </c>
      <c r="FG165" s="31">
        <v>67969.612472160356</v>
      </c>
      <c r="FH165" s="31">
        <v>2733.6364626443042</v>
      </c>
      <c r="FI165" s="31">
        <v>111</v>
      </c>
      <c r="FJ165" s="31">
        <v>6186.9010989010985</v>
      </c>
      <c r="FK165" s="31">
        <v>161.82774626095923</v>
      </c>
      <c r="FL165" s="31">
        <v>3120.1042654028438</v>
      </c>
      <c r="FM165" s="31">
        <v>4282</v>
      </c>
      <c r="FN165" s="31">
        <v>96501.214953271017</v>
      </c>
      <c r="FO165" s="31">
        <v>13091.797328881468</v>
      </c>
      <c r="FP165" s="31">
        <v>941.68743615934625</v>
      </c>
      <c r="FQ165" s="31">
        <v>8176.714563106796</v>
      </c>
      <c r="FR165" s="31">
        <v>2262.1618705035971</v>
      </c>
      <c r="FS165" s="31">
        <v>10302.467220154596</v>
      </c>
      <c r="FT165" s="31">
        <v>8700.321070234113</v>
      </c>
      <c r="FU165" s="31">
        <v>17803.789677920064</v>
      </c>
      <c r="FV165" s="31">
        <v>4560.7806925498426</v>
      </c>
      <c r="FW165" s="31">
        <v>7692</v>
      </c>
      <c r="FX165" s="31">
        <v>132</v>
      </c>
      <c r="FY165" s="32">
        <v>510563.78742259718</v>
      </c>
      <c r="GA165" s="60">
        <v>14336492.451880436</v>
      </c>
    </row>
    <row r="166" spans="1:183">
      <c r="A166" s="61">
        <v>1972</v>
      </c>
      <c r="B166" s="31">
        <v>81256</v>
      </c>
      <c r="C166" s="31">
        <v>111679</v>
      </c>
      <c r="D166" s="31">
        <v>67578</v>
      </c>
      <c r="E166" s="31">
        <v>48473</v>
      </c>
      <c r="F166" s="31">
        <v>648668</v>
      </c>
      <c r="G166" s="31">
        <v>903739</v>
      </c>
      <c r="H166" s="31">
        <v>546933</v>
      </c>
      <c r="I166" s="31">
        <v>167919</v>
      </c>
      <c r="J166" s="31">
        <v>42955.938725297405</v>
      </c>
      <c r="K166" s="31">
        <v>109915</v>
      </c>
      <c r="L166" s="31">
        <v>113781</v>
      </c>
      <c r="M166" s="31">
        <v>633352</v>
      </c>
      <c r="N166" s="32">
        <v>3476248.9387252973</v>
      </c>
      <c r="O166" s="31">
        <v>20151</v>
      </c>
      <c r="P166" s="31">
        <v>65775</v>
      </c>
      <c r="Q166" s="31">
        <v>57011</v>
      </c>
      <c r="R166" s="31">
        <v>245019</v>
      </c>
      <c r="S166" s="31">
        <v>15548</v>
      </c>
      <c r="T166" s="32">
        <v>3879752.9387252973</v>
      </c>
      <c r="U166" s="31">
        <v>163453</v>
      </c>
      <c r="V166" s="31">
        <v>34711</v>
      </c>
      <c r="W166" s="31">
        <v>291314</v>
      </c>
      <c r="X166" s="31">
        <v>3346554</v>
      </c>
      <c r="Y166" s="32">
        <v>3836032</v>
      </c>
      <c r="Z166" s="31">
        <v>4901.0542880379362</v>
      </c>
      <c r="AA166" s="31">
        <v>43825.914166185801</v>
      </c>
      <c r="AB166" s="31">
        <v>99142.445561139029</v>
      </c>
      <c r="AC166" s="31">
        <v>55460.417382764543</v>
      </c>
      <c r="AD166" s="31">
        <v>165521.03459021504</v>
      </c>
      <c r="AE166" s="31">
        <v>70174.899135446685</v>
      </c>
      <c r="AF166" s="31">
        <v>85945.234876210976</v>
      </c>
      <c r="AG166" s="32">
        <v>524971</v>
      </c>
      <c r="AH166" s="31"/>
      <c r="AI166" s="31"/>
      <c r="AJ166" s="31"/>
      <c r="AK166" s="31"/>
      <c r="AL166" s="31"/>
      <c r="AM166" s="32"/>
      <c r="AN166" s="31"/>
      <c r="AO166" s="31"/>
      <c r="AP166" s="32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2">
        <v>1395732</v>
      </c>
      <c r="BG166" s="31">
        <v>189183</v>
      </c>
      <c r="BH166" s="31">
        <v>356880</v>
      </c>
      <c r="BI166" s="31">
        <v>52752.164209905968</v>
      </c>
      <c r="BJ166" s="31">
        <v>75637</v>
      </c>
      <c r="BK166" s="31">
        <v>257636</v>
      </c>
      <c r="BL166" s="31">
        <v>54837</v>
      </c>
      <c r="BM166" s="31">
        <v>13992</v>
      </c>
      <c r="BN166" s="31">
        <v>117982</v>
      </c>
      <c r="BO166" s="32">
        <v>1118899.164209906</v>
      </c>
      <c r="BP166" s="31">
        <v>10321</v>
      </c>
      <c r="BQ166" s="31">
        <v>7556</v>
      </c>
      <c r="BR166" s="31">
        <v>18507</v>
      </c>
      <c r="BS166" s="31">
        <v>8581</v>
      </c>
      <c r="BT166" s="31">
        <v>18972</v>
      </c>
      <c r="BU166" s="31">
        <v>8712</v>
      </c>
      <c r="BV166" s="31">
        <v>17412</v>
      </c>
      <c r="BW166" s="31">
        <v>4603</v>
      </c>
      <c r="BX166" s="31">
        <v>4635</v>
      </c>
      <c r="BY166" s="31">
        <v>7706</v>
      </c>
      <c r="BZ166" s="31">
        <v>6248</v>
      </c>
      <c r="CA166" s="31">
        <v>6645</v>
      </c>
      <c r="CB166" s="31">
        <v>5088</v>
      </c>
      <c r="CC166" s="31">
        <v>19732</v>
      </c>
      <c r="CD166" s="31">
        <v>8414</v>
      </c>
      <c r="CE166" s="32">
        <v>153132</v>
      </c>
      <c r="CF166" s="31">
        <v>13544</v>
      </c>
      <c r="CG166" s="32">
        <v>1285575.164209906</v>
      </c>
      <c r="CH166" s="31">
        <v>688186</v>
      </c>
      <c r="CI166" s="31">
        <v>472766</v>
      </c>
      <c r="CJ166" s="31">
        <v>162748</v>
      </c>
      <c r="CK166" s="31">
        <v>1150516</v>
      </c>
      <c r="CL166" s="31">
        <v>75710</v>
      </c>
      <c r="CM166" s="31">
        <v>82304</v>
      </c>
      <c r="CN166" s="31">
        <v>68666</v>
      </c>
      <c r="CO166" s="31">
        <v>47224</v>
      </c>
      <c r="CP166" s="31">
        <v>35732</v>
      </c>
      <c r="CQ166" s="31">
        <v>18284</v>
      </c>
      <c r="CR166" s="31">
        <v>26639</v>
      </c>
      <c r="CS166" s="31">
        <v>26195</v>
      </c>
      <c r="CT166" s="31">
        <v>7934</v>
      </c>
      <c r="CU166" s="31">
        <v>63323</v>
      </c>
      <c r="CV166" s="31">
        <v>11752</v>
      </c>
      <c r="CW166" s="31">
        <v>19147</v>
      </c>
      <c r="CX166" s="32">
        <v>2957126</v>
      </c>
      <c r="CY166" s="31">
        <v>8240</v>
      </c>
      <c r="CZ166" s="31">
        <v>4301</v>
      </c>
      <c r="DA166" s="31">
        <v>2261</v>
      </c>
      <c r="DB166" s="31">
        <v>1103</v>
      </c>
      <c r="DC166" s="31">
        <v>37854</v>
      </c>
      <c r="DD166" s="31">
        <v>35815</v>
      </c>
      <c r="DE166" s="31">
        <v>11005.315618301585</v>
      </c>
      <c r="DF166" s="32">
        <v>100579.31561830158</v>
      </c>
      <c r="DG166" s="31">
        <v>968.87704435815976</v>
      </c>
      <c r="DH166" s="31">
        <v>157909</v>
      </c>
      <c r="DI166" s="31">
        <v>33430.209096651924</v>
      </c>
      <c r="DJ166" s="31">
        <v>29342.462100569726</v>
      </c>
      <c r="DK166" s="31">
        <v>3800.0710027918212</v>
      </c>
      <c r="DL166" s="31">
        <v>25502.901785714283</v>
      </c>
      <c r="DM166" s="31">
        <v>8514.0847365562204</v>
      </c>
      <c r="DN166" s="31">
        <v>3261.7332237888268</v>
      </c>
      <c r="DO166" s="31">
        <v>5262.956926658906</v>
      </c>
      <c r="DP166" s="31">
        <v>61469.024262295083</v>
      </c>
      <c r="DQ166" s="31">
        <v>30446.876988838754</v>
      </c>
      <c r="DR166" s="31">
        <v>127931</v>
      </c>
      <c r="DS166" s="31">
        <v>8342.7485597802006</v>
      </c>
      <c r="DT166" s="31">
        <v>11070.208731773851</v>
      </c>
      <c r="DU166" s="31">
        <v>2306</v>
      </c>
      <c r="DV166" s="32">
        <v>509558.15445977781</v>
      </c>
      <c r="DW166" s="32">
        <v>3567263.4700780795</v>
      </c>
      <c r="DX166" s="31">
        <v>34685.386080105054</v>
      </c>
      <c r="DY166" s="31">
        <v>10091</v>
      </c>
      <c r="DZ166" s="31">
        <v>2941.7562711864407</v>
      </c>
      <c r="EA166" s="31">
        <v>592.05708541270235</v>
      </c>
      <c r="EB166" s="31">
        <v>4271.7268532759153</v>
      </c>
      <c r="EC166" s="31">
        <v>1831.0173283614831</v>
      </c>
      <c r="ED166" s="31">
        <v>7096.4802916381868</v>
      </c>
      <c r="EE166" s="31">
        <v>147.65615431720758</v>
      </c>
      <c r="EF166" s="31">
        <v>1557.2162824914171</v>
      </c>
      <c r="EG166" s="31">
        <v>1815</v>
      </c>
      <c r="EH166" s="31">
        <v>257.99661399548535</v>
      </c>
      <c r="EI166" s="31">
        <v>2522.744493392071</v>
      </c>
      <c r="EJ166" s="31">
        <v>11179.425706472197</v>
      </c>
      <c r="EK166" s="31">
        <v>384.60336334295903</v>
      </c>
      <c r="EL166" s="31">
        <v>44689.910979228494</v>
      </c>
      <c r="EM166" s="31">
        <v>284</v>
      </c>
      <c r="EN166" s="31">
        <v>20604</v>
      </c>
      <c r="EO166" s="31">
        <v>3707.7828834003444</v>
      </c>
      <c r="EP166" s="31">
        <v>509.12880886426592</v>
      </c>
      <c r="EQ166" s="31">
        <v>13109.485299455535</v>
      </c>
      <c r="ER166" s="31">
        <v>1782.575836695941</v>
      </c>
      <c r="ES166" s="31">
        <v>552.31899791231729</v>
      </c>
      <c r="ET166" s="31">
        <v>11509.27503052503</v>
      </c>
      <c r="EU166" s="31">
        <v>696.50507743082005</v>
      </c>
      <c r="EV166" s="31">
        <v>2269</v>
      </c>
      <c r="EW166" s="31">
        <v>15241</v>
      </c>
      <c r="EX166" s="31">
        <v>8511.3406488549608</v>
      </c>
      <c r="EY166" s="31">
        <v>2542.8797445902806</v>
      </c>
      <c r="EZ166" s="31">
        <v>3534.7057182705721</v>
      </c>
      <c r="FA166" s="31">
        <v>1395.807770961145</v>
      </c>
      <c r="FB166" s="31">
        <v>2817.076730347635</v>
      </c>
      <c r="FC166" s="31">
        <v>27807</v>
      </c>
      <c r="FD166" s="31">
        <v>17880.974384731293</v>
      </c>
      <c r="FE166" s="31">
        <v>2783.2179098005199</v>
      </c>
      <c r="FF166" s="31">
        <v>4068.9995294117648</v>
      </c>
      <c r="FG166" s="31">
        <v>70530.439420935407</v>
      </c>
      <c r="FH166" s="31">
        <v>2741.641254628621</v>
      </c>
      <c r="FI166" s="31">
        <v>109</v>
      </c>
      <c r="FJ166" s="31">
        <v>6587.7802197802193</v>
      </c>
      <c r="FK166" s="31">
        <v>171.89479112944815</v>
      </c>
      <c r="FL166" s="31">
        <v>3085.8625592417061</v>
      </c>
      <c r="FM166" s="31">
        <v>4717</v>
      </c>
      <c r="FN166" s="31">
        <v>98362.30981308411</v>
      </c>
      <c r="FO166" s="31">
        <v>12814.232721202005</v>
      </c>
      <c r="FP166" s="31">
        <v>1056.6981149596061</v>
      </c>
      <c r="FQ166" s="31">
        <v>8724.7427184466014</v>
      </c>
      <c r="FR166" s="31">
        <v>2340.1906474820139</v>
      </c>
      <c r="FS166" s="31">
        <v>12129.312625250499</v>
      </c>
      <c r="FT166" s="31">
        <v>8757.2107023411372</v>
      </c>
      <c r="FU166" s="31">
        <v>17826.981761738458</v>
      </c>
      <c r="FV166" s="31">
        <v>4979.2318992654773</v>
      </c>
      <c r="FW166" s="31">
        <v>8342</v>
      </c>
      <c r="FX166" s="31">
        <v>143</v>
      </c>
      <c r="FY166" s="32">
        <v>529090.58112395729</v>
      </c>
      <c r="GA166" s="60">
        <v>15018417.154137239</v>
      </c>
    </row>
    <row r="167" spans="1:183">
      <c r="A167" s="61">
        <v>1973</v>
      </c>
      <c r="B167" s="31">
        <v>85227</v>
      </c>
      <c r="C167" s="31">
        <v>118516</v>
      </c>
      <c r="D167" s="31">
        <v>70032</v>
      </c>
      <c r="E167" s="31">
        <v>51724</v>
      </c>
      <c r="F167" s="31">
        <v>683965</v>
      </c>
      <c r="G167" s="31">
        <v>944755</v>
      </c>
      <c r="H167" s="31">
        <v>582713</v>
      </c>
      <c r="I167" s="31">
        <v>175791</v>
      </c>
      <c r="J167" s="31">
        <v>44851.657211011203</v>
      </c>
      <c r="K167" s="31">
        <v>114064</v>
      </c>
      <c r="L167" s="31">
        <v>117251</v>
      </c>
      <c r="M167" s="31">
        <v>675941</v>
      </c>
      <c r="N167" s="32">
        <v>3664830.6572110113</v>
      </c>
      <c r="O167" s="31">
        <v>21103</v>
      </c>
      <c r="P167" s="31">
        <v>68355</v>
      </c>
      <c r="Q167" s="31">
        <v>63397</v>
      </c>
      <c r="R167" s="31">
        <v>266896</v>
      </c>
      <c r="S167" s="31">
        <v>16452</v>
      </c>
      <c r="T167" s="32">
        <v>4101033.6572110113</v>
      </c>
      <c r="U167" s="31">
        <v>172314</v>
      </c>
      <c r="V167" s="31">
        <v>37177</v>
      </c>
      <c r="W167" s="31">
        <v>312176</v>
      </c>
      <c r="X167" s="31">
        <v>3536622</v>
      </c>
      <c r="Y167" s="32">
        <v>4058289</v>
      </c>
      <c r="Z167" s="31">
        <v>5218.2180045124842</v>
      </c>
      <c r="AA167" s="31">
        <v>45556.545874206575</v>
      </c>
      <c r="AB167" s="31">
        <v>102445.34338358458</v>
      </c>
      <c r="AC167" s="31">
        <v>58338.701203044438</v>
      </c>
      <c r="AD167" s="31">
        <v>177973.0757245248</v>
      </c>
      <c r="AE167" s="31">
        <v>72411.24207492797</v>
      </c>
      <c r="AF167" s="31">
        <v>88812.873735199144</v>
      </c>
      <c r="AG167" s="32">
        <v>550756</v>
      </c>
      <c r="AH167" s="31"/>
      <c r="AI167" s="31"/>
      <c r="AJ167" s="31"/>
      <c r="AK167" s="31"/>
      <c r="AL167" s="31"/>
      <c r="AM167" s="32"/>
      <c r="AN167" s="31"/>
      <c r="AO167" s="31"/>
      <c r="AP167" s="32"/>
      <c r="AQ167" s="31">
        <v>16691</v>
      </c>
      <c r="AR167" s="31">
        <v>24378</v>
      </c>
      <c r="AS167" s="31">
        <v>48333</v>
      </c>
      <c r="AT167" s="31">
        <v>12214</v>
      </c>
      <c r="AU167" s="31">
        <v>28627</v>
      </c>
      <c r="AV167" s="31">
        <v>104875</v>
      </c>
      <c r="AW167" s="31">
        <v>11781</v>
      </c>
      <c r="AX167" s="31">
        <v>18998</v>
      </c>
      <c r="AY167" s="31">
        <v>24643</v>
      </c>
      <c r="AZ167" s="31">
        <v>20134</v>
      </c>
      <c r="BA167" s="31">
        <v>872466</v>
      </c>
      <c r="BB167" s="31">
        <v>13279</v>
      </c>
      <c r="BC167" s="31">
        <v>11483</v>
      </c>
      <c r="BD167" s="31">
        <v>238156</v>
      </c>
      <c r="BE167" s="31">
        <v>67012</v>
      </c>
      <c r="BF167" s="32">
        <v>1513070</v>
      </c>
      <c r="BG167" s="31">
        <v>200720</v>
      </c>
      <c r="BH167" s="31">
        <v>401643</v>
      </c>
      <c r="BI167" s="31">
        <v>49816.496696285438</v>
      </c>
      <c r="BJ167" s="31">
        <v>80728</v>
      </c>
      <c r="BK167" s="31">
        <v>279302</v>
      </c>
      <c r="BL167" s="31">
        <v>57729</v>
      </c>
      <c r="BM167" s="31">
        <v>14098</v>
      </c>
      <c r="BN167" s="31">
        <v>126364</v>
      </c>
      <c r="BO167" s="32">
        <v>1210400.4966962854</v>
      </c>
      <c r="BP167" s="31">
        <v>11030</v>
      </c>
      <c r="BQ167" s="31">
        <v>8145</v>
      </c>
      <c r="BR167" s="31">
        <v>20209</v>
      </c>
      <c r="BS167" s="31">
        <v>9617</v>
      </c>
      <c r="BT167" s="31">
        <v>21337</v>
      </c>
      <c r="BU167" s="31">
        <v>9084</v>
      </c>
      <c r="BV167" s="31">
        <v>18593</v>
      </c>
      <c r="BW167" s="31">
        <v>4810</v>
      </c>
      <c r="BX167" s="31">
        <v>4866</v>
      </c>
      <c r="BY167" s="31">
        <v>8411</v>
      </c>
      <c r="BZ167" s="31">
        <v>6566</v>
      </c>
      <c r="CA167" s="31">
        <v>7052</v>
      </c>
      <c r="CB167" s="31">
        <v>5487</v>
      </c>
      <c r="CC167" s="31">
        <v>20908</v>
      </c>
      <c r="CD167" s="31">
        <v>8553</v>
      </c>
      <c r="CE167" s="32">
        <v>164668</v>
      </c>
      <c r="CF167" s="31">
        <v>14392</v>
      </c>
      <c r="CG167" s="32">
        <v>1389460.4966962854</v>
      </c>
      <c r="CH167" s="31">
        <v>739414</v>
      </c>
      <c r="CI167" s="31">
        <v>494832</v>
      </c>
      <c r="CJ167" s="31">
        <v>186900</v>
      </c>
      <c r="CK167" s="31">
        <v>1242932</v>
      </c>
      <c r="CL167" s="31">
        <v>82464</v>
      </c>
      <c r="CM167" s="31">
        <v>96231</v>
      </c>
      <c r="CN167" s="31">
        <v>75511</v>
      </c>
      <c r="CO167" s="31">
        <v>53284</v>
      </c>
      <c r="CP167" s="31">
        <v>35997</v>
      </c>
      <c r="CQ167" s="31">
        <v>18352</v>
      </c>
      <c r="CR167" s="31">
        <v>29931</v>
      </c>
      <c r="CS167" s="31">
        <v>29982</v>
      </c>
      <c r="CT167" s="31">
        <v>7894</v>
      </c>
      <c r="CU167" s="31">
        <v>67828</v>
      </c>
      <c r="CV167" s="31">
        <v>13108</v>
      </c>
      <c r="CW167" s="31">
        <v>19922</v>
      </c>
      <c r="CX167" s="32">
        <v>3194582</v>
      </c>
      <c r="CY167" s="31">
        <v>9181</v>
      </c>
      <c r="CZ167" s="31">
        <v>5858</v>
      </c>
      <c r="DA167" s="31">
        <v>2331</v>
      </c>
      <c r="DB167" s="31">
        <v>1170</v>
      </c>
      <c r="DC167" s="31">
        <v>42819</v>
      </c>
      <c r="DD167" s="31">
        <v>38238</v>
      </c>
      <c r="DE167" s="31">
        <v>12021.618112734861</v>
      </c>
      <c r="DF167" s="32">
        <v>111618.61811273487</v>
      </c>
      <c r="DG167" s="31">
        <v>1045.7298505706553</v>
      </c>
      <c r="DH167" s="31">
        <v>171466</v>
      </c>
      <c r="DI167" s="31">
        <v>39041.809065066329</v>
      </c>
      <c r="DJ167" s="31">
        <v>30838.934914540503</v>
      </c>
      <c r="DK167" s="31">
        <v>3998.8956462687693</v>
      </c>
      <c r="DL167" s="31">
        <v>23847.303571428569</v>
      </c>
      <c r="DM167" s="31">
        <v>8914.9424225964158</v>
      </c>
      <c r="DN167" s="31">
        <v>2809.0360701791587</v>
      </c>
      <c r="DO167" s="31">
        <v>6227.8323632130378</v>
      </c>
      <c r="DP167" s="31">
        <v>73600.955230998516</v>
      </c>
      <c r="DQ167" s="31">
        <v>27845.802897174068</v>
      </c>
      <c r="DR167" s="31">
        <v>133858</v>
      </c>
      <c r="DS167" s="31">
        <v>9739.2324736328992</v>
      </c>
      <c r="DT167" s="31">
        <v>12430.685595464705</v>
      </c>
      <c r="DU167" s="31">
        <v>2455</v>
      </c>
      <c r="DV167" s="32">
        <v>548120.16010113352</v>
      </c>
      <c r="DW167" s="32">
        <v>3854320.7782138684</v>
      </c>
      <c r="DX167" s="31">
        <v>35814.056795797769</v>
      </c>
      <c r="DY167" s="31">
        <v>10784</v>
      </c>
      <c r="DZ167" s="31">
        <v>3010.6328813559321</v>
      </c>
      <c r="EA167" s="31">
        <v>721.95864000287213</v>
      </c>
      <c r="EB167" s="31">
        <v>4045.4789295601354</v>
      </c>
      <c r="EC167" s="31">
        <v>1962.8982232945823</v>
      </c>
      <c r="ED167" s="31">
        <v>7201.4190020505803</v>
      </c>
      <c r="EE167" s="31">
        <v>146.60287813839557</v>
      </c>
      <c r="EF167" s="31">
        <v>1627.2035311427169</v>
      </c>
      <c r="EG167" s="31">
        <v>1726</v>
      </c>
      <c r="EH167" s="31">
        <v>228.79571106094812</v>
      </c>
      <c r="EI167" s="31">
        <v>2726.7026431718059</v>
      </c>
      <c r="EJ167" s="31">
        <v>12063.657247037374</v>
      </c>
      <c r="EK167" s="31">
        <v>412.42228639374895</v>
      </c>
      <c r="EL167" s="31">
        <v>45924.332344213653</v>
      </c>
      <c r="EM167" s="31">
        <v>289</v>
      </c>
      <c r="EN167" s="31">
        <v>21285.75</v>
      </c>
      <c r="EO167" s="31">
        <v>4086.4445720850085</v>
      </c>
      <c r="EP167" s="31">
        <v>532.53324099723</v>
      </c>
      <c r="EQ167" s="31">
        <v>13483.872232304901</v>
      </c>
      <c r="ER167" s="31">
        <v>1860.9997626394493</v>
      </c>
      <c r="ES167" s="31">
        <v>558.45219206680576</v>
      </c>
      <c r="ET167" s="31">
        <v>12106.642246642246</v>
      </c>
      <c r="EU167" s="31">
        <v>878.17961411525789</v>
      </c>
      <c r="EV167" s="31">
        <v>2212</v>
      </c>
      <c r="EW167" s="31">
        <v>15410</v>
      </c>
      <c r="EX167" s="31">
        <v>8291.6364503816785</v>
      </c>
      <c r="EY167" s="31">
        <v>2756.4597374955661</v>
      </c>
      <c r="EZ167" s="31">
        <v>3448.7810320781027</v>
      </c>
      <c r="FA167" s="31">
        <v>1309.0362985685074</v>
      </c>
      <c r="FB167" s="31">
        <v>3169.3611024115248</v>
      </c>
      <c r="FC167" s="31">
        <v>28800</v>
      </c>
      <c r="FD167" s="31">
        <v>18894.040683073832</v>
      </c>
      <c r="FE167" s="31">
        <v>2895.3879011274939</v>
      </c>
      <c r="FF167" s="31">
        <v>3376.7044705882358</v>
      </c>
      <c r="FG167" s="31">
        <v>76585.478841870819</v>
      </c>
      <c r="FH167" s="31">
        <v>2825.6915704639514</v>
      </c>
      <c r="FI167" s="31">
        <v>106</v>
      </c>
      <c r="FJ167" s="31">
        <v>6216.9670329670325</v>
      </c>
      <c r="FK167" s="31">
        <v>187.05827746260957</v>
      </c>
      <c r="FL167" s="31">
        <v>3180.3696682464451</v>
      </c>
      <c r="FM167" s="31">
        <v>4625</v>
      </c>
      <c r="FN167" s="31">
        <v>102498.07616822429</v>
      </c>
      <c r="FO167" s="31">
        <v>11783.278464106845</v>
      </c>
      <c r="FP167" s="31">
        <v>1113.5033893583434</v>
      </c>
      <c r="FQ167" s="31">
        <v>9007.1621359223282</v>
      </c>
      <c r="FR167" s="31">
        <v>2245.3453237410072</v>
      </c>
      <c r="FS167" s="31">
        <v>12050.907243057543</v>
      </c>
      <c r="FT167" s="31">
        <v>8704.1137123745812</v>
      </c>
      <c r="FU167" s="31">
        <v>19373.120682964687</v>
      </c>
      <c r="FV167" s="31">
        <v>4930.3001049317945</v>
      </c>
      <c r="FW167" s="31">
        <v>8594</v>
      </c>
      <c r="FX167" s="31">
        <v>154</v>
      </c>
      <c r="FY167" s="32">
        <v>548221.81526548881</v>
      </c>
      <c r="GA167" s="60">
        <v>16015151.747386655</v>
      </c>
    </row>
    <row r="168" spans="1:183">
      <c r="A168" s="61">
        <v>1974</v>
      </c>
      <c r="B168" s="31">
        <v>88588</v>
      </c>
      <c r="C168" s="31">
        <v>123494</v>
      </c>
      <c r="D168" s="31">
        <v>69379</v>
      </c>
      <c r="E168" s="31">
        <v>53291</v>
      </c>
      <c r="F168" s="31">
        <v>704012</v>
      </c>
      <c r="G168" s="31">
        <v>952571</v>
      </c>
      <c r="H168" s="31">
        <v>610040</v>
      </c>
      <c r="I168" s="31">
        <v>182763</v>
      </c>
      <c r="J168" s="31">
        <v>46731.927735335703</v>
      </c>
      <c r="K168" s="31">
        <v>118212</v>
      </c>
      <c r="L168" s="31">
        <v>118957</v>
      </c>
      <c r="M168" s="31">
        <v>666755</v>
      </c>
      <c r="N168" s="32">
        <v>3734793.9277353357</v>
      </c>
      <c r="O168" s="31">
        <v>22002</v>
      </c>
      <c r="P168" s="31">
        <v>65868</v>
      </c>
      <c r="Q168" s="31">
        <v>64122</v>
      </c>
      <c r="R168" s="31">
        <v>286732</v>
      </c>
      <c r="S168" s="31">
        <v>16510</v>
      </c>
      <c r="T168" s="32">
        <v>4190027.9277353357</v>
      </c>
      <c r="U168" s="31">
        <v>176586</v>
      </c>
      <c r="V168" s="31">
        <v>39390</v>
      </c>
      <c r="W168" s="31">
        <v>324928</v>
      </c>
      <c r="X168" s="31">
        <v>3526724</v>
      </c>
      <c r="Y168" s="32">
        <v>4067628</v>
      </c>
      <c r="Z168" s="31">
        <v>5356.8418938588584</v>
      </c>
      <c r="AA168" s="31">
        <v>46985.573716099243</v>
      </c>
      <c r="AB168" s="31">
        <v>106164.5728643216</v>
      </c>
      <c r="AC168" s="31">
        <v>59851.856125705868</v>
      </c>
      <c r="AD168" s="31">
        <v>188420.64194453103</v>
      </c>
      <c r="AE168" s="31">
        <v>76479.072766570607</v>
      </c>
      <c r="AF168" s="31">
        <v>100269.4406889128</v>
      </c>
      <c r="AG168" s="32">
        <v>583528</v>
      </c>
      <c r="AH168" s="31"/>
      <c r="AI168" s="31"/>
      <c r="AJ168" s="31"/>
      <c r="AK168" s="31"/>
      <c r="AL168" s="31"/>
      <c r="AM168" s="32"/>
      <c r="AN168" s="31"/>
      <c r="AO168" s="31"/>
      <c r="AP168" s="32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2">
        <v>1556984</v>
      </c>
      <c r="BG168" s="31">
        <v>213739</v>
      </c>
      <c r="BH168" s="31">
        <v>433322</v>
      </c>
      <c r="BI168" s="31">
        <v>50301.963491086855</v>
      </c>
      <c r="BJ168" s="31">
        <v>85370</v>
      </c>
      <c r="BK168" s="31">
        <v>296370</v>
      </c>
      <c r="BL168" s="31">
        <v>60773</v>
      </c>
      <c r="BM168" s="31">
        <v>14541</v>
      </c>
      <c r="BN168" s="31">
        <v>129038</v>
      </c>
      <c r="BO168" s="32">
        <v>1283454.9634910868</v>
      </c>
      <c r="BP168" s="31">
        <v>11598</v>
      </c>
      <c r="BQ168" s="31">
        <v>8583</v>
      </c>
      <c r="BR168" s="31">
        <v>21272</v>
      </c>
      <c r="BS168" s="31">
        <v>10171</v>
      </c>
      <c r="BT168" s="31">
        <v>22585</v>
      </c>
      <c r="BU168" s="31">
        <v>9675</v>
      </c>
      <c r="BV168" s="31">
        <v>19779</v>
      </c>
      <c r="BW168" s="31">
        <v>5114</v>
      </c>
      <c r="BX168" s="31">
        <v>4826</v>
      </c>
      <c r="BY168" s="31">
        <v>8095</v>
      </c>
      <c r="BZ168" s="31">
        <v>7505</v>
      </c>
      <c r="CA168" s="31">
        <v>7221</v>
      </c>
      <c r="CB168" s="31">
        <v>5945</v>
      </c>
      <c r="CC168" s="31">
        <v>20919</v>
      </c>
      <c r="CD168" s="31">
        <v>9011</v>
      </c>
      <c r="CE168" s="32">
        <v>172299</v>
      </c>
      <c r="CF168" s="31">
        <v>14585</v>
      </c>
      <c r="CG168" s="32">
        <v>1470338.9634910868</v>
      </c>
      <c r="CH168" s="31">
        <v>751924</v>
      </c>
      <c r="CI168" s="31">
        <v>500146</v>
      </c>
      <c r="CJ168" s="31">
        <v>196374</v>
      </c>
      <c r="CK168" s="31">
        <v>1227706</v>
      </c>
      <c r="CL168" s="31">
        <v>85398</v>
      </c>
      <c r="CM168" s="31">
        <v>104605</v>
      </c>
      <c r="CN168" s="31">
        <v>78894</v>
      </c>
      <c r="CO168" s="31">
        <v>53903</v>
      </c>
      <c r="CP168" s="31">
        <v>40817</v>
      </c>
      <c r="CQ168" s="31">
        <v>19323</v>
      </c>
      <c r="CR168" s="31">
        <v>30629</v>
      </c>
      <c r="CS168" s="31">
        <v>32222</v>
      </c>
      <c r="CT168" s="31">
        <v>8393</v>
      </c>
      <c r="CU168" s="31">
        <v>70141</v>
      </c>
      <c r="CV168" s="31">
        <v>13994</v>
      </c>
      <c r="CW168" s="31">
        <v>20570</v>
      </c>
      <c r="CX168" s="32">
        <v>3235039</v>
      </c>
      <c r="CY168" s="31">
        <v>9680</v>
      </c>
      <c r="CZ168" s="31">
        <v>5007</v>
      </c>
      <c r="DA168" s="31">
        <v>2403</v>
      </c>
      <c r="DB168" s="31">
        <v>1243</v>
      </c>
      <c r="DC168" s="31">
        <v>44038</v>
      </c>
      <c r="DD168" s="31">
        <v>36744</v>
      </c>
      <c r="DE168" s="31">
        <v>12664.016285032394</v>
      </c>
      <c r="DF168" s="32">
        <v>111779.0162850324</v>
      </c>
      <c r="DG168" s="31">
        <v>1135.8748088010354</v>
      </c>
      <c r="DH168" s="31">
        <v>186655</v>
      </c>
      <c r="DI168" s="31">
        <v>41132.957359444095</v>
      </c>
      <c r="DJ168" s="31">
        <v>32940.519011642311</v>
      </c>
      <c r="DK168" s="31">
        <v>4354.5397268542974</v>
      </c>
      <c r="DL168" s="31">
        <v>20799.497767857141</v>
      </c>
      <c r="DM168" s="31">
        <v>10465.367191743617</v>
      </c>
      <c r="DN168" s="31">
        <v>3132.0432524117459</v>
      </c>
      <c r="DO168" s="31">
        <v>5661.111059371362</v>
      </c>
      <c r="DP168" s="31">
        <v>84699.648643815191</v>
      </c>
      <c r="DQ168" s="31">
        <v>34563.139871764426</v>
      </c>
      <c r="DR168" s="31">
        <v>144829</v>
      </c>
      <c r="DS168" s="31">
        <v>12893.749534698218</v>
      </c>
      <c r="DT168" s="31">
        <v>13152.225393992056</v>
      </c>
      <c r="DU168" s="31">
        <v>2632</v>
      </c>
      <c r="DV168" s="32">
        <v>599046.67362239549</v>
      </c>
      <c r="DW168" s="32">
        <v>3945864.6899074279</v>
      </c>
      <c r="DX168" s="31">
        <v>37998.58076165463</v>
      </c>
      <c r="DY168" s="31">
        <v>10242</v>
      </c>
      <c r="DZ168" s="31">
        <v>2784.0650847457628</v>
      </c>
      <c r="EA168" s="31">
        <v>873.01044770760768</v>
      </c>
      <c r="EB168" s="31">
        <v>3968.679175638265</v>
      </c>
      <c r="EC168" s="31">
        <v>1946.7321781092346</v>
      </c>
      <c r="ED168" s="31">
        <v>7522.7938026885404</v>
      </c>
      <c r="EE168" s="31">
        <v>142.58726270667481</v>
      </c>
      <c r="EF168" s="31">
        <v>1579.5733202550268</v>
      </c>
      <c r="EG168" s="31">
        <v>1963</v>
      </c>
      <c r="EH168" s="31">
        <v>279.39954853273139</v>
      </c>
      <c r="EI168" s="31">
        <v>2947.492290748899</v>
      </c>
      <c r="EJ168" s="31">
        <v>12411.990884229715</v>
      </c>
      <c r="EK168" s="31">
        <v>412.42228639374895</v>
      </c>
      <c r="EL168" s="31">
        <v>47679.525222551936</v>
      </c>
      <c r="EM168" s="31">
        <v>282</v>
      </c>
      <c r="EN168" s="31">
        <v>21546.666666666668</v>
      </c>
      <c r="EO168" s="31">
        <v>5699.310740953475</v>
      </c>
      <c r="EP168" s="31">
        <v>638.18282548476452</v>
      </c>
      <c r="EQ168" s="31">
        <v>14410.925589836661</v>
      </c>
      <c r="ER168" s="31">
        <v>1991.9677189651081</v>
      </c>
      <c r="ES168" s="31">
        <v>583.97954070981211</v>
      </c>
      <c r="ET168" s="31">
        <v>12704.009462759463</v>
      </c>
      <c r="EU168" s="31">
        <v>931.08200050774326</v>
      </c>
      <c r="EV168" s="31">
        <v>2375</v>
      </c>
      <c r="EW168" s="31">
        <v>13186</v>
      </c>
      <c r="EX168" s="31">
        <v>8458.6116412213742</v>
      </c>
      <c r="EY168" s="31">
        <v>2954.5232351897839</v>
      </c>
      <c r="EZ168" s="31">
        <v>3364.5411436541144</v>
      </c>
      <c r="FA168" s="31">
        <v>1443.3921267893659</v>
      </c>
      <c r="FB168" s="31">
        <v>3510.8612590040711</v>
      </c>
      <c r="FC168" s="31">
        <v>30351</v>
      </c>
      <c r="FD168" s="31">
        <v>17462.995981918633</v>
      </c>
      <c r="FE168" s="31">
        <v>3020.5776235906337</v>
      </c>
      <c r="FF168" s="31">
        <v>3671.384</v>
      </c>
      <c r="FG168" s="31">
        <v>85464.607795100237</v>
      </c>
      <c r="FH168" s="31">
        <v>2959.1047702025703</v>
      </c>
      <c r="FI168" s="31">
        <v>108</v>
      </c>
      <c r="FJ168" s="31">
        <v>6477.5384615384619</v>
      </c>
      <c r="FK168" s="31">
        <v>189.57503867973182</v>
      </c>
      <c r="FL168" s="31">
        <v>3309.1184834123219</v>
      </c>
      <c r="FM168" s="31">
        <v>3682</v>
      </c>
      <c r="FN168" s="31">
        <v>108253.68434579441</v>
      </c>
      <c r="FO168" s="31">
        <v>12966.232387312186</v>
      </c>
      <c r="FP168" s="31">
        <v>1238.3149781781037</v>
      </c>
      <c r="FQ168" s="31">
        <v>9215.6145631067975</v>
      </c>
      <c r="FR168" s="31">
        <v>2340.1906474820139</v>
      </c>
      <c r="FS168" s="31">
        <v>13019.213713140567</v>
      </c>
      <c r="FT168" s="31">
        <v>8719.2842809364538</v>
      </c>
      <c r="FU168" s="31">
        <v>20037.960419091964</v>
      </c>
      <c r="FV168" s="31">
        <v>5331.8782791185731</v>
      </c>
      <c r="FW168" s="31">
        <v>8810</v>
      </c>
      <c r="FX168" s="31">
        <v>163</v>
      </c>
      <c r="FY168" s="32">
        <v>573624.18198630901</v>
      </c>
      <c r="GA168" s="60">
        <v>16387995.76312016</v>
      </c>
    </row>
    <row r="169" spans="1:183">
      <c r="A169" s="61">
        <v>1975</v>
      </c>
      <c r="B169" s="31">
        <v>88267</v>
      </c>
      <c r="C169" s="31">
        <v>121855</v>
      </c>
      <c r="D169" s="31">
        <v>68921</v>
      </c>
      <c r="E169" s="31">
        <v>53905</v>
      </c>
      <c r="F169" s="31">
        <v>699106</v>
      </c>
      <c r="G169" s="31">
        <v>947383</v>
      </c>
      <c r="H169" s="31">
        <v>596946</v>
      </c>
      <c r="I169" s="31">
        <v>182596</v>
      </c>
      <c r="J169" s="31">
        <v>49175.011300724102</v>
      </c>
      <c r="K169" s="31">
        <v>119413</v>
      </c>
      <c r="L169" s="31">
        <v>110294</v>
      </c>
      <c r="M169" s="31">
        <v>665984</v>
      </c>
      <c r="N169" s="32">
        <v>3703845.011300724</v>
      </c>
      <c r="O169" s="31">
        <v>23246</v>
      </c>
      <c r="P169" s="31">
        <v>69853</v>
      </c>
      <c r="Q169" s="31">
        <v>61334</v>
      </c>
      <c r="R169" s="31">
        <v>296824</v>
      </c>
      <c r="S169" s="31">
        <v>16005</v>
      </c>
      <c r="T169" s="32">
        <v>4171107.011300724</v>
      </c>
      <c r="U169" s="31">
        <v>181367</v>
      </c>
      <c r="V169" s="31">
        <v>38937</v>
      </c>
      <c r="W169" s="31">
        <v>332269</v>
      </c>
      <c r="X169" s="31">
        <v>3516825</v>
      </c>
      <c r="Y169" s="32">
        <v>4069398</v>
      </c>
      <c r="Z169" s="31">
        <v>5497.2699762900593</v>
      </c>
      <c r="AA169" s="31">
        <v>50848.97562031159</v>
      </c>
      <c r="AB169" s="31">
        <v>109300.93802345058</v>
      </c>
      <c r="AC169" s="31">
        <v>61134.748342744904</v>
      </c>
      <c r="AD169" s="31">
        <v>197288.92489872235</v>
      </c>
      <c r="AE169" s="31">
        <v>79910.702449567732</v>
      </c>
      <c r="AF169" s="31">
        <v>100269.4406889128</v>
      </c>
      <c r="AG169" s="32">
        <v>604251</v>
      </c>
      <c r="AH169" s="31"/>
      <c r="AI169" s="31"/>
      <c r="AJ169" s="31"/>
      <c r="AK169" s="31"/>
      <c r="AL169" s="31"/>
      <c r="AM169" s="32"/>
      <c r="AN169" s="31"/>
      <c r="AO169" s="31"/>
      <c r="AP169" s="32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2">
        <v>1561399</v>
      </c>
      <c r="BG169" s="31">
        <v>211850</v>
      </c>
      <c r="BH169" s="31">
        <v>455918</v>
      </c>
      <c r="BI169" s="31">
        <v>43807.839128835047</v>
      </c>
      <c r="BJ169" s="31">
        <v>87347</v>
      </c>
      <c r="BK169" s="31">
        <v>312998</v>
      </c>
      <c r="BL169" s="31">
        <v>65587</v>
      </c>
      <c r="BM169" s="31">
        <v>15406</v>
      </c>
      <c r="BN169" s="31">
        <v>132728</v>
      </c>
      <c r="BO169" s="32">
        <v>1325641.8391288351</v>
      </c>
      <c r="BP169" s="31">
        <v>12364</v>
      </c>
      <c r="BQ169" s="31">
        <v>8755</v>
      </c>
      <c r="BR169" s="31">
        <v>22336</v>
      </c>
      <c r="BS169" s="31">
        <v>10659</v>
      </c>
      <c r="BT169" s="31">
        <v>23772</v>
      </c>
      <c r="BU169" s="31">
        <v>10193</v>
      </c>
      <c r="BV169" s="31">
        <v>20164</v>
      </c>
      <c r="BW169" s="31">
        <v>4995</v>
      </c>
      <c r="BX169" s="31">
        <v>4949</v>
      </c>
      <c r="BY169" s="31">
        <v>8093</v>
      </c>
      <c r="BZ169" s="31">
        <v>7493</v>
      </c>
      <c r="CA169" s="31">
        <v>7338</v>
      </c>
      <c r="CB169" s="31">
        <v>6328</v>
      </c>
      <c r="CC169" s="31">
        <v>20388</v>
      </c>
      <c r="CD169" s="31">
        <v>9181</v>
      </c>
      <c r="CE169" s="32">
        <v>177008</v>
      </c>
      <c r="CF169" s="31">
        <v>14783</v>
      </c>
      <c r="CG169" s="32">
        <v>1517432.8391288351</v>
      </c>
      <c r="CH169" s="31">
        <v>798346</v>
      </c>
      <c r="CI169" s="31">
        <v>544683</v>
      </c>
      <c r="CJ169" s="31">
        <v>196374</v>
      </c>
      <c r="CK169" s="31">
        <v>1265661</v>
      </c>
      <c r="CL169" s="31">
        <v>90150</v>
      </c>
      <c r="CM169" s="31">
        <v>111548</v>
      </c>
      <c r="CN169" s="31">
        <v>82799</v>
      </c>
      <c r="CO169" s="31">
        <v>56560</v>
      </c>
      <c r="CP169" s="31">
        <v>40308</v>
      </c>
      <c r="CQ169" s="31">
        <v>20125</v>
      </c>
      <c r="CR169" s="31">
        <v>30729</v>
      </c>
      <c r="CS169" s="31">
        <v>32489</v>
      </c>
      <c r="CT169" s="31">
        <v>8518</v>
      </c>
      <c r="CU169" s="31">
        <v>73043</v>
      </c>
      <c r="CV169" s="31">
        <v>14549</v>
      </c>
      <c r="CW169" s="31">
        <v>21047</v>
      </c>
      <c r="CX169" s="32">
        <v>3386929</v>
      </c>
      <c r="CY169" s="31">
        <v>10184</v>
      </c>
      <c r="CZ169" s="31">
        <v>4342</v>
      </c>
      <c r="DA169" s="31">
        <v>2477</v>
      </c>
      <c r="DB169" s="31">
        <v>1319</v>
      </c>
      <c r="DC169" s="31">
        <v>44891</v>
      </c>
      <c r="DD169" s="31">
        <v>34130</v>
      </c>
      <c r="DE169" s="31">
        <v>12835.193668944823</v>
      </c>
      <c r="DF169" s="32">
        <v>110178.19366894482</v>
      </c>
      <c r="DG169" s="31">
        <v>1015.037063183904</v>
      </c>
      <c r="DH169" s="31">
        <v>195684</v>
      </c>
      <c r="DI169" s="31">
        <v>47976.715413771315</v>
      </c>
      <c r="DJ169" s="31">
        <v>34038.415531335151</v>
      </c>
      <c r="DK169" s="31">
        <v>4656.9772127065571</v>
      </c>
      <c r="DL169" s="31">
        <v>18286.834821428569</v>
      </c>
      <c r="DM169" s="31">
        <v>10723.771319934818</v>
      </c>
      <c r="DN169" s="31">
        <v>3897.092308915509</v>
      </c>
      <c r="DO169" s="31">
        <v>5822.8135040745046</v>
      </c>
      <c r="DP169" s="31">
        <v>84923.516780923994</v>
      </c>
      <c r="DQ169" s="31">
        <v>41305.7299928758</v>
      </c>
      <c r="DR169" s="31">
        <v>157855</v>
      </c>
      <c r="DS169" s="31">
        <v>13307.271470353629</v>
      </c>
      <c r="DT169" s="31">
        <v>14151.557916933556</v>
      </c>
      <c r="DU169" s="31">
        <v>2797</v>
      </c>
      <c r="DV169" s="32">
        <v>636441.73333643726</v>
      </c>
      <c r="DW169" s="32">
        <v>4133548.9270053823</v>
      </c>
      <c r="DX169" s="31">
        <v>40704.963230466179</v>
      </c>
      <c r="DY169" s="31">
        <v>6314</v>
      </c>
      <c r="DZ169" s="31">
        <v>2903.6928813559321</v>
      </c>
      <c r="EA169" s="31">
        <v>862.06031666247804</v>
      </c>
      <c r="EB169" s="31">
        <v>3798.4743155952015</v>
      </c>
      <c r="EC169" s="31">
        <v>1966.3016012283399</v>
      </c>
      <c r="ED169" s="31">
        <v>7909.7552973342436</v>
      </c>
      <c r="EE169" s="31">
        <v>147.06368646662582</v>
      </c>
      <c r="EF169" s="31">
        <v>1608.7346738597353</v>
      </c>
      <c r="EG169" s="31">
        <v>2301</v>
      </c>
      <c r="EH169" s="31">
        <v>219.2556433408578</v>
      </c>
      <c r="EI169" s="31">
        <v>3185.1134361233485</v>
      </c>
      <c r="EJ169" s="31">
        <v>12400.082041932545</v>
      </c>
      <c r="EK169" s="31">
        <v>429.52777305928311</v>
      </c>
      <c r="EL169" s="31">
        <v>52501.483679525234</v>
      </c>
      <c r="EM169" s="31">
        <v>276</v>
      </c>
      <c r="EN169" s="31">
        <v>21580.333333333332</v>
      </c>
      <c r="EO169" s="31">
        <v>6089.6036760482475</v>
      </c>
      <c r="EP169" s="31">
        <v>598.29639889196676</v>
      </c>
      <c r="EQ169" s="31">
        <v>12616.245372050818</v>
      </c>
      <c r="ER169" s="31">
        <v>2075.8813197246618</v>
      </c>
      <c r="ES169" s="31">
        <v>629.89561586638831</v>
      </c>
      <c r="ET169" s="31">
        <v>12652.237637362636</v>
      </c>
      <c r="EU169" s="31">
        <v>854.69611576542275</v>
      </c>
      <c r="EV169" s="31">
        <v>2017</v>
      </c>
      <c r="EW169" s="31">
        <v>14172</v>
      </c>
      <c r="EX169" s="31">
        <v>8564.0696564885511</v>
      </c>
      <c r="EY169" s="31">
        <v>3116.9900673997872</v>
      </c>
      <c r="EZ169" s="31">
        <v>3831.2301255230122</v>
      </c>
      <c r="FA169" s="31">
        <v>1351.0224948875257</v>
      </c>
      <c r="FB169" s="31">
        <v>3514.4559974945191</v>
      </c>
      <c r="FC169" s="31">
        <v>32385</v>
      </c>
      <c r="FD169" s="31">
        <v>14643.412857860372</v>
      </c>
      <c r="FE169" s="31">
        <v>3051.6246747614919</v>
      </c>
      <c r="FF169" s="31">
        <v>3570.4663529411769</v>
      </c>
      <c r="FG169" s="31">
        <v>82903.780846325157</v>
      </c>
      <c r="FH169" s="31">
        <v>3510.1012851230671</v>
      </c>
      <c r="FI169" s="31">
        <v>116</v>
      </c>
      <c r="FJ169" s="31">
        <v>6965.2747252747258</v>
      </c>
      <c r="FK169" s="31">
        <v>197.18824136152654</v>
      </c>
      <c r="FL169" s="31">
        <v>3407.7345971563986</v>
      </c>
      <c r="FM169" s="31">
        <v>4960</v>
      </c>
      <c r="FN169" s="31">
        <v>110252.63808411214</v>
      </c>
      <c r="FO169" s="31">
        <v>14611.793989983305</v>
      </c>
      <c r="FP169" s="31">
        <v>1282.3190639799423</v>
      </c>
      <c r="FQ169" s="31">
        <v>9693.0378640776707</v>
      </c>
      <c r="FR169" s="31">
        <v>2326.0647482014388</v>
      </c>
      <c r="FS169" s="31">
        <v>13952.237761236758</v>
      </c>
      <c r="FT169" s="31">
        <v>8541.0301003344466</v>
      </c>
      <c r="FU169" s="31">
        <v>19040.700814901051</v>
      </c>
      <c r="FV169" s="31">
        <v>5124.3399790136418</v>
      </c>
      <c r="FW169" s="31">
        <v>8890</v>
      </c>
      <c r="FX169" s="31">
        <v>172</v>
      </c>
      <c r="FY169" s="32">
        <v>580788.2123744312</v>
      </c>
      <c r="GA169" s="60">
        <v>16637924.989809372</v>
      </c>
    </row>
    <row r="170" spans="1:183">
      <c r="A170" s="61">
        <v>1976</v>
      </c>
      <c r="B170" s="31">
        <v>92307</v>
      </c>
      <c r="C170" s="31">
        <v>128743</v>
      </c>
      <c r="D170" s="31">
        <v>73382</v>
      </c>
      <c r="E170" s="31">
        <v>53676</v>
      </c>
      <c r="F170" s="31">
        <v>729326</v>
      </c>
      <c r="G170" s="31">
        <v>993132</v>
      </c>
      <c r="H170" s="31">
        <v>635737</v>
      </c>
      <c r="I170" s="31">
        <v>191194</v>
      </c>
      <c r="J170" s="31">
        <v>52058.169626884301</v>
      </c>
      <c r="K170" s="31">
        <v>121891</v>
      </c>
      <c r="L170" s="31">
        <v>108745</v>
      </c>
      <c r="M170" s="31">
        <v>680933</v>
      </c>
      <c r="N170" s="32">
        <v>3861124.1696268842</v>
      </c>
      <c r="O170" s="31">
        <v>23571</v>
      </c>
      <c r="P170" s="31">
        <v>74296</v>
      </c>
      <c r="Q170" s="31">
        <v>65566</v>
      </c>
      <c r="R170" s="31">
        <v>309546</v>
      </c>
      <c r="S170" s="31">
        <v>17038</v>
      </c>
      <c r="T170" s="32">
        <v>4351141.1696268842</v>
      </c>
      <c r="U170" s="31">
        <v>188678</v>
      </c>
      <c r="V170" s="31">
        <v>39887</v>
      </c>
      <c r="W170" s="31">
        <v>350467</v>
      </c>
      <c r="X170" s="31">
        <v>3701163</v>
      </c>
      <c r="Y170" s="32">
        <v>4280195</v>
      </c>
      <c r="Z170" s="31">
        <v>5642.7475378962699</v>
      </c>
      <c r="AA170" s="31">
        <v>52371.357039815339</v>
      </c>
      <c r="AB170" s="31">
        <v>111049.5309882747</v>
      </c>
      <c r="AC170" s="31">
        <v>61315.669040019638</v>
      </c>
      <c r="AD170" s="31">
        <v>202208.99968837644</v>
      </c>
      <c r="AE170" s="31">
        <v>83997.81195965418</v>
      </c>
      <c r="AF170" s="31">
        <v>103374.88374596341</v>
      </c>
      <c r="AG170" s="32">
        <v>619961</v>
      </c>
      <c r="AH170" s="31"/>
      <c r="AI170" s="31"/>
      <c r="AJ170" s="31"/>
      <c r="AK170" s="31"/>
      <c r="AL170" s="31"/>
      <c r="AM170" s="32"/>
      <c r="AN170" s="31"/>
      <c r="AO170" s="31"/>
      <c r="AP170" s="32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2">
        <v>1634589</v>
      </c>
      <c r="BG170" s="31">
        <v>211327</v>
      </c>
      <c r="BH170" s="31">
        <v>498823</v>
      </c>
      <c r="BI170" s="31">
        <v>45349.100920938799</v>
      </c>
      <c r="BJ170" s="31">
        <v>91488</v>
      </c>
      <c r="BK170" s="31">
        <v>326267</v>
      </c>
      <c r="BL170" s="31">
        <v>66507</v>
      </c>
      <c r="BM170" s="31">
        <v>16026</v>
      </c>
      <c r="BN170" s="31">
        <v>142978</v>
      </c>
      <c r="BO170" s="32">
        <v>1398765.1009209389</v>
      </c>
      <c r="BP170" s="31">
        <v>13118</v>
      </c>
      <c r="BQ170" s="31">
        <v>9231</v>
      </c>
      <c r="BR170" s="31">
        <v>22974</v>
      </c>
      <c r="BS170" s="31">
        <v>11377</v>
      </c>
      <c r="BT170" s="31">
        <v>26075</v>
      </c>
      <c r="BU170" s="31">
        <v>10572</v>
      </c>
      <c r="BV170" s="31">
        <v>21654</v>
      </c>
      <c r="BW170" s="31">
        <v>5422</v>
      </c>
      <c r="BX170" s="31">
        <v>5467</v>
      </c>
      <c r="BY170" s="31">
        <v>7603</v>
      </c>
      <c r="BZ170" s="31">
        <v>7880</v>
      </c>
      <c r="CA170" s="31">
        <v>7458</v>
      </c>
      <c r="CB170" s="31">
        <v>6758</v>
      </c>
      <c r="CC170" s="31">
        <v>21464</v>
      </c>
      <c r="CD170" s="31">
        <v>10059</v>
      </c>
      <c r="CE170" s="32">
        <v>187112</v>
      </c>
      <c r="CF170" s="31">
        <v>14983</v>
      </c>
      <c r="CG170" s="32">
        <v>1600860.1009209389</v>
      </c>
      <c r="CH170" s="31">
        <v>793568</v>
      </c>
      <c r="CI170" s="31">
        <v>551402</v>
      </c>
      <c r="CJ170" s="31">
        <v>213675</v>
      </c>
      <c r="CK170" s="31">
        <v>1315966</v>
      </c>
      <c r="CL170" s="31">
        <v>98090</v>
      </c>
      <c r="CM170" s="31">
        <v>124664</v>
      </c>
      <c r="CN170" s="31">
        <v>90391</v>
      </c>
      <c r="CO170" s="31">
        <v>64399</v>
      </c>
      <c r="CP170" s="31">
        <v>42098</v>
      </c>
      <c r="CQ170" s="31">
        <v>21350</v>
      </c>
      <c r="CR170" s="31">
        <v>35718</v>
      </c>
      <c r="CS170" s="31">
        <v>36536</v>
      </c>
      <c r="CT170" s="31">
        <v>8893</v>
      </c>
      <c r="CU170" s="31">
        <v>76898</v>
      </c>
      <c r="CV170" s="31">
        <v>15588</v>
      </c>
      <c r="CW170" s="31">
        <v>21669</v>
      </c>
      <c r="CX170" s="32">
        <v>3510905</v>
      </c>
      <c r="CY170" s="31">
        <v>10694</v>
      </c>
      <c r="CZ170" s="31">
        <v>4650</v>
      </c>
      <c r="DA170" s="31">
        <v>2554</v>
      </c>
      <c r="DB170" s="31">
        <v>1396</v>
      </c>
      <c r="DC170" s="31">
        <v>45652</v>
      </c>
      <c r="DD170" s="31">
        <v>39879</v>
      </c>
      <c r="DE170" s="31">
        <v>13249.809506768879</v>
      </c>
      <c r="DF170" s="32">
        <v>118074.80950676888</v>
      </c>
      <c r="DG170" s="31">
        <v>1180.3430991881396</v>
      </c>
      <c r="DH170" s="31">
        <v>229241</v>
      </c>
      <c r="DI170" s="31">
        <v>57735.407454200875</v>
      </c>
      <c r="DJ170" s="31">
        <v>34480.472875897947</v>
      </c>
      <c r="DK170" s="31">
        <v>5789.2508865917152</v>
      </c>
      <c r="DL170" s="31">
        <v>19465.821428571428</v>
      </c>
      <c r="DM170" s="31">
        <v>10988.801195002716</v>
      </c>
      <c r="DN170" s="31">
        <v>4396.9771281670728</v>
      </c>
      <c r="DO170" s="31">
        <v>6262.9187427240977</v>
      </c>
      <c r="DP170" s="31">
        <v>92250.893114754115</v>
      </c>
      <c r="DQ170" s="31">
        <v>45834.46093564474</v>
      </c>
      <c r="DR170" s="31">
        <v>171601</v>
      </c>
      <c r="DS170" s="31">
        <v>15308.22050872995</v>
      </c>
      <c r="DT170" s="31">
        <v>16362.793268720476</v>
      </c>
      <c r="DU170" s="31">
        <v>2958</v>
      </c>
      <c r="DV170" s="32">
        <v>713856.36063819332</v>
      </c>
      <c r="DW170" s="32">
        <v>4342836.1701449621</v>
      </c>
      <c r="DX170" s="31">
        <v>43387.073210768212</v>
      </c>
      <c r="DY170" s="31">
        <v>5669</v>
      </c>
      <c r="DZ170" s="31">
        <v>3028.7583050847456</v>
      </c>
      <c r="EA170" s="31">
        <v>1024.0622554123433</v>
      </c>
      <c r="EB170" s="31">
        <v>3761.1122731467235</v>
      </c>
      <c r="EC170" s="31">
        <v>2121.1552972143018</v>
      </c>
      <c r="ED170" s="31">
        <v>8060.6046935520617</v>
      </c>
      <c r="EE170" s="31">
        <v>146.99785670545009</v>
      </c>
      <c r="EF170" s="31">
        <v>1678.7219225110346</v>
      </c>
      <c r="EG170" s="31">
        <v>2267</v>
      </c>
      <c r="EH170" s="31">
        <v>194.20259593679461</v>
      </c>
      <c r="EI170" s="31">
        <v>3198.9746696035249</v>
      </c>
      <c r="EJ170" s="31">
        <v>13885.710118505012</v>
      </c>
      <c r="EK170" s="31">
        <v>467.97010361814159</v>
      </c>
      <c r="EL170" s="31">
        <v>60621.66172106826</v>
      </c>
      <c r="EM170" s="31">
        <v>277</v>
      </c>
      <c r="EN170" s="31">
        <v>22169.5</v>
      </c>
      <c r="EO170" s="31">
        <v>8486.9327972429637</v>
      </c>
      <c r="EP170" s="31">
        <v>667.68559556786704</v>
      </c>
      <c r="EQ170" s="31">
        <v>12170.54664246824</v>
      </c>
      <c r="ER170" s="31">
        <v>2279.7835271777831</v>
      </c>
      <c r="ES170" s="31">
        <v>660.89311064718163</v>
      </c>
      <c r="ET170" s="31">
        <v>13161.990995115995</v>
      </c>
      <c r="EU170" s="31">
        <v>995.85516628585947</v>
      </c>
      <c r="EV170" s="31">
        <v>2096</v>
      </c>
      <c r="EW170" s="31">
        <v>17438</v>
      </c>
      <c r="EX170" s="31">
        <v>8300.4246183206105</v>
      </c>
      <c r="EY170" s="31">
        <v>3269.416814473218</v>
      </c>
      <c r="EZ170" s="31">
        <v>4351.8326359832636</v>
      </c>
      <c r="FA170" s="31">
        <v>1458.7870654396729</v>
      </c>
      <c r="FB170" s="31">
        <v>4086.019417475728</v>
      </c>
      <c r="FC170" s="31">
        <v>35950</v>
      </c>
      <c r="FD170" s="31">
        <v>13942.059266700153</v>
      </c>
      <c r="FE170" s="31">
        <v>3220.8811795316569</v>
      </c>
      <c r="FF170" s="31">
        <v>3594.686588235294</v>
      </c>
      <c r="FG170" s="31">
        <v>91926.507572383081</v>
      </c>
      <c r="FH170" s="31">
        <v>3450.0653452406882</v>
      </c>
      <c r="FI170" s="31">
        <v>126</v>
      </c>
      <c r="FJ170" s="31">
        <v>7586.6373626373615</v>
      </c>
      <c r="FK170" s="31">
        <v>217.38525012893246</v>
      </c>
      <c r="FL170" s="31">
        <v>3305.009478672986</v>
      </c>
      <c r="FM170" s="31">
        <v>4944</v>
      </c>
      <c r="FN170" s="31">
        <v>112940.88621495328</v>
      </c>
      <c r="FO170" s="31">
        <v>17301.527212020035</v>
      </c>
      <c r="FP170" s="31">
        <v>1323.9229269198624</v>
      </c>
      <c r="FQ170" s="31">
        <v>10385.637864077669</v>
      </c>
      <c r="FR170" s="31">
        <v>2314.629496402878</v>
      </c>
      <c r="FS170" s="31">
        <v>15053.833381047811</v>
      </c>
      <c r="FT170" s="31">
        <v>8605.5050167224072</v>
      </c>
      <c r="FU170" s="31">
        <v>17950.672875436554</v>
      </c>
      <c r="FV170" s="31">
        <v>5426.3672612801683</v>
      </c>
      <c r="FW170" s="31">
        <v>8816</v>
      </c>
      <c r="FX170" s="31">
        <v>182</v>
      </c>
      <c r="FY170" s="32">
        <v>619947.88770171604</v>
      </c>
      <c r="GA170" s="60">
        <v>17449530.328394502</v>
      </c>
    </row>
    <row r="171" spans="1:183">
      <c r="A171" s="61">
        <v>1977</v>
      </c>
      <c r="B171" s="31">
        <v>96624</v>
      </c>
      <c r="C171" s="31">
        <v>129549</v>
      </c>
      <c r="D171" s="31">
        <v>74573</v>
      </c>
      <c r="E171" s="31">
        <v>53808</v>
      </c>
      <c r="F171" s="31">
        <v>756545</v>
      </c>
      <c r="G171" s="31">
        <v>1021710</v>
      </c>
      <c r="H171" s="31">
        <v>654108</v>
      </c>
      <c r="I171" s="31">
        <v>196392</v>
      </c>
      <c r="J171" s="31">
        <v>54279.755556830103</v>
      </c>
      <c r="K171" s="31">
        <v>120149</v>
      </c>
      <c r="L171" s="31">
        <v>111392</v>
      </c>
      <c r="M171" s="31">
        <v>695699</v>
      </c>
      <c r="N171" s="32">
        <v>3964828.7555568302</v>
      </c>
      <c r="O171" s="31">
        <v>25506</v>
      </c>
      <c r="P171" s="31">
        <v>76843</v>
      </c>
      <c r="Q171" s="31">
        <v>69239</v>
      </c>
      <c r="R171" s="31">
        <v>321868</v>
      </c>
      <c r="S171" s="31">
        <v>18095</v>
      </c>
      <c r="T171" s="32">
        <v>4476379.7555568302</v>
      </c>
      <c r="U171" s="31">
        <v>190653</v>
      </c>
      <c r="V171" s="31">
        <v>37944</v>
      </c>
      <c r="W171" s="31">
        <v>362245</v>
      </c>
      <c r="X171" s="31">
        <v>3868829</v>
      </c>
      <c r="Y171" s="32">
        <v>4459671</v>
      </c>
      <c r="Z171" s="31">
        <v>5792.6190107805887</v>
      </c>
      <c r="AA171" s="31">
        <v>51868.683929601837</v>
      </c>
      <c r="AB171" s="31">
        <v>116073.26633165829</v>
      </c>
      <c r="AC171" s="31">
        <v>65164.345691136754</v>
      </c>
      <c r="AD171" s="31">
        <v>205974.9828607043</v>
      </c>
      <c r="AE171" s="31">
        <v>85906.414985590789</v>
      </c>
      <c r="AF171" s="31">
        <v>110900.68719052745</v>
      </c>
      <c r="AG171" s="32">
        <v>641681</v>
      </c>
      <c r="AH171" s="31"/>
      <c r="AI171" s="31"/>
      <c r="AJ171" s="31"/>
      <c r="AK171" s="31"/>
      <c r="AL171" s="31"/>
      <c r="AM171" s="32"/>
      <c r="AN171" s="31"/>
      <c r="AO171" s="31"/>
      <c r="AP171" s="32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2">
        <v>1673159</v>
      </c>
      <c r="BG171" s="31">
        <v>224084</v>
      </c>
      <c r="BH171" s="31">
        <v>522154</v>
      </c>
      <c r="BI171" s="31">
        <v>49819.922451947321</v>
      </c>
      <c r="BJ171" s="31">
        <v>95283</v>
      </c>
      <c r="BK171" s="31">
        <v>337499</v>
      </c>
      <c r="BL171" s="31">
        <v>66470</v>
      </c>
      <c r="BM171" s="31">
        <v>16205</v>
      </c>
      <c r="BN171" s="31">
        <v>151927</v>
      </c>
      <c r="BO171" s="32">
        <v>1463441.9224519474</v>
      </c>
      <c r="BP171" s="31">
        <v>13670</v>
      </c>
      <c r="BQ171" s="31">
        <v>10055</v>
      </c>
      <c r="BR171" s="31">
        <v>24038</v>
      </c>
      <c r="BS171" s="31">
        <v>11930</v>
      </c>
      <c r="BT171" s="31">
        <v>27731</v>
      </c>
      <c r="BU171" s="31">
        <v>11189</v>
      </c>
      <c r="BV171" s="31">
        <v>23344</v>
      </c>
      <c r="BW171" s="31">
        <v>5448</v>
      </c>
      <c r="BX171" s="31">
        <v>6047</v>
      </c>
      <c r="BY171" s="31">
        <v>7443</v>
      </c>
      <c r="BZ171" s="31">
        <v>8556</v>
      </c>
      <c r="CA171" s="31">
        <v>7546</v>
      </c>
      <c r="CB171" s="31">
        <v>7478</v>
      </c>
      <c r="CC171" s="31">
        <v>22867</v>
      </c>
      <c r="CD171" s="31">
        <v>10698</v>
      </c>
      <c r="CE171" s="32">
        <v>198040</v>
      </c>
      <c r="CF171" s="31">
        <v>15187</v>
      </c>
      <c r="CG171" s="32">
        <v>1676668.9224519474</v>
      </c>
      <c r="CH171" s="31">
        <v>843097</v>
      </c>
      <c r="CI171" s="31">
        <v>593834</v>
      </c>
      <c r="CJ171" s="31">
        <v>230338</v>
      </c>
      <c r="CK171" s="31">
        <v>1373741</v>
      </c>
      <c r="CL171" s="31">
        <v>103585</v>
      </c>
      <c r="CM171" s="31">
        <v>137531</v>
      </c>
      <c r="CN171" s="31">
        <v>99304</v>
      </c>
      <c r="CO171" s="31">
        <v>70962</v>
      </c>
      <c r="CP171" s="31">
        <v>42525</v>
      </c>
      <c r="CQ171" s="31">
        <v>22625</v>
      </c>
      <c r="CR171" s="31">
        <v>39908</v>
      </c>
      <c r="CS171" s="31">
        <v>39513</v>
      </c>
      <c r="CT171" s="31">
        <v>9161</v>
      </c>
      <c r="CU171" s="31">
        <v>79951</v>
      </c>
      <c r="CV171" s="31">
        <v>16797</v>
      </c>
      <c r="CW171" s="31">
        <v>23082</v>
      </c>
      <c r="CX171" s="32">
        <v>3725954</v>
      </c>
      <c r="CY171" s="31">
        <v>9959</v>
      </c>
      <c r="CZ171" s="31">
        <v>5016</v>
      </c>
      <c r="DA171" s="31">
        <v>2633</v>
      </c>
      <c r="DB171" s="31">
        <v>1479</v>
      </c>
      <c r="DC171" s="31">
        <v>46379</v>
      </c>
      <c r="DD171" s="31">
        <v>41343</v>
      </c>
      <c r="DE171" s="31">
        <v>13471.829855980865</v>
      </c>
      <c r="DF171" s="32">
        <v>120280.82985598086</v>
      </c>
      <c r="DG171" s="31">
        <v>1321.7232615601836</v>
      </c>
      <c r="DH171" s="31">
        <v>226315</v>
      </c>
      <c r="DI171" s="31">
        <v>59319.610707517371</v>
      </c>
      <c r="DJ171" s="31">
        <v>34480.472875897947</v>
      </c>
      <c r="DK171" s="31">
        <v>6166.3642948766319</v>
      </c>
      <c r="DL171" s="31">
        <v>18721.638392857141</v>
      </c>
      <c r="DM171" s="31">
        <v>11260.45681694731</v>
      </c>
      <c r="DN171" s="31">
        <v>4410.0678999257925</v>
      </c>
      <c r="DO171" s="31">
        <v>5585.5990686845162</v>
      </c>
      <c r="DP171" s="31">
        <v>106190.9898062593</v>
      </c>
      <c r="DQ171" s="31">
        <v>45253.638565661364</v>
      </c>
      <c r="DR171" s="31">
        <v>179005</v>
      </c>
      <c r="DS171" s="31">
        <v>17978.035628822123</v>
      </c>
      <c r="DT171" s="31">
        <v>18167.002698705481</v>
      </c>
      <c r="DU171" s="31">
        <v>3137</v>
      </c>
      <c r="DV171" s="32">
        <v>737312.60001771525</v>
      </c>
      <c r="DW171" s="32">
        <v>4583547.4298736956</v>
      </c>
      <c r="DX171" s="31">
        <v>47319.216349310569</v>
      </c>
      <c r="DY171" s="31">
        <v>5799</v>
      </c>
      <c r="DZ171" s="31">
        <v>3199.1372881355933</v>
      </c>
      <c r="EA171" s="31">
        <v>1060.9626970164793</v>
      </c>
      <c r="EB171" s="31">
        <v>4026.7979083358969</v>
      </c>
      <c r="EC171" s="31">
        <v>2383.2153981136216</v>
      </c>
      <c r="ED171" s="31">
        <v>8519.7115516062895</v>
      </c>
      <c r="EE171" s="31">
        <v>147.91947336191058</v>
      </c>
      <c r="EF171" s="31">
        <v>1815.7802844531632</v>
      </c>
      <c r="EG171" s="31">
        <v>2098</v>
      </c>
      <c r="EH171" s="31">
        <v>190.30361173814902</v>
      </c>
      <c r="EI171" s="31">
        <v>2933.631057268723</v>
      </c>
      <c r="EJ171" s="31">
        <v>14540.696444849589</v>
      </c>
      <c r="EK171" s="31">
        <v>410.26159334126038</v>
      </c>
      <c r="EL171" s="31">
        <v>68529.673590504448</v>
      </c>
      <c r="EM171" s="31">
        <v>281</v>
      </c>
      <c r="EN171" s="31">
        <v>22775.5</v>
      </c>
      <c r="EO171" s="31">
        <v>6731.9069500287187</v>
      </c>
      <c r="EP171" s="31">
        <v>700.81440443213296</v>
      </c>
      <c r="EQ171" s="31">
        <v>12449.85117967332</v>
      </c>
      <c r="ER171" s="31">
        <v>2331.5433183004984</v>
      </c>
      <c r="ES171" s="31">
        <v>613.65093945720241</v>
      </c>
      <c r="ET171" s="31">
        <v>14368.672771672769</v>
      </c>
      <c r="EU171" s="31">
        <v>1171.5943132774819</v>
      </c>
      <c r="EV171" s="31">
        <v>2079</v>
      </c>
      <c r="EW171" s="31">
        <v>18904</v>
      </c>
      <c r="EX171" s="31">
        <v>8498.1583969465646</v>
      </c>
      <c r="EY171" s="31">
        <v>3437.3600567577159</v>
      </c>
      <c r="EZ171" s="31">
        <v>4648.3570432357037</v>
      </c>
      <c r="FA171" s="31">
        <v>1439.660020449898</v>
      </c>
      <c r="FB171" s="31">
        <v>4353.228311932352</v>
      </c>
      <c r="FC171" s="31">
        <v>37711</v>
      </c>
      <c r="FD171" s="31">
        <v>14055.409342039176</v>
      </c>
      <c r="FE171" s="31">
        <v>3424.189288811795</v>
      </c>
      <c r="FF171" s="31">
        <v>3873.2192941176472</v>
      </c>
      <c r="FG171" s="31">
        <v>95277.122271714921</v>
      </c>
      <c r="FH171" s="31">
        <v>3628.8390328904379</v>
      </c>
      <c r="FI171" s="31">
        <v>140</v>
      </c>
      <c r="FJ171" s="31">
        <v>7382.8571428571422</v>
      </c>
      <c r="FK171" s="31">
        <v>233.9958741619391</v>
      </c>
      <c r="FL171" s="31">
        <v>3352.9478672985783</v>
      </c>
      <c r="FM171" s="31">
        <v>6185</v>
      </c>
      <c r="FN171" s="31">
        <v>112734.09789719626</v>
      </c>
      <c r="FO171" s="31">
        <v>19931.782303839736</v>
      </c>
      <c r="FP171" s="31">
        <v>1363.9266412851703</v>
      </c>
      <c r="FQ171" s="31">
        <v>10678.14368932039</v>
      </c>
      <c r="FR171" s="31">
        <v>2441.0899280575536</v>
      </c>
      <c r="FS171" s="31">
        <v>15567.388634411682</v>
      </c>
      <c r="FT171" s="31">
        <v>8738.2474916387964</v>
      </c>
      <c r="FU171" s="31">
        <v>18043.441210710127</v>
      </c>
      <c r="FV171" s="31">
        <v>5163.14795383001</v>
      </c>
      <c r="FW171" s="31">
        <v>8108</v>
      </c>
      <c r="FX171" s="31">
        <v>193</v>
      </c>
      <c r="FY171" s="32">
        <v>645985.45081838139</v>
      </c>
      <c r="GA171" s="60">
        <v>18157092.558700856</v>
      </c>
    </row>
    <row r="172" spans="1:183">
      <c r="A172" s="61">
        <v>1978</v>
      </c>
      <c r="B172" s="31">
        <v>96273</v>
      </c>
      <c r="C172" s="31">
        <v>133231</v>
      </c>
      <c r="D172" s="31">
        <v>75674</v>
      </c>
      <c r="E172" s="31">
        <v>54934</v>
      </c>
      <c r="F172" s="31">
        <v>777544</v>
      </c>
      <c r="G172" s="31">
        <v>1050404</v>
      </c>
      <c r="H172" s="31">
        <v>678494</v>
      </c>
      <c r="I172" s="31">
        <v>201024</v>
      </c>
      <c r="J172" s="31">
        <v>56172.860954547701</v>
      </c>
      <c r="K172" s="31">
        <v>119985</v>
      </c>
      <c r="L172" s="31">
        <v>111847</v>
      </c>
      <c r="M172" s="31">
        <v>720501</v>
      </c>
      <c r="N172" s="32">
        <v>4076083.8609545478</v>
      </c>
      <c r="O172" s="31">
        <v>27340</v>
      </c>
      <c r="P172" s="31">
        <v>81989</v>
      </c>
      <c r="Q172" s="31">
        <v>71189</v>
      </c>
      <c r="R172" s="31">
        <v>332597</v>
      </c>
      <c r="S172" s="31">
        <v>19058</v>
      </c>
      <c r="T172" s="32">
        <v>4608256.8609545473</v>
      </c>
      <c r="U172" s="31">
        <v>196184</v>
      </c>
      <c r="V172" s="31">
        <v>38097</v>
      </c>
      <c r="W172" s="31">
        <v>376894</v>
      </c>
      <c r="X172" s="31">
        <v>4089548</v>
      </c>
      <c r="Y172" s="32">
        <v>4700723</v>
      </c>
      <c r="Z172" s="31">
        <v>5945.2840807657922</v>
      </c>
      <c r="AA172" s="31">
        <v>52988.926860934793</v>
      </c>
      <c r="AB172" s="31">
        <v>117488.79396984924</v>
      </c>
      <c r="AC172" s="31">
        <v>66743.289958261725</v>
      </c>
      <c r="AD172" s="31">
        <v>213446.20754129015</v>
      </c>
      <c r="AE172" s="31">
        <v>88701.843659942373</v>
      </c>
      <c r="AF172" s="31">
        <v>117013.65392895587</v>
      </c>
      <c r="AG172" s="32">
        <v>662328</v>
      </c>
      <c r="AH172" s="31"/>
      <c r="AI172" s="31"/>
      <c r="AJ172" s="31"/>
      <c r="AK172" s="31"/>
      <c r="AL172" s="31"/>
      <c r="AM172" s="32"/>
      <c r="AN172" s="31"/>
      <c r="AO172" s="31"/>
      <c r="AP172" s="32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2">
        <v>1715215</v>
      </c>
      <c r="BG172" s="31">
        <v>214233</v>
      </c>
      <c r="BH172" s="31">
        <v>548342</v>
      </c>
      <c r="BI172" s="31">
        <v>53913.821925590855</v>
      </c>
      <c r="BJ172" s="31">
        <v>103366</v>
      </c>
      <c r="BK172" s="31">
        <v>365340</v>
      </c>
      <c r="BL172" s="31">
        <v>66463</v>
      </c>
      <c r="BM172" s="31">
        <v>17058</v>
      </c>
      <c r="BN172" s="31">
        <v>155528</v>
      </c>
      <c r="BO172" s="32">
        <v>1524243.8219255907</v>
      </c>
      <c r="BP172" s="31">
        <v>14128</v>
      </c>
      <c r="BQ172" s="31">
        <v>10677</v>
      </c>
      <c r="BR172" s="31">
        <v>25527</v>
      </c>
      <c r="BS172" s="31">
        <v>12207</v>
      </c>
      <c r="BT172" s="31">
        <v>29664</v>
      </c>
      <c r="BU172" s="31">
        <v>11935</v>
      </c>
      <c r="BV172" s="31">
        <v>24511</v>
      </c>
      <c r="BW172" s="31">
        <v>5710</v>
      </c>
      <c r="BX172" s="31">
        <v>6662</v>
      </c>
      <c r="BY172" s="31">
        <v>7496</v>
      </c>
      <c r="BZ172" s="31">
        <v>7884</v>
      </c>
      <c r="CA172" s="31">
        <v>8285</v>
      </c>
      <c r="CB172" s="31">
        <v>8297</v>
      </c>
      <c r="CC172" s="31">
        <v>24379</v>
      </c>
      <c r="CD172" s="31">
        <v>11947</v>
      </c>
      <c r="CE172" s="32">
        <v>209309</v>
      </c>
      <c r="CF172" s="31">
        <v>15392</v>
      </c>
      <c r="CG172" s="32">
        <v>1748944.8219255907</v>
      </c>
      <c r="CH172" s="31">
        <v>935083</v>
      </c>
      <c r="CI172" s="31">
        <v>625695</v>
      </c>
      <c r="CJ172" s="31">
        <v>240853</v>
      </c>
      <c r="CK172" s="31">
        <v>1446165</v>
      </c>
      <c r="CL172" s="31">
        <v>108942</v>
      </c>
      <c r="CM172" s="31">
        <v>150442</v>
      </c>
      <c r="CN172" s="31">
        <v>109112</v>
      </c>
      <c r="CO172" s="31">
        <v>80608</v>
      </c>
      <c r="CP172" s="31">
        <v>45657</v>
      </c>
      <c r="CQ172" s="31">
        <v>24086</v>
      </c>
      <c r="CR172" s="31">
        <v>43300</v>
      </c>
      <c r="CS172" s="31">
        <v>42970</v>
      </c>
      <c r="CT172" s="31">
        <v>9563</v>
      </c>
      <c r="CU172" s="31">
        <v>86406</v>
      </c>
      <c r="CV172" s="31">
        <v>18245</v>
      </c>
      <c r="CW172" s="31">
        <v>24523</v>
      </c>
      <c r="CX172" s="32">
        <v>3991650</v>
      </c>
      <c r="CY172" s="31">
        <v>10752</v>
      </c>
      <c r="CZ172" s="31">
        <v>5484</v>
      </c>
      <c r="DA172" s="31">
        <v>2714</v>
      </c>
      <c r="DB172" s="31">
        <v>1567</v>
      </c>
      <c r="DC172" s="31">
        <v>47104</v>
      </c>
      <c r="DD172" s="31">
        <v>41622</v>
      </c>
      <c r="DE172" s="31">
        <v>14174.237313697988</v>
      </c>
      <c r="DF172" s="32">
        <v>123417.23731369799</v>
      </c>
      <c r="DG172" s="31">
        <v>1423.9519943522769</v>
      </c>
      <c r="DH172" s="31">
        <v>199481</v>
      </c>
      <c r="DI172" s="31">
        <v>70127.397346809856</v>
      </c>
      <c r="DJ172" s="31">
        <v>36143.62304929403</v>
      </c>
      <c r="DK172" s="31">
        <v>7461.9915490832254</v>
      </c>
      <c r="DL172" s="31">
        <v>20072.037946428572</v>
      </c>
      <c r="DM172" s="31">
        <v>11538.738185768603</v>
      </c>
      <c r="DN172" s="31">
        <v>4325.7389748754376</v>
      </c>
      <c r="DO172" s="31">
        <v>6114.1830034924333</v>
      </c>
      <c r="DP172" s="31">
        <v>112510.95952309987</v>
      </c>
      <c r="DQ172" s="31">
        <v>49201.54713844692</v>
      </c>
      <c r="DR172" s="31">
        <v>184113</v>
      </c>
      <c r="DS172" s="31">
        <v>17556.604803686965</v>
      </c>
      <c r="DT172" s="31">
        <v>19711.128586666215</v>
      </c>
      <c r="DU172" s="31">
        <v>3332</v>
      </c>
      <c r="DV172" s="32">
        <v>743113.90210200439</v>
      </c>
      <c r="DW172" s="32">
        <v>4858181.1394157019</v>
      </c>
      <c r="DX172" s="31">
        <v>53387.338476690733</v>
      </c>
      <c r="DY172" s="31">
        <v>6037</v>
      </c>
      <c r="DZ172" s="31">
        <v>3300.6396610169486</v>
      </c>
      <c r="EA172" s="31">
        <v>1264.0651276343663</v>
      </c>
      <c r="EB172" s="31">
        <v>4495.8991079667794</v>
      </c>
      <c r="EC172" s="31">
        <v>2356.8392191270018</v>
      </c>
      <c r="ED172" s="31">
        <v>8985.3770790612889</v>
      </c>
      <c r="EE172" s="31">
        <v>163.65278628291486</v>
      </c>
      <c r="EF172" s="31">
        <v>1847.8577734183423</v>
      </c>
      <c r="EG172" s="31">
        <v>2088</v>
      </c>
      <c r="EH172" s="31">
        <v>196.85722347629797</v>
      </c>
      <c r="EI172" s="31">
        <v>2883.1365638766524</v>
      </c>
      <c r="EJ172" s="31">
        <v>15981.666362807657</v>
      </c>
      <c r="EK172" s="31">
        <v>427.36708000679454</v>
      </c>
      <c r="EL172" s="31">
        <v>73795.252225519289</v>
      </c>
      <c r="EM172" s="31">
        <v>306</v>
      </c>
      <c r="EN172" s="31">
        <v>22523</v>
      </c>
      <c r="EO172" s="31">
        <v>4882.5387708213675</v>
      </c>
      <c r="EP172" s="31">
        <v>664.71883656509692</v>
      </c>
      <c r="EQ172" s="31">
        <v>13507.642831215971</v>
      </c>
      <c r="ER172" s="31">
        <v>2394.282459055305</v>
      </c>
      <c r="ES172" s="31">
        <v>694.04551148225471</v>
      </c>
      <c r="ET172" s="31">
        <v>15662.968406593405</v>
      </c>
      <c r="EU172" s="31">
        <v>1350.688245747652</v>
      </c>
      <c r="EV172" s="31">
        <v>2161</v>
      </c>
      <c r="EW172" s="31">
        <v>19553</v>
      </c>
      <c r="EX172" s="31">
        <v>8274.0601145038181</v>
      </c>
      <c r="EY172" s="31">
        <v>3746.7772259666549</v>
      </c>
      <c r="EZ172" s="31">
        <v>4523.6820083682005</v>
      </c>
      <c r="FA172" s="31">
        <v>1433.5953476482618</v>
      </c>
      <c r="FB172" s="31">
        <v>4519.7845286564361</v>
      </c>
      <c r="FC172" s="31">
        <v>38808</v>
      </c>
      <c r="FD172" s="31">
        <v>14161.675037669513</v>
      </c>
      <c r="FE172" s="31">
        <v>3650.5323070251516</v>
      </c>
      <c r="FF172" s="31">
        <v>4393.9543529411758</v>
      </c>
      <c r="FG172" s="31">
        <v>89652.876169265044</v>
      </c>
      <c r="FH172" s="31">
        <v>3985.0522761925504</v>
      </c>
      <c r="FI172" s="31">
        <v>149</v>
      </c>
      <c r="FJ172" s="31">
        <v>7092.2197802197807</v>
      </c>
      <c r="FK172" s="31">
        <v>250.35482207323361</v>
      </c>
      <c r="FL172" s="31">
        <v>3362.5355450236966</v>
      </c>
      <c r="FM172" s="31">
        <v>6500</v>
      </c>
      <c r="FN172" s="31">
        <v>116077.17570093457</v>
      </c>
      <c r="FO172" s="31">
        <v>19621.174290484138</v>
      </c>
      <c r="FP172" s="31">
        <v>1399.3299284984678</v>
      </c>
      <c r="FQ172" s="31">
        <v>10987.460194174759</v>
      </c>
      <c r="FR172" s="31">
        <v>2689.3021582733813</v>
      </c>
      <c r="FS172" s="31">
        <v>16570.977526481533</v>
      </c>
      <c r="FT172" s="31">
        <v>8260.3745819397991</v>
      </c>
      <c r="FU172" s="31">
        <v>17022.989522700813</v>
      </c>
      <c r="FV172" s="31">
        <v>5195.2067156348376</v>
      </c>
      <c r="FW172" s="31">
        <v>8338</v>
      </c>
      <c r="FX172" s="31">
        <v>204</v>
      </c>
      <c r="FY172" s="32">
        <v>661780.92388304195</v>
      </c>
      <c r="GA172" s="60">
        <v>18955429.74617888</v>
      </c>
    </row>
    <row r="173" spans="1:183">
      <c r="A173" s="61">
        <v>1979</v>
      </c>
      <c r="B173" s="31">
        <v>101525</v>
      </c>
      <c r="C173" s="31">
        <v>136350</v>
      </c>
      <c r="D173" s="31">
        <v>78356</v>
      </c>
      <c r="E173" s="31">
        <v>58756</v>
      </c>
      <c r="F173" s="31">
        <v>802491</v>
      </c>
      <c r="G173" s="31">
        <v>1092615</v>
      </c>
      <c r="H173" s="31">
        <v>716984</v>
      </c>
      <c r="I173" s="31">
        <v>205501</v>
      </c>
      <c r="J173" s="31">
        <v>58690.110105710599</v>
      </c>
      <c r="K173" s="31">
        <v>123821</v>
      </c>
      <c r="L173" s="31">
        <v>114634</v>
      </c>
      <c r="M173" s="31">
        <v>740370</v>
      </c>
      <c r="N173" s="32">
        <v>4230093.1101057101</v>
      </c>
      <c r="O173" s="31">
        <v>28180</v>
      </c>
      <c r="P173" s="31">
        <v>85015</v>
      </c>
      <c r="Q173" s="31">
        <v>75203</v>
      </c>
      <c r="R173" s="31">
        <v>337333</v>
      </c>
      <c r="S173" s="31">
        <v>20007</v>
      </c>
      <c r="T173" s="32">
        <v>4775831.1101057101</v>
      </c>
      <c r="U173" s="31">
        <v>206515</v>
      </c>
      <c r="V173" s="31">
        <v>38874</v>
      </c>
      <c r="W173" s="31">
        <v>392561</v>
      </c>
      <c r="X173" s="31">
        <v>4228647</v>
      </c>
      <c r="Y173" s="32">
        <v>4866597</v>
      </c>
      <c r="Z173" s="31">
        <v>6100.8292997032404</v>
      </c>
      <c r="AA173" s="31">
        <v>55028.343479515279</v>
      </c>
      <c r="AB173" s="31">
        <v>118487.98994974873</v>
      </c>
      <c r="AC173" s="31">
        <v>66874.868647188807</v>
      </c>
      <c r="AD173" s="31">
        <v>209497.99937675291</v>
      </c>
      <c r="AE173" s="31">
        <v>91265.926512968304</v>
      </c>
      <c r="AF173" s="31">
        <v>125043.04273412272</v>
      </c>
      <c r="AG173" s="32">
        <v>672299</v>
      </c>
      <c r="AH173" s="31"/>
      <c r="AI173" s="31"/>
      <c r="AJ173" s="31"/>
      <c r="AK173" s="31"/>
      <c r="AL173" s="31"/>
      <c r="AM173" s="32"/>
      <c r="AN173" s="31"/>
      <c r="AO173" s="31"/>
      <c r="AP173" s="32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2">
        <v>1707083</v>
      </c>
      <c r="BG173" s="31">
        <v>229547</v>
      </c>
      <c r="BH173" s="31">
        <v>587289</v>
      </c>
      <c r="BI173" s="31">
        <v>58378.780745024516</v>
      </c>
      <c r="BJ173" s="31">
        <v>108906</v>
      </c>
      <c r="BK173" s="31">
        <v>398788</v>
      </c>
      <c r="BL173" s="31">
        <v>70441</v>
      </c>
      <c r="BM173" s="31">
        <v>18110</v>
      </c>
      <c r="BN173" s="31">
        <v>156752</v>
      </c>
      <c r="BO173" s="32">
        <v>1628211.7807450246</v>
      </c>
      <c r="BP173" s="31">
        <v>14125</v>
      </c>
      <c r="BQ173" s="31">
        <v>11207</v>
      </c>
      <c r="BR173" s="31">
        <v>26165</v>
      </c>
      <c r="BS173" s="31">
        <v>12733</v>
      </c>
      <c r="BT173" s="31">
        <v>31274</v>
      </c>
      <c r="BU173" s="31">
        <v>11744</v>
      </c>
      <c r="BV173" s="31">
        <v>25667</v>
      </c>
      <c r="BW173" s="31">
        <v>6127</v>
      </c>
      <c r="BX173" s="31">
        <v>6976</v>
      </c>
      <c r="BY173" s="31">
        <v>7363</v>
      </c>
      <c r="BZ173" s="31">
        <v>5785</v>
      </c>
      <c r="CA173" s="31">
        <v>8651</v>
      </c>
      <c r="CB173" s="31">
        <v>9215</v>
      </c>
      <c r="CC173" s="31">
        <v>25868</v>
      </c>
      <c r="CD173" s="31">
        <v>12500</v>
      </c>
      <c r="CE173" s="32">
        <v>215400</v>
      </c>
      <c r="CF173" s="31">
        <v>15601</v>
      </c>
      <c r="CG173" s="32">
        <v>1859212.7807450246</v>
      </c>
      <c r="CH173" s="31">
        <v>1007193</v>
      </c>
      <c r="CI173" s="31">
        <v>594510</v>
      </c>
      <c r="CJ173" s="31">
        <v>253961</v>
      </c>
      <c r="CK173" s="31">
        <v>1525477</v>
      </c>
      <c r="CL173" s="31">
        <v>115086</v>
      </c>
      <c r="CM173" s="31">
        <v>161172</v>
      </c>
      <c r="CN173" s="31">
        <v>114828</v>
      </c>
      <c r="CO173" s="31">
        <v>87197</v>
      </c>
      <c r="CP173" s="31">
        <v>47846</v>
      </c>
      <c r="CQ173" s="31">
        <v>25222</v>
      </c>
      <c r="CR173" s="31">
        <v>48289</v>
      </c>
      <c r="CS173" s="31">
        <v>46469</v>
      </c>
      <c r="CT173" s="31">
        <v>9790</v>
      </c>
      <c r="CU173" s="31">
        <v>89580</v>
      </c>
      <c r="CV173" s="31">
        <v>19932</v>
      </c>
      <c r="CW173" s="31">
        <v>26125</v>
      </c>
      <c r="CX173" s="32">
        <v>4172677</v>
      </c>
      <c r="CY173" s="31">
        <v>10715</v>
      </c>
      <c r="CZ173" s="31">
        <v>5593</v>
      </c>
      <c r="DA173" s="31">
        <v>2798</v>
      </c>
      <c r="DB173" s="31">
        <v>1661</v>
      </c>
      <c r="DC173" s="31">
        <v>47842</v>
      </c>
      <c r="DD173" s="31">
        <v>41873</v>
      </c>
      <c r="DE173" s="31">
        <v>15253.214411809467</v>
      </c>
      <c r="DF173" s="32">
        <v>125735.21441180947</v>
      </c>
      <c r="DG173" s="31">
        <v>1418.8768090363574</v>
      </c>
      <c r="DH173" s="31">
        <v>182267</v>
      </c>
      <c r="DI173" s="31">
        <v>86258.106917245721</v>
      </c>
      <c r="DJ173" s="31">
        <v>38415.507926678227</v>
      </c>
      <c r="DK173" s="31">
        <v>8141.5424432204036</v>
      </c>
      <c r="DL173" s="31">
        <v>22827.187499999996</v>
      </c>
      <c r="DM173" s="31">
        <v>10872.85062466051</v>
      </c>
      <c r="DN173" s="31">
        <v>4511.1408353652077</v>
      </c>
      <c r="DO173" s="31">
        <v>6364.3641443539</v>
      </c>
      <c r="DP173" s="31">
        <v>120027.76274217585</v>
      </c>
      <c r="DQ173" s="31">
        <v>50986.102825932081</v>
      </c>
      <c r="DR173" s="31">
        <v>182536</v>
      </c>
      <c r="DS173" s="31">
        <v>21925.70132057077</v>
      </c>
      <c r="DT173" s="31">
        <v>20805.365403276039</v>
      </c>
      <c r="DU173" s="31">
        <v>3531</v>
      </c>
      <c r="DV173" s="32">
        <v>760888.509492515</v>
      </c>
      <c r="DW173" s="32">
        <v>5059300.7239043247</v>
      </c>
      <c r="DX173" s="31">
        <v>58193.291201575834</v>
      </c>
      <c r="DY173" s="31">
        <v>6184</v>
      </c>
      <c r="DZ173" s="31">
        <v>3565.2708474576266</v>
      </c>
      <c r="EA173" s="31">
        <v>1390.9666463217604</v>
      </c>
      <c r="EB173" s="31">
        <v>4541.5638265149191</v>
      </c>
      <c r="EC173" s="31">
        <v>2403.6356657161664</v>
      </c>
      <c r="ED173" s="31">
        <v>9473.9979494190029</v>
      </c>
      <c r="EE173" s="31">
        <v>181.69014084507043</v>
      </c>
      <c r="EF173" s="31">
        <v>1744.8209906817067</v>
      </c>
      <c r="EG173" s="31">
        <v>1640</v>
      </c>
      <c r="EH173" s="31">
        <v>201.75169300225733</v>
      </c>
      <c r="EI173" s="31">
        <v>3322.7356828193838</v>
      </c>
      <c r="EJ173" s="31">
        <v>16282.364630811304</v>
      </c>
      <c r="EK173" s="31">
        <v>444.47256667232881</v>
      </c>
      <c r="EL173" s="31">
        <v>79620.178041543026</v>
      </c>
      <c r="EM173" s="31">
        <v>341</v>
      </c>
      <c r="EN173" s="31">
        <v>23970.666666666668</v>
      </c>
      <c r="EO173" s="31">
        <v>4814.0436530729476</v>
      </c>
      <c r="EP173" s="31">
        <v>772.8407202216066</v>
      </c>
      <c r="EQ173" s="31">
        <v>13162.969147005444</v>
      </c>
      <c r="ER173" s="31">
        <v>2399.7721338713504</v>
      </c>
      <c r="ES173" s="31">
        <v>707.80375782881003</v>
      </c>
      <c r="ET173" s="31">
        <v>16252.370726495727</v>
      </c>
      <c r="EU173" s="31">
        <v>1262.1735211982739</v>
      </c>
      <c r="EV173" s="31">
        <v>2257</v>
      </c>
      <c r="EW173" s="31">
        <v>22155</v>
      </c>
      <c r="EX173" s="31">
        <v>9086.9656488549626</v>
      </c>
      <c r="EY173" s="31">
        <v>3919.2841433132317</v>
      </c>
      <c r="EZ173" s="31">
        <v>5612.0613668061369</v>
      </c>
      <c r="FA173" s="31">
        <v>1499.8402351738241</v>
      </c>
      <c r="FB173" s="31">
        <v>4679.1512683996234</v>
      </c>
      <c r="FC173" s="31">
        <v>40584</v>
      </c>
      <c r="FD173" s="31">
        <v>14367.1220492215</v>
      </c>
      <c r="FE173" s="31">
        <v>3805.767562879445</v>
      </c>
      <c r="FF173" s="31">
        <v>4708.8174117647059</v>
      </c>
      <c r="FG173" s="31">
        <v>95851.513363028964</v>
      </c>
      <c r="FH173" s="31">
        <v>4359.9433674580705</v>
      </c>
      <c r="FI173" s="31">
        <v>166</v>
      </c>
      <c r="FJ173" s="31">
        <v>7589.9780219780214</v>
      </c>
      <c r="FK173" s="31">
        <v>291.62970603403812</v>
      </c>
      <c r="FL173" s="31">
        <v>3554.2890995260664</v>
      </c>
      <c r="FM173" s="31">
        <v>6270</v>
      </c>
      <c r="FN173" s="31">
        <v>120626.51869158879</v>
      </c>
      <c r="FO173" s="31">
        <v>17585.700500834726</v>
      </c>
      <c r="FP173" s="31">
        <v>1424.3322499767851</v>
      </c>
      <c r="FQ173" s="31">
        <v>11121.945631067962</v>
      </c>
      <c r="FR173" s="31">
        <v>2851.4136690647483</v>
      </c>
      <c r="FS173" s="31">
        <v>17656.892069853991</v>
      </c>
      <c r="FT173" s="31">
        <v>7350.1404682274242</v>
      </c>
      <c r="FU173" s="31">
        <v>16999.797438882422</v>
      </c>
      <c r="FV173" s="31">
        <v>5036.600209863589</v>
      </c>
      <c r="FW173" s="31">
        <v>8338</v>
      </c>
      <c r="FX173" s="31">
        <v>215</v>
      </c>
      <c r="FY173" s="32">
        <v>692839.0843835402</v>
      </c>
      <c r="GA173" s="60">
        <v>19633162.699138597</v>
      </c>
    </row>
    <row r="174" spans="1:183">
      <c r="A174" s="61">
        <v>1980</v>
      </c>
      <c r="B174" s="31">
        <v>103874</v>
      </c>
      <c r="C174" s="31">
        <v>142458</v>
      </c>
      <c r="D174" s="31">
        <v>78010</v>
      </c>
      <c r="E174" s="31">
        <v>61890</v>
      </c>
      <c r="F174" s="31">
        <v>813763</v>
      </c>
      <c r="G174" s="31">
        <v>1105099</v>
      </c>
      <c r="H174" s="31">
        <v>742299</v>
      </c>
      <c r="I174" s="31">
        <v>207979</v>
      </c>
      <c r="J174" s="31">
        <v>61594.941691133405</v>
      </c>
      <c r="K174" s="31">
        <v>124783</v>
      </c>
      <c r="L174" s="31">
        <v>119909</v>
      </c>
      <c r="M174" s="31">
        <v>728224</v>
      </c>
      <c r="N174" s="32">
        <v>4289882.9416911332</v>
      </c>
      <c r="O174" s="31">
        <v>29047</v>
      </c>
      <c r="P174" s="31">
        <v>86505</v>
      </c>
      <c r="Q174" s="31">
        <v>78655</v>
      </c>
      <c r="R174" s="31">
        <v>344987</v>
      </c>
      <c r="S174" s="31">
        <v>20768</v>
      </c>
      <c r="T174" s="32">
        <v>4849844.9416911332</v>
      </c>
      <c r="U174" s="31">
        <v>210642</v>
      </c>
      <c r="V174" s="31">
        <v>39141</v>
      </c>
      <c r="W174" s="31">
        <v>397814</v>
      </c>
      <c r="X174" s="31">
        <v>4230558</v>
      </c>
      <c r="Y174" s="32">
        <v>4878155</v>
      </c>
      <c r="Z174" s="31">
        <v>6270.0286868971307</v>
      </c>
      <c r="AA174" s="31">
        <v>53448.513704558558</v>
      </c>
      <c r="AB174" s="31">
        <v>121763.1323283082</v>
      </c>
      <c r="AC174" s="31">
        <v>67549.209427940092</v>
      </c>
      <c r="AD174" s="31">
        <v>204213.47460267998</v>
      </c>
      <c r="AE174" s="31">
        <v>91516.551152737753</v>
      </c>
      <c r="AF174" s="31">
        <v>131058.09009687837</v>
      </c>
      <c r="AG174" s="32">
        <v>675819</v>
      </c>
      <c r="AH174" s="31"/>
      <c r="AI174" s="31"/>
      <c r="AJ174" s="31"/>
      <c r="AK174" s="31"/>
      <c r="AL174" s="31"/>
      <c r="AM174" s="32"/>
      <c r="AN174" s="31"/>
      <c r="AO174" s="31"/>
      <c r="AP174" s="32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2">
        <v>1709174</v>
      </c>
      <c r="BG174" s="31">
        <v>232802</v>
      </c>
      <c r="BH174" s="31">
        <v>639093</v>
      </c>
      <c r="BI174" s="31">
        <v>63016.920614822826</v>
      </c>
      <c r="BJ174" s="31">
        <v>113375</v>
      </c>
      <c r="BK174" s="31">
        <v>431983</v>
      </c>
      <c r="BL174" s="31">
        <v>73727</v>
      </c>
      <c r="BM174" s="31">
        <v>19205</v>
      </c>
      <c r="BN174" s="31">
        <v>149735</v>
      </c>
      <c r="BO174" s="32">
        <v>1722936.9206148228</v>
      </c>
      <c r="BP174" s="31">
        <v>13995</v>
      </c>
      <c r="BQ174" s="31">
        <v>11290</v>
      </c>
      <c r="BR174" s="31">
        <v>25527</v>
      </c>
      <c r="BS174" s="31">
        <v>13511</v>
      </c>
      <c r="BT174" s="31">
        <v>32706</v>
      </c>
      <c r="BU174" s="31">
        <v>10748</v>
      </c>
      <c r="BV174" s="31">
        <v>26632</v>
      </c>
      <c r="BW174" s="31">
        <v>6591</v>
      </c>
      <c r="BX174" s="31">
        <v>7014</v>
      </c>
      <c r="BY174" s="31">
        <v>6957</v>
      </c>
      <c r="BZ174" s="31">
        <v>6043</v>
      </c>
      <c r="CA174" s="31">
        <v>9961</v>
      </c>
      <c r="CB174" s="31">
        <v>10549</v>
      </c>
      <c r="CC174" s="31">
        <v>26263</v>
      </c>
      <c r="CD174" s="31">
        <v>13501</v>
      </c>
      <c r="CE174" s="32">
        <v>221288</v>
      </c>
      <c r="CF174" s="31">
        <v>15812</v>
      </c>
      <c r="CG174" s="32">
        <v>1960036.9206148228</v>
      </c>
      <c r="CH174" s="31">
        <v>1041142</v>
      </c>
      <c r="CI174" s="31">
        <v>637202</v>
      </c>
      <c r="CJ174" s="31">
        <v>275805</v>
      </c>
      <c r="CK174" s="31">
        <v>1568457</v>
      </c>
      <c r="CL174" s="31">
        <v>121012</v>
      </c>
      <c r="CM174" s="31">
        <v>156846</v>
      </c>
      <c r="CN174" s="31">
        <v>120116</v>
      </c>
      <c r="CO174" s="31">
        <v>93563</v>
      </c>
      <c r="CP174" s="31">
        <v>48239</v>
      </c>
      <c r="CQ174" s="31">
        <v>27381</v>
      </c>
      <c r="CR174" s="31">
        <v>53177</v>
      </c>
      <c r="CS174" s="31">
        <v>50333</v>
      </c>
      <c r="CT174" s="31">
        <v>9563</v>
      </c>
      <c r="CU174" s="31">
        <v>98907</v>
      </c>
      <c r="CV174" s="31">
        <v>21865</v>
      </c>
      <c r="CW174" s="31">
        <v>27550</v>
      </c>
      <c r="CX174" s="32">
        <v>4351158</v>
      </c>
      <c r="CY174" s="31">
        <v>10427</v>
      </c>
      <c r="CZ174" s="31">
        <v>5705</v>
      </c>
      <c r="DA174" s="31">
        <v>2885</v>
      </c>
      <c r="DB174" s="31">
        <v>1758</v>
      </c>
      <c r="DC174" s="31">
        <v>48621</v>
      </c>
      <c r="DD174" s="31">
        <v>40671</v>
      </c>
      <c r="DE174" s="31">
        <v>14954.090598544479</v>
      </c>
      <c r="DF174" s="32">
        <v>125021.09059854448</v>
      </c>
      <c r="DG174" s="31">
        <v>1525.2140251794328</v>
      </c>
      <c r="DH174" s="31">
        <v>156643</v>
      </c>
      <c r="DI174" s="31">
        <v>84392.267530006313</v>
      </c>
      <c r="DJ174" s="31">
        <v>41053.358310626703</v>
      </c>
      <c r="DK174" s="31">
        <v>9689.2009356372146</v>
      </c>
      <c r="DL174" s="31">
        <v>18178.133928571428</v>
      </c>
      <c r="DM174" s="31">
        <v>10879.476371537208</v>
      </c>
      <c r="DN174" s="31">
        <v>4783.9159864306166</v>
      </c>
      <c r="DO174" s="31">
        <v>6815.910593713621</v>
      </c>
      <c r="DP174" s="31">
        <v>132159.69371087928</v>
      </c>
      <c r="DQ174" s="31">
        <v>57097.36428401804</v>
      </c>
      <c r="DR174" s="31">
        <v>181165</v>
      </c>
      <c r="DS174" s="31">
        <v>27717.268102455018</v>
      </c>
      <c r="DT174" s="31">
        <v>20917.678766692436</v>
      </c>
      <c r="DU174" s="31">
        <v>3732</v>
      </c>
      <c r="DV174" s="32">
        <v>756749.48254574731</v>
      </c>
      <c r="DW174" s="32">
        <v>5232928.5731442915</v>
      </c>
      <c r="DX174" s="31">
        <v>59273.416940249503</v>
      </c>
      <c r="DY174" s="31">
        <v>6483</v>
      </c>
      <c r="DZ174" s="31">
        <v>3900.5911864406776</v>
      </c>
      <c r="EA174" s="31">
        <v>1588.9690159049292</v>
      </c>
      <c r="EB174" s="31">
        <v>4616.2879114118741</v>
      </c>
      <c r="EC174" s="31">
        <v>2594.2248300065803</v>
      </c>
      <c r="ED174" s="31">
        <v>10441.401686033265</v>
      </c>
      <c r="EE174" s="31">
        <v>248.83649724433553</v>
      </c>
      <c r="EF174" s="31">
        <v>1730.2403138793527</v>
      </c>
      <c r="EG174" s="31">
        <v>1541</v>
      </c>
      <c r="EH174" s="31">
        <v>214.61004514672686</v>
      </c>
      <c r="EI174" s="31">
        <v>3891.0462555066083</v>
      </c>
      <c r="EJ174" s="31">
        <v>17538.747493163173</v>
      </c>
      <c r="EK174" s="31">
        <v>463.73874639035165</v>
      </c>
      <c r="EL174" s="31">
        <v>88222.551928783389</v>
      </c>
      <c r="EM174" s="31">
        <v>378</v>
      </c>
      <c r="EN174" s="31">
        <v>25022.75</v>
      </c>
      <c r="EO174" s="31">
        <v>4837.3061458931652</v>
      </c>
      <c r="EP174" s="31">
        <v>696.52908587257627</v>
      </c>
      <c r="EQ174" s="31">
        <v>12746.983666061706</v>
      </c>
      <c r="ER174" s="31">
        <v>2483.6857346309043</v>
      </c>
      <c r="ES174" s="31">
        <v>595.08559498956163</v>
      </c>
      <c r="ET174" s="31">
        <v>17160.368894993891</v>
      </c>
      <c r="EU174" s="31">
        <v>1351.462427011932</v>
      </c>
      <c r="EV174" s="31">
        <v>2149</v>
      </c>
      <c r="EW174" s="31">
        <v>22290</v>
      </c>
      <c r="EX174" s="31">
        <v>9157.2709923664133</v>
      </c>
      <c r="EY174" s="31">
        <v>3944.8407236608728</v>
      </c>
      <c r="EZ174" s="31">
        <v>4953.3054393305438</v>
      </c>
      <c r="FA174" s="31">
        <v>1559.5539366053169</v>
      </c>
      <c r="FB174" s="31">
        <v>4208.2405261509548</v>
      </c>
      <c r="FC174" s="31">
        <v>44278</v>
      </c>
      <c r="FD174" s="31">
        <v>14770.931692616776</v>
      </c>
      <c r="FE174" s="31">
        <v>3986.0407632263664</v>
      </c>
      <c r="FF174" s="31">
        <v>4936.8912941176468</v>
      </c>
      <c r="FG174" s="31">
        <v>97646.485523385301</v>
      </c>
      <c r="FH174" s="31">
        <v>4892.2620344151601</v>
      </c>
      <c r="FI174" s="31">
        <v>189</v>
      </c>
      <c r="FJ174" s="31">
        <v>7339.4285714285716</v>
      </c>
      <c r="FK174" s="31">
        <v>284.20526044352755</v>
      </c>
      <c r="FL174" s="31">
        <v>3721.3886255924172</v>
      </c>
      <c r="FM174" s="31">
        <v>6005</v>
      </c>
      <c r="FN174" s="31">
        <v>128415.54532710281</v>
      </c>
      <c r="FO174" s="31">
        <v>17757.526210350585</v>
      </c>
      <c r="FP174" s="31">
        <v>1465.7360943448787</v>
      </c>
      <c r="FQ174" s="31">
        <v>11216.085436893205</v>
      </c>
      <c r="FR174" s="31">
        <v>2720.9172661870502</v>
      </c>
      <c r="FS174" s="31">
        <v>18966.26195247638</v>
      </c>
      <c r="FT174" s="31">
        <v>7099.8260869565202</v>
      </c>
      <c r="FU174" s="31">
        <v>17355.409390764456</v>
      </c>
      <c r="FV174" s="31">
        <v>5190.1448058761807</v>
      </c>
      <c r="FW174" s="31">
        <v>9288</v>
      </c>
      <c r="FX174" s="31">
        <v>228</v>
      </c>
      <c r="FY174" s="32">
        <v>724036.13235390629</v>
      </c>
      <c r="GA174" s="60">
        <v>20029994.567804154</v>
      </c>
    </row>
    <row r="175" spans="1:183">
      <c r="A175" s="61">
        <v>1981</v>
      </c>
      <c r="B175" s="31">
        <v>103771</v>
      </c>
      <c r="C175" s="31">
        <v>140680</v>
      </c>
      <c r="D175" s="31">
        <v>77316</v>
      </c>
      <c r="E175" s="31">
        <v>63043</v>
      </c>
      <c r="F175" s="31">
        <v>822116</v>
      </c>
      <c r="G175" s="31">
        <v>1109276</v>
      </c>
      <c r="H175" s="31">
        <v>745816</v>
      </c>
      <c r="I175" s="31">
        <v>206925</v>
      </c>
      <c r="J175" s="31">
        <v>62189.957198974</v>
      </c>
      <c r="K175" s="31">
        <v>124043</v>
      </c>
      <c r="L175" s="31">
        <v>121802</v>
      </c>
      <c r="M175" s="31">
        <v>718733</v>
      </c>
      <c r="N175" s="32">
        <v>4295710.9571989737</v>
      </c>
      <c r="O175" s="31">
        <v>30013</v>
      </c>
      <c r="P175" s="31">
        <v>86553</v>
      </c>
      <c r="Q175" s="31">
        <v>79928</v>
      </c>
      <c r="R175" s="31">
        <v>346768</v>
      </c>
      <c r="S175" s="31">
        <v>21257</v>
      </c>
      <c r="T175" s="32">
        <v>4860229.9571989737</v>
      </c>
      <c r="U175" s="31">
        <v>218780</v>
      </c>
      <c r="V175" s="31">
        <v>41041</v>
      </c>
      <c r="W175" s="31">
        <v>410164</v>
      </c>
      <c r="X175" s="31">
        <v>4336141</v>
      </c>
      <c r="Y175" s="32">
        <v>5006126</v>
      </c>
      <c r="Z175" s="31">
        <v>6428.4001750895986</v>
      </c>
      <c r="AA175" s="31">
        <v>54870.360502019612</v>
      </c>
      <c r="AB175" s="31">
        <v>121152.51256281407</v>
      </c>
      <c r="AC175" s="31">
        <v>68026.182175300753</v>
      </c>
      <c r="AD175" s="31">
        <v>193340.71673418512</v>
      </c>
      <c r="AE175" s="31">
        <v>90957.465417867439</v>
      </c>
      <c r="AF175" s="31">
        <v>133156.36243272337</v>
      </c>
      <c r="AG175" s="32">
        <v>667932</v>
      </c>
      <c r="AH175" s="31"/>
      <c r="AI175" s="31"/>
      <c r="AJ175" s="31"/>
      <c r="AK175" s="31"/>
      <c r="AL175" s="31"/>
      <c r="AM175" s="32"/>
      <c r="AN175" s="31"/>
      <c r="AO175" s="31"/>
      <c r="AP175" s="32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2">
        <v>1724741</v>
      </c>
      <c r="BG175" s="31">
        <v>219434</v>
      </c>
      <c r="BH175" s="31">
        <v>611007</v>
      </c>
      <c r="BI175" s="31">
        <v>66931.658287707614</v>
      </c>
      <c r="BJ175" s="31">
        <v>115789</v>
      </c>
      <c r="BK175" s="31">
        <v>469972</v>
      </c>
      <c r="BL175" s="31">
        <v>77098</v>
      </c>
      <c r="BM175" s="31">
        <v>19575</v>
      </c>
      <c r="BN175" s="31">
        <v>149253</v>
      </c>
      <c r="BO175" s="32">
        <v>1729059.6582877077</v>
      </c>
      <c r="BP175" s="31">
        <v>14124</v>
      </c>
      <c r="BQ175" s="31">
        <v>11035</v>
      </c>
      <c r="BR175" s="31">
        <v>27654</v>
      </c>
      <c r="BS175" s="31">
        <v>14069</v>
      </c>
      <c r="BT175" s="31">
        <v>34041</v>
      </c>
      <c r="BU175" s="31">
        <v>9869</v>
      </c>
      <c r="BV175" s="31">
        <v>26804</v>
      </c>
      <c r="BW175" s="31">
        <v>6410</v>
      </c>
      <c r="BX175" s="31">
        <v>7196</v>
      </c>
      <c r="BY175" s="31">
        <v>7142</v>
      </c>
      <c r="BZ175" s="31">
        <v>6367</v>
      </c>
      <c r="CA175" s="31">
        <v>10367</v>
      </c>
      <c r="CB175" s="31">
        <v>11458</v>
      </c>
      <c r="CC175" s="31">
        <v>26544</v>
      </c>
      <c r="CD175" s="31">
        <v>14096</v>
      </c>
      <c r="CE175" s="32">
        <v>227176</v>
      </c>
      <c r="CF175" s="31">
        <v>16026</v>
      </c>
      <c r="CG175" s="32">
        <v>1972261.6582877077</v>
      </c>
      <c r="CH175" s="31">
        <v>1103378</v>
      </c>
      <c r="CI175" s="31">
        <v>675882</v>
      </c>
      <c r="CJ175" s="31">
        <v>294768</v>
      </c>
      <c r="CK175" s="31">
        <v>1618185</v>
      </c>
      <c r="CL175" s="31">
        <v>125154</v>
      </c>
      <c r="CM175" s="31">
        <v>166581</v>
      </c>
      <c r="CN175" s="31">
        <v>127211</v>
      </c>
      <c r="CO175" s="31">
        <v>99329</v>
      </c>
      <c r="CP175" s="31">
        <v>49877</v>
      </c>
      <c r="CQ175" s="31">
        <v>28930</v>
      </c>
      <c r="CR175" s="31">
        <v>58066</v>
      </c>
      <c r="CS175" s="31">
        <v>53901</v>
      </c>
      <c r="CT175" s="31">
        <v>9563</v>
      </c>
      <c r="CU175" s="31">
        <v>106753</v>
      </c>
      <c r="CV175" s="31">
        <v>23960</v>
      </c>
      <c r="CW175" s="31">
        <v>29302</v>
      </c>
      <c r="CX175" s="32">
        <v>4570840</v>
      </c>
      <c r="CY175" s="31">
        <v>10547</v>
      </c>
      <c r="CZ175" s="31">
        <v>5774</v>
      </c>
      <c r="DA175" s="31">
        <v>2974</v>
      </c>
      <c r="DB175" s="31">
        <v>1905</v>
      </c>
      <c r="DC175" s="31">
        <v>49388</v>
      </c>
      <c r="DD175" s="31">
        <v>42103</v>
      </c>
      <c r="DE175" s="31">
        <v>15037.265340200203</v>
      </c>
      <c r="DF175" s="32">
        <v>127728.2653402002</v>
      </c>
      <c r="DG175" s="31">
        <v>1567.507236145429</v>
      </c>
      <c r="DH175" s="31">
        <v>151918</v>
      </c>
      <c r="DI175" s="31">
        <v>69078.302747946931</v>
      </c>
      <c r="DJ175" s="31">
        <v>43173.059512013875</v>
      </c>
      <c r="DK175" s="31">
        <v>10146.590960537238</v>
      </c>
      <c r="DL175" s="31">
        <v>14737.332589285714</v>
      </c>
      <c r="DM175" s="31">
        <v>10365.980988593155</v>
      </c>
      <c r="DN175" s="31">
        <v>5599.1970741015584</v>
      </c>
      <c r="DO175" s="31">
        <v>5834.2547147846326</v>
      </c>
      <c r="DP175" s="31">
        <v>142629.83427719821</v>
      </c>
      <c r="DQ175" s="31">
        <v>62526.790786036559</v>
      </c>
      <c r="DR175" s="31">
        <v>189014</v>
      </c>
      <c r="DS175" s="31">
        <v>28492.339271470355</v>
      </c>
      <c r="DT175" s="31">
        <v>22190.637568720733</v>
      </c>
      <c r="DU175" s="31">
        <v>3940</v>
      </c>
      <c r="DV175" s="32">
        <v>761213.82772683445</v>
      </c>
      <c r="DW175" s="32">
        <v>5459782.0930670351</v>
      </c>
      <c r="DX175" s="31">
        <v>60766.174983585021</v>
      </c>
      <c r="DY175" s="31">
        <v>6353</v>
      </c>
      <c r="DZ175" s="31">
        <v>4121.7213559322036</v>
      </c>
      <c r="EA175" s="31">
        <v>1735.9707751409182</v>
      </c>
      <c r="EB175" s="31">
        <v>4819.7034758535838</v>
      </c>
      <c r="EC175" s="31">
        <v>2876.7051985084449</v>
      </c>
      <c r="ED175" s="31">
        <v>12222.080428343586</v>
      </c>
      <c r="EE175" s="31">
        <v>271.28444580526639</v>
      </c>
      <c r="EF175" s="31">
        <v>1757.457577243747</v>
      </c>
      <c r="EG175" s="31">
        <v>1557</v>
      </c>
      <c r="EH175" s="31">
        <v>226.38995485327314</v>
      </c>
      <c r="EI175" s="31">
        <v>4696.9779735682823</v>
      </c>
      <c r="EJ175" s="31">
        <v>18152.05287146764</v>
      </c>
      <c r="EK175" s="31">
        <v>491.46764056395443</v>
      </c>
      <c r="EL175" s="31">
        <v>91732.937685459954</v>
      </c>
      <c r="EM175" s="31">
        <v>387</v>
      </c>
      <c r="EN175" s="31">
        <v>25536.166666666661</v>
      </c>
      <c r="EO175" s="31">
        <v>4780.4422745548527</v>
      </c>
      <c r="EP175" s="31">
        <v>690.76038781163436</v>
      </c>
      <c r="EQ175" s="31">
        <v>12764.811615245009</v>
      </c>
      <c r="ER175" s="31">
        <v>2499.3705198196058</v>
      </c>
      <c r="ES175" s="31">
        <v>702.99665970772446</v>
      </c>
      <c r="ET175" s="31">
        <v>17554.631257631256</v>
      </c>
      <c r="EU175" s="31">
        <v>1364.6235085046967</v>
      </c>
      <c r="EV175" s="31">
        <v>2197</v>
      </c>
      <c r="EW175" s="31">
        <v>18098</v>
      </c>
      <c r="EX175" s="31">
        <v>8366.3358778625952</v>
      </c>
      <c r="EY175" s="31">
        <v>3745.864490954239</v>
      </c>
      <c r="EZ175" s="31">
        <v>4786.5104602510464</v>
      </c>
      <c r="FA175" s="31">
        <v>1618.8011247443765</v>
      </c>
      <c r="FB175" s="31">
        <v>4455.0792358283752</v>
      </c>
      <c r="FC175" s="31">
        <v>43054</v>
      </c>
      <c r="FD175" s="31">
        <v>15040.138121546963</v>
      </c>
      <c r="FE175" s="31">
        <v>4110.2289679098003</v>
      </c>
      <c r="FF175" s="31">
        <v>4995.4235294117652</v>
      </c>
      <c r="FG175" s="31">
        <v>89820.406904231626</v>
      </c>
      <c r="FH175" s="31">
        <v>5209.785449793073</v>
      </c>
      <c r="FI175" s="31">
        <v>137</v>
      </c>
      <c r="FJ175" s="31">
        <v>7282.6373626373625</v>
      </c>
      <c r="FK175" s="31">
        <v>264.95203713254256</v>
      </c>
      <c r="FL175" s="31">
        <v>3951.4928909952605</v>
      </c>
      <c r="FM175" s="31">
        <v>6482</v>
      </c>
      <c r="FN175" s="31">
        <v>135170.63037383178</v>
      </c>
      <c r="FO175" s="31">
        <v>18127.612353923207</v>
      </c>
      <c r="FP175" s="31">
        <v>1566.3454359736279</v>
      </c>
      <c r="FQ175" s="31">
        <v>11091.686407766991</v>
      </c>
      <c r="FR175" s="31">
        <v>2550.7338129496402</v>
      </c>
      <c r="FS175" s="31">
        <v>20012.973804752361</v>
      </c>
      <c r="FT175" s="31">
        <v>7372.8963210702341</v>
      </c>
      <c r="FU175" s="31">
        <v>17765.136204889404</v>
      </c>
      <c r="FV175" s="31">
        <v>5509.0451206715643</v>
      </c>
      <c r="FW175" s="31">
        <v>10454</v>
      </c>
      <c r="FX175" s="31">
        <v>241</v>
      </c>
      <c r="FY175" s="32">
        <v>731539.44354539528</v>
      </c>
      <c r="FZ175" s="31"/>
      <c r="GA175" s="60">
        <v>20422612.15209911</v>
      </c>
    </row>
    <row r="176" spans="1:183">
      <c r="A176" s="61">
        <v>1982</v>
      </c>
      <c r="B176" s="31">
        <v>105750</v>
      </c>
      <c r="C176" s="31">
        <v>142665</v>
      </c>
      <c r="D176" s="31">
        <v>79650</v>
      </c>
      <c r="E176" s="31">
        <v>65090</v>
      </c>
      <c r="F176" s="31">
        <v>842787</v>
      </c>
      <c r="G176" s="31">
        <v>1099799</v>
      </c>
      <c r="H176" s="31">
        <v>749233</v>
      </c>
      <c r="I176" s="31">
        <v>204517</v>
      </c>
      <c r="J176" s="31">
        <v>62319.689332432405</v>
      </c>
      <c r="K176" s="31">
        <v>125508</v>
      </c>
      <c r="L176" s="31">
        <v>120051</v>
      </c>
      <c r="M176" s="31">
        <v>729861</v>
      </c>
      <c r="N176" s="32">
        <v>4327230.689332433</v>
      </c>
      <c r="O176" s="31">
        <v>30698</v>
      </c>
      <c r="P176" s="31">
        <v>86895</v>
      </c>
      <c r="Q176" s="31">
        <v>81634</v>
      </c>
      <c r="R176" s="31">
        <v>352979</v>
      </c>
      <c r="S176" s="31">
        <v>21886</v>
      </c>
      <c r="T176" s="32">
        <v>4901322.689332433</v>
      </c>
      <c r="U176" s="31">
        <v>218512</v>
      </c>
      <c r="V176" s="31">
        <v>41809</v>
      </c>
      <c r="W176" s="31">
        <v>397671</v>
      </c>
      <c r="X176" s="31">
        <v>4254870</v>
      </c>
      <c r="Y176" s="32">
        <v>4912862</v>
      </c>
      <c r="Z176" s="31">
        <v>6596.1999005919788</v>
      </c>
      <c r="AA176" s="31">
        <v>56644.078476630108</v>
      </c>
      <c r="AB176" s="31">
        <v>123511.72529313232</v>
      </c>
      <c r="AC176" s="31">
        <v>70476.835256567632</v>
      </c>
      <c r="AD176" s="31">
        <v>191579.2084761608</v>
      </c>
      <c r="AE176" s="31">
        <v>91034.580691642652</v>
      </c>
      <c r="AF176" s="31">
        <v>134359.37190527449</v>
      </c>
      <c r="AG176" s="32">
        <v>674202</v>
      </c>
      <c r="AH176" s="31"/>
      <c r="AI176" s="31"/>
      <c r="AJ176" s="31"/>
      <c r="AK176" s="31"/>
      <c r="AL176" s="31"/>
      <c r="AM176" s="32"/>
      <c r="AN176" s="31"/>
      <c r="AO176" s="31"/>
      <c r="AP176" s="32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2">
        <v>1767262</v>
      </c>
      <c r="BG176" s="31">
        <v>212518</v>
      </c>
      <c r="BH176" s="31">
        <v>614538</v>
      </c>
      <c r="BI176" s="31">
        <v>57837.013597446043</v>
      </c>
      <c r="BJ176" s="31">
        <v>116938</v>
      </c>
      <c r="BK176" s="31">
        <v>466649</v>
      </c>
      <c r="BL176" s="31">
        <v>77183</v>
      </c>
      <c r="BM176" s="31">
        <v>17724</v>
      </c>
      <c r="BN176" s="31">
        <v>146150</v>
      </c>
      <c r="BO176" s="32">
        <v>1709537.013597446</v>
      </c>
      <c r="BP176" s="31">
        <v>13508</v>
      </c>
      <c r="BQ176" s="31">
        <v>10266</v>
      </c>
      <c r="BR176" s="31">
        <v>28292</v>
      </c>
      <c r="BS176" s="31">
        <v>14324</v>
      </c>
      <c r="BT176" s="31">
        <v>34421</v>
      </c>
      <c r="BU176" s="31">
        <v>9324</v>
      </c>
      <c r="BV176" s="31">
        <v>25858</v>
      </c>
      <c r="BW176" s="31">
        <v>6191</v>
      </c>
      <c r="BX176" s="31">
        <v>7078</v>
      </c>
      <c r="BY176" s="31">
        <v>7237</v>
      </c>
      <c r="BZ176" s="31">
        <v>6312</v>
      </c>
      <c r="CA176" s="31">
        <v>10939</v>
      </c>
      <c r="CB176" s="31">
        <v>11058</v>
      </c>
      <c r="CC176" s="31">
        <v>25734</v>
      </c>
      <c r="CD176" s="31">
        <v>13271</v>
      </c>
      <c r="CE176" s="32">
        <v>223813</v>
      </c>
      <c r="CF176" s="31">
        <v>16243</v>
      </c>
      <c r="CG176" s="32">
        <v>1949593.013597446</v>
      </c>
      <c r="CH176" s="31">
        <v>1186387</v>
      </c>
      <c r="CI176" s="31">
        <v>697705</v>
      </c>
      <c r="CJ176" s="31">
        <v>283922</v>
      </c>
      <c r="CK176" s="31">
        <v>1667653</v>
      </c>
      <c r="CL176" s="31">
        <v>129648</v>
      </c>
      <c r="CM176" s="31">
        <v>179220</v>
      </c>
      <c r="CN176" s="31">
        <v>134020</v>
      </c>
      <c r="CO176" s="31">
        <v>102857</v>
      </c>
      <c r="CP176" s="31">
        <v>50487</v>
      </c>
      <c r="CQ176" s="31">
        <v>30499</v>
      </c>
      <c r="CR176" s="31">
        <v>59662</v>
      </c>
      <c r="CS176" s="31">
        <v>57102</v>
      </c>
      <c r="CT176" s="31">
        <v>10749</v>
      </c>
      <c r="CU176" s="31">
        <v>114852</v>
      </c>
      <c r="CV176" s="31">
        <v>25601</v>
      </c>
      <c r="CW176" s="31">
        <v>30788</v>
      </c>
      <c r="CX176" s="32">
        <v>4761152</v>
      </c>
      <c r="CY176" s="31">
        <v>10726</v>
      </c>
      <c r="CZ176" s="31">
        <v>6218</v>
      </c>
      <c r="DA176" s="31">
        <v>3066</v>
      </c>
      <c r="DB176" s="31">
        <v>2064</v>
      </c>
      <c r="DC176" s="31">
        <v>50138</v>
      </c>
      <c r="DD176" s="31">
        <v>45526</v>
      </c>
      <c r="DE176" s="31">
        <v>15296.496811331441</v>
      </c>
      <c r="DF176" s="32">
        <v>133034.49681133145</v>
      </c>
      <c r="DG176" s="31">
        <v>1668.5275914813508</v>
      </c>
      <c r="DH176" s="31">
        <v>175826</v>
      </c>
      <c r="DI176" s="31">
        <v>68500.948673404913</v>
      </c>
      <c r="DJ176" s="31">
        <v>43948.471575427306</v>
      </c>
      <c r="DK176" s="31">
        <v>10897.083980985439</v>
      </c>
      <c r="DL176" s="31">
        <v>13006.479910714286</v>
      </c>
      <c r="DM176" s="31">
        <v>9680.2161868549701</v>
      </c>
      <c r="DN176" s="31">
        <v>6245.2114385667346</v>
      </c>
      <c r="DO176" s="31">
        <v>4730.5592549476132</v>
      </c>
      <c r="DP176" s="31">
        <v>144989.06002980625</v>
      </c>
      <c r="DQ176" s="31">
        <v>63856.789836143435</v>
      </c>
      <c r="DR176" s="31">
        <v>198495</v>
      </c>
      <c r="DS176" s="31">
        <v>26144.528937339357</v>
      </c>
      <c r="DT176" s="31">
        <v>22563.238365858961</v>
      </c>
      <c r="DU176" s="31">
        <v>4176</v>
      </c>
      <c r="DV176" s="32">
        <v>794728.11578153039</v>
      </c>
      <c r="DW176" s="32">
        <v>5688914.612592862</v>
      </c>
      <c r="DX176" s="31">
        <v>64661.909389363085</v>
      </c>
      <c r="DY176" s="31">
        <v>6050</v>
      </c>
      <c r="DZ176" s="31">
        <v>4565.7942372881353</v>
      </c>
      <c r="EA176" s="31">
        <v>1864.9723189602553</v>
      </c>
      <c r="EB176" s="31">
        <v>4925.5625961242695</v>
      </c>
      <c r="EC176" s="31">
        <v>2864.7933757402939</v>
      </c>
      <c r="ED176" s="31">
        <v>13146.852813852815</v>
      </c>
      <c r="EE176" s="31">
        <v>278.98652786282912</v>
      </c>
      <c r="EF176" s="31">
        <v>1789.5350662089259</v>
      </c>
      <c r="EG176" s="31">
        <v>1640</v>
      </c>
      <c r="EH176" s="31">
        <v>235.26636568848761</v>
      </c>
      <c r="EI176" s="31">
        <v>5072.2213656387667</v>
      </c>
      <c r="EJ176" s="31">
        <v>18187.779398359162</v>
      </c>
      <c r="EK176" s="31">
        <v>512.89451333446573</v>
      </c>
      <c r="EL176" s="31">
        <v>101531.15727002967</v>
      </c>
      <c r="EM176" s="31">
        <v>403</v>
      </c>
      <c r="EN176" s="31">
        <v>25940.166666666661</v>
      </c>
      <c r="EO176" s="31">
        <v>4684.8075818495117</v>
      </c>
      <c r="EP176" s="31">
        <v>778.77423822714684</v>
      </c>
      <c r="EQ176" s="31">
        <v>11879.356805807622</v>
      </c>
      <c r="ER176" s="31">
        <v>2546.4248753857105</v>
      </c>
      <c r="ES176" s="31">
        <v>745.43173277661788</v>
      </c>
      <c r="ET176" s="31">
        <v>18613.962454212451</v>
      </c>
      <c r="EU176" s="31">
        <v>1413.6549885757806</v>
      </c>
      <c r="EV176" s="31">
        <v>2134</v>
      </c>
      <c r="EW176" s="31">
        <v>17502</v>
      </c>
      <c r="EX176" s="31">
        <v>8212.5429389312976</v>
      </c>
      <c r="EY176" s="31">
        <v>3783.2866264632848</v>
      </c>
      <c r="EZ176" s="31">
        <v>4511.8884239888421</v>
      </c>
      <c r="FA176" s="31">
        <v>1585.6786809815949</v>
      </c>
      <c r="FB176" s="31">
        <v>4700.7196993423113</v>
      </c>
      <c r="FC176" s="31">
        <v>47203</v>
      </c>
      <c r="FD176" s="31">
        <v>14629.244098442992</v>
      </c>
      <c r="FE176" s="31">
        <v>4164.3109280138769</v>
      </c>
      <c r="FF176" s="31">
        <v>4934.8729411764707</v>
      </c>
      <c r="FG176" s="31">
        <v>89006.686191536734</v>
      </c>
      <c r="FH176" s="31">
        <v>5646.0466129383567</v>
      </c>
      <c r="FI176" s="31">
        <v>173</v>
      </c>
      <c r="FJ176" s="31">
        <v>8388.3956043956041</v>
      </c>
      <c r="FK176" s="31">
        <v>259.85559566786998</v>
      </c>
      <c r="FL176" s="31">
        <v>4018.6066350710898</v>
      </c>
      <c r="FM176" s="31">
        <v>6716</v>
      </c>
      <c r="FN176" s="31">
        <v>134619.19485981308</v>
      </c>
      <c r="FO176" s="31">
        <v>20420.824707846412</v>
      </c>
      <c r="FP176" s="31">
        <v>1655.9537561519176</v>
      </c>
      <c r="FQ176" s="31">
        <v>11236.258252427184</v>
      </c>
      <c r="FR176" s="31">
        <v>2453.1978417266187</v>
      </c>
      <c r="FS176" s="31">
        <v>19914.967077011166</v>
      </c>
      <c r="FT176" s="31">
        <v>7979.7190635451498</v>
      </c>
      <c r="FU176" s="31">
        <v>17680.09856422196</v>
      </c>
      <c r="FV176" s="31">
        <v>5353.8132214060861</v>
      </c>
      <c r="FW176" s="31">
        <v>10726</v>
      </c>
      <c r="FX176" s="31">
        <v>255</v>
      </c>
      <c r="FY176" s="32">
        <v>754198.46690305253</v>
      </c>
      <c r="FZ176" s="31"/>
      <c r="GA176" s="60">
        <v>20648354.782425791</v>
      </c>
    </row>
    <row r="177" spans="1:183">
      <c r="A177" s="61">
        <v>1983</v>
      </c>
      <c r="B177" s="31">
        <v>108716</v>
      </c>
      <c r="C177" s="31">
        <v>142648</v>
      </c>
      <c r="D177" s="31">
        <v>81656</v>
      </c>
      <c r="E177" s="31">
        <v>66849</v>
      </c>
      <c r="F177" s="31">
        <v>852644</v>
      </c>
      <c r="G177" s="31">
        <v>1119394</v>
      </c>
      <c r="H177" s="31">
        <v>758360</v>
      </c>
      <c r="I177" s="31">
        <v>208014</v>
      </c>
      <c r="J177" s="31">
        <v>64551.266481187202</v>
      </c>
      <c r="K177" s="31">
        <v>127742</v>
      </c>
      <c r="L177" s="31">
        <v>120659</v>
      </c>
      <c r="M177" s="31">
        <v>755779</v>
      </c>
      <c r="N177" s="32">
        <v>4407012.2664811872</v>
      </c>
      <c r="O177" s="31">
        <v>30624</v>
      </c>
      <c r="P177" s="31">
        <v>87244</v>
      </c>
      <c r="Q177" s="31">
        <v>81492</v>
      </c>
      <c r="R177" s="31">
        <v>361902</v>
      </c>
      <c r="S177" s="31">
        <v>22385</v>
      </c>
      <c r="T177" s="32">
        <v>4990659.2664811872</v>
      </c>
      <c r="U177" s="31">
        <v>218539</v>
      </c>
      <c r="V177" s="31">
        <v>42955</v>
      </c>
      <c r="W177" s="31">
        <v>409246</v>
      </c>
      <c r="X177" s="31">
        <v>4433129</v>
      </c>
      <c r="Y177" s="32">
        <v>5103869</v>
      </c>
      <c r="Z177" s="31">
        <v>6771.2563945943257</v>
      </c>
      <c r="AA177" s="31">
        <v>55574.102856318525</v>
      </c>
      <c r="AB177" s="31">
        <v>125371.34003350083</v>
      </c>
      <c r="AC177" s="31">
        <v>69753.152467468695</v>
      </c>
      <c r="AD177" s="31">
        <v>201054.90807105019</v>
      </c>
      <c r="AE177" s="31">
        <v>90224.870317002889</v>
      </c>
      <c r="AF177" s="31">
        <v>135576.36986006459</v>
      </c>
      <c r="AG177" s="32">
        <v>684326</v>
      </c>
      <c r="AH177" s="31"/>
      <c r="AI177" s="31"/>
      <c r="AJ177" s="31"/>
      <c r="AK177" s="31"/>
      <c r="AL177" s="31"/>
      <c r="AM177" s="32"/>
      <c r="AN177" s="31"/>
      <c r="AO177" s="31"/>
      <c r="AP177" s="32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2">
        <v>1823723</v>
      </c>
      <c r="BG177" s="31">
        <v>220016</v>
      </c>
      <c r="BH177" s="31">
        <v>593575</v>
      </c>
      <c r="BI177" s="31">
        <v>56216.399606403909</v>
      </c>
      <c r="BJ177" s="31">
        <v>118806</v>
      </c>
      <c r="BK177" s="31">
        <v>446602</v>
      </c>
      <c r="BL177" s="31">
        <v>66818</v>
      </c>
      <c r="BM177" s="31">
        <v>16688</v>
      </c>
      <c r="BN177" s="31">
        <v>140665</v>
      </c>
      <c r="BO177" s="32">
        <v>1659386.3996064039</v>
      </c>
      <c r="BP177" s="31">
        <v>12905</v>
      </c>
      <c r="BQ177" s="31">
        <v>10551</v>
      </c>
      <c r="BR177" s="31">
        <v>29104</v>
      </c>
      <c r="BS177" s="31">
        <v>14959</v>
      </c>
      <c r="BT177" s="31">
        <v>33702</v>
      </c>
      <c r="BU177" s="31">
        <v>9386</v>
      </c>
      <c r="BV177" s="31">
        <v>25193</v>
      </c>
      <c r="BW177" s="31">
        <v>6238</v>
      </c>
      <c r="BX177" s="31">
        <v>7030</v>
      </c>
      <c r="BY177" s="31">
        <v>7405</v>
      </c>
      <c r="BZ177" s="31">
        <v>6609</v>
      </c>
      <c r="CA177" s="31">
        <v>11013</v>
      </c>
      <c r="CB177" s="31">
        <v>10724</v>
      </c>
      <c r="CC177" s="31">
        <v>25855</v>
      </c>
      <c r="CD177" s="31">
        <v>12231</v>
      </c>
      <c r="CE177" s="32">
        <v>222905</v>
      </c>
      <c r="CF177" s="31">
        <v>16462</v>
      </c>
      <c r="CG177" s="32">
        <v>1898753.3996064039</v>
      </c>
      <c r="CH177" s="31">
        <v>1287034</v>
      </c>
      <c r="CI177" s="31">
        <v>753942</v>
      </c>
      <c r="CJ177" s="31">
        <v>295296</v>
      </c>
      <c r="CK177" s="31">
        <v>1706380</v>
      </c>
      <c r="CL177" s="31">
        <v>132115</v>
      </c>
      <c r="CM177" s="31">
        <v>199828</v>
      </c>
      <c r="CN177" s="31">
        <v>141504</v>
      </c>
      <c r="CO177" s="31">
        <v>111545</v>
      </c>
      <c r="CP177" s="31">
        <v>52961</v>
      </c>
      <c r="CQ177" s="31">
        <v>31827</v>
      </c>
      <c r="CR177" s="31">
        <v>63055</v>
      </c>
      <c r="CS177" s="31">
        <v>60588</v>
      </c>
      <c r="CT177" s="31">
        <v>10433</v>
      </c>
      <c r="CU177" s="31">
        <v>122649</v>
      </c>
      <c r="CV177" s="31">
        <v>27695</v>
      </c>
      <c r="CW177" s="31">
        <v>32366</v>
      </c>
      <c r="CX177" s="32">
        <v>5029218</v>
      </c>
      <c r="CY177" s="31">
        <v>11157</v>
      </c>
      <c r="CZ177" s="31">
        <v>6660</v>
      </c>
      <c r="DA177" s="31">
        <v>3161</v>
      </c>
      <c r="DB177" s="31">
        <v>2184</v>
      </c>
      <c r="DC177" s="31">
        <v>50905</v>
      </c>
      <c r="DD177" s="31">
        <v>48042</v>
      </c>
      <c r="DE177" s="31">
        <v>15734.430260220995</v>
      </c>
      <c r="DF177" s="32">
        <v>137843.43026022101</v>
      </c>
      <c r="DG177" s="31">
        <v>1785.0151782562655</v>
      </c>
      <c r="DH177" s="31">
        <v>199031</v>
      </c>
      <c r="DI177" s="31">
        <v>62544.344440934925</v>
      </c>
      <c r="DJ177" s="31">
        <v>45495.672281397077</v>
      </c>
      <c r="DK177" s="31">
        <v>11114.577605070552</v>
      </c>
      <c r="DL177" s="31">
        <v>14039.138392857141</v>
      </c>
      <c r="DM177" s="31">
        <v>9584.1428571428587</v>
      </c>
      <c r="DN177" s="31">
        <v>7287.9066309763602</v>
      </c>
      <c r="DO177" s="31">
        <v>4246.2146682188595</v>
      </c>
      <c r="DP177" s="31">
        <v>129404.393561848</v>
      </c>
      <c r="DQ177" s="31">
        <v>64765.903110900021</v>
      </c>
      <c r="DR177" s="31">
        <v>205811</v>
      </c>
      <c r="DS177" s="31">
        <v>24832.783125055397</v>
      </c>
      <c r="DT177" s="31">
        <v>23855.561426450302</v>
      </c>
      <c r="DU177" s="31">
        <v>4465</v>
      </c>
      <c r="DV177" s="32">
        <v>808262.65327910765</v>
      </c>
      <c r="DW177" s="32">
        <v>5975324.0835393285</v>
      </c>
      <c r="DX177" s="31">
        <v>68011.512803676946</v>
      </c>
      <c r="DY177" s="31">
        <v>5851</v>
      </c>
      <c r="DZ177" s="31">
        <v>4366.4145762711869</v>
      </c>
      <c r="EA177" s="31">
        <v>2158.9758374322332</v>
      </c>
      <c r="EB177" s="31">
        <v>4869.5195324515535</v>
      </c>
      <c r="EC177" s="31">
        <v>2954.1320465014255</v>
      </c>
      <c r="ED177" s="31">
        <v>14068.345864661655</v>
      </c>
      <c r="EE177" s="31">
        <v>305.51592161665644</v>
      </c>
      <c r="EF177" s="31">
        <v>1680.6660127513487</v>
      </c>
      <c r="EG177" s="31">
        <v>1897</v>
      </c>
      <c r="EH177" s="31">
        <v>243.97686230248311</v>
      </c>
      <c r="EI177" s="31">
        <v>5326.6740088105735</v>
      </c>
      <c r="EJ177" s="31">
        <v>17479.203281677303</v>
      </c>
      <c r="EK177" s="31">
        <v>519.2865636147443</v>
      </c>
      <c r="EL177" s="31">
        <v>109342.72997032643</v>
      </c>
      <c r="EM177" s="31">
        <v>418</v>
      </c>
      <c r="EN177" s="31">
        <v>27261.583333333328</v>
      </c>
      <c r="EO177" s="31">
        <v>4755.8874210224012</v>
      </c>
      <c r="EP177" s="31">
        <v>684.6620498614958</v>
      </c>
      <c r="EQ177" s="31">
        <v>11338.575680580763</v>
      </c>
      <c r="ER177" s="31">
        <v>2577.7944457631138</v>
      </c>
      <c r="ES177" s="31">
        <v>684.92860125260961</v>
      </c>
      <c r="ET177" s="31">
        <v>18729.453449328448</v>
      </c>
      <c r="EU177" s="31">
        <v>1292.1085300837779</v>
      </c>
      <c r="EV177" s="31">
        <v>2119</v>
      </c>
      <c r="EW177" s="31">
        <v>17311</v>
      </c>
      <c r="EX177" s="31">
        <v>8278.4541984732823</v>
      </c>
      <c r="EY177" s="31">
        <v>3944.8407236608728</v>
      </c>
      <c r="EZ177" s="31">
        <v>4710.6945606694562</v>
      </c>
      <c r="FA177" s="31">
        <v>1663.1198875255625</v>
      </c>
      <c r="FB177" s="31">
        <v>4718.6933917945507</v>
      </c>
      <c r="FC177" s="31">
        <v>46930</v>
      </c>
      <c r="FD177" s="31">
        <v>13580.755901557006</v>
      </c>
      <c r="FE177" s="31">
        <v>4057.14852558543</v>
      </c>
      <c r="FF177" s="31">
        <v>4844.0470588235294</v>
      </c>
      <c r="FG177" s="31">
        <v>82999.5126948775</v>
      </c>
      <c r="FH177" s="31">
        <v>5983.5820082770633</v>
      </c>
      <c r="FI177" s="31">
        <v>158</v>
      </c>
      <c r="FJ177" s="31">
        <v>8602.1978021978011</v>
      </c>
      <c r="FK177" s="31">
        <v>255.38834450747802</v>
      </c>
      <c r="FL177" s="31">
        <v>3961.0805687203792</v>
      </c>
      <c r="FM177" s="31">
        <v>6098</v>
      </c>
      <c r="FN177" s="31">
        <v>132172.19976635513</v>
      </c>
      <c r="FO177" s="31">
        <v>20843.780300500832</v>
      </c>
      <c r="FP177" s="31">
        <v>1664.354536168632</v>
      </c>
      <c r="FQ177" s="31">
        <v>11185.826213592232</v>
      </c>
      <c r="FR177" s="31">
        <v>2320.0107913669062</v>
      </c>
      <c r="FS177" s="31">
        <v>20847.991125107354</v>
      </c>
      <c r="FT177" s="31">
        <v>8571.3712374581937</v>
      </c>
      <c r="FU177" s="31">
        <v>17927.48079161816</v>
      </c>
      <c r="FV177" s="31">
        <v>5249.2004197271781</v>
      </c>
      <c r="FW177" s="31">
        <v>10896</v>
      </c>
      <c r="FX177" s="31">
        <v>269</v>
      </c>
      <c r="FY177" s="32">
        <v>758980.67764188489</v>
      </c>
      <c r="FZ177" s="31"/>
      <c r="GA177" s="60">
        <v>21235635.427268803</v>
      </c>
    </row>
    <row r="178" spans="1:183">
      <c r="A178" s="61">
        <v>1984</v>
      </c>
      <c r="B178" s="31">
        <v>109077</v>
      </c>
      <c r="C178" s="31">
        <v>146180</v>
      </c>
      <c r="D178" s="31">
        <v>85241</v>
      </c>
      <c r="E178" s="31">
        <v>68866</v>
      </c>
      <c r="F178" s="31">
        <v>865172</v>
      </c>
      <c r="G178" s="31">
        <v>1150951</v>
      </c>
      <c r="H178" s="31">
        <v>777841</v>
      </c>
      <c r="I178" s="31">
        <v>214854</v>
      </c>
      <c r="J178" s="31">
        <v>68364.146145289502</v>
      </c>
      <c r="K178" s="31">
        <v>131758</v>
      </c>
      <c r="L178" s="31">
        <v>124311</v>
      </c>
      <c r="M178" s="31">
        <v>774665</v>
      </c>
      <c r="N178" s="32">
        <v>4517280.1461452898</v>
      </c>
      <c r="O178" s="31">
        <v>31957</v>
      </c>
      <c r="P178" s="31">
        <v>89645</v>
      </c>
      <c r="Q178" s="31">
        <v>79961</v>
      </c>
      <c r="R178" s="31">
        <v>367170</v>
      </c>
      <c r="S178" s="31">
        <v>23512</v>
      </c>
      <c r="T178" s="32">
        <v>5109525.1461452898</v>
      </c>
      <c r="U178" s="31">
        <v>233618</v>
      </c>
      <c r="V178" s="31">
        <v>45072</v>
      </c>
      <c r="W178" s="31">
        <v>432711</v>
      </c>
      <c r="X178" s="31">
        <v>4755958</v>
      </c>
      <c r="Y178" s="32">
        <v>5467359</v>
      </c>
      <c r="Z178" s="31">
        <v>6950.6496911256108</v>
      </c>
      <c r="AA178" s="31">
        <v>57412.450230813614</v>
      </c>
      <c r="AB178" s="31">
        <v>128313.41708542714</v>
      </c>
      <c r="AC178" s="31">
        <v>71578.806776331941</v>
      </c>
      <c r="AD178" s="31">
        <v>208526.13275163603</v>
      </c>
      <c r="AE178" s="31">
        <v>93810.73054755044</v>
      </c>
      <c r="AF178" s="31">
        <v>138681.81291711517</v>
      </c>
      <c r="AG178" s="32">
        <v>705273.99999999988</v>
      </c>
      <c r="AH178" s="31"/>
      <c r="AI178" s="31"/>
      <c r="AJ178" s="31"/>
      <c r="AK178" s="31"/>
      <c r="AL178" s="31"/>
      <c r="AM178" s="32"/>
      <c r="AN178" s="31"/>
      <c r="AO178" s="31"/>
      <c r="AP178" s="32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2">
        <v>1847190</v>
      </c>
      <c r="BG178" s="31">
        <v>224491</v>
      </c>
      <c r="BH178" s="31">
        <v>625438</v>
      </c>
      <c r="BI178" s="31">
        <v>59525.040071002673</v>
      </c>
      <c r="BJ178" s="31">
        <v>123037</v>
      </c>
      <c r="BK178" s="31">
        <v>462678</v>
      </c>
      <c r="BL178" s="31">
        <v>69878</v>
      </c>
      <c r="BM178" s="31">
        <v>16505</v>
      </c>
      <c r="BN178" s="31">
        <v>142664</v>
      </c>
      <c r="BO178" s="32">
        <v>1724216.0400710027</v>
      </c>
      <c r="BP178" s="31">
        <v>13034</v>
      </c>
      <c r="BQ178" s="31">
        <v>11379</v>
      </c>
      <c r="BR178" s="31">
        <v>30146</v>
      </c>
      <c r="BS178" s="31">
        <v>14999</v>
      </c>
      <c r="BT178" s="31">
        <v>35081</v>
      </c>
      <c r="BU178" s="31">
        <v>9595</v>
      </c>
      <c r="BV178" s="31">
        <v>25321</v>
      </c>
      <c r="BW178" s="31">
        <v>6256</v>
      </c>
      <c r="BX178" s="31">
        <v>7312</v>
      </c>
      <c r="BY178" s="31">
        <v>7343</v>
      </c>
      <c r="BZ178" s="31">
        <v>6474</v>
      </c>
      <c r="CA178" s="31">
        <v>10963</v>
      </c>
      <c r="CB178" s="31">
        <v>11061</v>
      </c>
      <c r="CC178" s="31">
        <v>27747</v>
      </c>
      <c r="CD178" s="31">
        <v>12967</v>
      </c>
      <c r="CE178" s="32">
        <v>229678</v>
      </c>
      <c r="CF178" s="31">
        <v>16686</v>
      </c>
      <c r="CG178" s="32">
        <v>1970580.0400710027</v>
      </c>
      <c r="CH178" s="31">
        <v>1447262</v>
      </c>
      <c r="CI178" s="31">
        <v>783042</v>
      </c>
      <c r="CJ178" s="31">
        <v>315677</v>
      </c>
      <c r="CK178" s="31">
        <v>1773223</v>
      </c>
      <c r="CL178" s="31">
        <v>122440</v>
      </c>
      <c r="CM178" s="31">
        <v>217167</v>
      </c>
      <c r="CN178" s="31">
        <v>149644</v>
      </c>
      <c r="CO178" s="31">
        <v>123368</v>
      </c>
      <c r="CP178" s="31">
        <v>55833</v>
      </c>
      <c r="CQ178" s="31">
        <v>33397</v>
      </c>
      <c r="CR178" s="31">
        <v>69340</v>
      </c>
      <c r="CS178" s="31">
        <v>65290</v>
      </c>
      <c r="CT178" s="31">
        <v>11441</v>
      </c>
      <c r="CU178" s="31">
        <v>127518</v>
      </c>
      <c r="CV178" s="31">
        <v>30006</v>
      </c>
      <c r="CW178" s="31">
        <v>33951</v>
      </c>
      <c r="CX178" s="32">
        <v>5358599</v>
      </c>
      <c r="CY178" s="31">
        <v>11336</v>
      </c>
      <c r="CZ178" s="31">
        <v>7106</v>
      </c>
      <c r="DA178" s="31">
        <v>3258</v>
      </c>
      <c r="DB178" s="31">
        <v>2314</v>
      </c>
      <c r="DC178" s="31">
        <v>51695</v>
      </c>
      <c r="DD178" s="31">
        <v>52355</v>
      </c>
      <c r="DE178" s="31">
        <v>15971.195378316494</v>
      </c>
      <c r="DF178" s="32">
        <v>144035.19537831651</v>
      </c>
      <c r="DG178" s="31">
        <v>1860.4179315213553</v>
      </c>
      <c r="DH178" s="31">
        <v>202379</v>
      </c>
      <c r="DI178" s="31">
        <v>62699.244314592535</v>
      </c>
      <c r="DJ178" s="31">
        <v>45905.118838246228</v>
      </c>
      <c r="DK178" s="31">
        <v>12071.362861238966</v>
      </c>
      <c r="DL178" s="31">
        <v>14774.959821428569</v>
      </c>
      <c r="DM178" s="31">
        <v>9786.2281368821295</v>
      </c>
      <c r="DN178" s="31">
        <v>8506.8705872999053</v>
      </c>
      <c r="DO178" s="31">
        <v>4143.243771827707</v>
      </c>
      <c r="DP178" s="31">
        <v>129258.01824143071</v>
      </c>
      <c r="DQ178" s="31">
        <v>62131.158157207312</v>
      </c>
      <c r="DR178" s="31">
        <v>217637</v>
      </c>
      <c r="DS178" s="31">
        <v>25892.574315341662</v>
      </c>
      <c r="DT178" s="31">
        <v>24778.293468864293</v>
      </c>
      <c r="DU178" s="31">
        <v>4769</v>
      </c>
      <c r="DV178" s="32">
        <v>826592.49044588138</v>
      </c>
      <c r="DW178" s="32">
        <v>6329226.6858241977</v>
      </c>
      <c r="DX178" s="31">
        <v>71773.748522652648</v>
      </c>
      <c r="DY178" s="31">
        <v>5881</v>
      </c>
      <c r="DZ178" s="31">
        <v>4712.6101694915251</v>
      </c>
      <c r="EA178" s="31">
        <v>2400.0287222202278</v>
      </c>
      <c r="EB178" s="31">
        <v>4948.3949553983384</v>
      </c>
      <c r="EC178" s="31">
        <v>2950.7286685676686</v>
      </c>
      <c r="ED178" s="31">
        <v>15170.202323991798</v>
      </c>
      <c r="EE178" s="31">
        <v>317.10195958358844</v>
      </c>
      <c r="EF178" s="31">
        <v>1803.1436978911231</v>
      </c>
      <c r="EG178" s="31">
        <v>1937</v>
      </c>
      <c r="EH178" s="31">
        <v>251.52595936794583</v>
      </c>
      <c r="EI178" s="31">
        <v>5667.2643171806167</v>
      </c>
      <c r="EJ178" s="31">
        <v>16901.624430264361</v>
      </c>
      <c r="EK178" s="31">
        <v>521.44725666723286</v>
      </c>
      <c r="EL178" s="31">
        <v>116016.32047477746</v>
      </c>
      <c r="EM178" s="31">
        <v>528</v>
      </c>
      <c r="EN178" s="31">
        <v>26697.666666666664</v>
      </c>
      <c r="EO178" s="31">
        <v>4945.8644457208493</v>
      </c>
      <c r="EP178" s="31">
        <v>665.37811634349032</v>
      </c>
      <c r="EQ178" s="31">
        <v>12319.112885662433</v>
      </c>
      <c r="ER178" s="31">
        <v>2650.7286968905769</v>
      </c>
      <c r="ES178" s="31">
        <v>712.94237995824642</v>
      </c>
      <c r="ET178" s="31">
        <v>19056.014194139192</v>
      </c>
      <c r="EU178" s="31">
        <v>1401.5261487687233</v>
      </c>
      <c r="EV178" s="31">
        <v>2100</v>
      </c>
      <c r="EW178" s="31">
        <v>15939</v>
      </c>
      <c r="EX178" s="31">
        <v>7975.2624045801522</v>
      </c>
      <c r="EY178" s="31">
        <v>4122.8240510819442</v>
      </c>
      <c r="EZ178" s="31">
        <v>4917.9246861924685</v>
      </c>
      <c r="FA178" s="31">
        <v>1542.7594580777095</v>
      </c>
      <c r="FB178" s="31">
        <v>4940.3689320388357</v>
      </c>
      <c r="FC178" s="31">
        <v>48894</v>
      </c>
      <c r="FD178" s="31">
        <v>13212.368156705174</v>
      </c>
      <c r="FE178" s="31">
        <v>4006.0711188204687</v>
      </c>
      <c r="FF178" s="31">
        <v>4024.5957647058826</v>
      </c>
      <c r="FG178" s="31">
        <v>79289.903563474392</v>
      </c>
      <c r="FH178" s="31">
        <v>5730.0969287736871</v>
      </c>
      <c r="FI178" s="31">
        <v>145</v>
      </c>
      <c r="FJ178" s="31">
        <v>8204.6593406593402</v>
      </c>
      <c r="FK178" s="31">
        <v>265.26663228468283</v>
      </c>
      <c r="FL178" s="31">
        <v>4014.497630331754</v>
      </c>
      <c r="FM178" s="31">
        <v>6306</v>
      </c>
      <c r="FN178" s="31">
        <v>138892.82009345794</v>
      </c>
      <c r="FO178" s="31">
        <v>19799.608681135229</v>
      </c>
      <c r="FP178" s="31">
        <v>1698.3576933791437</v>
      </c>
      <c r="FQ178" s="31">
        <v>11464.88349514563</v>
      </c>
      <c r="FR178" s="31">
        <v>2389.294964028777</v>
      </c>
      <c r="FS178" s="31">
        <v>22039.752934440312</v>
      </c>
      <c r="FT178" s="31">
        <v>7843.1839464882951</v>
      </c>
      <c r="FU178" s="31">
        <v>18924.74039580908</v>
      </c>
      <c r="FV178" s="31">
        <v>5230.6400839454354</v>
      </c>
      <c r="FW178" s="31">
        <v>10688</v>
      </c>
      <c r="FX178" s="31">
        <v>285</v>
      </c>
      <c r="FY178" s="32">
        <v>775116.25594776112</v>
      </c>
      <c r="FZ178" s="31"/>
      <c r="GA178" s="60">
        <v>22204271.127988249</v>
      </c>
    </row>
    <row r="179" spans="1:183">
      <c r="A179" s="61">
        <v>1985</v>
      </c>
      <c r="B179" s="31">
        <v>111525</v>
      </c>
      <c r="C179" s="31">
        <v>147650</v>
      </c>
      <c r="D179" s="31">
        <v>88897</v>
      </c>
      <c r="E179" s="31">
        <v>71184</v>
      </c>
      <c r="F179" s="31">
        <v>877305</v>
      </c>
      <c r="G179" s="31">
        <v>1176131</v>
      </c>
      <c r="H179" s="31">
        <v>799697</v>
      </c>
      <c r="I179" s="31">
        <v>221470</v>
      </c>
      <c r="J179" s="31">
        <v>71918.5606643559</v>
      </c>
      <c r="K179" s="31">
        <v>134009</v>
      </c>
      <c r="L179" s="31">
        <v>128561</v>
      </c>
      <c r="M179" s="31">
        <v>802000</v>
      </c>
      <c r="N179" s="32">
        <v>4630347.5606643558</v>
      </c>
      <c r="O179" s="31">
        <v>32943</v>
      </c>
      <c r="P179" s="31">
        <v>92442</v>
      </c>
      <c r="Q179" s="31">
        <v>82206</v>
      </c>
      <c r="R179" s="31">
        <v>374627</v>
      </c>
      <c r="S179" s="31">
        <v>24313</v>
      </c>
      <c r="T179" s="32">
        <v>5236878.5606643558</v>
      </c>
      <c r="U179" s="31">
        <v>245444</v>
      </c>
      <c r="V179" s="31">
        <v>45420</v>
      </c>
      <c r="W179" s="31">
        <v>456107</v>
      </c>
      <c r="X179" s="31">
        <v>4940383</v>
      </c>
      <c r="Y179" s="32">
        <v>5687354</v>
      </c>
      <c r="Z179" s="31">
        <v>7133.4715521329781</v>
      </c>
      <c r="AA179" s="31">
        <v>55681.818522792841</v>
      </c>
      <c r="AB179" s="31">
        <v>129312.61306532663</v>
      </c>
      <c r="AC179" s="31">
        <v>69818.941811932236</v>
      </c>
      <c r="AD179" s="31">
        <v>210712.83265814898</v>
      </c>
      <c r="AE179" s="31">
        <v>93656.5</v>
      </c>
      <c r="AF179" s="31">
        <v>139884.82238966631</v>
      </c>
      <c r="AG179" s="32">
        <v>706201</v>
      </c>
      <c r="AH179" s="31"/>
      <c r="AI179" s="31"/>
      <c r="AJ179" s="31"/>
      <c r="AK179" s="31"/>
      <c r="AL179" s="31"/>
      <c r="AM179" s="32"/>
      <c r="AN179" s="31"/>
      <c r="AO179" s="31"/>
      <c r="AP179" s="32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2">
        <v>1863687</v>
      </c>
      <c r="BG179" s="31">
        <v>209641</v>
      </c>
      <c r="BH179" s="31">
        <v>675090</v>
      </c>
      <c r="BI179" s="31">
        <v>60696.659684455008</v>
      </c>
      <c r="BJ179" s="31">
        <v>127076</v>
      </c>
      <c r="BK179" s="31">
        <v>475505</v>
      </c>
      <c r="BL179" s="31">
        <v>71239</v>
      </c>
      <c r="BM179" s="31">
        <v>16746</v>
      </c>
      <c r="BN179" s="31">
        <v>144843</v>
      </c>
      <c r="BO179" s="32">
        <v>1780836.659684455</v>
      </c>
      <c r="BP179" s="31">
        <v>12943</v>
      </c>
      <c r="BQ179" s="31">
        <v>11475</v>
      </c>
      <c r="BR179" s="31">
        <v>30694</v>
      </c>
      <c r="BS179" s="31">
        <v>14620</v>
      </c>
      <c r="BT179" s="31">
        <v>36570</v>
      </c>
      <c r="BU179" s="31">
        <v>9819</v>
      </c>
      <c r="BV179" s="31">
        <v>25167</v>
      </c>
      <c r="BW179" s="31">
        <v>6269</v>
      </c>
      <c r="BX179" s="31">
        <v>7640</v>
      </c>
      <c r="BY179" s="31">
        <v>7003</v>
      </c>
      <c r="BZ179" s="31">
        <v>6204</v>
      </c>
      <c r="CA179" s="31">
        <v>11480</v>
      </c>
      <c r="CB179" s="31">
        <v>11501</v>
      </c>
      <c r="CC179" s="31">
        <v>28319</v>
      </c>
      <c r="CD179" s="31">
        <v>12436</v>
      </c>
      <c r="CE179" s="32">
        <v>232140</v>
      </c>
      <c r="CF179" s="31">
        <v>16912</v>
      </c>
      <c r="CG179" s="32">
        <v>2029888.659684455</v>
      </c>
      <c r="CH179" s="31">
        <v>1596691</v>
      </c>
      <c r="CI179" s="31">
        <v>814344</v>
      </c>
      <c r="CJ179" s="31">
        <v>323451</v>
      </c>
      <c r="CK179" s="31">
        <v>1851315</v>
      </c>
      <c r="CL179" s="31">
        <v>113493</v>
      </c>
      <c r="CM179" s="31">
        <v>231386</v>
      </c>
      <c r="CN179" s="31">
        <v>156598</v>
      </c>
      <c r="CO179" s="31">
        <v>129478</v>
      </c>
      <c r="CP179" s="31">
        <v>57519</v>
      </c>
      <c r="CQ179" s="31">
        <v>34349</v>
      </c>
      <c r="CR179" s="31">
        <v>69639</v>
      </c>
      <c r="CS179" s="31">
        <v>64617</v>
      </c>
      <c r="CT179" s="31">
        <v>12146</v>
      </c>
      <c r="CU179" s="31">
        <v>138632</v>
      </c>
      <c r="CV179" s="31">
        <v>29451</v>
      </c>
      <c r="CW179" s="31">
        <v>35381</v>
      </c>
      <c r="CX179" s="32">
        <v>5658490</v>
      </c>
      <c r="CY179" s="31">
        <v>11299</v>
      </c>
      <c r="CZ179" s="31">
        <v>7554</v>
      </c>
      <c r="DA179" s="31">
        <v>3359</v>
      </c>
      <c r="DB179" s="31">
        <v>2446</v>
      </c>
      <c r="DC179" s="31">
        <v>52505</v>
      </c>
      <c r="DD179" s="31">
        <v>55481</v>
      </c>
      <c r="DE179" s="31">
        <v>16638.773908385909</v>
      </c>
      <c r="DF179" s="32">
        <v>149282.77390838592</v>
      </c>
      <c r="DG179" s="31">
        <v>1854.3760442404987</v>
      </c>
      <c r="DH179" s="31">
        <v>207245</v>
      </c>
      <c r="DI179" s="31">
        <v>61713.517845862283</v>
      </c>
      <c r="DJ179" s="31">
        <v>47488.55375278672</v>
      </c>
      <c r="DK179" s="31">
        <v>12493.281822983477</v>
      </c>
      <c r="DL179" s="31">
        <v>14147.839285714283</v>
      </c>
      <c r="DM179" s="31">
        <v>10028.067897881587</v>
      </c>
      <c r="DN179" s="31">
        <v>9696.9130711332546</v>
      </c>
      <c r="DO179" s="31">
        <v>3698.5620488940626</v>
      </c>
      <c r="DP179" s="31">
        <v>120604.6537108793</v>
      </c>
      <c r="DQ179" s="31">
        <v>65927.547850866773</v>
      </c>
      <c r="DR179" s="31">
        <v>228744</v>
      </c>
      <c r="DS179" s="31">
        <v>25286.979349463792</v>
      </c>
      <c r="DT179" s="31">
        <v>24577.998504893119</v>
      </c>
      <c r="DU179" s="31">
        <v>5094</v>
      </c>
      <c r="DV179" s="32">
        <v>838601.29118559917</v>
      </c>
      <c r="DW179" s="32">
        <v>6646374.0650939848</v>
      </c>
      <c r="DX179" s="31">
        <v>75511.711753118841</v>
      </c>
      <c r="DY179" s="31">
        <v>5911</v>
      </c>
      <c r="DZ179" s="31">
        <v>5067.8684745762712</v>
      </c>
      <c r="EA179" s="31">
        <v>2577.0308404839689</v>
      </c>
      <c r="EB179" s="31">
        <v>5596.0036911719471</v>
      </c>
      <c r="EC179" s="31">
        <v>3295.3206843606058</v>
      </c>
      <c r="ED179" s="31">
        <v>16527.846889952154</v>
      </c>
      <c r="EE179" s="31">
        <v>344.75045927740354</v>
      </c>
      <c r="EF179" s="31">
        <v>1826.4727807748898</v>
      </c>
      <c r="EG179" s="31">
        <v>2361</v>
      </c>
      <c r="EH179" s="31">
        <v>259.07505643340858</v>
      </c>
      <c r="EI179" s="31">
        <v>5411.8215859030843</v>
      </c>
      <c r="EJ179" s="31">
        <v>17732.26618049225</v>
      </c>
      <c r="EK179" s="31">
        <v>521.44725666723286</v>
      </c>
      <c r="EL179" s="31">
        <v>123673.59050445106</v>
      </c>
      <c r="EM179" s="31">
        <v>455</v>
      </c>
      <c r="EN179" s="31">
        <v>24913.333333333328</v>
      </c>
      <c r="EO179" s="31">
        <v>4846.3526708788049</v>
      </c>
      <c r="EP179" s="31">
        <v>608.84487534626032</v>
      </c>
      <c r="EQ179" s="31">
        <v>12943.091107078042</v>
      </c>
      <c r="ER179" s="31">
        <v>2713.467837645383</v>
      </c>
      <c r="ES179" s="31">
        <v>752.22797494780787</v>
      </c>
      <c r="ET179" s="31">
        <v>19876.398504273504</v>
      </c>
      <c r="EU179" s="31">
        <v>1450.2995684183807</v>
      </c>
      <c r="EV179" s="31">
        <v>2071</v>
      </c>
      <c r="EW179" s="31">
        <v>14529</v>
      </c>
      <c r="EX179" s="31">
        <v>8155.4198473282449</v>
      </c>
      <c r="EY179" s="31">
        <v>4445.93224547712</v>
      </c>
      <c r="EZ179" s="31">
        <v>5029.121338912134</v>
      </c>
      <c r="FA179" s="31">
        <v>1586.6117075664624</v>
      </c>
      <c r="FB179" s="31">
        <v>5285.4638271218291</v>
      </c>
      <c r="FC179" s="31">
        <v>51955</v>
      </c>
      <c r="FD179" s="31">
        <v>12022.192365645404</v>
      </c>
      <c r="FE179" s="31">
        <v>4023.0969210754552</v>
      </c>
      <c r="FF179" s="31">
        <v>4095.238117647059</v>
      </c>
      <c r="FG179" s="31">
        <v>86302.26146993319</v>
      </c>
      <c r="FH179" s="31">
        <v>5982.2478762796763</v>
      </c>
      <c r="FI179" s="31">
        <v>157</v>
      </c>
      <c r="FJ179" s="31">
        <v>8515.3406593406598</v>
      </c>
      <c r="FK179" s="31">
        <v>290.49716348633314</v>
      </c>
      <c r="FL179" s="31">
        <v>3903.5545023696682</v>
      </c>
      <c r="FM179" s="31">
        <v>6816</v>
      </c>
      <c r="FN179" s="31">
        <v>137238.51355140185</v>
      </c>
      <c r="FO179" s="31">
        <v>18557.176627712855</v>
      </c>
      <c r="FP179" s="31">
        <v>1804.1675178753828</v>
      </c>
      <c r="FQ179" s="31">
        <v>11437.98640776699</v>
      </c>
      <c r="FR179" s="31">
        <v>2501.6294964028775</v>
      </c>
      <c r="FS179" s="31">
        <v>23278.557973089031</v>
      </c>
      <c r="FT179" s="31">
        <v>7998.6822742474915</v>
      </c>
      <c r="FU179" s="31">
        <v>19009.778036476524</v>
      </c>
      <c r="FV179" s="31">
        <v>5316.6925498426026</v>
      </c>
      <c r="FW179" s="31">
        <v>11430</v>
      </c>
      <c r="FX179" s="31">
        <v>301</v>
      </c>
      <c r="FY179" s="32">
        <v>799215.38450658356</v>
      </c>
      <c r="FZ179" s="31"/>
      <c r="GA179" s="60">
        <v>22969598.669949379</v>
      </c>
    </row>
    <row r="180" spans="1:183">
      <c r="A180" s="61">
        <v>1986</v>
      </c>
      <c r="B180" s="31">
        <v>114135</v>
      </c>
      <c r="C180" s="31">
        <v>149854</v>
      </c>
      <c r="D180" s="31">
        <v>92135</v>
      </c>
      <c r="E180" s="31">
        <v>72873</v>
      </c>
      <c r="F180" s="31">
        <v>898129</v>
      </c>
      <c r="G180" s="31">
        <v>1202151</v>
      </c>
      <c r="H180" s="31">
        <v>822404</v>
      </c>
      <c r="I180" s="31">
        <v>227570</v>
      </c>
      <c r="J180" s="31">
        <v>74507.362313297097</v>
      </c>
      <c r="K180" s="31">
        <v>137620</v>
      </c>
      <c r="L180" s="31">
        <v>130653</v>
      </c>
      <c r="M180" s="31">
        <v>837280</v>
      </c>
      <c r="N180" s="32">
        <v>4759311.3623132966</v>
      </c>
      <c r="O180" s="31">
        <v>32802</v>
      </c>
      <c r="P180" s="31">
        <v>93941</v>
      </c>
      <c r="Q180" s="31">
        <v>85610</v>
      </c>
      <c r="R180" s="31">
        <v>386998</v>
      </c>
      <c r="S180" s="31">
        <v>25556</v>
      </c>
      <c r="T180" s="32">
        <v>5384218.3623132966</v>
      </c>
      <c r="U180" s="31">
        <v>250539</v>
      </c>
      <c r="V180" s="31">
        <v>46372</v>
      </c>
      <c r="W180" s="31">
        <v>468055</v>
      </c>
      <c r="X180" s="31">
        <v>5110480</v>
      </c>
      <c r="Y180" s="32">
        <v>5875446</v>
      </c>
      <c r="Z180" s="31">
        <v>7321.4205919106025</v>
      </c>
      <c r="AA180" s="31">
        <v>57153.932631275246</v>
      </c>
      <c r="AB180" s="31">
        <v>131699.58123953099</v>
      </c>
      <c r="AC180" s="31">
        <v>71216.965381782473</v>
      </c>
      <c r="AD180" s="31">
        <v>217394.41570582738</v>
      </c>
      <c r="AE180" s="31">
        <v>95256.641930835744</v>
      </c>
      <c r="AF180" s="31">
        <v>145690.04251883746</v>
      </c>
      <c r="AG180" s="32">
        <v>725733</v>
      </c>
      <c r="AH180" s="31"/>
      <c r="AI180" s="31"/>
      <c r="AJ180" s="31"/>
      <c r="AK180" s="31"/>
      <c r="AL180" s="31"/>
      <c r="AM180" s="32"/>
      <c r="AN180" s="31"/>
      <c r="AO180" s="31"/>
      <c r="AP180" s="32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2">
        <v>1940363</v>
      </c>
      <c r="BG180" s="31">
        <v>224985</v>
      </c>
      <c r="BH180" s="31">
        <v>729252</v>
      </c>
      <c r="BI180" s="31">
        <v>64093.382574455696</v>
      </c>
      <c r="BJ180" s="31">
        <v>134844</v>
      </c>
      <c r="BK180" s="31">
        <v>457655</v>
      </c>
      <c r="BL180" s="31">
        <v>78348</v>
      </c>
      <c r="BM180" s="31">
        <v>18231</v>
      </c>
      <c r="BN180" s="31">
        <v>152244</v>
      </c>
      <c r="BO180" s="32">
        <v>1859652.3825744558</v>
      </c>
      <c r="BP180" s="31">
        <v>12530</v>
      </c>
      <c r="BQ180" s="31">
        <v>12107</v>
      </c>
      <c r="BR180" s="31">
        <v>30714</v>
      </c>
      <c r="BS180" s="31">
        <v>15057</v>
      </c>
      <c r="BT180" s="31">
        <v>37648</v>
      </c>
      <c r="BU180" s="31">
        <v>9926</v>
      </c>
      <c r="BV180" s="31">
        <v>25199</v>
      </c>
      <c r="BW180" s="31">
        <v>6261</v>
      </c>
      <c r="BX180" s="31">
        <v>7710</v>
      </c>
      <c r="BY180" s="31">
        <v>7119</v>
      </c>
      <c r="BZ180" s="31">
        <v>6077</v>
      </c>
      <c r="CA180" s="31">
        <v>11857</v>
      </c>
      <c r="CB180" s="31">
        <v>11486</v>
      </c>
      <c r="CC180" s="31">
        <v>30630</v>
      </c>
      <c r="CD180" s="31">
        <v>12028</v>
      </c>
      <c r="CE180" s="32">
        <v>236349</v>
      </c>
      <c r="CF180" s="31">
        <v>17142</v>
      </c>
      <c r="CG180" s="32">
        <v>2113143.3825744558</v>
      </c>
      <c r="CH180" s="31">
        <v>1703670</v>
      </c>
      <c r="CI180" s="31">
        <v>848990</v>
      </c>
      <c r="CJ180" s="31">
        <v>342452</v>
      </c>
      <c r="CK180" s="31">
        <v>1904918</v>
      </c>
      <c r="CL180" s="31">
        <v>117371</v>
      </c>
      <c r="CM180" s="31">
        <v>258122</v>
      </c>
      <c r="CN180" s="31">
        <v>165264</v>
      </c>
      <c r="CO180" s="31">
        <v>144552</v>
      </c>
      <c r="CP180" s="31">
        <v>60011</v>
      </c>
      <c r="CQ180" s="31">
        <v>33986</v>
      </c>
      <c r="CR180" s="31">
        <v>77122</v>
      </c>
      <c r="CS180" s="31">
        <v>65434</v>
      </c>
      <c r="CT180" s="31">
        <v>12664</v>
      </c>
      <c r="CU180" s="31">
        <v>147421</v>
      </c>
      <c r="CV180" s="31">
        <v>29975</v>
      </c>
      <c r="CW180" s="31">
        <v>37163</v>
      </c>
      <c r="CX180" s="32">
        <v>5949115</v>
      </c>
      <c r="CY180" s="31">
        <v>12161</v>
      </c>
      <c r="CZ180" s="31">
        <v>7998</v>
      </c>
      <c r="DA180" s="31">
        <v>3463</v>
      </c>
      <c r="DB180" s="31">
        <v>2675</v>
      </c>
      <c r="DC180" s="31">
        <v>53331</v>
      </c>
      <c r="DD180" s="31">
        <v>57056</v>
      </c>
      <c r="DE180" s="31">
        <v>17444.87500974859</v>
      </c>
      <c r="DF180" s="32">
        <v>154128.87500974859</v>
      </c>
      <c r="DG180" s="31">
        <v>1897.1526061889635</v>
      </c>
      <c r="DH180" s="31">
        <v>187780</v>
      </c>
      <c r="DI180" s="31">
        <v>61072.795641187615</v>
      </c>
      <c r="DJ180" s="31">
        <v>49760.438630170916</v>
      </c>
      <c r="DK180" s="31">
        <v>13626.488945899042</v>
      </c>
      <c r="DL180" s="31">
        <v>15351.910714285712</v>
      </c>
      <c r="DM180" s="31">
        <v>9580.8299837045088</v>
      </c>
      <c r="DN180" s="31">
        <v>9906.0609827202388</v>
      </c>
      <c r="DO180" s="31">
        <v>3129.552502910361</v>
      </c>
      <c r="DP180" s="31">
        <v>113260.05675111774</v>
      </c>
      <c r="DQ180" s="31">
        <v>62669.891949655655</v>
      </c>
      <c r="DR180" s="31">
        <v>244752</v>
      </c>
      <c r="DS180" s="31">
        <v>19919.103075423202</v>
      </c>
      <c r="DT180" s="31">
        <v>25114.764425688543</v>
      </c>
      <c r="DU180" s="31">
        <v>5446</v>
      </c>
      <c r="DV180" s="32">
        <v>823267.04620895244</v>
      </c>
      <c r="DW180" s="32">
        <v>6926510.9212187007</v>
      </c>
      <c r="DX180" s="31">
        <v>74747.128365068929</v>
      </c>
      <c r="DY180" s="31">
        <v>5379</v>
      </c>
      <c r="DZ180" s="31">
        <v>5182.0586440677962</v>
      </c>
      <c r="EA180" s="31">
        <v>2773.0831867303341</v>
      </c>
      <c r="EB180" s="31">
        <v>6474.0116887111653</v>
      </c>
      <c r="EC180" s="31">
        <v>3421.2456679096299</v>
      </c>
      <c r="ED180" s="31">
        <v>17721.52472089314</v>
      </c>
      <c r="EE180" s="31">
        <v>354.82241273729329</v>
      </c>
      <c r="EF180" s="31">
        <v>1858.5502697400684</v>
      </c>
      <c r="EG180" s="31">
        <v>2264</v>
      </c>
      <c r="EH180" s="31">
        <v>265.79458239277653</v>
      </c>
      <c r="EI180" s="31">
        <v>5043.5088105726873</v>
      </c>
      <c r="EJ180" s="31">
        <v>18262.209662716501</v>
      </c>
      <c r="EK180" s="31">
        <v>521.44725666723286</v>
      </c>
      <c r="EL180" s="31">
        <v>126933.23442136499</v>
      </c>
      <c r="EM180" s="31">
        <v>474</v>
      </c>
      <c r="EN180" s="31">
        <v>26529.333333333325</v>
      </c>
      <c r="EO180" s="31">
        <v>4603.3888569787487</v>
      </c>
      <c r="EP180" s="31">
        <v>641.14958448753464</v>
      </c>
      <c r="EQ180" s="31">
        <v>13620.553176043557</v>
      </c>
      <c r="ER180" s="31">
        <v>2781.6966532162351</v>
      </c>
      <c r="ES180" s="31">
        <v>746.59206680584543</v>
      </c>
      <c r="ET180" s="31">
        <v>21302.114926739923</v>
      </c>
      <c r="EU180" s="31">
        <v>1479.2023356181776</v>
      </c>
      <c r="EV180" s="31">
        <v>2131</v>
      </c>
      <c r="EW180" s="31">
        <v>13265</v>
      </c>
      <c r="EX180" s="31">
        <v>8212.5429389312976</v>
      </c>
      <c r="EY180" s="31">
        <v>4463.2742107130189</v>
      </c>
      <c r="EZ180" s="31">
        <v>5347.5481171548117</v>
      </c>
      <c r="FA180" s="31">
        <v>1675.7157464212678</v>
      </c>
      <c r="FB180" s="31">
        <v>5817.4851237081111</v>
      </c>
      <c r="FC180" s="31">
        <v>56023</v>
      </c>
      <c r="FD180" s="31">
        <v>12199.301858362631</v>
      </c>
      <c r="FE180" s="31">
        <v>4147.28512575889</v>
      </c>
      <c r="FF180" s="31">
        <v>4282.9449411764699</v>
      </c>
      <c r="FG180" s="31">
        <v>87929.702895322946</v>
      </c>
      <c r="FH180" s="31">
        <v>6309.1102156392935</v>
      </c>
      <c r="FI180" s="31">
        <v>159</v>
      </c>
      <c r="FJ180" s="31">
        <v>8926.2417582417584</v>
      </c>
      <c r="FK180" s="31">
        <v>296.60030943785449</v>
      </c>
      <c r="FL180" s="31">
        <v>3766.5876777251187</v>
      </c>
      <c r="FM180" s="31">
        <v>7056</v>
      </c>
      <c r="FN180" s="31">
        <v>137307.44299065421</v>
      </c>
      <c r="FO180" s="31">
        <v>19290.74023372287</v>
      </c>
      <c r="FP180" s="31">
        <v>1872.3738508682327</v>
      </c>
      <c r="FQ180" s="31">
        <v>11811.183495145631</v>
      </c>
      <c r="FR180" s="31">
        <v>2579.6582733812952</v>
      </c>
      <c r="FS180" s="31">
        <v>22917.89321500143</v>
      </c>
      <c r="FT180" s="31">
        <v>8025.2307692307677</v>
      </c>
      <c r="FU180" s="31">
        <v>19906.538610787738</v>
      </c>
      <c r="FV180" s="31">
        <v>5353.8132214060861</v>
      </c>
      <c r="FW180" s="31">
        <v>11732</v>
      </c>
      <c r="FX180" s="31">
        <v>318</v>
      </c>
      <c r="FY180" s="32">
        <v>816502.86620158772</v>
      </c>
      <c r="FZ180" s="31"/>
      <c r="GA180" s="60">
        <v>23781917.532308042</v>
      </c>
    </row>
    <row r="181" spans="1:183">
      <c r="A181" s="61">
        <v>1987</v>
      </c>
      <c r="B181" s="31">
        <v>116053</v>
      </c>
      <c r="C181" s="31">
        <v>153392</v>
      </c>
      <c r="D181" s="31">
        <v>92406</v>
      </c>
      <c r="E181" s="31">
        <v>75861</v>
      </c>
      <c r="F181" s="31">
        <v>920822</v>
      </c>
      <c r="G181" s="31">
        <v>1220284</v>
      </c>
      <c r="H181" s="31">
        <v>847870</v>
      </c>
      <c r="I181" s="31">
        <v>230788</v>
      </c>
      <c r="J181" s="31">
        <v>76038.631879070308</v>
      </c>
      <c r="K181" s="31">
        <v>141968</v>
      </c>
      <c r="L181" s="31">
        <v>131614</v>
      </c>
      <c r="M181" s="31">
        <v>877143</v>
      </c>
      <c r="N181" s="32">
        <v>4884239.6318790708</v>
      </c>
      <c r="O181" s="31">
        <v>34331</v>
      </c>
      <c r="P181" s="31">
        <v>93507</v>
      </c>
      <c r="Q181" s="31">
        <v>91073</v>
      </c>
      <c r="R181" s="31">
        <v>409027</v>
      </c>
      <c r="S181" s="31">
        <v>26754</v>
      </c>
      <c r="T181" s="32">
        <v>5538931.6318790708</v>
      </c>
      <c r="U181" s="31">
        <v>262925</v>
      </c>
      <c r="V181" s="31">
        <v>46564</v>
      </c>
      <c r="W181" s="31">
        <v>487138</v>
      </c>
      <c r="X181" s="31">
        <v>5290129</v>
      </c>
      <c r="Y181" s="32">
        <v>6086756</v>
      </c>
      <c r="Z181" s="31">
        <v>7513.8060968269128</v>
      </c>
      <c r="AA181" s="31">
        <v>57261.648297749569</v>
      </c>
      <c r="AB181" s="31">
        <v>132365.71189279732</v>
      </c>
      <c r="AC181" s="31">
        <v>72318.936901546767</v>
      </c>
      <c r="AD181" s="31">
        <v>214478.81583047679</v>
      </c>
      <c r="AE181" s="31">
        <v>93251.644812680111</v>
      </c>
      <c r="AF181" s="31">
        <v>143997.43616792251</v>
      </c>
      <c r="AG181" s="32">
        <v>721188</v>
      </c>
      <c r="AH181" s="31"/>
      <c r="AI181" s="31"/>
      <c r="AJ181" s="31"/>
      <c r="AK181" s="31"/>
      <c r="AL181" s="31"/>
      <c r="AM181" s="32"/>
      <c r="AN181" s="31"/>
      <c r="AO181" s="31"/>
      <c r="AP181" s="32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2">
        <v>1965457</v>
      </c>
      <c r="BG181" s="31">
        <v>230797</v>
      </c>
      <c r="BH181" s="31">
        <v>753685</v>
      </c>
      <c r="BI181" s="31">
        <v>68311.238763075293</v>
      </c>
      <c r="BJ181" s="31">
        <v>142086</v>
      </c>
      <c r="BK181" s="31">
        <v>466148</v>
      </c>
      <c r="BL181" s="31">
        <v>85018</v>
      </c>
      <c r="BM181" s="31">
        <v>19676</v>
      </c>
      <c r="BN181" s="31">
        <v>157698</v>
      </c>
      <c r="BO181" s="32">
        <v>1923419.2387630753</v>
      </c>
      <c r="BP181" s="31">
        <v>12858</v>
      </c>
      <c r="BQ181" s="31">
        <v>12683</v>
      </c>
      <c r="BR181" s="31">
        <v>30468</v>
      </c>
      <c r="BS181" s="31">
        <v>16189</v>
      </c>
      <c r="BT181" s="31">
        <v>35288</v>
      </c>
      <c r="BU181" s="31">
        <v>10193</v>
      </c>
      <c r="BV181" s="31">
        <v>26094</v>
      </c>
      <c r="BW181" s="31">
        <v>6214</v>
      </c>
      <c r="BX181" s="31">
        <v>8167</v>
      </c>
      <c r="BY181" s="31">
        <v>7668</v>
      </c>
      <c r="BZ181" s="31">
        <v>6035</v>
      </c>
      <c r="CA181" s="31">
        <v>12150</v>
      </c>
      <c r="CB181" s="31">
        <v>11988</v>
      </c>
      <c r="CC181" s="31">
        <v>32136</v>
      </c>
      <c r="CD181" s="31">
        <v>11473</v>
      </c>
      <c r="CE181" s="32">
        <v>239604</v>
      </c>
      <c r="CF181" s="31">
        <v>17374</v>
      </c>
      <c r="CG181" s="32">
        <v>2180397.2387630753</v>
      </c>
      <c r="CH181" s="31">
        <v>1883027</v>
      </c>
      <c r="CI181" s="31">
        <v>886154</v>
      </c>
      <c r="CJ181" s="31">
        <v>359323</v>
      </c>
      <c r="CK181" s="31">
        <v>1984142</v>
      </c>
      <c r="CL181" s="31">
        <v>122432</v>
      </c>
      <c r="CM181" s="31">
        <v>287854</v>
      </c>
      <c r="CN181" s="31">
        <v>180996</v>
      </c>
      <c r="CO181" s="31">
        <v>167970</v>
      </c>
      <c r="CP181" s="31">
        <v>62521</v>
      </c>
      <c r="CQ181" s="31">
        <v>32624</v>
      </c>
      <c r="CR181" s="31">
        <v>87099</v>
      </c>
      <c r="CS181" s="31">
        <v>68898</v>
      </c>
      <c r="CT181" s="31">
        <v>13164</v>
      </c>
      <c r="CU181" s="31">
        <v>155994</v>
      </c>
      <c r="CV181" s="31">
        <v>32817</v>
      </c>
      <c r="CW181" s="31">
        <v>37529</v>
      </c>
      <c r="CX181" s="32">
        <v>6362544</v>
      </c>
      <c r="CY181" s="31">
        <v>10064</v>
      </c>
      <c r="CZ181" s="31">
        <v>7839</v>
      </c>
      <c r="DA181" s="31">
        <v>3570</v>
      </c>
      <c r="DB181" s="31">
        <v>2768</v>
      </c>
      <c r="DC181" s="31">
        <v>54172</v>
      </c>
      <c r="DD181" s="31">
        <v>59127</v>
      </c>
      <c r="DE181" s="31">
        <v>18063.16247833709</v>
      </c>
      <c r="DF181" s="32">
        <v>155603.16247833709</v>
      </c>
      <c r="DG181" s="31">
        <v>1935.0956583127429</v>
      </c>
      <c r="DH181" s="31">
        <v>184939</v>
      </c>
      <c r="DI181" s="31">
        <v>62811.898768161715</v>
      </c>
      <c r="DJ181" s="31">
        <v>53344.001857815208</v>
      </c>
      <c r="DK181" s="31">
        <v>13997.068210971102</v>
      </c>
      <c r="DL181" s="31">
        <v>14733.151785714284</v>
      </c>
      <c r="DM181" s="31">
        <v>6705.2558392178171</v>
      </c>
      <c r="DN181" s="31">
        <v>10698.509328951553</v>
      </c>
      <c r="DO181" s="31">
        <v>3192.0977881257277</v>
      </c>
      <c r="DP181" s="31">
        <v>118495.1270342772</v>
      </c>
      <c r="DQ181" s="31">
        <v>63865.207551650441</v>
      </c>
      <c r="DR181" s="31">
        <v>266108</v>
      </c>
      <c r="DS181" s="31">
        <v>20630.903128600552</v>
      </c>
      <c r="DT181" s="31">
        <v>26134.83067854348</v>
      </c>
      <c r="DU181" s="31">
        <v>5834</v>
      </c>
      <c r="DV181" s="32">
        <v>853424.1476303417</v>
      </c>
      <c r="DW181" s="32">
        <v>7371571.3101086784</v>
      </c>
      <c r="DX181" s="31">
        <v>74225.269862114248</v>
      </c>
      <c r="DY181" s="31">
        <v>5985</v>
      </c>
      <c r="DZ181" s="31">
        <v>5104.1193220338982</v>
      </c>
      <c r="EA181" s="31">
        <v>3016.9861056259647</v>
      </c>
      <c r="EB181" s="31">
        <v>6364.0012303906497</v>
      </c>
      <c r="EC181" s="31">
        <v>3562.4858521605615</v>
      </c>
      <c r="ED181" s="31">
        <v>16839.383686488949</v>
      </c>
      <c r="EE181" s="31">
        <v>379.83772198407831</v>
      </c>
      <c r="EF181" s="31">
        <v>1811.8921039725356</v>
      </c>
      <c r="EG181" s="31">
        <v>2208</v>
      </c>
      <c r="EH181" s="31">
        <v>276.91083521444699</v>
      </c>
      <c r="EI181" s="31">
        <v>5079.1519823788549</v>
      </c>
      <c r="EJ181" s="31">
        <v>17970.443026435736</v>
      </c>
      <c r="EK181" s="31">
        <v>521.44725666723286</v>
      </c>
      <c r="EL181" s="31">
        <v>130135.01483679526</v>
      </c>
      <c r="EM181" s="31">
        <v>502</v>
      </c>
      <c r="EN181" s="31">
        <v>29020.666666666664</v>
      </c>
      <c r="EO181" s="31">
        <v>4005.0258472142445</v>
      </c>
      <c r="EP181" s="31">
        <v>675.76177285318568</v>
      </c>
      <c r="EQ181" s="31">
        <v>14274.244646098003</v>
      </c>
      <c r="ER181" s="31">
        <v>2870.3156895323996</v>
      </c>
      <c r="ES181" s="31">
        <v>735.48601252609592</v>
      </c>
      <c r="ET181" s="31">
        <v>22568.533424908426</v>
      </c>
      <c r="EU181" s="31">
        <v>1554.5559786747908</v>
      </c>
      <c r="EV181" s="31">
        <v>2189</v>
      </c>
      <c r="EW181" s="31">
        <v>12842</v>
      </c>
      <c r="EX181" s="31">
        <v>8392.7003816793895</v>
      </c>
      <c r="EY181" s="31">
        <v>4571.8896771904938</v>
      </c>
      <c r="EZ181" s="31">
        <v>5448.6359832635981</v>
      </c>
      <c r="FA181" s="31">
        <v>1727.4987218813908</v>
      </c>
      <c r="FB181" s="31">
        <v>6408.2204823050415</v>
      </c>
      <c r="FC181" s="31">
        <v>54762</v>
      </c>
      <c r="FD181" s="31">
        <v>12638.533400301358</v>
      </c>
      <c r="FE181" s="31">
        <v>4268.4687771032086</v>
      </c>
      <c r="FF181" s="31">
        <v>4129.5501176470589</v>
      </c>
      <c r="FG181" s="31">
        <v>87283.512917594649</v>
      </c>
      <c r="FH181" s="31">
        <v>6261.0814637333906</v>
      </c>
      <c r="FI181" s="31">
        <v>156</v>
      </c>
      <c r="FJ181" s="31">
        <v>9290.3736263736264</v>
      </c>
      <c r="FK181" s="31">
        <v>311.44920061887569</v>
      </c>
      <c r="FL181" s="31">
        <v>3965.1895734597156</v>
      </c>
      <c r="FM181" s="31">
        <v>7409</v>
      </c>
      <c r="FN181" s="31">
        <v>140099.08528037384</v>
      </c>
      <c r="FO181" s="31">
        <v>19720.304507512519</v>
      </c>
      <c r="FP181" s="31">
        <v>2031.3886154703314</v>
      </c>
      <c r="FQ181" s="31">
        <v>12413.005825242717</v>
      </c>
      <c r="FR181" s="31">
        <v>2615.982014388489</v>
      </c>
      <c r="FS181" s="31">
        <v>24450.718436873751</v>
      </c>
      <c r="FT181" s="31">
        <v>8533.4448160535103</v>
      </c>
      <c r="FU181" s="31">
        <v>20439.956538610786</v>
      </c>
      <c r="FV181" s="31">
        <v>5497.233997901365</v>
      </c>
      <c r="FW181" s="31">
        <v>11588</v>
      </c>
      <c r="FX181" s="31">
        <v>337</v>
      </c>
      <c r="FY181" s="32">
        <v>829467.75821631518</v>
      </c>
      <c r="FZ181" s="31"/>
      <c r="GA181" s="60">
        <v>24693768.938967139</v>
      </c>
    </row>
    <row r="182" spans="1:183">
      <c r="A182" s="61">
        <v>1988</v>
      </c>
      <c r="B182" s="31">
        <v>119730</v>
      </c>
      <c r="C182" s="31">
        <v>160632</v>
      </c>
      <c r="D182" s="31">
        <v>93482</v>
      </c>
      <c r="E182" s="31">
        <v>79581</v>
      </c>
      <c r="F182" s="31">
        <v>961287</v>
      </c>
      <c r="G182" s="31">
        <v>1260983</v>
      </c>
      <c r="H182" s="31">
        <v>880671</v>
      </c>
      <c r="I182" s="31">
        <v>236824</v>
      </c>
      <c r="J182" s="31">
        <v>76005.891423588502</v>
      </c>
      <c r="K182" s="31">
        <v>145926</v>
      </c>
      <c r="L182" s="31">
        <v>135709</v>
      </c>
      <c r="M182" s="31">
        <v>920841</v>
      </c>
      <c r="N182" s="32">
        <v>5071671.8914235886</v>
      </c>
      <c r="O182" s="31">
        <v>36123</v>
      </c>
      <c r="P182" s="31">
        <v>97670</v>
      </c>
      <c r="Q182" s="31">
        <v>97894</v>
      </c>
      <c r="R182" s="31">
        <v>431389</v>
      </c>
      <c r="S182" s="31">
        <v>28385</v>
      </c>
      <c r="T182" s="32">
        <v>5763132.8914235886</v>
      </c>
      <c r="U182" s="31">
        <v>274737</v>
      </c>
      <c r="V182" s="31">
        <v>46435</v>
      </c>
      <c r="W182" s="31">
        <v>510815</v>
      </c>
      <c r="X182" s="31">
        <v>5512845</v>
      </c>
      <c r="Y182" s="32">
        <v>6344832</v>
      </c>
      <c r="Z182" s="31">
        <v>7712.6472130096518</v>
      </c>
      <c r="AA182" s="31">
        <v>56902.596076168491</v>
      </c>
      <c r="AB182" s="31">
        <v>135307.78894472361</v>
      </c>
      <c r="AC182" s="31">
        <v>73420.908421311076</v>
      </c>
      <c r="AD182" s="31">
        <v>219216.66562792149</v>
      </c>
      <c r="AE182" s="31">
        <v>93020.298991354473</v>
      </c>
      <c r="AF182" s="31">
        <v>141983.0947255113</v>
      </c>
      <c r="AG182" s="32">
        <v>727564</v>
      </c>
      <c r="AH182" s="31"/>
      <c r="AI182" s="31"/>
      <c r="AJ182" s="31"/>
      <c r="AK182" s="31"/>
      <c r="AL182" s="31"/>
      <c r="AM182" s="32"/>
      <c r="AN182" s="31"/>
      <c r="AO182" s="31"/>
      <c r="AP182" s="32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2">
        <v>2007280</v>
      </c>
      <c r="BG182" s="31">
        <v>226438</v>
      </c>
      <c r="BH182" s="31">
        <v>751910</v>
      </c>
      <c r="BI182" s="31">
        <v>73289.658556611001</v>
      </c>
      <c r="BJ182" s="31">
        <v>147896</v>
      </c>
      <c r="BK182" s="31">
        <v>471953</v>
      </c>
      <c r="BL182" s="31">
        <v>78003</v>
      </c>
      <c r="BM182" s="31">
        <v>19676</v>
      </c>
      <c r="BN182" s="31">
        <v>166879</v>
      </c>
      <c r="BO182" s="32">
        <v>1936044.658556611</v>
      </c>
      <c r="BP182" s="31">
        <v>13348</v>
      </c>
      <c r="BQ182" s="31">
        <v>13114</v>
      </c>
      <c r="BR182" s="31">
        <v>31022</v>
      </c>
      <c r="BS182" s="31">
        <v>16300</v>
      </c>
      <c r="BT182" s="31">
        <v>39060</v>
      </c>
      <c r="BU182" s="31">
        <v>10384</v>
      </c>
      <c r="BV182" s="31">
        <v>27110</v>
      </c>
      <c r="BW182" s="31">
        <v>6263</v>
      </c>
      <c r="BX182" s="31">
        <v>8571</v>
      </c>
      <c r="BY182" s="31">
        <v>7889</v>
      </c>
      <c r="BZ182" s="31">
        <v>5367</v>
      </c>
      <c r="CA182" s="31">
        <v>10256</v>
      </c>
      <c r="CB182" s="31">
        <v>12764</v>
      </c>
      <c r="CC182" s="31">
        <v>34228</v>
      </c>
      <c r="CD182" s="31">
        <v>11027</v>
      </c>
      <c r="CE182" s="32">
        <v>246703</v>
      </c>
      <c r="CF182" s="31">
        <v>17611</v>
      </c>
      <c r="CG182" s="32">
        <v>2200358.6585566113</v>
      </c>
      <c r="CH182" s="31">
        <v>2016024</v>
      </c>
      <c r="CI182" s="31">
        <v>978822</v>
      </c>
      <c r="CJ182" s="31">
        <v>379917</v>
      </c>
      <c r="CK182" s="31">
        <v>2107060</v>
      </c>
      <c r="CL182" s="31">
        <v>130699</v>
      </c>
      <c r="CM182" s="31">
        <v>320301</v>
      </c>
      <c r="CN182" s="31">
        <v>205047</v>
      </c>
      <c r="CO182" s="31">
        <v>175747</v>
      </c>
      <c r="CP182" s="31">
        <v>64329</v>
      </c>
      <c r="CQ182" s="31">
        <v>28921</v>
      </c>
      <c r="CR182" s="31">
        <v>94083</v>
      </c>
      <c r="CS182" s="31">
        <v>74982</v>
      </c>
      <c r="CT182" s="31">
        <v>14199</v>
      </c>
      <c r="CU182" s="31">
        <v>166031</v>
      </c>
      <c r="CV182" s="31">
        <v>36491</v>
      </c>
      <c r="CW182" s="31">
        <v>38520</v>
      </c>
      <c r="CX182" s="32">
        <v>6831173</v>
      </c>
      <c r="CY182" s="31">
        <v>9228</v>
      </c>
      <c r="CZ182" s="31">
        <v>8035</v>
      </c>
      <c r="DA182" s="31">
        <v>3681</v>
      </c>
      <c r="DB182" s="31">
        <v>2909</v>
      </c>
      <c r="DC182" s="31">
        <v>55033</v>
      </c>
      <c r="DD182" s="31">
        <v>62685</v>
      </c>
      <c r="DE182" s="31">
        <v>18715.334298153353</v>
      </c>
      <c r="DF182" s="32">
        <v>160286.33429815335</v>
      </c>
      <c r="DG182" s="31">
        <v>2003.4898223320392</v>
      </c>
      <c r="DH182" s="31">
        <v>174532</v>
      </c>
      <c r="DI182" s="31">
        <v>49539.795957043585</v>
      </c>
      <c r="DJ182" s="31">
        <v>54416.534431508546</v>
      </c>
      <c r="DK182" s="31">
        <v>13853.317060288235</v>
      </c>
      <c r="DL182" s="31">
        <v>15247.390624999998</v>
      </c>
      <c r="DM182" s="31">
        <v>6099</v>
      </c>
      <c r="DN182" s="31">
        <v>11018.472145658858</v>
      </c>
      <c r="DO182" s="31">
        <v>3240.1508731082654</v>
      </c>
      <c r="DP182" s="31">
        <v>122283.66473919524</v>
      </c>
      <c r="DQ182" s="31">
        <v>72341.84706720493</v>
      </c>
      <c r="DR182" s="31">
        <v>276460</v>
      </c>
      <c r="DS182" s="31">
        <v>20580.060267659312</v>
      </c>
      <c r="DT182" s="31">
        <v>27249.227218154843</v>
      </c>
      <c r="DU182" s="31">
        <v>6265</v>
      </c>
      <c r="DV182" s="32">
        <v>855129.9502071538</v>
      </c>
      <c r="DW182" s="32">
        <v>7846589.2845053077</v>
      </c>
      <c r="DX182" s="31">
        <v>72671.830597504915</v>
      </c>
      <c r="DY182" s="31">
        <v>6843</v>
      </c>
      <c r="DZ182" s="31">
        <v>5258.1854237288135</v>
      </c>
      <c r="EA182" s="31">
        <v>3492.0417908304307</v>
      </c>
      <c r="EB182" s="31">
        <v>6893.2968317440791</v>
      </c>
      <c r="EC182" s="31">
        <v>3693.5159026102224</v>
      </c>
      <c r="ED182" s="31">
        <v>16072.019366598317</v>
      </c>
      <c r="EE182" s="31">
        <v>391.88456827924063</v>
      </c>
      <c r="EF182" s="31">
        <v>1844.9416380578716</v>
      </c>
      <c r="EG182" s="31">
        <v>2551</v>
      </c>
      <c r="EH182" s="31">
        <v>289.10553047404062</v>
      </c>
      <c r="EI182" s="31">
        <v>5089.0528634361244</v>
      </c>
      <c r="EJ182" s="31">
        <v>17645.927073837738</v>
      </c>
      <c r="EK182" s="31">
        <v>521.44725666723286</v>
      </c>
      <c r="EL182" s="31">
        <v>135593.47181008902</v>
      </c>
      <c r="EM182" s="31">
        <v>538</v>
      </c>
      <c r="EN182" s="31">
        <v>29584.583333333328</v>
      </c>
      <c r="EO182" s="31">
        <v>4086.4445720850085</v>
      </c>
      <c r="EP182" s="31">
        <v>747.12880886426603</v>
      </c>
      <c r="EQ182" s="31">
        <v>15076.502359346641</v>
      </c>
      <c r="ER182" s="31">
        <v>3042.8483266081175</v>
      </c>
      <c r="ES182" s="31">
        <v>764.82588726513563</v>
      </c>
      <c r="ET182" s="31">
        <v>23926.548229548225</v>
      </c>
      <c r="EU182" s="31">
        <v>1753.7786240162482</v>
      </c>
      <c r="EV182" s="31">
        <v>2189</v>
      </c>
      <c r="EW182" s="31">
        <v>12927</v>
      </c>
      <c r="EX182" s="31">
        <v>8524.5229007633588</v>
      </c>
      <c r="EY182" s="31">
        <v>4689.6324937921245</v>
      </c>
      <c r="EZ182" s="31">
        <v>5440.2119944211991</v>
      </c>
      <c r="FA182" s="31">
        <v>1791.8775562372189</v>
      </c>
      <c r="FB182" s="31">
        <v>6844.3820858127156</v>
      </c>
      <c r="FC182" s="31">
        <v>60367</v>
      </c>
      <c r="FD182" s="31">
        <v>13361.140130587644</v>
      </c>
      <c r="FE182" s="31">
        <v>4367.6190372940164</v>
      </c>
      <c r="FF182" s="31">
        <v>4361.6607058823529</v>
      </c>
      <c r="FG182" s="31">
        <v>95947.245211581292</v>
      </c>
      <c r="FH182" s="31">
        <v>6046.2862121542139</v>
      </c>
      <c r="FI182" s="31">
        <v>159</v>
      </c>
      <c r="FJ182" s="31">
        <v>9764.7472527472528</v>
      </c>
      <c r="FK182" s="31">
        <v>324.53635894791125</v>
      </c>
      <c r="FL182" s="31">
        <v>4072.0236966824646</v>
      </c>
      <c r="FM182" s="31">
        <v>7359</v>
      </c>
      <c r="FN182" s="31">
        <v>145854.69345794391</v>
      </c>
      <c r="FO182" s="31">
        <v>19951.608347245405</v>
      </c>
      <c r="FP182" s="31">
        <v>1984.3842510910947</v>
      </c>
      <c r="FQ182" s="31">
        <v>12937.499029126213</v>
      </c>
      <c r="FR182" s="31">
        <v>2733.0251798561153</v>
      </c>
      <c r="FS182" s="31">
        <v>24478.16032064128</v>
      </c>
      <c r="FT182" s="31">
        <v>9147.8528428093632</v>
      </c>
      <c r="FU182" s="31">
        <v>20555.916957702753</v>
      </c>
      <c r="FV182" s="31">
        <v>5841.4438614900318</v>
      </c>
      <c r="FW182" s="31">
        <v>12672</v>
      </c>
      <c r="FX182" s="31">
        <v>356</v>
      </c>
      <c r="FY182" s="32">
        <v>863420.85067973472</v>
      </c>
      <c r="FZ182" s="31"/>
      <c r="GA182" s="60">
        <v>25753177.685165241</v>
      </c>
    </row>
    <row r="183" spans="1:183">
      <c r="A183" s="61">
        <v>1989</v>
      </c>
      <c r="B183" s="31">
        <v>124791</v>
      </c>
      <c r="C183" s="31">
        <v>166396</v>
      </c>
      <c r="D183" s="31">
        <v>93728</v>
      </c>
      <c r="E183" s="31">
        <v>84092</v>
      </c>
      <c r="F183" s="31">
        <v>1000286</v>
      </c>
      <c r="G183" s="31">
        <v>1302212</v>
      </c>
      <c r="H183" s="31">
        <v>906053</v>
      </c>
      <c r="I183" s="31">
        <v>247906</v>
      </c>
      <c r="J183" s="31">
        <v>76732.791019707904</v>
      </c>
      <c r="K183" s="31">
        <v>150411</v>
      </c>
      <c r="L183" s="31">
        <v>141599</v>
      </c>
      <c r="M183" s="31">
        <v>940908</v>
      </c>
      <c r="N183" s="32">
        <v>5235114.7910197079</v>
      </c>
      <c r="O183" s="31">
        <v>38223</v>
      </c>
      <c r="P183" s="31">
        <v>101425</v>
      </c>
      <c r="Q183" s="31">
        <v>102922</v>
      </c>
      <c r="R183" s="31">
        <v>454166</v>
      </c>
      <c r="S183" s="31">
        <v>30000</v>
      </c>
      <c r="T183" s="32">
        <v>5961850.7910197079</v>
      </c>
      <c r="U183" s="31">
        <v>286820</v>
      </c>
      <c r="V183" s="31">
        <v>46850</v>
      </c>
      <c r="W183" s="31">
        <v>523177</v>
      </c>
      <c r="X183" s="31">
        <v>5703521</v>
      </c>
      <c r="Y183" s="32">
        <v>6560368</v>
      </c>
      <c r="Z183" s="31">
        <v>7916.8635156934615</v>
      </c>
      <c r="AA183" s="31">
        <v>55882.887766878252</v>
      </c>
      <c r="AB183" s="31">
        <v>136418</v>
      </c>
      <c r="AC183" s="31">
        <v>71776.174809722565</v>
      </c>
      <c r="AD183" s="31">
        <v>215815.13244001247</v>
      </c>
      <c r="AE183" s="31">
        <v>90051.360951008654</v>
      </c>
      <c r="AF183" s="31">
        <v>140178.5805166846</v>
      </c>
      <c r="AG183" s="32">
        <v>718039</v>
      </c>
      <c r="AH183" s="31"/>
      <c r="AI183" s="31"/>
      <c r="AJ183" s="31"/>
      <c r="AK183" s="31"/>
      <c r="AL183" s="31"/>
      <c r="AM183" s="32"/>
      <c r="AN183" s="31"/>
      <c r="AO183" s="31"/>
      <c r="AP183" s="32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2">
        <v>2037253</v>
      </c>
      <c r="BG183" s="31">
        <v>212373</v>
      </c>
      <c r="BH183" s="31">
        <v>776547</v>
      </c>
      <c r="BI183" s="31">
        <v>81061.942801409998</v>
      </c>
      <c r="BJ183" s="31">
        <v>152686</v>
      </c>
      <c r="BK183" s="31">
        <v>491767</v>
      </c>
      <c r="BL183" s="31">
        <v>68466</v>
      </c>
      <c r="BM183" s="31">
        <v>19930</v>
      </c>
      <c r="BN183" s="31">
        <v>152577</v>
      </c>
      <c r="BO183" s="32">
        <v>1955407.9428014101</v>
      </c>
      <c r="BP183" s="31">
        <v>13735</v>
      </c>
      <c r="BQ183" s="31">
        <v>13867</v>
      </c>
      <c r="BR183" s="31">
        <v>31128</v>
      </c>
      <c r="BS183" s="31">
        <v>18377</v>
      </c>
      <c r="BT183" s="31">
        <v>39123</v>
      </c>
      <c r="BU183" s="31">
        <v>10491</v>
      </c>
      <c r="BV183" s="31">
        <v>28179</v>
      </c>
      <c r="BW183" s="31">
        <v>6329</v>
      </c>
      <c r="BX183" s="31">
        <v>8894</v>
      </c>
      <c r="BY183" s="31">
        <v>8428</v>
      </c>
      <c r="BZ183" s="31">
        <v>5296</v>
      </c>
      <c r="CA183" s="31">
        <v>10215</v>
      </c>
      <c r="CB183" s="31">
        <v>13509</v>
      </c>
      <c r="CC183" s="31">
        <v>35919</v>
      </c>
      <c r="CD183" s="31">
        <v>10937</v>
      </c>
      <c r="CE183" s="32">
        <v>254427</v>
      </c>
      <c r="CF183" s="31">
        <v>17851</v>
      </c>
      <c r="CG183" s="32">
        <v>2227685.9428014103</v>
      </c>
      <c r="CH183" s="31">
        <v>2051813</v>
      </c>
      <c r="CI183" s="31">
        <v>1043912</v>
      </c>
      <c r="CJ183" s="31">
        <v>414090</v>
      </c>
      <c r="CK183" s="31">
        <v>2208858</v>
      </c>
      <c r="CL183" s="31">
        <v>138809</v>
      </c>
      <c r="CM183" s="31">
        <v>340751</v>
      </c>
      <c r="CN183" s="31">
        <v>230043</v>
      </c>
      <c r="CO183" s="31">
        <v>190217</v>
      </c>
      <c r="CP183" s="31">
        <v>65948</v>
      </c>
      <c r="CQ183" s="31">
        <v>29989</v>
      </c>
      <c r="CR183" s="31">
        <v>96478</v>
      </c>
      <c r="CS183" s="31">
        <v>81996</v>
      </c>
      <c r="CT183" s="31">
        <v>14525</v>
      </c>
      <c r="CU183" s="31">
        <v>174001</v>
      </c>
      <c r="CV183" s="31">
        <v>39857</v>
      </c>
      <c r="CW183" s="31">
        <v>39543</v>
      </c>
      <c r="CX183" s="32">
        <v>7160830</v>
      </c>
      <c r="CY183" s="31">
        <v>9284</v>
      </c>
      <c r="CZ183" s="31">
        <v>8233</v>
      </c>
      <c r="DA183" s="31">
        <v>3795</v>
      </c>
      <c r="DB183" s="31">
        <v>3031</v>
      </c>
      <c r="DC183" s="31">
        <v>55934</v>
      </c>
      <c r="DD183" s="31">
        <v>65615</v>
      </c>
      <c r="DE183" s="31">
        <v>19388.579352590117</v>
      </c>
      <c r="DF183" s="32">
        <v>165280.57935259011</v>
      </c>
      <c r="DG183" s="31">
        <v>2053.2749735262973</v>
      </c>
      <c r="DH183" s="31">
        <v>181227</v>
      </c>
      <c r="DI183" s="31">
        <v>45160.35407454201</v>
      </c>
      <c r="DJ183" s="31">
        <v>54894.825984642062</v>
      </c>
      <c r="DK183" s="31">
        <v>12386.86863351694</v>
      </c>
      <c r="DL183" s="31">
        <v>16388.75</v>
      </c>
      <c r="DM183" s="31">
        <v>6105.6257468766989</v>
      </c>
      <c r="DN183" s="31">
        <v>11481.215705501962</v>
      </c>
      <c r="DO183" s="31">
        <v>3275.2372526193249</v>
      </c>
      <c r="DP183" s="31">
        <v>126700.75529061102</v>
      </c>
      <c r="DQ183" s="31">
        <v>65860.206126810721</v>
      </c>
      <c r="DR183" s="31">
        <v>279614</v>
      </c>
      <c r="DS183" s="31">
        <v>22766.303288132589</v>
      </c>
      <c r="DT183" s="31">
        <v>28202.503283984304</v>
      </c>
      <c r="DU183" s="31">
        <v>6706</v>
      </c>
      <c r="DV183" s="32">
        <v>855129.9502071538</v>
      </c>
      <c r="DW183" s="32">
        <v>8181240.5295597436</v>
      </c>
      <c r="DX183" s="31">
        <v>75123.351936966501</v>
      </c>
      <c r="DY183" s="31">
        <v>6959</v>
      </c>
      <c r="DZ183" s="31">
        <v>5143.9952542372885</v>
      </c>
      <c r="EA183" s="31">
        <v>3943.9971995835276</v>
      </c>
      <c r="EB183" s="31">
        <v>6814.4214087972941</v>
      </c>
      <c r="EC183" s="31">
        <v>3747.1191050669008</v>
      </c>
      <c r="ED183" s="31">
        <v>14632.391433128274</v>
      </c>
      <c r="EE183" s="31">
        <v>413.4767299448867</v>
      </c>
      <c r="EF183" s="31">
        <v>1912.9847964688572</v>
      </c>
      <c r="EG183" s="31">
        <v>2698</v>
      </c>
      <c r="EH183" s="31">
        <v>289.60327313769756</v>
      </c>
      <c r="EI183" s="31">
        <v>5277.1696035242294</v>
      </c>
      <c r="EJ183" s="31">
        <v>17541.724703737469</v>
      </c>
      <c r="EK183" s="31">
        <v>525.67861389502286</v>
      </c>
      <c r="EL183" s="31">
        <v>139663.20474777449</v>
      </c>
      <c r="EM183" s="31">
        <v>560</v>
      </c>
      <c r="EN183" s="31">
        <v>30064.333333333328</v>
      </c>
      <c r="EO183" s="31">
        <v>4260.9132682366453</v>
      </c>
      <c r="EP183" s="31">
        <v>799.37673130193912</v>
      </c>
      <c r="EQ183" s="31">
        <v>15843.104174228676</v>
      </c>
      <c r="ER183" s="31">
        <v>3168.3266081177308</v>
      </c>
      <c r="ES183" s="31">
        <v>768.638413361169</v>
      </c>
      <c r="ET183" s="31">
        <v>25017.739010989011</v>
      </c>
      <c r="EU183" s="31">
        <v>1946.807819243463</v>
      </c>
      <c r="EV183" s="31">
        <v>2216</v>
      </c>
      <c r="EW183" s="31">
        <v>13014</v>
      </c>
      <c r="EX183" s="31">
        <v>8867.2614503816803</v>
      </c>
      <c r="EY183" s="31">
        <v>4923.2926569705578</v>
      </c>
      <c r="EZ183" s="31">
        <v>5994.5104602510464</v>
      </c>
      <c r="FA183" s="31">
        <v>1852.057770961145</v>
      </c>
      <c r="FB183" s="31">
        <v>7145.1418728468516</v>
      </c>
      <c r="FC183" s="31">
        <v>61748</v>
      </c>
      <c r="FD183" s="31">
        <v>13899.552988448015</v>
      </c>
      <c r="FE183" s="31">
        <v>4738.1806157849096</v>
      </c>
      <c r="FF183" s="31">
        <v>4367.715764705883</v>
      </c>
      <c r="FG183" s="31">
        <v>102145.88240534521</v>
      </c>
      <c r="FH183" s="31">
        <v>6167.6922239163578</v>
      </c>
      <c r="FI183" s="31">
        <v>162</v>
      </c>
      <c r="FJ183" s="31">
        <v>9597.7142857142862</v>
      </c>
      <c r="FK183" s="31">
        <v>342.97163486333164</v>
      </c>
      <c r="FL183" s="31">
        <v>4163.7914691943124</v>
      </c>
      <c r="FM183" s="31">
        <v>7349</v>
      </c>
      <c r="FN183" s="31">
        <v>148887.58878504671</v>
      </c>
      <c r="FO183" s="31">
        <v>21517.865776293824</v>
      </c>
      <c r="FP183" s="31">
        <v>2110.5959699136411</v>
      </c>
      <c r="FQ183" s="31">
        <v>13371.214563106796</v>
      </c>
      <c r="FR183" s="31">
        <v>2833.924460431655</v>
      </c>
      <c r="FS183" s="31">
        <v>25383.742484969938</v>
      </c>
      <c r="FT183" s="31">
        <v>9815.3578595317722</v>
      </c>
      <c r="FU183" s="31">
        <v>20416.764454792396</v>
      </c>
      <c r="FV183" s="31">
        <v>5900.4994753410283</v>
      </c>
      <c r="FW183" s="31">
        <v>13498</v>
      </c>
      <c r="FX183" s="31">
        <v>376</v>
      </c>
      <c r="FY183" s="32">
        <v>889921.67759388569</v>
      </c>
      <c r="FZ183" s="31"/>
      <c r="GA183" s="60">
        <v>26576358.94097475</v>
      </c>
    </row>
    <row r="184" spans="1:183">
      <c r="A184" s="61">
        <v>1990</v>
      </c>
      <c r="B184" s="31">
        <v>130476</v>
      </c>
      <c r="C184" s="31">
        <v>171442</v>
      </c>
      <c r="D184" s="31">
        <v>94863</v>
      </c>
      <c r="E184" s="31">
        <v>84103</v>
      </c>
      <c r="F184" s="31">
        <v>1026491</v>
      </c>
      <c r="G184" s="31">
        <v>1264438</v>
      </c>
      <c r="H184" s="31">
        <v>925654</v>
      </c>
      <c r="I184" s="31">
        <v>258094</v>
      </c>
      <c r="J184" s="31">
        <v>78333</v>
      </c>
      <c r="K184" s="31">
        <v>152188</v>
      </c>
      <c r="L184" s="31">
        <v>146900</v>
      </c>
      <c r="M184" s="31">
        <v>944610</v>
      </c>
      <c r="N184" s="32">
        <v>5277592</v>
      </c>
      <c r="O184" s="31">
        <v>41459</v>
      </c>
      <c r="P184" s="31">
        <v>101452</v>
      </c>
      <c r="Q184" s="31">
        <v>107427</v>
      </c>
      <c r="R184" s="31">
        <v>474366</v>
      </c>
      <c r="S184" s="31">
        <v>31205</v>
      </c>
      <c r="T184" s="32">
        <v>6033501</v>
      </c>
      <c r="U184" s="31">
        <v>291180</v>
      </c>
      <c r="V184" s="31">
        <v>46729</v>
      </c>
      <c r="W184" s="31">
        <v>524475</v>
      </c>
      <c r="X184" s="31">
        <v>5803200</v>
      </c>
      <c r="Y184" s="32">
        <v>6665584</v>
      </c>
      <c r="Z184" s="31">
        <v>8125</v>
      </c>
      <c r="AA184" s="31">
        <v>49779</v>
      </c>
      <c r="AB184" s="31">
        <v>132560</v>
      </c>
      <c r="AC184" s="31">
        <v>66990</v>
      </c>
      <c r="AD184" s="31">
        <v>194920</v>
      </c>
      <c r="AE184" s="31">
        <v>80277</v>
      </c>
      <c r="AF184" s="31">
        <v>129953</v>
      </c>
      <c r="AG184" s="32">
        <v>662604</v>
      </c>
      <c r="AH184" s="31">
        <v>16530</v>
      </c>
      <c r="AI184" s="31">
        <v>33139</v>
      </c>
      <c r="AJ184" s="31">
        <v>7394</v>
      </c>
      <c r="AK184" s="31">
        <v>21624</v>
      </c>
      <c r="AL184" s="31">
        <v>51266</v>
      </c>
      <c r="AM184" s="32">
        <v>129953</v>
      </c>
      <c r="AN184" s="31">
        <v>91706</v>
      </c>
      <c r="AO184" s="31">
        <v>40854</v>
      </c>
      <c r="AP184" s="32">
        <v>132560</v>
      </c>
      <c r="AQ184" s="31">
        <v>20483</v>
      </c>
      <c r="AR184" s="31">
        <v>33397</v>
      </c>
      <c r="AS184" s="31">
        <v>73389</v>
      </c>
      <c r="AT184" s="31">
        <v>16980</v>
      </c>
      <c r="AU184" s="31">
        <v>41325</v>
      </c>
      <c r="AV184" s="31">
        <v>122295</v>
      </c>
      <c r="AW184" s="31">
        <v>15787</v>
      </c>
      <c r="AX184" s="31">
        <v>26413</v>
      </c>
      <c r="AY184" s="31">
        <v>32010</v>
      </c>
      <c r="AZ184" s="31">
        <v>27112</v>
      </c>
      <c r="BA184" s="31">
        <v>1151040</v>
      </c>
      <c r="BB184" s="31">
        <v>15884</v>
      </c>
      <c r="BC184" s="31">
        <v>13300</v>
      </c>
      <c r="BD184" s="31">
        <v>311112</v>
      </c>
      <c r="BE184" s="31">
        <v>87468</v>
      </c>
      <c r="BF184" s="32">
        <v>1987995</v>
      </c>
      <c r="BG184" s="31">
        <v>212518</v>
      </c>
      <c r="BH184" s="31">
        <v>743765</v>
      </c>
      <c r="BI184" s="31">
        <v>84037.998175868692</v>
      </c>
      <c r="BJ184" s="31">
        <v>159042</v>
      </c>
      <c r="BK184" s="31">
        <v>516692</v>
      </c>
      <c r="BL184" s="31">
        <v>64979</v>
      </c>
      <c r="BM184" s="31">
        <v>20105</v>
      </c>
      <c r="BN184" s="31">
        <v>160648</v>
      </c>
      <c r="BO184" s="32">
        <v>1961786.9981758688</v>
      </c>
      <c r="BP184" s="31">
        <v>14446</v>
      </c>
      <c r="BQ184" s="31">
        <v>14370</v>
      </c>
      <c r="BR184" s="31">
        <v>31087</v>
      </c>
      <c r="BS184" s="31">
        <v>17503</v>
      </c>
      <c r="BT184" s="31">
        <v>40267</v>
      </c>
      <c r="BU184" s="31">
        <v>10805</v>
      </c>
      <c r="BV184" s="31">
        <v>29050</v>
      </c>
      <c r="BW184" s="31">
        <v>6323</v>
      </c>
      <c r="BX184" s="31">
        <v>8898</v>
      </c>
      <c r="BY184" s="31">
        <v>8890</v>
      </c>
      <c r="BZ184" s="31">
        <v>5297</v>
      </c>
      <c r="CA184" s="31">
        <v>10688</v>
      </c>
      <c r="CB184" s="31">
        <v>13923</v>
      </c>
      <c r="CC184" s="31">
        <v>37277</v>
      </c>
      <c r="CD184" s="31">
        <v>11110</v>
      </c>
      <c r="CE184" s="32">
        <v>259934</v>
      </c>
      <c r="CF184" s="31">
        <v>18094</v>
      </c>
      <c r="CG184" s="32">
        <v>2239814.9981758688</v>
      </c>
      <c r="CH184" s="31">
        <v>2123852</v>
      </c>
      <c r="CI184" s="31">
        <v>1098100</v>
      </c>
      <c r="CJ184" s="31">
        <v>450901</v>
      </c>
      <c r="CK184" s="31">
        <v>2321153</v>
      </c>
      <c r="CL184" s="31">
        <v>143025</v>
      </c>
      <c r="CM184" s="31">
        <v>373150</v>
      </c>
      <c r="CN184" s="31">
        <v>255732</v>
      </c>
      <c r="CO184" s="31">
        <v>200477</v>
      </c>
      <c r="CP184" s="31">
        <v>70320</v>
      </c>
      <c r="CQ184" s="31">
        <v>30834</v>
      </c>
      <c r="CR184" s="31">
        <v>99770</v>
      </c>
      <c r="CS184" s="31">
        <v>89823</v>
      </c>
      <c r="CT184" s="31">
        <v>15609</v>
      </c>
      <c r="CU184" s="31">
        <v>182014</v>
      </c>
      <c r="CV184" s="31">
        <v>43330</v>
      </c>
      <c r="CW184" s="31">
        <v>42089</v>
      </c>
      <c r="CX184" s="32">
        <v>7540179</v>
      </c>
      <c r="CY184" s="31">
        <v>8861</v>
      </c>
      <c r="CZ184" s="31">
        <v>8235</v>
      </c>
      <c r="DA184" s="31">
        <v>3912</v>
      </c>
      <c r="DB184" s="31">
        <v>2954</v>
      </c>
      <c r="DC184" s="31">
        <v>56874</v>
      </c>
      <c r="DD184" s="31">
        <v>68959</v>
      </c>
      <c r="DE184" s="31">
        <v>19439.114952491855</v>
      </c>
      <c r="DF184" s="32">
        <v>169234.11495249186</v>
      </c>
      <c r="DG184" s="31">
        <v>2054</v>
      </c>
      <c r="DH184" s="31">
        <v>199819</v>
      </c>
      <c r="DI184" s="31">
        <v>44583</v>
      </c>
      <c r="DJ184" s="31">
        <v>58511</v>
      </c>
      <c r="DK184" s="31">
        <v>12371</v>
      </c>
      <c r="DL184" s="31">
        <v>13111</v>
      </c>
      <c r="DM184" s="31">
        <v>6099</v>
      </c>
      <c r="DN184" s="31">
        <v>11487</v>
      </c>
      <c r="DO184" s="31">
        <v>3276</v>
      </c>
      <c r="DP184" s="31">
        <v>144438</v>
      </c>
      <c r="DQ184" s="31">
        <v>70894</v>
      </c>
      <c r="DR184" s="31">
        <v>305395</v>
      </c>
      <c r="DS184" s="31">
        <v>25496</v>
      </c>
      <c r="DT184" s="31">
        <v>28212</v>
      </c>
      <c r="DU184" s="31">
        <v>7222</v>
      </c>
      <c r="DV184" s="32">
        <v>932968</v>
      </c>
      <c r="DW184" s="32">
        <v>8642381.1149524916</v>
      </c>
      <c r="DX184" s="31">
        <v>73934</v>
      </c>
      <c r="DY184" s="31">
        <v>7202</v>
      </c>
      <c r="DZ184" s="31">
        <v>5347</v>
      </c>
      <c r="EA184" s="31">
        <v>4178</v>
      </c>
      <c r="EB184" s="31">
        <v>6748</v>
      </c>
      <c r="EC184" s="31">
        <v>3879</v>
      </c>
      <c r="ED184" s="31">
        <v>14393</v>
      </c>
      <c r="EE184" s="31">
        <v>430</v>
      </c>
      <c r="EF184" s="31">
        <v>1982</v>
      </c>
      <c r="EG184" s="31">
        <v>2537</v>
      </c>
      <c r="EH184" s="31">
        <v>294</v>
      </c>
      <c r="EI184" s="31">
        <v>5394</v>
      </c>
      <c r="EJ184" s="31">
        <v>16330</v>
      </c>
      <c r="EK184" s="31">
        <v>530</v>
      </c>
      <c r="EL184" s="31">
        <v>143000</v>
      </c>
      <c r="EM184" s="31">
        <v>576</v>
      </c>
      <c r="EN184" s="31">
        <v>29593</v>
      </c>
      <c r="EO184" s="31">
        <v>4500</v>
      </c>
      <c r="EP184" s="31">
        <v>833</v>
      </c>
      <c r="EQ184" s="31">
        <v>16372</v>
      </c>
      <c r="ER184" s="31">
        <v>3304</v>
      </c>
      <c r="ES184" s="31">
        <v>794</v>
      </c>
      <c r="ET184" s="31">
        <v>26093</v>
      </c>
      <c r="EU184" s="31">
        <v>2033</v>
      </c>
      <c r="EV184" s="31">
        <v>2245</v>
      </c>
      <c r="EW184" s="31">
        <v>12780</v>
      </c>
      <c r="EX184" s="31">
        <v>9210</v>
      </c>
      <c r="EY184" s="31">
        <v>5146</v>
      </c>
      <c r="EZ184" s="31">
        <v>6040</v>
      </c>
      <c r="FA184" s="31">
        <v>1825</v>
      </c>
      <c r="FB184" s="31">
        <v>7652</v>
      </c>
      <c r="FC184" s="31">
        <v>64082</v>
      </c>
      <c r="FD184" s="31">
        <v>14105</v>
      </c>
      <c r="FE184" s="31">
        <v>4619</v>
      </c>
      <c r="FF184" s="31">
        <v>4289</v>
      </c>
      <c r="FG184" s="31">
        <v>107459</v>
      </c>
      <c r="FH184" s="31">
        <v>6125</v>
      </c>
      <c r="FI184" s="31">
        <v>166</v>
      </c>
      <c r="FJ184" s="31">
        <v>10032</v>
      </c>
      <c r="FK184" s="31">
        <v>366</v>
      </c>
      <c r="FL184" s="31">
        <v>4335</v>
      </c>
      <c r="FM184" s="31">
        <v>7231</v>
      </c>
      <c r="FN184" s="31">
        <v>147509</v>
      </c>
      <c r="FO184" s="31">
        <v>19793</v>
      </c>
      <c r="FP184" s="31">
        <v>2154</v>
      </c>
      <c r="FQ184" s="31">
        <v>13852</v>
      </c>
      <c r="FR184" s="31">
        <v>2805</v>
      </c>
      <c r="FS184" s="31">
        <v>27387</v>
      </c>
      <c r="FT184" s="31">
        <v>10206</v>
      </c>
      <c r="FU184" s="31">
        <v>19922</v>
      </c>
      <c r="FV184" s="31">
        <v>6432</v>
      </c>
      <c r="FW184" s="31">
        <v>13766</v>
      </c>
      <c r="FX184" s="31">
        <v>395</v>
      </c>
      <c r="FY184" s="32">
        <v>902204</v>
      </c>
      <c r="FZ184" s="31"/>
      <c r="GA184" s="60">
        <v>27134084.11312836</v>
      </c>
    </row>
    <row r="185" spans="1:183">
      <c r="A185" s="61">
        <v>1991</v>
      </c>
      <c r="B185" s="62">
        <v>135168.9020162496</v>
      </c>
      <c r="C185" s="62">
        <v>174584.65923708526</v>
      </c>
      <c r="D185" s="62">
        <v>96096.60112359612</v>
      </c>
      <c r="E185" s="62">
        <v>78731.047625216292</v>
      </c>
      <c r="F185" s="62">
        <v>1038922.0270211326</v>
      </c>
      <c r="G185" s="62">
        <v>1331699.5502456571</v>
      </c>
      <c r="H185" s="62">
        <v>938522.0701664153</v>
      </c>
      <c r="I185" s="62">
        <v>263955.29503816797</v>
      </c>
      <c r="J185" s="62">
        <v>81165.710634827148</v>
      </c>
      <c r="K185" s="62">
        <v>150263</v>
      </c>
      <c r="L185" s="62">
        <v>145681.89554069765</v>
      </c>
      <c r="M185" s="62">
        <v>931716.30722153932</v>
      </c>
      <c r="N185" s="32">
        <v>5366507.065870584</v>
      </c>
      <c r="O185" s="62">
        <v>42258.997830958455</v>
      </c>
      <c r="P185" s="62">
        <v>104597.05150884928</v>
      </c>
      <c r="Q185" s="62">
        <v>112119.52508737122</v>
      </c>
      <c r="R185" s="62">
        <v>486443.34455821774</v>
      </c>
      <c r="S185" s="31">
        <v>32342</v>
      </c>
      <c r="T185" s="32">
        <v>6144267.9848559806</v>
      </c>
      <c r="U185" s="62">
        <v>291916.472881853</v>
      </c>
      <c r="V185" s="62">
        <v>46112.652890913974</v>
      </c>
      <c r="W185" s="62">
        <v>513291.92013034265</v>
      </c>
      <c r="X185" s="62">
        <v>5791930.851878101</v>
      </c>
      <c r="Y185" s="32">
        <v>6643251.897781211</v>
      </c>
      <c r="Z185" s="31">
        <v>5850</v>
      </c>
      <c r="AA185" s="31">
        <v>45597.563999999998</v>
      </c>
      <c r="AB185" s="31">
        <v>115943.71831654961</v>
      </c>
      <c r="AC185" s="31">
        <v>59019.339483460106</v>
      </c>
      <c r="AD185" s="31">
        <v>181245.22890068105</v>
      </c>
      <c r="AE185" s="31">
        <v>69921.266999999993</v>
      </c>
      <c r="AF185" s="31">
        <v>112710.851</v>
      </c>
      <c r="AG185" s="32">
        <v>590287.96870069078</v>
      </c>
      <c r="AH185" s="31">
        <v>14610</v>
      </c>
      <c r="AI185" s="31">
        <v>26146.671000000006</v>
      </c>
      <c r="AJ185" s="31">
        <v>6935.5720000000001</v>
      </c>
      <c r="AK185" s="31">
        <v>19699.464</v>
      </c>
      <c r="AL185" s="31">
        <v>45319.144000000008</v>
      </c>
      <c r="AM185" s="32">
        <v>112710.851</v>
      </c>
      <c r="AN185" s="31">
        <v>81054.402316549618</v>
      </c>
      <c r="AO185" s="31">
        <v>34889.315999999999</v>
      </c>
      <c r="AP185" s="32">
        <v>115943.71831654961</v>
      </c>
      <c r="AQ185" s="31">
        <v>18086.489000000001</v>
      </c>
      <c r="AR185" s="31">
        <v>33163.220999999998</v>
      </c>
      <c r="AS185" s="31">
        <v>72361.553999999989</v>
      </c>
      <c r="AT185" s="31">
        <v>15282</v>
      </c>
      <c r="AU185" s="31">
        <v>32605.425000000003</v>
      </c>
      <c r="AV185" s="31">
        <v>108842.55</v>
      </c>
      <c r="AW185" s="31">
        <v>14539.826999999999</v>
      </c>
      <c r="AX185" s="31">
        <v>23084.962</v>
      </c>
      <c r="AY185" s="31">
        <v>30185.43</v>
      </c>
      <c r="AZ185" s="31">
        <v>22367.4</v>
      </c>
      <c r="BA185" s="31">
        <v>1093488</v>
      </c>
      <c r="BB185" s="31">
        <v>14533.86</v>
      </c>
      <c r="BC185" s="31">
        <v>12674.9</v>
      </c>
      <c r="BD185" s="31">
        <v>284045.25599999999</v>
      </c>
      <c r="BE185" s="31">
        <v>87030.66</v>
      </c>
      <c r="BF185" s="32">
        <v>1862291.534</v>
      </c>
      <c r="BG185" s="31">
        <v>233770</v>
      </c>
      <c r="BH185" s="31">
        <v>751203</v>
      </c>
      <c r="BI185" s="31">
        <v>90734.538073938296</v>
      </c>
      <c r="BJ185" s="31">
        <v>161587</v>
      </c>
      <c r="BK185" s="31">
        <v>538508</v>
      </c>
      <c r="BL185" s="31">
        <v>66603</v>
      </c>
      <c r="BM185" s="31">
        <v>20687</v>
      </c>
      <c r="BN185" s="31">
        <v>177516</v>
      </c>
      <c r="BO185" s="32">
        <v>2040608.5380739383</v>
      </c>
      <c r="BP185" s="31">
        <v>15226</v>
      </c>
      <c r="BQ185" s="31">
        <v>14686</v>
      </c>
      <c r="BR185" s="31">
        <v>27481</v>
      </c>
      <c r="BS185" s="31">
        <v>17643</v>
      </c>
      <c r="BT185" s="31">
        <v>42280</v>
      </c>
      <c r="BU185" s="31">
        <v>11108</v>
      </c>
      <c r="BV185" s="31">
        <v>30125</v>
      </c>
      <c r="BW185" s="31">
        <v>6329</v>
      </c>
      <c r="BX185" s="31">
        <v>9138</v>
      </c>
      <c r="BY185" s="31">
        <v>8917</v>
      </c>
      <c r="BZ185" s="31">
        <v>5281</v>
      </c>
      <c r="CA185" s="31">
        <v>11650</v>
      </c>
      <c r="CB185" s="31">
        <v>14271</v>
      </c>
      <c r="CC185" s="31">
        <v>38136</v>
      </c>
      <c r="CD185" s="31">
        <v>11499</v>
      </c>
      <c r="CE185" s="32">
        <v>263770</v>
      </c>
      <c r="CF185" s="31">
        <v>18545</v>
      </c>
      <c r="CG185" s="32">
        <v>2322923.5380739383</v>
      </c>
      <c r="CH185" s="31">
        <v>2263794</v>
      </c>
      <c r="CI185" s="31">
        <v>1112340</v>
      </c>
      <c r="CJ185" s="31">
        <v>474421</v>
      </c>
      <c r="CK185" s="62">
        <v>2398927.7694869144</v>
      </c>
      <c r="CL185" s="31">
        <v>142191</v>
      </c>
      <c r="CM185" s="31">
        <v>407581.71947254502</v>
      </c>
      <c r="CN185" s="31">
        <v>277618</v>
      </c>
      <c r="CO185" s="31">
        <v>215619.72341420638</v>
      </c>
      <c r="CP185" s="31">
        <v>72668.240548970673</v>
      </c>
      <c r="CQ185" s="31">
        <v>30633.877619156578</v>
      </c>
      <c r="CR185" s="31">
        <v>105395.39622997218</v>
      </c>
      <c r="CS185" s="31">
        <v>98397.025194145899</v>
      </c>
      <c r="CT185" s="31">
        <v>16603</v>
      </c>
      <c r="CU185" s="31">
        <v>191942.03636363635</v>
      </c>
      <c r="CV185" s="31">
        <v>46259.216948753477</v>
      </c>
      <c r="CW185" s="31">
        <v>44025.102424584002</v>
      </c>
      <c r="CX185" s="32">
        <v>7898417.1077028848</v>
      </c>
      <c r="CY185" s="31">
        <v>8932</v>
      </c>
      <c r="CZ185" s="31">
        <v>8860</v>
      </c>
      <c r="DA185" s="31">
        <v>4031</v>
      </c>
      <c r="DB185" s="31">
        <v>2681</v>
      </c>
      <c r="DC185" s="31">
        <v>57846</v>
      </c>
      <c r="DD185" s="31">
        <v>72964.817273884575</v>
      </c>
      <c r="DE185" s="31">
        <v>20296.344551943621</v>
      </c>
      <c r="DF185" s="32">
        <v>175611.1618258282</v>
      </c>
      <c r="DG185" s="31">
        <v>2148.4839999999999</v>
      </c>
      <c r="DH185" s="31">
        <v>220999</v>
      </c>
      <c r="DI185" s="31">
        <v>16540.293000000001</v>
      </c>
      <c r="DJ185" s="31">
        <v>61848.170609363391</v>
      </c>
      <c r="DK185" s="31">
        <v>12655.532999999999</v>
      </c>
      <c r="DL185" s="31">
        <v>7735.49</v>
      </c>
      <c r="DM185" s="31">
        <v>8428.8179999999993</v>
      </c>
      <c r="DN185" s="31">
        <v>12176.22</v>
      </c>
      <c r="DO185" s="31">
        <v>3262.8960000000002</v>
      </c>
      <c r="DP185" s="31">
        <v>156570.79200000002</v>
      </c>
      <c r="DQ185" s="31">
        <v>75927.474000000002</v>
      </c>
      <c r="DR185" s="62">
        <v>308224.39285473892</v>
      </c>
      <c r="DS185" s="31">
        <v>25546.991999999998</v>
      </c>
      <c r="DT185" s="31">
        <v>28296.635999999999</v>
      </c>
      <c r="DU185" s="31">
        <v>7853</v>
      </c>
      <c r="DV185" s="32">
        <v>948214.19146410236</v>
      </c>
      <c r="DW185" s="32">
        <v>9022242.460992815</v>
      </c>
      <c r="DX185" s="31">
        <v>73046.792000000001</v>
      </c>
      <c r="DY185" s="31">
        <v>7252</v>
      </c>
      <c r="DZ185" s="31">
        <v>5598.3089999999993</v>
      </c>
      <c r="EA185" s="31">
        <v>4378.5524001005278</v>
      </c>
      <c r="EB185" s="31">
        <v>7422.8</v>
      </c>
      <c r="EC185" s="31">
        <v>4072.95</v>
      </c>
      <c r="ED185" s="31">
        <v>13846.065999999999</v>
      </c>
      <c r="EE185" s="31">
        <v>421</v>
      </c>
      <c r="EF185" s="31">
        <v>1970.1079999999999</v>
      </c>
      <c r="EG185" s="31">
        <v>2800.8480000000004</v>
      </c>
      <c r="EH185" s="31">
        <v>278.12399999999997</v>
      </c>
      <c r="EI185" s="31">
        <v>5523.4560000000001</v>
      </c>
      <c r="EJ185" s="31">
        <v>16330</v>
      </c>
      <c r="EK185" s="31">
        <v>532.65</v>
      </c>
      <c r="EL185" s="31">
        <v>138424</v>
      </c>
      <c r="EM185" s="31">
        <v>603</v>
      </c>
      <c r="EN185" s="31">
        <v>28202.128999999994</v>
      </c>
      <c r="EO185" s="31">
        <v>4774.5</v>
      </c>
      <c r="EP185" s="31">
        <v>851.32600000000002</v>
      </c>
      <c r="EQ185" s="31">
        <v>17239.716</v>
      </c>
      <c r="ER185" s="31">
        <v>3383.2960000000003</v>
      </c>
      <c r="ES185" s="31">
        <v>834.49399999999991</v>
      </c>
      <c r="ET185" s="31">
        <v>26458.302</v>
      </c>
      <c r="EU185" s="31">
        <v>2116.3530000000001</v>
      </c>
      <c r="EV185" s="31">
        <v>2281</v>
      </c>
      <c r="EW185" s="31">
        <v>12013</v>
      </c>
      <c r="EX185" s="31">
        <v>8629.77</v>
      </c>
      <c r="EY185" s="31">
        <v>5593.7020000000002</v>
      </c>
      <c r="EZ185" s="31">
        <v>5985.64</v>
      </c>
      <c r="FA185" s="31">
        <v>1872.45</v>
      </c>
      <c r="FB185" s="31">
        <v>8141.7280000000001</v>
      </c>
      <c r="FC185" s="31">
        <v>68503.657999999996</v>
      </c>
      <c r="FD185" s="31">
        <v>14796.144999999999</v>
      </c>
      <c r="FE185" s="31">
        <v>4882.2829999999994</v>
      </c>
      <c r="FF185" s="31">
        <v>4396.2249999999995</v>
      </c>
      <c r="FG185" s="31">
        <v>113906.54</v>
      </c>
      <c r="FH185" s="31">
        <v>5861.625</v>
      </c>
      <c r="FI185" s="31">
        <v>166</v>
      </c>
      <c r="FJ185" s="31">
        <v>9991.8719999999994</v>
      </c>
      <c r="FK185" s="31">
        <v>375.88199999999995</v>
      </c>
      <c r="FL185" s="31">
        <v>3988.2</v>
      </c>
      <c r="FM185" s="31">
        <v>6505</v>
      </c>
      <c r="FN185" s="31">
        <v>146033.91</v>
      </c>
      <c r="FO185" s="31">
        <v>21178.51</v>
      </c>
      <c r="FP185" s="31">
        <v>2207.85</v>
      </c>
      <c r="FQ185" s="31">
        <v>14142.891999999998</v>
      </c>
      <c r="FR185" s="31">
        <v>2785.3649999999998</v>
      </c>
      <c r="FS185" s="31">
        <v>28455.092999999997</v>
      </c>
      <c r="FT185" s="31">
        <v>10308.06</v>
      </c>
      <c r="FU185" s="31">
        <v>18248.552</v>
      </c>
      <c r="FV185" s="31">
        <v>6432</v>
      </c>
      <c r="FW185" s="31">
        <v>14523.13</v>
      </c>
      <c r="FX185" s="31">
        <v>401</v>
      </c>
      <c r="FY185" s="32">
        <v>908967.8534001006</v>
      </c>
      <c r="FZ185" s="31"/>
      <c r="GA185" s="60">
        <v>27494233.237804737</v>
      </c>
    </row>
    <row r="186" spans="1:183">
      <c r="A186" s="61">
        <v>1992</v>
      </c>
      <c r="B186" s="62">
        <v>138360.82535803979</v>
      </c>
      <c r="C186" s="62">
        <v>177256.94772140068</v>
      </c>
      <c r="D186" s="62">
        <v>97994.936671958334</v>
      </c>
      <c r="E186" s="62">
        <v>75731.065529780797</v>
      </c>
      <c r="F186" s="62">
        <v>1059124.6592763506</v>
      </c>
      <c r="G186" s="62">
        <v>1361341.409962934</v>
      </c>
      <c r="H186" s="62">
        <v>945660.15388749412</v>
      </c>
      <c r="I186" s="62">
        <v>269301.65582928521</v>
      </c>
      <c r="J186" s="62">
        <v>83844.218320527987</v>
      </c>
      <c r="K186" s="62">
        <v>147330</v>
      </c>
      <c r="L186" s="62">
        <v>145721.05254161192</v>
      </c>
      <c r="M186" s="62">
        <v>933534.8404862422</v>
      </c>
      <c r="N186" s="32">
        <v>5435201.7655856255</v>
      </c>
      <c r="O186" s="62">
        <v>43671.814771231169</v>
      </c>
      <c r="P186" s="62">
        <v>105329.22614095852</v>
      </c>
      <c r="Q186" s="62">
        <v>113341.05306550111</v>
      </c>
      <c r="R186" s="62">
        <v>490963.46750123712</v>
      </c>
      <c r="S186" s="31">
        <v>33161</v>
      </c>
      <c r="T186" s="32">
        <v>6221668.3270645533</v>
      </c>
      <c r="U186" s="62">
        <v>302570.73938290047</v>
      </c>
      <c r="V186" s="62">
        <v>46620.952084171404</v>
      </c>
      <c r="W186" s="62">
        <v>517778.76055206446</v>
      </c>
      <c r="X186" s="62">
        <v>5985151.5010630758</v>
      </c>
      <c r="Y186" s="32">
        <v>6852121.9530822122</v>
      </c>
      <c r="Z186" s="31">
        <v>5428.8</v>
      </c>
      <c r="AA186" s="31">
        <v>42268.941828000003</v>
      </c>
      <c r="AB186" s="31">
        <v>113300.2266436755</v>
      </c>
      <c r="AC186" s="31">
        <v>57210.880895334107</v>
      </c>
      <c r="AD186" s="31">
        <v>185803.51159849297</v>
      </c>
      <c r="AE186" s="31">
        <v>63768.195503999996</v>
      </c>
      <c r="AF186" s="31">
        <v>91391.431045000005</v>
      </c>
      <c r="AG186" s="32">
        <v>559171.9875145026</v>
      </c>
      <c r="AH186" s="31">
        <v>10535</v>
      </c>
      <c r="AI186" s="31">
        <v>23087.510493000002</v>
      </c>
      <c r="AJ186" s="31">
        <v>6477.8242479999999</v>
      </c>
      <c r="AK186" s="31">
        <v>18615.993479999997</v>
      </c>
      <c r="AL186" s="31">
        <v>32675.102824000005</v>
      </c>
      <c r="AM186" s="32">
        <v>91391.431045000005</v>
      </c>
      <c r="AN186" s="31">
        <v>80643.826867675496</v>
      </c>
      <c r="AO186" s="31">
        <v>32656.399775999998</v>
      </c>
      <c r="AP186" s="32">
        <v>113300.2266436755</v>
      </c>
      <c r="AQ186" s="31">
        <v>10526.336598000002</v>
      </c>
      <c r="AR186" s="31">
        <v>25668.333054000002</v>
      </c>
      <c r="AS186" s="31">
        <v>65414.844816000012</v>
      </c>
      <c r="AT186" s="31">
        <v>13127.237999999998</v>
      </c>
      <c r="AU186" s="31">
        <v>17965.589175000005</v>
      </c>
      <c r="AV186" s="31">
        <v>103073.89485</v>
      </c>
      <c r="AW186" s="31">
        <v>12533.330873999999</v>
      </c>
      <c r="AX186" s="31">
        <v>15674.689198</v>
      </c>
      <c r="AY186" s="31">
        <v>23755.933409999994</v>
      </c>
      <c r="AZ186" s="31">
        <v>15880.853999999999</v>
      </c>
      <c r="BA186" s="31">
        <v>934932.24</v>
      </c>
      <c r="BB186" s="31">
        <v>9839.4232199999988</v>
      </c>
      <c r="BC186" s="31">
        <v>10773.664999999999</v>
      </c>
      <c r="BD186" s="31">
        <v>255924.77565600001</v>
      </c>
      <c r="BE186" s="31">
        <v>77370.256739999997</v>
      </c>
      <c r="BF186" s="32">
        <v>1592461.4045910002</v>
      </c>
      <c r="BG186" s="31">
        <v>254575</v>
      </c>
      <c r="BH186" s="31">
        <v>748949</v>
      </c>
      <c r="BI186" s="31">
        <v>101873.6550007686</v>
      </c>
      <c r="BJ186" s="31">
        <v>167889</v>
      </c>
      <c r="BK186" s="31">
        <v>558049</v>
      </c>
      <c r="BL186" s="31">
        <v>66004</v>
      </c>
      <c r="BM186" s="31">
        <v>22218</v>
      </c>
      <c r="BN186" s="31">
        <v>189942</v>
      </c>
      <c r="BO186" s="32">
        <v>2109499.6550007686</v>
      </c>
      <c r="BP186" s="31">
        <v>15485</v>
      </c>
      <c r="BQ186" s="31">
        <v>15729</v>
      </c>
      <c r="BR186" s="31">
        <v>23689</v>
      </c>
      <c r="BS186" s="31">
        <v>18772</v>
      </c>
      <c r="BT186" s="31">
        <v>43549</v>
      </c>
      <c r="BU186" s="31">
        <v>11918</v>
      </c>
      <c r="BV186" s="31">
        <v>31601</v>
      </c>
      <c r="BW186" s="31">
        <v>5456</v>
      </c>
      <c r="BX186" s="31">
        <v>9668</v>
      </c>
      <c r="BY186" s="31">
        <v>9140</v>
      </c>
      <c r="BZ186" s="31">
        <v>5323</v>
      </c>
      <c r="CA186" s="31">
        <v>12605</v>
      </c>
      <c r="CB186" s="31">
        <v>14514</v>
      </c>
      <c r="CC186" s="31">
        <v>39877</v>
      </c>
      <c r="CD186" s="31">
        <v>11372</v>
      </c>
      <c r="CE186" s="32">
        <v>268698</v>
      </c>
      <c r="CF186" s="31">
        <v>19007</v>
      </c>
      <c r="CG186" s="32">
        <v>2397204.6550007686</v>
      </c>
      <c r="CH186" s="31">
        <v>2483921</v>
      </c>
      <c r="CI186" s="31">
        <v>1169301</v>
      </c>
      <c r="CJ186" s="31">
        <v>526321</v>
      </c>
      <c r="CK186" s="62">
        <v>2422244.7903669062</v>
      </c>
      <c r="CL186" s="31">
        <v>142668</v>
      </c>
      <c r="CM186" s="31">
        <v>429744.29497308697</v>
      </c>
      <c r="CN186" s="31">
        <v>300059</v>
      </c>
      <c r="CO186" s="31">
        <v>231766.49221475201</v>
      </c>
      <c r="CP186" s="31">
        <v>76330.100810979406</v>
      </c>
      <c r="CQ186" s="31">
        <v>33592.952663675525</v>
      </c>
      <c r="CR186" s="31">
        <v>112335.74812018263</v>
      </c>
      <c r="CS186" s="31">
        <v>107139.71695745303</v>
      </c>
      <c r="CT186" s="31">
        <v>17285</v>
      </c>
      <c r="CU186" s="31">
        <v>205962.22043028896</v>
      </c>
      <c r="CV186" s="31">
        <v>49354.917637896535</v>
      </c>
      <c r="CW186" s="31">
        <v>45917.973431236729</v>
      </c>
      <c r="CX186" s="32">
        <v>8353944.207606459</v>
      </c>
      <c r="CY186" s="31">
        <v>9021</v>
      </c>
      <c r="CZ186" s="31">
        <v>9482</v>
      </c>
      <c r="DA186" s="31">
        <v>4245</v>
      </c>
      <c r="DB186" s="31">
        <v>2426</v>
      </c>
      <c r="DC186" s="31">
        <v>53391</v>
      </c>
      <c r="DD186" s="31">
        <v>79312.673814864203</v>
      </c>
      <c r="DE186" s="31">
        <v>21191.296871533163</v>
      </c>
      <c r="DF186" s="32">
        <v>179068.97068639734</v>
      </c>
      <c r="DG186" s="31">
        <v>2316.065752</v>
      </c>
      <c r="DH186" s="31">
        <v>234472</v>
      </c>
      <c r="DI186" s="31">
        <v>21370.058556000004</v>
      </c>
      <c r="DJ186" s="31">
        <v>66051.338803567007</v>
      </c>
      <c r="DK186" s="31">
        <v>14806.973609999999</v>
      </c>
      <c r="DL186" s="31">
        <v>13722.759259999999</v>
      </c>
      <c r="DM186" s="31">
        <v>8808.1148099999991</v>
      </c>
      <c r="DN186" s="31">
        <v>13211.198700000001</v>
      </c>
      <c r="DO186" s="31">
        <v>3566.3453280000003</v>
      </c>
      <c r="DP186" s="31">
        <v>160954.77417600001</v>
      </c>
      <c r="DQ186" s="31">
        <v>81318.324653999996</v>
      </c>
      <c r="DR186" s="62">
        <v>326669.62330857344</v>
      </c>
      <c r="DS186" s="31">
        <v>26236.760783999995</v>
      </c>
      <c r="DT186" s="31">
        <v>29683.171163999996</v>
      </c>
      <c r="DU186" s="31">
        <v>8555</v>
      </c>
      <c r="DV186" s="32">
        <v>1011742.5089061406</v>
      </c>
      <c r="DW186" s="32">
        <v>9544755.6871989965</v>
      </c>
      <c r="DX186" s="31">
        <v>74215.540672000003</v>
      </c>
      <c r="DY186" s="31">
        <v>7180</v>
      </c>
      <c r="DZ186" s="31">
        <v>5822.2413599999991</v>
      </c>
      <c r="EA186" s="31">
        <v>4509.9089721035434</v>
      </c>
      <c r="EB186" s="31">
        <v>7608.37</v>
      </c>
      <c r="EC186" s="31">
        <v>4101.46065</v>
      </c>
      <c r="ED186" s="31">
        <v>13416.837954000001</v>
      </c>
      <c r="EE186" s="31">
        <v>413</v>
      </c>
      <c r="EF186" s="31">
        <v>1844.021088</v>
      </c>
      <c r="EG186" s="31">
        <v>2868.0683520000007</v>
      </c>
      <c r="EH186" s="31">
        <v>301.76453999999995</v>
      </c>
      <c r="EI186" s="31">
        <v>5667.0658560000002</v>
      </c>
      <c r="EJ186" s="31">
        <v>16297.34</v>
      </c>
      <c r="EK186" s="31">
        <v>531.5847</v>
      </c>
      <c r="EL186" s="31">
        <v>142991.99199999997</v>
      </c>
      <c r="EM186" s="31">
        <v>668</v>
      </c>
      <c r="EN186" s="31">
        <v>26763.820420999993</v>
      </c>
      <c r="EO186" s="31">
        <v>4616.941499999999</v>
      </c>
      <c r="EP186" s="31">
        <v>888.78434400000003</v>
      </c>
      <c r="EQ186" s="31">
        <v>17912.064923999998</v>
      </c>
      <c r="ER186" s="31">
        <v>3501.7113600000002</v>
      </c>
      <c r="ES186" s="31">
        <v>843.67343399999982</v>
      </c>
      <c r="ET186" s="31">
        <v>26246.635584000003</v>
      </c>
      <c r="EU186" s="31">
        <v>2213.705238</v>
      </c>
      <c r="EV186" s="31">
        <v>2321</v>
      </c>
      <c r="EW186" s="31">
        <v>11508</v>
      </c>
      <c r="EX186" s="31">
        <v>8733.3272400000005</v>
      </c>
      <c r="EY186" s="31">
        <v>5185.3617540000005</v>
      </c>
      <c r="EZ186" s="31">
        <v>6488.4337600000008</v>
      </c>
      <c r="FA186" s="31">
        <v>1904.2816499999999</v>
      </c>
      <c r="FB186" s="31">
        <v>8532.5309440000001</v>
      </c>
      <c r="FC186" s="31">
        <v>65763.511679999996</v>
      </c>
      <c r="FD186" s="31">
        <v>13597.657254999998</v>
      </c>
      <c r="FE186" s="31">
        <v>5346.0998849999996</v>
      </c>
      <c r="FF186" s="31">
        <v>4110.4703749999999</v>
      </c>
      <c r="FG186" s="31">
        <v>116868.11004000001</v>
      </c>
      <c r="FH186" s="31">
        <v>6248.4922500000002</v>
      </c>
      <c r="FI186" s="31">
        <v>167</v>
      </c>
      <c r="FJ186" s="31">
        <v>10211.693184</v>
      </c>
      <c r="FK186" s="31">
        <v>401.81785799999994</v>
      </c>
      <c r="FL186" s="31">
        <v>3605.3328000000001</v>
      </c>
      <c r="FM186" s="31">
        <v>5536</v>
      </c>
      <c r="FN186" s="31">
        <v>142967.19788999998</v>
      </c>
      <c r="FO186" s="31">
        <v>22279.792520000003</v>
      </c>
      <c r="FP186" s="31">
        <v>2236.5520499999998</v>
      </c>
      <c r="FQ186" s="31">
        <v>14227.749351999999</v>
      </c>
      <c r="FR186" s="31">
        <v>2673.9503999999997</v>
      </c>
      <c r="FS186" s="31">
        <v>30674.590253999999</v>
      </c>
      <c r="FT186" s="31">
        <v>10627.609859999999</v>
      </c>
      <c r="FU186" s="31">
        <v>16332.454039999999</v>
      </c>
      <c r="FV186" s="31">
        <v>6322.655999999999</v>
      </c>
      <c r="FW186" s="31">
        <v>13216.0483</v>
      </c>
      <c r="FX186" s="31">
        <v>405</v>
      </c>
      <c r="FY186" s="32">
        <v>909917.25429010356</v>
      </c>
      <c r="FZ186" s="31"/>
      <c r="GA186" s="60">
        <v>28077301.268742137</v>
      </c>
    </row>
    <row r="187" spans="1:183">
      <c r="A187" s="61">
        <v>1993</v>
      </c>
      <c r="B187" s="62">
        <v>138821.81801104711</v>
      </c>
      <c r="C187" s="62">
        <v>175551.96083977591</v>
      </c>
      <c r="D187" s="62">
        <v>97907.111014762937</v>
      </c>
      <c r="E187" s="62">
        <v>74790.215113858227</v>
      </c>
      <c r="F187" s="62">
        <v>1048641.2889702288</v>
      </c>
      <c r="G187" s="62">
        <v>1350420.7248039371</v>
      </c>
      <c r="H187" s="62">
        <v>937302.93993546709</v>
      </c>
      <c r="I187" s="62">
        <v>271352.43743927823</v>
      </c>
      <c r="J187" s="62">
        <v>86129.241028688601</v>
      </c>
      <c r="K187" s="62">
        <v>144709</v>
      </c>
      <c r="L187" s="62">
        <v>145386.76632138205</v>
      </c>
      <c r="M187" s="62">
        <v>955304.89328583551</v>
      </c>
      <c r="N187" s="32">
        <v>5426318.3967642616</v>
      </c>
      <c r="O187" s="62">
        <v>44847.699678041994</v>
      </c>
      <c r="P187" s="62">
        <v>103643.90052034998</v>
      </c>
      <c r="Q187" s="62">
        <v>111025.22178410208</v>
      </c>
      <c r="R187" s="62">
        <v>485899.18299245473</v>
      </c>
      <c r="S187" s="31">
        <v>34633</v>
      </c>
      <c r="T187" s="32">
        <v>6206367.4017392099</v>
      </c>
      <c r="U187" s="62">
        <v>314360.36038704624</v>
      </c>
      <c r="V187" s="62">
        <v>49627.334172849696</v>
      </c>
      <c r="W187" s="62">
        <v>529920.69718203892</v>
      </c>
      <c r="X187" s="62">
        <v>6146209.8369950391</v>
      </c>
      <c r="Y187" s="32">
        <v>7040118.2287369743</v>
      </c>
      <c r="Z187" s="31">
        <v>5949.9647999999997</v>
      </c>
      <c r="AA187" s="31">
        <v>41634.907700579999</v>
      </c>
      <c r="AB187" s="31">
        <v>113971.05048452114</v>
      </c>
      <c r="AC187" s="31">
        <v>56881.283807859261</v>
      </c>
      <c r="AD187" s="31">
        <v>192749.42035580348</v>
      </c>
      <c r="AE187" s="31">
        <v>64724.71843655999</v>
      </c>
      <c r="AF187" s="31">
        <v>76267.909534608014</v>
      </c>
      <c r="AG187" s="32">
        <v>552179.25511993188</v>
      </c>
      <c r="AH187" s="31">
        <v>7287</v>
      </c>
      <c r="AI187" s="31">
        <v>21240.509653560002</v>
      </c>
      <c r="AJ187" s="31">
        <v>5991.9874294000001</v>
      </c>
      <c r="AK187" s="31">
        <v>19137.241297439999</v>
      </c>
      <c r="AL187" s="31">
        <v>22611.171154208001</v>
      </c>
      <c r="AM187" s="32">
        <v>76267.909534608014</v>
      </c>
      <c r="AN187" s="31">
        <v>80693.747789452376</v>
      </c>
      <c r="AO187" s="31">
        <v>33277.302695068771</v>
      </c>
      <c r="AP187" s="32">
        <v>113971.05048452114</v>
      </c>
      <c r="AQ187" s="31">
        <v>9600.0189773760012</v>
      </c>
      <c r="AR187" s="31">
        <v>19738.948118526001</v>
      </c>
      <c r="AS187" s="31">
        <v>60443.316609984024</v>
      </c>
      <c r="AT187" s="31">
        <v>12011.422769999997</v>
      </c>
      <c r="AU187" s="31">
        <v>12701.671546725005</v>
      </c>
      <c r="AV187" s="31">
        <v>93591.096523800006</v>
      </c>
      <c r="AW187" s="31">
        <v>10590.664588529999</v>
      </c>
      <c r="AX187" s="31">
        <v>13887.774629428</v>
      </c>
      <c r="AY187" s="31">
        <v>19907.472197579998</v>
      </c>
      <c r="AZ187" s="31">
        <v>15690.283751999999</v>
      </c>
      <c r="BA187" s="31">
        <v>853593.13511999988</v>
      </c>
      <c r="BB187" s="31">
        <v>8235.5972351399978</v>
      </c>
      <c r="BC187" s="31">
        <v>10935.269974999997</v>
      </c>
      <c r="BD187" s="31">
        <v>219583.45751284799</v>
      </c>
      <c r="BE187" s="31">
        <v>75590.740834979981</v>
      </c>
      <c r="BF187" s="32">
        <v>1436100.8703919169</v>
      </c>
      <c r="BG187" s="31">
        <v>269341</v>
      </c>
      <c r="BH187" s="31">
        <v>782652</v>
      </c>
      <c r="BI187" s="31">
        <v>109003.8352444209</v>
      </c>
      <c r="BJ187" s="31">
        <v>175444</v>
      </c>
      <c r="BK187" s="31">
        <v>568934</v>
      </c>
      <c r="BL187" s="31">
        <v>69766</v>
      </c>
      <c r="BM187" s="31">
        <v>22907</v>
      </c>
      <c r="BN187" s="31">
        <v>189182</v>
      </c>
      <c r="BO187" s="32">
        <v>2187229.8352444209</v>
      </c>
      <c r="BP187" s="31">
        <v>16135</v>
      </c>
      <c r="BQ187" s="31">
        <v>16641</v>
      </c>
      <c r="BR187" s="31">
        <v>19898</v>
      </c>
      <c r="BS187" s="31">
        <v>19148</v>
      </c>
      <c r="BT187" s="31">
        <v>44507</v>
      </c>
      <c r="BU187" s="31">
        <v>12681</v>
      </c>
      <c r="BV187" s="31">
        <v>32865</v>
      </c>
      <c r="BW187" s="31">
        <v>5336</v>
      </c>
      <c r="BX187" s="31">
        <v>10355</v>
      </c>
      <c r="BY187" s="31">
        <v>9304</v>
      </c>
      <c r="BZ187" s="31">
        <v>5302</v>
      </c>
      <c r="CA187" s="31">
        <v>13273</v>
      </c>
      <c r="CB187" s="31">
        <v>15094</v>
      </c>
      <c r="CC187" s="31">
        <v>41729</v>
      </c>
      <c r="CD187" s="31">
        <v>11236</v>
      </c>
      <c r="CE187" s="32">
        <v>273504</v>
      </c>
      <c r="CF187" s="31">
        <v>19481</v>
      </c>
      <c r="CG187" s="32">
        <v>2480214.8352444209</v>
      </c>
      <c r="CH187" s="31">
        <v>2724344</v>
      </c>
      <c r="CI187" s="31">
        <v>1238272</v>
      </c>
      <c r="CJ187" s="31">
        <v>564053</v>
      </c>
      <c r="CK187" s="62">
        <v>2428241.9917259626</v>
      </c>
      <c r="CL187" s="31">
        <v>145704</v>
      </c>
      <c r="CM187" s="31">
        <v>453343.72189024475</v>
      </c>
      <c r="CN187" s="31">
        <v>325215</v>
      </c>
      <c r="CO187" s="31">
        <v>248022.65117412063</v>
      </c>
      <c r="CP187" s="31">
        <v>79821.754210854648</v>
      </c>
      <c r="CQ187" s="31">
        <v>35621.967838916025</v>
      </c>
      <c r="CR187" s="31">
        <v>119466.24168251813</v>
      </c>
      <c r="CS187" s="31">
        <v>117741.13126433095</v>
      </c>
      <c r="CT187" s="31">
        <v>17950</v>
      </c>
      <c r="CU187" s="31">
        <v>209583.68860577937</v>
      </c>
      <c r="CV187" s="31">
        <v>55403.882927182669</v>
      </c>
      <c r="CW187" s="31">
        <v>49086.429916371249</v>
      </c>
      <c r="CX187" s="32">
        <v>8811871.4612362813</v>
      </c>
      <c r="CY187" s="31">
        <v>8741</v>
      </c>
      <c r="CZ187" s="31">
        <v>9870</v>
      </c>
      <c r="DA187" s="31">
        <v>4674</v>
      </c>
      <c r="DB187" s="31">
        <v>2354</v>
      </c>
      <c r="DC187" s="31">
        <v>53552</v>
      </c>
      <c r="DD187" s="31">
        <v>85719.577753697857</v>
      </c>
      <c r="DE187" s="31">
        <v>22125.015049712983</v>
      </c>
      <c r="DF187" s="32">
        <v>187035.59280341087</v>
      </c>
      <c r="DG187" s="31">
        <v>2508.2992094159999</v>
      </c>
      <c r="DH187" s="31">
        <v>239395</v>
      </c>
      <c r="DI187" s="31">
        <v>21370.058556000004</v>
      </c>
      <c r="DJ187" s="31">
        <v>68297.859734951693</v>
      </c>
      <c r="DK187" s="31">
        <v>15665.778079379999</v>
      </c>
      <c r="DL187" s="31">
        <v>18415.942926920001</v>
      </c>
      <c r="DM187" s="31">
        <v>9424.6828466999996</v>
      </c>
      <c r="DN187" s="31">
        <v>14017.081820699999</v>
      </c>
      <c r="DO187" s="31">
        <v>3552.0799466880003</v>
      </c>
      <c r="DP187" s="31">
        <v>159989.04553094401</v>
      </c>
      <c r="DQ187" s="31">
        <v>89938.067067324009</v>
      </c>
      <c r="DR187" s="62">
        <v>352940.36698864755</v>
      </c>
      <c r="DS187" s="31">
        <v>26000.629936943991</v>
      </c>
      <c r="DT187" s="31">
        <v>30543.983127755993</v>
      </c>
      <c r="DU187" s="31">
        <v>9308</v>
      </c>
      <c r="DV187" s="32">
        <v>1061366.8757723714</v>
      </c>
      <c r="DW187" s="32">
        <v>10060273.929812064</v>
      </c>
      <c r="DX187" s="31">
        <v>72582.798777215998</v>
      </c>
      <c r="DY187" s="31">
        <v>5241</v>
      </c>
      <c r="DZ187" s="31">
        <v>6026.0198075999988</v>
      </c>
      <c r="EA187" s="31">
        <v>4600.1071515456142</v>
      </c>
      <c r="EB187" s="31">
        <v>7547.5030399999996</v>
      </c>
      <c r="EC187" s="31">
        <v>3859.474471649999</v>
      </c>
      <c r="ED187" s="31">
        <v>12987.499139472</v>
      </c>
      <c r="EE187" s="31">
        <v>434.48101967999992</v>
      </c>
      <c r="EF187" s="31">
        <v>1849.5531512639998</v>
      </c>
      <c r="EG187" s="31">
        <v>2816.4431216640005</v>
      </c>
      <c r="EH187" s="31">
        <v>310.81747619999999</v>
      </c>
      <c r="EI187" s="31">
        <v>5610.3951974399997</v>
      </c>
      <c r="EJ187" s="31">
        <v>16264.745320000002</v>
      </c>
      <c r="EK187" s="31">
        <v>510.85289670000003</v>
      </c>
      <c r="EL187" s="31">
        <v>145279.86387199996</v>
      </c>
      <c r="EM187" s="31">
        <v>710</v>
      </c>
      <c r="EN187" s="31">
        <v>30350.172357413994</v>
      </c>
      <c r="EO187" s="31">
        <v>4727.7480959999994</v>
      </c>
      <c r="EP187" s="31">
        <v>943.00018898400003</v>
      </c>
      <c r="EQ187" s="31">
        <v>18807.668170199999</v>
      </c>
      <c r="ER187" s="31">
        <v>3673.29521664</v>
      </c>
      <c r="ES187" s="31">
        <v>861.39057611399971</v>
      </c>
      <c r="ET187" s="31">
        <v>26351.622126336002</v>
      </c>
      <c r="EU187" s="31">
        <v>2295.6123318060004</v>
      </c>
      <c r="EV187" s="31">
        <v>2374</v>
      </c>
      <c r="EW187" s="31">
        <v>10979</v>
      </c>
      <c r="EX187" s="31">
        <v>8916.7271120400001</v>
      </c>
      <c r="EY187" s="31">
        <v>5688</v>
      </c>
      <c r="EZ187" s="31">
        <v>6332.7113497600003</v>
      </c>
      <c r="FA187" s="31">
        <v>2009.0171407499997</v>
      </c>
      <c r="FB187" s="31">
        <v>9104.2105172480005</v>
      </c>
      <c r="FC187" s="31">
        <v>65105.876563199992</v>
      </c>
      <c r="FD187" s="31">
        <v>14780.653436184997</v>
      </c>
      <c r="FE187" s="31">
        <v>5239.1778872999994</v>
      </c>
      <c r="FF187" s="31">
        <v>4168.01696025</v>
      </c>
      <c r="FG187" s="31">
        <v>119439.20846088002</v>
      </c>
      <c r="FH187" s="31">
        <v>5729.8673932500005</v>
      </c>
      <c r="FI187" s="31">
        <v>169</v>
      </c>
      <c r="FJ187" s="31">
        <v>9987.0359339520001</v>
      </c>
      <c r="FK187" s="31">
        <v>427.93601876999992</v>
      </c>
      <c r="FL187" s="31">
        <v>3608.9381327999999</v>
      </c>
      <c r="FM187" s="31">
        <v>5536</v>
      </c>
      <c r="FN187" s="31">
        <v>144682.80426467999</v>
      </c>
      <c r="FO187" s="31">
        <v>22903.626710560002</v>
      </c>
      <c r="FP187" s="31">
        <v>2310.3582676499996</v>
      </c>
      <c r="FQ187" s="31">
        <v>14398.482344223999</v>
      </c>
      <c r="FR187" s="31">
        <v>2235.4225343999997</v>
      </c>
      <c r="FS187" s="31">
        <v>31349.431239588001</v>
      </c>
      <c r="FT187" s="31">
        <v>11520.32908824</v>
      </c>
      <c r="FU187" s="31">
        <v>14127.5727446</v>
      </c>
      <c r="FV187" s="31">
        <v>6752.5966079999989</v>
      </c>
      <c r="FW187" s="31">
        <v>13387.856927899998</v>
      </c>
      <c r="FX187" s="31">
        <v>414</v>
      </c>
      <c r="FY187" s="32">
        <v>918319.92114215251</v>
      </c>
      <c r="FZ187" s="31"/>
      <c r="GA187" s="60">
        <v>28693574.442186669</v>
      </c>
    </row>
    <row r="188" spans="1:183">
      <c r="A188" s="61">
        <v>1994</v>
      </c>
      <c r="B188" s="62">
        <v>142515.74304420489</v>
      </c>
      <c r="C188" s="62">
        <v>181216.97252887292</v>
      </c>
      <c r="D188" s="62">
        <v>103316.88532568309</v>
      </c>
      <c r="E188" s="62">
        <v>77733.388209821132</v>
      </c>
      <c r="F188" s="62">
        <v>1070472.6808195603</v>
      </c>
      <c r="G188" s="62">
        <v>1386302.9760406406</v>
      </c>
      <c r="H188" s="62">
        <v>957993.48356758396</v>
      </c>
      <c r="I188" s="62">
        <v>277719.47075757268</v>
      </c>
      <c r="J188" s="62">
        <v>90656.393369896454</v>
      </c>
      <c r="K188" s="62">
        <v>149857</v>
      </c>
      <c r="L188" s="62">
        <v>146937.27369826505</v>
      </c>
      <c r="M188" s="62">
        <v>997587.17584918148</v>
      </c>
      <c r="N188" s="32">
        <v>5582309.4432112817</v>
      </c>
      <c r="O188" s="62">
        <v>47429.075390213868</v>
      </c>
      <c r="P188" s="62">
        <v>105716.85418600026</v>
      </c>
      <c r="Q188" s="62">
        <v>112096.42665937055</v>
      </c>
      <c r="R188" s="62">
        <v>497479.17663718521</v>
      </c>
      <c r="S188" s="31">
        <v>35838</v>
      </c>
      <c r="T188" s="32">
        <v>6380868.9760840517</v>
      </c>
      <c r="U188" s="62">
        <v>327595.43299110385</v>
      </c>
      <c r="V188" s="62">
        <v>52253.609510779046</v>
      </c>
      <c r="W188" s="62">
        <v>555411.20164397929</v>
      </c>
      <c r="X188" s="62">
        <v>6395858.4833451454</v>
      </c>
      <c r="Y188" s="32">
        <v>7331118.7274910072</v>
      </c>
      <c r="Z188" s="31">
        <v>6443.8118783999998</v>
      </c>
      <c r="AA188" s="31">
        <v>42384.336039190443</v>
      </c>
      <c r="AB188" s="31">
        <v>117827.07244574989</v>
      </c>
      <c r="AC188" s="31">
        <v>58557.663441407545</v>
      </c>
      <c r="AD188" s="31">
        <v>202951.25632499639</v>
      </c>
      <c r="AE188" s="31">
        <v>67248.982455585821</v>
      </c>
      <c r="AF188" s="31">
        <v>79189.796898058368</v>
      </c>
      <c r="AG188" s="32">
        <v>574602.91948338854</v>
      </c>
      <c r="AH188" s="31">
        <v>7484</v>
      </c>
      <c r="AI188" s="31">
        <v>22493.699723120048</v>
      </c>
      <c r="AJ188" s="31">
        <v>5884.1316556708007</v>
      </c>
      <c r="AK188" s="31">
        <v>20151.515086204323</v>
      </c>
      <c r="AL188" s="31">
        <v>23176.450433063201</v>
      </c>
      <c r="AM188" s="32">
        <v>79189.796898058368</v>
      </c>
      <c r="AN188" s="31">
        <v>82484.73784273224</v>
      </c>
      <c r="AO188" s="31">
        <v>35342.334603017654</v>
      </c>
      <c r="AP188" s="32">
        <v>117827.07244574989</v>
      </c>
      <c r="AQ188" s="31">
        <v>10118.420002154306</v>
      </c>
      <c r="AR188" s="31">
        <v>15850.37533917638</v>
      </c>
      <c r="AS188" s="31">
        <v>53371.448566615887</v>
      </c>
      <c r="AT188" s="31">
        <v>11819.240005679998</v>
      </c>
      <c r="AU188" s="31">
        <v>11380.697705865603</v>
      </c>
      <c r="AV188" s="31">
        <v>81798.6183618012</v>
      </c>
      <c r="AW188" s="31">
        <v>8461.9410062354709</v>
      </c>
      <c r="AX188" s="31">
        <v>14193.305671275417</v>
      </c>
      <c r="AY188" s="31">
        <v>17956.539922217162</v>
      </c>
      <c r="AZ188" s="31">
        <v>10841.986072631998</v>
      </c>
      <c r="BA188" s="31">
        <v>745186.80695975991</v>
      </c>
      <c r="BB188" s="31">
        <v>6481.4150240551789</v>
      </c>
      <c r="BC188" s="31">
        <v>9043.4682693249979</v>
      </c>
      <c r="BD188" s="31">
        <v>169298.8457424058</v>
      </c>
      <c r="BE188" s="31">
        <v>71660.022311561013</v>
      </c>
      <c r="BF188" s="32">
        <v>1237463.1309607604</v>
      </c>
      <c r="BG188" s="31">
        <v>291696</v>
      </c>
      <c r="BH188" s="31">
        <v>831176</v>
      </c>
      <c r="BI188" s="31">
        <v>117598.6830606615</v>
      </c>
      <c r="BJ188" s="31">
        <v>186496</v>
      </c>
      <c r="BK188" s="31">
        <v>594054</v>
      </c>
      <c r="BL188" s="31">
        <v>79254</v>
      </c>
      <c r="BM188" s="31">
        <v>24166</v>
      </c>
      <c r="BN188" s="31">
        <v>182183</v>
      </c>
      <c r="BO188" s="32">
        <v>2306623.6830606614</v>
      </c>
      <c r="BP188" s="31">
        <v>16910</v>
      </c>
      <c r="BQ188" s="31">
        <v>17357</v>
      </c>
      <c r="BR188" s="31">
        <v>20296</v>
      </c>
      <c r="BS188" s="31">
        <v>19971</v>
      </c>
      <c r="BT188" s="31">
        <v>46465</v>
      </c>
      <c r="BU188" s="31">
        <v>13442</v>
      </c>
      <c r="BV188" s="31">
        <v>34212</v>
      </c>
      <c r="BW188" s="31">
        <v>4893</v>
      </c>
      <c r="BX188" s="31">
        <v>10158</v>
      </c>
      <c r="BY188" s="31">
        <v>9481</v>
      </c>
      <c r="BZ188" s="31">
        <v>5514</v>
      </c>
      <c r="CA188" s="31">
        <v>13685</v>
      </c>
      <c r="CB188" s="31">
        <v>15547</v>
      </c>
      <c r="CC188" s="31">
        <v>43475</v>
      </c>
      <c r="CD188" s="31">
        <v>11708</v>
      </c>
      <c r="CE188" s="32">
        <v>283114</v>
      </c>
      <c r="CF188" s="31">
        <v>19966</v>
      </c>
      <c r="CG188" s="32">
        <v>2609703.6830606614</v>
      </c>
      <c r="CH188" s="31">
        <v>2997060</v>
      </c>
      <c r="CI188" s="31">
        <v>1328047</v>
      </c>
      <c r="CJ188" s="31">
        <v>606949</v>
      </c>
      <c r="CK188" s="62">
        <v>2454919.4393224693</v>
      </c>
      <c r="CL188" s="31">
        <v>152115</v>
      </c>
      <c r="CM188" s="31">
        <v>490744.86300611077</v>
      </c>
      <c r="CN188" s="31">
        <v>354484</v>
      </c>
      <c r="CO188" s="31">
        <v>265650.09391016269</v>
      </c>
      <c r="CP188" s="31">
        <v>83082.224578914538</v>
      </c>
      <c r="CQ188" s="31">
        <v>38285.828629413343</v>
      </c>
      <c r="CR188" s="31">
        <v>126016.06162852247</v>
      </c>
      <c r="CS188" s="31">
        <v>128587.49350330733</v>
      </c>
      <c r="CT188" s="31">
        <v>19425</v>
      </c>
      <c r="CU188" s="31">
        <v>217416.70198270408</v>
      </c>
      <c r="CV188" s="31">
        <v>61721.968902532892</v>
      </c>
      <c r="CW188" s="31">
        <v>51835.356897923062</v>
      </c>
      <c r="CX188" s="32">
        <v>9376340.0323620625</v>
      </c>
      <c r="CY188" s="31">
        <v>8479</v>
      </c>
      <c r="CZ188" s="31">
        <v>10258</v>
      </c>
      <c r="DA188" s="31">
        <v>4964</v>
      </c>
      <c r="DB188" s="31">
        <v>2408</v>
      </c>
      <c r="DC188" s="31">
        <v>39468</v>
      </c>
      <c r="DD188" s="31">
        <v>93291.753349296792</v>
      </c>
      <c r="DE188" s="31">
        <v>23064.184347826082</v>
      </c>
      <c r="DF188" s="32">
        <v>181932.93769712289</v>
      </c>
      <c r="DG188" s="31">
        <v>2502</v>
      </c>
      <c r="DH188" s="31">
        <v>244901</v>
      </c>
      <c r="DI188" s="31">
        <v>20306</v>
      </c>
      <c r="DJ188" s="31">
        <v>74172</v>
      </c>
      <c r="DK188" s="31">
        <v>16445</v>
      </c>
      <c r="DL188" s="31">
        <v>19970</v>
      </c>
      <c r="DM188" s="31">
        <v>10178.657474436</v>
      </c>
      <c r="DN188" s="31">
        <v>14556</v>
      </c>
      <c r="DO188" s="31">
        <v>3635</v>
      </c>
      <c r="DP188" s="31">
        <v>160811</v>
      </c>
      <c r="DQ188" s="31">
        <v>96821</v>
      </c>
      <c r="DR188" s="62">
        <v>333685.09609801118</v>
      </c>
      <c r="DS188" s="31">
        <v>28228</v>
      </c>
      <c r="DT188" s="31">
        <v>31205</v>
      </c>
      <c r="DU188" s="31">
        <v>10189</v>
      </c>
      <c r="DV188" s="32">
        <v>1067604.7535724472</v>
      </c>
      <c r="DW188" s="32">
        <v>10625877.723631632</v>
      </c>
      <c r="DX188" s="31">
        <v>71929</v>
      </c>
      <c r="DY188" s="31">
        <v>5310</v>
      </c>
      <c r="DZ188" s="31">
        <v>6291.1646791343992</v>
      </c>
      <c r="EA188" s="31">
        <v>4761</v>
      </c>
      <c r="EB188" s="31">
        <v>7653.9700839109819</v>
      </c>
      <c r="EC188" s="31">
        <v>3715.9056818181821</v>
      </c>
      <c r="ED188" s="31">
        <v>12662</v>
      </c>
      <c r="EE188" s="31">
        <v>463</v>
      </c>
      <c r="EF188" s="31">
        <v>1972</v>
      </c>
      <c r="EG188" s="31">
        <v>2971</v>
      </c>
      <c r="EH188" s="31">
        <v>294.34414996139998</v>
      </c>
      <c r="EI188" s="31">
        <v>5301</v>
      </c>
      <c r="EJ188" s="31">
        <v>16590.0402264</v>
      </c>
      <c r="EK188" s="31">
        <v>506</v>
      </c>
      <c r="EL188" s="31">
        <v>151052.48376493936</v>
      </c>
      <c r="EM188" s="31">
        <v>746</v>
      </c>
      <c r="EN188" s="31">
        <v>30835.144484286015</v>
      </c>
      <c r="EO188" s="31">
        <v>4903</v>
      </c>
      <c r="EP188" s="31">
        <v>978.83419616539209</v>
      </c>
      <c r="EQ188" s="31">
        <v>19429</v>
      </c>
      <c r="ER188" s="31">
        <v>3820.2270253056004</v>
      </c>
      <c r="ES188" s="31">
        <v>888.95507454964775</v>
      </c>
      <c r="ET188" s="31">
        <v>27064</v>
      </c>
      <c r="EU188" s="31">
        <v>2286.5689277899346</v>
      </c>
      <c r="EV188" s="31">
        <v>2426</v>
      </c>
      <c r="EW188" s="31">
        <v>10836</v>
      </c>
      <c r="EX188" s="31">
        <v>8916.7271120400001</v>
      </c>
      <c r="EY188" s="31">
        <v>5102</v>
      </c>
      <c r="EZ188" s="31">
        <v>6498</v>
      </c>
      <c r="FA188" s="31">
        <v>2101.4319292245</v>
      </c>
      <c r="FB188" s="31">
        <v>9505</v>
      </c>
      <c r="FC188" s="31">
        <v>71876.887725772802</v>
      </c>
      <c r="FD188" s="31">
        <v>15890</v>
      </c>
      <c r="FE188" s="31">
        <v>5595</v>
      </c>
      <c r="FF188" s="31">
        <v>4334.7376386599999</v>
      </c>
      <c r="FG188" s="31">
        <v>118700</v>
      </c>
      <c r="FH188" s="31">
        <v>2854</v>
      </c>
      <c r="FI188" s="31">
        <v>173</v>
      </c>
      <c r="FJ188" s="31">
        <v>10276.659976036608</v>
      </c>
      <c r="FK188" s="31">
        <v>418</v>
      </c>
      <c r="FL188" s="31">
        <v>3735.2509674479998</v>
      </c>
      <c r="FM188" s="31">
        <v>5701</v>
      </c>
      <c r="FN188" s="31">
        <v>149312.65400114976</v>
      </c>
      <c r="FO188" s="31">
        <v>23362</v>
      </c>
      <c r="FP188" s="31">
        <v>2389</v>
      </c>
      <c r="FQ188" s="31">
        <v>14628</v>
      </c>
      <c r="FR188" s="31">
        <v>2626</v>
      </c>
      <c r="FS188" s="31">
        <v>32352</v>
      </c>
      <c r="FT188" s="31">
        <v>12257</v>
      </c>
      <c r="FU188" s="31">
        <v>13576.8304012878</v>
      </c>
      <c r="FV188" s="31">
        <v>5855</v>
      </c>
      <c r="FW188" s="31">
        <v>14165</v>
      </c>
      <c r="FX188" s="31">
        <v>427</v>
      </c>
      <c r="FY188" s="32">
        <v>938314.8180458803</v>
      </c>
      <c r="FZ188" s="31"/>
      <c r="GA188" s="60">
        <v>29697949.978757385</v>
      </c>
    </row>
    <row r="189" spans="1:183">
      <c r="A189" s="61">
        <v>1995</v>
      </c>
      <c r="B189" s="62">
        <v>145237.65812727815</v>
      </c>
      <c r="C189" s="62">
        <v>185538.55736852888</v>
      </c>
      <c r="D189" s="62">
        <v>106483.77888605066</v>
      </c>
      <c r="E189" s="62">
        <v>80411.971445226838</v>
      </c>
      <c r="F189" s="62">
        <v>1095671.8646933176</v>
      </c>
      <c r="G189" s="62">
        <v>1412512.6204222329</v>
      </c>
      <c r="H189" s="62">
        <v>986004.01377698279</v>
      </c>
      <c r="I189" s="62">
        <v>286142.83802699158</v>
      </c>
      <c r="J189" s="62">
        <v>94606.591196007066</v>
      </c>
      <c r="K189" s="62">
        <v>155285</v>
      </c>
      <c r="L189" s="62">
        <v>147494.53510506375</v>
      </c>
      <c r="M189" s="62">
        <v>1026043.7232944836</v>
      </c>
      <c r="N189" s="32">
        <v>5721433.152342163</v>
      </c>
      <c r="O189" s="62">
        <v>51998.570900666826</v>
      </c>
      <c r="P189" s="62">
        <v>107936.60003894339</v>
      </c>
      <c r="Q189" s="62">
        <v>116897.2332663639</v>
      </c>
      <c r="R189" s="62">
        <v>511197.1511424589</v>
      </c>
      <c r="S189" s="31">
        <v>36899</v>
      </c>
      <c r="T189" s="32">
        <v>6546361.7076905966</v>
      </c>
      <c r="U189" s="62">
        <v>341575.19583383371</v>
      </c>
      <c r="V189" s="62">
        <v>54413.49057993482</v>
      </c>
      <c r="W189" s="62">
        <v>570868.22580120002</v>
      </c>
      <c r="X189" s="62">
        <v>6558150.6676116223</v>
      </c>
      <c r="Y189" s="32">
        <v>7525007.5798265906</v>
      </c>
      <c r="Z189" s="31">
        <v>7300.8388582271982</v>
      </c>
      <c r="AA189" s="31">
        <v>43613.48178432697</v>
      </c>
      <c r="AB189" s="31">
        <v>124789.90647295734</v>
      </c>
      <c r="AC189" s="31">
        <v>59429.894548594697</v>
      </c>
      <c r="AD189" s="31">
        <v>217060.15875197796</v>
      </c>
      <c r="AE189" s="31">
        <v>72024</v>
      </c>
      <c r="AF189" s="31">
        <v>83343.618625969379</v>
      </c>
      <c r="AG189" s="32">
        <v>607561.8990420535</v>
      </c>
      <c r="AH189" s="31">
        <v>7933</v>
      </c>
      <c r="AI189" s="31">
        <v>24023.271304292208</v>
      </c>
      <c r="AJ189" s="31">
        <v>5819.4062074584217</v>
      </c>
      <c r="AK189" s="31">
        <v>20977.727204738698</v>
      </c>
      <c r="AL189" s="31">
        <v>24590.213909480055</v>
      </c>
      <c r="AM189" s="32">
        <v>83343.618625969379</v>
      </c>
      <c r="AN189" s="31">
        <v>87382.343242934177</v>
      </c>
      <c r="AO189" s="31">
        <v>37407.563230023174</v>
      </c>
      <c r="AP189" s="32">
        <v>124789.90647295734</v>
      </c>
      <c r="AQ189" s="31">
        <v>10816.590982302954</v>
      </c>
      <c r="AR189" s="31">
        <v>13980.031049153569</v>
      </c>
      <c r="AS189" s="31">
        <v>47820.817915687832</v>
      </c>
      <c r="AT189" s="31">
        <v>12351.105805935596</v>
      </c>
      <c r="AU189" s="31">
        <v>11676.59584621811</v>
      </c>
      <c r="AV189" s="31">
        <v>75091.131656133512</v>
      </c>
      <c r="AW189" s="31">
        <v>8004.9961918987547</v>
      </c>
      <c r="AX189" s="31">
        <v>14065.565920233936</v>
      </c>
      <c r="AY189" s="31">
        <v>18890.279998172457</v>
      </c>
      <c r="AZ189" s="31">
        <v>10690.198267615149</v>
      </c>
      <c r="BA189" s="31">
        <v>714634.14787440991</v>
      </c>
      <c r="BB189" s="31">
        <v>5677.7195610723365</v>
      </c>
      <c r="BC189" s="31">
        <v>8392.3385539335977</v>
      </c>
      <c r="BD189" s="31">
        <v>148644.3865618323</v>
      </c>
      <c r="BE189" s="31">
        <v>71015.082110756965</v>
      </c>
      <c r="BF189" s="32">
        <v>1171750.988295357</v>
      </c>
      <c r="BG189" s="31">
        <v>282653</v>
      </c>
      <c r="BH189" s="31">
        <v>866086</v>
      </c>
      <c r="BI189" s="31">
        <v>127482.46832167559</v>
      </c>
      <c r="BJ189" s="31">
        <v>196567</v>
      </c>
      <c r="BK189" s="31">
        <v>557419</v>
      </c>
      <c r="BL189" s="31">
        <v>86070</v>
      </c>
      <c r="BM189" s="31">
        <v>23683</v>
      </c>
      <c r="BN189" s="31">
        <v>192931</v>
      </c>
      <c r="BO189" s="32">
        <v>2332891.4683216754</v>
      </c>
      <c r="BP189" s="31">
        <v>17705</v>
      </c>
      <c r="BQ189" s="31">
        <v>17739</v>
      </c>
      <c r="BR189" s="31">
        <v>20986</v>
      </c>
      <c r="BS189" s="31">
        <v>20870</v>
      </c>
      <c r="BT189" s="31">
        <v>47859</v>
      </c>
      <c r="BU189" s="31">
        <v>14275</v>
      </c>
      <c r="BV189" s="31">
        <v>35923</v>
      </c>
      <c r="BW189" s="31">
        <v>5138</v>
      </c>
      <c r="BX189" s="31">
        <v>10534</v>
      </c>
      <c r="BY189" s="31">
        <v>9642</v>
      </c>
      <c r="BZ189" s="31">
        <v>5762</v>
      </c>
      <c r="CA189" s="31">
        <v>13945</v>
      </c>
      <c r="CB189" s="31">
        <v>16247</v>
      </c>
      <c r="CC189" s="31">
        <v>45453</v>
      </c>
      <c r="CD189" s="31">
        <v>12188</v>
      </c>
      <c r="CE189" s="32">
        <v>294266</v>
      </c>
      <c r="CF189" s="31">
        <v>20464</v>
      </c>
      <c r="CG189" s="32">
        <v>2647621.4683216754</v>
      </c>
      <c r="CH189" s="31">
        <v>3450084</v>
      </c>
      <c r="CI189" s="31">
        <v>1425623</v>
      </c>
      <c r="CJ189" s="31">
        <v>656101</v>
      </c>
      <c r="CK189" s="62">
        <v>2504246.4577470971</v>
      </c>
      <c r="CL189" s="31">
        <v>159264</v>
      </c>
      <c r="CM189" s="31">
        <v>534517.24334025988</v>
      </c>
      <c r="CN189" s="31">
        <v>387097</v>
      </c>
      <c r="CO189" s="31">
        <v>282714.95868654386</v>
      </c>
      <c r="CP189" s="31">
        <v>87174.043605739236</v>
      </c>
      <c r="CQ189" s="31">
        <v>40945.94709457914</v>
      </c>
      <c r="CR189" s="31">
        <v>130912.48097221182</v>
      </c>
      <c r="CS189" s="31">
        <v>141226.46777130887</v>
      </c>
      <c r="CT189" s="31">
        <v>20099</v>
      </c>
      <c r="CU189" s="31">
        <v>228206.24312592277</v>
      </c>
      <c r="CV189" s="31">
        <v>66684.697854691331</v>
      </c>
      <c r="CW189" s="31">
        <v>54686.413485596284</v>
      </c>
      <c r="CX189" s="32">
        <v>10169582.95368395</v>
      </c>
      <c r="CY189" s="31">
        <v>10700</v>
      </c>
      <c r="CZ189" s="31">
        <v>10940</v>
      </c>
      <c r="DA189" s="31">
        <v>5230</v>
      </c>
      <c r="DB189" s="31">
        <v>2560</v>
      </c>
      <c r="DC189" s="31">
        <v>32758</v>
      </c>
      <c r="DD189" s="31">
        <v>102192.23412493936</v>
      </c>
      <c r="DE189" s="31">
        <v>24074.765399751966</v>
      </c>
      <c r="DF189" s="32">
        <v>188454.99952469132</v>
      </c>
      <c r="DG189" s="31">
        <v>2600</v>
      </c>
      <c r="DH189" s="31">
        <v>252983</v>
      </c>
      <c r="DI189" s="31">
        <v>18475</v>
      </c>
      <c r="DJ189" s="31">
        <v>79215</v>
      </c>
      <c r="DK189" s="31">
        <v>17495</v>
      </c>
      <c r="DL189" s="31">
        <v>20186</v>
      </c>
      <c r="DM189" s="31">
        <v>10841</v>
      </c>
      <c r="DN189" s="31">
        <v>15259</v>
      </c>
      <c r="DO189" s="31">
        <v>3742</v>
      </c>
      <c r="DP189" s="31">
        <v>161564</v>
      </c>
      <c r="DQ189" s="31">
        <v>102698</v>
      </c>
      <c r="DR189" s="62">
        <v>357681.10686975002</v>
      </c>
      <c r="DS189" s="31">
        <v>30459</v>
      </c>
      <c r="DT189" s="31">
        <v>34594</v>
      </c>
      <c r="DU189" s="31">
        <v>11234</v>
      </c>
      <c r="DV189" s="32">
        <v>1119026.10686975</v>
      </c>
      <c r="DW189" s="32">
        <v>11477064.060078392</v>
      </c>
      <c r="DX189" s="31">
        <v>74663</v>
      </c>
      <c r="DY189" s="31">
        <v>5861</v>
      </c>
      <c r="DZ189" s="31">
        <v>6580.5582543745822</v>
      </c>
      <c r="EA189" s="31">
        <v>4975</v>
      </c>
      <c r="EB189" s="31">
        <v>7998.6326158336378</v>
      </c>
      <c r="EC189" s="31">
        <v>3445.3567203164262</v>
      </c>
      <c r="ED189" s="31">
        <v>13080.684445797711</v>
      </c>
      <c r="EE189" s="31">
        <v>499</v>
      </c>
      <c r="EF189" s="31">
        <v>2075</v>
      </c>
      <c r="EG189" s="31">
        <v>2983</v>
      </c>
      <c r="EH189" s="31">
        <v>320</v>
      </c>
      <c r="EI189" s="31">
        <v>5513.8964000440319</v>
      </c>
      <c r="EJ189" s="31">
        <v>17767.933082474399</v>
      </c>
      <c r="EK189" s="31">
        <v>489</v>
      </c>
      <c r="EL189" s="31">
        <v>158064.83392839742</v>
      </c>
      <c r="EM189" s="31">
        <v>852</v>
      </c>
      <c r="EN189" s="31">
        <v>32746.736184349294</v>
      </c>
      <c r="EO189" s="31">
        <v>5148</v>
      </c>
      <c r="EP189" s="31">
        <v>945</v>
      </c>
      <c r="EQ189" s="31">
        <v>20206</v>
      </c>
      <c r="ER189" s="31">
        <v>3999</v>
      </c>
      <c r="ES189" s="31">
        <v>928.06909782983223</v>
      </c>
      <c r="ET189" s="31">
        <v>28254</v>
      </c>
      <c r="EU189" s="31">
        <v>2574.6143326039391</v>
      </c>
      <c r="EV189" s="31">
        <v>2492</v>
      </c>
      <c r="EW189" s="31">
        <v>10804</v>
      </c>
      <c r="EX189" s="31">
        <v>9069</v>
      </c>
      <c r="EY189" s="31">
        <v>5954</v>
      </c>
      <c r="EZ189" s="31">
        <v>6952</v>
      </c>
      <c r="FA189" s="31">
        <v>2198</v>
      </c>
      <c r="FB189" s="31">
        <v>9837</v>
      </c>
      <c r="FC189" s="31">
        <v>67133.013135871806</v>
      </c>
      <c r="FD189" s="31">
        <v>16573</v>
      </c>
      <c r="FE189" s="31">
        <v>5830</v>
      </c>
      <c r="FF189" s="31">
        <v>4447.4408172651601</v>
      </c>
      <c r="FG189" s="31">
        <v>121809.36011357773</v>
      </c>
      <c r="FH189" s="31">
        <v>3858</v>
      </c>
      <c r="FI189" s="31">
        <v>176</v>
      </c>
      <c r="FJ189" s="31">
        <v>10811</v>
      </c>
      <c r="FK189" s="31">
        <v>420</v>
      </c>
      <c r="FL189" s="31">
        <v>3361.7258707031997</v>
      </c>
      <c r="FM189" s="31">
        <v>5867</v>
      </c>
      <c r="FN189" s="31">
        <v>153942</v>
      </c>
      <c r="FO189" s="31">
        <v>24063</v>
      </c>
      <c r="FP189" s="31">
        <v>2479</v>
      </c>
      <c r="FQ189" s="31">
        <v>15155.496951953921</v>
      </c>
      <c r="FR189" s="31">
        <v>2807</v>
      </c>
      <c r="FS189" s="31">
        <v>33129</v>
      </c>
      <c r="FT189" s="31">
        <v>13716</v>
      </c>
      <c r="FU189" s="31">
        <v>13671.893411521212</v>
      </c>
      <c r="FV189" s="31">
        <v>5708</v>
      </c>
      <c r="FW189" s="31">
        <v>14193</v>
      </c>
      <c r="FX189" s="31">
        <v>444</v>
      </c>
      <c r="FY189" s="32">
        <v>966871.24536291428</v>
      </c>
      <c r="FZ189" s="31"/>
      <c r="GA189" s="60">
        <v>30942238.948617581</v>
      </c>
    </row>
    <row r="190" spans="1:183">
      <c r="A190" s="61">
        <v>1996</v>
      </c>
      <c r="B190" s="62">
        <v>149041.60546374109</v>
      </c>
      <c r="C190" s="62">
        <v>187684.84759814932</v>
      </c>
      <c r="D190" s="62">
        <v>109502.13439235315</v>
      </c>
      <c r="E190" s="62">
        <v>83461.5125579585</v>
      </c>
      <c r="F190" s="62">
        <v>1107663.8164866953</v>
      </c>
      <c r="G190" s="62">
        <v>1426553.5013409429</v>
      </c>
      <c r="H190" s="62">
        <v>996781.92066928023</v>
      </c>
      <c r="I190" s="62">
        <v>294839.7295325853</v>
      </c>
      <c r="J190" s="62">
        <v>99577.384438100416</v>
      </c>
      <c r="K190" s="62">
        <v>157582</v>
      </c>
      <c r="L190" s="62">
        <v>148264.13888555771</v>
      </c>
      <c r="M190" s="62">
        <v>1054948.3607588562</v>
      </c>
      <c r="N190" s="32">
        <v>5815900.9521242194</v>
      </c>
      <c r="O190" s="62">
        <v>56291.679019421819</v>
      </c>
      <c r="P190" s="62">
        <v>110482.18882158956</v>
      </c>
      <c r="Q190" s="62">
        <v>121142.64947604226</v>
      </c>
      <c r="R190" s="62">
        <v>523519.67205969995</v>
      </c>
      <c r="S190" s="31">
        <v>38136</v>
      </c>
      <c r="T190" s="32">
        <v>6665473.1415009731</v>
      </c>
      <c r="U190" s="62">
        <v>354521.17811790894</v>
      </c>
      <c r="V190" s="62">
        <v>56332.606851606164</v>
      </c>
      <c r="W190" s="62">
        <v>580059.74771843094</v>
      </c>
      <c r="X190" s="62">
        <v>6803768.7427356476</v>
      </c>
      <c r="Y190" s="32">
        <v>7794682.2754235938</v>
      </c>
      <c r="Z190" s="31">
        <v>7965.2151943258732</v>
      </c>
      <c r="AA190" s="31">
        <v>39513.814496600229</v>
      </c>
      <c r="AB190" s="31">
        <v>130723.26927468396</v>
      </c>
      <c r="AC190" s="31">
        <v>60214.374908082442</v>
      </c>
      <c r="AD190" s="31">
        <v>230083.71361127371</v>
      </c>
      <c r="AE190" s="31">
        <v>74832.582958119761</v>
      </c>
      <c r="AF190" s="31">
        <v>91336.531307442026</v>
      </c>
      <c r="AG190" s="32">
        <v>634669.501750528</v>
      </c>
      <c r="AH190" s="31">
        <v>12232.685999999998</v>
      </c>
      <c r="AI190" s="31">
        <v>25440.644311245447</v>
      </c>
      <c r="AJ190" s="31">
        <v>5889.2390819479224</v>
      </c>
      <c r="AK190" s="31">
        <v>21732.925384109287</v>
      </c>
      <c r="AL190" s="31">
        <v>26041.036530139376</v>
      </c>
      <c r="AM190" s="32">
        <v>91336.531307442026</v>
      </c>
      <c r="AN190" s="31">
        <v>91016.559267205826</v>
      </c>
      <c r="AO190" s="31">
        <v>39706.710007478134</v>
      </c>
      <c r="AP190" s="32">
        <v>130723.26927468396</v>
      </c>
      <c r="AQ190" s="31">
        <v>11454.769850258828</v>
      </c>
      <c r="AR190" s="31">
        <v>14161.771452792564</v>
      </c>
      <c r="AS190" s="31">
        <v>49159.800817327094</v>
      </c>
      <c r="AT190" s="31">
        <v>12906.905567202701</v>
      </c>
      <c r="AU190" s="31">
        <v>12984.374580994539</v>
      </c>
      <c r="AV190" s="31">
        <v>75466.587314414181</v>
      </c>
      <c r="AW190" s="31">
        <v>8573.3509215235663</v>
      </c>
      <c r="AX190" s="31">
        <v>14600.057425202822</v>
      </c>
      <c r="AY190" s="31">
        <v>19778.123158086561</v>
      </c>
      <c r="AZ190" s="31">
        <v>10059.476569825854</v>
      </c>
      <c r="BA190" s="31">
        <v>688907.31855093117</v>
      </c>
      <c r="BB190" s="31">
        <v>4729.5403943732563</v>
      </c>
      <c r="BC190" s="31">
        <v>8954.6252370471484</v>
      </c>
      <c r="BD190" s="31">
        <v>133779.94790564905</v>
      </c>
      <c r="BE190" s="31">
        <v>72222.338506639848</v>
      </c>
      <c r="BF190" s="32">
        <v>1137738.9882522691</v>
      </c>
      <c r="BG190" s="31">
        <v>295090</v>
      </c>
      <c r="BH190" s="31">
        <v>891202</v>
      </c>
      <c r="BI190" s="31">
        <v>136918.4073769791</v>
      </c>
      <c r="BJ190" s="31">
        <v>200695</v>
      </c>
      <c r="BK190" s="31">
        <v>586144</v>
      </c>
      <c r="BL190" s="31">
        <v>88050</v>
      </c>
      <c r="BM190" s="31">
        <v>24867</v>
      </c>
      <c r="BN190" s="31">
        <v>192160</v>
      </c>
      <c r="BO190" s="32">
        <v>2415126.407376979</v>
      </c>
      <c r="BP190" s="31">
        <v>18484</v>
      </c>
      <c r="BQ190" s="31">
        <v>17899</v>
      </c>
      <c r="BR190" s="31">
        <v>22812</v>
      </c>
      <c r="BS190" s="31">
        <v>22373</v>
      </c>
      <c r="BT190" s="31">
        <v>48816</v>
      </c>
      <c r="BU190" s="31">
        <v>14532</v>
      </c>
      <c r="BV190" s="31">
        <v>37000</v>
      </c>
      <c r="BW190" s="31">
        <v>5349</v>
      </c>
      <c r="BX190" s="31">
        <v>10913</v>
      </c>
      <c r="BY190" s="31">
        <v>9497</v>
      </c>
      <c r="BZ190" s="31">
        <v>6033</v>
      </c>
      <c r="CA190" s="31">
        <v>14280</v>
      </c>
      <c r="CB190" s="31">
        <v>16458</v>
      </c>
      <c r="CC190" s="31">
        <v>46953</v>
      </c>
      <c r="CD190" s="31">
        <v>12651</v>
      </c>
      <c r="CE190" s="32">
        <v>304050</v>
      </c>
      <c r="CF190" s="31">
        <v>20975</v>
      </c>
      <c r="CG190" s="32">
        <v>2740151.407376979</v>
      </c>
      <c r="CH190" s="31">
        <v>3521141</v>
      </c>
      <c r="CI190" s="31">
        <v>1537383</v>
      </c>
      <c r="CJ190" s="31">
        <v>705895</v>
      </c>
      <c r="CK190" s="62">
        <v>2590265.1744998498</v>
      </c>
      <c r="CL190" s="31">
        <v>168507</v>
      </c>
      <c r="CM190" s="31">
        <v>571926.20872237335</v>
      </c>
      <c r="CN190" s="31">
        <v>409936</v>
      </c>
      <c r="CO190" s="31">
        <v>299967.34944947873</v>
      </c>
      <c r="CP190" s="31">
        <v>91203.789769182767</v>
      </c>
      <c r="CQ190" s="31">
        <v>43583.979705329344</v>
      </c>
      <c r="CR190" s="31">
        <v>136550.41666565958</v>
      </c>
      <c r="CS190" s="31">
        <v>155352.92861658664</v>
      </c>
      <c r="CT190" s="31">
        <v>21170</v>
      </c>
      <c r="CU190" s="31">
        <v>239266.44419320818</v>
      </c>
      <c r="CV190" s="31">
        <v>72116.608257038592</v>
      </c>
      <c r="CW190" s="31">
        <v>56764.551440545976</v>
      </c>
      <c r="CX190" s="32">
        <v>10621029.451319255</v>
      </c>
      <c r="CY190" s="31">
        <v>11342</v>
      </c>
      <c r="CZ190" s="31">
        <v>11543</v>
      </c>
      <c r="DA190" s="31">
        <v>5355</v>
      </c>
      <c r="DB190" s="31">
        <v>2620</v>
      </c>
      <c r="DC190" s="31">
        <v>27091</v>
      </c>
      <c r="DD190" s="31">
        <v>111737.01084353782</v>
      </c>
      <c r="DE190" s="31">
        <v>25135.782616907378</v>
      </c>
      <c r="DF190" s="32">
        <v>194823.79346044519</v>
      </c>
      <c r="DG190" s="31">
        <v>2707</v>
      </c>
      <c r="DH190" s="31">
        <v>267403</v>
      </c>
      <c r="DI190" s="31">
        <v>20799</v>
      </c>
      <c r="DJ190" s="31">
        <v>82938</v>
      </c>
      <c r="DK190" s="31">
        <v>17861</v>
      </c>
      <c r="DL190" s="31">
        <v>19518</v>
      </c>
      <c r="DM190" s="31">
        <v>11274</v>
      </c>
      <c r="DN190" s="31">
        <v>15700</v>
      </c>
      <c r="DO190" s="31">
        <v>3922</v>
      </c>
      <c r="DP190" s="31">
        <v>163815</v>
      </c>
      <c r="DQ190" s="31">
        <v>109904</v>
      </c>
      <c r="DR190" s="62">
        <v>382738.00931033259</v>
      </c>
      <c r="DS190" s="31">
        <v>32356</v>
      </c>
      <c r="DT190" s="31">
        <v>36631</v>
      </c>
      <c r="DU190" s="31">
        <v>12381</v>
      </c>
      <c r="DV190" s="32">
        <v>1179947.0093103326</v>
      </c>
      <c r="DW190" s="32">
        <v>11995800.254090033</v>
      </c>
      <c r="DX190" s="31">
        <v>77500</v>
      </c>
      <c r="DY190" s="31">
        <v>6518</v>
      </c>
      <c r="DZ190" s="31">
        <v>6942.4889583651839</v>
      </c>
      <c r="EA190" s="31">
        <v>5259</v>
      </c>
      <c r="EB190" s="31">
        <v>8598.0992338562573</v>
      </c>
      <c r="EC190" s="31">
        <v>3155.9467558098459</v>
      </c>
      <c r="ED190" s="31">
        <v>13734</v>
      </c>
      <c r="EE190" s="31">
        <v>532</v>
      </c>
      <c r="EF190" s="31">
        <v>1919</v>
      </c>
      <c r="EG190" s="31">
        <v>3075</v>
      </c>
      <c r="EH190" s="31">
        <v>316</v>
      </c>
      <c r="EI190" s="31">
        <v>5751</v>
      </c>
      <c r="EJ190" s="31">
        <v>19136</v>
      </c>
      <c r="EK190" s="31">
        <v>464</v>
      </c>
      <c r="EL190" s="31">
        <v>165950.08549431665</v>
      </c>
      <c r="EM190" s="31">
        <v>1100</v>
      </c>
      <c r="EN190" s="31">
        <v>36218.810904872385</v>
      </c>
      <c r="EO190" s="31">
        <v>5333</v>
      </c>
      <c r="EP190" s="31">
        <v>1003</v>
      </c>
      <c r="EQ190" s="31">
        <v>21135</v>
      </c>
      <c r="ER190" s="31">
        <v>4203</v>
      </c>
      <c r="ES190" s="31">
        <v>970</v>
      </c>
      <c r="ET190" s="31">
        <v>29441</v>
      </c>
      <c r="EU190" s="31">
        <v>2819.2861050328229</v>
      </c>
      <c r="EV190" s="31">
        <v>2541</v>
      </c>
      <c r="EW190" s="31">
        <v>11160</v>
      </c>
      <c r="EX190" s="31">
        <v>9258.7460138765164</v>
      </c>
      <c r="EY190" s="31">
        <v>6389</v>
      </c>
      <c r="EZ190" s="31">
        <v>7251</v>
      </c>
      <c r="FA190" s="31">
        <v>2319</v>
      </c>
      <c r="FB190" s="31">
        <v>10349</v>
      </c>
      <c r="FC190" s="31">
        <v>75323</v>
      </c>
      <c r="FD190" s="31">
        <v>17749.081257564565</v>
      </c>
      <c r="FE190" s="31">
        <v>6005</v>
      </c>
      <c r="FF190" s="31">
        <v>4598.6538050521758</v>
      </c>
      <c r="FG190" s="31">
        <v>129605.15916084671</v>
      </c>
      <c r="FH190" s="31">
        <v>4348</v>
      </c>
      <c r="FI190" s="31">
        <v>179</v>
      </c>
      <c r="FJ190" s="31">
        <v>11362</v>
      </c>
      <c r="FK190" s="31">
        <v>462</v>
      </c>
      <c r="FL190" s="31">
        <v>2528</v>
      </c>
      <c r="FM190" s="31">
        <v>6048</v>
      </c>
      <c r="FN190" s="31">
        <v>160561</v>
      </c>
      <c r="FO190" s="31">
        <v>25242</v>
      </c>
      <c r="FP190" s="31">
        <v>2576</v>
      </c>
      <c r="FQ190" s="31">
        <v>15837.494314791846</v>
      </c>
      <c r="FR190" s="31">
        <v>3080</v>
      </c>
      <c r="FS190" s="31">
        <v>35481</v>
      </c>
      <c r="FT190" s="31">
        <v>14895</v>
      </c>
      <c r="FU190" s="31">
        <v>13535.598252270896</v>
      </c>
      <c r="FV190" s="31">
        <v>6080</v>
      </c>
      <c r="FW190" s="31">
        <v>15669</v>
      </c>
      <c r="FX190" s="31">
        <v>476</v>
      </c>
      <c r="FY190" s="32">
        <v>1021982.450256656</v>
      </c>
      <c r="FZ190" s="31"/>
      <c r="GA190" s="60">
        <v>31990498.018651031</v>
      </c>
    </row>
    <row r="191" spans="1:183">
      <c r="A191" s="61">
        <v>1997</v>
      </c>
      <c r="B191" s="62">
        <v>151783.22722478129</v>
      </c>
      <c r="C191" s="62">
        <v>193950.21845691613</v>
      </c>
      <c r="D191" s="62">
        <v>113004.57021561958</v>
      </c>
      <c r="E191" s="62">
        <v>88627.968132440801</v>
      </c>
      <c r="F191" s="62">
        <v>1134262.2732413977</v>
      </c>
      <c r="G191" s="62">
        <v>1452295.1541791328</v>
      </c>
      <c r="H191" s="62">
        <v>1016979.5512475147</v>
      </c>
      <c r="I191" s="62">
        <v>306157.3609080583</v>
      </c>
      <c r="J191" s="62">
        <v>104744.16698470278</v>
      </c>
      <c r="K191" s="62">
        <v>162430</v>
      </c>
      <c r="L191" s="62">
        <v>151092.38863896715</v>
      </c>
      <c r="M191" s="62">
        <v>1089522.1360017136</v>
      </c>
      <c r="N191" s="32">
        <v>5964849.0152312443</v>
      </c>
      <c r="O191" s="62">
        <v>62866.995939154018</v>
      </c>
      <c r="P191" s="62">
        <v>114501.05839022934</v>
      </c>
      <c r="Q191" s="62">
        <v>126210.10018919231</v>
      </c>
      <c r="R191" s="62">
        <v>543757.7551843269</v>
      </c>
      <c r="S191" s="31">
        <v>39918</v>
      </c>
      <c r="T191" s="32">
        <v>6852102.9249341469</v>
      </c>
      <c r="U191" s="62">
        <v>370332.91725424805</v>
      </c>
      <c r="V191" s="62">
        <v>57150.937851199276</v>
      </c>
      <c r="W191" s="62">
        <v>604681.7889164713</v>
      </c>
      <c r="X191" s="62">
        <v>7109774.5503487503</v>
      </c>
      <c r="Y191" s="32">
        <v>8141940.1943706693</v>
      </c>
      <c r="Z191" s="31">
        <v>7152.7632445046338</v>
      </c>
      <c r="AA191" s="31">
        <v>37301.040884790622</v>
      </c>
      <c r="AB191" s="31">
        <v>131892.37143096415</v>
      </c>
      <c r="AC191" s="31">
        <v>62963.88149320794</v>
      </c>
      <c r="AD191" s="31">
        <v>245729.41860988725</v>
      </c>
      <c r="AE191" s="31">
        <v>70267.795397674447</v>
      </c>
      <c r="AF191" s="31">
        <v>100596.32466542155</v>
      </c>
      <c r="AG191" s="32">
        <v>655903.59572645056</v>
      </c>
      <c r="AH191" s="31">
        <v>16709.849075999995</v>
      </c>
      <c r="AI191" s="31">
        <v>27170.608124410141</v>
      </c>
      <c r="AJ191" s="31">
        <v>5971.688429095193</v>
      </c>
      <c r="AK191" s="31">
        <v>22776.105802546532</v>
      </c>
      <c r="AL191" s="31">
        <v>27968.073233369691</v>
      </c>
      <c r="AM191" s="32">
        <v>100596.32466542155</v>
      </c>
      <c r="AN191" s="31">
        <v>90354.806759378262</v>
      </c>
      <c r="AO191" s="31">
        <v>41537.564671585904</v>
      </c>
      <c r="AP191" s="32">
        <v>131892.37143096415</v>
      </c>
      <c r="AQ191" s="31">
        <v>11832.777255317369</v>
      </c>
      <c r="AR191" s="31">
        <v>14983.15419705453</v>
      </c>
      <c r="AS191" s="31">
        <v>54764.018110502388</v>
      </c>
      <c r="AT191" s="31">
        <v>14262.130651758984</v>
      </c>
      <c r="AU191" s="31">
        <v>14347.733911998967</v>
      </c>
      <c r="AV191" s="31">
        <v>76749.519298759231</v>
      </c>
      <c r="AW191" s="31">
        <v>9422.1126627543999</v>
      </c>
      <c r="AX191" s="31">
        <v>15811.862191494656</v>
      </c>
      <c r="AY191" s="31">
        <v>21162.591779152623</v>
      </c>
      <c r="AZ191" s="31">
        <v>10220.428194943068</v>
      </c>
      <c r="BA191" s="31">
        <v>698552.02101064427</v>
      </c>
      <c r="BB191" s="31">
        <v>4809.9425810776011</v>
      </c>
      <c r="BC191" s="31">
        <v>7933.7979600237732</v>
      </c>
      <c r="BD191" s="31">
        <v>129766.54946847957</v>
      </c>
      <c r="BE191" s="31">
        <v>75977.900108985123</v>
      </c>
      <c r="BF191" s="32">
        <v>1160596.5393829464</v>
      </c>
      <c r="BG191" s="31">
        <v>318698</v>
      </c>
      <c r="BH191" s="31">
        <v>925068</v>
      </c>
      <c r="BI191" s="31">
        <v>145962.66180812669</v>
      </c>
      <c r="BJ191" s="31">
        <v>203706</v>
      </c>
      <c r="BK191" s="31">
        <v>625759</v>
      </c>
      <c r="BL191" s="31">
        <v>95622</v>
      </c>
      <c r="BM191" s="31">
        <v>26112</v>
      </c>
      <c r="BN191" s="31">
        <v>204843</v>
      </c>
      <c r="BO191" s="32">
        <v>2545770.6618081266</v>
      </c>
      <c r="BP191" s="31">
        <v>19408</v>
      </c>
      <c r="BQ191" s="31">
        <v>18901</v>
      </c>
      <c r="BR191" s="31">
        <v>23565</v>
      </c>
      <c r="BS191" s="31">
        <v>24230</v>
      </c>
      <c r="BT191" s="31">
        <v>50476</v>
      </c>
      <c r="BU191" s="31">
        <v>15157</v>
      </c>
      <c r="BV191" s="31">
        <v>38518</v>
      </c>
      <c r="BW191" s="31">
        <v>5493</v>
      </c>
      <c r="BX191" s="31">
        <v>11459</v>
      </c>
      <c r="BY191" s="31">
        <v>9355</v>
      </c>
      <c r="BZ191" s="31">
        <v>6340</v>
      </c>
      <c r="CA191" s="31">
        <v>14908</v>
      </c>
      <c r="CB191" s="31">
        <v>16886</v>
      </c>
      <c r="CC191" s="31">
        <v>48549</v>
      </c>
      <c r="CD191" s="31">
        <v>13043</v>
      </c>
      <c r="CE191" s="32">
        <v>316288</v>
      </c>
      <c r="CF191" s="31">
        <v>21497</v>
      </c>
      <c r="CG191" s="32">
        <v>2883555.6618081266</v>
      </c>
      <c r="CH191" s="31">
        <v>3706647</v>
      </c>
      <c r="CI191" s="31">
        <v>1611108</v>
      </c>
      <c r="CJ191" s="31">
        <v>737760</v>
      </c>
      <c r="CK191" s="62">
        <v>2636147.5234052306</v>
      </c>
      <c r="CL191" s="31">
        <v>177264</v>
      </c>
      <c r="CM191" s="31">
        <v>598526.10946046119</v>
      </c>
      <c r="CN191" s="31">
        <v>404197</v>
      </c>
      <c r="CO191" s="31">
        <v>319997.46888823929</v>
      </c>
      <c r="CP191" s="31">
        <v>96116.813038053646</v>
      </c>
      <c r="CQ191" s="31">
        <v>46087.656701718086</v>
      </c>
      <c r="CR191" s="31">
        <v>143476.29994416743</v>
      </c>
      <c r="CS191" s="31">
        <v>166729.02254262715</v>
      </c>
      <c r="CT191" s="31">
        <v>22025</v>
      </c>
      <c r="CU191" s="31">
        <v>241693.55346973208</v>
      </c>
      <c r="CV191" s="31">
        <v>78283.28932235777</v>
      </c>
      <c r="CW191" s="31">
        <v>60397.468543967858</v>
      </c>
      <c r="CX191" s="32">
        <v>11046456.205316557</v>
      </c>
      <c r="CY191" s="31">
        <v>12023</v>
      </c>
      <c r="CZ191" s="31">
        <v>11846</v>
      </c>
      <c r="DA191" s="31">
        <v>5636</v>
      </c>
      <c r="DB191" s="31">
        <v>2726</v>
      </c>
      <c r="DC191" s="31">
        <v>25249</v>
      </c>
      <c r="DD191" s="31">
        <v>120845.4638700291</v>
      </c>
      <c r="DE191" s="31">
        <v>26236.078336985491</v>
      </c>
      <c r="DF191" s="32">
        <v>204561.54220701457</v>
      </c>
      <c r="DG191" s="31">
        <v>2791</v>
      </c>
      <c r="DH191" s="31">
        <v>280773</v>
      </c>
      <c r="DI191" s="31">
        <v>19996</v>
      </c>
      <c r="DJ191" s="31">
        <v>85675</v>
      </c>
      <c r="DK191" s="31">
        <v>18409</v>
      </c>
      <c r="DL191" s="31">
        <v>19708</v>
      </c>
      <c r="DM191" s="31">
        <v>11725</v>
      </c>
      <c r="DN191" s="31">
        <v>16671</v>
      </c>
      <c r="DO191" s="31">
        <v>4865</v>
      </c>
      <c r="DP191" s="31">
        <v>167106</v>
      </c>
      <c r="DQ191" s="31">
        <v>112640</v>
      </c>
      <c r="DR191" s="62">
        <v>411553.49937767594</v>
      </c>
      <c r="DS191" s="31">
        <v>34517</v>
      </c>
      <c r="DT191" s="31">
        <v>39592</v>
      </c>
      <c r="DU191" s="31">
        <v>13573</v>
      </c>
      <c r="DV191" s="32">
        <v>1239594.4993776758</v>
      </c>
      <c r="DW191" s="32">
        <v>12490612.246901248</v>
      </c>
      <c r="DX191" s="31">
        <v>78353</v>
      </c>
      <c r="DY191" s="31">
        <v>7033</v>
      </c>
      <c r="DZ191" s="31">
        <v>7338.2108289919988</v>
      </c>
      <c r="EA191" s="31">
        <v>5611</v>
      </c>
      <c r="EB191" s="31">
        <v>9010.4633345494349</v>
      </c>
      <c r="EC191" s="31">
        <v>3168.5705428330853</v>
      </c>
      <c r="ED191" s="31">
        <v>14435.189320160063</v>
      </c>
      <c r="EE191" s="31">
        <v>573</v>
      </c>
      <c r="EF191" s="31">
        <v>2067</v>
      </c>
      <c r="EG191" s="31">
        <v>3204</v>
      </c>
      <c r="EH191" s="31">
        <v>330</v>
      </c>
      <c r="EI191" s="31">
        <v>5716</v>
      </c>
      <c r="EJ191" s="31">
        <v>20227</v>
      </c>
      <c r="EK191" s="31">
        <v>461</v>
      </c>
      <c r="EL191" s="31">
        <v>175073.10871510461</v>
      </c>
      <c r="EM191" s="31">
        <v>1884</v>
      </c>
      <c r="EN191" s="31">
        <v>37921.297880194048</v>
      </c>
      <c r="EO191" s="31">
        <v>5637</v>
      </c>
      <c r="EP191" s="31">
        <v>1052</v>
      </c>
      <c r="EQ191" s="31">
        <v>22023</v>
      </c>
      <c r="ER191" s="31">
        <v>4413</v>
      </c>
      <c r="ES191" s="31">
        <v>1024</v>
      </c>
      <c r="ET191" s="31">
        <v>30059</v>
      </c>
      <c r="EU191" s="31">
        <v>2953.8555798687094</v>
      </c>
      <c r="EV191" s="31">
        <v>2555</v>
      </c>
      <c r="EW191" s="31">
        <v>11741</v>
      </c>
      <c r="EX191" s="31">
        <v>9602</v>
      </c>
      <c r="EY191" s="31">
        <v>6632</v>
      </c>
      <c r="EZ191" s="31">
        <v>7737</v>
      </c>
      <c r="FA191" s="31">
        <v>2393</v>
      </c>
      <c r="FB191" s="31">
        <v>10970</v>
      </c>
      <c r="FC191" s="31">
        <v>73566</v>
      </c>
      <c r="FD191" s="31">
        <v>19720</v>
      </c>
      <c r="FE191" s="31">
        <v>6257</v>
      </c>
      <c r="FF191" s="31">
        <v>4727</v>
      </c>
      <c r="FG191" s="31">
        <v>133363</v>
      </c>
      <c r="FH191" s="31">
        <v>4948</v>
      </c>
      <c r="FI191" s="31">
        <v>181</v>
      </c>
      <c r="FJ191" s="31">
        <v>11930</v>
      </c>
      <c r="FK191" s="31">
        <v>518</v>
      </c>
      <c r="FL191" s="31">
        <v>2083</v>
      </c>
      <c r="FM191" s="31">
        <v>6044</v>
      </c>
      <c r="FN191" s="31">
        <v>164786</v>
      </c>
      <c r="FO191" s="31">
        <v>27766</v>
      </c>
      <c r="FP191" s="31">
        <v>2674</v>
      </c>
      <c r="FQ191" s="31">
        <v>15685</v>
      </c>
      <c r="FR191" s="31">
        <v>2928</v>
      </c>
      <c r="FS191" s="31">
        <v>37397</v>
      </c>
      <c r="FT191" s="31">
        <v>15655</v>
      </c>
      <c r="FU191" s="31">
        <v>12777.38484534897</v>
      </c>
      <c r="FV191" s="31">
        <v>6286</v>
      </c>
      <c r="FW191" s="31">
        <v>16092</v>
      </c>
      <c r="FX191" s="31">
        <v>496</v>
      </c>
      <c r="FY191" s="32">
        <v>1057077.0810470509</v>
      </c>
      <c r="FZ191" s="31"/>
      <c r="GA191" s="60">
        <v>33241788.244170632</v>
      </c>
    </row>
    <row r="192" spans="1:183">
      <c r="A192" s="61">
        <v>1998</v>
      </c>
      <c r="B192" s="62">
        <v>157233</v>
      </c>
      <c r="C192" s="62">
        <v>197587</v>
      </c>
      <c r="D192" s="62">
        <v>115447</v>
      </c>
      <c r="E192" s="62">
        <v>93640</v>
      </c>
      <c r="F192" s="62">
        <v>1163069</v>
      </c>
      <c r="G192" s="62">
        <v>1478795</v>
      </c>
      <c r="H192" s="62">
        <v>1026365</v>
      </c>
      <c r="I192" s="62">
        <v>323975</v>
      </c>
      <c r="J192" s="62">
        <v>106995</v>
      </c>
      <c r="K192" s="62">
        <v>168815</v>
      </c>
      <c r="L192" s="62">
        <v>155651</v>
      </c>
      <c r="M192" s="62">
        <v>1123047</v>
      </c>
      <c r="N192" s="32">
        <v>6110619</v>
      </c>
      <c r="O192" s="62">
        <v>67719</v>
      </c>
      <c r="P192" s="62">
        <v>118329</v>
      </c>
      <c r="Q192" s="62">
        <v>132300</v>
      </c>
      <c r="R192" s="62">
        <v>568115</v>
      </c>
      <c r="S192" s="31">
        <v>39975</v>
      </c>
      <c r="T192" s="32">
        <v>7037057</v>
      </c>
      <c r="U192" s="62">
        <v>390635</v>
      </c>
      <c r="V192" s="62">
        <v>57449</v>
      </c>
      <c r="W192" s="62">
        <v>629755</v>
      </c>
      <c r="X192" s="62">
        <v>7413357</v>
      </c>
      <c r="Y192" s="32">
        <v>8491196</v>
      </c>
      <c r="Z192" s="31">
        <v>8061.1641765567238</v>
      </c>
      <c r="AA192" s="31">
        <v>38793.082520182252</v>
      </c>
      <c r="AB192" s="31">
        <v>133504</v>
      </c>
      <c r="AC192" s="31">
        <v>66008</v>
      </c>
      <c r="AD192" s="31">
        <v>259283</v>
      </c>
      <c r="AE192" s="31">
        <v>66894.941218586071</v>
      </c>
      <c r="AF192" s="31">
        <v>105771.60386146295</v>
      </c>
      <c r="AG192" s="32">
        <v>678315.79177678796</v>
      </c>
      <c r="AH192" s="31">
        <v>19483.684022615991</v>
      </c>
      <c r="AI192" s="31">
        <v>27849.873327520399</v>
      </c>
      <c r="AJ192" s="31">
        <v>6174.7258356844295</v>
      </c>
      <c r="AK192" s="31">
        <v>23596.045611438203</v>
      </c>
      <c r="AL192" s="31">
        <v>28667.275064203932</v>
      </c>
      <c r="AM192" s="32">
        <v>105771.60386146295</v>
      </c>
      <c r="AN192" s="31">
        <v>89566</v>
      </c>
      <c r="AO192" s="31">
        <v>43938</v>
      </c>
      <c r="AP192" s="32">
        <v>133504</v>
      </c>
      <c r="AQ192" s="31">
        <v>12696.569994955536</v>
      </c>
      <c r="AR192" s="31">
        <v>16481.469616759983</v>
      </c>
      <c r="AS192" s="31">
        <v>59364.195631784591</v>
      </c>
      <c r="AT192" s="31">
        <v>15003.761445650451</v>
      </c>
      <c r="AU192" s="31">
        <v>14792.513663270936</v>
      </c>
      <c r="AV192" s="31">
        <v>75291.278432082807</v>
      </c>
      <c r="AW192" s="31">
        <v>9619.9770286722414</v>
      </c>
      <c r="AX192" s="31">
        <v>16555.019714494905</v>
      </c>
      <c r="AY192" s="31">
        <v>22707.460979030762</v>
      </c>
      <c r="AZ192" s="31">
        <v>9556.1003622717672</v>
      </c>
      <c r="BA192" s="31">
        <v>661528.76389708009</v>
      </c>
      <c r="BB192" s="31">
        <v>5064.8695378747134</v>
      </c>
      <c r="BC192" s="31">
        <v>8497.0976151854611</v>
      </c>
      <c r="BD192" s="31">
        <v>127300.98502857846</v>
      </c>
      <c r="BE192" s="31">
        <v>79320.927713780475</v>
      </c>
      <c r="BF192" s="32">
        <v>1133780.990661473</v>
      </c>
      <c r="BG192" s="31">
        <v>334314</v>
      </c>
      <c r="BH192" s="31">
        <v>926918</v>
      </c>
      <c r="BI192" s="31">
        <v>150678.53837119619</v>
      </c>
      <c r="BJ192" s="31">
        <v>205132</v>
      </c>
      <c r="BK192" s="31">
        <v>657263</v>
      </c>
      <c r="BL192" s="31">
        <v>95718</v>
      </c>
      <c r="BM192" s="31">
        <v>27313</v>
      </c>
      <c r="BN192" s="31">
        <v>204433</v>
      </c>
      <c r="BO192" s="32">
        <v>2601769.538371196</v>
      </c>
      <c r="BP192" s="31">
        <v>20417</v>
      </c>
      <c r="BQ192" s="31">
        <v>20489</v>
      </c>
      <c r="BR192" s="31">
        <v>23871</v>
      </c>
      <c r="BS192" s="31">
        <v>25998</v>
      </c>
      <c r="BT192" s="31">
        <v>50678</v>
      </c>
      <c r="BU192" s="31">
        <v>15732</v>
      </c>
      <c r="BV192" s="31">
        <v>40482</v>
      </c>
      <c r="BW192" s="31">
        <v>5614</v>
      </c>
      <c r="BX192" s="31">
        <v>11791</v>
      </c>
      <c r="BY192" s="31">
        <v>9317</v>
      </c>
      <c r="BZ192" s="31">
        <v>6600</v>
      </c>
      <c r="CA192" s="31">
        <v>15504</v>
      </c>
      <c r="CB192" s="31">
        <v>16819</v>
      </c>
      <c r="CC192" s="31">
        <v>50103</v>
      </c>
      <c r="CD192" s="31">
        <v>13669</v>
      </c>
      <c r="CE192" s="32">
        <v>327084</v>
      </c>
      <c r="CF192" s="31">
        <v>22033</v>
      </c>
      <c r="CG192" s="32">
        <v>2950886.538371196</v>
      </c>
      <c r="CH192" s="31">
        <v>3717352</v>
      </c>
      <c r="CI192" s="31">
        <v>1715943</v>
      </c>
      <c r="CJ192" s="31">
        <v>639032</v>
      </c>
      <c r="CK192" s="62">
        <v>2558595</v>
      </c>
      <c r="CL192" s="31">
        <v>176200</v>
      </c>
      <c r="CM192" s="31">
        <v>566815</v>
      </c>
      <c r="CN192" s="31">
        <v>361756</v>
      </c>
      <c r="CO192" s="31">
        <v>334621.76108545257</v>
      </c>
      <c r="CP192" s="31">
        <v>101139.12183406112</v>
      </c>
      <c r="CQ192" s="31">
        <v>48748.388662839869</v>
      </c>
      <c r="CR192" s="31">
        <v>136347.13267123801</v>
      </c>
      <c r="CS192" s="31">
        <v>154458.74152882228</v>
      </c>
      <c r="CT192" s="31">
        <v>22435</v>
      </c>
      <c r="CU192" s="31">
        <v>247857.30535751951</v>
      </c>
      <c r="CV192" s="31">
        <v>77549.471596620395</v>
      </c>
      <c r="CW192" s="31">
        <v>63236.183855069256</v>
      </c>
      <c r="CX192" s="32">
        <v>10922086.106591625</v>
      </c>
      <c r="CY192" s="31">
        <v>12744</v>
      </c>
      <c r="CZ192" s="31">
        <v>11998</v>
      </c>
      <c r="DA192" s="31">
        <v>5806</v>
      </c>
      <c r="DB192" s="31">
        <v>2821</v>
      </c>
      <c r="DC192" s="31">
        <v>25130</v>
      </c>
      <c r="DD192" s="31">
        <v>127812.01173011638</v>
      </c>
      <c r="DE192" s="31">
        <v>26675.249972214169</v>
      </c>
      <c r="DF192" s="32">
        <v>212986.26170233055</v>
      </c>
      <c r="DG192" s="31">
        <v>2924</v>
      </c>
      <c r="DH192" s="31">
        <v>285827</v>
      </c>
      <c r="DI192" s="31">
        <v>22993</v>
      </c>
      <c r="DJ192" s="31">
        <v>88246</v>
      </c>
      <c r="DK192" s="31">
        <v>18950</v>
      </c>
      <c r="DL192" s="31">
        <v>19354</v>
      </c>
      <c r="DM192" s="31">
        <v>12077</v>
      </c>
      <c r="DN192" s="31">
        <v>17121</v>
      </c>
      <c r="DO192" s="31">
        <v>5275</v>
      </c>
      <c r="DP192" s="31">
        <v>169987</v>
      </c>
      <c r="DQ192" s="31">
        <v>121201</v>
      </c>
      <c r="DR192" s="62">
        <v>424177</v>
      </c>
      <c r="DS192" s="31">
        <v>35916</v>
      </c>
      <c r="DT192" s="31">
        <v>41532</v>
      </c>
      <c r="DU192" s="31">
        <v>14807</v>
      </c>
      <c r="DV192" s="32">
        <v>1280387</v>
      </c>
      <c r="DW192" s="32">
        <v>12415459.368293956</v>
      </c>
      <c r="DX192" s="31">
        <v>82349</v>
      </c>
      <c r="DY192" s="31">
        <v>7511</v>
      </c>
      <c r="DZ192" s="31">
        <v>7675</v>
      </c>
      <c r="EA192" s="31">
        <v>5942</v>
      </c>
      <c r="EB192" s="31">
        <v>9587.7730755198845</v>
      </c>
      <c r="EC192" s="31">
        <v>3320.2917613636364</v>
      </c>
      <c r="ED192" s="31">
        <v>15156</v>
      </c>
      <c r="EE192" s="31">
        <v>615</v>
      </c>
      <c r="EF192" s="31">
        <v>2147</v>
      </c>
      <c r="EG192" s="31">
        <v>3451</v>
      </c>
      <c r="EH192" s="31">
        <v>333</v>
      </c>
      <c r="EI192" s="31">
        <v>5928</v>
      </c>
      <c r="EJ192" s="31">
        <v>21198</v>
      </c>
      <c r="EK192" s="31">
        <v>461</v>
      </c>
      <c r="EL192" s="31">
        <v>185114.64211990469</v>
      </c>
      <c r="EM192" s="31">
        <v>2298</v>
      </c>
      <c r="EN192" s="31">
        <v>37389.173170217255</v>
      </c>
      <c r="EO192" s="31">
        <v>5835</v>
      </c>
      <c r="EP192" s="31">
        <v>1089</v>
      </c>
      <c r="EQ192" s="31">
        <v>23058</v>
      </c>
      <c r="ER192" s="31">
        <v>4625</v>
      </c>
      <c r="ES192" s="31">
        <v>735.66737717006208</v>
      </c>
      <c r="ET192" s="31">
        <v>30540</v>
      </c>
      <c r="EU192" s="31">
        <v>2865.9961706783374</v>
      </c>
      <c r="EV192" s="31">
        <v>2580</v>
      </c>
      <c r="EW192" s="31">
        <v>11318</v>
      </c>
      <c r="EX192" s="31">
        <v>9975.7710814291531</v>
      </c>
      <c r="EY192" s="31">
        <v>6850</v>
      </c>
      <c r="EZ192" s="31">
        <v>8116</v>
      </c>
      <c r="FA192" s="31">
        <v>2482</v>
      </c>
      <c r="FB192" s="31">
        <v>11628</v>
      </c>
      <c r="FC192" s="31">
        <v>79339</v>
      </c>
      <c r="FD192" s="31">
        <v>22204</v>
      </c>
      <c r="FE192" s="31">
        <v>6470</v>
      </c>
      <c r="FF192" s="31">
        <v>5219</v>
      </c>
      <c r="FG192" s="31">
        <v>135764</v>
      </c>
      <c r="FH192" s="31">
        <v>5388</v>
      </c>
      <c r="FI192" s="31">
        <v>185</v>
      </c>
      <c r="FJ192" s="31">
        <v>12611</v>
      </c>
      <c r="FK192" s="31">
        <v>548</v>
      </c>
      <c r="FL192" s="31">
        <v>2066</v>
      </c>
      <c r="FM192" s="31">
        <v>6044</v>
      </c>
      <c r="FN192" s="31">
        <v>166054</v>
      </c>
      <c r="FO192" s="31">
        <v>29432</v>
      </c>
      <c r="FP192" s="31">
        <v>2759</v>
      </c>
      <c r="FQ192" s="31">
        <v>16266</v>
      </c>
      <c r="FR192" s="31">
        <v>2867</v>
      </c>
      <c r="FS192" s="31">
        <v>39192</v>
      </c>
      <c r="FT192" s="31">
        <v>16391</v>
      </c>
      <c r="FU192" s="31">
        <v>12572.36943773715</v>
      </c>
      <c r="FV192" s="31">
        <v>6167</v>
      </c>
      <c r="FW192" s="31">
        <v>16559</v>
      </c>
      <c r="FX192" s="31">
        <v>520</v>
      </c>
      <c r="FY192" s="32">
        <v>1096791.6841940202</v>
      </c>
      <c r="FZ192" s="31"/>
      <c r="GA192" s="60">
        <v>33803487.373297438</v>
      </c>
    </row>
    <row r="193" spans="1:183">
      <c r="A193" s="61">
        <v>1999</v>
      </c>
      <c r="B193" s="62">
        <v>162410</v>
      </c>
      <c r="C193" s="62">
        <v>204349</v>
      </c>
      <c r="D193" s="62">
        <v>118399</v>
      </c>
      <c r="E193" s="62">
        <v>97261</v>
      </c>
      <c r="F193" s="62">
        <v>1201508</v>
      </c>
      <c r="G193" s="62">
        <v>1508538</v>
      </c>
      <c r="H193" s="62">
        <v>1046091</v>
      </c>
      <c r="I193" s="62">
        <v>339125</v>
      </c>
      <c r="J193" s="62">
        <v>109221</v>
      </c>
      <c r="K193" s="62">
        <v>176425</v>
      </c>
      <c r="L193" s="62">
        <v>157653</v>
      </c>
      <c r="M193" s="62">
        <v>1157194</v>
      </c>
      <c r="N193" s="32">
        <v>6278174</v>
      </c>
      <c r="O193" s="62">
        <v>74709</v>
      </c>
      <c r="P193" s="62">
        <v>122405</v>
      </c>
      <c r="Q193" s="62">
        <v>137341</v>
      </c>
      <c r="R193" s="62">
        <v>594177</v>
      </c>
      <c r="S193" s="31">
        <v>41210</v>
      </c>
      <c r="T193" s="32">
        <v>7248016</v>
      </c>
      <c r="U193" s="62">
        <v>406196</v>
      </c>
      <c r="V193" s="62">
        <v>60453</v>
      </c>
      <c r="W193" s="62">
        <v>664604</v>
      </c>
      <c r="X193" s="62">
        <v>7746169</v>
      </c>
      <c r="Y193" s="32">
        <v>8877422</v>
      </c>
      <c r="Z193" s="31">
        <v>8875.3417583889532</v>
      </c>
      <c r="AA193" s="31">
        <v>39685.323418146443</v>
      </c>
      <c r="AB193" s="31">
        <v>134743</v>
      </c>
      <c r="AC193" s="31">
        <v>68722</v>
      </c>
      <c r="AD193" s="31">
        <v>271181</v>
      </c>
      <c r="AE193" s="31">
        <v>66092.201923963032</v>
      </c>
      <c r="AF193" s="31">
        <v>103884.68906247466</v>
      </c>
      <c r="AG193" s="32">
        <v>693183.55616297305</v>
      </c>
      <c r="AH193" s="31">
        <v>21334.63400476451</v>
      </c>
      <c r="AI193" s="31">
        <v>27599.224467572716</v>
      </c>
      <c r="AJ193" s="31">
        <v>6440.2390466188599</v>
      </c>
      <c r="AK193" s="31">
        <v>24917.424165678738</v>
      </c>
      <c r="AL193" s="31">
        <v>23593.167377839836</v>
      </c>
      <c r="AM193" s="32">
        <v>103884.68906247466</v>
      </c>
      <c r="AN193" s="31">
        <v>90727</v>
      </c>
      <c r="AO193" s="31">
        <v>44016</v>
      </c>
      <c r="AP193" s="32">
        <v>134743</v>
      </c>
      <c r="AQ193" s="31">
        <v>13115.55680478907</v>
      </c>
      <c r="AR193" s="31">
        <v>17701.098368400224</v>
      </c>
      <c r="AS193" s="31">
        <v>61382.578283265269</v>
      </c>
      <c r="AT193" s="31">
        <v>14988.7576842048</v>
      </c>
      <c r="AU193" s="31">
        <v>15221.496559505793</v>
      </c>
      <c r="AV193" s="31">
        <v>77324.142949749046</v>
      </c>
      <c r="AW193" s="31">
        <v>9975.9161787331159</v>
      </c>
      <c r="AX193" s="31">
        <v>17101.335365073235</v>
      </c>
      <c r="AY193" s="31">
        <v>22321.434142387239</v>
      </c>
      <c r="AZ193" s="31">
        <v>9231.1929499545276</v>
      </c>
      <c r="BA193" s="31">
        <v>703866.60478649323</v>
      </c>
      <c r="BB193" s="31">
        <v>5252.2697107760778</v>
      </c>
      <c r="BC193" s="31">
        <v>9899.1187216910621</v>
      </c>
      <c r="BD193" s="31">
        <v>127046.38305852131</v>
      </c>
      <c r="BE193" s="31">
        <v>82811.04853318684</v>
      </c>
      <c r="BF193" s="32">
        <v>1187238.9340967308</v>
      </c>
      <c r="BG193" s="31">
        <v>322947</v>
      </c>
      <c r="BH193" s="31">
        <v>934333</v>
      </c>
      <c r="BI193" s="31">
        <v>149532.09346171981</v>
      </c>
      <c r="BJ193" s="31">
        <v>196722</v>
      </c>
      <c r="BK193" s="31">
        <v>681982</v>
      </c>
      <c r="BL193" s="31">
        <v>96579</v>
      </c>
      <c r="BM193" s="31">
        <v>26548</v>
      </c>
      <c r="BN193" s="31">
        <v>191963</v>
      </c>
      <c r="BO193" s="32">
        <v>2600606.0934617198</v>
      </c>
      <c r="BP193" s="31">
        <v>20499</v>
      </c>
      <c r="BQ193" s="31">
        <v>22415</v>
      </c>
      <c r="BR193" s="31">
        <v>25494</v>
      </c>
      <c r="BS193" s="31">
        <v>28078</v>
      </c>
      <c r="BT193" s="31">
        <v>46978</v>
      </c>
      <c r="BU193" s="31">
        <v>16268</v>
      </c>
      <c r="BV193" s="31">
        <v>42020</v>
      </c>
      <c r="BW193" s="31">
        <v>5765</v>
      </c>
      <c r="BX193" s="31">
        <v>11567</v>
      </c>
      <c r="BY193" s="31">
        <v>9308</v>
      </c>
      <c r="BZ193" s="31">
        <v>7889</v>
      </c>
      <c r="CA193" s="31">
        <v>16000</v>
      </c>
      <c r="CB193" s="31">
        <v>16903</v>
      </c>
      <c r="CC193" s="31">
        <v>52207</v>
      </c>
      <c r="CD193" s="31">
        <v>14598</v>
      </c>
      <c r="CE193" s="32">
        <v>335989</v>
      </c>
      <c r="CF193" s="31">
        <v>22634</v>
      </c>
      <c r="CG193" s="32">
        <v>2959229.0934617198</v>
      </c>
      <c r="CH193" s="31">
        <v>3961441</v>
      </c>
      <c r="CI193" s="31">
        <v>1819937</v>
      </c>
      <c r="CJ193" s="31">
        <v>641286</v>
      </c>
      <c r="CK193" s="62">
        <v>2554893</v>
      </c>
      <c r="CL193" s="31">
        <v>182192</v>
      </c>
      <c r="CM193" s="31">
        <v>620582</v>
      </c>
      <c r="CN193" s="31">
        <v>377846</v>
      </c>
      <c r="CO193" s="31">
        <v>352771.54182987433</v>
      </c>
      <c r="CP193" s="31">
        <v>106066.23761696818</v>
      </c>
      <c r="CQ193" s="31">
        <v>54083.96299207116</v>
      </c>
      <c r="CR193" s="31">
        <v>141005.54335241954</v>
      </c>
      <c r="CS193" s="31">
        <v>163938.81980052276</v>
      </c>
      <c r="CT193" s="31">
        <v>23175</v>
      </c>
      <c r="CU193" s="31">
        <v>256929.21174857623</v>
      </c>
      <c r="CV193" s="31">
        <v>82868.767239896042</v>
      </c>
      <c r="CW193" s="31">
        <v>65955.329193157289</v>
      </c>
      <c r="CX193" s="32">
        <v>11404971.413773485</v>
      </c>
      <c r="CY193" s="31">
        <v>13508</v>
      </c>
      <c r="CZ193" s="31">
        <v>13294</v>
      </c>
      <c r="DA193" s="31">
        <v>6257</v>
      </c>
      <c r="DB193" s="31">
        <v>2821</v>
      </c>
      <c r="DC193" s="31">
        <v>25310</v>
      </c>
      <c r="DD193" s="31">
        <v>133913.22781280309</v>
      </c>
      <c r="DE193" s="31">
        <v>28798.985531692146</v>
      </c>
      <c r="DF193" s="32">
        <v>223902.21334449522</v>
      </c>
      <c r="DG193" s="31">
        <v>3050</v>
      </c>
      <c r="DH193" s="31">
        <v>291258</v>
      </c>
      <c r="DI193" s="31">
        <v>24948</v>
      </c>
      <c r="DJ193" s="31">
        <v>90805</v>
      </c>
      <c r="DK193" s="31">
        <v>19594</v>
      </c>
      <c r="DL193" s="31">
        <v>19006</v>
      </c>
      <c r="DM193" s="31">
        <v>11980</v>
      </c>
      <c r="DN193" s="31">
        <v>17087</v>
      </c>
      <c r="DO193" s="31">
        <v>5565</v>
      </c>
      <c r="DP193" s="31">
        <v>168797</v>
      </c>
      <c r="DQ193" s="31">
        <v>117444</v>
      </c>
      <c r="DR193" s="62">
        <v>404240</v>
      </c>
      <c r="DS193" s="31">
        <v>37029</v>
      </c>
      <c r="DT193" s="31">
        <v>43110</v>
      </c>
      <c r="DU193" s="31">
        <v>16153</v>
      </c>
      <c r="DV193" s="32">
        <v>1270066</v>
      </c>
      <c r="DW193" s="32">
        <v>12898939.62711798</v>
      </c>
      <c r="DX193" s="31">
        <v>84984</v>
      </c>
      <c r="DY193" s="31">
        <v>7759</v>
      </c>
      <c r="DZ193" s="31">
        <v>8037</v>
      </c>
      <c r="EA193" s="31">
        <v>6317</v>
      </c>
      <c r="EB193" s="31">
        <v>10190.932506384532</v>
      </c>
      <c r="EC193" s="31">
        <v>3287.2321022727274</v>
      </c>
      <c r="ED193" s="31">
        <v>15823</v>
      </c>
      <c r="EE193" s="31">
        <v>668</v>
      </c>
      <c r="EF193" s="31">
        <v>2225</v>
      </c>
      <c r="EG193" s="31">
        <v>3531</v>
      </c>
      <c r="EH193" s="31">
        <v>340</v>
      </c>
      <c r="EI193" s="31">
        <v>5750</v>
      </c>
      <c r="EJ193" s="31">
        <v>21537</v>
      </c>
      <c r="EK193" s="31">
        <v>472</v>
      </c>
      <c r="EL193" s="31">
        <v>196407</v>
      </c>
      <c r="EM193" s="31">
        <v>3250</v>
      </c>
      <c r="EN193" s="31">
        <v>39633.14775363847</v>
      </c>
      <c r="EO193" s="31">
        <v>4845</v>
      </c>
      <c r="EP193" s="31">
        <v>1159</v>
      </c>
      <c r="EQ193" s="31">
        <v>24073</v>
      </c>
      <c r="ER193" s="31">
        <v>4838</v>
      </c>
      <c r="ES193" s="31">
        <v>795</v>
      </c>
      <c r="ET193" s="31">
        <v>30937</v>
      </c>
      <c r="EU193" s="31">
        <v>2933.836980306346</v>
      </c>
      <c r="EV193" s="31">
        <v>2623</v>
      </c>
      <c r="EW193" s="31">
        <v>11442</v>
      </c>
      <c r="EX193" s="31">
        <v>10445</v>
      </c>
      <c r="EY193" s="31">
        <v>7124</v>
      </c>
      <c r="EZ193" s="31">
        <v>8660</v>
      </c>
      <c r="FA193" s="31">
        <v>2583</v>
      </c>
      <c r="FB193" s="31">
        <v>12244</v>
      </c>
      <c r="FC193" s="31">
        <v>79259</v>
      </c>
      <c r="FD193" s="31">
        <v>23870</v>
      </c>
      <c r="FE193" s="31">
        <v>6703</v>
      </c>
      <c r="FF193" s="31">
        <v>5188</v>
      </c>
      <c r="FG193" s="31">
        <v>137122</v>
      </c>
      <c r="FH193" s="31">
        <v>5798</v>
      </c>
      <c r="FI193" s="31">
        <v>190</v>
      </c>
      <c r="FJ193" s="31">
        <v>13254</v>
      </c>
      <c r="FK193" s="31">
        <v>532</v>
      </c>
      <c r="FL193" s="31">
        <v>1899</v>
      </c>
      <c r="FM193" s="31">
        <v>6151</v>
      </c>
      <c r="FN193" s="31">
        <v>169541</v>
      </c>
      <c r="FO193" s="31">
        <v>31699</v>
      </c>
      <c r="FP193" s="31">
        <v>2856</v>
      </c>
      <c r="FQ193" s="31">
        <v>16835</v>
      </c>
      <c r="FR193" s="31">
        <v>2950</v>
      </c>
      <c r="FS193" s="31">
        <v>41582</v>
      </c>
      <c r="FT193" s="31">
        <v>17637</v>
      </c>
      <c r="FU193" s="31">
        <v>12031.770150626651</v>
      </c>
      <c r="FV193" s="31">
        <v>6302</v>
      </c>
      <c r="FW193" s="31">
        <v>16443</v>
      </c>
      <c r="FX193" s="31">
        <v>542</v>
      </c>
      <c r="FY193" s="32">
        <v>1133297.9194932287</v>
      </c>
      <c r="FZ193" s="31"/>
      <c r="GA193" s="60">
        <v>34997327.130332634</v>
      </c>
    </row>
    <row r="194" spans="1:183">
      <c r="A194" s="61">
        <v>2000</v>
      </c>
      <c r="B194" s="62">
        <v>167878</v>
      </c>
      <c r="C194" s="62">
        <v>212010</v>
      </c>
      <c r="D194" s="62">
        <v>122628</v>
      </c>
      <c r="E194" s="62">
        <v>102185</v>
      </c>
      <c r="F194" s="62">
        <v>1248521</v>
      </c>
      <c r="G194" s="62">
        <v>1556928</v>
      </c>
      <c r="H194" s="62">
        <v>1083598</v>
      </c>
      <c r="I194" s="62">
        <v>352541</v>
      </c>
      <c r="J194" s="62">
        <v>112768</v>
      </c>
      <c r="K194" s="62">
        <v>183739</v>
      </c>
      <c r="L194" s="62">
        <v>163323</v>
      </c>
      <c r="M194" s="62">
        <v>1211453</v>
      </c>
      <c r="N194" s="32">
        <v>6517572</v>
      </c>
      <c r="O194" s="62">
        <v>81716</v>
      </c>
      <c r="P194" s="62">
        <v>127880</v>
      </c>
      <c r="Q194" s="62">
        <v>142770</v>
      </c>
      <c r="R194" s="62">
        <v>625120</v>
      </c>
      <c r="S194" s="31">
        <v>42483</v>
      </c>
      <c r="T194" s="32">
        <v>7537541</v>
      </c>
      <c r="U194" s="62">
        <v>414058</v>
      </c>
      <c r="V194" s="62">
        <v>61766</v>
      </c>
      <c r="W194" s="62">
        <v>699382</v>
      </c>
      <c r="X194" s="62">
        <v>8032209</v>
      </c>
      <c r="Y194" s="32">
        <v>9207415</v>
      </c>
      <c r="Z194" s="31">
        <v>9523.241706751347</v>
      </c>
      <c r="AA194" s="31">
        <v>41828.330882726354</v>
      </c>
      <c r="AB194" s="31">
        <v>138418</v>
      </c>
      <c r="AC194" s="31">
        <v>72303</v>
      </c>
      <c r="AD194" s="31">
        <v>282517</v>
      </c>
      <c r="AE194" s="31">
        <v>67480.138164366246</v>
      </c>
      <c r="AF194" s="31">
        <v>108608.68982003262</v>
      </c>
      <c r="AG194" s="32">
        <v>720678.40057387669</v>
      </c>
      <c r="AH194" s="31">
        <v>22486.704241021795</v>
      </c>
      <c r="AI194" s="31">
        <v>28399.60197713233</v>
      </c>
      <c r="AJ194" s="31">
        <v>6730.0498037167081</v>
      </c>
      <c r="AK194" s="31">
        <v>25889.203708140212</v>
      </c>
      <c r="AL194" s="31">
        <v>25103.130090021587</v>
      </c>
      <c r="AM194" s="32">
        <v>108608.68982003262</v>
      </c>
      <c r="AN194" s="31">
        <v>94029</v>
      </c>
      <c r="AO194" s="31">
        <v>44389</v>
      </c>
      <c r="AP194" s="32">
        <v>138418</v>
      </c>
      <c r="AQ194" s="31">
        <v>13889.374656271628</v>
      </c>
      <c r="AR194" s="31">
        <v>19665.920287292647</v>
      </c>
      <c r="AS194" s="31">
        <v>64942.767823694645</v>
      </c>
      <c r="AT194" s="31">
        <v>16157.880783572773</v>
      </c>
      <c r="AU194" s="31">
        <v>15495.483497576894</v>
      </c>
      <c r="AV194" s="31">
        <v>84901.908958824453</v>
      </c>
      <c r="AW194" s="31">
        <v>10514.615652384704</v>
      </c>
      <c r="AX194" s="31">
        <v>18281.327505263293</v>
      </c>
      <c r="AY194" s="31">
        <v>23191.970073940342</v>
      </c>
      <c r="AZ194" s="31">
        <v>9425.0480019035731</v>
      </c>
      <c r="BA194" s="31">
        <v>774253.26526514266</v>
      </c>
      <c r="BB194" s="31">
        <v>5688.2080967704924</v>
      </c>
      <c r="BC194" s="31">
        <v>10502.964963714216</v>
      </c>
      <c r="BD194" s="31">
        <v>134542.11965897409</v>
      </c>
      <c r="BE194" s="31">
        <v>86123.490474514314</v>
      </c>
      <c r="BF194" s="32">
        <v>1287576.3456998407</v>
      </c>
      <c r="BG194" s="31">
        <v>320364</v>
      </c>
      <c r="BH194" s="31">
        <v>975444</v>
      </c>
      <c r="BI194" s="31">
        <v>156244.70206797478</v>
      </c>
      <c r="BJ194" s="31">
        <v>202230</v>
      </c>
      <c r="BK194" s="31">
        <v>726934</v>
      </c>
      <c r="BL194" s="31">
        <v>99573</v>
      </c>
      <c r="BM194" s="31">
        <v>26203</v>
      </c>
      <c r="BN194" s="31">
        <v>198105</v>
      </c>
      <c r="BO194" s="32">
        <v>2705097.702067975</v>
      </c>
      <c r="BP194" s="31">
        <v>20991</v>
      </c>
      <c r="BQ194" s="31">
        <v>22908</v>
      </c>
      <c r="BR194" s="31">
        <v>26896</v>
      </c>
      <c r="BS194" s="31">
        <v>30600</v>
      </c>
      <c r="BT194" s="31">
        <v>40059</v>
      </c>
      <c r="BU194" s="31">
        <v>16626</v>
      </c>
      <c r="BV194" s="31">
        <v>43533</v>
      </c>
      <c r="BW194" s="31">
        <v>5817</v>
      </c>
      <c r="BX194" s="31">
        <v>12134</v>
      </c>
      <c r="BY194" s="31">
        <v>9411</v>
      </c>
      <c r="BZ194" s="31">
        <v>7500</v>
      </c>
      <c r="CA194" s="31">
        <v>16400</v>
      </c>
      <c r="CB194" s="31">
        <v>16835</v>
      </c>
      <c r="CC194" s="31">
        <v>53826</v>
      </c>
      <c r="CD194" s="31">
        <v>15299</v>
      </c>
      <c r="CE194" s="32">
        <v>338835</v>
      </c>
      <c r="CF194" s="31">
        <v>22846</v>
      </c>
      <c r="CG194" s="32">
        <v>3066778.702067975</v>
      </c>
      <c r="CH194" s="31">
        <v>4319339</v>
      </c>
      <c r="CI194" s="31">
        <v>1899526</v>
      </c>
      <c r="CJ194" s="31">
        <v>672114</v>
      </c>
      <c r="CK194" s="62">
        <v>2628056</v>
      </c>
      <c r="CL194" s="31">
        <v>193066</v>
      </c>
      <c r="CM194" s="31">
        <v>673289</v>
      </c>
      <c r="CN194" s="31">
        <v>395791</v>
      </c>
      <c r="CO194" s="31">
        <v>373438.46826464002</v>
      </c>
      <c r="CP194" s="31">
        <v>112371.40386774797</v>
      </c>
      <c r="CQ194" s="31">
        <v>61518.306986738826</v>
      </c>
      <c r="CR194" s="31">
        <v>155337.18553090488</v>
      </c>
      <c r="CS194" s="31">
        <v>177955.09645489117</v>
      </c>
      <c r="CT194" s="31">
        <v>24681</v>
      </c>
      <c r="CU194" s="31">
        <v>265633.73241054645</v>
      </c>
      <c r="CV194" s="31">
        <v>90900.290418104269</v>
      </c>
      <c r="CW194" s="31">
        <v>69912.666680713053</v>
      </c>
      <c r="CX194" s="32">
        <v>12112929.150614284</v>
      </c>
      <c r="CY194" s="31">
        <v>13508</v>
      </c>
      <c r="CZ194" s="31">
        <v>14224</v>
      </c>
      <c r="DA194" s="31">
        <v>6615</v>
      </c>
      <c r="DB194" s="31">
        <v>2821</v>
      </c>
      <c r="DC194" s="31">
        <v>25310</v>
      </c>
      <c r="DD194" s="31">
        <v>143002.34673557224</v>
      </c>
      <c r="DE194" s="31">
        <v>28803.217354487599</v>
      </c>
      <c r="DF194" s="32">
        <v>234283.56409005984</v>
      </c>
      <c r="DG194" s="31">
        <v>3208</v>
      </c>
      <c r="DH194" s="31">
        <v>306112</v>
      </c>
      <c r="DI194" s="31">
        <v>27692</v>
      </c>
      <c r="DJ194" s="31">
        <v>98887</v>
      </c>
      <c r="DK194" s="31">
        <v>20437</v>
      </c>
      <c r="DL194" s="31">
        <v>19899</v>
      </c>
      <c r="DM194" s="31">
        <v>12184</v>
      </c>
      <c r="DN194" s="31">
        <v>18027</v>
      </c>
      <c r="DO194" s="31">
        <v>6172</v>
      </c>
      <c r="DP194" s="31">
        <v>177068</v>
      </c>
      <c r="DQ194" s="31">
        <v>120145</v>
      </c>
      <c r="DR194" s="62">
        <v>433992</v>
      </c>
      <c r="DS194" s="31">
        <v>41621</v>
      </c>
      <c r="DT194" s="31">
        <v>45783</v>
      </c>
      <c r="DU194" s="31">
        <v>16153</v>
      </c>
      <c r="DV194" s="32">
        <v>1347380</v>
      </c>
      <c r="DW194" s="32">
        <v>13694592.714704344</v>
      </c>
      <c r="DX194" s="31">
        <v>87109</v>
      </c>
      <c r="DY194" s="31">
        <v>7991</v>
      </c>
      <c r="DZ194" s="31">
        <v>8503</v>
      </c>
      <c r="EA194" s="31">
        <v>6860</v>
      </c>
      <c r="EB194" s="31">
        <v>10416.194089748267</v>
      </c>
      <c r="EC194" s="31">
        <v>3283.9261363636365</v>
      </c>
      <c r="ED194" s="31">
        <v>16488</v>
      </c>
      <c r="EE194" s="31">
        <v>713</v>
      </c>
      <c r="EF194" s="31">
        <v>2265</v>
      </c>
      <c r="EG194" s="31">
        <v>3566</v>
      </c>
      <c r="EH194" s="31">
        <v>336</v>
      </c>
      <c r="EI194" s="31">
        <v>6221</v>
      </c>
      <c r="EJ194" s="31">
        <v>21042</v>
      </c>
      <c r="EK194" s="31">
        <v>475</v>
      </c>
      <c r="EL194" s="31">
        <v>207013</v>
      </c>
      <c r="EM194" s="31">
        <v>3773</v>
      </c>
      <c r="EN194" s="31">
        <v>41774.13045770934</v>
      </c>
      <c r="EO194" s="31">
        <v>4753</v>
      </c>
      <c r="EP194" s="31">
        <v>1224</v>
      </c>
      <c r="EQ194" s="31">
        <v>24963</v>
      </c>
      <c r="ER194" s="31">
        <v>4939</v>
      </c>
      <c r="ES194" s="31">
        <v>870</v>
      </c>
      <c r="ET194" s="31">
        <v>30906</v>
      </c>
      <c r="EU194" s="31">
        <v>3037.2664113785559</v>
      </c>
      <c r="EV194" s="31">
        <v>2667</v>
      </c>
      <c r="EW194" s="31">
        <v>11832</v>
      </c>
      <c r="EX194" s="31">
        <v>10946</v>
      </c>
      <c r="EY194" s="31">
        <v>7388</v>
      </c>
      <c r="EZ194" s="31">
        <v>8981</v>
      </c>
      <c r="FA194" s="31">
        <v>2713</v>
      </c>
      <c r="FB194" s="31">
        <v>12563</v>
      </c>
      <c r="FC194" s="31">
        <v>80052</v>
      </c>
      <c r="FD194" s="31">
        <v>24252</v>
      </c>
      <c r="FE194" s="31">
        <v>6931</v>
      </c>
      <c r="FF194" s="31">
        <v>5115</v>
      </c>
      <c r="FG194" s="31">
        <v>143018</v>
      </c>
      <c r="FH194" s="31">
        <v>6146</v>
      </c>
      <c r="FI194" s="31">
        <v>196</v>
      </c>
      <c r="FJ194" s="31">
        <v>14022</v>
      </c>
      <c r="FK194" s="31">
        <v>504</v>
      </c>
      <c r="FL194" s="31">
        <v>1971</v>
      </c>
      <c r="FM194" s="31">
        <v>6260</v>
      </c>
      <c r="FN194" s="31">
        <v>175305</v>
      </c>
      <c r="FO194" s="31">
        <v>34773</v>
      </c>
      <c r="FP194" s="31">
        <v>2919</v>
      </c>
      <c r="FQ194" s="31">
        <v>17694</v>
      </c>
      <c r="FR194" s="31">
        <v>2894</v>
      </c>
      <c r="FS194" s="31">
        <v>43537</v>
      </c>
      <c r="FT194" s="31">
        <v>18518</v>
      </c>
      <c r="FU194" s="31">
        <v>11286.155455904334</v>
      </c>
      <c r="FV194" s="31">
        <v>6529</v>
      </c>
      <c r="FW194" s="31">
        <v>15604</v>
      </c>
      <c r="FX194" s="31">
        <v>565</v>
      </c>
      <c r="FY194" s="32">
        <v>1173702.6725511041</v>
      </c>
      <c r="FZ194" s="31"/>
      <c r="GA194" s="60">
        <v>36688284.835597143</v>
      </c>
    </row>
    <row r="195" spans="1:183">
      <c r="A195" s="61">
        <v>2001</v>
      </c>
      <c r="B195" s="62">
        <v>169244</v>
      </c>
      <c r="C195" s="62">
        <v>213668</v>
      </c>
      <c r="D195" s="62">
        <v>123502</v>
      </c>
      <c r="E195" s="62">
        <v>104880</v>
      </c>
      <c r="F195" s="62">
        <v>1271617</v>
      </c>
      <c r="G195" s="62">
        <v>1576223</v>
      </c>
      <c r="H195" s="62">
        <v>1103028</v>
      </c>
      <c r="I195" s="62">
        <v>359326</v>
      </c>
      <c r="J195" s="62">
        <v>114993</v>
      </c>
      <c r="K195" s="62">
        <v>186757</v>
      </c>
      <c r="L195" s="62">
        <v>165191</v>
      </c>
      <c r="M195" s="62">
        <v>1229700</v>
      </c>
      <c r="N195" s="32">
        <v>6618129</v>
      </c>
      <c r="O195" s="62">
        <v>86691</v>
      </c>
      <c r="P195" s="62">
        <v>133600</v>
      </c>
      <c r="Q195" s="62">
        <v>145636</v>
      </c>
      <c r="R195" s="62">
        <v>647941</v>
      </c>
      <c r="S195" s="31">
        <v>43795</v>
      </c>
      <c r="T195" s="32">
        <v>7675792</v>
      </c>
      <c r="U195" s="62">
        <v>429694</v>
      </c>
      <c r="V195" s="62">
        <v>64000</v>
      </c>
      <c r="W195" s="62">
        <v>709074</v>
      </c>
      <c r="X195" s="62">
        <v>8093143</v>
      </c>
      <c r="Y195" s="32">
        <v>9295911</v>
      </c>
      <c r="Z195" s="31">
        <v>10208.915109637444</v>
      </c>
      <c r="AA195" s="31">
        <v>43543.292448918131</v>
      </c>
      <c r="AB195" s="31">
        <v>142285</v>
      </c>
      <c r="AC195" s="31">
        <v>75250</v>
      </c>
      <c r="AD195" s="31">
        <v>285948</v>
      </c>
      <c r="AE195" s="31">
        <v>71326.506039735119</v>
      </c>
      <c r="AF195" s="31">
        <v>112647.00241177615</v>
      </c>
      <c r="AG195" s="32">
        <v>741208.7160100668</v>
      </c>
      <c r="AH195" s="31">
        <v>23498.60593186778</v>
      </c>
      <c r="AI195" s="31">
        <v>29649.184464126149</v>
      </c>
      <c r="AJ195" s="31">
        <v>6427.1975625494551</v>
      </c>
      <c r="AK195" s="31">
        <v>26588.212208259996</v>
      </c>
      <c r="AL195" s="31">
        <v>26483.802244972772</v>
      </c>
      <c r="AM195" s="32">
        <v>112647.00241177615</v>
      </c>
      <c r="AN195" s="31">
        <v>96475</v>
      </c>
      <c r="AO195" s="31">
        <v>45810</v>
      </c>
      <c r="AP195" s="32">
        <v>142285</v>
      </c>
      <c r="AQ195" s="31">
        <v>15222.754623273706</v>
      </c>
      <c r="AR195" s="31">
        <v>21612.846395734618</v>
      </c>
      <c r="AS195" s="31">
        <v>67995.077911408283</v>
      </c>
      <c r="AT195" s="31">
        <v>17191.985153721431</v>
      </c>
      <c r="AU195" s="31">
        <v>16239.266705460584</v>
      </c>
      <c r="AV195" s="31">
        <v>96363.666668265752</v>
      </c>
      <c r="AW195" s="31">
        <v>11071.890281961092</v>
      </c>
      <c r="AX195" s="31">
        <v>19743.833705684352</v>
      </c>
      <c r="AY195" s="31">
        <v>24676.256158672524</v>
      </c>
      <c r="AZ195" s="31">
        <v>9999.9759300196911</v>
      </c>
      <c r="BA195" s="31">
        <v>813740.18179366493</v>
      </c>
      <c r="BB195" s="31">
        <v>6268.4053226410833</v>
      </c>
      <c r="BC195" s="31">
        <v>10933.586527226498</v>
      </c>
      <c r="BD195" s="31">
        <v>146919.99466759971</v>
      </c>
      <c r="BE195" s="31">
        <v>89999.047545867477</v>
      </c>
      <c r="BF195" s="32">
        <v>1367978.7693912017</v>
      </c>
      <c r="BG195" s="31">
        <v>306237</v>
      </c>
      <c r="BH195" s="31">
        <v>988197</v>
      </c>
      <c r="BI195" s="31">
        <v>161521.1468685072</v>
      </c>
      <c r="BJ195" s="31">
        <v>205204</v>
      </c>
      <c r="BK195" s="31">
        <v>726676</v>
      </c>
      <c r="BL195" s="31">
        <v>99757</v>
      </c>
      <c r="BM195" s="31">
        <v>25316</v>
      </c>
      <c r="BN195" s="31">
        <v>204829</v>
      </c>
      <c r="BO195" s="32">
        <v>2717737.1468685074</v>
      </c>
      <c r="BP195" s="31">
        <v>21343</v>
      </c>
      <c r="BQ195" s="31">
        <v>23155</v>
      </c>
      <c r="BR195" s="31">
        <v>27694</v>
      </c>
      <c r="BS195" s="31">
        <v>31710</v>
      </c>
      <c r="BT195" s="31">
        <v>42108</v>
      </c>
      <c r="BU195" s="31">
        <v>16910</v>
      </c>
      <c r="BV195" s="31">
        <v>44549</v>
      </c>
      <c r="BW195" s="31">
        <v>5755</v>
      </c>
      <c r="BX195" s="31">
        <v>12450</v>
      </c>
      <c r="BY195" s="31">
        <v>9574</v>
      </c>
      <c r="BZ195" s="31">
        <v>7726</v>
      </c>
      <c r="CA195" s="31">
        <v>16493</v>
      </c>
      <c r="CB195" s="31">
        <v>17184</v>
      </c>
      <c r="CC195" s="31">
        <v>55010</v>
      </c>
      <c r="CD195" s="31">
        <v>15948</v>
      </c>
      <c r="CE195" s="32">
        <v>347609</v>
      </c>
      <c r="CF195" s="31">
        <v>22617</v>
      </c>
      <c r="CG195" s="32">
        <v>3087963.1468685074</v>
      </c>
      <c r="CH195" s="31">
        <v>4780797</v>
      </c>
      <c r="CI195" s="31">
        <v>2009448</v>
      </c>
      <c r="CJ195" s="31">
        <v>697849</v>
      </c>
      <c r="CK195" s="62">
        <v>2632907</v>
      </c>
      <c r="CL195" s="31">
        <v>196439</v>
      </c>
      <c r="CM195" s="31">
        <v>705179</v>
      </c>
      <c r="CN195" s="31">
        <v>404369</v>
      </c>
      <c r="CO195" s="31">
        <v>365281.08784955664</v>
      </c>
      <c r="CP195" s="31">
        <v>118297.60761072987</v>
      </c>
      <c r="CQ195" s="31">
        <v>68469.864050925549</v>
      </c>
      <c r="CR195" s="31">
        <v>156056.75781958105</v>
      </c>
      <c r="CS195" s="31">
        <v>178532.29210111627</v>
      </c>
      <c r="CT195" s="31">
        <v>25989</v>
      </c>
      <c r="CU195" s="31">
        <v>270574.52616360388</v>
      </c>
      <c r="CV195" s="31">
        <v>89168.579242395441</v>
      </c>
      <c r="CW195" s="31">
        <v>68832.546331168414</v>
      </c>
      <c r="CX195" s="32">
        <v>12768190.26116908</v>
      </c>
      <c r="CY195" s="31">
        <v>12157</v>
      </c>
      <c r="CZ195" s="31">
        <v>15035</v>
      </c>
      <c r="DA195" s="31">
        <v>6992</v>
      </c>
      <c r="DB195" s="31">
        <v>2821</v>
      </c>
      <c r="DC195" s="31">
        <v>25310</v>
      </c>
      <c r="DD195" s="31">
        <v>152862.21709050678</v>
      </c>
      <c r="DE195" s="31">
        <v>29015.065050712859</v>
      </c>
      <c r="DF195" s="32">
        <v>244192.28214121965</v>
      </c>
      <c r="DG195" s="31">
        <v>3356</v>
      </c>
      <c r="DH195" s="31">
        <v>317438</v>
      </c>
      <c r="DI195" s="31">
        <v>30185</v>
      </c>
      <c r="DJ195" s="31">
        <v>98491</v>
      </c>
      <c r="DK195" s="31">
        <v>21520</v>
      </c>
      <c r="DL195" s="31">
        <v>19939</v>
      </c>
      <c r="DM195" s="31">
        <v>12732</v>
      </c>
      <c r="DN195" s="31">
        <v>19379</v>
      </c>
      <c r="DO195" s="31">
        <v>6561</v>
      </c>
      <c r="DP195" s="31">
        <v>177953</v>
      </c>
      <c r="DQ195" s="31">
        <v>124590</v>
      </c>
      <c r="DR195" s="62">
        <v>401443</v>
      </c>
      <c r="DS195" s="31">
        <v>42329</v>
      </c>
      <c r="DT195" s="31">
        <v>47523</v>
      </c>
      <c r="DU195" s="31">
        <v>12922</v>
      </c>
      <c r="DV195" s="32">
        <v>1336361</v>
      </c>
      <c r="DW195" s="32">
        <v>14348743.5433103</v>
      </c>
      <c r="DX195" s="31">
        <v>89374</v>
      </c>
      <c r="DY195" s="31">
        <v>8239</v>
      </c>
      <c r="DZ195" s="31">
        <v>8928</v>
      </c>
      <c r="EA195" s="31">
        <v>7217</v>
      </c>
      <c r="EB195" s="31">
        <v>11114</v>
      </c>
      <c r="EC195" s="31">
        <v>3353</v>
      </c>
      <c r="ED195" s="31">
        <v>17362</v>
      </c>
      <c r="EE195" s="31">
        <v>756</v>
      </c>
      <c r="EF195" s="31">
        <v>2272</v>
      </c>
      <c r="EG195" s="31">
        <v>3919</v>
      </c>
      <c r="EH195" s="31">
        <v>344</v>
      </c>
      <c r="EI195" s="31">
        <v>6445</v>
      </c>
      <c r="EJ195" s="31">
        <v>21063</v>
      </c>
      <c r="EK195" s="31">
        <v>484</v>
      </c>
      <c r="EL195" s="31">
        <v>214258</v>
      </c>
      <c r="EM195" s="31">
        <v>5301</v>
      </c>
      <c r="EN195" s="31">
        <v>44990.285962877031</v>
      </c>
      <c r="EO195" s="31">
        <v>4848</v>
      </c>
      <c r="EP195" s="31">
        <v>1295</v>
      </c>
      <c r="EQ195" s="31">
        <v>26011</v>
      </c>
      <c r="ER195" s="31">
        <v>5136</v>
      </c>
      <c r="ES195" s="31">
        <v>871</v>
      </c>
      <c r="ET195" s="31">
        <v>31246</v>
      </c>
      <c r="EU195" s="31">
        <v>3137</v>
      </c>
      <c r="EV195" s="31">
        <v>2712</v>
      </c>
      <c r="EW195" s="31">
        <v>12530</v>
      </c>
      <c r="EX195" s="31">
        <v>11602</v>
      </c>
      <c r="EY195" s="31">
        <v>7085</v>
      </c>
      <c r="EZ195" s="31">
        <v>10068</v>
      </c>
      <c r="FA195" s="31">
        <v>2832</v>
      </c>
      <c r="FB195" s="31">
        <v>13455</v>
      </c>
      <c r="FC195" s="31">
        <v>85095</v>
      </c>
      <c r="FD195" s="31">
        <v>27405</v>
      </c>
      <c r="FE195" s="31">
        <v>7083</v>
      </c>
      <c r="FF195" s="31">
        <v>5478</v>
      </c>
      <c r="FG195" s="31">
        <v>147452</v>
      </c>
      <c r="FH195" s="31">
        <v>6558</v>
      </c>
      <c r="FI195" s="31">
        <v>204</v>
      </c>
      <c r="FJ195" s="31">
        <v>14681</v>
      </c>
      <c r="FK195" s="31">
        <v>493</v>
      </c>
      <c r="FL195" s="31">
        <v>2328</v>
      </c>
      <c r="FM195" s="31">
        <v>6371</v>
      </c>
      <c r="FN195" s="31">
        <v>180038</v>
      </c>
      <c r="FO195" s="31">
        <v>36894</v>
      </c>
      <c r="FP195" s="31">
        <v>2969</v>
      </c>
      <c r="FQ195" s="31">
        <v>18791</v>
      </c>
      <c r="FR195" s="31">
        <v>2912</v>
      </c>
      <c r="FS195" s="31">
        <v>45670</v>
      </c>
      <c r="FT195" s="31">
        <v>19425</v>
      </c>
      <c r="FU195" s="31">
        <v>11049</v>
      </c>
      <c r="FV195" s="31">
        <v>6849</v>
      </c>
      <c r="FW195" s="31">
        <v>15183</v>
      </c>
      <c r="FX195" s="31">
        <v>593</v>
      </c>
      <c r="FY195" s="32">
        <v>1221768.2859628771</v>
      </c>
      <c r="FZ195" s="31"/>
      <c r="GA195" s="60">
        <v>37739365.461542949</v>
      </c>
    </row>
    <row r="196" spans="1:183">
      <c r="A196" s="61">
        <v>2002</v>
      </c>
      <c r="B196" s="62">
        <v>170755</v>
      </c>
      <c r="C196" s="62">
        <v>216891</v>
      </c>
      <c r="D196" s="62">
        <v>124062</v>
      </c>
      <c r="E196" s="62">
        <v>106570</v>
      </c>
      <c r="F196" s="62">
        <v>1284653</v>
      </c>
      <c r="G196" s="62">
        <v>1576223</v>
      </c>
      <c r="H196" s="62">
        <v>1106823</v>
      </c>
      <c r="I196" s="62">
        <v>359553</v>
      </c>
      <c r="J196" s="62">
        <v>116716</v>
      </c>
      <c r="K196" s="62">
        <v>191266</v>
      </c>
      <c r="L196" s="62">
        <v>165907</v>
      </c>
      <c r="M196" s="62">
        <v>1254905</v>
      </c>
      <c r="N196" s="32">
        <v>6674324</v>
      </c>
      <c r="O196" s="62">
        <v>92412</v>
      </c>
      <c r="P196" s="62">
        <v>138834</v>
      </c>
      <c r="Q196" s="62">
        <v>146782</v>
      </c>
      <c r="R196" s="62">
        <v>665441</v>
      </c>
      <c r="S196" s="31">
        <v>45148</v>
      </c>
      <c r="T196" s="32">
        <v>7762941</v>
      </c>
      <c r="U196" s="62">
        <v>443202</v>
      </c>
      <c r="V196" s="62">
        <v>66930</v>
      </c>
      <c r="W196" s="62">
        <v>732692</v>
      </c>
      <c r="X196" s="62">
        <v>8223657</v>
      </c>
      <c r="Y196" s="32">
        <v>9466481</v>
      </c>
      <c r="Z196" s="31">
        <v>10556.018223365118</v>
      </c>
      <c r="AA196" s="31">
        <v>45676.913778915128</v>
      </c>
      <c r="AB196" s="31">
        <v>145864</v>
      </c>
      <c r="AC196" s="31">
        <v>78539</v>
      </c>
      <c r="AD196" s="31">
        <v>290080</v>
      </c>
      <c r="AE196" s="31">
        <v>74892.831341721874</v>
      </c>
      <c r="AF196" s="31">
        <v>116999.84868963432</v>
      </c>
      <c r="AG196" s="32">
        <v>762608.61203363654</v>
      </c>
      <c r="AH196" s="31">
        <v>24368.054351346887</v>
      </c>
      <c r="AI196" s="31">
        <v>31190.942056260708</v>
      </c>
      <c r="AJ196" s="31">
        <v>6485.0423406124009</v>
      </c>
      <c r="AK196" s="31">
        <v>27465.623211132581</v>
      </c>
      <c r="AL196" s="31">
        <v>27490.186730281737</v>
      </c>
      <c r="AM196" s="32">
        <v>116999.84868963432</v>
      </c>
      <c r="AN196" s="31">
        <v>98187</v>
      </c>
      <c r="AO196" s="31">
        <v>47677</v>
      </c>
      <c r="AP196" s="32">
        <v>145864</v>
      </c>
      <c r="AQ196" s="31">
        <v>17521.390571388034</v>
      </c>
      <c r="AR196" s="31">
        <v>23903.808113682484</v>
      </c>
      <c r="AS196" s="31">
        <v>71394.831806978706</v>
      </c>
      <c r="AT196" s="31">
        <v>18429.808084789373</v>
      </c>
      <c r="AU196" s="31">
        <v>17132.426374260915</v>
      </c>
      <c r="AV196" s="31">
        <v>105807.3060017558</v>
      </c>
      <c r="AW196" s="31">
        <v>11071.890281961092</v>
      </c>
      <c r="AX196" s="31">
        <v>21007.439062848152</v>
      </c>
      <c r="AY196" s="31">
        <v>26354.241577462257</v>
      </c>
      <c r="AZ196" s="31">
        <v>10779.974052561227</v>
      </c>
      <c r="BA196" s="31">
        <v>851985.97033796727</v>
      </c>
      <c r="BB196" s="31">
        <v>6863.9038282919864</v>
      </c>
      <c r="BC196" s="31">
        <v>11130.391084716573</v>
      </c>
      <c r="BD196" s="31">
        <v>154559.83439031491</v>
      </c>
      <c r="BE196" s="31">
        <v>93779.007542793915</v>
      </c>
      <c r="BF196" s="32">
        <v>1441722.2231117727</v>
      </c>
      <c r="BG196" s="31">
        <v>272876</v>
      </c>
      <c r="BH196" s="31">
        <v>1007295</v>
      </c>
      <c r="BI196" s="31">
        <v>165049</v>
      </c>
      <c r="BJ196" s="31">
        <v>209163</v>
      </c>
      <c r="BK196" s="31">
        <v>732256</v>
      </c>
      <c r="BL196" s="31">
        <v>104684</v>
      </c>
      <c r="BM196" s="31">
        <v>22531</v>
      </c>
      <c r="BN196" s="31">
        <v>186690</v>
      </c>
      <c r="BO196" s="32">
        <v>2700544</v>
      </c>
      <c r="BP196" s="31">
        <v>21863</v>
      </c>
      <c r="BQ196" s="31">
        <v>23832</v>
      </c>
      <c r="BR196" s="31">
        <v>28118</v>
      </c>
      <c r="BS196" s="31">
        <v>33116</v>
      </c>
      <c r="BT196" s="31">
        <v>42546</v>
      </c>
      <c r="BU196" s="31">
        <v>17287</v>
      </c>
      <c r="BV196" s="31">
        <v>45551</v>
      </c>
      <c r="BW196" s="31">
        <v>5723</v>
      </c>
      <c r="BX196" s="31">
        <v>12789</v>
      </c>
      <c r="BY196" s="31">
        <v>9672</v>
      </c>
      <c r="BZ196" s="31">
        <v>7775</v>
      </c>
      <c r="CA196" s="31">
        <v>16861</v>
      </c>
      <c r="CB196" s="31">
        <v>17174</v>
      </c>
      <c r="CC196" s="31">
        <v>55285</v>
      </c>
      <c r="CD196" s="31">
        <v>16459</v>
      </c>
      <c r="CE196" s="32">
        <v>354051</v>
      </c>
      <c r="CF196" s="31">
        <v>22804</v>
      </c>
      <c r="CG196" s="32">
        <v>3077399</v>
      </c>
      <c r="CH196" s="31">
        <v>5374025</v>
      </c>
      <c r="CI196" s="31">
        <v>2080337</v>
      </c>
      <c r="CJ196" s="31">
        <v>727541</v>
      </c>
      <c r="CK196" s="62">
        <v>2639801</v>
      </c>
      <c r="CL196" s="31">
        <v>204971</v>
      </c>
      <c r="CM196" s="31">
        <v>747781</v>
      </c>
      <c r="CN196" s="31">
        <v>425945</v>
      </c>
      <c r="CO196" s="31">
        <v>378396.18653415178</v>
      </c>
      <c r="CP196" s="31">
        <v>123521.15970056146</v>
      </c>
      <c r="CQ196" s="31">
        <v>76686.229949669781</v>
      </c>
      <c r="CR196" s="31">
        <v>159003.17002105201</v>
      </c>
      <c r="CS196" s="31">
        <v>185879.88249337123</v>
      </c>
      <c r="CT196" s="31">
        <v>25911</v>
      </c>
      <c r="CU196" s="31">
        <v>279284.39250599663</v>
      </c>
      <c r="CV196" s="31">
        <v>91085.776848053487</v>
      </c>
      <c r="CW196" s="31">
        <v>71561.52035059809</v>
      </c>
      <c r="CX196" s="32">
        <v>13591730.318403453</v>
      </c>
      <c r="CY196" s="31">
        <v>15634</v>
      </c>
      <c r="CZ196" s="31">
        <v>15862</v>
      </c>
      <c r="DA196" s="31">
        <v>7401</v>
      </c>
      <c r="DB196" s="31">
        <v>2821</v>
      </c>
      <c r="DC196" s="31">
        <v>25310</v>
      </c>
      <c r="DD196" s="31">
        <v>163685.13482814014</v>
      </c>
      <c r="DE196" s="31">
        <v>32090.847043616461</v>
      </c>
      <c r="DF196" s="32">
        <v>262803.98187175661</v>
      </c>
      <c r="DG196" s="31">
        <v>3530</v>
      </c>
      <c r="DH196" s="31">
        <v>331723</v>
      </c>
      <c r="DI196" s="31">
        <v>32297</v>
      </c>
      <c r="DJ196" s="31">
        <v>97900</v>
      </c>
      <c r="DK196" s="31">
        <v>22768</v>
      </c>
      <c r="DL196" s="31">
        <v>20537</v>
      </c>
      <c r="DM196" s="31">
        <v>13152</v>
      </c>
      <c r="DN196" s="31">
        <v>19882</v>
      </c>
      <c r="DO196" s="31">
        <v>6770</v>
      </c>
      <c r="DP196" s="31">
        <v>178131</v>
      </c>
      <c r="DQ196" s="31">
        <v>131941</v>
      </c>
      <c r="DR196" s="62">
        <v>433157</v>
      </c>
      <c r="DS196" s="31">
        <v>43429</v>
      </c>
      <c r="DT196" s="31">
        <v>49376</v>
      </c>
      <c r="DU196" s="31">
        <v>10338</v>
      </c>
      <c r="DV196" s="32">
        <v>1394931</v>
      </c>
      <c r="DW196" s="32">
        <v>15249465.30027521</v>
      </c>
      <c r="DX196" s="31">
        <v>92949</v>
      </c>
      <c r="DY196" s="31">
        <v>9425</v>
      </c>
      <c r="DZ196" s="31">
        <v>9464</v>
      </c>
      <c r="EA196" s="31">
        <v>7576</v>
      </c>
      <c r="EB196" s="31">
        <v>11692</v>
      </c>
      <c r="EC196" s="31">
        <v>3503</v>
      </c>
      <c r="ED196" s="31">
        <v>18490</v>
      </c>
      <c r="EE196" s="31">
        <v>794</v>
      </c>
      <c r="EF196" s="31">
        <v>2258</v>
      </c>
      <c r="EG196" s="31">
        <v>4307</v>
      </c>
      <c r="EH196" s="31">
        <v>352</v>
      </c>
      <c r="EI196" s="31">
        <v>6793</v>
      </c>
      <c r="EJ196" s="31">
        <v>20747</v>
      </c>
      <c r="EK196" s="31">
        <v>497</v>
      </c>
      <c r="EL196" s="31">
        <v>221115</v>
      </c>
      <c r="EM196" s="31">
        <v>5809</v>
      </c>
      <c r="EN196" s="31">
        <v>45709</v>
      </c>
      <c r="EO196" s="31">
        <v>4848</v>
      </c>
      <c r="EP196" s="31">
        <v>1254</v>
      </c>
      <c r="EQ196" s="31">
        <v>27182</v>
      </c>
      <c r="ER196" s="31">
        <v>5252</v>
      </c>
      <c r="ES196" s="31">
        <v>826</v>
      </c>
      <c r="ET196" s="31">
        <v>31590</v>
      </c>
      <c r="EU196" s="31">
        <v>3278</v>
      </c>
      <c r="EV196" s="31">
        <v>2851</v>
      </c>
      <c r="EW196" s="31">
        <v>12705</v>
      </c>
      <c r="EX196" s="31">
        <v>10129</v>
      </c>
      <c r="EY196" s="31">
        <v>7234</v>
      </c>
      <c r="EZ196" s="31">
        <v>10501</v>
      </c>
      <c r="FA196" s="31">
        <v>2948</v>
      </c>
      <c r="FB196" s="31">
        <v>13912</v>
      </c>
      <c r="FC196" s="31">
        <v>87818</v>
      </c>
      <c r="FD196" s="31">
        <v>29433</v>
      </c>
      <c r="FE196" s="31">
        <v>7261</v>
      </c>
      <c r="FF196" s="31">
        <v>5643</v>
      </c>
      <c r="FG196" s="31">
        <v>149663</v>
      </c>
      <c r="FH196" s="31">
        <v>7174</v>
      </c>
      <c r="FI196" s="31">
        <v>214</v>
      </c>
      <c r="FJ196" s="31">
        <v>14843</v>
      </c>
      <c r="FK196" s="31">
        <v>499</v>
      </c>
      <c r="FL196" s="31">
        <v>2968</v>
      </c>
      <c r="FM196" s="31">
        <v>6696</v>
      </c>
      <c r="FN196" s="31">
        <v>186520</v>
      </c>
      <c r="FO196" s="31">
        <v>39108</v>
      </c>
      <c r="FP196" s="31">
        <v>3052</v>
      </c>
      <c r="FQ196" s="31">
        <v>20144</v>
      </c>
      <c r="FR196" s="31">
        <v>3043</v>
      </c>
      <c r="FS196" s="31">
        <v>46447</v>
      </c>
      <c r="FT196" s="31">
        <v>20746</v>
      </c>
      <c r="FU196" s="31">
        <v>11436</v>
      </c>
      <c r="FV196" s="31">
        <v>7074</v>
      </c>
      <c r="FW196" s="31">
        <v>14271</v>
      </c>
      <c r="FX196" s="31">
        <v>614</v>
      </c>
      <c r="FY196" s="32">
        <v>1260657</v>
      </c>
      <c r="FZ196" s="31"/>
      <c r="GA196" s="60">
        <v>39021274.13542062</v>
      </c>
    </row>
    <row r="197" spans="1:183">
      <c r="A197" s="61">
        <v>2003</v>
      </c>
      <c r="B197" s="62">
        <v>172763</v>
      </c>
      <c r="C197" s="62">
        <v>219074</v>
      </c>
      <c r="D197" s="62">
        <v>124543</v>
      </c>
      <c r="E197" s="62">
        <v>108490</v>
      </c>
      <c r="F197" s="62">
        <v>1298819</v>
      </c>
      <c r="G197" s="62">
        <v>1572784</v>
      </c>
      <c r="H197" s="62">
        <v>1107193</v>
      </c>
      <c r="I197" s="62">
        <v>360759</v>
      </c>
      <c r="J197" s="62">
        <v>117891</v>
      </c>
      <c r="K197" s="62">
        <v>194945</v>
      </c>
      <c r="L197" s="62">
        <v>165515</v>
      </c>
      <c r="M197" s="62">
        <v>1289685</v>
      </c>
      <c r="N197" s="32">
        <v>6732461</v>
      </c>
      <c r="O197" s="62">
        <v>96537</v>
      </c>
      <c r="P197" s="62">
        <v>145837</v>
      </c>
      <c r="Q197" s="62">
        <v>145636</v>
      </c>
      <c r="R197" s="62">
        <v>686076</v>
      </c>
      <c r="S197" s="31">
        <v>46543</v>
      </c>
      <c r="T197" s="32">
        <v>7853090</v>
      </c>
      <c r="U197" s="62">
        <v>461200</v>
      </c>
      <c r="V197" s="62">
        <v>69243</v>
      </c>
      <c r="W197" s="62">
        <v>746491</v>
      </c>
      <c r="X197" s="62">
        <v>8431121</v>
      </c>
      <c r="Y197" s="32">
        <v>9708055</v>
      </c>
      <c r="Z197" s="31">
        <v>11189</v>
      </c>
      <c r="AA197" s="31">
        <v>47641.021071408475</v>
      </c>
      <c r="AB197" s="31">
        <v>151407</v>
      </c>
      <c r="AC197" s="31">
        <v>81835</v>
      </c>
      <c r="AD197" s="31">
        <v>301266</v>
      </c>
      <c r="AE197" s="31">
        <v>78562.580077466264</v>
      </c>
      <c r="AF197" s="31">
        <v>120896</v>
      </c>
      <c r="AG197" s="32">
        <v>792796.60114887473</v>
      </c>
      <c r="AH197" s="31">
        <v>25147.832090589989</v>
      </c>
      <c r="AI197" s="31">
        <v>32532.152564679916</v>
      </c>
      <c r="AJ197" s="31">
        <v>6705.5337801932228</v>
      </c>
      <c r="AK197" s="31">
        <v>28608</v>
      </c>
      <c r="AL197" s="31">
        <v>27902.539531235961</v>
      </c>
      <c r="AM197" s="32">
        <v>120896.0579666991</v>
      </c>
      <c r="AN197" s="31">
        <v>101729</v>
      </c>
      <c r="AO197" s="31">
        <v>49678</v>
      </c>
      <c r="AP197" s="32">
        <v>151407</v>
      </c>
      <c r="AQ197" s="31">
        <v>19956.863860810972</v>
      </c>
      <c r="AR197" s="31">
        <v>26581.034622414925</v>
      </c>
      <c r="AS197" s="31">
        <v>76249.68036985326</v>
      </c>
      <c r="AT197" s="31">
        <v>19369.72829711363</v>
      </c>
      <c r="AU197" s="31">
        <v>19034.125701803874</v>
      </c>
      <c r="AV197" s="31">
        <v>115647.38545991908</v>
      </c>
      <c r="AW197" s="31">
        <v>11813.706930852484</v>
      </c>
      <c r="AX197" s="31">
        <v>22582.996992561762</v>
      </c>
      <c r="AY197" s="31">
        <v>28910.603010476094</v>
      </c>
      <c r="AZ197" s="31">
        <v>11459.112417872584</v>
      </c>
      <c r="BA197" s="31">
        <v>914180.9461726388</v>
      </c>
      <c r="BB197" s="31">
        <v>7564.0220187777695</v>
      </c>
      <c r="BC197" s="31">
        <v>11887.257678477299</v>
      </c>
      <c r="BD197" s="31">
        <v>169088.45882300453</v>
      </c>
      <c r="BE197" s="31">
        <v>97905.283874676854</v>
      </c>
      <c r="BF197" s="32">
        <v>1552231.2062312537</v>
      </c>
      <c r="BG197" s="31">
        <v>296889</v>
      </c>
      <c r="BH197" s="31">
        <v>1018375</v>
      </c>
      <c r="BI197" s="31">
        <v>171486</v>
      </c>
      <c r="BJ197" s="31">
        <v>218784</v>
      </c>
      <c r="BK197" s="31">
        <v>742508</v>
      </c>
      <c r="BL197" s="31">
        <v>108871</v>
      </c>
      <c r="BM197" s="31">
        <v>23027</v>
      </c>
      <c r="BN197" s="31">
        <v>172128</v>
      </c>
      <c r="BO197" s="32">
        <v>2752068</v>
      </c>
      <c r="BP197" s="31">
        <v>22453</v>
      </c>
      <c r="BQ197" s="31">
        <v>25357</v>
      </c>
      <c r="BR197" s="31">
        <v>29186</v>
      </c>
      <c r="BS197" s="31">
        <v>33017</v>
      </c>
      <c r="BT197" s="31">
        <v>44078</v>
      </c>
      <c r="BU197" s="31">
        <v>17685</v>
      </c>
      <c r="BV197" s="31">
        <v>46690</v>
      </c>
      <c r="BW197" s="31">
        <v>5746</v>
      </c>
      <c r="BX197" s="31">
        <v>13365</v>
      </c>
      <c r="BY197" s="31">
        <v>10011</v>
      </c>
      <c r="BZ197" s="31">
        <v>7969</v>
      </c>
      <c r="CA197" s="31">
        <v>17502</v>
      </c>
      <c r="CB197" s="31">
        <v>17828</v>
      </c>
      <c r="CC197" s="31">
        <v>56170</v>
      </c>
      <c r="CD197" s="31">
        <v>18829</v>
      </c>
      <c r="CE197" s="32">
        <v>365886</v>
      </c>
      <c r="CF197" s="31">
        <v>23277</v>
      </c>
      <c r="CG197" s="32">
        <v>3141231</v>
      </c>
      <c r="CH197" s="31">
        <v>6187983</v>
      </c>
      <c r="CI197" s="31">
        <v>2257166</v>
      </c>
      <c r="CJ197" s="31">
        <v>763899</v>
      </c>
      <c r="CK197" s="31">
        <v>2686224</v>
      </c>
      <c r="CL197" s="31">
        <v>215015</v>
      </c>
      <c r="CM197" s="31">
        <v>770958</v>
      </c>
      <c r="CN197" s="31">
        <v>455204</v>
      </c>
      <c r="CO197" s="31">
        <v>391261</v>
      </c>
      <c r="CP197" s="31">
        <v>130013.0380536494</v>
      </c>
      <c r="CQ197" s="31">
        <v>87268.950900511802</v>
      </c>
      <c r="CR197" s="31">
        <v>164102.51164387038</v>
      </c>
      <c r="CS197" s="31">
        <v>196661</v>
      </c>
      <c r="CT197" s="31">
        <v>26714</v>
      </c>
      <c r="CU197" s="31">
        <v>292390</v>
      </c>
      <c r="CV197" s="31">
        <v>93910</v>
      </c>
      <c r="CW197" s="31">
        <v>75786.301430450098</v>
      </c>
      <c r="CX197" s="32">
        <v>14794555.802028481</v>
      </c>
      <c r="CY197" s="31">
        <v>18088</v>
      </c>
      <c r="CZ197" s="31">
        <v>16687</v>
      </c>
      <c r="DA197" s="31">
        <v>7830</v>
      </c>
      <c r="DB197" s="31">
        <v>2821</v>
      </c>
      <c r="DC197" s="31">
        <v>25310</v>
      </c>
      <c r="DD197" s="31">
        <v>175568.8155537706</v>
      </c>
      <c r="DE197" s="31">
        <v>34239.052525710838</v>
      </c>
      <c r="DF197" s="32">
        <v>280543.86807948141</v>
      </c>
      <c r="DG197" s="31">
        <v>3785</v>
      </c>
      <c r="DH197" s="31">
        <v>255607</v>
      </c>
      <c r="DI197" s="31">
        <v>25256</v>
      </c>
      <c r="DJ197" s="31">
        <v>100152</v>
      </c>
      <c r="DK197" s="31">
        <v>23724</v>
      </c>
      <c r="DL197" s="31">
        <v>23925</v>
      </c>
      <c r="DM197" s="31">
        <v>13692</v>
      </c>
      <c r="DN197" s="31">
        <v>20280</v>
      </c>
      <c r="DO197" s="31">
        <v>7197</v>
      </c>
      <c r="DP197" s="31">
        <v>191848</v>
      </c>
      <c r="DQ197" s="31">
        <v>133393</v>
      </c>
      <c r="DR197" s="62">
        <v>458486</v>
      </c>
      <c r="DS197" s="31">
        <v>48597</v>
      </c>
      <c r="DT197" s="31">
        <v>51203</v>
      </c>
      <c r="DU197" s="31">
        <v>9000</v>
      </c>
      <c r="DV197" s="32">
        <v>1366145</v>
      </c>
      <c r="DW197" s="32">
        <v>16441244.670107963</v>
      </c>
      <c r="DX197" s="31">
        <v>99362</v>
      </c>
      <c r="DY197" s="31">
        <v>9745</v>
      </c>
      <c r="DZ197" s="31">
        <v>9833</v>
      </c>
      <c r="EA197" s="31">
        <v>7871</v>
      </c>
      <c r="EB197" s="31">
        <v>12627</v>
      </c>
      <c r="EC197" s="31">
        <v>3462</v>
      </c>
      <c r="ED197" s="31">
        <v>19230</v>
      </c>
      <c r="EE197" s="31">
        <v>831</v>
      </c>
      <c r="EF197" s="31">
        <v>2086</v>
      </c>
      <c r="EG197" s="31">
        <v>4940</v>
      </c>
      <c r="EH197" s="31">
        <v>361</v>
      </c>
      <c r="EI197" s="31">
        <v>6847</v>
      </c>
      <c r="EJ197" s="31">
        <v>20394</v>
      </c>
      <c r="EK197" s="31">
        <v>514</v>
      </c>
      <c r="EL197" s="31">
        <v>228190</v>
      </c>
      <c r="EM197" s="31">
        <v>6873</v>
      </c>
      <c r="EN197" s="31">
        <v>44089</v>
      </c>
      <c r="EO197" s="31">
        <v>4974</v>
      </c>
      <c r="EP197" s="31">
        <v>1338</v>
      </c>
      <c r="EQ197" s="31">
        <v>28595</v>
      </c>
      <c r="ER197" s="31">
        <v>5315</v>
      </c>
      <c r="ES197" s="31">
        <v>821</v>
      </c>
      <c r="ET197" s="31">
        <v>32475</v>
      </c>
      <c r="EU197" s="31">
        <v>3367</v>
      </c>
      <c r="EV197" s="31">
        <v>1959</v>
      </c>
      <c r="EW197" s="31">
        <v>13455</v>
      </c>
      <c r="EX197" s="31">
        <v>11122</v>
      </c>
      <c r="EY197" s="31">
        <v>7516</v>
      </c>
      <c r="EZ197" s="31">
        <v>11257</v>
      </c>
      <c r="FA197" s="31">
        <v>3113</v>
      </c>
      <c r="FB197" s="31">
        <v>14875</v>
      </c>
      <c r="FC197" s="31">
        <v>93175</v>
      </c>
      <c r="FD197" s="31">
        <v>31758</v>
      </c>
      <c r="FE197" s="31">
        <v>7515</v>
      </c>
      <c r="FF197" s="31">
        <v>5897</v>
      </c>
      <c r="FG197" s="31">
        <v>165677</v>
      </c>
      <c r="FH197" s="31">
        <v>7239</v>
      </c>
      <c r="FI197" s="31">
        <v>228</v>
      </c>
      <c r="FJ197" s="31">
        <v>15825</v>
      </c>
      <c r="FK197" s="31">
        <v>470</v>
      </c>
      <c r="FL197" s="31">
        <v>3188</v>
      </c>
      <c r="FM197" s="31">
        <v>7038</v>
      </c>
      <c r="FN197" s="31">
        <v>192302</v>
      </c>
      <c r="FO197" s="31">
        <v>41884</v>
      </c>
      <c r="FP197" s="31">
        <v>3125</v>
      </c>
      <c r="FQ197" s="31">
        <v>21292</v>
      </c>
      <c r="FR197" s="31">
        <v>3201</v>
      </c>
      <c r="FS197" s="31">
        <v>49048</v>
      </c>
      <c r="FT197" s="31">
        <v>21659</v>
      </c>
      <c r="FU197" s="31">
        <v>12099</v>
      </c>
      <c r="FV197" s="31">
        <v>7436</v>
      </c>
      <c r="FW197" s="31">
        <v>12787</v>
      </c>
      <c r="FX197" s="31">
        <v>635</v>
      </c>
      <c r="FY197" s="32">
        <v>1320915</v>
      </c>
      <c r="FZ197" s="31"/>
      <c r="GA197" s="60">
        <v>40809563.477488086</v>
      </c>
    </row>
    <row r="198" spans="1:183">
      <c r="A198" s="61">
        <v>2004</v>
      </c>
      <c r="B198" s="31">
        <v>176795</v>
      </c>
      <c r="C198" s="31">
        <v>225609</v>
      </c>
      <c r="D198" s="62">
        <v>127175</v>
      </c>
      <c r="E198" s="62">
        <v>112500</v>
      </c>
      <c r="F198" s="62">
        <v>1329614</v>
      </c>
      <c r="G198" s="31">
        <v>1589449</v>
      </c>
      <c r="H198" s="31">
        <v>1120504</v>
      </c>
      <c r="I198" s="31">
        <v>368824</v>
      </c>
      <c r="J198" s="31">
        <v>122439</v>
      </c>
      <c r="K198" s="31">
        <v>200316</v>
      </c>
      <c r="L198" s="31">
        <v>169781</v>
      </c>
      <c r="M198" s="31">
        <v>1331721</v>
      </c>
      <c r="N198" s="32">
        <v>6874727</v>
      </c>
      <c r="O198" s="31">
        <v>100745</v>
      </c>
      <c r="P198" s="31">
        <v>152462</v>
      </c>
      <c r="Q198" s="31">
        <v>147841</v>
      </c>
      <c r="R198" s="31">
        <v>708466</v>
      </c>
      <c r="S198" s="31">
        <v>47980</v>
      </c>
      <c r="T198" s="32">
        <v>8032221</v>
      </c>
      <c r="U198" s="31">
        <v>472265</v>
      </c>
      <c r="V198" s="31">
        <v>71790</v>
      </c>
      <c r="W198" s="31">
        <v>769405</v>
      </c>
      <c r="X198" s="31">
        <v>8738865</v>
      </c>
      <c r="Y198" s="32">
        <v>10052325</v>
      </c>
      <c r="Z198" s="31">
        <v>11849</v>
      </c>
      <c r="AA198" s="31">
        <v>50785</v>
      </c>
      <c r="AB198" s="31">
        <v>158701</v>
      </c>
      <c r="AC198" s="31">
        <v>85761</v>
      </c>
      <c r="AD198" s="31">
        <v>317349</v>
      </c>
      <c r="AE198" s="31">
        <v>85241</v>
      </c>
      <c r="AF198" s="31">
        <v>127410</v>
      </c>
      <c r="AG198" s="32">
        <v>837096</v>
      </c>
      <c r="AH198" s="31">
        <v>26682</v>
      </c>
      <c r="AI198" s="31">
        <v>33931</v>
      </c>
      <c r="AJ198" s="31">
        <v>6981</v>
      </c>
      <c r="AK198" s="31">
        <v>29880</v>
      </c>
      <c r="AL198" s="31">
        <v>29936</v>
      </c>
      <c r="AM198" s="32">
        <v>127410</v>
      </c>
      <c r="AN198" s="31">
        <v>106318</v>
      </c>
      <c r="AO198" s="31">
        <v>52383</v>
      </c>
      <c r="AP198" s="32">
        <v>158701</v>
      </c>
      <c r="AQ198" s="31">
        <v>22052</v>
      </c>
      <c r="AR198" s="31">
        <v>29644</v>
      </c>
      <c r="AS198" s="31">
        <v>84943</v>
      </c>
      <c r="AT198" s="31">
        <v>20978</v>
      </c>
      <c r="AU198" s="31">
        <v>20157</v>
      </c>
      <c r="AV198" s="31">
        <v>126402</v>
      </c>
      <c r="AW198" s="31">
        <v>12641</v>
      </c>
      <c r="AX198" s="31">
        <v>25548</v>
      </c>
      <c r="AY198" s="31">
        <v>31022</v>
      </c>
      <c r="AZ198" s="31">
        <v>12307</v>
      </c>
      <c r="BA198" s="31">
        <v>980002</v>
      </c>
      <c r="BB198" s="31">
        <v>8366</v>
      </c>
      <c r="BC198" s="31">
        <v>13634</v>
      </c>
      <c r="BD198" s="31">
        <v>189548</v>
      </c>
      <c r="BE198" s="31">
        <v>105444</v>
      </c>
      <c r="BF198" s="32">
        <v>1682688</v>
      </c>
      <c r="BG198" s="31">
        <v>323609</v>
      </c>
      <c r="BH198" s="31">
        <v>1076423</v>
      </c>
      <c r="BI198" s="31">
        <v>181775</v>
      </c>
      <c r="BJ198" s="31">
        <v>229067</v>
      </c>
      <c r="BK198" s="31">
        <v>772208</v>
      </c>
      <c r="BL198" s="31">
        <v>114315</v>
      </c>
      <c r="BM198" s="31">
        <v>25744</v>
      </c>
      <c r="BN198" s="31">
        <v>203627</v>
      </c>
      <c r="BO198" s="32">
        <v>2926768</v>
      </c>
      <c r="BP198" s="31">
        <v>23396</v>
      </c>
      <c r="BQ198" s="31">
        <v>26448</v>
      </c>
      <c r="BR198" s="31">
        <v>30879</v>
      </c>
      <c r="BS198" s="31">
        <v>33446</v>
      </c>
      <c r="BT198" s="31">
        <v>47604</v>
      </c>
      <c r="BU198" s="31">
        <v>18021</v>
      </c>
      <c r="BV198" s="31">
        <v>48184</v>
      </c>
      <c r="BW198" s="31">
        <v>5545</v>
      </c>
      <c r="BX198" s="31">
        <v>14193</v>
      </c>
      <c r="BY198" s="31">
        <v>10151</v>
      </c>
      <c r="BZ198" s="31">
        <v>8392</v>
      </c>
      <c r="CA198" s="31">
        <v>18219</v>
      </c>
      <c r="CB198" s="31">
        <v>18559</v>
      </c>
      <c r="CC198" s="31">
        <v>57069</v>
      </c>
      <c r="CD198" s="31">
        <v>20335</v>
      </c>
      <c r="CE198" s="32">
        <v>380441</v>
      </c>
      <c r="CF198" s="31">
        <v>23944</v>
      </c>
      <c r="CG198" s="32">
        <v>3331153</v>
      </c>
      <c r="CH198" s="31">
        <v>6699034</v>
      </c>
      <c r="CI198" s="31">
        <v>2426453</v>
      </c>
      <c r="CJ198" s="31">
        <v>801266</v>
      </c>
      <c r="CK198" s="62">
        <v>2750543</v>
      </c>
      <c r="CL198" s="31">
        <v>228776</v>
      </c>
      <c r="CM198" s="31">
        <v>807459</v>
      </c>
      <c r="CN198" s="31">
        <v>483882</v>
      </c>
      <c r="CO198" s="31">
        <v>415128</v>
      </c>
      <c r="CP198" s="31">
        <v>138328</v>
      </c>
      <c r="CQ198" s="31">
        <v>99138</v>
      </c>
      <c r="CR198" s="31">
        <v>178216</v>
      </c>
      <c r="CS198" s="31">
        <v>210191</v>
      </c>
      <c r="CT198" s="31">
        <v>27676</v>
      </c>
      <c r="CU198" s="31">
        <v>314348</v>
      </c>
      <c r="CV198" s="31">
        <v>102174</v>
      </c>
      <c r="CW198" s="31">
        <v>79876</v>
      </c>
      <c r="CX198" s="32">
        <v>15762488</v>
      </c>
      <c r="CY198" s="31">
        <v>19535</v>
      </c>
      <c r="CZ198" s="31">
        <v>23944</v>
      </c>
      <c r="DA198" s="31">
        <v>8331</v>
      </c>
      <c r="DB198" s="31">
        <v>3000</v>
      </c>
      <c r="DC198" s="31">
        <v>25310</v>
      </c>
      <c r="DD198" s="31">
        <v>189263</v>
      </c>
      <c r="DE198" s="31">
        <v>36530</v>
      </c>
      <c r="DF198" s="32">
        <v>305913</v>
      </c>
      <c r="DG198" s="31">
        <v>3997</v>
      </c>
      <c r="DH198" s="31">
        <v>373743</v>
      </c>
      <c r="DI198" s="31">
        <v>25256</v>
      </c>
      <c r="DJ198" s="31">
        <v>105360</v>
      </c>
      <c r="DK198" s="31">
        <v>25765</v>
      </c>
      <c r="DL198" s="31">
        <v>26438</v>
      </c>
      <c r="DM198" s="31">
        <v>14705</v>
      </c>
      <c r="DN198" s="31">
        <v>21375</v>
      </c>
      <c r="DO198" s="31">
        <v>8471</v>
      </c>
      <c r="DP198" s="31">
        <v>202015</v>
      </c>
      <c r="DQ198" s="31">
        <v>137128</v>
      </c>
      <c r="DR198" s="31">
        <v>499422</v>
      </c>
      <c r="DS198" s="31">
        <v>53311</v>
      </c>
      <c r="DT198" s="31">
        <v>53251</v>
      </c>
      <c r="DU198" s="31">
        <v>9000</v>
      </c>
      <c r="DV198" s="32">
        <v>1559237</v>
      </c>
      <c r="DW198" s="32">
        <v>17627638</v>
      </c>
      <c r="DX198" s="31">
        <v>104529</v>
      </c>
      <c r="DY198" s="31">
        <v>10836</v>
      </c>
      <c r="DZ198" s="31">
        <v>10138</v>
      </c>
      <c r="EA198" s="31">
        <v>8115</v>
      </c>
      <c r="EB198" s="31">
        <v>13208</v>
      </c>
      <c r="EC198" s="31">
        <v>3627</v>
      </c>
      <c r="ED198" s="31">
        <v>19941</v>
      </c>
      <c r="EE198" s="31">
        <v>867</v>
      </c>
      <c r="EF198" s="31">
        <v>2114</v>
      </c>
      <c r="EG198" s="31">
        <v>6600</v>
      </c>
      <c r="EH198" s="31">
        <v>376</v>
      </c>
      <c r="EI198" s="31">
        <v>7087</v>
      </c>
      <c r="EJ198" s="31">
        <v>20720</v>
      </c>
      <c r="EK198" s="31">
        <v>528</v>
      </c>
      <c r="EL198" s="31">
        <v>237546</v>
      </c>
      <c r="EM198" s="31">
        <v>9052</v>
      </c>
      <c r="EN198" s="31">
        <v>49865</v>
      </c>
      <c r="EO198" s="31">
        <v>5029</v>
      </c>
      <c r="EP198" s="31">
        <v>1434</v>
      </c>
      <c r="EQ198" s="31">
        <v>30197</v>
      </c>
      <c r="ER198" s="31">
        <v>5459</v>
      </c>
      <c r="ES198" s="31">
        <v>839</v>
      </c>
      <c r="ET198" s="31">
        <v>33968</v>
      </c>
      <c r="EU198" s="31">
        <v>3508</v>
      </c>
      <c r="EV198" s="31">
        <v>2010</v>
      </c>
      <c r="EW198" s="31">
        <v>14127</v>
      </c>
      <c r="EX198" s="31">
        <v>11711</v>
      </c>
      <c r="EY198" s="31">
        <v>7892</v>
      </c>
      <c r="EZ198" s="31">
        <v>11527</v>
      </c>
      <c r="FA198" s="31">
        <v>3275</v>
      </c>
      <c r="FB198" s="31">
        <v>15574</v>
      </c>
      <c r="FC198" s="31">
        <v>98820</v>
      </c>
      <c r="FD198" s="31">
        <v>34140</v>
      </c>
      <c r="FE198" s="31">
        <v>8011</v>
      </c>
      <c r="FF198" s="31">
        <v>5850</v>
      </c>
      <c r="FG198" s="31">
        <v>175618</v>
      </c>
      <c r="FH198" s="31">
        <v>7528</v>
      </c>
      <c r="FI198" s="31">
        <v>242</v>
      </c>
      <c r="FJ198" s="31">
        <v>16743</v>
      </c>
      <c r="FK198" s="31">
        <v>456</v>
      </c>
      <c r="FL198" s="31">
        <v>3420</v>
      </c>
      <c r="FM198" s="31">
        <v>7432</v>
      </c>
      <c r="FN198" s="31">
        <v>195473</v>
      </c>
      <c r="FO198" s="31">
        <v>44021</v>
      </c>
      <c r="FP198" s="31">
        <v>3191</v>
      </c>
      <c r="FQ198" s="31">
        <v>22719</v>
      </c>
      <c r="FR198" s="31">
        <v>3275</v>
      </c>
      <c r="FS198" s="31">
        <v>51991</v>
      </c>
      <c r="FT198" s="31">
        <v>22729</v>
      </c>
      <c r="FU198" s="31">
        <v>12898</v>
      </c>
      <c r="FV198" s="31">
        <v>7836</v>
      </c>
      <c r="FW198" s="31">
        <v>12301</v>
      </c>
      <c r="FX198" s="31">
        <v>668</v>
      </c>
      <c r="FY198" s="32">
        <v>1387061</v>
      </c>
      <c r="FZ198" s="31"/>
      <c r="GA198" s="60">
        <v>42950182</v>
      </c>
    </row>
    <row r="199" spans="1:183">
      <c r="A199" s="61">
        <v>2005</v>
      </c>
      <c r="B199" s="31">
        <v>181215</v>
      </c>
      <c r="C199" s="31">
        <v>230572</v>
      </c>
      <c r="D199" s="31">
        <v>130227</v>
      </c>
      <c r="E199" s="31">
        <v>115650</v>
      </c>
      <c r="F199" s="31">
        <v>1354877</v>
      </c>
      <c r="G199" s="31">
        <v>1600575</v>
      </c>
      <c r="H199" s="31">
        <v>1128348</v>
      </c>
      <c r="I199" s="31">
        <v>376200</v>
      </c>
      <c r="J199" s="31">
        <v>125745</v>
      </c>
      <c r="K199" s="31">
        <v>206926</v>
      </c>
      <c r="L199" s="31">
        <v>174195</v>
      </c>
      <c r="M199" s="31">
        <v>1361019</v>
      </c>
      <c r="N199" s="32">
        <v>6985549</v>
      </c>
      <c r="O199" s="31">
        <v>106991</v>
      </c>
      <c r="P199" s="31">
        <v>156883</v>
      </c>
      <c r="Q199" s="31">
        <v>149172</v>
      </c>
      <c r="R199" s="31">
        <v>733971</v>
      </c>
      <c r="S199" s="31">
        <v>48753</v>
      </c>
      <c r="T199" s="32">
        <v>8181319</v>
      </c>
      <c r="U199" s="31">
        <v>485488</v>
      </c>
      <c r="V199" s="31">
        <v>73800</v>
      </c>
      <c r="W199" s="31">
        <v>792487</v>
      </c>
      <c r="X199" s="31">
        <v>9009770</v>
      </c>
      <c r="Y199" s="32">
        <v>10361545</v>
      </c>
      <c r="Z199" s="31">
        <v>12536</v>
      </c>
      <c r="AA199" s="31">
        <v>53934</v>
      </c>
      <c r="AB199" s="31">
        <v>168804</v>
      </c>
      <c r="AC199" s="31">
        <v>89190</v>
      </c>
      <c r="AD199" s="31">
        <v>328773</v>
      </c>
      <c r="AE199" s="31">
        <v>88736</v>
      </c>
      <c r="AF199" s="31">
        <v>133295</v>
      </c>
      <c r="AG199" s="32">
        <v>875268</v>
      </c>
      <c r="AH199" s="31">
        <v>27723</v>
      </c>
      <c r="AI199" s="31">
        <v>35356</v>
      </c>
      <c r="AJ199" s="31">
        <v>7267</v>
      </c>
      <c r="AK199" s="31">
        <v>31165</v>
      </c>
      <c r="AL199" s="31">
        <v>31784</v>
      </c>
      <c r="AM199" s="32">
        <v>133295</v>
      </c>
      <c r="AN199" s="31">
        <v>113016</v>
      </c>
      <c r="AO199" s="31">
        <v>55788</v>
      </c>
      <c r="AP199" s="32">
        <v>168804</v>
      </c>
      <c r="AQ199" s="31">
        <v>25117</v>
      </c>
      <c r="AR199" s="31">
        <v>36847</v>
      </c>
      <c r="AS199" s="31">
        <v>92928</v>
      </c>
      <c r="AT199" s="31">
        <v>22950</v>
      </c>
      <c r="AU199" s="31">
        <v>22092</v>
      </c>
      <c r="AV199" s="31">
        <v>138663</v>
      </c>
      <c r="AW199" s="31">
        <v>12615</v>
      </c>
      <c r="AX199" s="31">
        <v>28256</v>
      </c>
      <c r="AY199" s="31">
        <v>33442</v>
      </c>
      <c r="AZ199" s="31">
        <v>13230</v>
      </c>
      <c r="BA199" s="31">
        <v>1042722</v>
      </c>
      <c r="BB199" s="31">
        <v>8927</v>
      </c>
      <c r="BC199" s="31">
        <v>15406</v>
      </c>
      <c r="BD199" s="31">
        <v>194666</v>
      </c>
      <c r="BE199" s="31">
        <v>112825</v>
      </c>
      <c r="BF199" s="32">
        <v>1800686</v>
      </c>
      <c r="BG199" s="31">
        <v>353381</v>
      </c>
      <c r="BH199" s="31">
        <v>1110868</v>
      </c>
      <c r="BI199" s="31">
        <v>191954</v>
      </c>
      <c r="BJ199" s="31">
        <v>242124</v>
      </c>
      <c r="BK199" s="31">
        <v>797691</v>
      </c>
      <c r="BL199" s="31">
        <v>122088</v>
      </c>
      <c r="BM199" s="31">
        <v>27443</v>
      </c>
      <c r="BN199" s="31">
        <v>224602</v>
      </c>
      <c r="BO199" s="32">
        <v>3070151</v>
      </c>
      <c r="BP199" s="31">
        <v>24426</v>
      </c>
      <c r="BQ199" s="31">
        <v>28008</v>
      </c>
      <c r="BR199" s="31">
        <v>34338</v>
      </c>
      <c r="BS199" s="31">
        <v>36556</v>
      </c>
      <c r="BT199" s="31">
        <v>50460</v>
      </c>
      <c r="BU199" s="31">
        <v>18580</v>
      </c>
      <c r="BV199" s="31">
        <v>49774</v>
      </c>
      <c r="BW199" s="31">
        <v>5645</v>
      </c>
      <c r="BX199" s="31">
        <v>15059</v>
      </c>
      <c r="BY199" s="31">
        <v>10252</v>
      </c>
      <c r="BZ199" s="31">
        <v>8753</v>
      </c>
      <c r="CA199" s="31">
        <v>18748</v>
      </c>
      <c r="CB199" s="31">
        <v>19097</v>
      </c>
      <c r="CC199" s="31">
        <v>58610</v>
      </c>
      <c r="CD199" s="31">
        <v>21434</v>
      </c>
      <c r="CE199" s="32">
        <v>399740</v>
      </c>
      <c r="CF199" s="31">
        <v>25905</v>
      </c>
      <c r="CG199" s="32">
        <v>3495796</v>
      </c>
      <c r="CH199" s="31">
        <v>7268725</v>
      </c>
      <c r="CI199" s="31">
        <v>2649687</v>
      </c>
      <c r="CJ199" s="31">
        <v>846938</v>
      </c>
      <c r="CK199" s="62">
        <v>2802803</v>
      </c>
      <c r="CL199" s="31">
        <v>240215</v>
      </c>
      <c r="CM199" s="31">
        <v>839757</v>
      </c>
      <c r="CN199" s="31">
        <v>506141</v>
      </c>
      <c r="CO199" s="31">
        <v>432563</v>
      </c>
      <c r="CP199" s="31">
        <v>147043</v>
      </c>
      <c r="CQ199" s="31">
        <v>112620</v>
      </c>
      <c r="CR199" s="31">
        <v>190869</v>
      </c>
      <c r="CS199" s="31">
        <v>221331</v>
      </c>
      <c r="CT199" s="31">
        <v>28534</v>
      </c>
      <c r="CU199" s="31">
        <v>338553</v>
      </c>
      <c r="CV199" s="31">
        <v>109633</v>
      </c>
      <c r="CW199" s="31">
        <v>84828</v>
      </c>
      <c r="CX199" s="32">
        <v>16820240</v>
      </c>
      <c r="CY199" s="31">
        <v>22680</v>
      </c>
      <c r="CZ199" s="31">
        <v>27129</v>
      </c>
      <c r="DA199" s="31">
        <v>8923</v>
      </c>
      <c r="DB199" s="31">
        <v>3000</v>
      </c>
      <c r="DC199" s="31">
        <v>25310</v>
      </c>
      <c r="DD199" s="31">
        <v>205161</v>
      </c>
      <c r="DE199" s="31">
        <v>38976</v>
      </c>
      <c r="DF199" s="32">
        <v>331179</v>
      </c>
      <c r="DG199" s="31">
        <v>4313</v>
      </c>
      <c r="DH199" s="31">
        <v>391309</v>
      </c>
      <c r="DI199" s="31">
        <v>25079</v>
      </c>
      <c r="DJ199" s="31">
        <v>110733</v>
      </c>
      <c r="DK199" s="31">
        <v>27852</v>
      </c>
      <c r="DL199" s="31">
        <v>29240</v>
      </c>
      <c r="DM199" s="31">
        <v>15073</v>
      </c>
      <c r="DN199" s="31">
        <v>22422</v>
      </c>
      <c r="DO199" s="31">
        <v>9250</v>
      </c>
      <c r="DP199" s="31">
        <v>213328</v>
      </c>
      <c r="DQ199" s="31">
        <v>143299</v>
      </c>
      <c r="DR199" s="31">
        <v>541373</v>
      </c>
      <c r="DS199" s="31">
        <v>57683</v>
      </c>
      <c r="DT199" s="31">
        <v>56233</v>
      </c>
      <c r="DU199" s="31">
        <v>9000</v>
      </c>
      <c r="DV199" s="32">
        <v>1656187</v>
      </c>
      <c r="DW199" s="32">
        <v>18807606</v>
      </c>
      <c r="DX199" s="31">
        <v>109860</v>
      </c>
      <c r="DY199" s="31">
        <v>13069</v>
      </c>
      <c r="DZ199" s="31">
        <v>10432</v>
      </c>
      <c r="EA199" s="31">
        <v>8245</v>
      </c>
      <c r="EB199" s="31">
        <v>14146</v>
      </c>
      <c r="EC199" s="31">
        <v>3660</v>
      </c>
      <c r="ED199" s="31">
        <v>20400</v>
      </c>
      <c r="EE199" s="31">
        <v>923</v>
      </c>
      <c r="EF199" s="31">
        <v>2165</v>
      </c>
      <c r="EG199" s="31">
        <v>7121</v>
      </c>
      <c r="EH199" s="31">
        <v>392</v>
      </c>
      <c r="EI199" s="31">
        <v>7640</v>
      </c>
      <c r="EJ199" s="31">
        <v>21114</v>
      </c>
      <c r="EK199" s="31">
        <v>545</v>
      </c>
      <c r="EL199" s="31">
        <v>248236</v>
      </c>
      <c r="EM199" s="31">
        <v>9930</v>
      </c>
      <c r="EN199" s="31">
        <v>55849</v>
      </c>
      <c r="EO199" s="31">
        <v>5180</v>
      </c>
      <c r="EP199" s="31">
        <v>1507</v>
      </c>
      <c r="EQ199" s="31">
        <v>31979</v>
      </c>
      <c r="ER199" s="31">
        <v>5623</v>
      </c>
      <c r="ES199" s="31">
        <v>868</v>
      </c>
      <c r="ET199" s="31">
        <v>35972</v>
      </c>
      <c r="EU199" s="31">
        <v>3533</v>
      </c>
      <c r="EV199" s="31">
        <v>2117</v>
      </c>
      <c r="EW199" s="31">
        <v>15582</v>
      </c>
      <c r="EX199" s="31">
        <v>12250</v>
      </c>
      <c r="EY199" s="31">
        <v>8152</v>
      </c>
      <c r="EZ199" s="31">
        <v>12230</v>
      </c>
      <c r="FA199" s="31">
        <v>3452</v>
      </c>
      <c r="FB199" s="31">
        <v>16104</v>
      </c>
      <c r="FC199" s="31">
        <v>101785</v>
      </c>
      <c r="FD199" s="31">
        <v>37008</v>
      </c>
      <c r="FE199" s="31">
        <v>8211</v>
      </c>
      <c r="FF199" s="31">
        <v>6341</v>
      </c>
      <c r="FG199" s="31">
        <v>185101</v>
      </c>
      <c r="FH199" s="31">
        <v>8070</v>
      </c>
      <c r="FI199" s="31">
        <v>256</v>
      </c>
      <c r="FJ199" s="31">
        <v>17681</v>
      </c>
      <c r="FK199" s="31">
        <v>482</v>
      </c>
      <c r="FL199" s="31">
        <v>3663</v>
      </c>
      <c r="FM199" s="31">
        <v>7848</v>
      </c>
      <c r="FN199" s="31">
        <v>204932</v>
      </c>
      <c r="FO199" s="31">
        <v>46794</v>
      </c>
      <c r="FP199" s="31">
        <v>3261</v>
      </c>
      <c r="FQ199" s="31">
        <v>24389</v>
      </c>
      <c r="FR199" s="31">
        <v>3314</v>
      </c>
      <c r="FS199" s="31">
        <v>54123</v>
      </c>
      <c r="FT199" s="31">
        <v>24150</v>
      </c>
      <c r="FU199" s="31">
        <v>13917</v>
      </c>
      <c r="FV199" s="31">
        <v>8251</v>
      </c>
      <c r="FW199" s="31">
        <v>11809</v>
      </c>
      <c r="FX199" s="31">
        <v>705</v>
      </c>
      <c r="FY199" s="32">
        <v>1460367</v>
      </c>
      <c r="FZ199" s="31"/>
      <c r="GA199" s="60">
        <v>44982587</v>
      </c>
    </row>
    <row r="200" spans="1:183">
      <c r="A200" s="61">
        <v>2006</v>
      </c>
      <c r="B200" s="31">
        <v>187557</v>
      </c>
      <c r="C200" s="31">
        <v>237490</v>
      </c>
      <c r="D200" s="31">
        <v>134525</v>
      </c>
      <c r="E200" s="31">
        <v>121317</v>
      </c>
      <c r="F200" s="31">
        <v>1387394</v>
      </c>
      <c r="G200" s="31">
        <v>1651794</v>
      </c>
      <c r="H200" s="31">
        <v>1150914</v>
      </c>
      <c r="I200" s="31">
        <v>388991</v>
      </c>
      <c r="J200" s="31">
        <v>128637</v>
      </c>
      <c r="K200" s="31">
        <v>215617</v>
      </c>
      <c r="L200" s="31">
        <v>180466</v>
      </c>
      <c r="M200" s="31">
        <v>1400488</v>
      </c>
      <c r="N200" s="32">
        <v>7185190</v>
      </c>
      <c r="O200" s="31">
        <v>112769</v>
      </c>
      <c r="P200" s="31">
        <v>163943</v>
      </c>
      <c r="Q200" s="31">
        <v>151260</v>
      </c>
      <c r="R200" s="31">
        <v>763330</v>
      </c>
      <c r="S200" s="31">
        <v>50146</v>
      </c>
      <c r="T200" s="32">
        <v>8426638</v>
      </c>
      <c r="U200" s="31">
        <v>499082</v>
      </c>
      <c r="V200" s="31">
        <v>75276</v>
      </c>
      <c r="W200" s="31">
        <v>815469</v>
      </c>
      <c r="X200" s="31">
        <v>9253034</v>
      </c>
      <c r="Y200" s="32">
        <v>10642861</v>
      </c>
      <c r="Z200" s="31">
        <v>13226</v>
      </c>
      <c r="AA200" s="31">
        <v>57331</v>
      </c>
      <c r="AB200" s="31">
        <v>181231</v>
      </c>
      <c r="AC200" s="31">
        <v>92669</v>
      </c>
      <c r="AD200" s="31">
        <v>349158</v>
      </c>
      <c r="AE200" s="31">
        <v>96746</v>
      </c>
      <c r="AF200" s="31">
        <v>140835</v>
      </c>
      <c r="AG200" s="32">
        <v>931196</v>
      </c>
      <c r="AH200" s="31">
        <v>29635</v>
      </c>
      <c r="AI200" s="31">
        <v>37018</v>
      </c>
      <c r="AJ200" s="31">
        <v>7558</v>
      </c>
      <c r="AK200" s="31">
        <v>33004</v>
      </c>
      <c r="AL200" s="31">
        <v>33620</v>
      </c>
      <c r="AM200" s="32">
        <v>140835</v>
      </c>
      <c r="AN200" s="31">
        <v>120701</v>
      </c>
      <c r="AO200" s="31">
        <v>60530</v>
      </c>
      <c r="AP200" s="32">
        <v>181231</v>
      </c>
      <c r="AQ200" s="31">
        <v>28433</v>
      </c>
      <c r="AR200" s="31">
        <v>48086</v>
      </c>
      <c r="AS200" s="31">
        <v>102220</v>
      </c>
      <c r="AT200" s="31">
        <v>25245</v>
      </c>
      <c r="AU200" s="31">
        <v>24169</v>
      </c>
      <c r="AV200" s="31">
        <v>153500</v>
      </c>
      <c r="AW200" s="31">
        <v>13007</v>
      </c>
      <c r="AX200" s="31">
        <v>31703</v>
      </c>
      <c r="AY200" s="31">
        <v>36050</v>
      </c>
      <c r="AZ200" s="31">
        <v>13865</v>
      </c>
      <c r="BA200" s="31">
        <v>1123012</v>
      </c>
      <c r="BB200" s="31">
        <v>9551</v>
      </c>
      <c r="BC200" s="31">
        <v>17163</v>
      </c>
      <c r="BD200" s="31">
        <v>208876</v>
      </c>
      <c r="BE200" s="31">
        <v>121061</v>
      </c>
      <c r="BF200" s="32">
        <v>1955941</v>
      </c>
      <c r="BG200" s="31">
        <v>383418</v>
      </c>
      <c r="BH200" s="31">
        <v>1155303</v>
      </c>
      <c r="BI200" s="31">
        <v>200784</v>
      </c>
      <c r="BJ200" s="31">
        <v>258831</v>
      </c>
      <c r="BK200" s="31">
        <v>837576</v>
      </c>
      <c r="BL200" s="31">
        <v>131489</v>
      </c>
      <c r="BM200" s="31">
        <v>29364</v>
      </c>
      <c r="BN200" s="31">
        <v>246837</v>
      </c>
      <c r="BO200" s="32">
        <v>3243602</v>
      </c>
      <c r="BP200" s="31">
        <v>25598</v>
      </c>
      <c r="BQ200" s="31">
        <v>30473</v>
      </c>
      <c r="BR200" s="31">
        <v>38493</v>
      </c>
      <c r="BS200" s="31">
        <v>37146</v>
      </c>
      <c r="BT200" s="31">
        <v>52428</v>
      </c>
      <c r="BU200" s="31">
        <v>19360</v>
      </c>
      <c r="BV200" s="31">
        <v>52462</v>
      </c>
      <c r="BW200" s="31">
        <v>5808</v>
      </c>
      <c r="BX200" s="31">
        <v>16053</v>
      </c>
      <c r="BY200" s="31">
        <v>10523</v>
      </c>
      <c r="BZ200" s="31">
        <v>9094</v>
      </c>
      <c r="CA200" s="31">
        <v>19554</v>
      </c>
      <c r="CB200" s="31">
        <v>19918</v>
      </c>
      <c r="CC200" s="31">
        <v>60075</v>
      </c>
      <c r="CD200" s="31">
        <v>24520</v>
      </c>
      <c r="CE200" s="32">
        <v>421505</v>
      </c>
      <c r="CF200" s="31">
        <v>27361</v>
      </c>
      <c r="CG200" s="32">
        <v>3692468</v>
      </c>
      <c r="CH200" s="31">
        <v>7928475</v>
      </c>
      <c r="CI200" s="31">
        <v>2909356</v>
      </c>
      <c r="CJ200" s="31">
        <v>893520</v>
      </c>
      <c r="CK200" s="62">
        <v>2858859</v>
      </c>
      <c r="CL200" s="31">
        <v>252946</v>
      </c>
      <c r="CM200" s="31">
        <v>883425</v>
      </c>
      <c r="CN200" s="31">
        <v>532460</v>
      </c>
      <c r="CO200" s="31">
        <v>453326</v>
      </c>
      <c r="CP200" s="31">
        <v>156600</v>
      </c>
      <c r="CQ200" s="31">
        <v>127374</v>
      </c>
      <c r="CR200" s="31">
        <v>204230</v>
      </c>
      <c r="CS200" s="31">
        <v>234168</v>
      </c>
      <c r="CT200" s="31">
        <v>29560</v>
      </c>
      <c r="CU200" s="31">
        <v>359205</v>
      </c>
      <c r="CV200" s="31">
        <v>118842</v>
      </c>
      <c r="CW200" s="31">
        <v>91360</v>
      </c>
      <c r="CX200" s="32">
        <v>18033706</v>
      </c>
      <c r="CY200" s="31">
        <v>24540</v>
      </c>
      <c r="CZ200" s="31">
        <v>30058</v>
      </c>
      <c r="DA200" s="31">
        <v>9672</v>
      </c>
      <c r="DB200" s="31">
        <v>3000</v>
      </c>
      <c r="DC200" s="31">
        <v>25310</v>
      </c>
      <c r="DD200" s="31">
        <v>221984</v>
      </c>
      <c r="DE200" s="31">
        <v>41794</v>
      </c>
      <c r="DF200" s="32">
        <v>356358</v>
      </c>
      <c r="DG200" s="31">
        <v>4602</v>
      </c>
      <c r="DH200" s="31">
        <v>414005</v>
      </c>
      <c r="DI200" s="31">
        <v>26634</v>
      </c>
      <c r="DJ200" s="31">
        <v>116602</v>
      </c>
      <c r="DK200" s="31">
        <v>30080</v>
      </c>
      <c r="DL200" s="31">
        <v>30732</v>
      </c>
      <c r="DM200" s="31">
        <v>15163</v>
      </c>
      <c r="DN200" s="31">
        <v>23768</v>
      </c>
      <c r="DO200" s="31">
        <v>10638</v>
      </c>
      <c r="DP200" s="31">
        <v>220154</v>
      </c>
      <c r="DQ200" s="31">
        <v>150607</v>
      </c>
      <c r="DR200" s="31">
        <v>578728</v>
      </c>
      <c r="DS200" s="31">
        <v>63105</v>
      </c>
      <c r="DT200" s="31">
        <v>58033</v>
      </c>
      <c r="DU200" s="31">
        <v>9000</v>
      </c>
      <c r="DV200" s="32">
        <v>1751851</v>
      </c>
      <c r="DW200" s="32">
        <v>20141915</v>
      </c>
      <c r="DX200" s="31">
        <v>112057</v>
      </c>
      <c r="DY200" s="31">
        <v>15499</v>
      </c>
      <c r="DZ200" s="31">
        <v>10828</v>
      </c>
      <c r="EA200" s="31">
        <v>8665</v>
      </c>
      <c r="EB200" s="31">
        <v>14924</v>
      </c>
      <c r="EC200" s="31">
        <v>3846</v>
      </c>
      <c r="ED200" s="31">
        <v>21052</v>
      </c>
      <c r="EE200" s="31">
        <v>1023</v>
      </c>
      <c r="EF200" s="31">
        <v>2247</v>
      </c>
      <c r="EG200" s="31">
        <v>7136</v>
      </c>
      <c r="EH200" s="31">
        <v>396</v>
      </c>
      <c r="EI200" s="31">
        <v>8113</v>
      </c>
      <c r="EJ200" s="31">
        <v>21261</v>
      </c>
      <c r="EK200" s="31">
        <v>571</v>
      </c>
      <c r="EL200" s="31">
        <v>265116</v>
      </c>
      <c r="EM200" s="31">
        <v>10059</v>
      </c>
      <c r="EN200" s="31">
        <v>61887</v>
      </c>
      <c r="EO200" s="31">
        <v>5242</v>
      </c>
      <c r="EP200" s="31">
        <v>1605</v>
      </c>
      <c r="EQ200" s="31">
        <v>34025</v>
      </c>
      <c r="ER200" s="31">
        <v>5763</v>
      </c>
      <c r="ES200" s="31">
        <v>874</v>
      </c>
      <c r="ET200" s="31">
        <v>38274</v>
      </c>
      <c r="EU200" s="31">
        <v>3819</v>
      </c>
      <c r="EV200" s="31">
        <v>2282</v>
      </c>
      <c r="EW200" s="31">
        <v>16626</v>
      </c>
      <c r="EX200" s="31">
        <v>12862</v>
      </c>
      <c r="EY200" s="31">
        <v>8699</v>
      </c>
      <c r="EZ200" s="31">
        <v>12878</v>
      </c>
      <c r="FA200" s="31">
        <v>3845</v>
      </c>
      <c r="FB200" s="31">
        <v>16667</v>
      </c>
      <c r="FC200" s="31">
        <v>109724</v>
      </c>
      <c r="FD200" s="31">
        <v>40227</v>
      </c>
      <c r="FE200" s="31">
        <v>8794</v>
      </c>
      <c r="FF200" s="31">
        <v>6709</v>
      </c>
      <c r="FG200" s="31">
        <v>196578</v>
      </c>
      <c r="FH200" s="31">
        <v>8659</v>
      </c>
      <c r="FI200" s="31">
        <v>273</v>
      </c>
      <c r="FJ200" s="31">
        <v>18105</v>
      </c>
      <c r="FK200" s="31">
        <v>493</v>
      </c>
      <c r="FL200" s="31">
        <v>3850</v>
      </c>
      <c r="FM200" s="31">
        <v>8291</v>
      </c>
      <c r="FN200" s="31">
        <v>215793</v>
      </c>
      <c r="FO200" s="31">
        <v>52082</v>
      </c>
      <c r="FP200" s="31">
        <v>3356</v>
      </c>
      <c r="FQ200" s="31">
        <v>26024</v>
      </c>
      <c r="FR200" s="31">
        <v>3444</v>
      </c>
      <c r="FS200" s="31">
        <v>56991</v>
      </c>
      <c r="FT200" s="31">
        <v>26759</v>
      </c>
      <c r="FU200" s="31">
        <v>14696</v>
      </c>
      <c r="FV200" s="31">
        <v>8763</v>
      </c>
      <c r="FW200" s="31">
        <v>11065</v>
      </c>
      <c r="FX200" s="31">
        <v>740</v>
      </c>
      <c r="FY200" s="32">
        <v>1549557</v>
      </c>
      <c r="FZ200" s="31"/>
      <c r="GA200" s="60">
        <v>47340576</v>
      </c>
    </row>
    <row r="201" spans="1:183">
      <c r="A201" s="61">
        <v>2007</v>
      </c>
      <c r="B201" s="31">
        <v>194122</v>
      </c>
      <c r="C201" s="31">
        <v>243666</v>
      </c>
      <c r="D201" s="31">
        <v>136677</v>
      </c>
      <c r="E201" s="31">
        <v>126412</v>
      </c>
      <c r="F201" s="31">
        <v>1419304</v>
      </c>
      <c r="G201" s="31">
        <v>1693088</v>
      </c>
      <c r="H201" s="31">
        <v>1169329</v>
      </c>
      <c r="I201" s="31">
        <v>402995</v>
      </c>
      <c r="J201" s="31">
        <v>129643</v>
      </c>
      <c r="K201" s="31">
        <v>221223</v>
      </c>
      <c r="L201" s="31">
        <v>186963</v>
      </c>
      <c r="M201" s="31">
        <v>1436901</v>
      </c>
      <c r="N201" s="32">
        <v>7360323</v>
      </c>
      <c r="O201" s="31">
        <v>119535</v>
      </c>
      <c r="P201" s="31">
        <v>170501</v>
      </c>
      <c r="Q201" s="31">
        <v>154132</v>
      </c>
      <c r="R201" s="31">
        <v>790809</v>
      </c>
      <c r="S201" s="31">
        <v>51368</v>
      </c>
      <c r="T201" s="32">
        <v>8646668</v>
      </c>
      <c r="U201" s="31">
        <v>519045</v>
      </c>
      <c r="V201" s="31">
        <v>77685</v>
      </c>
      <c r="W201" s="31">
        <v>835856</v>
      </c>
      <c r="X201" s="31">
        <v>9447347</v>
      </c>
      <c r="Y201" s="32">
        <v>10879933</v>
      </c>
      <c r="Z201" s="31">
        <v>14059</v>
      </c>
      <c r="AA201" s="31">
        <v>60886</v>
      </c>
      <c r="AB201" s="31">
        <v>194889</v>
      </c>
      <c r="AC201" s="31">
        <v>93781</v>
      </c>
      <c r="AD201" s="31">
        <v>372900</v>
      </c>
      <c r="AE201" s="31">
        <v>101682</v>
      </c>
      <c r="AF201" s="31">
        <v>148046</v>
      </c>
      <c r="AG201" s="32">
        <v>986243</v>
      </c>
      <c r="AH201" s="31">
        <v>31651</v>
      </c>
      <c r="AI201" s="31">
        <v>39054</v>
      </c>
      <c r="AJ201" s="31">
        <v>8004</v>
      </c>
      <c r="AK201" s="31">
        <v>35248</v>
      </c>
      <c r="AL201" s="31">
        <v>34089</v>
      </c>
      <c r="AM201" s="32">
        <v>148046</v>
      </c>
      <c r="AN201" s="31">
        <v>128064</v>
      </c>
      <c r="AO201" s="31">
        <v>66825</v>
      </c>
      <c r="AP201" s="32">
        <v>194889</v>
      </c>
      <c r="AQ201" s="31">
        <v>32328</v>
      </c>
      <c r="AR201" s="31">
        <v>59338</v>
      </c>
      <c r="AS201" s="31">
        <v>111011</v>
      </c>
      <c r="AT201" s="31">
        <v>27063</v>
      </c>
      <c r="AU201" s="31">
        <v>27144</v>
      </c>
      <c r="AV201" s="31">
        <v>167161</v>
      </c>
      <c r="AW201" s="31">
        <v>14112</v>
      </c>
      <c r="AX201" s="31">
        <v>34874</v>
      </c>
      <c r="AY201" s="31">
        <v>39259</v>
      </c>
      <c r="AZ201" s="31">
        <v>14281</v>
      </c>
      <c r="BA201" s="31">
        <v>1213976</v>
      </c>
      <c r="BB201" s="31">
        <v>10296</v>
      </c>
      <c r="BC201" s="31">
        <v>19154</v>
      </c>
      <c r="BD201" s="31">
        <v>225378</v>
      </c>
      <c r="BE201" s="31">
        <v>132562</v>
      </c>
      <c r="BF201" s="32">
        <v>2127937</v>
      </c>
      <c r="BG201" s="31">
        <v>416776</v>
      </c>
      <c r="BH201" s="31">
        <v>1201514</v>
      </c>
      <c r="BI201" s="31">
        <v>210221</v>
      </c>
      <c r="BJ201" s="31">
        <v>278243</v>
      </c>
      <c r="BK201" s="31">
        <v>866576</v>
      </c>
      <c r="BL201" s="31">
        <v>143191</v>
      </c>
      <c r="BM201" s="31">
        <v>31596</v>
      </c>
      <c r="BN201" s="31">
        <v>267077</v>
      </c>
      <c r="BO201" s="32">
        <v>3415194</v>
      </c>
      <c r="BP201" s="31">
        <v>26776</v>
      </c>
      <c r="BQ201" s="31">
        <v>32550</v>
      </c>
      <c r="BR201" s="31">
        <v>41303</v>
      </c>
      <c r="BS201" s="31">
        <v>40304</v>
      </c>
      <c r="BT201" s="31">
        <v>53739</v>
      </c>
      <c r="BU201" s="31">
        <v>20270</v>
      </c>
      <c r="BV201" s="31">
        <v>55767</v>
      </c>
      <c r="BW201" s="31">
        <v>6006</v>
      </c>
      <c r="BX201" s="31">
        <v>17064</v>
      </c>
      <c r="BY201" s="31">
        <v>10670</v>
      </c>
      <c r="BZ201" s="31">
        <v>9385</v>
      </c>
      <c r="CA201" s="31">
        <v>20884</v>
      </c>
      <c r="CB201" s="31">
        <v>21272</v>
      </c>
      <c r="CC201" s="31">
        <v>60375</v>
      </c>
      <c r="CD201" s="31">
        <v>25648</v>
      </c>
      <c r="CE201" s="32">
        <v>442013</v>
      </c>
      <c r="CF201" s="31">
        <v>28797</v>
      </c>
      <c r="CG201" s="32">
        <v>3886004</v>
      </c>
      <c r="CH201" s="31">
        <v>8306661</v>
      </c>
      <c r="CI201" s="31">
        <v>3182835</v>
      </c>
      <c r="CJ201" s="31">
        <v>949812</v>
      </c>
      <c r="CK201" s="62">
        <v>2924613</v>
      </c>
      <c r="CL201" s="31">
        <v>270905</v>
      </c>
      <c r="CM201" s="31">
        <v>928479</v>
      </c>
      <c r="CN201" s="31">
        <v>558550</v>
      </c>
      <c r="CO201" s="31">
        <v>479166</v>
      </c>
      <c r="CP201" s="31">
        <v>166466</v>
      </c>
      <c r="CQ201" s="31">
        <v>142532</v>
      </c>
      <c r="CR201" s="31">
        <v>217301</v>
      </c>
      <c r="CS201" s="31">
        <v>248687</v>
      </c>
      <c r="CT201" s="31">
        <v>30537</v>
      </c>
      <c r="CU201" s="31">
        <v>379320</v>
      </c>
      <c r="CV201" s="31">
        <v>128112</v>
      </c>
      <c r="CW201" s="31">
        <v>97573</v>
      </c>
      <c r="CX201" s="32">
        <v>19011549</v>
      </c>
      <c r="CY201" s="31">
        <v>27509</v>
      </c>
      <c r="CZ201" s="31">
        <v>33124</v>
      </c>
      <c r="DA201" s="31">
        <v>10397</v>
      </c>
      <c r="DB201" s="31">
        <v>3000</v>
      </c>
      <c r="DC201" s="31">
        <v>25310</v>
      </c>
      <c r="DD201" s="31">
        <v>240853</v>
      </c>
      <c r="DE201" s="31">
        <v>44060</v>
      </c>
      <c r="DF201" s="32">
        <v>384253</v>
      </c>
      <c r="DG201" s="31">
        <v>4974</v>
      </c>
      <c r="DH201" s="31">
        <v>446297</v>
      </c>
      <c r="DI201" s="31">
        <v>27034</v>
      </c>
      <c r="DJ201" s="31">
        <v>122666</v>
      </c>
      <c r="DK201" s="31">
        <v>32757</v>
      </c>
      <c r="DL201" s="31">
        <v>31500</v>
      </c>
      <c r="DM201" s="31">
        <v>16300</v>
      </c>
      <c r="DN201" s="31">
        <v>25598</v>
      </c>
      <c r="DO201" s="31">
        <v>12265</v>
      </c>
      <c r="DP201" s="31">
        <v>227419</v>
      </c>
      <c r="DQ201" s="31">
        <v>156932</v>
      </c>
      <c r="DR201" s="31">
        <v>605928</v>
      </c>
      <c r="DS201" s="31">
        <v>67080</v>
      </c>
      <c r="DT201" s="31">
        <v>59948</v>
      </c>
      <c r="DU201" s="31">
        <v>9000</v>
      </c>
      <c r="DV201" s="32">
        <v>1845698</v>
      </c>
      <c r="DW201" s="32">
        <v>21241500</v>
      </c>
      <c r="DX201" s="31">
        <v>115419</v>
      </c>
      <c r="DY201" s="31">
        <v>18645</v>
      </c>
      <c r="DZ201" s="31">
        <v>11327</v>
      </c>
      <c r="EA201" s="31">
        <v>9047</v>
      </c>
      <c r="EB201" s="31">
        <v>15461</v>
      </c>
      <c r="EC201" s="31">
        <v>3985</v>
      </c>
      <c r="ED201" s="31">
        <v>21747</v>
      </c>
      <c r="EE201" s="31">
        <v>1103</v>
      </c>
      <c r="EF201" s="31">
        <v>2330</v>
      </c>
      <c r="EG201" s="31">
        <v>7150</v>
      </c>
      <c r="EH201" s="31">
        <v>398</v>
      </c>
      <c r="EI201" s="31">
        <v>7984</v>
      </c>
      <c r="EJ201" s="31">
        <v>21602</v>
      </c>
      <c r="EK201" s="31">
        <v>600</v>
      </c>
      <c r="EL201" s="31">
        <v>283939</v>
      </c>
      <c r="EM201" s="31">
        <v>12212</v>
      </c>
      <c r="EN201" s="31">
        <v>68696</v>
      </c>
      <c r="EO201" s="31">
        <v>5536</v>
      </c>
      <c r="EP201" s="31">
        <v>1706</v>
      </c>
      <c r="EQ201" s="31">
        <v>35965</v>
      </c>
      <c r="ER201" s="31">
        <v>5867</v>
      </c>
      <c r="ES201" s="31">
        <v>897</v>
      </c>
      <c r="ET201" s="31">
        <v>40992</v>
      </c>
      <c r="EU201" s="31">
        <v>4013</v>
      </c>
      <c r="EV201" s="31">
        <v>2496</v>
      </c>
      <c r="EW201" s="31">
        <v>17873</v>
      </c>
      <c r="EX201" s="31">
        <v>13660</v>
      </c>
      <c r="EY201" s="31">
        <v>9447</v>
      </c>
      <c r="EZ201" s="31">
        <v>13432</v>
      </c>
      <c r="FA201" s="31">
        <v>3884</v>
      </c>
      <c r="FB201" s="31">
        <v>17367</v>
      </c>
      <c r="FC201" s="31">
        <v>112269</v>
      </c>
      <c r="FD201" s="31">
        <v>43043</v>
      </c>
      <c r="FE201" s="31">
        <v>9278</v>
      </c>
      <c r="FF201" s="31">
        <v>6931</v>
      </c>
      <c r="FG201" s="31">
        <v>210338</v>
      </c>
      <c r="FH201" s="31">
        <v>9343</v>
      </c>
      <c r="FI201" s="31">
        <v>289</v>
      </c>
      <c r="FJ201" s="31">
        <v>18956</v>
      </c>
      <c r="FK201" s="31">
        <v>516</v>
      </c>
      <c r="FL201" s="31">
        <v>4096</v>
      </c>
      <c r="FM201" s="31">
        <v>8823</v>
      </c>
      <c r="FN201" s="31">
        <v>226798</v>
      </c>
      <c r="FO201" s="31">
        <v>57394</v>
      </c>
      <c r="FP201" s="31">
        <v>3473</v>
      </c>
      <c r="FQ201" s="31">
        <v>27371</v>
      </c>
      <c r="FR201" s="31">
        <v>3509</v>
      </c>
      <c r="FS201" s="31">
        <v>60582</v>
      </c>
      <c r="FT201" s="31">
        <v>29006</v>
      </c>
      <c r="FU201" s="31">
        <v>15622</v>
      </c>
      <c r="FV201" s="31">
        <v>9315</v>
      </c>
      <c r="FW201" s="31">
        <v>10302</v>
      </c>
      <c r="FX201" s="31">
        <v>787</v>
      </c>
      <c r="FY201" s="32">
        <v>1642821</v>
      </c>
      <c r="FZ201" s="31"/>
      <c r="GA201" s="60">
        <v>49411106</v>
      </c>
    </row>
    <row r="202" spans="1:183">
      <c r="A202" s="61">
        <v>2008</v>
      </c>
      <c r="B202" s="31">
        <v>198004</v>
      </c>
      <c r="C202" s="31">
        <v>246103</v>
      </c>
      <c r="D202" s="31">
        <v>135037</v>
      </c>
      <c r="E202" s="31">
        <v>127676</v>
      </c>
      <c r="F202" s="31">
        <v>1423562</v>
      </c>
      <c r="G202" s="31">
        <v>1713405</v>
      </c>
      <c r="H202" s="31">
        <v>1157636</v>
      </c>
      <c r="I202" s="31">
        <v>411055</v>
      </c>
      <c r="J202" s="31">
        <v>132365</v>
      </c>
      <c r="K202" s="31">
        <v>220781</v>
      </c>
      <c r="L202" s="31">
        <v>190328</v>
      </c>
      <c r="M202" s="31">
        <v>1446959</v>
      </c>
      <c r="N202" s="32">
        <v>7402911</v>
      </c>
      <c r="O202" s="31">
        <v>115949</v>
      </c>
      <c r="P202" s="31">
        <v>175445</v>
      </c>
      <c r="Q202" s="31">
        <v>154132</v>
      </c>
      <c r="R202" s="31">
        <v>797927</v>
      </c>
      <c r="S202" s="31">
        <v>51665</v>
      </c>
      <c r="T202" s="32">
        <v>8698029</v>
      </c>
      <c r="U202" s="31">
        <v>531503</v>
      </c>
      <c r="V202" s="31">
        <v>77840</v>
      </c>
      <c r="W202" s="31">
        <v>839199</v>
      </c>
      <c r="X202" s="31">
        <v>9485136</v>
      </c>
      <c r="Y202" s="32">
        <v>10933678</v>
      </c>
      <c r="Z202" s="31">
        <v>15015</v>
      </c>
      <c r="AA202" s="31">
        <v>64539</v>
      </c>
      <c r="AB202" s="31">
        <v>202624</v>
      </c>
      <c r="AC202" s="31">
        <v>94344</v>
      </c>
      <c r="AD202" s="31">
        <v>391172</v>
      </c>
      <c r="AE202" s="31">
        <v>108902</v>
      </c>
      <c r="AF202" s="31">
        <v>154032</v>
      </c>
      <c r="AG202" s="32">
        <v>1030628</v>
      </c>
      <c r="AH202" s="31">
        <v>33391</v>
      </c>
      <c r="AI202" s="31">
        <v>39991</v>
      </c>
      <c r="AJ202" s="31">
        <v>8376</v>
      </c>
      <c r="AK202" s="31">
        <v>36481</v>
      </c>
      <c r="AL202" s="31">
        <v>35793</v>
      </c>
      <c r="AM202" s="32">
        <v>154032</v>
      </c>
      <c r="AN202" s="31">
        <v>131522</v>
      </c>
      <c r="AO202" s="31">
        <v>71102</v>
      </c>
      <c r="AP202" s="32">
        <v>202624</v>
      </c>
      <c r="AQ202" s="31">
        <v>34526</v>
      </c>
      <c r="AR202" s="31">
        <v>66221</v>
      </c>
      <c r="AS202" s="31">
        <v>122112</v>
      </c>
      <c r="AT202" s="31">
        <v>26088</v>
      </c>
      <c r="AU202" s="31">
        <v>27711</v>
      </c>
      <c r="AV202" s="31">
        <v>172511</v>
      </c>
      <c r="AW202" s="31">
        <v>15185</v>
      </c>
      <c r="AX202" s="31">
        <v>33269</v>
      </c>
      <c r="AY202" s="31">
        <v>40436</v>
      </c>
      <c r="AZ202" s="31">
        <v>15309</v>
      </c>
      <c r="BA202" s="31">
        <v>1281959</v>
      </c>
      <c r="BB202" s="31">
        <v>11110</v>
      </c>
      <c r="BC202" s="31">
        <v>21165</v>
      </c>
      <c r="BD202" s="31">
        <v>230111</v>
      </c>
      <c r="BE202" s="31">
        <v>144493</v>
      </c>
      <c r="BF202" s="32">
        <v>2242206</v>
      </c>
      <c r="BG202" s="31">
        <v>445117</v>
      </c>
      <c r="BH202" s="31">
        <v>1262279</v>
      </c>
      <c r="BI202" s="31">
        <v>216948</v>
      </c>
      <c r="BJ202" s="31">
        <v>284921</v>
      </c>
      <c r="BK202" s="31">
        <v>877312</v>
      </c>
      <c r="BL202" s="31">
        <v>157224</v>
      </c>
      <c r="BM202" s="31">
        <v>34408</v>
      </c>
      <c r="BN202" s="31">
        <v>279897</v>
      </c>
      <c r="BO202" s="32">
        <v>3558106</v>
      </c>
      <c r="BP202" s="31">
        <v>28409</v>
      </c>
      <c r="BQ202" s="31">
        <v>33704</v>
      </c>
      <c r="BR202" s="31">
        <v>42996</v>
      </c>
      <c r="BS202" s="31">
        <v>42440</v>
      </c>
      <c r="BT202" s="31">
        <v>57231</v>
      </c>
      <c r="BU202" s="31">
        <v>20777</v>
      </c>
      <c r="BV202" s="31">
        <v>57997</v>
      </c>
      <c r="BW202" s="31">
        <v>6084</v>
      </c>
      <c r="BX202" s="31">
        <v>17747</v>
      </c>
      <c r="BY202" s="31">
        <v>10286</v>
      </c>
      <c r="BZ202" s="31">
        <v>9685</v>
      </c>
      <c r="CA202" s="31">
        <v>22094</v>
      </c>
      <c r="CB202" s="31">
        <v>22506</v>
      </c>
      <c r="CC202" s="31">
        <v>59651</v>
      </c>
      <c r="CD202" s="31">
        <v>26238</v>
      </c>
      <c r="CE202" s="32">
        <v>457845</v>
      </c>
      <c r="CF202" s="31">
        <v>29982</v>
      </c>
      <c r="CG202" s="32">
        <v>4045933</v>
      </c>
      <c r="CH202" s="31">
        <v>8908894</v>
      </c>
      <c r="CI202" s="31">
        <v>3415183</v>
      </c>
      <c r="CJ202" s="31">
        <v>1007750</v>
      </c>
      <c r="CK202" s="62">
        <v>2904141</v>
      </c>
      <c r="CL202" s="31">
        <v>281120</v>
      </c>
      <c r="CM202" s="31">
        <v>948906</v>
      </c>
      <c r="CN202" s="31">
        <v>573073</v>
      </c>
      <c r="CO202" s="31">
        <v>479645</v>
      </c>
      <c r="CP202" s="31">
        <v>176454</v>
      </c>
      <c r="CQ202" s="31">
        <v>148233</v>
      </c>
      <c r="CR202" s="31">
        <v>222516</v>
      </c>
      <c r="CS202" s="31">
        <v>260126</v>
      </c>
      <c r="CT202" s="31">
        <v>31972</v>
      </c>
      <c r="CU202" s="31">
        <v>386906</v>
      </c>
      <c r="CV202" s="31">
        <v>129521</v>
      </c>
      <c r="CW202" s="31">
        <v>103427</v>
      </c>
      <c r="CX202" s="32">
        <v>19977867</v>
      </c>
      <c r="CY202" s="31">
        <v>28445</v>
      </c>
      <c r="CZ202" s="31">
        <v>35344</v>
      </c>
      <c r="DA202" s="31">
        <v>11146</v>
      </c>
      <c r="DB202" s="31">
        <v>3000</v>
      </c>
      <c r="DC202" s="31">
        <v>25310</v>
      </c>
      <c r="DD202" s="31">
        <v>255786</v>
      </c>
      <c r="DE202" s="31">
        <v>46299</v>
      </c>
      <c r="DF202" s="32">
        <v>405330</v>
      </c>
      <c r="DG202" s="31">
        <v>5278</v>
      </c>
      <c r="DH202" s="31">
        <v>457455</v>
      </c>
      <c r="DI202" s="31">
        <v>29602</v>
      </c>
      <c r="DJ202" s="31">
        <v>127572</v>
      </c>
      <c r="DK202" s="31">
        <v>35346</v>
      </c>
      <c r="DL202" s="31">
        <v>33484</v>
      </c>
      <c r="DM202" s="31">
        <v>17686</v>
      </c>
      <c r="DN202" s="31">
        <v>27594</v>
      </c>
      <c r="DO202" s="31">
        <v>14278</v>
      </c>
      <c r="DP202" s="31">
        <v>237426</v>
      </c>
      <c r="DQ202" s="31">
        <v>165093</v>
      </c>
      <c r="DR202" s="31">
        <v>611382</v>
      </c>
      <c r="DS202" s="31">
        <v>72044</v>
      </c>
      <c r="DT202" s="31">
        <v>62106</v>
      </c>
      <c r="DU202" s="31">
        <v>9000</v>
      </c>
      <c r="DV202" s="32">
        <v>1905346</v>
      </c>
      <c r="DW202" s="32">
        <v>22288543</v>
      </c>
      <c r="DX202" s="31">
        <v>118882</v>
      </c>
      <c r="DY202" s="31">
        <v>21106</v>
      </c>
      <c r="DZ202" s="31">
        <v>11893</v>
      </c>
      <c r="EA202" s="31">
        <v>9309</v>
      </c>
      <c r="EB202" s="31">
        <v>16234</v>
      </c>
      <c r="EC202" s="31">
        <v>4164</v>
      </c>
      <c r="ED202" s="31">
        <v>22378</v>
      </c>
      <c r="EE202" s="31">
        <v>1168</v>
      </c>
      <c r="EF202" s="31">
        <v>2381</v>
      </c>
      <c r="EG202" s="31">
        <v>7136</v>
      </c>
      <c r="EH202" s="31">
        <v>402</v>
      </c>
      <c r="EI202" s="31">
        <v>8431</v>
      </c>
      <c r="EJ202" s="31">
        <v>22098</v>
      </c>
      <c r="EK202" s="31">
        <v>635</v>
      </c>
      <c r="EL202" s="31">
        <v>304383</v>
      </c>
      <c r="EM202" s="31">
        <v>13592</v>
      </c>
      <c r="EN202" s="31">
        <v>76337</v>
      </c>
      <c r="EO202" s="31">
        <v>5663</v>
      </c>
      <c r="EP202" s="31">
        <v>1810</v>
      </c>
      <c r="EQ202" s="31">
        <v>38590</v>
      </c>
      <c r="ER202" s="31">
        <v>6155</v>
      </c>
      <c r="ES202" s="31">
        <v>927</v>
      </c>
      <c r="ET202" s="31">
        <v>41689</v>
      </c>
      <c r="EU202" s="31">
        <v>4154</v>
      </c>
      <c r="EV202" s="31">
        <v>2673</v>
      </c>
      <c r="EW202" s="31">
        <v>18481</v>
      </c>
      <c r="EX202" s="31">
        <v>14629</v>
      </c>
      <c r="EY202" s="31">
        <v>10363</v>
      </c>
      <c r="EZ202" s="31">
        <v>14117</v>
      </c>
      <c r="FA202" s="31">
        <v>3969</v>
      </c>
      <c r="FB202" s="31">
        <v>18513</v>
      </c>
      <c r="FC202" s="31">
        <v>118997</v>
      </c>
      <c r="FD202" s="31">
        <v>45970</v>
      </c>
      <c r="FE202" s="31">
        <v>9547</v>
      </c>
      <c r="FF202" s="31">
        <v>7589</v>
      </c>
      <c r="FG202" s="31">
        <v>222958</v>
      </c>
      <c r="FH202" s="31">
        <v>10390</v>
      </c>
      <c r="FI202" s="31">
        <v>306</v>
      </c>
      <c r="FJ202" s="31">
        <v>19430</v>
      </c>
      <c r="FK202" s="31">
        <v>529</v>
      </c>
      <c r="FL202" s="31">
        <v>4321</v>
      </c>
      <c r="FM202" s="31">
        <v>9349</v>
      </c>
      <c r="FN202" s="31">
        <v>233829</v>
      </c>
      <c r="FO202" s="31">
        <v>61297</v>
      </c>
      <c r="FP202" s="31">
        <v>3556</v>
      </c>
      <c r="FQ202" s="31">
        <v>29934</v>
      </c>
      <c r="FR202" s="31">
        <v>3548</v>
      </c>
      <c r="FS202" s="31">
        <v>63368</v>
      </c>
      <c r="FT202" s="31">
        <v>31617</v>
      </c>
      <c r="FU202" s="31">
        <v>16591</v>
      </c>
      <c r="FV202" s="31">
        <v>9855</v>
      </c>
      <c r="FW202" s="31">
        <v>8841</v>
      </c>
      <c r="FX202" s="31">
        <v>834</v>
      </c>
      <c r="FY202" s="32">
        <v>1734918</v>
      </c>
      <c r="FZ202" s="31"/>
      <c r="GA202" s="60">
        <v>50973935</v>
      </c>
    </row>
  </sheetData>
  <pageMargins left="0.55000000000000004" right="0.44" top="0.51" bottom="0.5" header="0.5" footer="0.5"/>
  <pageSetup scale="65" orientation="portrait" r:id="rId1"/>
  <headerFooter alignWithMargins="0"/>
  <rowBreaks count="2" manualBreakCount="2">
    <brk id="68" max="16383" man="1"/>
    <brk id="139" max="16383" man="1"/>
  </rowBreaks>
  <colBreaks count="16" manualBreakCount="16">
    <brk id="13" max="1048575" man="1"/>
    <brk id="25" max="1048575" man="1"/>
    <brk id="37" max="209" man="1"/>
    <brk id="47" max="1048575" man="1"/>
    <brk id="58" max="1048575" man="1"/>
    <brk id="67" max="1048575" man="1"/>
    <brk id="76" max="1048575" man="1"/>
    <brk id="85" max="1048575" man="1"/>
    <brk id="95" max="1048575" man="1"/>
    <brk id="105" max="1048575" man="1"/>
    <brk id="116" max="1048575" man="1"/>
    <brk id="127" max="1048575" man="1"/>
    <brk id="139" max="1048575" man="1"/>
    <brk id="152" max="1048575" man="1"/>
    <brk id="164" max="1048575" man="1"/>
    <brk id="175" max="1048575" man="1"/>
  </colBreaks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5F40-73EA-401B-A95F-3DCD9BBFC7D4}">
  <sheetPr codeName="Sheet17"/>
  <dimension ref="A1:GH252"/>
  <sheetViews>
    <sheetView zoomScale="85" zoomScaleNormal="85" workbookViewId="0">
      <pane xSplit="1" ySplit="3" topLeftCell="FM4" activePane="bottomRight" state="frozen"/>
      <selection pane="topRight" activeCell="B1" sqref="B1"/>
      <selection pane="bottomLeft" activeCell="A4" sqref="A4"/>
      <selection pane="bottomRight" activeCell="GC223" sqref="GC223"/>
    </sheetView>
  </sheetViews>
  <sheetFormatPr defaultColWidth="9" defaultRowHeight="14.25"/>
  <cols>
    <col min="1" max="1" width="18" style="20" customWidth="1"/>
    <col min="2" max="2" width="8.73046875" style="24" customWidth="1"/>
    <col min="3" max="3" width="9.73046875" style="24" customWidth="1"/>
    <col min="4" max="4" width="10.59765625" style="24" customWidth="1"/>
    <col min="5" max="5" width="8.73046875" style="24" customWidth="1"/>
    <col min="6" max="6" width="10.59765625" style="24" customWidth="1"/>
    <col min="7" max="8" width="10.3984375" style="24" customWidth="1"/>
    <col min="9" max="9" width="15.59765625" style="24" customWidth="1"/>
    <col min="10" max="11" width="9" style="24" customWidth="1"/>
    <col min="12" max="12" width="12.59765625" style="24" customWidth="1"/>
    <col min="13" max="13" width="9.73046875" style="64" customWidth="1"/>
    <col min="14" max="14" width="12" style="24" customWidth="1"/>
    <col min="15" max="16" width="8.73046875" style="24" customWidth="1"/>
    <col min="17" max="17" width="10" style="24" customWidth="1"/>
    <col min="18" max="19" width="9" style="24" customWidth="1"/>
    <col min="20" max="20" width="12" style="22" customWidth="1"/>
    <col min="21" max="21" width="10.3984375" style="24" customWidth="1"/>
    <col min="22" max="22" width="9.86328125" style="24" customWidth="1"/>
    <col min="23" max="23" width="9" style="24" customWidth="1"/>
    <col min="24" max="24" width="10.59765625" style="24" customWidth="1"/>
    <col min="25" max="25" width="13" style="24" customWidth="1"/>
    <col min="26" max="26" width="9" style="24" customWidth="1"/>
    <col min="27" max="27" width="9.73046875" style="24" customWidth="1"/>
    <col min="28" max="28" width="9.59765625" style="24" customWidth="1"/>
    <col min="29" max="29" width="9.73046875" style="24" customWidth="1"/>
    <col min="30" max="31" width="14" style="24" customWidth="1"/>
    <col min="32" max="32" width="12.59765625" style="24" customWidth="1"/>
    <col min="33" max="33" width="12.265625" style="63" customWidth="1"/>
    <col min="34" max="34" width="8.73046875" style="24" customWidth="1"/>
    <col min="35" max="35" width="12.3984375" style="24" customWidth="1"/>
    <col min="36" max="36" width="10.86328125" style="24" customWidth="1"/>
    <col min="37" max="37" width="10" style="24" customWidth="1"/>
    <col min="38" max="38" width="16" style="24" customWidth="1"/>
    <col min="39" max="40" width="15.73046875" style="24" customWidth="1"/>
    <col min="41" max="41" width="13.3984375" style="24" customWidth="1"/>
    <col min="42" max="42" width="11.265625" style="24" customWidth="1"/>
    <col min="43" max="43" width="10" style="24" customWidth="1"/>
    <col min="44" max="44" width="15" style="24" customWidth="1"/>
    <col min="45" max="45" width="9.86328125" style="24" customWidth="1"/>
    <col min="46" max="46" width="11.86328125" style="24" customWidth="1"/>
    <col min="47" max="48" width="9" style="24" customWidth="1"/>
    <col min="49" max="49" width="9.3984375" style="24" customWidth="1"/>
    <col min="50" max="50" width="13" style="24" customWidth="1"/>
    <col min="51" max="51" width="12" style="24" customWidth="1"/>
    <col min="52" max="52" width="7.59765625" style="24" customWidth="1"/>
    <col min="53" max="53" width="10.3984375" style="24" customWidth="1"/>
    <col min="54" max="54" width="10.59765625" style="24" customWidth="1"/>
    <col min="55" max="55" width="9.265625" style="24" customWidth="1"/>
    <col min="56" max="56" width="11" style="24" customWidth="1"/>
    <col min="57" max="57" width="10.86328125" style="24" customWidth="1"/>
    <col min="58" max="58" width="9" style="24" customWidth="1"/>
    <col min="59" max="59" width="12.265625" style="24" customWidth="1"/>
    <col min="60" max="60" width="11.265625" style="24" bestFit="1" customWidth="1"/>
    <col min="61" max="61" width="11" style="24" customWidth="1"/>
    <col min="62" max="62" width="9" style="24" customWidth="1"/>
    <col min="63" max="63" width="7.59765625" style="24" customWidth="1"/>
    <col min="64" max="64" width="11.265625" style="24" customWidth="1"/>
    <col min="65" max="65" width="9" style="24" customWidth="1"/>
    <col min="66" max="66" width="8" style="24" customWidth="1"/>
    <col min="67" max="67" width="9.3984375" style="24" customWidth="1"/>
    <col min="68" max="68" width="11.59765625" style="24" customWidth="1"/>
    <col min="69" max="69" width="15.3984375" style="24" customWidth="1"/>
    <col min="70" max="70" width="8.3984375" style="24" customWidth="1"/>
    <col min="71" max="71" width="11" style="24" customWidth="1"/>
    <col min="72" max="72" width="7.59765625" style="24" customWidth="1"/>
    <col min="73" max="73" width="14.86328125" style="24" customWidth="1"/>
    <col min="74" max="74" width="9.86328125" style="24" customWidth="1"/>
    <col min="75" max="75" width="11.265625" style="24" customWidth="1"/>
    <col min="76" max="76" width="12.265625" style="24" customWidth="1"/>
    <col min="77" max="77" width="9" style="24" customWidth="1"/>
    <col min="78" max="78" width="11.265625" style="24" customWidth="1"/>
    <col min="79" max="79" width="9.86328125" style="24" customWidth="1"/>
    <col min="80" max="80" width="11.59765625" style="24" customWidth="1"/>
    <col min="81" max="81" width="9.86328125" style="24" customWidth="1"/>
    <col min="82" max="82" width="10.86328125" style="24" customWidth="1"/>
    <col min="83" max="83" width="8.3984375" style="24" customWidth="1"/>
    <col min="84" max="84" width="9.86328125" style="24" customWidth="1"/>
    <col min="85" max="85" width="13" style="24" customWidth="1"/>
    <col min="86" max="86" width="11.59765625" style="63" customWidth="1"/>
    <col min="87" max="87" width="13.265625" style="24" bestFit="1" customWidth="1"/>
    <col min="88" max="89" width="10.3984375" style="24" customWidth="1"/>
    <col min="90" max="90" width="14.3984375" style="24" customWidth="1"/>
    <col min="91" max="91" width="10.59765625" style="24" customWidth="1"/>
    <col min="92" max="92" width="12.265625" style="24" customWidth="1"/>
    <col min="93" max="93" width="8.73046875" style="24" customWidth="1"/>
    <col min="94" max="94" width="9.86328125" style="24" customWidth="1"/>
    <col min="95" max="95" width="8" style="24" customWidth="1"/>
    <col min="96" max="96" width="13.265625" style="24" customWidth="1"/>
    <col min="97" max="97" width="8" style="24" customWidth="1"/>
    <col min="98" max="98" width="11" style="24" customWidth="1"/>
    <col min="99" max="99" width="10.3984375" style="24" customWidth="1"/>
    <col min="100" max="100" width="8" style="24" customWidth="1"/>
    <col min="101" max="101" width="10.3984375" style="24" customWidth="1"/>
    <col min="102" max="102" width="11.59765625" style="24" customWidth="1"/>
    <col min="103" max="103" width="9" style="24" customWidth="1"/>
    <col min="104" max="105" width="13.3984375" style="24" customWidth="1"/>
    <col min="106" max="106" width="11.86328125" style="24" customWidth="1"/>
    <col min="107" max="107" width="7.265625" style="24" customWidth="1"/>
    <col min="108" max="108" width="11" style="24" customWidth="1"/>
    <col min="109" max="109" width="9" style="24" customWidth="1"/>
    <col min="110" max="110" width="9.73046875" style="24" customWidth="1"/>
    <col min="111" max="111" width="14" style="24" customWidth="1"/>
    <col min="112" max="112" width="13.265625" style="24" customWidth="1"/>
    <col min="113" max="113" width="9" style="24" customWidth="1"/>
    <col min="114" max="115" width="8" style="24" customWidth="1"/>
    <col min="116" max="116" width="7.73046875" style="24" customWidth="1"/>
    <col min="117" max="117" width="8.3984375" style="24" customWidth="1"/>
    <col min="118" max="118" width="8" style="24" customWidth="1"/>
    <col min="119" max="119" width="10" style="24" customWidth="1"/>
    <col min="120" max="120" width="7.59765625" style="24" customWidth="1"/>
    <col min="121" max="121" width="7" style="24" customWidth="1"/>
    <col min="122" max="122" width="9.3984375" style="24" customWidth="1"/>
    <col min="123" max="123" width="8" style="24" customWidth="1"/>
    <col min="124" max="124" width="13.265625" style="24" customWidth="1"/>
    <col min="125" max="125" width="9.73046875" style="24" customWidth="1"/>
    <col min="126" max="126" width="8" style="24" customWidth="1"/>
    <col min="127" max="127" width="10" style="24" customWidth="1"/>
    <col min="128" max="128" width="13.265625" style="22" customWidth="1"/>
    <col min="129" max="129" width="13.3984375" style="22" bestFit="1" customWidth="1"/>
    <col min="130" max="130" width="8" style="24" customWidth="1"/>
    <col min="131" max="131" width="8.73046875" style="24" customWidth="1"/>
    <col min="132" max="132" width="7.59765625" style="24" customWidth="1"/>
    <col min="133" max="133" width="11.59765625" style="24" customWidth="1"/>
    <col min="134" max="134" width="10.265625" style="24" customWidth="1"/>
    <col min="135" max="135" width="9" style="24" customWidth="1"/>
    <col min="136" max="136" width="12.265625" style="24" customWidth="1"/>
    <col min="137" max="137" width="7.86328125" style="24" customWidth="1"/>
    <col min="138" max="138" width="10.3984375" style="24" customWidth="1"/>
    <col min="139" max="139" width="7.59765625" style="24" customWidth="1"/>
    <col min="140" max="140" width="10" style="24" customWidth="1"/>
    <col min="141" max="141" width="11.3984375" style="24" customWidth="1"/>
    <col min="142" max="142" width="11.73046875" style="24" customWidth="1"/>
    <col min="143" max="143" width="9" style="24" customWidth="1"/>
    <col min="144" max="144" width="8.73046875" style="24" customWidth="1"/>
    <col min="145" max="145" width="11.59765625" style="24" customWidth="1"/>
    <col min="146" max="146" width="10.86328125" style="24" customWidth="1"/>
    <col min="147" max="147" width="8.265625" style="24" customWidth="1"/>
    <col min="148" max="148" width="9" style="24" customWidth="1"/>
    <col min="149" max="149" width="8" style="24" customWidth="1"/>
    <col min="150" max="151" width="8.3984375" style="24" customWidth="1"/>
    <col min="152" max="152" width="8" style="24" customWidth="1"/>
    <col min="153" max="153" width="9.86328125" style="24" customWidth="1"/>
    <col min="154" max="154" width="8" style="24" customWidth="1"/>
    <col min="155" max="155" width="6.86328125" style="24" customWidth="1"/>
    <col min="156" max="156" width="14" style="24" customWidth="1"/>
    <col min="157" max="157" width="8" style="24" customWidth="1"/>
    <col min="158" max="158" width="7.59765625" style="24" customWidth="1"/>
    <col min="159" max="159" width="12" style="24" customWidth="1"/>
    <col min="160" max="160" width="10.86328125" style="24" customWidth="1"/>
    <col min="161" max="161" width="11" style="24" customWidth="1"/>
    <col min="162" max="162" width="14.3984375" style="24" customWidth="1"/>
    <col min="163" max="163" width="9.73046875" style="24" customWidth="1"/>
    <col min="164" max="164" width="7.73046875" style="24" customWidth="1"/>
    <col min="165" max="165" width="8.73046875" style="24" customWidth="1"/>
    <col min="166" max="166" width="9.86328125" style="24" customWidth="1"/>
    <col min="167" max="167" width="9.3984375" style="24" customWidth="1"/>
    <col min="168" max="168" width="10" style="24" customWidth="1"/>
    <col min="169" max="169" width="11.3984375" style="24" customWidth="1"/>
    <col min="170" max="170" width="12" style="24" customWidth="1"/>
    <col min="171" max="171" width="8.86328125" style="24" customWidth="1"/>
    <col min="172" max="172" width="14.73046875" style="24" customWidth="1"/>
    <col min="173" max="173" width="12.265625" style="24" customWidth="1"/>
    <col min="174" max="174" width="10.59765625" style="24" customWidth="1"/>
    <col min="175" max="175" width="11" style="24" customWidth="1"/>
    <col min="176" max="176" width="10.3984375" style="24" customWidth="1"/>
    <col min="177" max="177" width="8.59765625" style="24" customWidth="1"/>
    <col min="178" max="178" width="8.73046875" style="24" customWidth="1"/>
    <col min="179" max="179" width="10.73046875" style="24" customWidth="1"/>
    <col min="180" max="180" width="8.73046875" style="24" customWidth="1"/>
    <col min="181" max="181" width="10.86328125" style="24" customWidth="1"/>
    <col min="182" max="182" width="11.86328125" style="24" customWidth="1"/>
    <col min="183" max="183" width="12.73046875" style="24" bestFit="1" customWidth="1"/>
    <col min="184" max="184" width="7.73046875" style="24" customWidth="1"/>
    <col min="185" max="185" width="9" style="24"/>
    <col min="186" max="186" width="9.73046875" style="20" bestFit="1" customWidth="1"/>
    <col min="187" max="16384" width="9" style="20"/>
  </cols>
  <sheetData>
    <row r="1" spans="1:190">
      <c r="A1" s="89" t="s">
        <v>349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88"/>
      <c r="N1" s="20"/>
      <c r="O1" s="20"/>
      <c r="P1" s="20"/>
      <c r="Q1" s="20"/>
      <c r="R1" s="20"/>
      <c r="S1" s="20"/>
      <c r="T1" s="87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66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66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87"/>
      <c r="DY1" s="87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66"/>
    </row>
    <row r="2" spans="1:190">
      <c r="A2" s="89" t="s">
        <v>347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88"/>
      <c r="N2" s="20"/>
      <c r="O2" s="20"/>
      <c r="P2" s="20"/>
      <c r="Q2" s="20"/>
      <c r="R2" s="20"/>
      <c r="S2" s="20"/>
      <c r="T2" s="87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66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66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170" t="s">
        <v>350</v>
      </c>
      <c r="DU2" s="20"/>
      <c r="DV2" s="20"/>
      <c r="DW2" s="20"/>
      <c r="DX2" s="87"/>
      <c r="DY2" s="87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66"/>
    </row>
    <row r="3" spans="1:190" s="80" customFormat="1" ht="53.25" customHeight="1">
      <c r="A3" s="86"/>
      <c r="B3" s="162" t="s">
        <v>164</v>
      </c>
      <c r="C3" s="162" t="s">
        <v>165</v>
      </c>
      <c r="D3" s="162" t="s">
        <v>166</v>
      </c>
      <c r="E3" s="162" t="s">
        <v>167</v>
      </c>
      <c r="F3" s="162" t="s">
        <v>168</v>
      </c>
      <c r="G3" s="162" t="s">
        <v>169</v>
      </c>
      <c r="H3" s="162" t="s">
        <v>351</v>
      </c>
      <c r="I3" s="162" t="s">
        <v>352</v>
      </c>
      <c r="J3" s="162" t="s">
        <v>172</v>
      </c>
      <c r="K3" s="162" t="s">
        <v>173</v>
      </c>
      <c r="L3" s="162" t="s">
        <v>174</v>
      </c>
      <c r="M3" s="162" t="s">
        <v>353</v>
      </c>
      <c r="N3" s="84" t="s">
        <v>176</v>
      </c>
      <c r="O3" s="162" t="s">
        <v>177</v>
      </c>
      <c r="P3" s="162" t="s">
        <v>178</v>
      </c>
      <c r="Q3" s="162" t="s">
        <v>179</v>
      </c>
      <c r="R3" s="162" t="s">
        <v>180</v>
      </c>
      <c r="S3" s="85" t="s">
        <v>181</v>
      </c>
      <c r="T3" s="84" t="s">
        <v>182</v>
      </c>
      <c r="U3" s="162" t="s">
        <v>183</v>
      </c>
      <c r="V3" s="162" t="s">
        <v>184</v>
      </c>
      <c r="W3" s="162" t="s">
        <v>121</v>
      </c>
      <c r="X3" s="162" t="s">
        <v>122</v>
      </c>
      <c r="Y3" s="82" t="s">
        <v>185</v>
      </c>
      <c r="Z3" s="162" t="s">
        <v>186</v>
      </c>
      <c r="AA3" s="162" t="s">
        <v>187</v>
      </c>
      <c r="AB3" s="162" t="s">
        <v>188</v>
      </c>
      <c r="AC3" s="162" t="s">
        <v>189</v>
      </c>
      <c r="AD3" s="162" t="s">
        <v>190</v>
      </c>
      <c r="AE3" s="162" t="s">
        <v>191</v>
      </c>
      <c r="AF3" s="162" t="s">
        <v>192</v>
      </c>
      <c r="AG3" s="82" t="s">
        <v>193</v>
      </c>
      <c r="AH3" s="162" t="s">
        <v>194</v>
      </c>
      <c r="AI3" s="162" t="s">
        <v>195</v>
      </c>
      <c r="AJ3" s="162" t="s">
        <v>196</v>
      </c>
      <c r="AK3" s="162" t="s">
        <v>197</v>
      </c>
      <c r="AL3" s="162" t="s">
        <v>354</v>
      </c>
      <c r="AM3" s="162" t="s">
        <v>355</v>
      </c>
      <c r="AN3" s="162" t="s">
        <v>356</v>
      </c>
      <c r="AO3" s="82" t="s">
        <v>199</v>
      </c>
      <c r="AP3" s="162" t="s">
        <v>200</v>
      </c>
      <c r="AQ3" s="162" t="s">
        <v>201</v>
      </c>
      <c r="AR3" s="82" t="s">
        <v>202</v>
      </c>
      <c r="AS3" s="162" t="s">
        <v>203</v>
      </c>
      <c r="AT3" s="162" t="s">
        <v>204</v>
      </c>
      <c r="AU3" s="162" t="s">
        <v>205</v>
      </c>
      <c r="AV3" s="162" t="s">
        <v>206</v>
      </c>
      <c r="AW3" s="162" t="s">
        <v>207</v>
      </c>
      <c r="AX3" s="162" t="s">
        <v>208</v>
      </c>
      <c r="AY3" s="162" t="s">
        <v>209</v>
      </c>
      <c r="AZ3" s="162" t="s">
        <v>210</v>
      </c>
      <c r="BA3" s="162" t="s">
        <v>211</v>
      </c>
      <c r="BB3" s="162" t="s">
        <v>212</v>
      </c>
      <c r="BC3" s="162" t="s">
        <v>213</v>
      </c>
      <c r="BD3" s="162" t="s">
        <v>214</v>
      </c>
      <c r="BE3" s="162" t="s">
        <v>215</v>
      </c>
      <c r="BF3" s="162" t="s">
        <v>216</v>
      </c>
      <c r="BG3" s="162" t="s">
        <v>217</v>
      </c>
      <c r="BH3" s="82" t="s">
        <v>218</v>
      </c>
      <c r="BI3" s="162" t="s">
        <v>219</v>
      </c>
      <c r="BJ3" s="162" t="s">
        <v>220</v>
      </c>
      <c r="BK3" s="162" t="s">
        <v>221</v>
      </c>
      <c r="BL3" s="162" t="s">
        <v>222</v>
      </c>
      <c r="BM3" s="162" t="s">
        <v>223</v>
      </c>
      <c r="BN3" s="162" t="s">
        <v>224</v>
      </c>
      <c r="BO3" s="162" t="s">
        <v>225</v>
      </c>
      <c r="BP3" s="162" t="s">
        <v>226</v>
      </c>
      <c r="BQ3" s="82" t="s">
        <v>227</v>
      </c>
      <c r="BR3" s="162" t="s">
        <v>228</v>
      </c>
      <c r="BS3" s="162" t="s">
        <v>229</v>
      </c>
      <c r="BT3" s="162" t="s">
        <v>230</v>
      </c>
      <c r="BU3" s="162" t="s">
        <v>231</v>
      </c>
      <c r="BV3" s="162" t="s">
        <v>232</v>
      </c>
      <c r="BW3" s="162" t="s">
        <v>233</v>
      </c>
      <c r="BX3" s="162" t="s">
        <v>234</v>
      </c>
      <c r="BY3" s="162" t="s">
        <v>235</v>
      </c>
      <c r="BZ3" s="162" t="s">
        <v>236</v>
      </c>
      <c r="CA3" s="162" t="s">
        <v>237</v>
      </c>
      <c r="CB3" s="162" t="s">
        <v>238</v>
      </c>
      <c r="CC3" s="162" t="s">
        <v>239</v>
      </c>
      <c r="CD3" s="162" t="s">
        <v>240</v>
      </c>
      <c r="CE3" s="162" t="s">
        <v>241</v>
      </c>
      <c r="CF3" s="162" t="s">
        <v>242</v>
      </c>
      <c r="CG3" s="82" t="s">
        <v>243</v>
      </c>
      <c r="CH3" s="162" t="s">
        <v>244</v>
      </c>
      <c r="CI3" s="82" t="s">
        <v>245</v>
      </c>
      <c r="CJ3" s="162" t="s">
        <v>246</v>
      </c>
      <c r="CK3" s="162" t="s">
        <v>247</v>
      </c>
      <c r="CL3" s="162" t="s">
        <v>357</v>
      </c>
      <c r="CM3" s="162" t="s">
        <v>249</v>
      </c>
      <c r="CN3" s="162" t="s">
        <v>250</v>
      </c>
      <c r="CO3" s="162" t="s">
        <v>251</v>
      </c>
      <c r="CP3" s="162" t="s">
        <v>252</v>
      </c>
      <c r="CQ3" s="162" t="s">
        <v>253</v>
      </c>
      <c r="CR3" s="162" t="s">
        <v>254</v>
      </c>
      <c r="CS3" s="162" t="s">
        <v>255</v>
      </c>
      <c r="CT3" s="162" t="s">
        <v>256</v>
      </c>
      <c r="CU3" s="162" t="s">
        <v>257</v>
      </c>
      <c r="CV3" s="162" t="s">
        <v>258</v>
      </c>
      <c r="CW3" s="162" t="s">
        <v>259</v>
      </c>
      <c r="CX3" s="162" t="s">
        <v>260</v>
      </c>
      <c r="CY3" s="162" t="s">
        <v>261</v>
      </c>
      <c r="CZ3" s="82" t="s">
        <v>262</v>
      </c>
      <c r="DA3" s="162" t="s">
        <v>263</v>
      </c>
      <c r="DB3" s="162" t="s">
        <v>264</v>
      </c>
      <c r="DC3" s="162" t="s">
        <v>265</v>
      </c>
      <c r="DD3" s="162" t="s">
        <v>266</v>
      </c>
      <c r="DE3" s="162" t="s">
        <v>267</v>
      </c>
      <c r="DF3" s="162" t="s">
        <v>268</v>
      </c>
      <c r="DG3" s="162" t="s">
        <v>269</v>
      </c>
      <c r="DH3" s="82" t="s">
        <v>270</v>
      </c>
      <c r="DI3" s="162" t="s">
        <v>271</v>
      </c>
      <c r="DJ3" s="162" t="s">
        <v>272</v>
      </c>
      <c r="DK3" s="162" t="s">
        <v>273</v>
      </c>
      <c r="DL3" s="162" t="s">
        <v>274</v>
      </c>
      <c r="DM3" s="162" t="s">
        <v>275</v>
      </c>
      <c r="DN3" s="162" t="s">
        <v>276</v>
      </c>
      <c r="DO3" s="162" t="s">
        <v>277</v>
      </c>
      <c r="DP3" s="162" t="s">
        <v>278</v>
      </c>
      <c r="DQ3" s="162" t="s">
        <v>279</v>
      </c>
      <c r="DR3" s="162" t="s">
        <v>280</v>
      </c>
      <c r="DS3" s="162" t="s">
        <v>281</v>
      </c>
      <c r="DT3" s="170"/>
      <c r="DU3" s="162" t="s">
        <v>283</v>
      </c>
      <c r="DV3" s="162" t="s">
        <v>284</v>
      </c>
      <c r="DW3" s="162" t="s">
        <v>285</v>
      </c>
      <c r="DX3" s="82" t="s">
        <v>286</v>
      </c>
      <c r="DY3" s="82" t="s">
        <v>287</v>
      </c>
      <c r="DZ3" s="162" t="s">
        <v>288</v>
      </c>
      <c r="EA3" s="162" t="s">
        <v>289</v>
      </c>
      <c r="EB3" s="162" t="s">
        <v>290</v>
      </c>
      <c r="EC3" s="162" t="s">
        <v>291</v>
      </c>
      <c r="ED3" s="162" t="s">
        <v>292</v>
      </c>
      <c r="EE3" s="162" t="s">
        <v>293</v>
      </c>
      <c r="EF3" s="162" t="s">
        <v>294</v>
      </c>
      <c r="EG3" s="162" t="s">
        <v>295</v>
      </c>
      <c r="EH3" s="162" t="s">
        <v>296</v>
      </c>
      <c r="EI3" s="162" t="s">
        <v>297</v>
      </c>
      <c r="EJ3" s="162" t="s">
        <v>298</v>
      </c>
      <c r="EK3" s="162" t="s">
        <v>299</v>
      </c>
      <c r="EL3" s="162" t="s">
        <v>300</v>
      </c>
      <c r="EM3" s="162" t="s">
        <v>301</v>
      </c>
      <c r="EN3" s="162" t="s">
        <v>302</v>
      </c>
      <c r="EO3" s="162" t="s">
        <v>303</v>
      </c>
      <c r="EP3" s="162" t="s">
        <v>304</v>
      </c>
      <c r="EQ3" s="162" t="s">
        <v>305</v>
      </c>
      <c r="ER3" s="162" t="s">
        <v>306</v>
      </c>
      <c r="ES3" s="162" t="s">
        <v>307</v>
      </c>
      <c r="ET3" s="162" t="s">
        <v>308</v>
      </c>
      <c r="EU3" s="162" t="s">
        <v>309</v>
      </c>
      <c r="EV3" s="162" t="s">
        <v>310</v>
      </c>
      <c r="EW3" s="162" t="s">
        <v>311</v>
      </c>
      <c r="EX3" s="162" t="s">
        <v>312</v>
      </c>
      <c r="EY3" s="162" t="s">
        <v>313</v>
      </c>
      <c r="EZ3" s="162" t="s">
        <v>314</v>
      </c>
      <c r="FA3" s="162" t="s">
        <v>315</v>
      </c>
      <c r="FB3" s="162" t="s">
        <v>316</v>
      </c>
      <c r="FC3" s="162" t="s">
        <v>317</v>
      </c>
      <c r="FD3" s="162" t="s">
        <v>318</v>
      </c>
      <c r="FE3" s="162" t="s">
        <v>319</v>
      </c>
      <c r="FF3" s="162" t="s">
        <v>320</v>
      </c>
      <c r="FG3" s="162" t="s">
        <v>321</v>
      </c>
      <c r="FH3" s="162" t="s">
        <v>322</v>
      </c>
      <c r="FI3" s="162" t="s">
        <v>323</v>
      </c>
      <c r="FJ3" s="162" t="s">
        <v>324</v>
      </c>
      <c r="FK3" s="162" t="s">
        <v>358</v>
      </c>
      <c r="FL3" s="162" t="s">
        <v>326</v>
      </c>
      <c r="FM3" s="162" t="s">
        <v>327</v>
      </c>
      <c r="FN3" s="162" t="s">
        <v>328</v>
      </c>
      <c r="FO3" s="162" t="s">
        <v>329</v>
      </c>
      <c r="FP3" s="162" t="s">
        <v>359</v>
      </c>
      <c r="FQ3" s="162" t="s">
        <v>331</v>
      </c>
      <c r="FR3" s="162" t="s">
        <v>332</v>
      </c>
      <c r="FS3" s="162" t="s">
        <v>333</v>
      </c>
      <c r="FT3" s="162" t="s">
        <v>334</v>
      </c>
      <c r="FU3" s="162" t="s">
        <v>335</v>
      </c>
      <c r="FV3" s="162" t="s">
        <v>336</v>
      </c>
      <c r="FW3" s="162" t="s">
        <v>360</v>
      </c>
      <c r="FX3" s="162" t="s">
        <v>338</v>
      </c>
      <c r="FY3" s="162" t="s">
        <v>339</v>
      </c>
      <c r="FZ3" s="162" t="s">
        <v>340</v>
      </c>
      <c r="GA3" s="82" t="s">
        <v>341</v>
      </c>
      <c r="GB3" s="83"/>
      <c r="GC3" s="82" t="s">
        <v>361</v>
      </c>
      <c r="GF3" s="82"/>
      <c r="GH3" s="81"/>
    </row>
    <row r="4" spans="1:190" ht="12.75" customHeight="1">
      <c r="A4" s="66">
        <v>1</v>
      </c>
      <c r="B4" s="21"/>
      <c r="C4" s="21">
        <v>600</v>
      </c>
      <c r="D4" s="21"/>
      <c r="E4" s="21"/>
      <c r="F4" s="21">
        <v>600</v>
      </c>
      <c r="G4" s="21"/>
      <c r="H4" s="21">
        <v>800</v>
      </c>
      <c r="I4" s="21"/>
      <c r="J4" s="21"/>
      <c r="K4" s="21"/>
      <c r="L4" s="21">
        <v>600</v>
      </c>
      <c r="M4" s="21">
        <v>600</v>
      </c>
      <c r="N4" s="63"/>
      <c r="O4" s="78" t="s">
        <v>345</v>
      </c>
      <c r="P4" s="21">
        <v>800</v>
      </c>
      <c r="Q4" s="21">
        <v>600</v>
      </c>
      <c r="R4" s="21">
        <v>600</v>
      </c>
      <c r="S4" s="21"/>
      <c r="T4" s="68"/>
      <c r="U4" s="21"/>
      <c r="V4" s="21"/>
      <c r="W4" s="21"/>
      <c r="X4" s="21"/>
      <c r="Y4" s="63"/>
      <c r="Z4" s="21" t="s">
        <v>345</v>
      </c>
      <c r="AA4" s="21" t="s">
        <v>345</v>
      </c>
      <c r="AB4" s="21" t="s">
        <v>345</v>
      </c>
      <c r="AC4" s="21" t="s">
        <v>345</v>
      </c>
      <c r="AD4" s="21" t="s">
        <v>345</v>
      </c>
      <c r="AE4" s="21" t="s">
        <v>345</v>
      </c>
      <c r="AF4" s="21" t="s">
        <v>345</v>
      </c>
      <c r="AG4" s="68"/>
      <c r="AH4" s="21" t="s">
        <v>345</v>
      </c>
      <c r="AI4" s="21" t="s">
        <v>345</v>
      </c>
      <c r="AJ4" s="21" t="s">
        <v>345</v>
      </c>
      <c r="AK4" s="21" t="s">
        <v>345</v>
      </c>
      <c r="AL4" s="21" t="s">
        <v>345</v>
      </c>
      <c r="AM4" s="21"/>
      <c r="AN4" s="21"/>
      <c r="AO4" s="68" t="s">
        <v>345</v>
      </c>
      <c r="AP4" s="21" t="s">
        <v>345</v>
      </c>
      <c r="AQ4" s="21" t="s">
        <v>345</v>
      </c>
      <c r="AR4" s="68" t="s">
        <v>345</v>
      </c>
      <c r="AS4" s="21" t="s">
        <v>345</v>
      </c>
      <c r="AT4" s="21" t="s">
        <v>345</v>
      </c>
      <c r="AU4" s="21" t="s">
        <v>345</v>
      </c>
      <c r="AV4" s="21" t="s">
        <v>345</v>
      </c>
      <c r="AW4" s="21" t="s">
        <v>345</v>
      </c>
      <c r="AX4" s="21" t="s">
        <v>345</v>
      </c>
      <c r="AY4" s="21" t="s">
        <v>345</v>
      </c>
      <c r="AZ4" s="21" t="s">
        <v>345</v>
      </c>
      <c r="BA4" s="21" t="s">
        <v>345</v>
      </c>
      <c r="BB4" s="21" t="s">
        <v>345</v>
      </c>
      <c r="BC4" s="21" t="s">
        <v>345</v>
      </c>
      <c r="BD4" s="21" t="s">
        <v>345</v>
      </c>
      <c r="BE4" s="21" t="s">
        <v>345</v>
      </c>
      <c r="BF4" s="21" t="s">
        <v>345</v>
      </c>
      <c r="BG4" s="21" t="s">
        <v>345</v>
      </c>
      <c r="BH4" s="68"/>
      <c r="BI4" s="21"/>
      <c r="BJ4" s="21"/>
      <c r="BK4" s="21"/>
      <c r="BL4" s="21"/>
      <c r="BM4" s="21"/>
      <c r="BN4" s="21"/>
      <c r="BO4" s="21"/>
      <c r="BP4" s="21"/>
      <c r="BQ4" s="68"/>
      <c r="BR4" s="21"/>
      <c r="BS4" s="21"/>
      <c r="BT4" s="21"/>
      <c r="BU4" s="21"/>
      <c r="BV4" s="21"/>
      <c r="BW4" s="21"/>
      <c r="BX4" s="21"/>
      <c r="BY4" s="21"/>
      <c r="BZ4" s="21"/>
      <c r="CA4" s="21" t="s">
        <v>345</v>
      </c>
      <c r="CB4" s="21" t="s">
        <v>345</v>
      </c>
      <c r="CC4" s="21" t="s">
        <v>345</v>
      </c>
      <c r="CD4" s="21" t="s">
        <v>345</v>
      </c>
      <c r="CE4" s="21" t="s">
        <v>345</v>
      </c>
      <c r="CF4" s="21" t="s">
        <v>345</v>
      </c>
      <c r="CG4" s="68" t="s">
        <v>345</v>
      </c>
      <c r="CH4" s="21" t="s">
        <v>345</v>
      </c>
      <c r="CI4" s="68"/>
      <c r="CJ4" s="21"/>
      <c r="CK4" s="21"/>
      <c r="CL4" s="21" t="s">
        <v>345</v>
      </c>
      <c r="CM4" s="21"/>
      <c r="CN4" s="21" t="s">
        <v>345</v>
      </c>
      <c r="CO4" s="21" t="s">
        <v>345</v>
      </c>
      <c r="CP4" s="21" t="s">
        <v>345</v>
      </c>
      <c r="CQ4" s="21" t="s">
        <v>345</v>
      </c>
      <c r="CR4" s="21" t="s">
        <v>345</v>
      </c>
      <c r="CS4" s="21" t="s">
        <v>345</v>
      </c>
      <c r="CT4" s="21" t="s">
        <v>345</v>
      </c>
      <c r="CU4" s="21" t="s">
        <v>345</v>
      </c>
      <c r="CV4" s="21" t="s">
        <v>345</v>
      </c>
      <c r="CW4" s="21" t="s">
        <v>345</v>
      </c>
      <c r="CX4" s="21" t="s">
        <v>345</v>
      </c>
      <c r="CY4" s="21" t="s">
        <v>345</v>
      </c>
      <c r="CZ4" s="68" t="s">
        <v>345</v>
      </c>
      <c r="DA4" s="21" t="s">
        <v>345</v>
      </c>
      <c r="DB4" s="21" t="s">
        <v>345</v>
      </c>
      <c r="DC4" s="21" t="s">
        <v>345</v>
      </c>
      <c r="DD4" s="21" t="s">
        <v>345</v>
      </c>
      <c r="DE4" s="21" t="s">
        <v>345</v>
      </c>
      <c r="DF4" s="21" t="s">
        <v>345</v>
      </c>
      <c r="DG4" s="21" t="s">
        <v>345</v>
      </c>
      <c r="DH4" s="68" t="s">
        <v>345</v>
      </c>
      <c r="DI4" s="21" t="s">
        <v>345</v>
      </c>
      <c r="DJ4" s="21">
        <v>700</v>
      </c>
      <c r="DK4" s="21">
        <v>700</v>
      </c>
      <c r="DL4" s="21">
        <v>700</v>
      </c>
      <c r="DM4" s="21">
        <v>700</v>
      </c>
      <c r="DN4" s="21" t="s">
        <v>345</v>
      </c>
      <c r="DO4" s="21" t="s">
        <v>345</v>
      </c>
      <c r="DP4" s="21" t="s">
        <v>345</v>
      </c>
      <c r="DQ4" s="21" t="s">
        <v>345</v>
      </c>
      <c r="DR4" s="21" t="s">
        <v>345</v>
      </c>
      <c r="DS4" s="21" t="s">
        <v>345</v>
      </c>
      <c r="DT4" s="21">
        <v>700</v>
      </c>
      <c r="DU4" s="21" t="s">
        <v>345</v>
      </c>
      <c r="DV4" s="21" t="s">
        <v>345</v>
      </c>
      <c r="DW4" s="21" t="s">
        <v>345</v>
      </c>
      <c r="DX4" s="68"/>
      <c r="DY4" s="68"/>
      <c r="DZ4" s="21"/>
      <c r="EA4" s="21" t="s">
        <v>345</v>
      </c>
      <c r="EB4" s="21" t="s">
        <v>345</v>
      </c>
      <c r="EC4" s="21" t="s">
        <v>345</v>
      </c>
      <c r="ED4" s="21" t="s">
        <v>345</v>
      </c>
      <c r="EE4" s="21" t="s">
        <v>345</v>
      </c>
      <c r="EF4" s="21" t="s">
        <v>345</v>
      </c>
      <c r="EG4" s="21" t="s">
        <v>345</v>
      </c>
      <c r="EH4" s="21" t="s">
        <v>345</v>
      </c>
      <c r="EI4" s="21" t="s">
        <v>345</v>
      </c>
      <c r="EJ4" s="21" t="s">
        <v>345</v>
      </c>
      <c r="EK4" s="21" t="s">
        <v>345</v>
      </c>
      <c r="EL4" s="21" t="s">
        <v>345</v>
      </c>
      <c r="EM4" s="21" t="s">
        <v>345</v>
      </c>
      <c r="EN4" s="21">
        <v>700</v>
      </c>
      <c r="EO4" s="21" t="s">
        <v>345</v>
      </c>
      <c r="EP4" s="21" t="s">
        <v>345</v>
      </c>
      <c r="EQ4" s="21" t="s">
        <v>345</v>
      </c>
      <c r="ER4" s="21" t="s">
        <v>345</v>
      </c>
      <c r="ES4" s="21" t="s">
        <v>345</v>
      </c>
      <c r="ET4" s="21" t="s">
        <v>345</v>
      </c>
      <c r="EU4" s="21" t="s">
        <v>345</v>
      </c>
      <c r="EV4" s="21" t="s">
        <v>345</v>
      </c>
      <c r="EW4" s="21" t="s">
        <v>345</v>
      </c>
      <c r="EX4" s="21" t="s">
        <v>345</v>
      </c>
      <c r="EY4" s="21">
        <v>700</v>
      </c>
      <c r="EZ4" s="21" t="s">
        <v>345</v>
      </c>
      <c r="FA4" s="21" t="s">
        <v>345</v>
      </c>
      <c r="FB4" s="21" t="s">
        <v>345</v>
      </c>
      <c r="FC4" s="21" t="s">
        <v>345</v>
      </c>
      <c r="FD4" s="21" t="s">
        <v>345</v>
      </c>
      <c r="FE4" s="21"/>
      <c r="FF4" s="21" t="s">
        <v>345</v>
      </c>
      <c r="FG4" s="21" t="s">
        <v>345</v>
      </c>
      <c r="FH4" s="21" t="s">
        <v>345</v>
      </c>
      <c r="FI4" s="21" t="s">
        <v>345</v>
      </c>
      <c r="FJ4" s="21" t="s">
        <v>345</v>
      </c>
      <c r="FK4" s="21" t="s">
        <v>345</v>
      </c>
      <c r="FL4" s="21" t="s">
        <v>345</v>
      </c>
      <c r="FM4" s="21" t="s">
        <v>345</v>
      </c>
      <c r="FN4" s="21" t="s">
        <v>345</v>
      </c>
      <c r="FO4" s="21" t="s">
        <v>345</v>
      </c>
      <c r="FP4" s="21" t="s">
        <v>345</v>
      </c>
      <c r="FQ4" s="21" t="s">
        <v>345</v>
      </c>
      <c r="FR4" s="21" t="s">
        <v>345</v>
      </c>
      <c r="FS4" s="21" t="s">
        <v>345</v>
      </c>
      <c r="FT4" s="21" t="s">
        <v>345</v>
      </c>
      <c r="FU4" s="21">
        <v>700</v>
      </c>
      <c r="FV4" s="21" t="s">
        <v>345</v>
      </c>
      <c r="FW4" s="21" t="s">
        <v>345</v>
      </c>
      <c r="FX4" s="21" t="s">
        <v>345</v>
      </c>
      <c r="FY4" s="21" t="s">
        <v>345</v>
      </c>
      <c r="FZ4" s="21" t="s">
        <v>345</v>
      </c>
      <c r="GA4" s="68"/>
      <c r="GB4" s="22" t="s">
        <v>345</v>
      </c>
      <c r="GC4" s="63"/>
    </row>
    <row r="5" spans="1:190" ht="12.75" customHeight="1">
      <c r="A5" s="66">
        <v>730</v>
      </c>
      <c r="B5" s="21"/>
      <c r="C5" s="21" t="s">
        <v>345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68" t="s">
        <v>345</v>
      </c>
      <c r="O5" s="78" t="s">
        <v>345</v>
      </c>
      <c r="P5" s="21"/>
      <c r="Q5" s="21" t="s">
        <v>345</v>
      </c>
      <c r="R5" s="21"/>
      <c r="S5" s="21" t="s">
        <v>345</v>
      </c>
      <c r="T5" s="68" t="s">
        <v>345</v>
      </c>
      <c r="U5" s="21"/>
      <c r="V5" s="21"/>
      <c r="W5" s="21" t="s">
        <v>345</v>
      </c>
      <c r="X5" s="21"/>
      <c r="Y5" s="68" t="s">
        <v>345</v>
      </c>
      <c r="Z5" s="21" t="s">
        <v>345</v>
      </c>
      <c r="AA5" s="21" t="s">
        <v>345</v>
      </c>
      <c r="AB5" s="21" t="s">
        <v>345</v>
      </c>
      <c r="AC5" s="21" t="s">
        <v>345</v>
      </c>
      <c r="AD5" s="21" t="s">
        <v>345</v>
      </c>
      <c r="AE5" s="21" t="s">
        <v>345</v>
      </c>
      <c r="AF5" s="21" t="s">
        <v>345</v>
      </c>
      <c r="AG5" s="68" t="s">
        <v>345</v>
      </c>
      <c r="AH5" s="21" t="s">
        <v>345</v>
      </c>
      <c r="AI5" s="21" t="s">
        <v>345</v>
      </c>
      <c r="AJ5" s="21" t="s">
        <v>345</v>
      </c>
      <c r="AK5" s="21" t="s">
        <v>345</v>
      </c>
      <c r="AL5" s="21" t="s">
        <v>345</v>
      </c>
      <c r="AM5" s="21"/>
      <c r="AN5" s="21"/>
      <c r="AO5" s="68" t="s">
        <v>345</v>
      </c>
      <c r="AP5" s="21" t="s">
        <v>345</v>
      </c>
      <c r="AQ5" s="21" t="s">
        <v>345</v>
      </c>
      <c r="AR5" s="68" t="s">
        <v>345</v>
      </c>
      <c r="AS5" s="21" t="s">
        <v>345</v>
      </c>
      <c r="AT5" s="21" t="s">
        <v>345</v>
      </c>
      <c r="AU5" s="21" t="s">
        <v>345</v>
      </c>
      <c r="AV5" s="21" t="s">
        <v>345</v>
      </c>
      <c r="AW5" s="21" t="s">
        <v>345</v>
      </c>
      <c r="AX5" s="21" t="s">
        <v>345</v>
      </c>
      <c r="AY5" s="21" t="s">
        <v>345</v>
      </c>
      <c r="AZ5" s="21" t="s">
        <v>345</v>
      </c>
      <c r="BA5" s="21" t="s">
        <v>345</v>
      </c>
      <c r="BB5" s="21" t="s">
        <v>345</v>
      </c>
      <c r="BC5" s="21" t="s">
        <v>345</v>
      </c>
      <c r="BD5" s="21" t="s">
        <v>345</v>
      </c>
      <c r="BE5" s="21" t="s">
        <v>345</v>
      </c>
      <c r="BF5" s="21" t="s">
        <v>345</v>
      </c>
      <c r="BG5" s="21" t="s">
        <v>345</v>
      </c>
      <c r="BH5" s="68"/>
      <c r="BI5" s="21"/>
      <c r="BJ5" s="21"/>
      <c r="BK5" s="21"/>
      <c r="BL5" s="21"/>
      <c r="BM5" s="21"/>
      <c r="BN5" s="21"/>
      <c r="BO5" s="21"/>
      <c r="BP5" s="21"/>
      <c r="BQ5" s="68"/>
      <c r="BR5" s="21"/>
      <c r="BS5" s="21"/>
      <c r="BT5" s="21"/>
      <c r="BU5" s="21"/>
      <c r="BV5" s="21"/>
      <c r="BW5" s="21"/>
      <c r="BX5" s="21"/>
      <c r="BY5" s="21"/>
      <c r="BZ5" s="21"/>
      <c r="CA5" s="21" t="s">
        <v>345</v>
      </c>
      <c r="CB5" s="21" t="s">
        <v>345</v>
      </c>
      <c r="CC5" s="21" t="s">
        <v>345</v>
      </c>
      <c r="CD5" s="21" t="s">
        <v>345</v>
      </c>
      <c r="CE5" s="21" t="s">
        <v>345</v>
      </c>
      <c r="CF5" s="21" t="s">
        <v>345</v>
      </c>
      <c r="CG5" s="68" t="s">
        <v>345</v>
      </c>
      <c r="CH5" s="21" t="s">
        <v>345</v>
      </c>
      <c r="CI5" s="68"/>
      <c r="CJ5" s="21"/>
      <c r="CK5" s="21"/>
      <c r="CL5" s="21" t="s">
        <v>345</v>
      </c>
      <c r="CM5" s="21">
        <v>402.29601960713444</v>
      </c>
      <c r="CN5" s="21" t="s">
        <v>345</v>
      </c>
      <c r="CO5" s="21" t="s">
        <v>345</v>
      </c>
      <c r="CP5" s="21" t="s">
        <v>345</v>
      </c>
      <c r="CQ5" s="21" t="s">
        <v>345</v>
      </c>
      <c r="CR5" s="21" t="s">
        <v>345</v>
      </c>
      <c r="CS5" s="21" t="s">
        <v>345</v>
      </c>
      <c r="CT5" s="21" t="s">
        <v>345</v>
      </c>
      <c r="CU5" s="21" t="s">
        <v>345</v>
      </c>
      <c r="CV5" s="21" t="s">
        <v>345</v>
      </c>
      <c r="CW5" s="21" t="s">
        <v>345</v>
      </c>
      <c r="CX5" s="21" t="s">
        <v>345</v>
      </c>
      <c r="CY5" s="21" t="s">
        <v>345</v>
      </c>
      <c r="CZ5" s="68" t="s">
        <v>345</v>
      </c>
      <c r="DA5" s="21" t="s">
        <v>345</v>
      </c>
      <c r="DB5" s="21" t="s">
        <v>345</v>
      </c>
      <c r="DC5" s="21" t="s">
        <v>345</v>
      </c>
      <c r="DD5" s="21" t="s">
        <v>345</v>
      </c>
      <c r="DE5" s="21" t="s">
        <v>345</v>
      </c>
      <c r="DF5" s="21" t="s">
        <v>345</v>
      </c>
      <c r="DG5" s="21" t="s">
        <v>345</v>
      </c>
      <c r="DH5" s="68" t="s">
        <v>345</v>
      </c>
      <c r="DI5" s="21" t="s">
        <v>345</v>
      </c>
      <c r="DJ5" s="21"/>
      <c r="DK5" s="21">
        <v>920</v>
      </c>
      <c r="DL5" s="21" t="s">
        <v>345</v>
      </c>
      <c r="DM5" s="21" t="s">
        <v>345</v>
      </c>
      <c r="DN5" s="21" t="s">
        <v>345</v>
      </c>
      <c r="DO5" s="21" t="s">
        <v>345</v>
      </c>
      <c r="DP5" s="21" t="s">
        <v>345</v>
      </c>
      <c r="DQ5" s="21" t="s">
        <v>345</v>
      </c>
      <c r="DR5" s="21" t="s">
        <v>345</v>
      </c>
      <c r="DS5" s="21" t="s">
        <v>345</v>
      </c>
      <c r="DT5" s="21" t="s">
        <v>345</v>
      </c>
      <c r="DU5" s="21" t="s">
        <v>345</v>
      </c>
      <c r="DV5" s="21" t="s">
        <v>345</v>
      </c>
      <c r="DW5" s="21" t="s">
        <v>345</v>
      </c>
      <c r="DX5" s="68" t="s">
        <v>345</v>
      </c>
      <c r="DY5" s="68"/>
      <c r="DZ5" s="21" t="s">
        <v>345</v>
      </c>
      <c r="EA5" s="21" t="s">
        <v>345</v>
      </c>
      <c r="EB5" s="21" t="s">
        <v>345</v>
      </c>
      <c r="EC5" s="21" t="s">
        <v>345</v>
      </c>
      <c r="ED5" s="21" t="s">
        <v>345</v>
      </c>
      <c r="EE5" s="21" t="s">
        <v>345</v>
      </c>
      <c r="EF5" s="21" t="s">
        <v>345</v>
      </c>
      <c r="EG5" s="21" t="s">
        <v>345</v>
      </c>
      <c r="EH5" s="21" t="s">
        <v>345</v>
      </c>
      <c r="EI5" s="21" t="s">
        <v>345</v>
      </c>
      <c r="EJ5" s="21" t="s">
        <v>345</v>
      </c>
      <c r="EK5" s="21" t="s">
        <v>345</v>
      </c>
      <c r="EL5" s="21" t="s">
        <v>345</v>
      </c>
      <c r="EM5" s="21" t="s">
        <v>345</v>
      </c>
      <c r="EN5" s="21">
        <v>730</v>
      </c>
      <c r="EO5" s="21" t="s">
        <v>345</v>
      </c>
      <c r="EP5" s="21" t="s">
        <v>345</v>
      </c>
      <c r="EQ5" s="21" t="s">
        <v>345</v>
      </c>
      <c r="ER5" s="21" t="s">
        <v>345</v>
      </c>
      <c r="ES5" s="21" t="s">
        <v>345</v>
      </c>
      <c r="ET5" s="21" t="s">
        <v>345</v>
      </c>
      <c r="EU5" s="21" t="s">
        <v>345</v>
      </c>
      <c r="EV5" s="21" t="s">
        <v>345</v>
      </c>
      <c r="EW5" s="21" t="s">
        <v>345</v>
      </c>
      <c r="EX5" s="21" t="s">
        <v>345</v>
      </c>
      <c r="EY5" s="21" t="s">
        <v>345</v>
      </c>
      <c r="EZ5" s="21" t="s">
        <v>345</v>
      </c>
      <c r="FA5" s="21" t="s">
        <v>345</v>
      </c>
      <c r="FB5" s="21" t="s">
        <v>345</v>
      </c>
      <c r="FC5" s="21" t="s">
        <v>345</v>
      </c>
      <c r="FD5" s="21" t="s">
        <v>345</v>
      </c>
      <c r="FE5" s="21"/>
      <c r="FF5" s="21" t="s">
        <v>345</v>
      </c>
      <c r="FG5" s="21" t="s">
        <v>345</v>
      </c>
      <c r="FH5" s="21" t="s">
        <v>345</v>
      </c>
      <c r="FI5" s="21" t="s">
        <v>345</v>
      </c>
      <c r="FJ5" s="21" t="s">
        <v>345</v>
      </c>
      <c r="FK5" s="21" t="s">
        <v>345</v>
      </c>
      <c r="FL5" s="21" t="s">
        <v>345</v>
      </c>
      <c r="FM5" s="21" t="s">
        <v>345</v>
      </c>
      <c r="FN5" s="21" t="s">
        <v>345</v>
      </c>
      <c r="FO5" s="21" t="s">
        <v>345</v>
      </c>
      <c r="FP5" s="21" t="s">
        <v>345</v>
      </c>
      <c r="FQ5" s="21" t="s">
        <v>345</v>
      </c>
      <c r="FR5" s="21" t="s">
        <v>345</v>
      </c>
      <c r="FS5" s="21" t="s">
        <v>345</v>
      </c>
      <c r="FT5" s="21" t="s">
        <v>345</v>
      </c>
      <c r="FU5" s="21" t="s">
        <v>345</v>
      </c>
      <c r="FV5" s="21" t="s">
        <v>345</v>
      </c>
      <c r="FW5" s="21" t="s">
        <v>345</v>
      </c>
      <c r="FX5" s="21" t="s">
        <v>345</v>
      </c>
      <c r="FY5" s="21" t="s">
        <v>345</v>
      </c>
      <c r="FZ5" s="21" t="s">
        <v>345</v>
      </c>
      <c r="GA5" s="68"/>
      <c r="GB5" s="22" t="s">
        <v>345</v>
      </c>
      <c r="GC5" s="63"/>
    </row>
    <row r="6" spans="1:190" ht="12.75" customHeight="1">
      <c r="A6" s="79">
        <v>1000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78">
        <v>757</v>
      </c>
      <c r="N6" s="63"/>
      <c r="O6" s="78" t="s">
        <v>345</v>
      </c>
      <c r="P6" s="21"/>
      <c r="Q6" s="21"/>
      <c r="R6" s="21"/>
      <c r="S6" s="21"/>
      <c r="T6" s="68"/>
      <c r="U6" s="21"/>
      <c r="V6" s="21"/>
      <c r="W6" s="21"/>
      <c r="X6" s="21"/>
      <c r="Y6" s="63"/>
      <c r="Z6" s="21" t="s">
        <v>345</v>
      </c>
      <c r="AA6" s="21" t="s">
        <v>345</v>
      </c>
      <c r="AB6" s="21" t="s">
        <v>345</v>
      </c>
      <c r="AC6" s="21" t="s">
        <v>345</v>
      </c>
      <c r="AD6" s="21" t="s">
        <v>345</v>
      </c>
      <c r="AE6" s="21" t="s">
        <v>345</v>
      </c>
      <c r="AF6" s="21" t="s">
        <v>345</v>
      </c>
      <c r="AG6" s="68"/>
      <c r="AH6" s="21" t="s">
        <v>345</v>
      </c>
      <c r="AI6" s="21" t="s">
        <v>345</v>
      </c>
      <c r="AJ6" s="21" t="s">
        <v>345</v>
      </c>
      <c r="AK6" s="21" t="s">
        <v>345</v>
      </c>
      <c r="AL6" s="21" t="s">
        <v>345</v>
      </c>
      <c r="AM6" s="21"/>
      <c r="AN6" s="21"/>
      <c r="AO6" s="68" t="s">
        <v>345</v>
      </c>
      <c r="AP6" s="21" t="s">
        <v>345</v>
      </c>
      <c r="AQ6" s="21" t="s">
        <v>345</v>
      </c>
      <c r="AR6" s="68" t="s">
        <v>345</v>
      </c>
      <c r="AS6" s="21" t="s">
        <v>345</v>
      </c>
      <c r="AT6" s="21" t="s">
        <v>345</v>
      </c>
      <c r="AU6" s="21" t="s">
        <v>345</v>
      </c>
      <c r="AV6" s="21" t="s">
        <v>345</v>
      </c>
      <c r="AW6" s="21" t="s">
        <v>345</v>
      </c>
      <c r="AX6" s="21" t="s">
        <v>345</v>
      </c>
      <c r="AY6" s="21" t="s">
        <v>345</v>
      </c>
      <c r="AZ6" s="21" t="s">
        <v>345</v>
      </c>
      <c r="BA6" s="21" t="s">
        <v>345</v>
      </c>
      <c r="BB6" s="21" t="s">
        <v>345</v>
      </c>
      <c r="BC6" s="21" t="s">
        <v>345</v>
      </c>
      <c r="BD6" s="21" t="s">
        <v>345</v>
      </c>
      <c r="BE6" s="21" t="s">
        <v>345</v>
      </c>
      <c r="BF6" s="21" t="s">
        <v>345</v>
      </c>
      <c r="BG6" s="21" t="s">
        <v>345</v>
      </c>
      <c r="BH6" s="68"/>
      <c r="BI6" s="21"/>
      <c r="BJ6" s="21"/>
      <c r="BK6" s="21"/>
      <c r="BL6" s="21"/>
      <c r="BM6" s="21"/>
      <c r="BN6" s="21"/>
      <c r="BO6" s="21"/>
      <c r="BP6" s="21"/>
      <c r="BQ6" s="68"/>
      <c r="BR6" s="21"/>
      <c r="BS6" s="21"/>
      <c r="BT6" s="21"/>
      <c r="BU6" s="21"/>
      <c r="BV6" s="21"/>
      <c r="BW6" s="21"/>
      <c r="BX6" s="21"/>
      <c r="BY6" s="21"/>
      <c r="BZ6" s="21"/>
      <c r="CA6" s="21" t="s">
        <v>345</v>
      </c>
      <c r="CB6" s="21" t="s">
        <v>345</v>
      </c>
      <c r="CC6" s="21" t="s">
        <v>345</v>
      </c>
      <c r="CD6" s="21" t="s">
        <v>345</v>
      </c>
      <c r="CE6" s="21" t="s">
        <v>345</v>
      </c>
      <c r="CF6" s="21" t="s">
        <v>345</v>
      </c>
      <c r="CG6" s="68" t="s">
        <v>345</v>
      </c>
      <c r="CH6" s="21" t="s">
        <v>345</v>
      </c>
      <c r="CI6" s="68"/>
      <c r="CJ6" s="21"/>
      <c r="CK6" s="21"/>
      <c r="CL6" s="21" t="s">
        <v>345</v>
      </c>
      <c r="CM6" s="21"/>
      <c r="CN6" s="21" t="s">
        <v>345</v>
      </c>
      <c r="CO6" s="21" t="s">
        <v>345</v>
      </c>
      <c r="CP6" s="21" t="s">
        <v>345</v>
      </c>
      <c r="CQ6" s="21" t="s">
        <v>345</v>
      </c>
      <c r="CR6" s="21" t="s">
        <v>345</v>
      </c>
      <c r="CS6" s="21" t="s">
        <v>345</v>
      </c>
      <c r="CT6" s="21" t="s">
        <v>345</v>
      </c>
      <c r="CU6" s="21" t="s">
        <v>345</v>
      </c>
      <c r="CV6" s="21" t="s">
        <v>345</v>
      </c>
      <c r="CW6" s="21" t="s">
        <v>345</v>
      </c>
      <c r="CX6" s="21" t="s">
        <v>345</v>
      </c>
      <c r="CY6" s="21" t="s">
        <v>345</v>
      </c>
      <c r="CZ6" s="68" t="s">
        <v>345</v>
      </c>
      <c r="DA6" s="21" t="s">
        <v>345</v>
      </c>
      <c r="DB6" s="21" t="s">
        <v>345</v>
      </c>
      <c r="DC6" s="21" t="s">
        <v>345</v>
      </c>
      <c r="DD6" s="21" t="s">
        <v>345</v>
      </c>
      <c r="DE6" s="21" t="s">
        <v>345</v>
      </c>
      <c r="DF6" s="21" t="s">
        <v>345</v>
      </c>
      <c r="DG6" s="21" t="s">
        <v>345</v>
      </c>
      <c r="DH6" s="68" t="s">
        <v>345</v>
      </c>
      <c r="DI6" s="21" t="s">
        <v>345</v>
      </c>
      <c r="DJ6" s="21"/>
      <c r="DK6" s="21">
        <v>820</v>
      </c>
      <c r="DL6" s="21" t="s">
        <v>345</v>
      </c>
      <c r="DM6" s="21" t="s">
        <v>345</v>
      </c>
      <c r="DN6" s="21" t="s">
        <v>345</v>
      </c>
      <c r="DO6" s="21" t="s">
        <v>345</v>
      </c>
      <c r="DP6" s="21" t="s">
        <v>345</v>
      </c>
      <c r="DQ6" s="21" t="s">
        <v>345</v>
      </c>
      <c r="DR6" s="21" t="s">
        <v>345</v>
      </c>
      <c r="DS6" s="21" t="s">
        <v>345</v>
      </c>
      <c r="DT6" s="78">
        <v>600</v>
      </c>
      <c r="DU6" s="21" t="s">
        <v>345</v>
      </c>
      <c r="DV6" s="21" t="s">
        <v>345</v>
      </c>
      <c r="DW6" s="21" t="s">
        <v>345</v>
      </c>
      <c r="DX6" s="63"/>
      <c r="DY6" s="68"/>
      <c r="DZ6" s="21" t="s">
        <v>345</v>
      </c>
      <c r="EA6" s="21" t="s">
        <v>345</v>
      </c>
      <c r="EB6" s="21" t="s">
        <v>345</v>
      </c>
      <c r="EC6" s="21" t="s">
        <v>345</v>
      </c>
      <c r="ED6" s="21" t="s">
        <v>345</v>
      </c>
      <c r="EE6" s="21" t="s">
        <v>345</v>
      </c>
      <c r="EF6" s="21" t="s">
        <v>345</v>
      </c>
      <c r="EG6" s="21" t="s">
        <v>345</v>
      </c>
      <c r="EH6" s="21" t="s">
        <v>345</v>
      </c>
      <c r="EI6" s="21" t="s">
        <v>345</v>
      </c>
      <c r="EJ6" s="21" t="s">
        <v>345</v>
      </c>
      <c r="EK6" s="21" t="s">
        <v>345</v>
      </c>
      <c r="EL6" s="21" t="s">
        <v>345</v>
      </c>
      <c r="EM6" s="21" t="s">
        <v>345</v>
      </c>
      <c r="EN6" s="21">
        <v>600</v>
      </c>
      <c r="EO6" s="21" t="s">
        <v>345</v>
      </c>
      <c r="EP6" s="21" t="s">
        <v>345</v>
      </c>
      <c r="EQ6" s="21" t="s">
        <v>345</v>
      </c>
      <c r="ER6" s="21" t="s">
        <v>345</v>
      </c>
      <c r="ES6" s="21" t="s">
        <v>345</v>
      </c>
      <c r="ET6" s="21" t="s">
        <v>345</v>
      </c>
      <c r="EU6" s="21" t="s">
        <v>345</v>
      </c>
      <c r="EV6" s="21" t="s">
        <v>345</v>
      </c>
      <c r="EW6" s="21" t="s">
        <v>345</v>
      </c>
      <c r="EX6" s="21" t="s">
        <v>345</v>
      </c>
      <c r="EY6" s="21" t="s">
        <v>345</v>
      </c>
      <c r="EZ6" s="21" t="s">
        <v>345</v>
      </c>
      <c r="FA6" s="21" t="s">
        <v>345</v>
      </c>
      <c r="FB6" s="21" t="s">
        <v>345</v>
      </c>
      <c r="FC6" s="21" t="s">
        <v>345</v>
      </c>
      <c r="FD6" s="21" t="s">
        <v>345</v>
      </c>
      <c r="FE6" s="21"/>
      <c r="FF6" s="21" t="s">
        <v>345</v>
      </c>
      <c r="FG6" s="21" t="s">
        <v>345</v>
      </c>
      <c r="FH6" s="21" t="s">
        <v>345</v>
      </c>
      <c r="FI6" s="21" t="s">
        <v>345</v>
      </c>
      <c r="FJ6" s="21" t="s">
        <v>345</v>
      </c>
      <c r="FK6" s="21" t="s">
        <v>345</v>
      </c>
      <c r="FL6" s="21" t="s">
        <v>345</v>
      </c>
      <c r="FM6" s="21" t="s">
        <v>345</v>
      </c>
      <c r="FN6" s="21" t="s">
        <v>345</v>
      </c>
      <c r="FO6" s="21" t="s">
        <v>345</v>
      </c>
      <c r="FP6" s="21" t="s">
        <v>345</v>
      </c>
      <c r="FQ6" s="21" t="s">
        <v>345</v>
      </c>
      <c r="FR6" s="21" t="s">
        <v>345</v>
      </c>
      <c r="FS6" s="21" t="s">
        <v>345</v>
      </c>
      <c r="FT6" s="21" t="s">
        <v>345</v>
      </c>
      <c r="FU6" s="21" t="s">
        <v>345</v>
      </c>
      <c r="FV6" s="21" t="s">
        <v>345</v>
      </c>
      <c r="FW6" s="21" t="s">
        <v>345</v>
      </c>
      <c r="FX6" s="21" t="s">
        <v>345</v>
      </c>
      <c r="FY6" s="21" t="s">
        <v>345</v>
      </c>
      <c r="FZ6" s="21" t="s">
        <v>345</v>
      </c>
      <c r="GA6" s="68"/>
      <c r="GB6" s="21" t="s">
        <v>345</v>
      </c>
      <c r="GC6" s="63"/>
    </row>
    <row r="7" spans="1:190" ht="12.75" customHeight="1">
      <c r="A7" s="79">
        <v>1150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78"/>
      <c r="N7" s="63"/>
      <c r="O7" s="78"/>
      <c r="P7" s="21"/>
      <c r="Q7" s="21"/>
      <c r="R7" s="21"/>
      <c r="S7" s="21"/>
      <c r="T7" s="68"/>
      <c r="U7" s="21"/>
      <c r="V7" s="21"/>
      <c r="W7" s="21"/>
      <c r="X7" s="21"/>
      <c r="Y7" s="63"/>
      <c r="Z7" s="21"/>
      <c r="AA7" s="21"/>
      <c r="AB7" s="21"/>
      <c r="AC7" s="21"/>
      <c r="AD7" s="21"/>
      <c r="AE7" s="21"/>
      <c r="AF7" s="21"/>
      <c r="AG7" s="68"/>
      <c r="AH7" s="21"/>
      <c r="AI7" s="21"/>
      <c r="AJ7" s="21"/>
      <c r="AK7" s="21"/>
      <c r="AL7" s="21"/>
      <c r="AM7" s="21"/>
      <c r="AN7" s="21"/>
      <c r="AO7" s="68"/>
      <c r="AP7" s="21"/>
      <c r="AQ7" s="21"/>
      <c r="AR7" s="68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68"/>
      <c r="BI7" s="21"/>
      <c r="BJ7" s="21"/>
      <c r="BK7" s="21"/>
      <c r="BL7" s="21"/>
      <c r="BM7" s="21"/>
      <c r="BN7" s="21"/>
      <c r="BO7" s="21"/>
      <c r="BP7" s="21"/>
      <c r="BQ7" s="68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68"/>
      <c r="CH7" s="21"/>
      <c r="CI7" s="68"/>
      <c r="CJ7" s="21"/>
      <c r="CK7" s="21"/>
      <c r="CL7" s="21"/>
      <c r="CM7" s="21">
        <v>519.67415999126092</v>
      </c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68"/>
      <c r="DA7" s="21"/>
      <c r="DB7" s="21"/>
      <c r="DC7" s="21"/>
      <c r="DD7" s="21"/>
      <c r="DE7" s="21"/>
      <c r="DF7" s="21"/>
      <c r="DG7" s="21"/>
      <c r="DH7" s="68"/>
      <c r="DI7" s="21"/>
      <c r="DJ7" s="21"/>
      <c r="DK7" s="21">
        <v>680</v>
      </c>
      <c r="DL7" s="21"/>
      <c r="DM7" s="21"/>
      <c r="DN7" s="21"/>
      <c r="DO7" s="21"/>
      <c r="DP7" s="21"/>
      <c r="DQ7" s="21"/>
      <c r="DR7" s="21"/>
      <c r="DS7" s="21"/>
      <c r="DT7" s="78">
        <v>580</v>
      </c>
      <c r="DU7" s="21"/>
      <c r="DV7" s="21"/>
      <c r="DW7" s="21"/>
      <c r="DX7" s="68"/>
      <c r="DY7" s="68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>
        <v>660</v>
      </c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68"/>
      <c r="GB7" s="21"/>
      <c r="GC7" s="63"/>
    </row>
    <row r="8" spans="1:190" ht="12.75" customHeight="1">
      <c r="A8" s="79">
        <v>1280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78">
        <v>677</v>
      </c>
      <c r="N8" s="63"/>
      <c r="O8" s="78"/>
      <c r="P8" s="21"/>
      <c r="Q8" s="21"/>
      <c r="R8" s="21"/>
      <c r="S8" s="21"/>
      <c r="T8" s="68"/>
      <c r="U8" s="21"/>
      <c r="V8" s="21"/>
      <c r="W8" s="21"/>
      <c r="X8" s="21"/>
      <c r="Y8" s="63"/>
      <c r="Z8" s="21"/>
      <c r="AA8" s="21"/>
      <c r="AB8" s="21"/>
      <c r="AC8" s="21"/>
      <c r="AD8" s="21"/>
      <c r="AE8" s="21"/>
      <c r="AF8" s="21"/>
      <c r="AG8" s="68"/>
      <c r="AH8" s="21"/>
      <c r="AI8" s="21"/>
      <c r="AJ8" s="21"/>
      <c r="AK8" s="21"/>
      <c r="AL8" s="21"/>
      <c r="AM8" s="21"/>
      <c r="AN8" s="21"/>
      <c r="AO8" s="68"/>
      <c r="AP8" s="21"/>
      <c r="AQ8" s="21"/>
      <c r="AR8" s="68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68"/>
      <c r="BI8" s="21"/>
      <c r="BJ8" s="21"/>
      <c r="BK8" s="21"/>
      <c r="BL8" s="21"/>
      <c r="BM8" s="21"/>
      <c r="BN8" s="21"/>
      <c r="BO8" s="21"/>
      <c r="BP8" s="21"/>
      <c r="BQ8" s="68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68"/>
      <c r="CH8" s="21"/>
      <c r="CI8" s="68"/>
      <c r="CJ8" s="21"/>
      <c r="CK8" s="21"/>
      <c r="CL8" s="21"/>
      <c r="CM8" s="21">
        <v>526.69678377492664</v>
      </c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68"/>
      <c r="DA8" s="21"/>
      <c r="DB8" s="21"/>
      <c r="DC8" s="21"/>
      <c r="DD8" s="21"/>
      <c r="DE8" s="21"/>
      <c r="DF8" s="21"/>
      <c r="DG8" s="21"/>
      <c r="DH8" s="68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78"/>
      <c r="DU8" s="21"/>
      <c r="DV8" s="21"/>
      <c r="DW8" s="21"/>
      <c r="DX8" s="68"/>
      <c r="DY8" s="68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>
        <v>670</v>
      </c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68"/>
      <c r="GB8" s="21"/>
      <c r="GC8" s="63"/>
    </row>
    <row r="9" spans="1:190" ht="12.75" customHeight="1">
      <c r="A9" s="66">
        <v>1300</v>
      </c>
      <c r="B9" s="21"/>
      <c r="C9" s="21" t="s">
        <v>345</v>
      </c>
      <c r="D9" s="21"/>
      <c r="E9" s="21"/>
      <c r="F9" s="21"/>
      <c r="G9" s="21" t="s">
        <v>345</v>
      </c>
      <c r="H9" s="78">
        <v>1619.9474909428668</v>
      </c>
      <c r="I9" s="21" t="s">
        <v>345</v>
      </c>
      <c r="J9" s="21"/>
      <c r="K9" s="21"/>
      <c r="L9" s="21" t="s">
        <v>345</v>
      </c>
      <c r="M9" s="78">
        <v>742</v>
      </c>
      <c r="N9" s="68" t="s">
        <v>345</v>
      </c>
      <c r="O9" s="78" t="s">
        <v>345</v>
      </c>
      <c r="P9" s="21"/>
      <c r="Q9" s="21" t="s">
        <v>345</v>
      </c>
      <c r="R9" s="21">
        <v>863.63920141171729</v>
      </c>
      <c r="S9" s="21" t="s">
        <v>345</v>
      </c>
      <c r="T9" s="68"/>
      <c r="U9" s="21"/>
      <c r="V9" s="21"/>
      <c r="W9" s="21" t="s">
        <v>345</v>
      </c>
      <c r="X9" s="21" t="s">
        <v>345</v>
      </c>
      <c r="Y9" s="68" t="s">
        <v>345</v>
      </c>
      <c r="Z9" s="21" t="s">
        <v>345</v>
      </c>
      <c r="AA9" s="21" t="s">
        <v>345</v>
      </c>
      <c r="AB9" s="21" t="s">
        <v>345</v>
      </c>
      <c r="AC9" s="21" t="s">
        <v>345</v>
      </c>
      <c r="AD9" s="21" t="s">
        <v>345</v>
      </c>
      <c r="AE9" s="21" t="s">
        <v>345</v>
      </c>
      <c r="AF9" s="21" t="s">
        <v>345</v>
      </c>
      <c r="AG9" s="68" t="s">
        <v>345</v>
      </c>
      <c r="AH9" s="21" t="s">
        <v>345</v>
      </c>
      <c r="AI9" s="21" t="s">
        <v>345</v>
      </c>
      <c r="AJ9" s="21" t="s">
        <v>345</v>
      </c>
      <c r="AK9" s="21" t="s">
        <v>345</v>
      </c>
      <c r="AL9" s="21" t="s">
        <v>345</v>
      </c>
      <c r="AM9" s="21"/>
      <c r="AN9" s="21"/>
      <c r="AO9" s="68" t="s">
        <v>345</v>
      </c>
      <c r="AP9" s="21" t="s">
        <v>345</v>
      </c>
      <c r="AQ9" s="21" t="s">
        <v>345</v>
      </c>
      <c r="AR9" s="68" t="s">
        <v>345</v>
      </c>
      <c r="AS9" s="21" t="s">
        <v>345</v>
      </c>
      <c r="AT9" s="21" t="s">
        <v>345</v>
      </c>
      <c r="AU9" s="21" t="s">
        <v>345</v>
      </c>
      <c r="AV9" s="21" t="s">
        <v>345</v>
      </c>
      <c r="AW9" s="21" t="s">
        <v>345</v>
      </c>
      <c r="AX9" s="21" t="s">
        <v>345</v>
      </c>
      <c r="AY9" s="21" t="s">
        <v>345</v>
      </c>
      <c r="AZ9" s="21" t="s">
        <v>345</v>
      </c>
      <c r="BA9" s="21" t="s">
        <v>345</v>
      </c>
      <c r="BB9" s="21" t="s">
        <v>345</v>
      </c>
      <c r="BC9" s="21" t="s">
        <v>345</v>
      </c>
      <c r="BD9" s="21" t="s">
        <v>345</v>
      </c>
      <c r="BE9" s="21" t="s">
        <v>345</v>
      </c>
      <c r="BF9" s="21" t="s">
        <v>345</v>
      </c>
      <c r="BG9" s="21" t="s">
        <v>345</v>
      </c>
      <c r="BH9" s="68"/>
      <c r="BI9" s="21"/>
      <c r="BJ9" s="21"/>
      <c r="BK9" s="21"/>
      <c r="BL9" s="21"/>
      <c r="BM9" s="21"/>
      <c r="BN9" s="21"/>
      <c r="BO9" s="21"/>
      <c r="BP9" s="21"/>
      <c r="BQ9" s="68"/>
      <c r="BR9" s="21"/>
      <c r="BS9" s="21"/>
      <c r="BT9" s="21"/>
      <c r="BU9" s="21"/>
      <c r="BV9" s="21"/>
      <c r="BW9" s="21"/>
      <c r="BX9" s="21"/>
      <c r="BY9" s="21"/>
      <c r="BZ9" s="21"/>
      <c r="CA9" s="21" t="s">
        <v>345</v>
      </c>
      <c r="CB9" s="21" t="s">
        <v>345</v>
      </c>
      <c r="CC9" s="21" t="s">
        <v>345</v>
      </c>
      <c r="CD9" s="21" t="s">
        <v>345</v>
      </c>
      <c r="CE9" s="21" t="s">
        <v>345</v>
      </c>
      <c r="CF9" s="21" t="s">
        <v>345</v>
      </c>
      <c r="CG9" s="68" t="s">
        <v>345</v>
      </c>
      <c r="CH9" s="21" t="s">
        <v>345</v>
      </c>
      <c r="CI9" s="68"/>
      <c r="CJ9" s="21"/>
      <c r="CK9" s="21"/>
      <c r="CL9" s="21" t="s">
        <v>345</v>
      </c>
      <c r="CM9" s="21"/>
      <c r="CN9" s="21" t="s">
        <v>345</v>
      </c>
      <c r="CO9" s="21" t="s">
        <v>345</v>
      </c>
      <c r="CP9" s="21" t="s">
        <v>345</v>
      </c>
      <c r="CQ9" s="21" t="s">
        <v>345</v>
      </c>
      <c r="CR9" s="21" t="s">
        <v>345</v>
      </c>
      <c r="CS9" s="21" t="s">
        <v>345</v>
      </c>
      <c r="CT9" s="21" t="s">
        <v>345</v>
      </c>
      <c r="CU9" s="21" t="s">
        <v>345</v>
      </c>
      <c r="CV9" s="21" t="s">
        <v>345</v>
      </c>
      <c r="CW9" s="21" t="s">
        <v>345</v>
      </c>
      <c r="CX9" s="21" t="s">
        <v>345</v>
      </c>
      <c r="CY9" s="21" t="s">
        <v>345</v>
      </c>
      <c r="CZ9" s="68" t="s">
        <v>345</v>
      </c>
      <c r="DA9" s="21" t="s">
        <v>345</v>
      </c>
      <c r="DB9" s="21" t="s">
        <v>345</v>
      </c>
      <c r="DC9" s="21" t="s">
        <v>345</v>
      </c>
      <c r="DD9" s="21" t="s">
        <v>345</v>
      </c>
      <c r="DE9" s="21" t="s">
        <v>345</v>
      </c>
      <c r="DF9" s="21" t="s">
        <v>345</v>
      </c>
      <c r="DG9" s="21" t="s">
        <v>345</v>
      </c>
      <c r="DH9" s="68" t="s">
        <v>345</v>
      </c>
      <c r="DI9" s="21" t="s">
        <v>345</v>
      </c>
      <c r="DJ9" s="21"/>
      <c r="DK9" s="21"/>
      <c r="DL9" s="21" t="s">
        <v>345</v>
      </c>
      <c r="DM9" s="21" t="s">
        <v>345</v>
      </c>
      <c r="DN9" s="21" t="s">
        <v>345</v>
      </c>
      <c r="DO9" s="21" t="s">
        <v>345</v>
      </c>
      <c r="DP9" s="21" t="s">
        <v>345</v>
      </c>
      <c r="DQ9" s="21" t="s">
        <v>345</v>
      </c>
      <c r="DR9" s="21" t="s">
        <v>345</v>
      </c>
      <c r="DS9" s="21" t="s">
        <v>345</v>
      </c>
      <c r="DT9" s="78" t="s">
        <v>345</v>
      </c>
      <c r="DU9" s="21" t="s">
        <v>345</v>
      </c>
      <c r="DV9" s="21" t="s">
        <v>345</v>
      </c>
      <c r="DW9" s="21" t="s">
        <v>345</v>
      </c>
      <c r="DX9" s="68"/>
      <c r="DY9" s="68"/>
      <c r="DZ9" s="21" t="s">
        <v>345</v>
      </c>
      <c r="EA9" s="21" t="s">
        <v>345</v>
      </c>
      <c r="EB9" s="21" t="s">
        <v>345</v>
      </c>
      <c r="EC9" s="21" t="s">
        <v>345</v>
      </c>
      <c r="ED9" s="21" t="s">
        <v>345</v>
      </c>
      <c r="EE9" s="21" t="s">
        <v>345</v>
      </c>
      <c r="EF9" s="21" t="s">
        <v>345</v>
      </c>
      <c r="EG9" s="21" t="s">
        <v>345</v>
      </c>
      <c r="EH9" s="21" t="s">
        <v>345</v>
      </c>
      <c r="EI9" s="21" t="s">
        <v>345</v>
      </c>
      <c r="EJ9" s="21" t="s">
        <v>345</v>
      </c>
      <c r="EK9" s="21" t="s">
        <v>345</v>
      </c>
      <c r="EL9" s="21" t="s">
        <v>345</v>
      </c>
      <c r="EM9" s="21" t="s">
        <v>345</v>
      </c>
      <c r="EN9" s="21">
        <v>610</v>
      </c>
      <c r="EO9" s="21" t="s">
        <v>345</v>
      </c>
      <c r="EP9" s="21" t="s">
        <v>345</v>
      </c>
      <c r="EQ9" s="21" t="s">
        <v>345</v>
      </c>
      <c r="ER9" s="21" t="s">
        <v>345</v>
      </c>
      <c r="ES9" s="21" t="s">
        <v>345</v>
      </c>
      <c r="ET9" s="21" t="s">
        <v>345</v>
      </c>
      <c r="EU9" s="21" t="s">
        <v>345</v>
      </c>
      <c r="EV9" s="21" t="s">
        <v>345</v>
      </c>
      <c r="EW9" s="21" t="s">
        <v>345</v>
      </c>
      <c r="EX9" s="21" t="s">
        <v>345</v>
      </c>
      <c r="EY9" s="21" t="s">
        <v>345</v>
      </c>
      <c r="EZ9" s="21" t="s">
        <v>345</v>
      </c>
      <c r="FA9" s="21" t="s">
        <v>345</v>
      </c>
      <c r="FB9" s="21" t="s">
        <v>345</v>
      </c>
      <c r="FC9" s="21" t="s">
        <v>345</v>
      </c>
      <c r="FD9" s="21" t="s">
        <v>345</v>
      </c>
      <c r="FE9" s="21"/>
      <c r="FF9" s="21" t="s">
        <v>345</v>
      </c>
      <c r="FG9" s="21" t="s">
        <v>345</v>
      </c>
      <c r="FH9" s="21" t="s">
        <v>345</v>
      </c>
      <c r="FI9" s="21" t="s">
        <v>345</v>
      </c>
      <c r="FJ9" s="21" t="s">
        <v>345</v>
      </c>
      <c r="FK9" s="21" t="s">
        <v>345</v>
      </c>
      <c r="FL9" s="21" t="s">
        <v>345</v>
      </c>
      <c r="FM9" s="21" t="s">
        <v>345</v>
      </c>
      <c r="FN9" s="21" t="s">
        <v>345</v>
      </c>
      <c r="FO9" s="21" t="s">
        <v>345</v>
      </c>
      <c r="FP9" s="21" t="s">
        <v>345</v>
      </c>
      <c r="FQ9" s="21" t="s">
        <v>345</v>
      </c>
      <c r="FR9" s="21" t="s">
        <v>345</v>
      </c>
      <c r="FS9" s="21" t="s">
        <v>345</v>
      </c>
      <c r="FT9" s="21" t="s">
        <v>345</v>
      </c>
      <c r="FU9" s="21" t="s">
        <v>345</v>
      </c>
      <c r="FV9" s="21" t="s">
        <v>345</v>
      </c>
      <c r="FW9" s="21" t="s">
        <v>345</v>
      </c>
      <c r="FX9" s="21" t="s">
        <v>345</v>
      </c>
      <c r="FY9" s="21" t="s">
        <v>345</v>
      </c>
      <c r="FZ9" s="21" t="s">
        <v>345</v>
      </c>
      <c r="GA9" s="68"/>
      <c r="GB9" s="22" t="s">
        <v>345</v>
      </c>
      <c r="GC9" s="63"/>
    </row>
    <row r="10" spans="1:190" ht="12.75" customHeight="1">
      <c r="A10" s="66">
        <v>1348</v>
      </c>
      <c r="B10" s="21"/>
      <c r="C10" s="21"/>
      <c r="D10" s="21"/>
      <c r="E10" s="21"/>
      <c r="F10" s="21"/>
      <c r="G10" s="21"/>
      <c r="H10" s="78">
        <v>1515.4347495917141</v>
      </c>
      <c r="I10" s="74">
        <v>875.86760720791472</v>
      </c>
      <c r="J10" s="21"/>
      <c r="K10" s="21"/>
      <c r="L10" s="21"/>
      <c r="M10" s="78">
        <v>786</v>
      </c>
      <c r="N10" s="68"/>
      <c r="O10" s="78"/>
      <c r="P10" s="21"/>
      <c r="Q10" s="21"/>
      <c r="R10" s="21">
        <v>907.1954540511374</v>
      </c>
      <c r="S10" s="21"/>
      <c r="T10" s="68"/>
      <c r="U10" s="21"/>
      <c r="V10" s="21"/>
      <c r="W10" s="21"/>
      <c r="X10" s="21"/>
      <c r="Y10" s="68"/>
      <c r="Z10" s="21"/>
      <c r="AA10" s="21"/>
      <c r="AB10" s="21"/>
      <c r="AC10" s="21"/>
      <c r="AD10" s="21"/>
      <c r="AE10" s="21"/>
      <c r="AF10" s="21"/>
      <c r="AG10" s="68"/>
      <c r="AH10" s="21"/>
      <c r="AI10" s="21"/>
      <c r="AJ10" s="21"/>
      <c r="AK10" s="21"/>
      <c r="AL10" s="21"/>
      <c r="AM10" s="21"/>
      <c r="AN10" s="21"/>
      <c r="AO10" s="68"/>
      <c r="AP10" s="21"/>
      <c r="AQ10" s="21"/>
      <c r="AR10" s="68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68"/>
      <c r="BI10" s="21"/>
      <c r="BJ10" s="21"/>
      <c r="BK10" s="21"/>
      <c r="BL10" s="21"/>
      <c r="BM10" s="21"/>
      <c r="BN10" s="21"/>
      <c r="BO10" s="21"/>
      <c r="BP10" s="21"/>
      <c r="BQ10" s="68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68"/>
      <c r="CH10" s="21"/>
      <c r="CI10" s="68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68"/>
      <c r="DA10" s="21"/>
      <c r="DB10" s="21"/>
      <c r="DC10" s="21"/>
      <c r="DD10" s="21"/>
      <c r="DE10" s="21"/>
      <c r="DF10" s="21"/>
      <c r="DG10" s="21"/>
      <c r="DH10" s="68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78">
        <v>580</v>
      </c>
      <c r="DU10" s="21"/>
      <c r="DV10" s="21"/>
      <c r="DW10" s="21"/>
      <c r="DX10" s="68"/>
      <c r="DY10" s="68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68"/>
      <c r="GB10" s="22"/>
      <c r="GC10" s="63"/>
    </row>
    <row r="11" spans="1:190" ht="12.75" customHeight="1">
      <c r="A11" s="66">
        <v>1400</v>
      </c>
      <c r="B11" s="21"/>
      <c r="C11" s="21"/>
      <c r="D11" s="21"/>
      <c r="E11" s="21"/>
      <c r="F11" s="21"/>
      <c r="G11" s="21"/>
      <c r="H11" s="78">
        <v>1750.5884176318077</v>
      </c>
      <c r="I11" s="74">
        <v>1194.9645459141047</v>
      </c>
      <c r="J11" s="21"/>
      <c r="K11" s="21"/>
      <c r="L11" s="21"/>
      <c r="M11" s="74">
        <v>1099</v>
      </c>
      <c r="N11" s="68"/>
      <c r="O11" s="78"/>
      <c r="P11" s="21"/>
      <c r="Q11" s="21"/>
      <c r="R11" s="21">
        <v>818.71494430205746</v>
      </c>
      <c r="S11" s="21"/>
      <c r="T11" s="68"/>
      <c r="U11" s="21"/>
      <c r="V11" s="21"/>
      <c r="W11" s="21"/>
      <c r="X11" s="21"/>
      <c r="Y11" s="68"/>
      <c r="Z11" s="21"/>
      <c r="AA11" s="21"/>
      <c r="AB11" s="21"/>
      <c r="AC11" s="21"/>
      <c r="AD11" s="21"/>
      <c r="AE11" s="21"/>
      <c r="AF11" s="21"/>
      <c r="AG11" s="68"/>
      <c r="AH11" s="21"/>
      <c r="AI11" s="21"/>
      <c r="AJ11" s="21"/>
      <c r="AK11" s="21"/>
      <c r="AL11" s="21"/>
      <c r="AM11" s="21"/>
      <c r="AN11" s="21"/>
      <c r="AO11" s="68"/>
      <c r="AP11" s="21"/>
      <c r="AQ11" s="21"/>
      <c r="AR11" s="68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68"/>
      <c r="BI11" s="21"/>
      <c r="BJ11" s="21"/>
      <c r="BK11" s="21"/>
      <c r="BL11" s="21"/>
      <c r="BM11" s="21"/>
      <c r="BN11" s="21"/>
      <c r="BO11" s="21"/>
      <c r="BP11" s="21"/>
      <c r="BQ11" s="68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68"/>
      <c r="CH11" s="21"/>
      <c r="CI11" s="68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68"/>
      <c r="DA11" s="21"/>
      <c r="DB11" s="21"/>
      <c r="DC11" s="21"/>
      <c r="DD11" s="21"/>
      <c r="DE11" s="21"/>
      <c r="DF11" s="21"/>
      <c r="DG11" s="21"/>
      <c r="DH11" s="68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78"/>
      <c r="DU11" s="21"/>
      <c r="DV11" s="21"/>
      <c r="DW11" s="21"/>
      <c r="DX11" s="68"/>
      <c r="DY11" s="68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>
        <v>730</v>
      </c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68"/>
      <c r="GB11" s="22"/>
      <c r="GC11" s="63"/>
    </row>
    <row r="12" spans="1:190" ht="12.75" customHeight="1">
      <c r="A12" s="66">
        <v>1450</v>
      </c>
      <c r="B12" s="21"/>
      <c r="C12" s="21"/>
      <c r="D12" s="21"/>
      <c r="E12" s="21"/>
      <c r="F12" s="21"/>
      <c r="G12" s="21"/>
      <c r="H12" s="78"/>
      <c r="I12" s="74">
        <v>1372.5129515603082</v>
      </c>
      <c r="J12" s="21"/>
      <c r="K12" s="21"/>
      <c r="L12" s="21"/>
      <c r="M12" s="74">
        <v>1076</v>
      </c>
      <c r="N12" s="68"/>
      <c r="O12" s="78"/>
      <c r="P12" s="21"/>
      <c r="Q12" s="21"/>
      <c r="R12" s="21"/>
      <c r="S12" s="21"/>
      <c r="T12" s="68"/>
      <c r="U12" s="21"/>
      <c r="V12" s="21"/>
      <c r="W12" s="21"/>
      <c r="X12" s="21"/>
      <c r="Y12" s="68"/>
      <c r="Z12" s="21"/>
      <c r="AA12" s="21"/>
      <c r="AB12" s="21"/>
      <c r="AC12" s="21"/>
      <c r="AD12" s="21"/>
      <c r="AE12" s="21"/>
      <c r="AF12" s="21"/>
      <c r="AG12" s="68"/>
      <c r="AH12" s="21"/>
      <c r="AI12" s="21"/>
      <c r="AJ12" s="21"/>
      <c r="AK12" s="21"/>
      <c r="AL12" s="21"/>
      <c r="AM12" s="21"/>
      <c r="AN12" s="21"/>
      <c r="AO12" s="68"/>
      <c r="AP12" s="21"/>
      <c r="AQ12" s="21"/>
      <c r="AR12" s="68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68"/>
      <c r="BI12" s="21"/>
      <c r="BJ12" s="21"/>
      <c r="BK12" s="21"/>
      <c r="BL12" s="21"/>
      <c r="BM12" s="21"/>
      <c r="BN12" s="21"/>
      <c r="BO12" s="21"/>
      <c r="BP12" s="21"/>
      <c r="BQ12" s="68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68"/>
      <c r="CH12" s="21"/>
      <c r="CI12" s="68"/>
      <c r="CJ12" s="21"/>
      <c r="CK12" s="21"/>
      <c r="CL12" s="21"/>
      <c r="CM12" s="21">
        <v>526.69678377492664</v>
      </c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68"/>
      <c r="DA12" s="21"/>
      <c r="DB12" s="21"/>
      <c r="DC12" s="21"/>
      <c r="DD12" s="21"/>
      <c r="DE12" s="21"/>
      <c r="DF12" s="21"/>
      <c r="DG12" s="21"/>
      <c r="DH12" s="68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78">
        <v>610</v>
      </c>
      <c r="DU12" s="21"/>
      <c r="DV12" s="21"/>
      <c r="DW12" s="21"/>
      <c r="DX12" s="68"/>
      <c r="DY12" s="68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68"/>
      <c r="GB12" s="22"/>
      <c r="GC12" s="63"/>
    </row>
    <row r="13" spans="1:190" ht="12.75" customHeight="1">
      <c r="A13" s="66">
        <v>1500</v>
      </c>
      <c r="B13" s="22"/>
      <c r="C13" s="22">
        <v>1467.1510500384384</v>
      </c>
      <c r="D13" s="22"/>
      <c r="E13" s="22"/>
      <c r="F13" s="22"/>
      <c r="G13" s="22">
        <v>1145.8450061991412</v>
      </c>
      <c r="H13" s="78">
        <v>1532.8535398169063</v>
      </c>
      <c r="I13" s="74">
        <v>1454.4052503999301</v>
      </c>
      <c r="J13" s="22"/>
      <c r="K13" s="22"/>
      <c r="L13" s="22"/>
      <c r="M13" s="74">
        <v>1086</v>
      </c>
      <c r="N13" s="63"/>
      <c r="O13" s="74"/>
      <c r="P13" s="22"/>
      <c r="Q13" s="22"/>
      <c r="R13" s="21">
        <v>845.54221000407142</v>
      </c>
      <c r="S13" s="22"/>
      <c r="T13" s="68"/>
      <c r="U13" s="22"/>
      <c r="V13" s="22"/>
      <c r="W13" s="22"/>
      <c r="X13" s="22"/>
      <c r="Y13" s="63"/>
      <c r="Z13" s="22" t="s">
        <v>345</v>
      </c>
      <c r="AA13" s="22" t="s">
        <v>345</v>
      </c>
      <c r="AB13" s="22" t="s">
        <v>345</v>
      </c>
      <c r="AC13" s="22" t="s">
        <v>345</v>
      </c>
      <c r="AD13" s="22" t="s">
        <v>345</v>
      </c>
      <c r="AE13" s="22" t="s">
        <v>345</v>
      </c>
      <c r="AF13" s="22" t="s">
        <v>345</v>
      </c>
      <c r="AG13" s="68"/>
      <c r="AH13" s="22" t="s">
        <v>345</v>
      </c>
      <c r="AI13" s="22" t="s">
        <v>345</v>
      </c>
      <c r="AJ13" s="22" t="s">
        <v>345</v>
      </c>
      <c r="AK13" s="22" t="s">
        <v>345</v>
      </c>
      <c r="AL13" s="22" t="s">
        <v>345</v>
      </c>
      <c r="AM13" s="22"/>
      <c r="AN13" s="22"/>
      <c r="AO13" s="63" t="s">
        <v>345</v>
      </c>
      <c r="AP13" s="22" t="s">
        <v>345</v>
      </c>
      <c r="AQ13" s="22" t="s">
        <v>345</v>
      </c>
      <c r="AR13" s="63" t="s">
        <v>345</v>
      </c>
      <c r="AS13" s="22" t="s">
        <v>345</v>
      </c>
      <c r="AT13" s="22" t="s">
        <v>345</v>
      </c>
      <c r="AU13" s="22" t="s">
        <v>345</v>
      </c>
      <c r="AV13" s="22" t="s">
        <v>345</v>
      </c>
      <c r="AW13" s="22" t="s">
        <v>345</v>
      </c>
      <c r="AX13" s="22" t="s">
        <v>345</v>
      </c>
      <c r="AY13" s="22" t="s">
        <v>345</v>
      </c>
      <c r="AZ13" s="22" t="s">
        <v>345</v>
      </c>
      <c r="BA13" s="22" t="s">
        <v>345</v>
      </c>
      <c r="BB13" s="22" t="s">
        <v>345</v>
      </c>
      <c r="BC13" s="22" t="s">
        <v>345</v>
      </c>
      <c r="BD13" s="22" t="s">
        <v>345</v>
      </c>
      <c r="BE13" s="22" t="s">
        <v>345</v>
      </c>
      <c r="BF13" s="22" t="s">
        <v>345</v>
      </c>
      <c r="BG13" s="22" t="s">
        <v>345</v>
      </c>
      <c r="BH13" s="63"/>
      <c r="BI13" s="22"/>
      <c r="BJ13" s="22"/>
      <c r="BK13" s="22"/>
      <c r="BL13" s="22"/>
      <c r="BM13" s="22"/>
      <c r="BN13" s="22"/>
      <c r="BO13" s="22"/>
      <c r="BP13" s="22"/>
      <c r="BQ13" s="63"/>
      <c r="BR13" s="22"/>
      <c r="BS13" s="22"/>
      <c r="BT13" s="22"/>
      <c r="BU13" s="22"/>
      <c r="BV13" s="22"/>
      <c r="BW13" s="22"/>
      <c r="BX13" s="22"/>
      <c r="BY13" s="22"/>
      <c r="BZ13" s="22"/>
      <c r="CA13" s="22" t="s">
        <v>345</v>
      </c>
      <c r="CB13" s="22" t="s">
        <v>345</v>
      </c>
      <c r="CC13" s="22" t="s">
        <v>345</v>
      </c>
      <c r="CD13" s="22" t="s">
        <v>345</v>
      </c>
      <c r="CE13" s="22" t="s">
        <v>345</v>
      </c>
      <c r="CF13" s="22" t="s">
        <v>345</v>
      </c>
      <c r="CG13" s="63" t="s">
        <v>345</v>
      </c>
      <c r="CH13" s="22" t="s">
        <v>345</v>
      </c>
      <c r="CI13" s="63"/>
      <c r="CJ13" s="22"/>
      <c r="CK13" s="22"/>
      <c r="CL13" s="22"/>
      <c r="CM13" s="22"/>
      <c r="CN13" s="22" t="s">
        <v>345</v>
      </c>
      <c r="CO13" s="22" t="s">
        <v>345</v>
      </c>
      <c r="CP13" s="22" t="s">
        <v>345</v>
      </c>
      <c r="CQ13" s="22" t="s">
        <v>345</v>
      </c>
      <c r="CR13" s="22" t="s">
        <v>345</v>
      </c>
      <c r="CS13" s="22" t="s">
        <v>345</v>
      </c>
      <c r="CT13" s="22" t="s">
        <v>345</v>
      </c>
      <c r="CU13" s="22" t="s">
        <v>345</v>
      </c>
      <c r="CV13" s="22" t="s">
        <v>345</v>
      </c>
      <c r="CW13" s="22" t="s">
        <v>345</v>
      </c>
      <c r="CX13" s="22" t="s">
        <v>345</v>
      </c>
      <c r="CY13" s="22" t="s">
        <v>345</v>
      </c>
      <c r="CZ13" s="63" t="s">
        <v>345</v>
      </c>
      <c r="DA13" s="22" t="s">
        <v>345</v>
      </c>
      <c r="DB13" s="22" t="s">
        <v>345</v>
      </c>
      <c r="DC13" s="22" t="s">
        <v>345</v>
      </c>
      <c r="DD13" s="22" t="s">
        <v>345</v>
      </c>
      <c r="DE13" s="22" t="s">
        <v>345</v>
      </c>
      <c r="DF13" s="22" t="s">
        <v>345</v>
      </c>
      <c r="DG13" s="22" t="s">
        <v>345</v>
      </c>
      <c r="DH13" s="63" t="s">
        <v>345</v>
      </c>
      <c r="DI13" s="22" t="s">
        <v>345</v>
      </c>
      <c r="DJ13" s="22"/>
      <c r="DK13" s="22"/>
      <c r="DL13" s="22" t="s">
        <v>345</v>
      </c>
      <c r="DM13" s="22" t="s">
        <v>345</v>
      </c>
      <c r="DN13" s="22" t="s">
        <v>345</v>
      </c>
      <c r="DO13" s="22" t="s">
        <v>345</v>
      </c>
      <c r="DP13" s="22" t="s">
        <v>345</v>
      </c>
      <c r="DQ13" s="22" t="s">
        <v>345</v>
      </c>
      <c r="DR13" s="22" t="s">
        <v>345</v>
      </c>
      <c r="DS13" s="22" t="s">
        <v>345</v>
      </c>
      <c r="DT13" s="74">
        <v>660</v>
      </c>
      <c r="DU13" s="22" t="s">
        <v>345</v>
      </c>
      <c r="DV13" s="22" t="s">
        <v>345</v>
      </c>
      <c r="DW13" s="22" t="s">
        <v>345</v>
      </c>
      <c r="DX13" s="63"/>
      <c r="DY13" s="63"/>
      <c r="DZ13" s="22" t="s">
        <v>345</v>
      </c>
      <c r="EA13" s="22" t="s">
        <v>345</v>
      </c>
      <c r="EB13" s="22" t="s">
        <v>345</v>
      </c>
      <c r="EC13" s="22" t="s">
        <v>345</v>
      </c>
      <c r="ED13" s="22" t="s">
        <v>345</v>
      </c>
      <c r="EE13" s="22" t="s">
        <v>345</v>
      </c>
      <c r="EF13" s="22" t="s">
        <v>345</v>
      </c>
      <c r="EG13" s="22" t="s">
        <v>345</v>
      </c>
      <c r="EH13" s="22" t="s">
        <v>345</v>
      </c>
      <c r="EI13" s="22" t="s">
        <v>345</v>
      </c>
      <c r="EJ13" s="22" t="s">
        <v>345</v>
      </c>
      <c r="EK13" s="22" t="s">
        <v>345</v>
      </c>
      <c r="EL13" s="22" t="s">
        <v>345</v>
      </c>
      <c r="EM13" s="22" t="s">
        <v>345</v>
      </c>
      <c r="EN13" s="22">
        <v>680</v>
      </c>
      <c r="EO13" s="22" t="s">
        <v>345</v>
      </c>
      <c r="EP13" s="22" t="s">
        <v>345</v>
      </c>
      <c r="EQ13" s="22" t="s">
        <v>345</v>
      </c>
      <c r="ER13" s="22" t="s">
        <v>345</v>
      </c>
      <c r="ES13" s="22" t="s">
        <v>345</v>
      </c>
      <c r="ET13" s="22" t="s">
        <v>345</v>
      </c>
      <c r="EU13" s="22" t="s">
        <v>345</v>
      </c>
      <c r="EV13" s="22" t="s">
        <v>345</v>
      </c>
      <c r="EW13" s="22" t="s">
        <v>345</v>
      </c>
      <c r="EX13" s="22" t="s">
        <v>345</v>
      </c>
      <c r="EY13" s="22" t="s">
        <v>345</v>
      </c>
      <c r="EZ13" s="22" t="s">
        <v>345</v>
      </c>
      <c r="FA13" s="22" t="s">
        <v>345</v>
      </c>
      <c r="FB13" s="22" t="s">
        <v>345</v>
      </c>
      <c r="FC13" s="22" t="s">
        <v>345</v>
      </c>
      <c r="FD13" s="22" t="s">
        <v>345</v>
      </c>
      <c r="FE13" s="22"/>
      <c r="FF13" s="22" t="s">
        <v>345</v>
      </c>
      <c r="FG13" s="22" t="s">
        <v>345</v>
      </c>
      <c r="FH13" s="22" t="s">
        <v>345</v>
      </c>
      <c r="FI13" s="22" t="s">
        <v>345</v>
      </c>
      <c r="FJ13" s="22" t="s">
        <v>345</v>
      </c>
      <c r="FK13" s="22" t="s">
        <v>345</v>
      </c>
      <c r="FL13" s="22" t="s">
        <v>345</v>
      </c>
      <c r="FM13" s="22" t="s">
        <v>345</v>
      </c>
      <c r="FN13" s="22" t="s">
        <v>345</v>
      </c>
      <c r="FO13" s="22" t="s">
        <v>345</v>
      </c>
      <c r="FP13" s="22" t="s">
        <v>345</v>
      </c>
      <c r="FQ13" s="22" t="s">
        <v>345</v>
      </c>
      <c r="FR13" s="22" t="s">
        <v>345</v>
      </c>
      <c r="FS13" s="22" t="s">
        <v>345</v>
      </c>
      <c r="FT13" s="22" t="s">
        <v>345</v>
      </c>
      <c r="FU13" s="22" t="s">
        <v>345</v>
      </c>
      <c r="FV13" s="22" t="s">
        <v>345</v>
      </c>
      <c r="FW13" s="22" t="s">
        <v>345</v>
      </c>
      <c r="FX13" s="22" t="s">
        <v>345</v>
      </c>
      <c r="FY13" s="22" t="s">
        <v>345</v>
      </c>
      <c r="FZ13" s="22" t="s">
        <v>345</v>
      </c>
      <c r="GA13" s="63"/>
      <c r="GB13" s="22" t="s">
        <v>345</v>
      </c>
      <c r="GC13" s="63"/>
    </row>
    <row r="14" spans="1:190" ht="12.75" customHeight="1">
      <c r="A14" s="66">
        <v>1550</v>
      </c>
      <c r="B14" s="22"/>
      <c r="C14" s="22">
        <v>1511.8188505160338</v>
      </c>
      <c r="D14" s="22"/>
      <c r="E14" s="22"/>
      <c r="F14" s="22"/>
      <c r="G14" s="22"/>
      <c r="H14" s="78"/>
      <c r="I14" s="74">
        <v>1797.9973499139237</v>
      </c>
      <c r="J14" s="22"/>
      <c r="K14" s="22">
        <v>994.61243946696288</v>
      </c>
      <c r="L14" s="22"/>
      <c r="M14" s="74">
        <v>1058</v>
      </c>
      <c r="N14" s="63"/>
      <c r="O14" s="74"/>
      <c r="P14" s="22"/>
      <c r="Q14" s="22">
        <v>1142.4545454545455</v>
      </c>
      <c r="R14" s="21"/>
      <c r="S14" s="22"/>
      <c r="T14" s="68"/>
      <c r="U14" s="22"/>
      <c r="V14" s="22"/>
      <c r="W14" s="22"/>
      <c r="X14" s="22"/>
      <c r="Y14" s="63"/>
      <c r="Z14" s="22"/>
      <c r="AA14" s="22"/>
      <c r="AB14" s="22"/>
      <c r="AC14" s="22"/>
      <c r="AD14" s="22"/>
      <c r="AE14" s="22"/>
      <c r="AF14" s="22"/>
      <c r="AG14" s="68"/>
      <c r="AH14" s="22"/>
      <c r="AI14" s="22"/>
      <c r="AJ14" s="22"/>
      <c r="AK14" s="22"/>
      <c r="AL14" s="22"/>
      <c r="AM14" s="22"/>
      <c r="AN14" s="22"/>
      <c r="AO14" s="63"/>
      <c r="AP14" s="22"/>
      <c r="AQ14" s="22"/>
      <c r="AR14" s="63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63"/>
      <c r="BI14" s="22"/>
      <c r="BJ14" s="22"/>
      <c r="BK14" s="22"/>
      <c r="BL14" s="22"/>
      <c r="BM14" s="22"/>
      <c r="BN14" s="22"/>
      <c r="BO14" s="22"/>
      <c r="BP14" s="22"/>
      <c r="BQ14" s="63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63"/>
      <c r="CH14" s="22"/>
      <c r="CI14" s="63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63"/>
      <c r="DA14" s="22"/>
      <c r="DB14" s="22"/>
      <c r="DC14" s="22"/>
      <c r="DD14" s="22"/>
      <c r="DE14" s="22"/>
      <c r="DF14" s="22"/>
      <c r="DG14" s="22"/>
      <c r="DH14" s="63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74"/>
      <c r="DU14" s="22"/>
      <c r="DV14" s="22"/>
      <c r="DW14" s="22"/>
      <c r="DX14" s="63"/>
      <c r="DY14" s="63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63"/>
      <c r="GB14" s="22"/>
      <c r="GC14" s="63"/>
    </row>
    <row r="15" spans="1:190" ht="12.75" customHeight="1">
      <c r="A15" s="66">
        <v>1570</v>
      </c>
      <c r="B15" s="22"/>
      <c r="C15" s="22"/>
      <c r="D15" s="22"/>
      <c r="E15" s="22"/>
      <c r="F15" s="22"/>
      <c r="G15" s="22" t="s">
        <v>345</v>
      </c>
      <c r="H15" s="78">
        <v>1458.8236813598396</v>
      </c>
      <c r="I15" s="74">
        <v>1432.3443299373907</v>
      </c>
      <c r="J15" s="22"/>
      <c r="K15" s="22">
        <v>1031.7678030480056</v>
      </c>
      <c r="L15" s="22"/>
      <c r="M15" s="74">
        <v>1111</v>
      </c>
      <c r="N15" s="63"/>
      <c r="O15" s="74"/>
      <c r="P15" s="22"/>
      <c r="Q15" s="22"/>
      <c r="R15" s="21">
        <v>909.59654315214084</v>
      </c>
      <c r="S15" s="22"/>
      <c r="T15" s="68"/>
      <c r="U15" s="22"/>
      <c r="V15" s="22"/>
      <c r="W15" s="22" t="s">
        <v>345</v>
      </c>
      <c r="X15" s="22" t="s">
        <v>345</v>
      </c>
      <c r="Y15" s="63" t="s">
        <v>345</v>
      </c>
      <c r="Z15" s="22" t="s">
        <v>345</v>
      </c>
      <c r="AA15" s="22" t="s">
        <v>345</v>
      </c>
      <c r="AB15" s="22" t="s">
        <v>345</v>
      </c>
      <c r="AC15" s="22" t="s">
        <v>345</v>
      </c>
      <c r="AD15" s="22" t="s">
        <v>345</v>
      </c>
      <c r="AE15" s="22" t="s">
        <v>345</v>
      </c>
      <c r="AF15" s="22" t="s">
        <v>345</v>
      </c>
      <c r="AG15" s="63" t="s">
        <v>345</v>
      </c>
      <c r="AH15" s="22" t="s">
        <v>345</v>
      </c>
      <c r="AI15" s="22" t="s">
        <v>345</v>
      </c>
      <c r="AJ15" s="22" t="s">
        <v>345</v>
      </c>
      <c r="AK15" s="22" t="s">
        <v>345</v>
      </c>
      <c r="AL15" s="22" t="s">
        <v>345</v>
      </c>
      <c r="AM15" s="22"/>
      <c r="AN15" s="22"/>
      <c r="AO15" s="63" t="s">
        <v>345</v>
      </c>
      <c r="AP15" s="22" t="s">
        <v>345</v>
      </c>
      <c r="AQ15" s="22" t="s">
        <v>345</v>
      </c>
      <c r="AR15" s="63" t="s">
        <v>345</v>
      </c>
      <c r="AS15" s="22" t="s">
        <v>345</v>
      </c>
      <c r="AT15" s="22" t="s">
        <v>345</v>
      </c>
      <c r="AU15" s="22" t="s">
        <v>345</v>
      </c>
      <c r="AV15" s="22" t="s">
        <v>345</v>
      </c>
      <c r="AW15" s="22" t="s">
        <v>345</v>
      </c>
      <c r="AX15" s="22" t="s">
        <v>345</v>
      </c>
      <c r="AY15" s="22" t="s">
        <v>345</v>
      </c>
      <c r="AZ15" s="22" t="s">
        <v>345</v>
      </c>
      <c r="BA15" s="22" t="s">
        <v>345</v>
      </c>
      <c r="BB15" s="22" t="s">
        <v>345</v>
      </c>
      <c r="BC15" s="22" t="s">
        <v>345</v>
      </c>
      <c r="BD15" s="22" t="s">
        <v>345</v>
      </c>
      <c r="BE15" s="22" t="s">
        <v>345</v>
      </c>
      <c r="BF15" s="22" t="s">
        <v>345</v>
      </c>
      <c r="BG15" s="22" t="s">
        <v>345</v>
      </c>
      <c r="BH15" s="63"/>
      <c r="BI15" s="22"/>
      <c r="BJ15" s="22"/>
      <c r="BK15" s="22"/>
      <c r="BL15" s="22"/>
      <c r="BM15" s="22"/>
      <c r="BN15" s="22"/>
      <c r="BO15" s="22"/>
      <c r="BP15" s="22"/>
      <c r="BQ15" s="63"/>
      <c r="BR15" s="22"/>
      <c r="BS15" s="22"/>
      <c r="BT15" s="22"/>
      <c r="BU15" s="22"/>
      <c r="BV15" s="22"/>
      <c r="BW15" s="22"/>
      <c r="BX15" s="22"/>
      <c r="BY15" s="22"/>
      <c r="BZ15" s="22"/>
      <c r="CA15" s="22" t="s">
        <v>345</v>
      </c>
      <c r="CB15" s="22" t="s">
        <v>345</v>
      </c>
      <c r="CC15" s="22" t="s">
        <v>345</v>
      </c>
      <c r="CD15" s="22" t="s">
        <v>345</v>
      </c>
      <c r="CE15" s="22" t="s">
        <v>345</v>
      </c>
      <c r="CF15" s="22" t="s">
        <v>345</v>
      </c>
      <c r="CG15" s="63" t="s">
        <v>345</v>
      </c>
      <c r="CH15" s="22" t="s">
        <v>345</v>
      </c>
      <c r="CI15" s="63"/>
      <c r="CJ15" s="22"/>
      <c r="CK15" s="22"/>
      <c r="CL15" s="22" t="s">
        <v>345</v>
      </c>
      <c r="CM15" s="22"/>
      <c r="CN15" s="22" t="s">
        <v>345</v>
      </c>
      <c r="CO15" s="22" t="s">
        <v>345</v>
      </c>
      <c r="CP15" s="22" t="s">
        <v>345</v>
      </c>
      <c r="CQ15" s="22" t="s">
        <v>345</v>
      </c>
      <c r="CR15" s="22" t="s">
        <v>345</v>
      </c>
      <c r="CS15" s="22" t="s">
        <v>345</v>
      </c>
      <c r="CT15" s="22" t="s">
        <v>345</v>
      </c>
      <c r="CU15" s="22" t="s">
        <v>345</v>
      </c>
      <c r="CV15" s="22" t="s">
        <v>345</v>
      </c>
      <c r="CW15" s="22" t="s">
        <v>345</v>
      </c>
      <c r="CX15" s="22" t="s">
        <v>345</v>
      </c>
      <c r="CY15" s="22" t="s">
        <v>345</v>
      </c>
      <c r="CZ15" s="63" t="s">
        <v>345</v>
      </c>
      <c r="DA15" s="22" t="s">
        <v>345</v>
      </c>
      <c r="DB15" s="22" t="s">
        <v>345</v>
      </c>
      <c r="DC15" s="22" t="s">
        <v>345</v>
      </c>
      <c r="DD15" s="22" t="s">
        <v>345</v>
      </c>
      <c r="DE15" s="22" t="s">
        <v>345</v>
      </c>
      <c r="DF15" s="22" t="s">
        <v>345</v>
      </c>
      <c r="DG15" s="22" t="s">
        <v>345</v>
      </c>
      <c r="DH15" s="63" t="s">
        <v>345</v>
      </c>
      <c r="DI15" s="22" t="s">
        <v>345</v>
      </c>
      <c r="DJ15" s="22"/>
      <c r="DK15" s="22"/>
      <c r="DL15" s="22" t="s">
        <v>345</v>
      </c>
      <c r="DM15" s="22" t="s">
        <v>345</v>
      </c>
      <c r="DN15" s="22" t="s">
        <v>345</v>
      </c>
      <c r="DO15" s="22" t="s">
        <v>345</v>
      </c>
      <c r="DP15" s="22" t="s">
        <v>345</v>
      </c>
      <c r="DQ15" s="22" t="s">
        <v>345</v>
      </c>
      <c r="DR15" s="22" t="s">
        <v>345</v>
      </c>
      <c r="DS15" s="22" t="s">
        <v>345</v>
      </c>
      <c r="DT15" s="74" t="s">
        <v>345</v>
      </c>
      <c r="DU15" s="22" t="s">
        <v>345</v>
      </c>
      <c r="DV15" s="22" t="s">
        <v>345</v>
      </c>
      <c r="DW15" s="22" t="s">
        <v>345</v>
      </c>
      <c r="DX15" s="63"/>
      <c r="DY15" s="63"/>
      <c r="DZ15" s="22" t="s">
        <v>345</v>
      </c>
      <c r="EA15" s="22" t="s">
        <v>345</v>
      </c>
      <c r="EB15" s="22" t="s">
        <v>345</v>
      </c>
      <c r="EC15" s="22" t="s">
        <v>345</v>
      </c>
      <c r="ED15" s="22" t="s">
        <v>345</v>
      </c>
      <c r="EE15" s="22" t="s">
        <v>345</v>
      </c>
      <c r="EF15" s="22" t="s">
        <v>345</v>
      </c>
      <c r="EG15" s="22" t="s">
        <v>345</v>
      </c>
      <c r="EH15" s="22" t="s">
        <v>345</v>
      </c>
      <c r="EI15" s="22" t="s">
        <v>345</v>
      </c>
      <c r="EJ15" s="22" t="s">
        <v>345</v>
      </c>
      <c r="EK15" s="22" t="s">
        <v>345</v>
      </c>
      <c r="EL15" s="22" t="s">
        <v>345</v>
      </c>
      <c r="EM15" s="22" t="s">
        <v>345</v>
      </c>
      <c r="EN15" s="22" t="s">
        <v>345</v>
      </c>
      <c r="EO15" s="22"/>
      <c r="EP15" s="22" t="s">
        <v>345</v>
      </c>
      <c r="EQ15" s="22" t="s">
        <v>345</v>
      </c>
      <c r="ER15" s="22" t="s">
        <v>345</v>
      </c>
      <c r="ES15" s="22" t="s">
        <v>345</v>
      </c>
      <c r="ET15" s="22" t="s">
        <v>345</v>
      </c>
      <c r="EU15" s="22" t="s">
        <v>345</v>
      </c>
      <c r="EV15" s="22" t="s">
        <v>345</v>
      </c>
      <c r="EW15" s="22" t="s">
        <v>345</v>
      </c>
      <c r="EX15" s="22" t="s">
        <v>345</v>
      </c>
      <c r="EY15" s="22" t="s">
        <v>345</v>
      </c>
      <c r="EZ15" s="22" t="s">
        <v>345</v>
      </c>
      <c r="FA15" s="22" t="s">
        <v>345</v>
      </c>
      <c r="FB15" s="22" t="s">
        <v>345</v>
      </c>
      <c r="FC15" s="22" t="s">
        <v>345</v>
      </c>
      <c r="FD15" s="22" t="s">
        <v>345</v>
      </c>
      <c r="FE15" s="22"/>
      <c r="FF15" s="22" t="s">
        <v>345</v>
      </c>
      <c r="FG15" s="22" t="s">
        <v>345</v>
      </c>
      <c r="FH15" s="22" t="s">
        <v>345</v>
      </c>
      <c r="FI15" s="22" t="s">
        <v>345</v>
      </c>
      <c r="FJ15" s="22" t="s">
        <v>345</v>
      </c>
      <c r="FK15" s="22" t="s">
        <v>345</v>
      </c>
      <c r="FL15" s="22" t="s">
        <v>345</v>
      </c>
      <c r="FM15" s="22" t="s">
        <v>345</v>
      </c>
      <c r="FN15" s="22" t="s">
        <v>345</v>
      </c>
      <c r="FO15" s="22" t="s">
        <v>345</v>
      </c>
      <c r="FP15" s="22" t="s">
        <v>345</v>
      </c>
      <c r="FQ15" s="22" t="s">
        <v>345</v>
      </c>
      <c r="FR15" s="22" t="s">
        <v>345</v>
      </c>
      <c r="FS15" s="22" t="s">
        <v>345</v>
      </c>
      <c r="FT15" s="22" t="s">
        <v>345</v>
      </c>
      <c r="FU15" s="22" t="s">
        <v>345</v>
      </c>
      <c r="FV15" s="22" t="s">
        <v>345</v>
      </c>
      <c r="FW15" s="22" t="s">
        <v>345</v>
      </c>
      <c r="FX15" s="22" t="s">
        <v>345</v>
      </c>
      <c r="FY15" s="22" t="s">
        <v>345</v>
      </c>
      <c r="FZ15" s="22" t="s">
        <v>345</v>
      </c>
      <c r="GA15" s="63"/>
      <c r="GB15" s="22" t="s">
        <v>345</v>
      </c>
      <c r="GC15" s="63"/>
    </row>
    <row r="16" spans="1:190" ht="12.75" customHeight="1">
      <c r="A16" s="66">
        <v>1600</v>
      </c>
      <c r="B16" s="22"/>
      <c r="C16" s="22">
        <v>1589.2917541824154</v>
      </c>
      <c r="D16" s="22"/>
      <c r="E16" s="22"/>
      <c r="F16" s="22"/>
      <c r="G16" s="22">
        <v>807.49165753503542</v>
      </c>
      <c r="H16" s="78">
        <v>1363.0203351212829</v>
      </c>
      <c r="I16" s="74">
        <v>2662.1744138481558</v>
      </c>
      <c r="J16" s="22"/>
      <c r="K16" s="22">
        <v>761.41109971992228</v>
      </c>
      <c r="L16" s="22"/>
      <c r="M16" s="74">
        <v>1082</v>
      </c>
      <c r="N16" s="63"/>
      <c r="O16" s="74"/>
      <c r="P16" s="22"/>
      <c r="Q16" s="22">
        <v>1163.969696969697</v>
      </c>
      <c r="R16" s="21">
        <v>891.88847931972055</v>
      </c>
      <c r="S16" s="22"/>
      <c r="T16" s="68"/>
      <c r="U16" s="22"/>
      <c r="V16" s="22"/>
      <c r="W16" s="22"/>
      <c r="X16" s="22"/>
      <c r="Y16" s="63"/>
      <c r="Z16" s="22" t="s">
        <v>345</v>
      </c>
      <c r="AA16" s="22" t="s">
        <v>345</v>
      </c>
      <c r="AB16" s="22" t="s">
        <v>345</v>
      </c>
      <c r="AC16" s="22" t="s">
        <v>345</v>
      </c>
      <c r="AD16" s="22" t="s">
        <v>345</v>
      </c>
      <c r="AE16" s="22" t="s">
        <v>345</v>
      </c>
      <c r="AF16" s="22" t="s">
        <v>345</v>
      </c>
      <c r="AG16" s="68"/>
      <c r="AH16" s="22" t="s">
        <v>345</v>
      </c>
      <c r="AI16" s="22" t="s">
        <v>345</v>
      </c>
      <c r="AJ16" s="22" t="s">
        <v>345</v>
      </c>
      <c r="AK16" s="22" t="s">
        <v>345</v>
      </c>
      <c r="AL16" s="22" t="s">
        <v>345</v>
      </c>
      <c r="AM16" s="22"/>
      <c r="AN16" s="22"/>
      <c r="AO16" s="63" t="s">
        <v>345</v>
      </c>
      <c r="AP16" s="22" t="s">
        <v>345</v>
      </c>
      <c r="AQ16" s="22" t="s">
        <v>345</v>
      </c>
      <c r="AR16" s="63" t="s">
        <v>345</v>
      </c>
      <c r="AS16" s="22" t="s">
        <v>345</v>
      </c>
      <c r="AT16" s="22" t="s">
        <v>345</v>
      </c>
      <c r="AU16" s="22" t="s">
        <v>345</v>
      </c>
      <c r="AV16" s="22" t="s">
        <v>345</v>
      </c>
      <c r="AW16" s="22" t="s">
        <v>345</v>
      </c>
      <c r="AX16" s="22" t="s">
        <v>345</v>
      </c>
      <c r="AY16" s="22" t="s">
        <v>345</v>
      </c>
      <c r="AZ16" s="22" t="s">
        <v>345</v>
      </c>
      <c r="BA16" s="22" t="s">
        <v>345</v>
      </c>
      <c r="BB16" s="22" t="s">
        <v>345</v>
      </c>
      <c r="BC16" s="22" t="s">
        <v>345</v>
      </c>
      <c r="BD16" s="22" t="s">
        <v>345</v>
      </c>
      <c r="BE16" s="22" t="s">
        <v>345</v>
      </c>
      <c r="BF16" s="22" t="s">
        <v>345</v>
      </c>
      <c r="BG16" s="22" t="s">
        <v>345</v>
      </c>
      <c r="BH16" s="63"/>
      <c r="BI16" s="22"/>
      <c r="BJ16" s="22"/>
      <c r="BK16" s="22"/>
      <c r="BL16" s="22"/>
      <c r="BM16" s="22"/>
      <c r="BN16" s="22"/>
      <c r="BO16" s="22"/>
      <c r="BP16" s="22"/>
      <c r="BQ16" s="63"/>
      <c r="BR16" s="22"/>
      <c r="BS16" s="22"/>
      <c r="BT16" s="22"/>
      <c r="BU16" s="22"/>
      <c r="BV16" s="22"/>
      <c r="BW16" s="22"/>
      <c r="BX16" s="22"/>
      <c r="BY16" s="22"/>
      <c r="BZ16" s="22"/>
      <c r="CA16" s="22" t="s">
        <v>345</v>
      </c>
      <c r="CB16" s="22" t="s">
        <v>345</v>
      </c>
      <c r="CC16" s="22" t="s">
        <v>345</v>
      </c>
      <c r="CD16" s="22" t="s">
        <v>345</v>
      </c>
      <c r="CE16" s="22" t="s">
        <v>345</v>
      </c>
      <c r="CF16" s="22" t="s">
        <v>345</v>
      </c>
      <c r="CG16" s="63" t="s">
        <v>345</v>
      </c>
      <c r="CH16" s="22" t="s">
        <v>345</v>
      </c>
      <c r="CI16" s="63"/>
      <c r="CJ16" s="22"/>
      <c r="CK16" s="22"/>
      <c r="CL16" s="22" t="s">
        <v>345</v>
      </c>
      <c r="CM16" s="22">
        <v>573.84868632239625</v>
      </c>
      <c r="CN16" s="22" t="s">
        <v>345</v>
      </c>
      <c r="CO16" s="22" t="s">
        <v>345</v>
      </c>
      <c r="CP16" s="22" t="s">
        <v>345</v>
      </c>
      <c r="CQ16" s="22" t="s">
        <v>345</v>
      </c>
      <c r="CR16" s="22" t="s">
        <v>345</v>
      </c>
      <c r="CS16" s="22" t="s">
        <v>345</v>
      </c>
      <c r="CT16" s="22" t="s">
        <v>345</v>
      </c>
      <c r="CU16" s="22" t="s">
        <v>345</v>
      </c>
      <c r="CV16" s="22" t="s">
        <v>345</v>
      </c>
      <c r="CW16" s="22" t="s">
        <v>345</v>
      </c>
      <c r="CX16" s="22" t="s">
        <v>345</v>
      </c>
      <c r="CY16" s="22" t="s">
        <v>345</v>
      </c>
      <c r="CZ16" s="63" t="s">
        <v>345</v>
      </c>
      <c r="DA16" s="22" t="s">
        <v>345</v>
      </c>
      <c r="DB16" s="22" t="s">
        <v>345</v>
      </c>
      <c r="DC16" s="22" t="s">
        <v>345</v>
      </c>
      <c r="DD16" s="22" t="s">
        <v>345</v>
      </c>
      <c r="DE16" s="22" t="s">
        <v>345</v>
      </c>
      <c r="DF16" s="22" t="s">
        <v>345</v>
      </c>
      <c r="DG16" s="22" t="s">
        <v>345</v>
      </c>
      <c r="DH16" s="63" t="s">
        <v>345</v>
      </c>
      <c r="DI16" s="22" t="s">
        <v>345</v>
      </c>
      <c r="DJ16" s="22"/>
      <c r="DK16" s="22"/>
      <c r="DL16" s="22" t="s">
        <v>345</v>
      </c>
      <c r="DM16" s="22" t="s">
        <v>345</v>
      </c>
      <c r="DN16" s="22" t="s">
        <v>345</v>
      </c>
      <c r="DO16" s="22" t="s">
        <v>345</v>
      </c>
      <c r="DP16" s="22" t="s">
        <v>345</v>
      </c>
      <c r="DQ16" s="22" t="s">
        <v>345</v>
      </c>
      <c r="DR16" s="22" t="s">
        <v>345</v>
      </c>
      <c r="DS16" s="22" t="s">
        <v>345</v>
      </c>
      <c r="DT16" s="74"/>
      <c r="DU16" s="22" t="s">
        <v>345</v>
      </c>
      <c r="DV16" s="22" t="s">
        <v>345</v>
      </c>
      <c r="DW16" s="22" t="s">
        <v>345</v>
      </c>
      <c r="DX16" s="63"/>
      <c r="DY16" s="63"/>
      <c r="DZ16" s="22" t="s">
        <v>345</v>
      </c>
      <c r="EA16" s="22" t="s">
        <v>345</v>
      </c>
      <c r="EB16" s="22" t="s">
        <v>345</v>
      </c>
      <c r="EC16" s="22" t="s">
        <v>345</v>
      </c>
      <c r="ED16" s="22" t="s">
        <v>345</v>
      </c>
      <c r="EE16" s="22" t="s">
        <v>345</v>
      </c>
      <c r="EF16" s="22" t="s">
        <v>345</v>
      </c>
      <c r="EG16" s="22" t="s">
        <v>345</v>
      </c>
      <c r="EH16" s="22" t="s">
        <v>345</v>
      </c>
      <c r="EI16" s="22" t="s">
        <v>345</v>
      </c>
      <c r="EJ16" s="22" t="s">
        <v>345</v>
      </c>
      <c r="EK16" s="22" t="s">
        <v>345</v>
      </c>
      <c r="EL16" s="22" t="s">
        <v>345</v>
      </c>
      <c r="EM16" s="22" t="s">
        <v>345</v>
      </c>
      <c r="EN16" s="22"/>
      <c r="EO16" s="22" t="s">
        <v>345</v>
      </c>
      <c r="EP16" s="22" t="s">
        <v>345</v>
      </c>
      <c r="EQ16" s="22" t="s">
        <v>345</v>
      </c>
      <c r="ER16" s="22" t="s">
        <v>345</v>
      </c>
      <c r="ES16" s="22" t="s">
        <v>345</v>
      </c>
      <c r="ET16" s="22" t="s">
        <v>345</v>
      </c>
      <c r="EU16" s="22" t="s">
        <v>345</v>
      </c>
      <c r="EV16" s="22" t="s">
        <v>345</v>
      </c>
      <c r="EW16" s="22" t="s">
        <v>345</v>
      </c>
      <c r="EX16" s="22" t="s">
        <v>345</v>
      </c>
      <c r="EY16" s="22" t="s">
        <v>345</v>
      </c>
      <c r="EZ16" s="22" t="s">
        <v>345</v>
      </c>
      <c r="FA16" s="22" t="s">
        <v>345</v>
      </c>
      <c r="FB16" s="22" t="s">
        <v>345</v>
      </c>
      <c r="FC16" s="22" t="s">
        <v>345</v>
      </c>
      <c r="FD16" s="22" t="s">
        <v>345</v>
      </c>
      <c r="FE16" s="22"/>
      <c r="FF16" s="22" t="s">
        <v>345</v>
      </c>
      <c r="FG16" s="22" t="s">
        <v>345</v>
      </c>
      <c r="FH16" s="22" t="s">
        <v>345</v>
      </c>
      <c r="FI16" s="22" t="s">
        <v>345</v>
      </c>
      <c r="FJ16" s="22" t="s">
        <v>345</v>
      </c>
      <c r="FK16" s="22" t="s">
        <v>345</v>
      </c>
      <c r="FL16" s="22" t="s">
        <v>345</v>
      </c>
      <c r="FM16" s="22" t="s">
        <v>345</v>
      </c>
      <c r="FN16" s="22" t="s">
        <v>345</v>
      </c>
      <c r="FO16" s="22" t="s">
        <v>345</v>
      </c>
      <c r="FP16" s="22" t="s">
        <v>345</v>
      </c>
      <c r="FQ16" s="22" t="s">
        <v>345</v>
      </c>
      <c r="FR16" s="22" t="s">
        <v>345</v>
      </c>
      <c r="FS16" s="22" t="s">
        <v>345</v>
      </c>
      <c r="FT16" s="22" t="s">
        <v>345</v>
      </c>
      <c r="FU16" s="22" t="s">
        <v>345</v>
      </c>
      <c r="FV16" s="22" t="s">
        <v>345</v>
      </c>
      <c r="FW16" s="22" t="s">
        <v>345</v>
      </c>
      <c r="FX16" s="22" t="s">
        <v>345</v>
      </c>
      <c r="FY16" s="22" t="s">
        <v>345</v>
      </c>
      <c r="FZ16" s="22" t="s">
        <v>345</v>
      </c>
      <c r="GA16" s="63"/>
      <c r="GB16" s="22" t="s">
        <v>345</v>
      </c>
      <c r="GC16" s="63"/>
    </row>
    <row r="17" spans="1:185">
      <c r="A17" s="66">
        <v>1650</v>
      </c>
      <c r="B17" s="22"/>
      <c r="C17" s="22">
        <v>1445.1283120583914</v>
      </c>
      <c r="D17" s="22"/>
      <c r="E17" s="22"/>
      <c r="F17" s="22"/>
      <c r="G17" s="22">
        <v>947.55813104685978</v>
      </c>
      <c r="H17" s="78">
        <v>1397.8579155716673</v>
      </c>
      <c r="I17" s="74">
        <v>2690.7402989056995</v>
      </c>
      <c r="J17" s="22"/>
      <c r="K17" s="22">
        <v>965.50437197111194</v>
      </c>
      <c r="L17" s="22"/>
      <c r="M17" s="74">
        <v>925.0298043290328</v>
      </c>
      <c r="N17" s="63"/>
      <c r="O17" s="74"/>
      <c r="P17" s="22"/>
      <c r="Q17" s="22"/>
      <c r="R17" s="21">
        <v>687.24565598090953</v>
      </c>
      <c r="S17" s="22"/>
      <c r="T17" s="68"/>
      <c r="U17" s="22"/>
      <c r="V17" s="22"/>
      <c r="W17" s="22" t="s">
        <v>345</v>
      </c>
      <c r="X17" s="22">
        <v>586.71447970265979</v>
      </c>
      <c r="Y17" s="63" t="s">
        <v>345</v>
      </c>
      <c r="Z17" s="22" t="s">
        <v>345</v>
      </c>
      <c r="AA17" s="22" t="s">
        <v>345</v>
      </c>
      <c r="AB17" s="22" t="s">
        <v>345</v>
      </c>
      <c r="AC17" s="22" t="s">
        <v>345</v>
      </c>
      <c r="AD17" s="22" t="s">
        <v>345</v>
      </c>
      <c r="AE17" s="22" t="s">
        <v>345</v>
      </c>
      <c r="AF17" s="22" t="s">
        <v>345</v>
      </c>
      <c r="AG17" s="63" t="s">
        <v>345</v>
      </c>
      <c r="AH17" s="22" t="s">
        <v>345</v>
      </c>
      <c r="AI17" s="22" t="s">
        <v>345</v>
      </c>
      <c r="AJ17" s="22" t="s">
        <v>345</v>
      </c>
      <c r="AK17" s="22" t="s">
        <v>345</v>
      </c>
      <c r="AL17" s="22" t="s">
        <v>345</v>
      </c>
      <c r="AM17" s="22"/>
      <c r="AN17" s="22"/>
      <c r="AO17" s="63" t="s">
        <v>345</v>
      </c>
      <c r="AP17" s="22" t="s">
        <v>345</v>
      </c>
      <c r="AQ17" s="22" t="s">
        <v>345</v>
      </c>
      <c r="AR17" s="63" t="s">
        <v>345</v>
      </c>
      <c r="AS17" s="22" t="s">
        <v>345</v>
      </c>
      <c r="AT17" s="22" t="s">
        <v>345</v>
      </c>
      <c r="AU17" s="22" t="s">
        <v>345</v>
      </c>
      <c r="AV17" s="22" t="s">
        <v>345</v>
      </c>
      <c r="AW17" s="22" t="s">
        <v>345</v>
      </c>
      <c r="AX17" s="22" t="s">
        <v>345</v>
      </c>
      <c r="AY17" s="22" t="s">
        <v>345</v>
      </c>
      <c r="AZ17" s="22" t="s">
        <v>345</v>
      </c>
      <c r="BA17" s="22" t="s">
        <v>345</v>
      </c>
      <c r="BB17" s="22" t="s">
        <v>345</v>
      </c>
      <c r="BC17" s="22" t="s">
        <v>345</v>
      </c>
      <c r="BD17" s="22" t="s">
        <v>345</v>
      </c>
      <c r="BE17" s="22" t="s">
        <v>345</v>
      </c>
      <c r="BF17" s="22" t="s">
        <v>345</v>
      </c>
      <c r="BG17" s="22" t="s">
        <v>345</v>
      </c>
      <c r="BH17" s="63"/>
      <c r="BI17" s="22"/>
      <c r="BJ17" s="22"/>
      <c r="BK17" s="22"/>
      <c r="BL17" s="22"/>
      <c r="BM17" s="22"/>
      <c r="BN17" s="22"/>
      <c r="BO17" s="22"/>
      <c r="BP17" s="22"/>
      <c r="BQ17" s="63"/>
      <c r="BR17" s="22"/>
      <c r="BS17" s="22"/>
      <c r="BT17" s="22"/>
      <c r="BU17" s="22"/>
      <c r="BV17" s="22"/>
      <c r="BW17" s="22"/>
      <c r="BX17" s="22"/>
      <c r="BY17" s="22"/>
      <c r="BZ17" s="22"/>
      <c r="CA17" s="22" t="s">
        <v>345</v>
      </c>
      <c r="CB17" s="22" t="s">
        <v>345</v>
      </c>
      <c r="CC17" s="22" t="s">
        <v>345</v>
      </c>
      <c r="CD17" s="22" t="s">
        <v>345</v>
      </c>
      <c r="CE17" s="22" t="s">
        <v>345</v>
      </c>
      <c r="CF17" s="22" t="s">
        <v>345</v>
      </c>
      <c r="CG17" s="63" t="s">
        <v>345</v>
      </c>
      <c r="CH17" s="22" t="s">
        <v>345</v>
      </c>
      <c r="CI17" s="63"/>
      <c r="CJ17" s="22"/>
      <c r="CK17" s="22"/>
      <c r="CL17" s="22" t="s">
        <v>345</v>
      </c>
      <c r="CM17" s="22">
        <v>558.80020678596975</v>
      </c>
      <c r="CN17" s="22" t="s">
        <v>345</v>
      </c>
      <c r="CO17" s="22" t="s">
        <v>345</v>
      </c>
      <c r="CP17" s="22" t="s">
        <v>345</v>
      </c>
      <c r="CQ17" s="22" t="s">
        <v>345</v>
      </c>
      <c r="CR17" s="22" t="s">
        <v>345</v>
      </c>
      <c r="CS17" s="22" t="s">
        <v>345</v>
      </c>
      <c r="CT17" s="22" t="s">
        <v>345</v>
      </c>
      <c r="CU17" s="22" t="s">
        <v>345</v>
      </c>
      <c r="CV17" s="22" t="s">
        <v>345</v>
      </c>
      <c r="CW17" s="22" t="s">
        <v>345</v>
      </c>
      <c r="CX17" s="22" t="s">
        <v>345</v>
      </c>
      <c r="CY17" s="22" t="s">
        <v>345</v>
      </c>
      <c r="CZ17" s="63" t="s">
        <v>345</v>
      </c>
      <c r="DA17" s="22" t="s">
        <v>345</v>
      </c>
      <c r="DB17" s="22" t="s">
        <v>345</v>
      </c>
      <c r="DC17" s="22" t="s">
        <v>345</v>
      </c>
      <c r="DD17" s="22" t="s">
        <v>345</v>
      </c>
      <c r="DE17" s="22" t="s">
        <v>345</v>
      </c>
      <c r="DF17" s="22" t="s">
        <v>345</v>
      </c>
      <c r="DG17" s="22" t="s">
        <v>345</v>
      </c>
      <c r="DH17" s="63" t="s">
        <v>345</v>
      </c>
      <c r="DI17" s="22" t="s">
        <v>345</v>
      </c>
      <c r="DJ17" s="22"/>
      <c r="DK17" s="22"/>
      <c r="DL17" s="22" t="s">
        <v>345</v>
      </c>
      <c r="DM17" s="22" t="s">
        <v>345</v>
      </c>
      <c r="DN17" s="22" t="s">
        <v>345</v>
      </c>
      <c r="DO17" s="22" t="s">
        <v>345</v>
      </c>
      <c r="DP17" s="22" t="s">
        <v>345</v>
      </c>
      <c r="DQ17" s="22" t="s">
        <v>345</v>
      </c>
      <c r="DR17" s="22" t="s">
        <v>345</v>
      </c>
      <c r="DS17" s="22" t="s">
        <v>345</v>
      </c>
      <c r="DT17" s="74" t="s">
        <v>345</v>
      </c>
      <c r="DU17" s="22" t="s">
        <v>345</v>
      </c>
      <c r="DV17" s="22" t="s">
        <v>345</v>
      </c>
      <c r="DW17" s="22" t="s">
        <v>345</v>
      </c>
      <c r="DX17" s="63"/>
      <c r="DY17" s="63"/>
      <c r="DZ17" s="22" t="s">
        <v>345</v>
      </c>
      <c r="EA17" s="22" t="s">
        <v>345</v>
      </c>
      <c r="EB17" s="22" t="s">
        <v>345</v>
      </c>
      <c r="EC17" s="22" t="s">
        <v>345</v>
      </c>
      <c r="ED17" s="22" t="s">
        <v>345</v>
      </c>
      <c r="EE17" s="22" t="s">
        <v>345</v>
      </c>
      <c r="EF17" s="22" t="s">
        <v>345</v>
      </c>
      <c r="EG17" s="22" t="s">
        <v>345</v>
      </c>
      <c r="EH17" s="22" t="s">
        <v>345</v>
      </c>
      <c r="EI17" s="22" t="s">
        <v>345</v>
      </c>
      <c r="EJ17" s="22" t="s">
        <v>345</v>
      </c>
      <c r="EK17" s="22" t="s">
        <v>345</v>
      </c>
      <c r="EL17" s="22" t="s">
        <v>345</v>
      </c>
      <c r="EM17" s="22" t="s">
        <v>345</v>
      </c>
      <c r="EN17" s="22"/>
      <c r="EO17" s="22" t="s">
        <v>345</v>
      </c>
      <c r="EP17" s="22" t="s">
        <v>345</v>
      </c>
      <c r="EQ17" s="22" t="s">
        <v>345</v>
      </c>
      <c r="ER17" s="22" t="s">
        <v>345</v>
      </c>
      <c r="ES17" s="22" t="s">
        <v>345</v>
      </c>
      <c r="ET17" s="22" t="s">
        <v>345</v>
      </c>
      <c r="EU17" s="22" t="s">
        <v>345</v>
      </c>
      <c r="EV17" s="22" t="s">
        <v>345</v>
      </c>
      <c r="EW17" s="22" t="s">
        <v>345</v>
      </c>
      <c r="EX17" s="22" t="s">
        <v>345</v>
      </c>
      <c r="EY17" s="22" t="s">
        <v>345</v>
      </c>
      <c r="EZ17" s="22" t="s">
        <v>345</v>
      </c>
      <c r="FA17" s="22" t="s">
        <v>345</v>
      </c>
      <c r="FB17" s="22" t="s">
        <v>345</v>
      </c>
      <c r="FC17" s="22" t="s">
        <v>345</v>
      </c>
      <c r="FD17" s="22" t="s">
        <v>345</v>
      </c>
      <c r="FE17" s="22"/>
      <c r="FF17" s="22" t="s">
        <v>345</v>
      </c>
      <c r="FG17" s="22" t="s">
        <v>345</v>
      </c>
      <c r="FH17" s="22" t="s">
        <v>345</v>
      </c>
      <c r="FI17" s="22" t="s">
        <v>345</v>
      </c>
      <c r="FJ17" s="22" t="s">
        <v>345</v>
      </c>
      <c r="FK17" s="22" t="s">
        <v>345</v>
      </c>
      <c r="FL17" s="22" t="s">
        <v>345</v>
      </c>
      <c r="FM17" s="22" t="s">
        <v>345</v>
      </c>
      <c r="FN17" s="22" t="s">
        <v>345</v>
      </c>
      <c r="FO17" s="22" t="s">
        <v>345</v>
      </c>
      <c r="FP17" s="22" t="s">
        <v>345</v>
      </c>
      <c r="FQ17" s="22" t="s">
        <v>345</v>
      </c>
      <c r="FR17" s="22" t="s">
        <v>345</v>
      </c>
      <c r="FS17" s="22" t="s">
        <v>345</v>
      </c>
      <c r="FT17" s="22" t="s">
        <v>345</v>
      </c>
      <c r="FU17" s="22" t="s">
        <v>345</v>
      </c>
      <c r="FV17" s="22" t="s">
        <v>345</v>
      </c>
      <c r="FW17" s="22" t="s">
        <v>345</v>
      </c>
      <c r="FX17" s="22" t="s">
        <v>345</v>
      </c>
      <c r="FY17" s="22" t="s">
        <v>345</v>
      </c>
      <c r="FZ17" s="22" t="s">
        <v>345</v>
      </c>
      <c r="GA17" s="63"/>
      <c r="GB17" s="22" t="s">
        <v>345</v>
      </c>
      <c r="GC17" s="63"/>
    </row>
    <row r="18" spans="1:185">
      <c r="A18" s="66">
        <v>1700</v>
      </c>
      <c r="B18" s="22"/>
      <c r="C18" s="22">
        <v>1374.6141838968183</v>
      </c>
      <c r="D18" s="22"/>
      <c r="E18" s="22"/>
      <c r="F18" s="22"/>
      <c r="G18" s="22">
        <v>939.12039167867761</v>
      </c>
      <c r="H18" s="78">
        <v>1476.2424715850318</v>
      </c>
      <c r="I18" s="74">
        <v>2105.425073857903</v>
      </c>
      <c r="J18" s="22"/>
      <c r="K18" s="22">
        <v>1339.9150837819666</v>
      </c>
      <c r="L18" s="22"/>
      <c r="M18" s="74">
        <v>1513</v>
      </c>
      <c r="N18" s="63"/>
      <c r="O18" s="74"/>
      <c r="P18" s="22"/>
      <c r="Q18" s="22">
        <v>974.63636363636363</v>
      </c>
      <c r="R18" s="21">
        <v>813.99769657104434</v>
      </c>
      <c r="S18" s="22"/>
      <c r="T18" s="68"/>
      <c r="U18" s="22"/>
      <c r="V18" s="22"/>
      <c r="W18" s="22"/>
      <c r="X18" s="22"/>
      <c r="Y18" s="63"/>
      <c r="Z18" s="22" t="s">
        <v>345</v>
      </c>
      <c r="AA18" s="22" t="s">
        <v>345</v>
      </c>
      <c r="AB18" s="22" t="s">
        <v>345</v>
      </c>
      <c r="AC18" s="22" t="s">
        <v>345</v>
      </c>
      <c r="AD18" s="22" t="s">
        <v>345</v>
      </c>
      <c r="AE18" s="22" t="s">
        <v>345</v>
      </c>
      <c r="AF18" s="22" t="s">
        <v>345</v>
      </c>
      <c r="AG18" s="68"/>
      <c r="AH18" s="22" t="s">
        <v>345</v>
      </c>
      <c r="AI18" s="22" t="s">
        <v>345</v>
      </c>
      <c r="AJ18" s="22" t="s">
        <v>345</v>
      </c>
      <c r="AK18" s="22" t="s">
        <v>345</v>
      </c>
      <c r="AL18" s="22" t="s">
        <v>345</v>
      </c>
      <c r="AM18" s="22"/>
      <c r="AN18" s="22"/>
      <c r="AO18" s="63" t="s">
        <v>345</v>
      </c>
      <c r="AP18" s="22" t="s">
        <v>345</v>
      </c>
      <c r="AQ18" s="22" t="s">
        <v>345</v>
      </c>
      <c r="AR18" s="63" t="s">
        <v>345</v>
      </c>
      <c r="AS18" s="22" t="s">
        <v>345</v>
      </c>
      <c r="AT18" s="22" t="s">
        <v>345</v>
      </c>
      <c r="AU18" s="22" t="s">
        <v>345</v>
      </c>
      <c r="AV18" s="22" t="s">
        <v>345</v>
      </c>
      <c r="AW18" s="22" t="s">
        <v>345</v>
      </c>
      <c r="AX18" s="22" t="s">
        <v>345</v>
      </c>
      <c r="AY18" s="22" t="s">
        <v>345</v>
      </c>
      <c r="AZ18" s="22" t="s">
        <v>345</v>
      </c>
      <c r="BA18" s="22" t="s">
        <v>345</v>
      </c>
      <c r="BB18" s="22" t="s">
        <v>345</v>
      </c>
      <c r="BC18" s="22" t="s">
        <v>345</v>
      </c>
      <c r="BD18" s="22" t="s">
        <v>345</v>
      </c>
      <c r="BE18" s="22" t="s">
        <v>345</v>
      </c>
      <c r="BF18" s="22" t="s">
        <v>345</v>
      </c>
      <c r="BG18" s="22" t="s">
        <v>345</v>
      </c>
      <c r="BH18" s="63"/>
      <c r="BI18" s="22"/>
      <c r="BJ18" s="22"/>
      <c r="BK18" s="22"/>
      <c r="BL18" s="22"/>
      <c r="BM18" s="22"/>
      <c r="BN18" s="22"/>
      <c r="BO18" s="22"/>
      <c r="BP18" s="22"/>
      <c r="BQ18" s="63"/>
      <c r="BR18" s="22"/>
      <c r="BS18" s="22"/>
      <c r="BT18" s="22"/>
      <c r="BU18" s="22"/>
      <c r="BV18" s="22"/>
      <c r="BW18" s="22"/>
      <c r="BX18" s="22"/>
      <c r="BY18" s="22"/>
      <c r="BZ18" s="22"/>
      <c r="CA18" s="22" t="s">
        <v>345</v>
      </c>
      <c r="CB18" s="22" t="s">
        <v>345</v>
      </c>
      <c r="CC18" s="22" t="s">
        <v>345</v>
      </c>
      <c r="CD18" s="22" t="s">
        <v>345</v>
      </c>
      <c r="CE18" s="22" t="s">
        <v>345</v>
      </c>
      <c r="CF18" s="22" t="s">
        <v>345</v>
      </c>
      <c r="CG18" s="63" t="s">
        <v>345</v>
      </c>
      <c r="CH18" s="22" t="s">
        <v>345</v>
      </c>
      <c r="CI18" s="63"/>
      <c r="CJ18" s="22"/>
      <c r="CK18" s="22"/>
      <c r="CL18" s="22"/>
      <c r="CM18" s="22">
        <v>629.02644462262663</v>
      </c>
      <c r="CN18" s="22" t="s">
        <v>345</v>
      </c>
      <c r="CO18" s="22" t="s">
        <v>345</v>
      </c>
      <c r="CP18" s="22" t="s">
        <v>345</v>
      </c>
      <c r="CQ18" s="22" t="s">
        <v>345</v>
      </c>
      <c r="CR18" s="22" t="s">
        <v>345</v>
      </c>
      <c r="CS18" s="22" t="s">
        <v>345</v>
      </c>
      <c r="CT18" s="22" t="s">
        <v>345</v>
      </c>
      <c r="CU18" s="22" t="s">
        <v>345</v>
      </c>
      <c r="CV18" s="22" t="s">
        <v>345</v>
      </c>
      <c r="CW18" s="22" t="s">
        <v>345</v>
      </c>
      <c r="CX18" s="22" t="s">
        <v>345</v>
      </c>
      <c r="CY18" s="22" t="s">
        <v>345</v>
      </c>
      <c r="CZ18" s="63" t="s">
        <v>345</v>
      </c>
      <c r="DA18" s="22" t="s">
        <v>345</v>
      </c>
      <c r="DB18" s="22" t="s">
        <v>345</v>
      </c>
      <c r="DC18" s="22" t="s">
        <v>345</v>
      </c>
      <c r="DD18" s="22" t="s">
        <v>345</v>
      </c>
      <c r="DE18" s="22" t="s">
        <v>345</v>
      </c>
      <c r="DF18" s="22" t="s">
        <v>345</v>
      </c>
      <c r="DG18" s="22" t="s">
        <v>345</v>
      </c>
      <c r="DH18" s="63" t="s">
        <v>345</v>
      </c>
      <c r="DI18" s="22" t="s">
        <v>345</v>
      </c>
      <c r="DJ18" s="22"/>
      <c r="DK18" s="22"/>
      <c r="DL18" s="22" t="s">
        <v>345</v>
      </c>
      <c r="DM18" s="22" t="s">
        <v>345</v>
      </c>
      <c r="DN18" s="22" t="s">
        <v>345</v>
      </c>
      <c r="DO18" s="22" t="s">
        <v>345</v>
      </c>
      <c r="DP18" s="22" t="s">
        <v>345</v>
      </c>
      <c r="DQ18" s="22" t="s">
        <v>345</v>
      </c>
      <c r="DR18" s="22" t="s">
        <v>345</v>
      </c>
      <c r="DS18" s="22" t="s">
        <v>345</v>
      </c>
      <c r="DT18" s="74">
        <v>700</v>
      </c>
      <c r="DU18" s="22" t="s">
        <v>345</v>
      </c>
      <c r="DV18" s="22" t="s">
        <v>345</v>
      </c>
      <c r="DW18" s="22" t="s">
        <v>345</v>
      </c>
      <c r="DX18" s="63"/>
      <c r="DY18" s="63"/>
      <c r="DZ18" s="22" t="s">
        <v>345</v>
      </c>
      <c r="EA18" s="22" t="s">
        <v>345</v>
      </c>
      <c r="EB18" s="22" t="s">
        <v>345</v>
      </c>
      <c r="EC18" s="22" t="s">
        <v>345</v>
      </c>
      <c r="ED18" s="22" t="s">
        <v>345</v>
      </c>
      <c r="EE18" s="22" t="s">
        <v>345</v>
      </c>
      <c r="EF18" s="22" t="s">
        <v>345</v>
      </c>
      <c r="EG18" s="22" t="s">
        <v>345</v>
      </c>
      <c r="EH18" s="22" t="s">
        <v>345</v>
      </c>
      <c r="EI18" s="22" t="s">
        <v>345</v>
      </c>
      <c r="EJ18" s="22" t="s">
        <v>345</v>
      </c>
      <c r="EK18" s="22" t="s">
        <v>345</v>
      </c>
      <c r="EL18" s="22" t="s">
        <v>345</v>
      </c>
      <c r="EM18" s="22" t="s">
        <v>345</v>
      </c>
      <c r="EN18" s="22"/>
      <c r="EO18" s="22" t="s">
        <v>345</v>
      </c>
      <c r="EP18" s="22" t="s">
        <v>345</v>
      </c>
      <c r="EQ18" s="22" t="s">
        <v>345</v>
      </c>
      <c r="ER18" s="22" t="s">
        <v>345</v>
      </c>
      <c r="ES18" s="22" t="s">
        <v>345</v>
      </c>
      <c r="ET18" s="22" t="s">
        <v>345</v>
      </c>
      <c r="EU18" s="22" t="s">
        <v>345</v>
      </c>
      <c r="EV18" s="22" t="s">
        <v>345</v>
      </c>
      <c r="EW18" s="22" t="s">
        <v>345</v>
      </c>
      <c r="EX18" s="22" t="s">
        <v>345</v>
      </c>
      <c r="EY18" s="22" t="s">
        <v>345</v>
      </c>
      <c r="EZ18" s="22" t="s">
        <v>345</v>
      </c>
      <c r="FA18" s="22" t="s">
        <v>345</v>
      </c>
      <c r="FB18" s="22" t="s">
        <v>345</v>
      </c>
      <c r="FC18" s="22" t="s">
        <v>345</v>
      </c>
      <c r="FD18" s="22" t="s">
        <v>345</v>
      </c>
      <c r="FE18" s="22"/>
      <c r="FF18" s="22" t="s">
        <v>345</v>
      </c>
      <c r="FG18" s="22" t="s">
        <v>345</v>
      </c>
      <c r="FH18" s="22" t="s">
        <v>345</v>
      </c>
      <c r="FI18" s="22" t="s">
        <v>345</v>
      </c>
      <c r="FJ18" s="22" t="s">
        <v>345</v>
      </c>
      <c r="FK18" s="22" t="s">
        <v>345</v>
      </c>
      <c r="FL18" s="22" t="s">
        <v>345</v>
      </c>
      <c r="FM18" s="22" t="s">
        <v>345</v>
      </c>
      <c r="FN18" s="22" t="s">
        <v>345</v>
      </c>
      <c r="FO18" s="22" t="s">
        <v>345</v>
      </c>
      <c r="FP18" s="74">
        <v>1703</v>
      </c>
      <c r="FQ18" s="22" t="s">
        <v>345</v>
      </c>
      <c r="FR18" s="22" t="s">
        <v>345</v>
      </c>
      <c r="FS18" s="22" t="s">
        <v>345</v>
      </c>
      <c r="FT18" s="22" t="s">
        <v>345</v>
      </c>
      <c r="FU18" s="22" t="s">
        <v>345</v>
      </c>
      <c r="FV18" s="22" t="s">
        <v>345</v>
      </c>
      <c r="FW18" s="22" t="s">
        <v>345</v>
      </c>
      <c r="FX18" s="22" t="s">
        <v>345</v>
      </c>
      <c r="FY18" s="22" t="s">
        <v>345</v>
      </c>
      <c r="FZ18" s="22" t="s">
        <v>345</v>
      </c>
      <c r="GA18" s="63"/>
      <c r="GB18" s="22" t="s">
        <v>345</v>
      </c>
      <c r="GC18" s="63"/>
    </row>
    <row r="19" spans="1:185">
      <c r="A19" s="66">
        <v>1720</v>
      </c>
      <c r="B19" s="22"/>
      <c r="C19" s="22"/>
      <c r="D19" s="22"/>
      <c r="E19" s="22"/>
      <c r="F19" s="22"/>
      <c r="G19" s="22"/>
      <c r="H19" s="78"/>
      <c r="I19" s="74"/>
      <c r="J19" s="22"/>
      <c r="K19" s="22">
        <v>1280.615512343875</v>
      </c>
      <c r="L19" s="22"/>
      <c r="M19" s="22">
        <v>1703</v>
      </c>
      <c r="N19" s="63"/>
      <c r="O19" s="74"/>
      <c r="P19" s="22"/>
      <c r="Q19" s="22"/>
      <c r="R19" s="21"/>
      <c r="S19" s="22"/>
      <c r="T19" s="68"/>
      <c r="U19" s="22"/>
      <c r="V19" s="22"/>
      <c r="W19" s="22"/>
      <c r="X19" s="22">
        <v>899.62886887741172</v>
      </c>
      <c r="Y19" s="63"/>
      <c r="Z19" s="22"/>
      <c r="AA19" s="22"/>
      <c r="AB19" s="22"/>
      <c r="AC19" s="22"/>
      <c r="AD19" s="22"/>
      <c r="AE19" s="22"/>
      <c r="AF19" s="22"/>
      <c r="AG19" s="68"/>
      <c r="AH19" s="22"/>
      <c r="AI19" s="22"/>
      <c r="AJ19" s="22"/>
      <c r="AK19" s="22"/>
      <c r="AL19" s="22"/>
      <c r="AM19" s="22"/>
      <c r="AN19" s="22"/>
      <c r="AO19" s="63"/>
      <c r="AP19" s="22"/>
      <c r="AQ19" s="22"/>
      <c r="AR19" s="63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63"/>
      <c r="BI19" s="22"/>
      <c r="BJ19" s="22"/>
      <c r="BK19" s="22"/>
      <c r="BL19" s="22"/>
      <c r="BM19" s="22"/>
      <c r="BN19" s="22"/>
      <c r="BO19" s="22"/>
      <c r="BP19" s="22"/>
      <c r="BQ19" s="63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63"/>
      <c r="CH19" s="22"/>
      <c r="CI19" s="63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63"/>
      <c r="DA19" s="22"/>
      <c r="DB19" s="22"/>
      <c r="DC19" s="22"/>
      <c r="DD19" s="22"/>
      <c r="DE19" s="22"/>
      <c r="DF19" s="22"/>
      <c r="DG19" s="22"/>
      <c r="DH19" s="63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74"/>
      <c r="DU19" s="22"/>
      <c r="DV19" s="22"/>
      <c r="DW19" s="22"/>
      <c r="DX19" s="63"/>
      <c r="DY19" s="63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74">
        <v>1631</v>
      </c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63"/>
      <c r="GB19" s="22"/>
      <c r="GC19" s="63"/>
    </row>
    <row r="20" spans="1:185">
      <c r="A20" s="66">
        <v>1750</v>
      </c>
      <c r="B20" s="22" t="s">
        <v>345</v>
      </c>
      <c r="C20" s="22">
        <v>1360.9351831189449</v>
      </c>
      <c r="D20" s="22" t="s">
        <v>345</v>
      </c>
      <c r="E20" s="22"/>
      <c r="F20" s="22"/>
      <c r="G20" s="22">
        <v>1050.4985513386825</v>
      </c>
      <c r="H20" s="78">
        <v>1532.853539816906</v>
      </c>
      <c r="I20" s="74">
        <v>2354.6918896369052</v>
      </c>
      <c r="J20" s="22" t="s">
        <v>345</v>
      </c>
      <c r="K20" s="22">
        <v>972.50832312247178</v>
      </c>
      <c r="L20" s="22" t="s">
        <v>345</v>
      </c>
      <c r="M20" s="22">
        <v>1695</v>
      </c>
      <c r="N20" s="63"/>
      <c r="O20" s="74" t="s">
        <v>345</v>
      </c>
      <c r="P20" s="22"/>
      <c r="Q20" s="22">
        <v>1247.878787878788</v>
      </c>
      <c r="R20" s="21">
        <v>783.47017563987902</v>
      </c>
      <c r="S20" s="22" t="s">
        <v>345</v>
      </c>
      <c r="T20" s="68"/>
      <c r="U20" s="22" t="s">
        <v>345</v>
      </c>
      <c r="V20" s="22"/>
      <c r="W20" s="22" t="s">
        <v>345</v>
      </c>
      <c r="X20" s="22" t="s">
        <v>345</v>
      </c>
      <c r="Y20" s="63" t="s">
        <v>345</v>
      </c>
      <c r="Z20" s="22" t="s">
        <v>345</v>
      </c>
      <c r="AA20" s="22" t="s">
        <v>345</v>
      </c>
      <c r="AB20" s="22" t="s">
        <v>345</v>
      </c>
      <c r="AC20" s="22" t="s">
        <v>345</v>
      </c>
      <c r="AD20" s="22" t="s">
        <v>345</v>
      </c>
      <c r="AE20" s="22" t="s">
        <v>345</v>
      </c>
      <c r="AF20" s="22" t="s">
        <v>345</v>
      </c>
      <c r="AG20" s="63" t="s">
        <v>345</v>
      </c>
      <c r="AH20" s="22" t="s">
        <v>345</v>
      </c>
      <c r="AI20" s="22" t="s">
        <v>345</v>
      </c>
      <c r="AJ20" s="22" t="s">
        <v>345</v>
      </c>
      <c r="AK20" s="22" t="s">
        <v>345</v>
      </c>
      <c r="AL20" s="22" t="s">
        <v>345</v>
      </c>
      <c r="AM20" s="22"/>
      <c r="AN20" s="22"/>
      <c r="AO20" s="63" t="s">
        <v>345</v>
      </c>
      <c r="AP20" s="22" t="s">
        <v>345</v>
      </c>
      <c r="AQ20" s="22" t="s">
        <v>345</v>
      </c>
      <c r="AR20" s="63" t="s">
        <v>345</v>
      </c>
      <c r="AS20" s="22" t="s">
        <v>345</v>
      </c>
      <c r="AT20" s="22" t="s">
        <v>345</v>
      </c>
      <c r="AU20" s="22" t="s">
        <v>345</v>
      </c>
      <c r="AV20" s="22" t="s">
        <v>345</v>
      </c>
      <c r="AW20" s="22" t="s">
        <v>345</v>
      </c>
      <c r="AX20" s="22" t="s">
        <v>345</v>
      </c>
      <c r="AY20" s="22" t="s">
        <v>345</v>
      </c>
      <c r="AZ20" s="22" t="s">
        <v>345</v>
      </c>
      <c r="BA20" s="22" t="s">
        <v>345</v>
      </c>
      <c r="BB20" s="22" t="s">
        <v>345</v>
      </c>
      <c r="BC20" s="22" t="s">
        <v>345</v>
      </c>
      <c r="BD20" s="22" t="s">
        <v>345</v>
      </c>
      <c r="BE20" s="22" t="s">
        <v>345</v>
      </c>
      <c r="BF20" s="22" t="s">
        <v>345</v>
      </c>
      <c r="BG20" s="22" t="s">
        <v>345</v>
      </c>
      <c r="BH20" s="63"/>
      <c r="BI20" s="22"/>
      <c r="BJ20" s="22"/>
      <c r="BK20" s="22"/>
      <c r="BL20" s="22"/>
      <c r="BM20" s="22"/>
      <c r="BN20" s="22"/>
      <c r="BO20" s="22"/>
      <c r="BP20" s="22"/>
      <c r="BQ20" s="63"/>
      <c r="BR20" s="22"/>
      <c r="BS20" s="22"/>
      <c r="BT20" s="22"/>
      <c r="BU20" s="22"/>
      <c r="BV20" s="22"/>
      <c r="BW20" s="22"/>
      <c r="BX20" s="22"/>
      <c r="BY20" s="22"/>
      <c r="BZ20" s="22"/>
      <c r="CA20" s="22" t="s">
        <v>345</v>
      </c>
      <c r="CB20" s="22" t="s">
        <v>345</v>
      </c>
      <c r="CC20" s="22" t="s">
        <v>345</v>
      </c>
      <c r="CD20" s="22" t="s">
        <v>345</v>
      </c>
      <c r="CE20" s="22" t="s">
        <v>345</v>
      </c>
      <c r="CF20" s="22" t="s">
        <v>345</v>
      </c>
      <c r="CG20" s="63" t="s">
        <v>345</v>
      </c>
      <c r="CH20" s="22" t="s">
        <v>345</v>
      </c>
      <c r="CI20" s="63" t="s">
        <v>345</v>
      </c>
      <c r="CJ20" s="22" t="s">
        <v>345</v>
      </c>
      <c r="CK20" s="22"/>
      <c r="CL20" s="22" t="s">
        <v>345</v>
      </c>
      <c r="CM20" s="22">
        <v>597.92625358067858</v>
      </c>
      <c r="CN20" s="22" t="s">
        <v>345</v>
      </c>
      <c r="CO20" s="22" t="s">
        <v>345</v>
      </c>
      <c r="CP20" s="22" t="s">
        <v>345</v>
      </c>
      <c r="CQ20" s="22" t="s">
        <v>345</v>
      </c>
      <c r="CR20" s="22" t="s">
        <v>345</v>
      </c>
      <c r="CS20" s="22" t="s">
        <v>345</v>
      </c>
      <c r="CT20" s="22" t="s">
        <v>345</v>
      </c>
      <c r="CU20" s="22" t="s">
        <v>345</v>
      </c>
      <c r="CV20" s="22" t="s">
        <v>345</v>
      </c>
      <c r="CW20" s="22" t="s">
        <v>345</v>
      </c>
      <c r="CX20" s="22" t="s">
        <v>345</v>
      </c>
      <c r="CY20" s="22" t="s">
        <v>345</v>
      </c>
      <c r="CZ20" s="63" t="s">
        <v>345</v>
      </c>
      <c r="DA20" s="22" t="s">
        <v>345</v>
      </c>
      <c r="DB20" s="22" t="s">
        <v>345</v>
      </c>
      <c r="DC20" s="22" t="s">
        <v>345</v>
      </c>
      <c r="DD20" s="22" t="s">
        <v>345</v>
      </c>
      <c r="DE20" s="22" t="s">
        <v>345</v>
      </c>
      <c r="DF20" s="22" t="s">
        <v>345</v>
      </c>
      <c r="DG20" s="22" t="s">
        <v>345</v>
      </c>
      <c r="DH20" s="63" t="s">
        <v>345</v>
      </c>
      <c r="DI20" s="22" t="s">
        <v>345</v>
      </c>
      <c r="DJ20" s="22" t="s">
        <v>345</v>
      </c>
      <c r="DK20" s="22" t="s">
        <v>345</v>
      </c>
      <c r="DL20" s="22" t="s">
        <v>345</v>
      </c>
      <c r="DM20" s="22" t="s">
        <v>345</v>
      </c>
      <c r="DN20" s="22" t="s">
        <v>345</v>
      </c>
      <c r="DO20" s="22" t="s">
        <v>345</v>
      </c>
      <c r="DP20" s="22" t="s">
        <v>345</v>
      </c>
      <c r="DQ20" s="22" t="s">
        <v>345</v>
      </c>
      <c r="DR20" s="22" t="s">
        <v>345</v>
      </c>
      <c r="DS20" s="22" t="s">
        <v>345</v>
      </c>
      <c r="DT20" s="74" t="s">
        <v>345</v>
      </c>
      <c r="DU20" s="22" t="s">
        <v>345</v>
      </c>
      <c r="DV20" s="22" t="s">
        <v>345</v>
      </c>
      <c r="DW20" s="22" t="s">
        <v>345</v>
      </c>
      <c r="DX20" s="63" t="s">
        <v>345</v>
      </c>
      <c r="DY20" s="63" t="s">
        <v>345</v>
      </c>
      <c r="DZ20" s="22" t="s">
        <v>345</v>
      </c>
      <c r="EA20" s="22" t="s">
        <v>345</v>
      </c>
      <c r="EB20" s="22" t="s">
        <v>345</v>
      </c>
      <c r="EC20" s="22" t="s">
        <v>345</v>
      </c>
      <c r="ED20" s="22" t="s">
        <v>345</v>
      </c>
      <c r="EE20" s="22" t="s">
        <v>345</v>
      </c>
      <c r="EF20" s="22" t="s">
        <v>345</v>
      </c>
      <c r="EG20" s="22" t="s">
        <v>345</v>
      </c>
      <c r="EH20" s="22" t="s">
        <v>345</v>
      </c>
      <c r="EI20" s="22" t="s">
        <v>345</v>
      </c>
      <c r="EJ20" s="22" t="s">
        <v>345</v>
      </c>
      <c r="EK20" s="22" t="s">
        <v>345</v>
      </c>
      <c r="EL20" s="22" t="s">
        <v>345</v>
      </c>
      <c r="EM20" s="22" t="s">
        <v>345</v>
      </c>
      <c r="EN20" s="22" t="s">
        <v>345</v>
      </c>
      <c r="EO20" s="22" t="s">
        <v>345</v>
      </c>
      <c r="EP20" s="22" t="s">
        <v>345</v>
      </c>
      <c r="EQ20" s="22" t="s">
        <v>345</v>
      </c>
      <c r="ER20" s="22" t="s">
        <v>345</v>
      </c>
      <c r="ES20" s="22" t="s">
        <v>345</v>
      </c>
      <c r="ET20" s="22" t="s">
        <v>345</v>
      </c>
      <c r="EU20" s="22" t="s">
        <v>345</v>
      </c>
      <c r="EV20" s="22" t="s">
        <v>345</v>
      </c>
      <c r="EW20" s="22" t="s">
        <v>345</v>
      </c>
      <c r="EX20" s="22" t="s">
        <v>345</v>
      </c>
      <c r="EY20" s="22" t="s">
        <v>345</v>
      </c>
      <c r="EZ20" s="22" t="s">
        <v>345</v>
      </c>
      <c r="FA20" s="22" t="s">
        <v>345</v>
      </c>
      <c r="FB20" s="22" t="s">
        <v>345</v>
      </c>
      <c r="FC20" s="22" t="s">
        <v>345</v>
      </c>
      <c r="FD20" s="22" t="s">
        <v>345</v>
      </c>
      <c r="FE20" s="22" t="s">
        <v>345</v>
      </c>
      <c r="FF20" s="22" t="s">
        <v>345</v>
      </c>
      <c r="FG20" s="22" t="s">
        <v>345</v>
      </c>
      <c r="FH20" s="22" t="s">
        <v>345</v>
      </c>
      <c r="FI20" s="22" t="s">
        <v>345</v>
      </c>
      <c r="FJ20" s="22" t="s">
        <v>345</v>
      </c>
      <c r="FK20" s="22" t="s">
        <v>345</v>
      </c>
      <c r="FL20" s="22" t="s">
        <v>345</v>
      </c>
      <c r="FM20" s="22" t="s">
        <v>345</v>
      </c>
      <c r="FN20" s="22" t="s">
        <v>345</v>
      </c>
      <c r="FO20" s="22" t="s">
        <v>345</v>
      </c>
      <c r="FP20" s="74">
        <v>1692</v>
      </c>
      <c r="FQ20" s="22" t="s">
        <v>345</v>
      </c>
      <c r="FR20" s="22" t="s">
        <v>345</v>
      </c>
      <c r="FS20" s="22" t="s">
        <v>345</v>
      </c>
      <c r="FT20" s="22" t="s">
        <v>345</v>
      </c>
      <c r="FU20" s="22" t="s">
        <v>345</v>
      </c>
      <c r="FV20" s="22" t="s">
        <v>345</v>
      </c>
      <c r="FW20" s="22" t="s">
        <v>345</v>
      </c>
      <c r="FX20" s="22" t="s">
        <v>345</v>
      </c>
      <c r="FY20" s="22" t="s">
        <v>345</v>
      </c>
      <c r="FZ20" s="22" t="s">
        <v>345</v>
      </c>
      <c r="GA20" s="63" t="s">
        <v>345</v>
      </c>
      <c r="GB20" s="22" t="s">
        <v>345</v>
      </c>
      <c r="GC20" s="63"/>
    </row>
    <row r="21" spans="1:185">
      <c r="A21" s="66">
        <v>1775</v>
      </c>
      <c r="B21" s="22"/>
      <c r="C21" s="22"/>
      <c r="D21" s="22"/>
      <c r="E21" s="22"/>
      <c r="F21" s="22"/>
      <c r="G21" s="22"/>
      <c r="H21" s="78"/>
      <c r="I21" s="74"/>
      <c r="J21" s="22"/>
      <c r="K21" s="22">
        <v>970.47548382121556</v>
      </c>
      <c r="L21" s="22"/>
      <c r="M21" s="22">
        <v>1816</v>
      </c>
      <c r="N21" s="63"/>
      <c r="O21" s="74"/>
      <c r="P21" s="22"/>
      <c r="Q21" s="22"/>
      <c r="R21" s="21"/>
      <c r="S21" s="22"/>
      <c r="T21" s="68"/>
      <c r="U21" s="22"/>
      <c r="V21" s="22"/>
      <c r="W21" s="22"/>
      <c r="X21" s="22">
        <v>1232.1004073755857</v>
      </c>
      <c r="Y21" s="63"/>
      <c r="Z21" s="22"/>
      <c r="AA21" s="22"/>
      <c r="AB21" s="22"/>
      <c r="AC21" s="22"/>
      <c r="AD21" s="22"/>
      <c r="AE21" s="22"/>
      <c r="AF21" s="22"/>
      <c r="AH21" s="22"/>
      <c r="AI21" s="22"/>
      <c r="AJ21" s="22"/>
      <c r="AK21" s="22"/>
      <c r="AL21" s="22"/>
      <c r="AM21" s="22"/>
      <c r="AN21" s="22"/>
      <c r="AO21" s="63"/>
      <c r="AP21" s="22"/>
      <c r="AQ21" s="22"/>
      <c r="AR21" s="63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63"/>
      <c r="BI21" s="22"/>
      <c r="BJ21" s="22"/>
      <c r="BK21" s="22"/>
      <c r="BL21" s="22"/>
      <c r="BM21" s="22"/>
      <c r="BN21" s="22"/>
      <c r="BO21" s="22"/>
      <c r="BP21" s="22"/>
      <c r="BQ21" s="63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63"/>
      <c r="CH21" s="22"/>
      <c r="CI21" s="63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63"/>
      <c r="DA21" s="22"/>
      <c r="DB21" s="22"/>
      <c r="DC21" s="22"/>
      <c r="DD21" s="22"/>
      <c r="DE21" s="22"/>
      <c r="DF21" s="22"/>
      <c r="DG21" s="22"/>
      <c r="DH21" s="63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74"/>
      <c r="DU21" s="22"/>
      <c r="DV21" s="22"/>
      <c r="DW21" s="22"/>
      <c r="DX21" s="63"/>
      <c r="DY21" s="63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74">
        <v>1524</v>
      </c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63"/>
      <c r="GB21" s="22"/>
      <c r="GC21" s="63"/>
    </row>
    <row r="22" spans="1:185">
      <c r="A22" s="66">
        <v>1800</v>
      </c>
      <c r="B22" s="22"/>
      <c r="C22" s="22"/>
      <c r="D22" s="22"/>
      <c r="E22" s="22"/>
      <c r="F22" s="22"/>
      <c r="G22" s="22">
        <v>986.37173214049801</v>
      </c>
      <c r="H22" s="74">
        <v>1363.0203351212829</v>
      </c>
      <c r="I22" s="74">
        <v>2608.9838168055785</v>
      </c>
      <c r="J22" s="22"/>
      <c r="K22" s="22">
        <v>856.6405726703963</v>
      </c>
      <c r="L22" s="22"/>
      <c r="M22" s="22">
        <v>2096.9261418101673</v>
      </c>
      <c r="N22" s="63"/>
      <c r="O22" s="74"/>
      <c r="P22" s="22"/>
      <c r="Q22" s="22">
        <v>1024.121212121212</v>
      </c>
      <c r="R22" s="21">
        <v>916.17379553709566</v>
      </c>
      <c r="S22" s="22"/>
      <c r="T22" s="68"/>
      <c r="U22" s="22"/>
      <c r="V22" s="22"/>
      <c r="W22" s="22"/>
      <c r="X22" s="22">
        <v>1295.9184735888578</v>
      </c>
      <c r="Y22" s="63"/>
      <c r="Z22" s="22"/>
      <c r="AA22" s="22"/>
      <c r="AB22" s="22"/>
      <c r="AC22" s="22"/>
      <c r="AD22" s="22"/>
      <c r="AE22" s="22"/>
      <c r="AF22" s="22"/>
      <c r="AH22" s="22"/>
      <c r="AI22" s="22"/>
      <c r="AJ22" s="22"/>
      <c r="AK22" s="22"/>
      <c r="AL22" s="22"/>
      <c r="AM22" s="22"/>
      <c r="AN22" s="22"/>
      <c r="AO22" s="63"/>
      <c r="AP22" s="22"/>
      <c r="AQ22" s="22"/>
      <c r="AR22" s="63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63"/>
      <c r="BI22" s="22">
        <v>930.65547371958598</v>
      </c>
      <c r="BJ22" s="22">
        <v>683.4998897217572</v>
      </c>
      <c r="BK22" s="22">
        <v>626.10727801592111</v>
      </c>
      <c r="BL22" s="22">
        <v>590.71881076018155</v>
      </c>
      <c r="BM22" s="22">
        <v>836.14210373006631</v>
      </c>
      <c r="BN22" s="22"/>
      <c r="BO22" s="22">
        <v>1085.8056998044474</v>
      </c>
      <c r="BP22" s="22">
        <v>415.33735420022867</v>
      </c>
      <c r="BQ22" s="63"/>
      <c r="BR22" s="22"/>
      <c r="BS22" s="22"/>
      <c r="BT22" s="22">
        <v>503.28540772532187</v>
      </c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63"/>
      <c r="CH22" s="22"/>
      <c r="CI22" s="63"/>
      <c r="CJ22" s="22"/>
      <c r="CK22" s="22"/>
      <c r="CL22" s="22"/>
      <c r="CM22" s="22">
        <v>641.06522825176773</v>
      </c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63"/>
      <c r="DA22" s="22"/>
      <c r="DB22" s="22"/>
      <c r="DC22" s="22"/>
      <c r="DD22" s="22"/>
      <c r="DE22" s="22"/>
      <c r="DF22" s="22"/>
      <c r="DG22" s="22"/>
      <c r="DH22" s="63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74"/>
      <c r="DU22" s="22"/>
      <c r="DV22" s="22"/>
      <c r="DW22" s="22"/>
      <c r="DX22" s="63"/>
      <c r="DY22" s="63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74">
        <v>959</v>
      </c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63"/>
      <c r="GB22" s="22"/>
      <c r="GC22" s="63"/>
    </row>
    <row r="23" spans="1:185">
      <c r="A23" s="66">
        <v>1801</v>
      </c>
      <c r="B23" s="22"/>
      <c r="C23" s="22"/>
      <c r="D23" s="22"/>
      <c r="E23" s="22"/>
      <c r="F23" s="22"/>
      <c r="G23" s="22"/>
      <c r="H23" s="74">
        <v>1345.6015448960907</v>
      </c>
      <c r="I23" s="74">
        <v>2562.7771243375637</v>
      </c>
      <c r="J23" s="22"/>
      <c r="K23" s="22">
        <v>849.4826331564509</v>
      </c>
      <c r="L23" s="22"/>
      <c r="M23" s="22">
        <v>2101.5333783153892</v>
      </c>
      <c r="N23" s="63"/>
      <c r="O23" s="74"/>
      <c r="P23" s="22"/>
      <c r="Q23" s="22"/>
      <c r="R23" s="22"/>
      <c r="S23" s="22"/>
      <c r="T23" s="63"/>
      <c r="U23" s="22"/>
      <c r="V23" s="22"/>
      <c r="W23" s="22"/>
      <c r="X23" s="22">
        <v>1319.5929175066844</v>
      </c>
      <c r="Y23" s="63"/>
      <c r="Z23" s="22"/>
      <c r="AA23" s="22"/>
      <c r="AB23" s="22"/>
      <c r="AC23" s="22"/>
      <c r="AD23" s="22"/>
      <c r="AE23" s="22"/>
      <c r="AF23" s="22"/>
      <c r="AH23" s="22"/>
      <c r="AI23" s="22"/>
      <c r="AJ23" s="22"/>
      <c r="AK23" s="22"/>
      <c r="AL23" s="22"/>
      <c r="AM23" s="22"/>
      <c r="AN23" s="22"/>
      <c r="AO23" s="63"/>
      <c r="AP23" s="22"/>
      <c r="AQ23" s="22"/>
      <c r="AR23" s="63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63"/>
      <c r="BI23" s="22"/>
      <c r="BJ23" s="22"/>
      <c r="BK23" s="22"/>
      <c r="BL23" s="22"/>
      <c r="BM23" s="22"/>
      <c r="BN23" s="22"/>
      <c r="BO23" s="22"/>
      <c r="BP23" s="22"/>
      <c r="BQ23" s="63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63"/>
      <c r="CH23" s="22"/>
      <c r="CI23" s="63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63"/>
      <c r="DA23" s="22"/>
      <c r="DB23" s="22"/>
      <c r="DC23" s="22"/>
      <c r="DD23" s="22"/>
      <c r="DE23" s="22"/>
      <c r="DF23" s="22"/>
      <c r="DG23" s="22"/>
      <c r="DH23" s="63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74"/>
      <c r="DU23" s="22"/>
      <c r="DV23" s="22"/>
      <c r="DW23" s="22"/>
      <c r="DX23" s="63"/>
      <c r="DY23" s="63"/>
      <c r="DZ23" s="22"/>
      <c r="EA23" s="22"/>
      <c r="EB23" s="22"/>
      <c r="EC23" s="22"/>
      <c r="ED23" s="22"/>
      <c r="EE23" s="22"/>
      <c r="EF23" s="22"/>
      <c r="EG23" s="22"/>
      <c r="EH23" s="22"/>
      <c r="EI23" s="22"/>
      <c r="EJ23" s="22"/>
      <c r="EK23" s="22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63"/>
      <c r="GB23" s="22"/>
      <c r="GC23" s="63"/>
    </row>
    <row r="24" spans="1:185">
      <c r="A24" s="66">
        <v>1802</v>
      </c>
      <c r="B24" s="22"/>
      <c r="C24" s="22"/>
      <c r="D24" s="22"/>
      <c r="E24" s="22"/>
      <c r="F24" s="22"/>
      <c r="G24" s="22"/>
      <c r="H24" s="74">
        <v>1389.1485204590711</v>
      </c>
      <c r="I24" s="74">
        <v>2704.2450375978183</v>
      </c>
      <c r="J24" s="22"/>
      <c r="K24" s="22">
        <v>888.76414161167747</v>
      </c>
      <c r="L24" s="22"/>
      <c r="M24" s="22">
        <v>2108.0494865842934</v>
      </c>
      <c r="N24" s="63"/>
      <c r="O24" s="74"/>
      <c r="P24" s="22"/>
      <c r="Q24" s="22"/>
      <c r="R24" s="22"/>
      <c r="S24" s="22"/>
      <c r="T24" s="63"/>
      <c r="U24" s="22"/>
      <c r="V24" s="22"/>
      <c r="W24" s="22"/>
      <c r="X24" s="22">
        <v>1341.2087141273089</v>
      </c>
      <c r="Y24" s="63"/>
      <c r="Z24" s="22"/>
      <c r="AA24" s="22"/>
      <c r="AB24" s="22"/>
      <c r="AC24" s="22"/>
      <c r="AD24" s="22"/>
      <c r="AE24" s="22"/>
      <c r="AF24" s="22"/>
      <c r="AH24" s="22"/>
      <c r="AI24" s="22"/>
      <c r="AJ24" s="22"/>
      <c r="AK24" s="22"/>
      <c r="AL24" s="22"/>
      <c r="AM24" s="22"/>
      <c r="AN24" s="22"/>
      <c r="AO24" s="63"/>
      <c r="AP24" s="22"/>
      <c r="AQ24" s="22"/>
      <c r="AR24" s="63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63"/>
      <c r="BI24" s="22"/>
      <c r="BJ24" s="22"/>
      <c r="BK24" s="22"/>
      <c r="BL24" s="22"/>
      <c r="BM24" s="22"/>
      <c r="BN24" s="22"/>
      <c r="BO24" s="22"/>
      <c r="BP24" s="22"/>
      <c r="BQ24" s="63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63"/>
      <c r="CH24" s="22"/>
      <c r="CI24" s="63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63"/>
      <c r="DA24" s="22"/>
      <c r="DB24" s="22"/>
      <c r="DC24" s="22"/>
      <c r="DD24" s="22"/>
      <c r="DE24" s="22"/>
      <c r="DF24" s="22"/>
      <c r="DG24" s="22"/>
      <c r="DH24" s="63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74"/>
      <c r="DU24" s="22"/>
      <c r="DV24" s="22"/>
      <c r="DW24" s="22"/>
      <c r="DX24" s="63"/>
      <c r="DY24" s="63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63"/>
      <c r="GB24" s="22"/>
      <c r="GC24" s="63"/>
    </row>
    <row r="25" spans="1:185">
      <c r="A25" s="66">
        <v>1803</v>
      </c>
      <c r="B25" s="22"/>
      <c r="C25" s="22"/>
      <c r="D25" s="22"/>
      <c r="E25" s="22"/>
      <c r="F25" s="22"/>
      <c r="G25" s="22"/>
      <c r="H25" s="74">
        <v>1428.3407984657533</v>
      </c>
      <c r="I25" s="74">
        <v>2645.7458157809242</v>
      </c>
      <c r="J25" s="22"/>
      <c r="K25" s="22">
        <v>879.98678230972496</v>
      </c>
      <c r="L25" s="22"/>
      <c r="M25" s="22">
        <v>2039.9472219949926</v>
      </c>
      <c r="N25" s="63"/>
      <c r="O25" s="74"/>
      <c r="P25" s="22"/>
      <c r="Q25" s="22"/>
      <c r="R25" s="22"/>
      <c r="S25" s="22"/>
      <c r="T25" s="63"/>
      <c r="U25" s="22"/>
      <c r="V25" s="22"/>
      <c r="W25" s="22"/>
      <c r="X25" s="22">
        <v>1318.5635938580833</v>
      </c>
      <c r="Y25" s="63"/>
      <c r="Z25" s="22"/>
      <c r="AA25" s="22"/>
      <c r="AB25" s="22"/>
      <c r="AC25" s="22"/>
      <c r="AD25" s="22"/>
      <c r="AE25" s="22"/>
      <c r="AF25" s="22"/>
      <c r="AH25" s="22"/>
      <c r="AI25" s="22"/>
      <c r="AJ25" s="22"/>
      <c r="AK25" s="22"/>
      <c r="AL25" s="22"/>
      <c r="AM25" s="22"/>
      <c r="AN25" s="22"/>
      <c r="AO25" s="63"/>
      <c r="AP25" s="22"/>
      <c r="AQ25" s="22"/>
      <c r="AR25" s="63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63"/>
      <c r="BI25" s="22"/>
      <c r="BJ25" s="22"/>
      <c r="BK25" s="22"/>
      <c r="BL25" s="22"/>
      <c r="BM25" s="22"/>
      <c r="BN25" s="22"/>
      <c r="BO25" s="22"/>
      <c r="BP25" s="22"/>
      <c r="BQ25" s="63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63"/>
      <c r="CH25" s="22"/>
      <c r="CI25" s="63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63"/>
      <c r="DA25" s="22"/>
      <c r="DB25" s="22"/>
      <c r="DC25" s="22"/>
      <c r="DD25" s="22"/>
      <c r="DE25" s="22"/>
      <c r="DF25" s="22"/>
      <c r="DG25" s="22"/>
      <c r="DH25" s="63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74"/>
      <c r="DU25" s="22"/>
      <c r="DV25" s="22"/>
      <c r="DW25" s="22"/>
      <c r="DX25" s="63"/>
      <c r="DY25" s="63"/>
      <c r="DZ25" s="22"/>
      <c r="EA25" s="22"/>
      <c r="EB25" s="22"/>
      <c r="EC25" s="22"/>
      <c r="ED25" s="22"/>
      <c r="EE25" s="22"/>
      <c r="EF25" s="22"/>
      <c r="EG25" s="22"/>
      <c r="EH25" s="22"/>
      <c r="EI25" s="22"/>
      <c r="EJ25" s="22"/>
      <c r="EK25" s="22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63"/>
      <c r="GB25" s="22"/>
      <c r="GC25" s="63"/>
    </row>
    <row r="26" spans="1:185">
      <c r="A26" s="66">
        <v>1804</v>
      </c>
      <c r="B26" s="22"/>
      <c r="C26" s="22"/>
      <c r="D26" s="22"/>
      <c r="E26" s="22"/>
      <c r="F26" s="22"/>
      <c r="G26" s="22"/>
      <c r="H26" s="74">
        <v>1489.3065642539257</v>
      </c>
      <c r="I26" s="74">
        <v>2771.6410393886536</v>
      </c>
      <c r="J26" s="22"/>
      <c r="K26" s="22">
        <v>822.6432243112572</v>
      </c>
      <c r="L26" s="22"/>
      <c r="M26" s="22">
        <v>2009.9886969529261</v>
      </c>
      <c r="N26" s="63"/>
      <c r="O26" s="74"/>
      <c r="P26" s="22"/>
      <c r="Q26" s="22"/>
      <c r="R26" s="22"/>
      <c r="S26" s="22"/>
      <c r="T26" s="63"/>
      <c r="U26" s="22"/>
      <c r="V26" s="22"/>
      <c r="W26" s="22"/>
      <c r="X26" s="22">
        <v>1317.5342702094822</v>
      </c>
      <c r="Y26" s="63"/>
      <c r="Z26" s="22"/>
      <c r="AA26" s="22"/>
      <c r="AB26" s="22"/>
      <c r="AC26" s="22"/>
      <c r="AD26" s="22"/>
      <c r="AE26" s="22"/>
      <c r="AF26" s="22"/>
      <c r="AH26" s="22"/>
      <c r="AI26" s="22"/>
      <c r="AJ26" s="22"/>
      <c r="AK26" s="22"/>
      <c r="AL26" s="22"/>
      <c r="AM26" s="22"/>
      <c r="AN26" s="22"/>
      <c r="AO26" s="63"/>
      <c r="AP26" s="22"/>
      <c r="AQ26" s="22"/>
      <c r="AR26" s="63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63"/>
      <c r="BI26" s="22"/>
      <c r="BJ26" s="22"/>
      <c r="BK26" s="22"/>
      <c r="BL26" s="63"/>
      <c r="BM26" s="22"/>
      <c r="BN26" s="22"/>
      <c r="BO26" s="22"/>
      <c r="BP26" s="22"/>
      <c r="BQ26" s="63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63"/>
      <c r="CH26" s="22"/>
      <c r="CI26" s="63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63"/>
      <c r="DA26" s="22"/>
      <c r="DB26" s="22"/>
      <c r="DC26" s="22"/>
      <c r="DD26" s="22"/>
      <c r="DE26" s="22"/>
      <c r="DF26" s="22"/>
      <c r="DG26" s="22"/>
      <c r="DH26" s="63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74"/>
      <c r="DU26" s="22"/>
      <c r="DV26" s="22"/>
      <c r="DW26" s="22"/>
      <c r="DX26" s="63"/>
      <c r="DY26" s="63"/>
      <c r="DZ26" s="22"/>
      <c r="EA26" s="22"/>
      <c r="EB26" s="22"/>
      <c r="EC26" s="22"/>
      <c r="ED26" s="22"/>
      <c r="EE26" s="22"/>
      <c r="EF26" s="22"/>
      <c r="EG26" s="22"/>
      <c r="EH26" s="22"/>
      <c r="EI26" s="22"/>
      <c r="EJ26" s="22"/>
      <c r="EK26" s="22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74">
        <v>917.12189272916453</v>
      </c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63"/>
      <c r="GB26" s="22"/>
      <c r="GC26" s="63"/>
    </row>
    <row r="27" spans="1:185">
      <c r="A27" s="66">
        <v>1805</v>
      </c>
      <c r="B27" s="22"/>
      <c r="C27" s="22"/>
      <c r="D27" s="22"/>
      <c r="E27" s="22"/>
      <c r="F27" s="22"/>
      <c r="G27" s="22"/>
      <c r="H27" s="74">
        <v>1441.4048911346474</v>
      </c>
      <c r="I27" s="74">
        <v>2608.8321780975648</v>
      </c>
      <c r="J27" s="22"/>
      <c r="K27" s="22">
        <v>875.32005352270801</v>
      </c>
      <c r="L27" s="22"/>
      <c r="M27" s="22">
        <v>2100.4955349761117</v>
      </c>
      <c r="N27" s="63"/>
      <c r="O27" s="74"/>
      <c r="P27" s="22"/>
      <c r="Q27" s="22"/>
      <c r="R27" s="22"/>
      <c r="S27" s="22"/>
      <c r="T27" s="63"/>
      <c r="U27" s="22"/>
      <c r="V27" s="22"/>
      <c r="W27" s="22"/>
      <c r="X27" s="22">
        <v>1345.3260087217134</v>
      </c>
      <c r="Y27" s="63"/>
      <c r="Z27" s="22"/>
      <c r="AA27" s="22"/>
      <c r="AB27" s="22"/>
      <c r="AC27" s="22"/>
      <c r="AD27" s="22"/>
      <c r="AE27" s="22"/>
      <c r="AF27" s="22"/>
      <c r="AH27" s="22"/>
      <c r="AI27" s="22"/>
      <c r="AJ27" s="22"/>
      <c r="AK27" s="22"/>
      <c r="AL27" s="22"/>
      <c r="AM27" s="22"/>
      <c r="AN27" s="22"/>
      <c r="AO27" s="63"/>
      <c r="AP27" s="22"/>
      <c r="AQ27" s="22"/>
      <c r="AR27" s="63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63"/>
      <c r="BI27" s="22"/>
      <c r="BJ27" s="22"/>
      <c r="BK27" s="22"/>
      <c r="BL27" s="22"/>
      <c r="BM27" s="22"/>
      <c r="BN27" s="22"/>
      <c r="BO27" s="22"/>
      <c r="BP27" s="22"/>
      <c r="BQ27" s="63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63"/>
      <c r="CH27" s="22"/>
      <c r="CI27" s="63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63"/>
      <c r="DA27" s="22"/>
      <c r="DB27" s="22"/>
      <c r="DC27" s="22"/>
      <c r="DD27" s="22"/>
      <c r="DE27" s="22"/>
      <c r="DF27" s="22"/>
      <c r="DG27" s="22"/>
      <c r="DH27" s="63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74"/>
      <c r="DU27" s="22"/>
      <c r="DV27" s="22"/>
      <c r="DW27" s="22"/>
      <c r="DX27" s="63"/>
      <c r="DY27" s="63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74">
        <v>869.06465780036683</v>
      </c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63"/>
      <c r="GB27" s="22"/>
      <c r="GC27" s="63"/>
    </row>
    <row r="28" spans="1:185">
      <c r="A28" s="66">
        <v>1806</v>
      </c>
      <c r="B28" s="22"/>
      <c r="C28" s="22"/>
      <c r="D28" s="22"/>
      <c r="E28" s="22"/>
      <c r="F28" s="23"/>
      <c r="G28" s="22"/>
      <c r="H28" s="74">
        <v>1476.2424715850316</v>
      </c>
      <c r="I28" s="74">
        <v>2628.19377372901</v>
      </c>
      <c r="J28" s="22"/>
      <c r="K28" s="22">
        <v>884.99173524887556</v>
      </c>
      <c r="L28" s="22"/>
      <c r="M28" s="22">
        <v>2062.1695971644062</v>
      </c>
      <c r="N28" s="63"/>
      <c r="O28" s="74"/>
      <c r="P28" s="22"/>
      <c r="Q28" s="22"/>
      <c r="R28" s="22"/>
      <c r="S28" s="22"/>
      <c r="T28" s="63"/>
      <c r="U28" s="22"/>
      <c r="V28" s="22"/>
      <c r="W28" s="22"/>
      <c r="X28" s="22">
        <v>1370.029776288141</v>
      </c>
      <c r="Y28" s="63"/>
      <c r="Z28" s="22"/>
      <c r="AA28" s="22"/>
      <c r="AB28" s="22"/>
      <c r="AC28" s="22"/>
      <c r="AD28" s="22"/>
      <c r="AE28" s="22"/>
      <c r="AF28" s="22"/>
      <c r="AH28" s="22"/>
      <c r="AI28" s="22"/>
      <c r="AJ28" s="22"/>
      <c r="AK28" s="22"/>
      <c r="AL28" s="22"/>
      <c r="AM28" s="22"/>
      <c r="AN28" s="22"/>
      <c r="AO28" s="63"/>
      <c r="AP28" s="22"/>
      <c r="AQ28" s="22"/>
      <c r="AR28" s="63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63"/>
      <c r="BI28" s="22"/>
      <c r="BJ28" s="22"/>
      <c r="BK28" s="22"/>
      <c r="BL28" s="22"/>
      <c r="BM28" s="22"/>
      <c r="BN28" s="22"/>
      <c r="BO28" s="22"/>
      <c r="BP28" s="22"/>
      <c r="BQ28" s="63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63"/>
      <c r="CH28" s="22"/>
      <c r="CI28" s="63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63"/>
      <c r="DA28" s="22"/>
      <c r="DB28" s="22"/>
      <c r="DC28" s="22"/>
      <c r="DD28" s="22"/>
      <c r="DE28" s="22"/>
      <c r="DF28" s="22"/>
      <c r="DG28" s="22"/>
      <c r="DH28" s="63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74"/>
      <c r="DU28" s="22"/>
      <c r="DV28" s="22"/>
      <c r="DW28" s="22"/>
      <c r="DX28" s="63"/>
      <c r="DY28" s="63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74">
        <v>869.3529392068549</v>
      </c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63"/>
      <c r="GB28" s="22"/>
      <c r="GC28" s="63"/>
    </row>
    <row r="29" spans="1:185">
      <c r="A29" s="66">
        <v>1807</v>
      </c>
      <c r="B29" s="22"/>
      <c r="C29" s="22"/>
      <c r="D29" s="22"/>
      <c r="E29" s="22"/>
      <c r="F29" s="22"/>
      <c r="G29" s="22"/>
      <c r="H29" s="74">
        <v>1480.5971691413295</v>
      </c>
      <c r="I29" s="22">
        <v>1839.7916789143724</v>
      </c>
      <c r="J29" s="22"/>
      <c r="K29" s="22">
        <v>848.2470719609239</v>
      </c>
      <c r="L29" s="22"/>
      <c r="M29" s="22">
        <v>2166.8580267183584</v>
      </c>
      <c r="N29" s="63"/>
      <c r="O29" s="74"/>
      <c r="P29" s="22"/>
      <c r="Q29" s="22"/>
      <c r="R29" s="22"/>
      <c r="S29" s="22"/>
      <c r="T29" s="63"/>
      <c r="U29" s="22"/>
      <c r="V29" s="22"/>
      <c r="W29" s="22"/>
      <c r="X29" s="22">
        <v>1383.4109837199562</v>
      </c>
      <c r="Y29" s="63"/>
      <c r="Z29" s="22"/>
      <c r="AA29" s="22"/>
      <c r="AB29" s="22"/>
      <c r="AC29" s="22"/>
      <c r="AD29" s="22"/>
      <c r="AE29" s="22"/>
      <c r="AF29" s="22"/>
      <c r="AH29" s="22"/>
      <c r="AI29" s="22"/>
      <c r="AJ29" s="22"/>
      <c r="AK29" s="22"/>
      <c r="AL29" s="22"/>
      <c r="AM29" s="22"/>
      <c r="AN29" s="22"/>
      <c r="AO29" s="63"/>
      <c r="AP29" s="22"/>
      <c r="AQ29" s="22"/>
      <c r="AR29" s="63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63"/>
      <c r="BI29" s="22"/>
      <c r="BJ29" s="22"/>
      <c r="BK29" s="22"/>
      <c r="BL29" s="22"/>
      <c r="BM29" s="22"/>
      <c r="BN29" s="22"/>
      <c r="BO29" s="22"/>
      <c r="BP29" s="22"/>
      <c r="BQ29" s="63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63"/>
      <c r="CH29" s="22"/>
      <c r="CI29" s="63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63"/>
      <c r="DA29" s="22"/>
      <c r="DB29" s="22"/>
      <c r="DC29" s="22"/>
      <c r="DD29" s="22"/>
      <c r="DE29" s="22"/>
      <c r="DF29" s="22"/>
      <c r="DG29" s="22"/>
      <c r="DH29" s="63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74"/>
      <c r="DU29" s="22"/>
      <c r="DV29" s="22"/>
      <c r="DW29" s="22"/>
      <c r="DX29" s="63"/>
      <c r="DY29" s="63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74">
        <v>942.48921381281252</v>
      </c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63"/>
      <c r="GB29" s="22"/>
      <c r="GC29" s="63"/>
    </row>
    <row r="30" spans="1:185">
      <c r="A30" s="66">
        <v>1808</v>
      </c>
      <c r="B30" s="22"/>
      <c r="C30" s="22"/>
      <c r="D30" s="22"/>
      <c r="E30" s="22"/>
      <c r="F30" s="22"/>
      <c r="G30" s="22"/>
      <c r="H30" s="74">
        <v>1563.3364227109921</v>
      </c>
      <c r="I30" s="22">
        <v>1639.6153482880839</v>
      </c>
      <c r="J30" s="22"/>
      <c r="K30" s="22">
        <v>802.93358794519986</v>
      </c>
      <c r="L30" s="22"/>
      <c r="M30" s="22">
        <v>2038.8810865499236</v>
      </c>
      <c r="N30" s="63"/>
      <c r="O30" s="74"/>
      <c r="P30" s="22"/>
      <c r="Q30" s="22"/>
      <c r="R30" s="22"/>
      <c r="S30" s="22"/>
      <c r="T30" s="63"/>
      <c r="U30" s="22"/>
      <c r="V30" s="22"/>
      <c r="W30" s="22"/>
      <c r="X30" s="22">
        <v>1285.6252371028461</v>
      </c>
      <c r="Y30" s="63"/>
      <c r="Z30" s="22"/>
      <c r="AA30" s="22"/>
      <c r="AB30" s="22"/>
      <c r="AC30" s="22"/>
      <c r="AD30" s="22"/>
      <c r="AE30" s="22"/>
      <c r="AF30" s="22"/>
      <c r="AH30" s="22"/>
      <c r="AI30" s="22"/>
      <c r="AJ30" s="22"/>
      <c r="AK30" s="22"/>
      <c r="AL30" s="22"/>
      <c r="AM30" s="22"/>
      <c r="AN30" s="22"/>
      <c r="AO30" s="63"/>
      <c r="AP30" s="22"/>
      <c r="AQ30" s="22"/>
      <c r="AR30" s="63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63"/>
      <c r="BI30" s="22"/>
      <c r="BJ30" s="22"/>
      <c r="BK30" s="22"/>
      <c r="BL30" s="22"/>
      <c r="BM30" s="22"/>
      <c r="BN30" s="22"/>
      <c r="BO30" s="22"/>
      <c r="BP30" s="22"/>
      <c r="BQ30" s="63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63"/>
      <c r="CH30" s="22"/>
      <c r="CI30" s="63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63"/>
      <c r="DA30" s="22"/>
      <c r="DB30" s="22"/>
      <c r="DC30" s="22"/>
      <c r="DD30" s="22"/>
      <c r="DE30" s="22"/>
      <c r="DF30" s="22"/>
      <c r="DG30" s="22"/>
      <c r="DH30" s="63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74"/>
      <c r="DU30" s="22"/>
      <c r="DV30" s="22"/>
      <c r="DW30" s="22"/>
      <c r="DX30" s="63"/>
      <c r="DY30" s="63"/>
      <c r="DZ30" s="22"/>
      <c r="EA30" s="22"/>
      <c r="EB30" s="22"/>
      <c r="EC30" s="22"/>
      <c r="ED30" s="22"/>
      <c r="EE30" s="22"/>
      <c r="EF30" s="22"/>
      <c r="EG30" s="22"/>
      <c r="EH30" s="22"/>
      <c r="EI30" s="22"/>
      <c r="EJ30" s="22"/>
      <c r="EK30" s="22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74">
        <v>825.33205121312676</v>
      </c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63"/>
      <c r="GB30" s="22"/>
      <c r="GC30" s="63"/>
    </row>
    <row r="31" spans="1:185">
      <c r="A31" s="66">
        <v>1809</v>
      </c>
      <c r="B31" s="22"/>
      <c r="C31" s="22"/>
      <c r="D31" s="22"/>
      <c r="E31" s="22"/>
      <c r="F31" s="22"/>
      <c r="G31" s="22"/>
      <c r="H31" s="74">
        <v>1572.0458178235881</v>
      </c>
      <c r="I31" s="22"/>
      <c r="J31" s="22"/>
      <c r="K31" s="22">
        <v>766.27567577999127</v>
      </c>
      <c r="L31" s="22"/>
      <c r="M31" s="22">
        <v>2075.633760557439</v>
      </c>
      <c r="N31" s="63"/>
      <c r="O31" s="74"/>
      <c r="P31" s="22"/>
      <c r="Q31" s="22"/>
      <c r="R31" s="22"/>
      <c r="S31" s="22"/>
      <c r="T31" s="63"/>
      <c r="U31" s="22"/>
      <c r="V31" s="22"/>
      <c r="W31" s="22"/>
      <c r="X31" s="22">
        <v>1349.4433033161179</v>
      </c>
      <c r="Y31" s="63"/>
      <c r="Z31" s="22"/>
      <c r="AA31" s="22"/>
      <c r="AB31" s="22"/>
      <c r="AC31" s="22"/>
      <c r="AD31" s="22"/>
      <c r="AE31" s="22"/>
      <c r="AF31" s="22"/>
      <c r="AH31" s="22"/>
      <c r="AI31" s="22"/>
      <c r="AJ31" s="22"/>
      <c r="AK31" s="22"/>
      <c r="AL31" s="22"/>
      <c r="AM31" s="22"/>
      <c r="AN31" s="22"/>
      <c r="AO31" s="63"/>
      <c r="AP31" s="22"/>
      <c r="AQ31" s="22"/>
      <c r="AR31" s="63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63"/>
      <c r="BI31" s="22"/>
      <c r="BJ31" s="22"/>
      <c r="BK31" s="22"/>
      <c r="BL31" s="22"/>
      <c r="BM31" s="22"/>
      <c r="BN31" s="22"/>
      <c r="BO31" s="22"/>
      <c r="BP31" s="22"/>
      <c r="BQ31" s="63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63"/>
      <c r="CH31" s="22"/>
      <c r="CI31" s="63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63"/>
      <c r="DA31" s="22"/>
      <c r="DB31" s="22"/>
      <c r="DC31" s="22"/>
      <c r="DD31" s="22"/>
      <c r="DE31" s="22"/>
      <c r="DF31" s="22"/>
      <c r="DG31" s="22"/>
      <c r="DH31" s="63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74"/>
      <c r="DU31" s="22"/>
      <c r="DV31" s="22"/>
      <c r="DW31" s="22"/>
      <c r="DX31" s="63"/>
      <c r="DY31" s="63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74">
        <v>806.4206368158525</v>
      </c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63"/>
      <c r="GB31" s="22"/>
      <c r="GC31" s="63"/>
    </row>
    <row r="32" spans="1:185">
      <c r="A32" s="66">
        <v>1810</v>
      </c>
      <c r="B32" s="22"/>
      <c r="C32" s="22"/>
      <c r="D32" s="22"/>
      <c r="E32" s="22"/>
      <c r="F32" s="22"/>
      <c r="G32" s="22"/>
      <c r="H32" s="74">
        <v>1450.1142862472432</v>
      </c>
      <c r="I32" s="22"/>
      <c r="J32" s="22"/>
      <c r="K32" s="22">
        <v>827.95330120961034</v>
      </c>
      <c r="L32" s="22"/>
      <c r="M32" s="22">
        <v>2181.7345479849628</v>
      </c>
      <c r="N32" s="63"/>
      <c r="O32" s="74"/>
      <c r="P32" s="22"/>
      <c r="Q32" s="22"/>
      <c r="R32" s="22"/>
      <c r="S32" s="22"/>
      <c r="T32" s="63"/>
      <c r="U32" s="22"/>
      <c r="V32" s="22"/>
      <c r="W32" s="22"/>
      <c r="X32" s="22">
        <v>1387.5282783143607</v>
      </c>
      <c r="Y32" s="63"/>
      <c r="Z32" s="22"/>
      <c r="AA32" s="22"/>
      <c r="AB32" s="22"/>
      <c r="AC32" s="22"/>
      <c r="AD32" s="22"/>
      <c r="AE32" s="22"/>
      <c r="AF32" s="22"/>
      <c r="AH32" s="22"/>
      <c r="AI32" s="22"/>
      <c r="AJ32" s="22"/>
      <c r="AK32" s="22"/>
      <c r="AL32" s="22"/>
      <c r="AM32" s="22"/>
      <c r="AN32" s="22"/>
      <c r="AO32" s="63"/>
      <c r="AP32" s="22"/>
      <c r="AQ32" s="22"/>
      <c r="AR32" s="63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63"/>
      <c r="BI32" s="22"/>
      <c r="BJ32" s="22"/>
      <c r="BK32" s="22"/>
      <c r="BL32" s="22"/>
      <c r="BM32" s="22"/>
      <c r="BN32" s="22"/>
      <c r="BO32" s="22"/>
      <c r="BP32" s="22"/>
      <c r="BQ32" s="63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63"/>
      <c r="CH32" s="22"/>
      <c r="CI32" s="63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63"/>
      <c r="DA32" s="22"/>
      <c r="DB32" s="22"/>
      <c r="DC32" s="22"/>
      <c r="DD32" s="22"/>
      <c r="DE32" s="22"/>
      <c r="DF32" s="22"/>
      <c r="DG32" s="22"/>
      <c r="DH32" s="63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74"/>
      <c r="DU32" s="22"/>
      <c r="DV32" s="22"/>
      <c r="DW32" s="22"/>
      <c r="DX32" s="63"/>
      <c r="DY32" s="63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74">
        <v>891.38095551492358</v>
      </c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63"/>
      <c r="GB32" s="22"/>
      <c r="GC32" s="63"/>
    </row>
    <row r="33" spans="1:190" ht="12.75" customHeight="1">
      <c r="A33" s="66">
        <v>1811</v>
      </c>
      <c r="B33" s="22"/>
      <c r="C33" s="22"/>
      <c r="D33" s="22"/>
      <c r="E33" s="22"/>
      <c r="F33" s="22"/>
      <c r="G33" s="22"/>
      <c r="H33" s="74">
        <v>1402.2126131279649</v>
      </c>
      <c r="I33" s="22"/>
      <c r="J33" s="22"/>
      <c r="K33" s="22">
        <v>889.40638986047554</v>
      </c>
      <c r="L33" s="22"/>
      <c r="M33" s="22">
        <v>2130.9087468117282</v>
      </c>
      <c r="N33" s="63"/>
      <c r="O33" s="74"/>
      <c r="P33" s="22"/>
      <c r="Q33" s="22"/>
      <c r="R33" s="22"/>
      <c r="S33" s="22"/>
      <c r="T33" s="63"/>
      <c r="U33" s="22"/>
      <c r="V33" s="22"/>
      <c r="W33" s="22"/>
      <c r="X33" s="22">
        <v>1415.3200168265921</v>
      </c>
      <c r="Y33" s="63"/>
      <c r="Z33" s="22"/>
      <c r="AA33" s="22"/>
      <c r="AB33" s="22"/>
      <c r="AC33" s="22"/>
      <c r="AD33" s="22"/>
      <c r="AE33" s="22"/>
      <c r="AF33" s="22"/>
      <c r="AH33" s="22"/>
      <c r="AI33" s="22"/>
      <c r="AJ33" s="22"/>
      <c r="AK33" s="22"/>
      <c r="AL33" s="22"/>
      <c r="AM33" s="22"/>
      <c r="AN33" s="22"/>
      <c r="AO33" s="63"/>
      <c r="AP33" s="22"/>
      <c r="AQ33" s="22"/>
      <c r="AR33" s="63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63"/>
      <c r="BI33" s="22"/>
      <c r="BJ33" s="22"/>
      <c r="BK33" s="22"/>
      <c r="BL33" s="22"/>
      <c r="BM33" s="22"/>
      <c r="BN33" s="22"/>
      <c r="BO33" s="22"/>
      <c r="BP33" s="22"/>
      <c r="BQ33" s="63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63"/>
      <c r="CH33" s="22"/>
      <c r="CI33" s="63"/>
      <c r="CJ33" s="22"/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22"/>
      <c r="CV33" s="22"/>
      <c r="CW33" s="22"/>
      <c r="CX33" s="22"/>
      <c r="CY33" s="22"/>
      <c r="CZ33" s="63"/>
      <c r="DA33" s="22"/>
      <c r="DB33" s="22"/>
      <c r="DC33" s="22"/>
      <c r="DD33" s="22"/>
      <c r="DE33" s="22"/>
      <c r="DF33" s="22"/>
      <c r="DG33" s="22"/>
      <c r="DH33" s="63"/>
      <c r="DI33" s="22"/>
      <c r="DJ33" s="22"/>
      <c r="DK33" s="22"/>
      <c r="DL33" s="22"/>
      <c r="DM33" s="22"/>
      <c r="DN33" s="22"/>
      <c r="DO33" s="22"/>
      <c r="DP33" s="22"/>
      <c r="DQ33" s="22"/>
      <c r="DR33" s="22"/>
      <c r="DS33" s="22"/>
      <c r="DT33" s="74"/>
      <c r="DU33" s="22"/>
      <c r="DV33" s="22"/>
      <c r="DW33" s="22"/>
      <c r="DX33" s="63"/>
      <c r="DY33" s="63"/>
      <c r="DZ33" s="22"/>
      <c r="EA33" s="22"/>
      <c r="EB33" s="22"/>
      <c r="EC33" s="22"/>
      <c r="ED33" s="22"/>
      <c r="EE33" s="22"/>
      <c r="EF33" s="22"/>
      <c r="EG33" s="22"/>
      <c r="EH33" s="22"/>
      <c r="EI33" s="22"/>
      <c r="EJ33" s="22"/>
      <c r="EK33" s="22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74">
        <v>706.95934076305616</v>
      </c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63"/>
      <c r="GB33" s="22"/>
      <c r="GC33" s="63"/>
    </row>
    <row r="34" spans="1:190" ht="12.75" customHeight="1">
      <c r="A34" s="66">
        <v>1812</v>
      </c>
      <c r="B34" s="22"/>
      <c r="C34" s="22">
        <v>1478.9104126809905</v>
      </c>
      <c r="D34" s="22"/>
      <c r="E34" s="22"/>
      <c r="F34" s="22"/>
      <c r="G34" s="22"/>
      <c r="H34" s="74">
        <v>1432.6954960220512</v>
      </c>
      <c r="I34" s="22"/>
      <c r="J34" s="22"/>
      <c r="K34" s="22">
        <v>832.56338723498322</v>
      </c>
      <c r="L34" s="22"/>
      <c r="M34" s="22">
        <v>2012.1701230362557</v>
      </c>
      <c r="N34" s="63"/>
      <c r="O34" s="74"/>
      <c r="P34" s="22"/>
      <c r="Q34" s="22"/>
      <c r="R34" s="22"/>
      <c r="S34" s="22"/>
      <c r="T34" s="63"/>
      <c r="U34" s="22"/>
      <c r="V34" s="22"/>
      <c r="W34" s="22"/>
      <c r="X34" s="22">
        <v>1390.6162492601643</v>
      </c>
      <c r="Y34" s="63"/>
      <c r="Z34" s="22"/>
      <c r="AA34" s="22"/>
      <c r="AB34" s="22"/>
      <c r="AC34" s="22"/>
      <c r="AD34" s="22"/>
      <c r="AE34" s="22"/>
      <c r="AF34" s="22"/>
      <c r="AH34" s="22"/>
      <c r="AI34" s="22"/>
      <c r="AJ34" s="22"/>
      <c r="AK34" s="22"/>
      <c r="AL34" s="22"/>
      <c r="AM34" s="22"/>
      <c r="AN34" s="22"/>
      <c r="AO34" s="63"/>
      <c r="AP34" s="22"/>
      <c r="AQ34" s="22"/>
      <c r="AR34" s="63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63"/>
      <c r="BI34" s="22"/>
      <c r="BJ34" s="22"/>
      <c r="BK34" s="22"/>
      <c r="BL34" s="22"/>
      <c r="BM34" s="22"/>
      <c r="BN34" s="22"/>
      <c r="BO34" s="22"/>
      <c r="BP34" s="22"/>
      <c r="BQ34" s="63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63"/>
      <c r="CH34" s="22"/>
      <c r="CI34" s="63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63"/>
      <c r="DA34" s="22"/>
      <c r="DB34" s="22"/>
      <c r="DC34" s="22"/>
      <c r="DD34" s="22"/>
      <c r="DE34" s="22"/>
      <c r="DF34" s="22"/>
      <c r="DG34" s="22"/>
      <c r="DH34" s="63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74"/>
      <c r="DU34" s="22"/>
      <c r="DV34" s="22"/>
      <c r="DW34" s="22"/>
      <c r="DX34" s="63"/>
      <c r="DY34" s="63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74">
        <v>716.12697427487456</v>
      </c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63"/>
      <c r="GB34" s="22"/>
      <c r="GC34" s="63"/>
    </row>
    <row r="35" spans="1:190" ht="12.75" customHeight="1">
      <c r="A35" s="66">
        <v>1813</v>
      </c>
      <c r="B35" s="22"/>
      <c r="C35" s="22"/>
      <c r="D35" s="22"/>
      <c r="E35" s="22"/>
      <c r="F35" s="22"/>
      <c r="G35" s="22"/>
      <c r="H35" s="74">
        <v>1471.8877740287335</v>
      </c>
      <c r="I35" s="22"/>
      <c r="J35" s="22"/>
      <c r="K35" s="22">
        <v>848.47568345410241</v>
      </c>
      <c r="L35" s="22"/>
      <c r="M35" s="22">
        <v>2088.2108473136782</v>
      </c>
      <c r="N35" s="63"/>
      <c r="O35" s="74"/>
      <c r="P35" s="22"/>
      <c r="Q35" s="22"/>
      <c r="R35" s="22"/>
      <c r="S35" s="22"/>
      <c r="T35" s="63"/>
      <c r="U35" s="22"/>
      <c r="V35" s="22"/>
      <c r="W35" s="22"/>
      <c r="X35" s="22">
        <v>1406.0561039891816</v>
      </c>
      <c r="Y35" s="63"/>
      <c r="Z35" s="22"/>
      <c r="AA35" s="22"/>
      <c r="AB35" s="22"/>
      <c r="AC35" s="22"/>
      <c r="AD35" s="22"/>
      <c r="AE35" s="22"/>
      <c r="AF35" s="22"/>
      <c r="AH35" s="22"/>
      <c r="AI35" s="22"/>
      <c r="AJ35" s="22"/>
      <c r="AK35" s="22"/>
      <c r="AL35" s="22"/>
      <c r="AM35" s="22"/>
      <c r="AN35" s="22"/>
      <c r="AO35" s="63"/>
      <c r="AP35" s="22"/>
      <c r="AQ35" s="22"/>
      <c r="AR35" s="63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63"/>
      <c r="BI35" s="22"/>
      <c r="BJ35" s="22"/>
      <c r="BK35" s="22"/>
      <c r="BL35" s="22"/>
      <c r="BM35" s="22"/>
      <c r="BN35" s="22"/>
      <c r="BO35" s="22"/>
      <c r="BP35" s="22"/>
      <c r="BQ35" s="63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63"/>
      <c r="CH35" s="22"/>
      <c r="CI35" s="63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63"/>
      <c r="DA35" s="22"/>
      <c r="DB35" s="22"/>
      <c r="DC35" s="22"/>
      <c r="DD35" s="22"/>
      <c r="DE35" s="22"/>
      <c r="DF35" s="22"/>
      <c r="DG35" s="22"/>
      <c r="DH35" s="63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74"/>
      <c r="DU35" s="22"/>
      <c r="DV35" s="22"/>
      <c r="DW35" s="22"/>
      <c r="DX35" s="63"/>
      <c r="DY35" s="63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74">
        <v>901.70758631645515</v>
      </c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63"/>
      <c r="GB35" s="22"/>
      <c r="GC35" s="63"/>
    </row>
    <row r="36" spans="1:190" ht="12.75" customHeight="1">
      <c r="A36" s="66">
        <v>1814</v>
      </c>
      <c r="B36" s="22"/>
      <c r="C36" s="22"/>
      <c r="D36" s="22"/>
      <c r="E36" s="22"/>
      <c r="F36" s="22"/>
      <c r="G36" s="22"/>
      <c r="H36" s="74">
        <v>1489.3065642539257</v>
      </c>
      <c r="I36" s="22"/>
      <c r="J36" s="22"/>
      <c r="K36" s="22">
        <v>855.00800586254923</v>
      </c>
      <c r="L36" s="22"/>
      <c r="M36" s="22">
        <v>2010.1851469691712</v>
      </c>
      <c r="N36" s="63"/>
      <c r="O36" s="74"/>
      <c r="P36" s="22"/>
      <c r="Q36" s="22"/>
      <c r="R36" s="22"/>
      <c r="S36" s="22"/>
      <c r="T36" s="63"/>
      <c r="U36" s="22"/>
      <c r="V36" s="22"/>
      <c r="W36" s="22"/>
      <c r="X36" s="22">
        <v>1432.8185188528116</v>
      </c>
      <c r="Y36" s="63"/>
      <c r="Z36" s="22"/>
      <c r="AA36" s="22"/>
      <c r="AB36" s="22"/>
      <c r="AC36" s="22"/>
      <c r="AD36" s="22"/>
      <c r="AE36" s="22"/>
      <c r="AF36" s="22"/>
      <c r="AH36" s="22"/>
      <c r="AI36" s="22"/>
      <c r="AJ36" s="22"/>
      <c r="AK36" s="22"/>
      <c r="AL36" s="22"/>
      <c r="AM36" s="22"/>
      <c r="AN36" s="22"/>
      <c r="AO36" s="63"/>
      <c r="AP36" s="22"/>
      <c r="AQ36" s="22"/>
      <c r="AR36" s="63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63"/>
      <c r="BI36" s="22"/>
      <c r="BJ36" s="22"/>
      <c r="BK36" s="22"/>
      <c r="BL36" s="22"/>
      <c r="BM36" s="22"/>
      <c r="BN36" s="22"/>
      <c r="BO36" s="22"/>
      <c r="BP36" s="22"/>
      <c r="BQ36" s="63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63"/>
      <c r="CH36" s="22"/>
      <c r="CI36" s="63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63"/>
      <c r="DA36" s="22"/>
      <c r="DB36" s="22"/>
      <c r="DC36" s="22"/>
      <c r="DD36" s="22"/>
      <c r="DE36" s="22"/>
      <c r="DF36" s="22"/>
      <c r="DG36" s="22"/>
      <c r="DH36" s="63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74"/>
      <c r="DU36" s="22"/>
      <c r="DV36" s="22"/>
      <c r="DW36" s="22"/>
      <c r="DX36" s="63"/>
      <c r="DY36" s="63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74">
        <v>912.95866925706184</v>
      </c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63"/>
      <c r="GB36" s="22"/>
      <c r="GC36" s="63"/>
    </row>
    <row r="37" spans="1:190" ht="12.75" customHeight="1">
      <c r="A37" s="66">
        <v>1815</v>
      </c>
      <c r="B37" s="22"/>
      <c r="C37" s="22"/>
      <c r="D37" s="22"/>
      <c r="E37" s="22"/>
      <c r="F37" s="22"/>
      <c r="G37" s="22"/>
      <c r="H37" s="74">
        <v>1423.9861009094552</v>
      </c>
      <c r="I37" s="22">
        <v>1876.4657870067435</v>
      </c>
      <c r="J37" s="22"/>
      <c r="K37" s="22">
        <v>884.80189800593666</v>
      </c>
      <c r="L37" s="22"/>
      <c r="M37" s="22">
        <v>2188.8256743715579</v>
      </c>
      <c r="N37" s="63"/>
      <c r="O37" s="74"/>
      <c r="P37" s="22"/>
      <c r="Q37" s="22"/>
      <c r="R37" s="22"/>
      <c r="S37" s="22"/>
      <c r="T37" s="63"/>
      <c r="U37" s="22"/>
      <c r="V37" s="22"/>
      <c r="W37" s="22"/>
      <c r="X37" s="22">
        <v>1426.6425769612047</v>
      </c>
      <c r="Y37" s="63"/>
      <c r="Z37" s="22"/>
      <c r="AA37" s="22"/>
      <c r="AB37" s="22"/>
      <c r="AC37" s="22"/>
      <c r="AD37" s="22"/>
      <c r="AE37" s="22"/>
      <c r="AF37" s="22"/>
      <c r="AH37" s="22"/>
      <c r="AI37" s="22"/>
      <c r="AJ37" s="22"/>
      <c r="AK37" s="22"/>
      <c r="AL37" s="22"/>
      <c r="AM37" s="22"/>
      <c r="AN37" s="22"/>
      <c r="AO37" s="63"/>
      <c r="AP37" s="22"/>
      <c r="AQ37" s="22"/>
      <c r="AR37" s="63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63"/>
      <c r="BI37" s="22"/>
      <c r="BJ37" s="22"/>
      <c r="BK37" s="22"/>
      <c r="BL37" s="22"/>
      <c r="BM37" s="22"/>
      <c r="BN37" s="22"/>
      <c r="BO37" s="22"/>
      <c r="BP37" s="22"/>
      <c r="BQ37" s="63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63"/>
      <c r="CH37" s="22"/>
      <c r="CI37" s="63"/>
      <c r="CJ37" s="22"/>
      <c r="CK37" s="22"/>
      <c r="CL37" s="74">
        <v>507.3906647192365</v>
      </c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63"/>
      <c r="DA37" s="22"/>
      <c r="DB37" s="22"/>
      <c r="DC37" s="22"/>
      <c r="DD37" s="22"/>
      <c r="DE37" s="22"/>
      <c r="DF37" s="22"/>
      <c r="DG37" s="22"/>
      <c r="DH37" s="63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74"/>
      <c r="DU37" s="22"/>
      <c r="DV37" s="22"/>
      <c r="DW37" s="22"/>
      <c r="DX37" s="63"/>
      <c r="DY37" s="63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74">
        <v>758.72913432824748</v>
      </c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63"/>
      <c r="GB37" s="22"/>
      <c r="GC37" s="63"/>
    </row>
    <row r="38" spans="1:190" ht="12.75" customHeight="1">
      <c r="A38" s="66">
        <v>1816</v>
      </c>
      <c r="B38" s="22"/>
      <c r="C38" s="22"/>
      <c r="D38" s="22"/>
      <c r="E38" s="22"/>
      <c r="F38" s="22"/>
      <c r="G38" s="22"/>
      <c r="H38" s="74">
        <v>1402.2126131279651</v>
      </c>
      <c r="I38" s="22">
        <v>1787.6216612044282</v>
      </c>
      <c r="J38" s="22"/>
      <c r="K38" s="22">
        <v>902.0599830647991</v>
      </c>
      <c r="L38" s="22"/>
      <c r="M38" s="22">
        <v>2039.4931538792048</v>
      </c>
      <c r="N38" s="63"/>
      <c r="O38" s="74"/>
      <c r="P38" s="22"/>
      <c r="Q38" s="22"/>
      <c r="R38" s="22"/>
      <c r="S38" s="22"/>
      <c r="T38" s="63"/>
      <c r="U38" s="22"/>
      <c r="V38" s="22"/>
      <c r="W38" s="22"/>
      <c r="X38" s="22">
        <v>1369.0004526395398</v>
      </c>
      <c r="Y38" s="63"/>
      <c r="Z38" s="22"/>
      <c r="AA38" s="22"/>
      <c r="AB38" s="22"/>
      <c r="AC38" s="22"/>
      <c r="AD38" s="22"/>
      <c r="AE38" s="22"/>
      <c r="AF38" s="22"/>
      <c r="AH38" s="22"/>
      <c r="AI38" s="22"/>
      <c r="AJ38" s="22"/>
      <c r="AK38" s="22"/>
      <c r="AL38" s="22"/>
      <c r="AM38" s="22"/>
      <c r="AN38" s="22"/>
      <c r="AO38" s="63"/>
      <c r="AP38" s="22"/>
      <c r="AQ38" s="22"/>
      <c r="AR38" s="63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63"/>
      <c r="BI38" s="22"/>
      <c r="BJ38" s="22"/>
      <c r="BK38" s="22"/>
      <c r="BL38" s="22"/>
      <c r="BM38" s="22"/>
      <c r="BN38" s="22"/>
      <c r="BO38" s="22"/>
      <c r="BP38" s="22"/>
      <c r="BQ38" s="63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63"/>
      <c r="CH38" s="22"/>
      <c r="CI38" s="63"/>
      <c r="CJ38" s="22"/>
      <c r="CK38" s="22"/>
      <c r="CL38" s="74">
        <v>550.81494859928819</v>
      </c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63"/>
      <c r="DA38" s="22"/>
      <c r="DB38" s="22"/>
      <c r="DC38" s="22"/>
      <c r="DD38" s="22"/>
      <c r="DE38" s="22"/>
      <c r="DF38" s="22"/>
      <c r="DG38" s="22"/>
      <c r="DH38" s="63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74"/>
      <c r="DU38" s="22"/>
      <c r="DV38" s="22"/>
      <c r="DW38" s="22"/>
      <c r="DX38" s="63"/>
      <c r="DY38" s="63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74">
        <v>790.99035057553601</v>
      </c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63"/>
      <c r="GB38" s="22"/>
      <c r="GC38" s="63"/>
    </row>
    <row r="39" spans="1:190" ht="12.75" customHeight="1">
      <c r="A39" s="66">
        <v>1817</v>
      </c>
      <c r="B39" s="22"/>
      <c r="C39" s="22"/>
      <c r="D39" s="22"/>
      <c r="E39" s="22"/>
      <c r="F39" s="22"/>
      <c r="G39" s="22"/>
      <c r="H39" s="74">
        <v>1415.2767057968592</v>
      </c>
      <c r="I39" s="22">
        <v>1805.1429060625992</v>
      </c>
      <c r="J39" s="22"/>
      <c r="K39" s="22">
        <v>875.98239604469109</v>
      </c>
      <c r="L39" s="22"/>
      <c r="M39" s="22">
        <v>2041.2886794271935</v>
      </c>
      <c r="N39" s="63"/>
      <c r="O39" s="74"/>
      <c r="P39" s="22"/>
      <c r="Q39" s="22"/>
      <c r="R39" s="22"/>
      <c r="S39" s="22"/>
      <c r="T39" s="63"/>
      <c r="U39" s="22"/>
      <c r="V39" s="22"/>
      <c r="W39" s="22"/>
      <c r="X39" s="22">
        <v>1367.9711289909387</v>
      </c>
      <c r="Y39" s="63"/>
      <c r="Z39" s="22"/>
      <c r="AA39" s="22"/>
      <c r="AB39" s="22"/>
      <c r="AC39" s="22"/>
      <c r="AD39" s="22"/>
      <c r="AE39" s="22"/>
      <c r="AF39" s="22"/>
      <c r="AH39" s="22"/>
      <c r="AI39" s="22"/>
      <c r="AJ39" s="22"/>
      <c r="AK39" s="22"/>
      <c r="AL39" s="22"/>
      <c r="AM39" s="22"/>
      <c r="AN39" s="22"/>
      <c r="AO39" s="63"/>
      <c r="AP39" s="22"/>
      <c r="AQ39" s="22"/>
      <c r="AR39" s="63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63"/>
      <c r="BI39" s="22"/>
      <c r="BJ39" s="22"/>
      <c r="BK39" s="22"/>
      <c r="BL39" s="22"/>
      <c r="BM39" s="22"/>
      <c r="BN39" s="22"/>
      <c r="BO39" s="22"/>
      <c r="BP39" s="22"/>
      <c r="BQ39" s="63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63"/>
      <c r="CH39" s="22"/>
      <c r="CI39" s="63"/>
      <c r="CJ39" s="22"/>
      <c r="CK39" s="22"/>
      <c r="CL39" s="74">
        <v>543.44472569500124</v>
      </c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63"/>
      <c r="DA39" s="22"/>
      <c r="DB39" s="22"/>
      <c r="DC39" s="22"/>
      <c r="DD39" s="22"/>
      <c r="DE39" s="22"/>
      <c r="DF39" s="22"/>
      <c r="DG39" s="22"/>
      <c r="DH39" s="63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74"/>
      <c r="DU39" s="22"/>
      <c r="DV39" s="22"/>
      <c r="DW39" s="22"/>
      <c r="DX39" s="63"/>
      <c r="DY39" s="63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74">
        <v>822.3168344787324</v>
      </c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63"/>
      <c r="GB39" s="22"/>
      <c r="GC39" s="63"/>
    </row>
    <row r="40" spans="1:190" ht="12.75" customHeight="1">
      <c r="A40" s="66">
        <v>1818</v>
      </c>
      <c r="B40" s="22"/>
      <c r="C40" s="22"/>
      <c r="D40" s="22"/>
      <c r="E40" s="22"/>
      <c r="F40" s="22"/>
      <c r="G40" s="22"/>
      <c r="H40" s="74">
        <v>1524.1441447043098</v>
      </c>
      <c r="I40" s="22">
        <v>1833.6247100644464</v>
      </c>
      <c r="J40" s="22"/>
      <c r="K40" s="22">
        <v>883.19647843919654</v>
      </c>
      <c r="L40" s="22"/>
      <c r="M40" s="22">
        <v>2008.3160747864235</v>
      </c>
      <c r="N40" s="63"/>
      <c r="O40" s="74"/>
      <c r="P40" s="22"/>
      <c r="Q40" s="22"/>
      <c r="R40" s="22"/>
      <c r="S40" s="22"/>
      <c r="T40" s="63"/>
      <c r="U40" s="22"/>
      <c r="V40" s="22"/>
      <c r="W40" s="22"/>
      <c r="X40" s="22">
        <v>1372.0884235853432</v>
      </c>
      <c r="Y40" s="63"/>
      <c r="Z40" s="22"/>
      <c r="AA40" s="22"/>
      <c r="AB40" s="22"/>
      <c r="AC40" s="22"/>
      <c r="AD40" s="22"/>
      <c r="AE40" s="22"/>
      <c r="AF40" s="22"/>
      <c r="AH40" s="22"/>
      <c r="AI40" s="22"/>
      <c r="AJ40" s="22"/>
      <c r="AK40" s="22"/>
      <c r="AL40" s="22"/>
      <c r="AM40" s="22"/>
      <c r="AN40" s="22"/>
      <c r="AO40" s="63"/>
      <c r="AP40" s="22"/>
      <c r="AQ40" s="22"/>
      <c r="AR40" s="63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63"/>
      <c r="BI40" s="22"/>
      <c r="BJ40" s="22"/>
      <c r="BK40" s="22"/>
      <c r="BL40" s="22"/>
      <c r="BM40" s="22"/>
      <c r="BN40" s="22"/>
      <c r="BO40" s="22"/>
      <c r="BP40" s="22"/>
      <c r="BQ40" s="63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63"/>
      <c r="CH40" s="22"/>
      <c r="CI40" s="63"/>
      <c r="CJ40" s="22"/>
      <c r="CK40" s="22"/>
      <c r="CL40" s="74">
        <v>532.23109151524966</v>
      </c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63"/>
      <c r="DA40" s="22"/>
      <c r="DB40" s="22"/>
      <c r="DC40" s="22"/>
      <c r="DD40" s="22"/>
      <c r="DE40" s="22"/>
      <c r="DF40" s="22"/>
      <c r="DG40" s="22"/>
      <c r="DH40" s="63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74"/>
      <c r="DU40" s="22"/>
      <c r="DV40" s="22"/>
      <c r="DW40" s="22"/>
      <c r="DX40" s="63"/>
      <c r="DY40" s="63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74">
        <v>872.28621045203511</v>
      </c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63"/>
      <c r="GB40" s="22"/>
      <c r="GC40" s="63"/>
    </row>
    <row r="41" spans="1:190" ht="12.75" customHeight="1">
      <c r="A41" s="66">
        <v>1819</v>
      </c>
      <c r="B41" s="22"/>
      <c r="C41" s="22"/>
      <c r="D41" s="22"/>
      <c r="E41" s="22"/>
      <c r="F41" s="22"/>
      <c r="G41" s="22"/>
      <c r="H41" s="74">
        <v>1511.0800520354157</v>
      </c>
      <c r="I41" s="22">
        <v>1749.1779314678263</v>
      </c>
      <c r="J41" s="22"/>
      <c r="K41" s="22">
        <v>875.49762357615407</v>
      </c>
      <c r="L41" s="22"/>
      <c r="M41" s="22">
        <v>1946.9743848226956</v>
      </c>
      <c r="N41" s="63"/>
      <c r="O41" s="74"/>
      <c r="P41" s="22"/>
      <c r="Q41" s="22"/>
      <c r="R41" s="22"/>
      <c r="S41" s="22"/>
      <c r="T41" s="63"/>
      <c r="U41" s="22"/>
      <c r="V41" s="22"/>
      <c r="W41" s="22"/>
      <c r="X41" s="22">
        <v>1369.0004526395398</v>
      </c>
      <c r="Y41" s="63"/>
      <c r="Z41" s="22"/>
      <c r="AA41" s="22"/>
      <c r="AB41" s="22"/>
      <c r="AC41" s="22"/>
      <c r="AD41" s="22"/>
      <c r="AE41" s="22"/>
      <c r="AF41" s="22"/>
      <c r="AH41" s="22"/>
      <c r="AI41" s="22"/>
      <c r="AJ41" s="22"/>
      <c r="AK41" s="22"/>
      <c r="AL41" s="22"/>
      <c r="AM41" s="22"/>
      <c r="AN41" s="22"/>
      <c r="AO41" s="63"/>
      <c r="AP41" s="22"/>
      <c r="AQ41" s="22"/>
      <c r="AR41" s="63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63"/>
      <c r="BI41" s="22"/>
      <c r="BJ41" s="22"/>
      <c r="BK41" s="22"/>
      <c r="BL41" s="22"/>
      <c r="BM41" s="22"/>
      <c r="BN41" s="22"/>
      <c r="BO41" s="22"/>
      <c r="BP41" s="22"/>
      <c r="BQ41" s="63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63"/>
      <c r="CI41" s="63"/>
      <c r="CJ41" s="22"/>
      <c r="CK41" s="22"/>
      <c r="CL41" s="74">
        <v>533.19053243954238</v>
      </c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63"/>
      <c r="DA41" s="22"/>
      <c r="DB41" s="22"/>
      <c r="DC41" s="22"/>
      <c r="DD41" s="22"/>
      <c r="DE41" s="22"/>
      <c r="DF41" s="22"/>
      <c r="DG41" s="22"/>
      <c r="DH41" s="63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74"/>
      <c r="DU41" s="22"/>
      <c r="DV41" s="22"/>
      <c r="DW41" s="22"/>
      <c r="DX41" s="63"/>
      <c r="DY41" s="63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74">
        <v>754.48194669683517</v>
      </c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63"/>
      <c r="GB41" s="22"/>
      <c r="GC41" s="63"/>
    </row>
    <row r="42" spans="1:190" ht="12.75" customHeight="1">
      <c r="A42" s="66">
        <v>1820</v>
      </c>
      <c r="B42" s="22">
        <v>1218.1656277827249</v>
      </c>
      <c r="C42" s="22"/>
      <c r="D42" s="22">
        <v>1273.5930735930735</v>
      </c>
      <c r="E42" s="22">
        <v>781.00940975192464</v>
      </c>
      <c r="F42" s="22">
        <v>1134.9759999999999</v>
      </c>
      <c r="G42" s="22"/>
      <c r="H42" s="74">
        <v>1511.0800520354157</v>
      </c>
      <c r="I42" s="22">
        <v>1873.5159072685321</v>
      </c>
      <c r="J42" s="22">
        <v>801.03092783505156</v>
      </c>
      <c r="K42" s="22">
        <v>887.67265130390388</v>
      </c>
      <c r="L42" s="22"/>
      <c r="M42" s="22">
        <v>2073.8453528058076</v>
      </c>
      <c r="N42" s="63">
        <v>1527.9617396345839</v>
      </c>
      <c r="O42" s="74">
        <v>877.48204478242496</v>
      </c>
      <c r="P42" s="22"/>
      <c r="Q42" s="22">
        <v>922.9602669093116</v>
      </c>
      <c r="R42" s="22"/>
      <c r="S42" s="22">
        <v>955.85996955859969</v>
      </c>
      <c r="T42" s="68">
        <v>1454.6099673244501</v>
      </c>
      <c r="U42" s="22">
        <v>517.96407185628743</v>
      </c>
      <c r="V42" s="22"/>
      <c r="W42" s="22">
        <v>904.41176470588232</v>
      </c>
      <c r="X42" s="22">
        <v>1360.7658634507306</v>
      </c>
      <c r="Y42" s="63">
        <v>1302.0191635044569</v>
      </c>
      <c r="Z42" s="22" t="s">
        <v>345</v>
      </c>
      <c r="AA42" s="22" t="s">
        <v>345</v>
      </c>
      <c r="AB42" s="22">
        <v>849.02703408645687</v>
      </c>
      <c r="AC42" s="22" t="s">
        <v>345</v>
      </c>
      <c r="AD42" s="22" t="s">
        <v>345</v>
      </c>
      <c r="AE42" s="22" t="s">
        <v>345</v>
      </c>
      <c r="AF42" s="22" t="s">
        <v>345</v>
      </c>
      <c r="AG42" s="68">
        <v>683.16098417313538</v>
      </c>
      <c r="AH42" s="22" t="s">
        <v>345</v>
      </c>
      <c r="AI42" s="22" t="s">
        <v>345</v>
      </c>
      <c r="AJ42" s="22" t="s">
        <v>345</v>
      </c>
      <c r="AK42" s="22" t="s">
        <v>345</v>
      </c>
      <c r="AL42" s="22" t="s">
        <v>345</v>
      </c>
      <c r="AM42" s="22"/>
      <c r="AN42" s="22"/>
      <c r="AO42" s="63" t="s">
        <v>345</v>
      </c>
      <c r="AP42" s="22" t="s">
        <v>345</v>
      </c>
      <c r="AQ42" s="22" t="s">
        <v>345</v>
      </c>
      <c r="AR42" s="63" t="s">
        <v>345</v>
      </c>
      <c r="AS42" s="22" t="s">
        <v>345</v>
      </c>
      <c r="AT42" s="22" t="s">
        <v>345</v>
      </c>
      <c r="AU42" s="22" t="s">
        <v>345</v>
      </c>
      <c r="AV42" s="22" t="s">
        <v>345</v>
      </c>
      <c r="AW42" s="22" t="s">
        <v>345</v>
      </c>
      <c r="AX42" s="22" t="s">
        <v>345</v>
      </c>
      <c r="AY42" s="22" t="s">
        <v>345</v>
      </c>
      <c r="AZ42" s="22" t="s">
        <v>345</v>
      </c>
      <c r="BA42" s="22" t="s">
        <v>345</v>
      </c>
      <c r="BB42" s="22" t="s">
        <v>345</v>
      </c>
      <c r="BC42" s="22" t="s">
        <v>345</v>
      </c>
      <c r="BD42" s="22" t="s">
        <v>345</v>
      </c>
      <c r="BE42" s="22" t="s">
        <v>345</v>
      </c>
      <c r="BF42" s="22" t="s">
        <v>345</v>
      </c>
      <c r="BG42" s="22" t="s">
        <v>345</v>
      </c>
      <c r="BH42" s="63"/>
      <c r="BI42" s="22">
        <v>998.12799556425603</v>
      </c>
      <c r="BJ42" s="22">
        <v>683.4998897217572</v>
      </c>
      <c r="BK42" s="22">
        <v>604.54719513209704</v>
      </c>
      <c r="BL42" s="22">
        <v>533.02652775600245</v>
      </c>
      <c r="BM42" s="22">
        <v>626.82970955128155</v>
      </c>
      <c r="BN42" s="22" t="s">
        <v>345</v>
      </c>
      <c r="BO42" s="22">
        <v>1164.5266130402699</v>
      </c>
      <c r="BP42" s="22">
        <v>374.77362109362457</v>
      </c>
      <c r="BQ42" s="63">
        <v>638.78972364684546</v>
      </c>
      <c r="BR42" s="22" t="s">
        <v>345</v>
      </c>
      <c r="BS42" s="22" t="s">
        <v>345</v>
      </c>
      <c r="BT42" s="22">
        <v>644.45700987257203</v>
      </c>
      <c r="BU42" s="22" t="s">
        <v>345</v>
      </c>
      <c r="BV42" s="22" t="s">
        <v>345</v>
      </c>
      <c r="BW42" s="22" t="s">
        <v>345</v>
      </c>
      <c r="BX42" s="22" t="s">
        <v>345</v>
      </c>
      <c r="BY42" s="22" t="s">
        <v>345</v>
      </c>
      <c r="BZ42" s="22" t="s">
        <v>345</v>
      </c>
      <c r="CA42" s="22">
        <v>700.74812967581045</v>
      </c>
      <c r="CB42" s="22" t="s">
        <v>345</v>
      </c>
      <c r="CC42" s="22" t="s">
        <v>345</v>
      </c>
      <c r="CD42" s="22" t="s">
        <v>345</v>
      </c>
      <c r="CE42" s="22" t="s">
        <v>345</v>
      </c>
      <c r="CF42" s="22" t="s">
        <v>345</v>
      </c>
      <c r="CG42" s="63">
        <v>666.89512025139777</v>
      </c>
      <c r="CH42" s="22">
        <v>636.25</v>
      </c>
      <c r="CI42" s="63">
        <v>628.20572006297357</v>
      </c>
      <c r="CJ42" s="22">
        <v>600</v>
      </c>
      <c r="CK42" s="22"/>
      <c r="CL42" s="74">
        <v>528.41917448126117</v>
      </c>
      <c r="CM42" s="22"/>
      <c r="CN42" s="22">
        <v>584.09926470588232</v>
      </c>
      <c r="CO42" s="22">
        <v>335.02850889192882</v>
      </c>
      <c r="CP42" s="22">
        <v>569.98928188638797</v>
      </c>
      <c r="CQ42" s="22">
        <v>606.42421052631585</v>
      </c>
      <c r="CR42" s="22" t="s">
        <v>345</v>
      </c>
      <c r="CS42" s="22">
        <v>503.99315459212778</v>
      </c>
      <c r="CT42" s="22">
        <v>615</v>
      </c>
      <c r="CU42" s="22">
        <v>602.78745644599303</v>
      </c>
      <c r="CV42" s="22">
        <v>397.06261272867818</v>
      </c>
      <c r="CW42" s="22" t="s">
        <v>345</v>
      </c>
      <c r="CX42" s="22"/>
      <c r="CY42" s="22">
        <v>549.87633965375107</v>
      </c>
      <c r="CZ42" s="63">
        <v>587.98721290637195</v>
      </c>
      <c r="DA42" s="22" t="s">
        <v>345</v>
      </c>
      <c r="DB42" s="22" t="s">
        <v>345</v>
      </c>
      <c r="DC42" s="22" t="s">
        <v>345</v>
      </c>
      <c r="DD42" s="22" t="s">
        <v>345</v>
      </c>
      <c r="DE42" s="22">
        <v>335.02850889192882</v>
      </c>
      <c r="DF42" s="22">
        <v>527.09509998473516</v>
      </c>
      <c r="DG42" s="22">
        <v>556.17352614015567</v>
      </c>
      <c r="DH42" s="63">
        <v>556.16826847329446</v>
      </c>
      <c r="DI42" s="22" t="s">
        <v>345</v>
      </c>
      <c r="DJ42" s="22">
        <v>587.95731707317077</v>
      </c>
      <c r="DK42" s="22">
        <v>588.28911253430931</v>
      </c>
      <c r="DL42" s="22" t="s">
        <v>345</v>
      </c>
      <c r="DM42" s="22">
        <v>589.86175115207368</v>
      </c>
      <c r="DN42" s="22" t="s">
        <v>345</v>
      </c>
      <c r="DO42" s="22">
        <v>656.62650602409633</v>
      </c>
      <c r="DP42" s="22" t="s">
        <v>345</v>
      </c>
      <c r="DQ42" s="22" t="s">
        <v>345</v>
      </c>
      <c r="DR42" s="22" t="s">
        <v>345</v>
      </c>
      <c r="DS42" s="22">
        <v>658.18997756170529</v>
      </c>
      <c r="DT42" s="74">
        <v>740</v>
      </c>
      <c r="DU42" s="22" t="s">
        <v>345</v>
      </c>
      <c r="DV42" s="22" t="s">
        <v>345</v>
      </c>
      <c r="DW42" s="22"/>
      <c r="DX42" s="63">
        <v>672.04201301748981</v>
      </c>
      <c r="DY42" s="63">
        <v>590.70256972825837</v>
      </c>
      <c r="DZ42" s="22">
        <v>430.27147638527333</v>
      </c>
      <c r="EA42" s="22" t="s">
        <v>345</v>
      </c>
      <c r="EB42" s="22" t="s">
        <v>345</v>
      </c>
      <c r="EC42" s="22" t="s">
        <v>345</v>
      </c>
      <c r="ED42" s="22" t="s">
        <v>345</v>
      </c>
      <c r="EE42" s="22" t="s">
        <v>345</v>
      </c>
      <c r="EF42" s="22" t="s">
        <v>345</v>
      </c>
      <c r="EG42" s="22" t="s">
        <v>345</v>
      </c>
      <c r="EH42" s="22" t="s">
        <v>345</v>
      </c>
      <c r="EI42" s="22" t="s">
        <v>345</v>
      </c>
      <c r="EJ42" s="22" t="s">
        <v>345</v>
      </c>
      <c r="EK42" s="22" t="s">
        <v>345</v>
      </c>
      <c r="EL42" s="22" t="s">
        <v>345</v>
      </c>
      <c r="EM42" s="22" t="s">
        <v>345</v>
      </c>
      <c r="EN42" s="22">
        <v>474.964234620887</v>
      </c>
      <c r="EO42" s="22" t="s">
        <v>345</v>
      </c>
      <c r="EP42" s="22" t="s">
        <v>345</v>
      </c>
      <c r="EQ42" s="22" t="s">
        <v>345</v>
      </c>
      <c r="ER42" s="22" t="s">
        <v>345</v>
      </c>
      <c r="ES42" s="22" t="s">
        <v>345</v>
      </c>
      <c r="ET42" s="22" t="s">
        <v>345</v>
      </c>
      <c r="EU42" s="22" t="s">
        <v>345</v>
      </c>
      <c r="EV42" s="22" t="s">
        <v>345</v>
      </c>
      <c r="EW42" s="22" t="s">
        <v>345</v>
      </c>
      <c r="EX42" s="22" t="s">
        <v>345</v>
      </c>
      <c r="EY42" s="22" t="s">
        <v>345</v>
      </c>
      <c r="EZ42" s="22" t="s">
        <v>345</v>
      </c>
      <c r="FA42" s="22" t="s">
        <v>345</v>
      </c>
      <c r="FB42" s="22" t="s">
        <v>345</v>
      </c>
      <c r="FC42" s="22" t="s">
        <v>345</v>
      </c>
      <c r="FD42" s="22" t="s">
        <v>345</v>
      </c>
      <c r="FE42" s="22">
        <v>429.8995909259948</v>
      </c>
      <c r="FF42" s="22" t="s">
        <v>345</v>
      </c>
      <c r="FG42" s="22" t="s">
        <v>345</v>
      </c>
      <c r="FH42" s="22" t="s">
        <v>345</v>
      </c>
      <c r="FI42" s="22" t="s">
        <v>345</v>
      </c>
      <c r="FJ42" s="22" t="s">
        <v>345</v>
      </c>
      <c r="FK42" s="22" t="s">
        <v>345</v>
      </c>
      <c r="FL42" s="22" t="s">
        <v>345</v>
      </c>
      <c r="FM42" s="22" t="s">
        <v>345</v>
      </c>
      <c r="FN42" s="22" t="s">
        <v>345</v>
      </c>
      <c r="FO42" s="22" t="s">
        <v>345</v>
      </c>
      <c r="FP42" s="74">
        <v>745.48097820615862</v>
      </c>
      <c r="FQ42" s="22" t="s">
        <v>345</v>
      </c>
      <c r="FR42" s="22" t="s">
        <v>345</v>
      </c>
      <c r="FS42" s="22" t="s">
        <v>345</v>
      </c>
      <c r="FT42" s="22" t="s">
        <v>345</v>
      </c>
      <c r="FU42" s="22">
        <v>429.71428571428572</v>
      </c>
      <c r="FV42" s="22" t="s">
        <v>345</v>
      </c>
      <c r="FW42" s="22" t="s">
        <v>345</v>
      </c>
      <c r="FX42" s="22" t="s">
        <v>345</v>
      </c>
      <c r="FY42" s="22" t="s">
        <v>345</v>
      </c>
      <c r="FZ42" s="22" t="s">
        <v>345</v>
      </c>
      <c r="GA42" s="63">
        <v>486.49625041423241</v>
      </c>
      <c r="GB42" s="22" t="s">
        <v>345</v>
      </c>
      <c r="GC42" s="63">
        <v>711.63859997378984</v>
      </c>
      <c r="GH42" s="66"/>
    </row>
    <row r="43" spans="1:190" ht="12.75" customHeight="1">
      <c r="A43" s="66">
        <v>1821</v>
      </c>
      <c r="B43" s="22" t="s">
        <v>345</v>
      </c>
      <c r="C43" s="22" t="s">
        <v>345</v>
      </c>
      <c r="D43" s="22">
        <v>1320.4798628963154</v>
      </c>
      <c r="E43" s="22" t="s">
        <v>345</v>
      </c>
      <c r="F43" s="22">
        <v>1224.5390972663699</v>
      </c>
      <c r="G43" s="22" t="s">
        <v>345</v>
      </c>
      <c r="H43" s="74">
        <v>1484.9518666976276</v>
      </c>
      <c r="I43" s="22">
        <v>1836.3117729651742</v>
      </c>
      <c r="J43" s="22" t="s">
        <v>345</v>
      </c>
      <c r="K43" s="22">
        <v>914.38433236477317</v>
      </c>
      <c r="L43" s="22" t="s">
        <v>345</v>
      </c>
      <c r="M43" s="22">
        <v>2074.9652625791991</v>
      </c>
      <c r="O43" s="74" t="s">
        <v>345</v>
      </c>
      <c r="P43" s="22"/>
      <c r="Q43" s="22"/>
      <c r="R43" s="22"/>
      <c r="S43" s="22" t="s">
        <v>345</v>
      </c>
      <c r="T43" s="68" t="s">
        <v>345</v>
      </c>
      <c r="U43" s="22">
        <v>522.65861027190329</v>
      </c>
      <c r="V43" s="22"/>
      <c r="W43" s="22" t="s">
        <v>345</v>
      </c>
      <c r="X43" s="22">
        <v>1382.3816600713549</v>
      </c>
      <c r="Y43" s="63" t="s">
        <v>345</v>
      </c>
      <c r="Z43" s="22" t="s">
        <v>345</v>
      </c>
      <c r="AA43" s="22" t="s">
        <v>345</v>
      </c>
      <c r="AB43" s="22" t="s">
        <v>345</v>
      </c>
      <c r="AC43" s="22" t="s">
        <v>345</v>
      </c>
      <c r="AD43" s="22" t="s">
        <v>345</v>
      </c>
      <c r="AE43" s="22" t="s">
        <v>345</v>
      </c>
      <c r="AF43" s="22" t="s">
        <v>345</v>
      </c>
      <c r="AG43" s="63" t="s">
        <v>345</v>
      </c>
      <c r="AH43" s="22" t="s">
        <v>345</v>
      </c>
      <c r="AI43" s="22" t="s">
        <v>345</v>
      </c>
      <c r="AJ43" s="22" t="s">
        <v>345</v>
      </c>
      <c r="AK43" s="22" t="s">
        <v>345</v>
      </c>
      <c r="AL43" s="22" t="s">
        <v>345</v>
      </c>
      <c r="AM43" s="22"/>
      <c r="AN43" s="22"/>
      <c r="AO43" s="63" t="s">
        <v>345</v>
      </c>
      <c r="AP43" s="22" t="s">
        <v>345</v>
      </c>
      <c r="AQ43" s="22" t="s">
        <v>345</v>
      </c>
      <c r="AR43" s="63" t="s">
        <v>345</v>
      </c>
      <c r="AS43" s="22" t="s">
        <v>345</v>
      </c>
      <c r="AT43" s="22" t="s">
        <v>345</v>
      </c>
      <c r="AU43" s="22" t="s">
        <v>345</v>
      </c>
      <c r="AV43" s="22" t="s">
        <v>345</v>
      </c>
      <c r="AW43" s="22" t="s">
        <v>345</v>
      </c>
      <c r="AX43" s="22" t="s">
        <v>345</v>
      </c>
      <c r="AY43" s="22" t="s">
        <v>345</v>
      </c>
      <c r="AZ43" s="22" t="s">
        <v>345</v>
      </c>
      <c r="BA43" s="22" t="s">
        <v>345</v>
      </c>
      <c r="BB43" s="22" t="s">
        <v>345</v>
      </c>
      <c r="BC43" s="22" t="s">
        <v>345</v>
      </c>
      <c r="BD43" s="22" t="s">
        <v>345</v>
      </c>
      <c r="BE43" s="22" t="s">
        <v>345</v>
      </c>
      <c r="BF43" s="22" t="s">
        <v>345</v>
      </c>
      <c r="BG43" s="22" t="s">
        <v>345</v>
      </c>
      <c r="BH43" s="63"/>
      <c r="BI43" s="22"/>
      <c r="BJ43" s="22"/>
      <c r="BK43" s="22"/>
      <c r="BL43" s="22"/>
      <c r="BM43" s="22"/>
      <c r="BN43" s="22"/>
      <c r="BO43" s="22"/>
      <c r="BP43" s="22"/>
      <c r="BQ43" s="63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 t="s">
        <v>345</v>
      </c>
      <c r="CD43" s="22" t="s">
        <v>345</v>
      </c>
      <c r="CE43" s="22" t="s">
        <v>345</v>
      </c>
      <c r="CF43" s="22" t="s">
        <v>345</v>
      </c>
      <c r="CG43" s="63"/>
      <c r="CH43" s="22" t="s">
        <v>345</v>
      </c>
      <c r="CI43" s="63" t="s">
        <v>345</v>
      </c>
      <c r="CJ43" s="22" t="s">
        <v>345</v>
      </c>
      <c r="CK43" s="22"/>
      <c r="CL43" s="74">
        <v>533.91134163849642</v>
      </c>
      <c r="CM43" s="22"/>
      <c r="CN43" s="22" t="s">
        <v>345</v>
      </c>
      <c r="CO43" s="22"/>
      <c r="CP43" s="22" t="s">
        <v>345</v>
      </c>
      <c r="CQ43" s="22"/>
      <c r="CR43" s="22" t="s">
        <v>345</v>
      </c>
      <c r="CS43" s="22" t="s">
        <v>345</v>
      </c>
      <c r="CT43" s="22" t="s">
        <v>345</v>
      </c>
      <c r="CU43" s="22" t="s">
        <v>345</v>
      </c>
      <c r="CV43" s="22" t="s">
        <v>345</v>
      </c>
      <c r="CW43" s="22" t="s">
        <v>345</v>
      </c>
      <c r="CX43" s="22" t="s">
        <v>345</v>
      </c>
      <c r="CY43" s="22" t="s">
        <v>345</v>
      </c>
      <c r="CZ43" s="63" t="s">
        <v>345</v>
      </c>
      <c r="DA43" s="22" t="s">
        <v>345</v>
      </c>
      <c r="DB43" s="22" t="s">
        <v>345</v>
      </c>
      <c r="DC43" s="22" t="s">
        <v>345</v>
      </c>
      <c r="DD43" s="22" t="s">
        <v>345</v>
      </c>
      <c r="DE43" s="22" t="s">
        <v>345</v>
      </c>
      <c r="DF43" s="22" t="s">
        <v>345</v>
      </c>
      <c r="DG43" s="22" t="s">
        <v>345</v>
      </c>
      <c r="DH43" s="63" t="s">
        <v>345</v>
      </c>
      <c r="DI43" s="22" t="s">
        <v>345</v>
      </c>
      <c r="DJ43" s="22" t="s">
        <v>345</v>
      </c>
      <c r="DK43" s="22" t="s">
        <v>345</v>
      </c>
      <c r="DL43" s="22" t="s">
        <v>345</v>
      </c>
      <c r="DM43" s="22" t="s">
        <v>345</v>
      </c>
      <c r="DN43" s="22" t="s">
        <v>345</v>
      </c>
      <c r="DO43" s="22" t="s">
        <v>345</v>
      </c>
      <c r="DP43" s="22" t="s">
        <v>345</v>
      </c>
      <c r="DQ43" s="22" t="s">
        <v>345</v>
      </c>
      <c r="DR43" s="22" t="s">
        <v>345</v>
      </c>
      <c r="DS43" s="22" t="s">
        <v>345</v>
      </c>
      <c r="DT43" s="22" t="s">
        <v>345</v>
      </c>
      <c r="DU43" s="22" t="s">
        <v>345</v>
      </c>
      <c r="DV43" s="22" t="s">
        <v>345</v>
      </c>
      <c r="DW43" s="22" t="s">
        <v>345</v>
      </c>
      <c r="DX43" s="63" t="s">
        <v>345</v>
      </c>
      <c r="DY43" s="63" t="s">
        <v>345</v>
      </c>
      <c r="DZ43" s="22" t="s">
        <v>345</v>
      </c>
      <c r="EA43" s="22" t="s">
        <v>345</v>
      </c>
      <c r="EB43" s="22" t="s">
        <v>345</v>
      </c>
      <c r="EC43" s="22" t="s">
        <v>345</v>
      </c>
      <c r="ED43" s="22" t="s">
        <v>345</v>
      </c>
      <c r="EE43" s="22" t="s">
        <v>345</v>
      </c>
      <c r="EF43" s="22" t="s">
        <v>345</v>
      </c>
      <c r="EG43" s="22" t="s">
        <v>345</v>
      </c>
      <c r="EH43" s="22" t="s">
        <v>345</v>
      </c>
      <c r="EI43" s="22" t="s">
        <v>345</v>
      </c>
      <c r="EJ43" s="22" t="s">
        <v>345</v>
      </c>
      <c r="EK43" s="22" t="s">
        <v>345</v>
      </c>
      <c r="EL43" s="22" t="s">
        <v>345</v>
      </c>
      <c r="EM43" s="22" t="s">
        <v>345</v>
      </c>
      <c r="EN43" s="22" t="s">
        <v>345</v>
      </c>
      <c r="EO43" s="22" t="s">
        <v>345</v>
      </c>
      <c r="EP43" s="22" t="s">
        <v>345</v>
      </c>
      <c r="EQ43" s="22" t="s">
        <v>345</v>
      </c>
      <c r="ER43" s="22" t="s">
        <v>345</v>
      </c>
      <c r="ES43" s="22" t="s">
        <v>345</v>
      </c>
      <c r="ET43" s="22" t="s">
        <v>345</v>
      </c>
      <c r="EU43" s="22" t="s">
        <v>345</v>
      </c>
      <c r="EV43" s="22" t="s">
        <v>345</v>
      </c>
      <c r="EW43" s="22" t="s">
        <v>345</v>
      </c>
      <c r="EX43" s="22" t="s">
        <v>345</v>
      </c>
      <c r="EY43" s="22" t="s">
        <v>345</v>
      </c>
      <c r="EZ43" s="22" t="s">
        <v>345</v>
      </c>
      <c r="FA43" s="22" t="s">
        <v>345</v>
      </c>
      <c r="FB43" s="22" t="s">
        <v>345</v>
      </c>
      <c r="FC43" s="22" t="s">
        <v>345</v>
      </c>
      <c r="FD43" s="22" t="s">
        <v>345</v>
      </c>
      <c r="FE43" s="22" t="s">
        <v>345</v>
      </c>
      <c r="FF43" s="22" t="s">
        <v>345</v>
      </c>
      <c r="FG43" s="22" t="s">
        <v>345</v>
      </c>
      <c r="FH43" s="22" t="s">
        <v>345</v>
      </c>
      <c r="FI43" s="22" t="s">
        <v>345</v>
      </c>
      <c r="FJ43" s="22" t="s">
        <v>345</v>
      </c>
      <c r="FK43" s="22" t="s">
        <v>345</v>
      </c>
      <c r="FL43" s="22" t="s">
        <v>345</v>
      </c>
      <c r="FM43" s="22" t="s">
        <v>345</v>
      </c>
      <c r="FN43" s="22" t="s">
        <v>345</v>
      </c>
      <c r="FO43" s="22" t="s">
        <v>345</v>
      </c>
      <c r="FP43" s="74">
        <v>879.80135462643887</v>
      </c>
      <c r="FQ43" s="22" t="s">
        <v>345</v>
      </c>
      <c r="FR43" s="22" t="s">
        <v>345</v>
      </c>
      <c r="FS43" s="22" t="s">
        <v>345</v>
      </c>
      <c r="FT43" s="22" t="s">
        <v>345</v>
      </c>
      <c r="FU43" s="22" t="s">
        <v>345</v>
      </c>
      <c r="FV43" s="22" t="s">
        <v>345</v>
      </c>
      <c r="FW43" s="22" t="s">
        <v>345</v>
      </c>
      <c r="FX43" s="22" t="s">
        <v>345</v>
      </c>
      <c r="FY43" s="22" t="s">
        <v>345</v>
      </c>
      <c r="FZ43" s="22" t="s">
        <v>345</v>
      </c>
      <c r="GA43" s="63" t="s">
        <v>345</v>
      </c>
      <c r="GB43" s="22" t="s">
        <v>345</v>
      </c>
      <c r="GC43" s="63"/>
    </row>
    <row r="44" spans="1:190" ht="12.75" customHeight="1">
      <c r="A44" s="66">
        <v>1822</v>
      </c>
      <c r="B44" s="22" t="s">
        <v>345</v>
      </c>
      <c r="C44" s="22" t="s">
        <v>345</v>
      </c>
      <c r="D44" s="22">
        <v>1326.5479219677693</v>
      </c>
      <c r="E44" s="22" t="s">
        <v>345</v>
      </c>
      <c r="F44" s="22">
        <v>1176.1716900741676</v>
      </c>
      <c r="G44" s="22" t="s">
        <v>345</v>
      </c>
      <c r="H44" s="74">
        <v>1502.3706569228198</v>
      </c>
      <c r="I44" s="22">
        <v>1853.3161122222164</v>
      </c>
      <c r="J44" s="22" t="s">
        <v>345</v>
      </c>
      <c r="K44" s="22">
        <v>918.67485710106018</v>
      </c>
      <c r="L44" s="22" t="s">
        <v>345</v>
      </c>
      <c r="M44" s="22">
        <v>2080.183176189455</v>
      </c>
      <c r="N44" s="63" t="s">
        <v>345</v>
      </c>
      <c r="O44" s="74" t="s">
        <v>345</v>
      </c>
      <c r="P44" s="22"/>
      <c r="Q44" s="22"/>
      <c r="R44" s="22"/>
      <c r="S44" s="22" t="s">
        <v>345</v>
      </c>
      <c r="T44" s="68" t="s">
        <v>345</v>
      </c>
      <c r="U44" s="22">
        <v>537.99392097264445</v>
      </c>
      <c r="V44" s="22"/>
      <c r="W44" s="22" t="s">
        <v>345</v>
      </c>
      <c r="X44" s="22">
        <v>1420.4666350695977</v>
      </c>
      <c r="Y44" s="63" t="s">
        <v>345</v>
      </c>
      <c r="Z44" s="22" t="s">
        <v>345</v>
      </c>
      <c r="AA44" s="22" t="s">
        <v>345</v>
      </c>
      <c r="AB44" s="22" t="s">
        <v>345</v>
      </c>
      <c r="AC44" s="22" t="s">
        <v>345</v>
      </c>
      <c r="AD44" s="22" t="s">
        <v>345</v>
      </c>
      <c r="AE44" s="22" t="s">
        <v>345</v>
      </c>
      <c r="AF44" s="22" t="s">
        <v>345</v>
      </c>
      <c r="AG44" s="63" t="s">
        <v>345</v>
      </c>
      <c r="AH44" s="22" t="s">
        <v>345</v>
      </c>
      <c r="AI44" s="22" t="s">
        <v>345</v>
      </c>
      <c r="AJ44" s="22" t="s">
        <v>345</v>
      </c>
      <c r="AK44" s="22" t="s">
        <v>345</v>
      </c>
      <c r="AL44" s="22" t="s">
        <v>345</v>
      </c>
      <c r="AM44" s="22"/>
      <c r="AN44" s="22"/>
      <c r="AO44" s="63" t="s">
        <v>345</v>
      </c>
      <c r="AP44" s="22" t="s">
        <v>345</v>
      </c>
      <c r="AQ44" s="22" t="s">
        <v>345</v>
      </c>
      <c r="AR44" s="63" t="s">
        <v>345</v>
      </c>
      <c r="AS44" s="22" t="s">
        <v>345</v>
      </c>
      <c r="AT44" s="22" t="s">
        <v>345</v>
      </c>
      <c r="AU44" s="22" t="s">
        <v>345</v>
      </c>
      <c r="AV44" s="22" t="s">
        <v>345</v>
      </c>
      <c r="AW44" s="22" t="s">
        <v>345</v>
      </c>
      <c r="AX44" s="22" t="s">
        <v>345</v>
      </c>
      <c r="AY44" s="22" t="s">
        <v>345</v>
      </c>
      <c r="AZ44" s="22" t="s">
        <v>345</v>
      </c>
      <c r="BA44" s="22" t="s">
        <v>345</v>
      </c>
      <c r="BB44" s="22" t="s">
        <v>345</v>
      </c>
      <c r="BC44" s="22" t="s">
        <v>345</v>
      </c>
      <c r="BD44" s="22" t="s">
        <v>345</v>
      </c>
      <c r="BE44" s="22" t="s">
        <v>345</v>
      </c>
      <c r="BF44" s="22" t="s">
        <v>345</v>
      </c>
      <c r="BG44" s="22" t="s">
        <v>345</v>
      </c>
      <c r="BH44" s="63"/>
      <c r="BI44" s="22"/>
      <c r="BJ44" s="22"/>
      <c r="BK44" s="22"/>
      <c r="BL44" s="22"/>
      <c r="BM44" s="22"/>
      <c r="BN44" s="22"/>
      <c r="BO44" s="22"/>
      <c r="BP44" s="22"/>
      <c r="BQ44" s="63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 t="s">
        <v>345</v>
      </c>
      <c r="CD44" s="22" t="s">
        <v>345</v>
      </c>
      <c r="CE44" s="22" t="s">
        <v>345</v>
      </c>
      <c r="CF44" s="22" t="s">
        <v>345</v>
      </c>
      <c r="CG44" s="63" t="s">
        <v>345</v>
      </c>
      <c r="CH44" s="22" t="s">
        <v>345</v>
      </c>
      <c r="CI44" s="63" t="s">
        <v>345</v>
      </c>
      <c r="CJ44" s="22" t="s">
        <v>345</v>
      </c>
      <c r="CK44" s="22"/>
      <c r="CL44" s="74">
        <v>533.18785705734877</v>
      </c>
      <c r="CM44" s="22"/>
      <c r="CN44" s="22" t="s">
        <v>345</v>
      </c>
      <c r="CO44" s="22"/>
      <c r="CP44" s="22" t="s">
        <v>345</v>
      </c>
      <c r="CQ44" s="22"/>
      <c r="CR44" s="22" t="s">
        <v>345</v>
      </c>
      <c r="CS44" s="22" t="s">
        <v>345</v>
      </c>
      <c r="CT44" s="22" t="s">
        <v>345</v>
      </c>
      <c r="CU44" s="22" t="s">
        <v>345</v>
      </c>
      <c r="CV44" s="22" t="s">
        <v>345</v>
      </c>
      <c r="CW44" s="22" t="s">
        <v>345</v>
      </c>
      <c r="CX44" s="22" t="s">
        <v>345</v>
      </c>
      <c r="CY44" s="22" t="s">
        <v>345</v>
      </c>
      <c r="CZ44" s="63" t="s">
        <v>345</v>
      </c>
      <c r="DA44" s="22" t="s">
        <v>345</v>
      </c>
      <c r="DB44" s="22" t="s">
        <v>345</v>
      </c>
      <c r="DC44" s="22" t="s">
        <v>345</v>
      </c>
      <c r="DD44" s="22" t="s">
        <v>345</v>
      </c>
      <c r="DE44" s="22" t="s">
        <v>345</v>
      </c>
      <c r="DF44" s="22" t="s">
        <v>345</v>
      </c>
      <c r="DG44" s="22" t="s">
        <v>345</v>
      </c>
      <c r="DH44" s="63" t="s">
        <v>345</v>
      </c>
      <c r="DI44" s="22" t="s">
        <v>345</v>
      </c>
      <c r="DJ44" s="22" t="s">
        <v>345</v>
      </c>
      <c r="DK44" s="22" t="s">
        <v>345</v>
      </c>
      <c r="DL44" s="22" t="s">
        <v>345</v>
      </c>
      <c r="DM44" s="22" t="s">
        <v>345</v>
      </c>
      <c r="DN44" s="22" t="s">
        <v>345</v>
      </c>
      <c r="DO44" s="22" t="s">
        <v>345</v>
      </c>
      <c r="DP44" s="22" t="s">
        <v>345</v>
      </c>
      <c r="DQ44" s="22" t="s">
        <v>345</v>
      </c>
      <c r="DR44" s="22" t="s">
        <v>345</v>
      </c>
      <c r="DS44" s="22" t="s">
        <v>345</v>
      </c>
      <c r="DT44" s="22" t="s">
        <v>345</v>
      </c>
      <c r="DU44" s="22" t="s">
        <v>345</v>
      </c>
      <c r="DV44" s="22" t="s">
        <v>345</v>
      </c>
      <c r="DW44" s="22" t="s">
        <v>345</v>
      </c>
      <c r="DX44" s="63" t="s">
        <v>345</v>
      </c>
      <c r="DY44" s="63" t="s">
        <v>345</v>
      </c>
      <c r="DZ44" s="22" t="s">
        <v>345</v>
      </c>
      <c r="EA44" s="22" t="s">
        <v>345</v>
      </c>
      <c r="EB44" s="22" t="s">
        <v>345</v>
      </c>
      <c r="EC44" s="22" t="s">
        <v>345</v>
      </c>
      <c r="ED44" s="22" t="s">
        <v>345</v>
      </c>
      <c r="EE44" s="22" t="s">
        <v>345</v>
      </c>
      <c r="EF44" s="22" t="s">
        <v>345</v>
      </c>
      <c r="EG44" s="22" t="s">
        <v>345</v>
      </c>
      <c r="EH44" s="22" t="s">
        <v>345</v>
      </c>
      <c r="EI44" s="22" t="s">
        <v>345</v>
      </c>
      <c r="EJ44" s="22" t="s">
        <v>345</v>
      </c>
      <c r="EK44" s="22" t="s">
        <v>345</v>
      </c>
      <c r="EL44" s="22" t="s">
        <v>345</v>
      </c>
      <c r="EM44" s="22" t="s">
        <v>345</v>
      </c>
      <c r="EN44" s="22" t="s">
        <v>345</v>
      </c>
      <c r="EO44" s="22" t="s">
        <v>345</v>
      </c>
      <c r="EP44" s="22" t="s">
        <v>345</v>
      </c>
      <c r="EQ44" s="22" t="s">
        <v>345</v>
      </c>
      <c r="ER44" s="22" t="s">
        <v>345</v>
      </c>
      <c r="ES44" s="22" t="s">
        <v>345</v>
      </c>
      <c r="ET44" s="22" t="s">
        <v>345</v>
      </c>
      <c r="EU44" s="22" t="s">
        <v>345</v>
      </c>
      <c r="EV44" s="22" t="s">
        <v>345</v>
      </c>
      <c r="EW44" s="22" t="s">
        <v>345</v>
      </c>
      <c r="EX44" s="22" t="s">
        <v>345</v>
      </c>
      <c r="EY44" s="22" t="s">
        <v>345</v>
      </c>
      <c r="EZ44" s="22" t="s">
        <v>345</v>
      </c>
      <c r="FA44" s="22" t="s">
        <v>345</v>
      </c>
      <c r="FB44" s="22" t="s">
        <v>345</v>
      </c>
      <c r="FC44" s="22" t="s">
        <v>345</v>
      </c>
      <c r="FD44" s="22" t="s">
        <v>345</v>
      </c>
      <c r="FE44" s="22" t="s">
        <v>345</v>
      </c>
      <c r="FF44" s="22" t="s">
        <v>345</v>
      </c>
      <c r="FG44" s="22" t="s">
        <v>345</v>
      </c>
      <c r="FH44" s="22" t="s">
        <v>345</v>
      </c>
      <c r="FI44" s="22" t="s">
        <v>345</v>
      </c>
      <c r="FJ44" s="22" t="s">
        <v>345</v>
      </c>
      <c r="FK44" s="22" t="s">
        <v>345</v>
      </c>
      <c r="FL44" s="22" t="s">
        <v>345</v>
      </c>
      <c r="FM44" s="22" t="s">
        <v>345</v>
      </c>
      <c r="FN44" s="22" t="s">
        <v>345</v>
      </c>
      <c r="FO44" s="22" t="s">
        <v>345</v>
      </c>
      <c r="FP44" s="74">
        <v>820.80730074938629</v>
      </c>
      <c r="FQ44" s="22" t="s">
        <v>345</v>
      </c>
      <c r="FR44" s="22" t="s">
        <v>345</v>
      </c>
      <c r="FS44" s="22" t="s">
        <v>345</v>
      </c>
      <c r="FT44" s="22" t="s">
        <v>345</v>
      </c>
      <c r="FU44" s="22" t="s">
        <v>345</v>
      </c>
      <c r="FV44" s="22" t="s">
        <v>345</v>
      </c>
      <c r="FW44" s="22" t="s">
        <v>345</v>
      </c>
      <c r="FX44" s="22" t="s">
        <v>345</v>
      </c>
      <c r="FY44" s="22" t="s">
        <v>345</v>
      </c>
      <c r="FZ44" s="22" t="s">
        <v>345</v>
      </c>
      <c r="GA44" s="63" t="s">
        <v>345</v>
      </c>
      <c r="GB44" s="22" t="s">
        <v>345</v>
      </c>
      <c r="GC44" s="63"/>
    </row>
    <row r="45" spans="1:190" ht="12.75" customHeight="1">
      <c r="A45" s="66">
        <v>1823</v>
      </c>
      <c r="B45" s="22" t="s">
        <v>345</v>
      </c>
      <c r="C45" s="22" t="s">
        <v>345</v>
      </c>
      <c r="D45" s="22">
        <v>1307.6923076923076</v>
      </c>
      <c r="E45" s="22" t="s">
        <v>345</v>
      </c>
      <c r="F45" s="22">
        <v>1213.1640808650682</v>
      </c>
      <c r="G45" s="22" t="s">
        <v>345</v>
      </c>
      <c r="H45" s="74">
        <v>1515.4347495917139</v>
      </c>
      <c r="I45" s="22">
        <v>1944.6434125008716</v>
      </c>
      <c r="J45" s="22" t="s">
        <v>345</v>
      </c>
      <c r="K45" s="22">
        <v>908.77780990436258</v>
      </c>
      <c r="L45" s="22" t="s">
        <v>345</v>
      </c>
      <c r="M45" s="22">
        <v>2107.4972380237618</v>
      </c>
      <c r="N45" s="63" t="s">
        <v>345</v>
      </c>
      <c r="O45" s="74" t="s">
        <v>345</v>
      </c>
      <c r="P45" s="22"/>
      <c r="Q45" s="22"/>
      <c r="R45" s="22"/>
      <c r="S45" s="22" t="s">
        <v>345</v>
      </c>
      <c r="T45" s="68" t="s">
        <v>345</v>
      </c>
      <c r="U45" s="22">
        <v>556.23100303951367</v>
      </c>
      <c r="V45" s="22"/>
      <c r="W45" s="22" t="s">
        <v>345</v>
      </c>
      <c r="X45" s="22">
        <v>1405.0267803405802</v>
      </c>
      <c r="Y45" s="63" t="s">
        <v>345</v>
      </c>
      <c r="Z45" s="22" t="s">
        <v>345</v>
      </c>
      <c r="AA45" s="22" t="s">
        <v>345</v>
      </c>
      <c r="AB45" s="22" t="s">
        <v>345</v>
      </c>
      <c r="AC45" s="22" t="s">
        <v>345</v>
      </c>
      <c r="AD45" s="22" t="s">
        <v>345</v>
      </c>
      <c r="AE45" s="22" t="s">
        <v>345</v>
      </c>
      <c r="AF45" s="22" t="s">
        <v>345</v>
      </c>
      <c r="AG45" s="63" t="s">
        <v>345</v>
      </c>
      <c r="AH45" s="22" t="s">
        <v>345</v>
      </c>
      <c r="AI45" s="22" t="s">
        <v>345</v>
      </c>
      <c r="AJ45" s="22" t="s">
        <v>345</v>
      </c>
      <c r="AK45" s="22" t="s">
        <v>345</v>
      </c>
      <c r="AL45" s="22" t="s">
        <v>345</v>
      </c>
      <c r="AM45" s="22"/>
      <c r="AN45" s="22"/>
      <c r="AO45" s="63" t="s">
        <v>345</v>
      </c>
      <c r="AP45" s="22" t="s">
        <v>345</v>
      </c>
      <c r="AQ45" s="22" t="s">
        <v>345</v>
      </c>
      <c r="AR45" s="63" t="s">
        <v>345</v>
      </c>
      <c r="AS45" s="22" t="s">
        <v>345</v>
      </c>
      <c r="AT45" s="22" t="s">
        <v>345</v>
      </c>
      <c r="AU45" s="22" t="s">
        <v>345</v>
      </c>
      <c r="AV45" s="22" t="s">
        <v>345</v>
      </c>
      <c r="AW45" s="22" t="s">
        <v>345</v>
      </c>
      <c r="AX45" s="22" t="s">
        <v>345</v>
      </c>
      <c r="AY45" s="22" t="s">
        <v>345</v>
      </c>
      <c r="AZ45" s="22" t="s">
        <v>345</v>
      </c>
      <c r="BA45" s="22" t="s">
        <v>345</v>
      </c>
      <c r="BB45" s="22" t="s">
        <v>345</v>
      </c>
      <c r="BC45" s="22" t="s">
        <v>345</v>
      </c>
      <c r="BD45" s="22" t="s">
        <v>345</v>
      </c>
      <c r="BE45" s="22" t="s">
        <v>345</v>
      </c>
      <c r="BF45" s="22" t="s">
        <v>345</v>
      </c>
      <c r="BG45" s="22" t="s">
        <v>345</v>
      </c>
      <c r="BH45" s="63" t="s">
        <v>345</v>
      </c>
      <c r="BI45" s="22"/>
      <c r="BJ45" s="22"/>
      <c r="BK45" s="22"/>
      <c r="BL45" s="22"/>
      <c r="BM45" s="22"/>
      <c r="BN45" s="22"/>
      <c r="BO45" s="22"/>
      <c r="BP45" s="22"/>
      <c r="BQ45" s="63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 t="s">
        <v>345</v>
      </c>
      <c r="CD45" s="22" t="s">
        <v>345</v>
      </c>
      <c r="CE45" s="22" t="s">
        <v>345</v>
      </c>
      <c r="CF45" s="22" t="s">
        <v>345</v>
      </c>
      <c r="CG45" s="63" t="s">
        <v>345</v>
      </c>
      <c r="CH45" s="22" t="s">
        <v>345</v>
      </c>
      <c r="CI45" s="63" t="s">
        <v>345</v>
      </c>
      <c r="CJ45" s="22" t="s">
        <v>345</v>
      </c>
      <c r="CK45" s="22"/>
      <c r="CL45" s="74">
        <v>533.8672354992575</v>
      </c>
      <c r="CM45" s="22"/>
      <c r="CN45" s="22" t="s">
        <v>345</v>
      </c>
      <c r="CO45" s="22"/>
      <c r="CP45" s="22" t="s">
        <v>345</v>
      </c>
      <c r="CQ45" s="22"/>
      <c r="CR45" s="22" t="s">
        <v>345</v>
      </c>
      <c r="CS45" s="22" t="s">
        <v>345</v>
      </c>
      <c r="CT45" s="22" t="s">
        <v>345</v>
      </c>
      <c r="CU45" s="22" t="s">
        <v>345</v>
      </c>
      <c r="CV45" s="22" t="s">
        <v>345</v>
      </c>
      <c r="CW45" s="22" t="s">
        <v>345</v>
      </c>
      <c r="CX45" s="22" t="s">
        <v>345</v>
      </c>
      <c r="CY45" s="22" t="s">
        <v>345</v>
      </c>
      <c r="CZ45" s="63" t="s">
        <v>345</v>
      </c>
      <c r="DA45" s="22" t="s">
        <v>345</v>
      </c>
      <c r="DB45" s="22" t="s">
        <v>345</v>
      </c>
      <c r="DC45" s="22" t="s">
        <v>345</v>
      </c>
      <c r="DD45" s="22" t="s">
        <v>345</v>
      </c>
      <c r="DE45" s="22" t="s">
        <v>345</v>
      </c>
      <c r="DF45" s="22" t="s">
        <v>345</v>
      </c>
      <c r="DG45" s="22" t="s">
        <v>345</v>
      </c>
      <c r="DH45" s="63" t="s">
        <v>345</v>
      </c>
      <c r="DI45" s="22" t="s">
        <v>345</v>
      </c>
      <c r="DJ45" s="22" t="s">
        <v>345</v>
      </c>
      <c r="DK45" s="22" t="s">
        <v>345</v>
      </c>
      <c r="DL45" s="22" t="s">
        <v>345</v>
      </c>
      <c r="DM45" s="22" t="s">
        <v>345</v>
      </c>
      <c r="DN45" s="22" t="s">
        <v>345</v>
      </c>
      <c r="DO45" s="22" t="s">
        <v>345</v>
      </c>
      <c r="DP45" s="22" t="s">
        <v>345</v>
      </c>
      <c r="DQ45" s="22" t="s">
        <v>345</v>
      </c>
      <c r="DR45" s="22" t="s">
        <v>345</v>
      </c>
      <c r="DS45" s="22" t="s">
        <v>345</v>
      </c>
      <c r="DT45" s="22" t="s">
        <v>345</v>
      </c>
      <c r="DU45" s="22" t="s">
        <v>345</v>
      </c>
      <c r="DV45" s="22" t="s">
        <v>345</v>
      </c>
      <c r="DW45" s="22" t="s">
        <v>345</v>
      </c>
      <c r="DX45" s="63" t="s">
        <v>345</v>
      </c>
      <c r="DY45" s="63" t="s">
        <v>345</v>
      </c>
      <c r="DZ45" s="22" t="s">
        <v>345</v>
      </c>
      <c r="EA45" s="22" t="s">
        <v>345</v>
      </c>
      <c r="EB45" s="22" t="s">
        <v>345</v>
      </c>
      <c r="EC45" s="22" t="s">
        <v>345</v>
      </c>
      <c r="ED45" s="22" t="s">
        <v>345</v>
      </c>
      <c r="EE45" s="22" t="s">
        <v>345</v>
      </c>
      <c r="EF45" s="22" t="s">
        <v>345</v>
      </c>
      <c r="EG45" s="22" t="s">
        <v>345</v>
      </c>
      <c r="EH45" s="22" t="s">
        <v>345</v>
      </c>
      <c r="EI45" s="22" t="s">
        <v>345</v>
      </c>
      <c r="EJ45" s="22" t="s">
        <v>345</v>
      </c>
      <c r="EK45" s="22" t="s">
        <v>345</v>
      </c>
      <c r="EL45" s="22" t="s">
        <v>345</v>
      </c>
      <c r="EM45" s="22" t="s">
        <v>345</v>
      </c>
      <c r="EN45" s="22" t="s">
        <v>345</v>
      </c>
      <c r="EO45" s="22" t="s">
        <v>345</v>
      </c>
      <c r="EP45" s="22" t="s">
        <v>345</v>
      </c>
      <c r="EQ45" s="22" t="s">
        <v>345</v>
      </c>
      <c r="ER45" s="22" t="s">
        <v>345</v>
      </c>
      <c r="ES45" s="22" t="s">
        <v>345</v>
      </c>
      <c r="ET45" s="22" t="s">
        <v>345</v>
      </c>
      <c r="EU45" s="22" t="s">
        <v>345</v>
      </c>
      <c r="EV45" s="22" t="s">
        <v>345</v>
      </c>
      <c r="EW45" s="22" t="s">
        <v>345</v>
      </c>
      <c r="EX45" s="22" t="s">
        <v>345</v>
      </c>
      <c r="EY45" s="22" t="s">
        <v>345</v>
      </c>
      <c r="EZ45" s="22" t="s">
        <v>345</v>
      </c>
      <c r="FA45" s="22" t="s">
        <v>345</v>
      </c>
      <c r="FB45" s="22" t="s">
        <v>345</v>
      </c>
      <c r="FC45" s="22" t="s">
        <v>345</v>
      </c>
      <c r="FD45" s="22" t="s">
        <v>345</v>
      </c>
      <c r="FE45" s="22" t="s">
        <v>345</v>
      </c>
      <c r="FF45" s="22" t="s">
        <v>345</v>
      </c>
      <c r="FG45" s="22" t="s">
        <v>345</v>
      </c>
      <c r="FH45" s="22" t="s">
        <v>345</v>
      </c>
      <c r="FI45" s="22" t="s">
        <v>345</v>
      </c>
      <c r="FJ45" s="22" t="s">
        <v>345</v>
      </c>
      <c r="FK45" s="22" t="s">
        <v>345</v>
      </c>
      <c r="FL45" s="22" t="s">
        <v>345</v>
      </c>
      <c r="FM45" s="22" t="s">
        <v>345</v>
      </c>
      <c r="FN45" s="22" t="s">
        <v>345</v>
      </c>
      <c r="FO45" s="22" t="s">
        <v>345</v>
      </c>
      <c r="FP45" s="74"/>
      <c r="FQ45" s="22" t="s">
        <v>345</v>
      </c>
      <c r="FR45" s="22" t="s">
        <v>345</v>
      </c>
      <c r="FS45" s="22" t="s">
        <v>345</v>
      </c>
      <c r="FT45" s="22" t="s">
        <v>345</v>
      </c>
      <c r="FU45" s="22" t="s">
        <v>345</v>
      </c>
      <c r="FV45" s="22" t="s">
        <v>345</v>
      </c>
      <c r="FW45" s="22" t="s">
        <v>345</v>
      </c>
      <c r="FX45" s="22" t="s">
        <v>345</v>
      </c>
      <c r="FY45" s="22" t="s">
        <v>345</v>
      </c>
      <c r="FZ45" s="22" t="s">
        <v>345</v>
      </c>
      <c r="GA45" s="63" t="s">
        <v>345</v>
      </c>
      <c r="GB45" s="22" t="s">
        <v>345</v>
      </c>
      <c r="GC45" s="63"/>
    </row>
    <row r="46" spans="1:190" ht="12.75" customHeight="1">
      <c r="A46" s="66">
        <v>1824</v>
      </c>
      <c r="B46" s="22" t="s">
        <v>345</v>
      </c>
      <c r="C46" s="22" t="s">
        <v>345</v>
      </c>
      <c r="D46" s="22">
        <v>1328.1121187139324</v>
      </c>
      <c r="E46" s="22" t="s">
        <v>345</v>
      </c>
      <c r="F46" s="22">
        <v>1245.8368350608521</v>
      </c>
      <c r="G46" s="22" t="s">
        <v>345</v>
      </c>
      <c r="H46" s="74">
        <v>1554.6270275983964</v>
      </c>
      <c r="I46" s="22">
        <v>1931.2351584563539</v>
      </c>
      <c r="J46" s="22" t="s">
        <v>345</v>
      </c>
      <c r="K46" s="22">
        <v>933.42458014477575</v>
      </c>
      <c r="L46" s="22" t="s">
        <v>345</v>
      </c>
      <c r="M46" s="22">
        <v>2190.7297478304931</v>
      </c>
      <c r="N46" s="63" t="s">
        <v>345</v>
      </c>
      <c r="O46" s="74" t="s">
        <v>345</v>
      </c>
      <c r="P46" s="22"/>
      <c r="Q46" s="22"/>
      <c r="R46" s="22"/>
      <c r="S46" s="22" t="s">
        <v>345</v>
      </c>
      <c r="T46" s="68" t="s">
        <v>345</v>
      </c>
      <c r="U46" s="22">
        <v>587.34939759036138</v>
      </c>
      <c r="V46" s="22"/>
      <c r="W46" s="22" t="s">
        <v>345</v>
      </c>
      <c r="X46" s="22">
        <v>1443.1117553388228</v>
      </c>
      <c r="Y46" s="63" t="s">
        <v>345</v>
      </c>
      <c r="Z46" s="22" t="s">
        <v>345</v>
      </c>
      <c r="AA46" s="22" t="s">
        <v>345</v>
      </c>
      <c r="AB46" s="22" t="s">
        <v>345</v>
      </c>
      <c r="AC46" s="22" t="s">
        <v>345</v>
      </c>
      <c r="AD46" s="22" t="s">
        <v>345</v>
      </c>
      <c r="AE46" s="22" t="s">
        <v>345</v>
      </c>
      <c r="AF46" s="22" t="s">
        <v>345</v>
      </c>
      <c r="AG46" s="63" t="s">
        <v>345</v>
      </c>
      <c r="AH46" s="22" t="s">
        <v>345</v>
      </c>
      <c r="AI46" s="22" t="s">
        <v>345</v>
      </c>
      <c r="AJ46" s="22" t="s">
        <v>345</v>
      </c>
      <c r="AK46" s="22" t="s">
        <v>345</v>
      </c>
      <c r="AL46" s="22" t="s">
        <v>345</v>
      </c>
      <c r="AM46" s="22"/>
      <c r="AN46" s="22"/>
      <c r="AO46" s="63" t="s">
        <v>345</v>
      </c>
      <c r="AP46" s="22" t="s">
        <v>345</v>
      </c>
      <c r="AQ46" s="22" t="s">
        <v>345</v>
      </c>
      <c r="AR46" s="63" t="s">
        <v>345</v>
      </c>
      <c r="AS46" s="22" t="s">
        <v>345</v>
      </c>
      <c r="AT46" s="22" t="s">
        <v>345</v>
      </c>
      <c r="AU46" s="22" t="s">
        <v>345</v>
      </c>
      <c r="AV46" s="22" t="s">
        <v>345</v>
      </c>
      <c r="AW46" s="22" t="s">
        <v>345</v>
      </c>
      <c r="AX46" s="22" t="s">
        <v>345</v>
      </c>
      <c r="AY46" s="22" t="s">
        <v>345</v>
      </c>
      <c r="AZ46" s="22" t="s">
        <v>345</v>
      </c>
      <c r="BA46" s="22" t="s">
        <v>345</v>
      </c>
      <c r="BB46" s="22" t="s">
        <v>345</v>
      </c>
      <c r="BC46" s="22" t="s">
        <v>345</v>
      </c>
      <c r="BD46" s="22" t="s">
        <v>345</v>
      </c>
      <c r="BE46" s="22" t="s">
        <v>345</v>
      </c>
      <c r="BF46" s="22" t="s">
        <v>345</v>
      </c>
      <c r="BG46" s="22" t="s">
        <v>345</v>
      </c>
      <c r="BH46" s="63" t="s">
        <v>345</v>
      </c>
      <c r="BI46" s="22"/>
      <c r="BJ46" s="22"/>
      <c r="BK46" s="22"/>
      <c r="BL46" s="22"/>
      <c r="BM46" s="22"/>
      <c r="BN46" s="22"/>
      <c r="BO46" s="22"/>
      <c r="BP46" s="22"/>
      <c r="BQ46" s="63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 t="s">
        <v>345</v>
      </c>
      <c r="CD46" s="22" t="s">
        <v>345</v>
      </c>
      <c r="CE46" s="22" t="s">
        <v>345</v>
      </c>
      <c r="CF46" s="22" t="s">
        <v>345</v>
      </c>
      <c r="CG46" s="63" t="s">
        <v>345</v>
      </c>
      <c r="CH46" s="22" t="s">
        <v>345</v>
      </c>
      <c r="CI46" s="63" t="s">
        <v>345</v>
      </c>
      <c r="CJ46" s="22" t="s">
        <v>345</v>
      </c>
      <c r="CK46" s="22"/>
      <c r="CL46" s="74">
        <v>507.27212401349681</v>
      </c>
      <c r="CM46" s="22"/>
      <c r="CN46" s="22" t="s">
        <v>345</v>
      </c>
      <c r="CO46" s="22"/>
      <c r="CP46" s="22" t="s">
        <v>345</v>
      </c>
      <c r="CQ46" s="22"/>
      <c r="CR46" s="22" t="s">
        <v>345</v>
      </c>
      <c r="CS46" s="22" t="s">
        <v>345</v>
      </c>
      <c r="CT46" s="22" t="s">
        <v>345</v>
      </c>
      <c r="CU46" s="22" t="s">
        <v>345</v>
      </c>
      <c r="CV46" s="22" t="s">
        <v>345</v>
      </c>
      <c r="CW46" s="22" t="s">
        <v>345</v>
      </c>
      <c r="CX46" s="22" t="s">
        <v>345</v>
      </c>
      <c r="CY46" s="22" t="s">
        <v>345</v>
      </c>
      <c r="CZ46" s="63" t="s">
        <v>345</v>
      </c>
      <c r="DA46" s="22" t="s">
        <v>345</v>
      </c>
      <c r="DB46" s="22" t="s">
        <v>345</v>
      </c>
      <c r="DC46" s="22" t="s">
        <v>345</v>
      </c>
      <c r="DD46" s="22" t="s">
        <v>345</v>
      </c>
      <c r="DE46" s="22" t="s">
        <v>345</v>
      </c>
      <c r="DF46" s="22" t="s">
        <v>345</v>
      </c>
      <c r="DG46" s="22" t="s">
        <v>345</v>
      </c>
      <c r="DH46" s="63" t="s">
        <v>345</v>
      </c>
      <c r="DI46" s="22" t="s">
        <v>345</v>
      </c>
      <c r="DJ46" s="22" t="s">
        <v>345</v>
      </c>
      <c r="DK46" s="22" t="s">
        <v>345</v>
      </c>
      <c r="DL46" s="22" t="s">
        <v>345</v>
      </c>
      <c r="DM46" s="22" t="s">
        <v>345</v>
      </c>
      <c r="DN46" s="22" t="s">
        <v>345</v>
      </c>
      <c r="DO46" s="22" t="s">
        <v>345</v>
      </c>
      <c r="DP46" s="22" t="s">
        <v>345</v>
      </c>
      <c r="DQ46" s="22" t="s">
        <v>345</v>
      </c>
      <c r="DR46" s="22" t="s">
        <v>345</v>
      </c>
      <c r="DS46" s="22" t="s">
        <v>345</v>
      </c>
      <c r="DT46" s="22" t="s">
        <v>345</v>
      </c>
      <c r="DU46" s="22" t="s">
        <v>345</v>
      </c>
      <c r="DV46" s="22" t="s">
        <v>345</v>
      </c>
      <c r="DW46" s="22" t="s">
        <v>345</v>
      </c>
      <c r="DX46" s="63" t="s">
        <v>345</v>
      </c>
      <c r="DY46" s="63" t="s">
        <v>345</v>
      </c>
      <c r="DZ46" s="22" t="s">
        <v>345</v>
      </c>
      <c r="EA46" s="22" t="s">
        <v>345</v>
      </c>
      <c r="EB46" s="22" t="s">
        <v>345</v>
      </c>
      <c r="EC46" s="22" t="s">
        <v>345</v>
      </c>
      <c r="ED46" s="22" t="s">
        <v>345</v>
      </c>
      <c r="EE46" s="22" t="s">
        <v>345</v>
      </c>
      <c r="EF46" s="22" t="s">
        <v>345</v>
      </c>
      <c r="EG46" s="22" t="s">
        <v>345</v>
      </c>
      <c r="EH46" s="22" t="s">
        <v>345</v>
      </c>
      <c r="EI46" s="22" t="s">
        <v>345</v>
      </c>
      <c r="EJ46" s="22" t="s">
        <v>345</v>
      </c>
      <c r="EK46" s="22" t="s">
        <v>345</v>
      </c>
      <c r="EL46" s="22" t="s">
        <v>345</v>
      </c>
      <c r="EM46" s="22" t="s">
        <v>345</v>
      </c>
      <c r="EN46" s="22" t="s">
        <v>345</v>
      </c>
      <c r="EO46" s="22" t="s">
        <v>345</v>
      </c>
      <c r="EP46" s="22" t="s">
        <v>345</v>
      </c>
      <c r="EQ46" s="22" t="s">
        <v>345</v>
      </c>
      <c r="ER46" s="22" t="s">
        <v>345</v>
      </c>
      <c r="ES46" s="22" t="s">
        <v>345</v>
      </c>
      <c r="ET46" s="22" t="s">
        <v>345</v>
      </c>
      <c r="EU46" s="22" t="s">
        <v>345</v>
      </c>
      <c r="EV46" s="22" t="s">
        <v>345</v>
      </c>
      <c r="EW46" s="22" t="s">
        <v>345</v>
      </c>
      <c r="EX46" s="22" t="s">
        <v>345</v>
      </c>
      <c r="EY46" s="22" t="s">
        <v>345</v>
      </c>
      <c r="EZ46" s="22" t="s">
        <v>345</v>
      </c>
      <c r="FA46" s="22" t="s">
        <v>345</v>
      </c>
      <c r="FB46" s="22" t="s">
        <v>345</v>
      </c>
      <c r="FC46" s="22" t="s">
        <v>345</v>
      </c>
      <c r="FD46" s="22" t="s">
        <v>345</v>
      </c>
      <c r="FE46" s="22" t="s">
        <v>345</v>
      </c>
      <c r="FF46" s="22" t="s">
        <v>345</v>
      </c>
      <c r="FG46" s="22" t="s">
        <v>345</v>
      </c>
      <c r="FH46" s="22" t="s">
        <v>345</v>
      </c>
      <c r="FI46" s="22" t="s">
        <v>345</v>
      </c>
      <c r="FJ46" s="22" t="s">
        <v>345</v>
      </c>
      <c r="FK46" s="22" t="s">
        <v>345</v>
      </c>
      <c r="FL46" s="22" t="s">
        <v>345</v>
      </c>
      <c r="FM46" s="22" t="s">
        <v>345</v>
      </c>
      <c r="FN46" s="22" t="s">
        <v>345</v>
      </c>
      <c r="FO46" s="22" t="s">
        <v>345</v>
      </c>
      <c r="FP46" s="74"/>
      <c r="FQ46" s="22" t="s">
        <v>345</v>
      </c>
      <c r="FR46" s="22" t="s">
        <v>345</v>
      </c>
      <c r="FS46" s="22" t="s">
        <v>345</v>
      </c>
      <c r="FT46" s="22" t="s">
        <v>345</v>
      </c>
      <c r="FU46" s="22" t="s">
        <v>345</v>
      </c>
      <c r="FV46" s="22" t="s">
        <v>345</v>
      </c>
      <c r="FW46" s="22" t="s">
        <v>345</v>
      </c>
      <c r="FX46" s="22" t="s">
        <v>345</v>
      </c>
      <c r="FY46" s="22" t="s">
        <v>345</v>
      </c>
      <c r="FZ46" s="22" t="s">
        <v>345</v>
      </c>
      <c r="GA46" s="63" t="s">
        <v>345</v>
      </c>
      <c r="GB46" s="22" t="s">
        <v>345</v>
      </c>
      <c r="GC46" s="63"/>
    </row>
    <row r="47" spans="1:190" ht="12.75" customHeight="1">
      <c r="A47" s="66">
        <v>1825</v>
      </c>
      <c r="B47" s="22" t="s">
        <v>345</v>
      </c>
      <c r="C47" s="22" t="s">
        <v>345</v>
      </c>
      <c r="D47" s="22">
        <v>1321.6612377850163</v>
      </c>
      <c r="E47" s="22" t="s">
        <v>345</v>
      </c>
      <c r="F47" s="22">
        <v>1190.9119010819165</v>
      </c>
      <c r="G47" s="22" t="s">
        <v>345</v>
      </c>
      <c r="H47" s="74">
        <v>1532.8535398169063</v>
      </c>
      <c r="I47" s="22">
        <v>1882.4705057431663</v>
      </c>
      <c r="J47" s="22" t="s">
        <v>345</v>
      </c>
      <c r="K47" s="22">
        <v>958.22078854095105</v>
      </c>
      <c r="L47" s="22" t="s">
        <v>345</v>
      </c>
      <c r="M47" s="22">
        <v>2209.4310334571264</v>
      </c>
      <c r="N47" s="63" t="s">
        <v>345</v>
      </c>
      <c r="O47" s="74" t="s">
        <v>345</v>
      </c>
      <c r="P47" s="22"/>
      <c r="Q47" s="22"/>
      <c r="R47" s="22"/>
      <c r="S47" s="22" t="s">
        <v>345</v>
      </c>
      <c r="T47" s="68" t="s">
        <v>345</v>
      </c>
      <c r="U47" s="22">
        <v>615.61561561561564</v>
      </c>
      <c r="V47" s="22"/>
      <c r="W47" s="22" t="s">
        <v>345</v>
      </c>
      <c r="X47" s="22">
        <v>1475.0207884454587</v>
      </c>
      <c r="Y47" s="63" t="s">
        <v>345</v>
      </c>
      <c r="Z47" s="22" t="s">
        <v>345</v>
      </c>
      <c r="AA47" s="22" t="s">
        <v>345</v>
      </c>
      <c r="AB47" s="22" t="s">
        <v>345</v>
      </c>
      <c r="AC47" s="22" t="s">
        <v>345</v>
      </c>
      <c r="AD47" s="22" t="s">
        <v>345</v>
      </c>
      <c r="AE47" s="22" t="s">
        <v>345</v>
      </c>
      <c r="AF47" s="22" t="s">
        <v>345</v>
      </c>
      <c r="AG47" s="63" t="s">
        <v>345</v>
      </c>
      <c r="AH47" s="22" t="s">
        <v>345</v>
      </c>
      <c r="AI47" s="22" t="s">
        <v>345</v>
      </c>
      <c r="AJ47" s="22" t="s">
        <v>345</v>
      </c>
      <c r="AK47" s="22" t="s">
        <v>345</v>
      </c>
      <c r="AL47" s="22" t="s">
        <v>345</v>
      </c>
      <c r="AM47" s="22"/>
      <c r="AN47" s="22"/>
      <c r="AO47" s="63" t="s">
        <v>345</v>
      </c>
      <c r="AP47" s="22" t="s">
        <v>345</v>
      </c>
      <c r="AQ47" s="22" t="s">
        <v>345</v>
      </c>
      <c r="AR47" s="63" t="s">
        <v>345</v>
      </c>
      <c r="AS47" s="22" t="s">
        <v>345</v>
      </c>
      <c r="AT47" s="22" t="s">
        <v>345</v>
      </c>
      <c r="AU47" s="22" t="s">
        <v>345</v>
      </c>
      <c r="AV47" s="22" t="s">
        <v>345</v>
      </c>
      <c r="AW47" s="22" t="s">
        <v>345</v>
      </c>
      <c r="AX47" s="22" t="s">
        <v>345</v>
      </c>
      <c r="AY47" s="22" t="s">
        <v>345</v>
      </c>
      <c r="AZ47" s="22" t="s">
        <v>345</v>
      </c>
      <c r="BA47" s="22" t="s">
        <v>345</v>
      </c>
      <c r="BB47" s="22" t="s">
        <v>345</v>
      </c>
      <c r="BC47" s="22" t="s">
        <v>345</v>
      </c>
      <c r="BD47" s="22" t="s">
        <v>345</v>
      </c>
      <c r="BE47" s="22" t="s">
        <v>345</v>
      </c>
      <c r="BF47" s="22" t="s">
        <v>345</v>
      </c>
      <c r="BG47" s="22" t="s">
        <v>345</v>
      </c>
      <c r="BH47" s="63" t="s">
        <v>345</v>
      </c>
      <c r="BI47" s="22"/>
      <c r="BJ47" s="22"/>
      <c r="BK47" s="22"/>
      <c r="BL47" s="22"/>
      <c r="BM47" s="22"/>
      <c r="BN47" s="22"/>
      <c r="BO47" s="22"/>
      <c r="BP47" s="22"/>
      <c r="BQ47" s="63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 t="s">
        <v>345</v>
      </c>
      <c r="CD47" s="22" t="s">
        <v>345</v>
      </c>
      <c r="CE47" s="22" t="s">
        <v>345</v>
      </c>
      <c r="CF47" s="22" t="s">
        <v>345</v>
      </c>
      <c r="CG47" s="63" t="s">
        <v>345</v>
      </c>
      <c r="CH47" s="22" t="s">
        <v>345</v>
      </c>
      <c r="CI47" s="63" t="s">
        <v>345</v>
      </c>
      <c r="CJ47" s="22" t="s">
        <v>345</v>
      </c>
      <c r="CK47" s="22"/>
      <c r="CL47" s="74">
        <v>521.80657445550855</v>
      </c>
      <c r="CM47" s="22"/>
      <c r="CN47" s="22" t="s">
        <v>345</v>
      </c>
      <c r="CO47" s="22"/>
      <c r="CP47" s="22" t="s">
        <v>345</v>
      </c>
      <c r="CQ47" s="22"/>
      <c r="CR47" s="22" t="s">
        <v>345</v>
      </c>
      <c r="CS47" s="22" t="s">
        <v>345</v>
      </c>
      <c r="CT47" s="22" t="s">
        <v>345</v>
      </c>
      <c r="CU47" s="22" t="s">
        <v>345</v>
      </c>
      <c r="CV47" s="22" t="s">
        <v>345</v>
      </c>
      <c r="CW47" s="22" t="s">
        <v>345</v>
      </c>
      <c r="CX47" s="22" t="s">
        <v>345</v>
      </c>
      <c r="CY47" s="22" t="s">
        <v>345</v>
      </c>
      <c r="CZ47" s="63" t="s">
        <v>345</v>
      </c>
      <c r="DA47" s="22" t="s">
        <v>345</v>
      </c>
      <c r="DB47" s="22" t="s">
        <v>345</v>
      </c>
      <c r="DC47" s="22" t="s">
        <v>345</v>
      </c>
      <c r="DD47" s="22" t="s">
        <v>345</v>
      </c>
      <c r="DE47" s="22" t="s">
        <v>345</v>
      </c>
      <c r="DF47" s="22" t="s">
        <v>345</v>
      </c>
      <c r="DG47" s="22" t="s">
        <v>345</v>
      </c>
      <c r="DH47" s="63" t="s">
        <v>345</v>
      </c>
      <c r="DI47" s="22" t="s">
        <v>345</v>
      </c>
      <c r="DJ47" s="22" t="s">
        <v>345</v>
      </c>
      <c r="DK47" s="22" t="s">
        <v>345</v>
      </c>
      <c r="DL47" s="22" t="s">
        <v>345</v>
      </c>
      <c r="DM47" s="22" t="s">
        <v>345</v>
      </c>
      <c r="DN47" s="22" t="s">
        <v>345</v>
      </c>
      <c r="DO47" s="22" t="s">
        <v>345</v>
      </c>
      <c r="DP47" s="22" t="s">
        <v>345</v>
      </c>
      <c r="DQ47" s="22" t="s">
        <v>345</v>
      </c>
      <c r="DR47" s="22" t="s">
        <v>345</v>
      </c>
      <c r="DS47" s="22" t="s">
        <v>345</v>
      </c>
      <c r="DT47" s="22" t="s">
        <v>345</v>
      </c>
      <c r="DU47" s="22" t="s">
        <v>345</v>
      </c>
      <c r="DV47" s="22" t="s">
        <v>345</v>
      </c>
      <c r="DW47" s="22" t="s">
        <v>345</v>
      </c>
      <c r="DX47" s="63" t="s">
        <v>345</v>
      </c>
      <c r="DY47" s="63" t="s">
        <v>345</v>
      </c>
      <c r="DZ47" s="22" t="s">
        <v>345</v>
      </c>
      <c r="EA47" s="22" t="s">
        <v>345</v>
      </c>
      <c r="EB47" s="22" t="s">
        <v>345</v>
      </c>
      <c r="EC47" s="22" t="s">
        <v>345</v>
      </c>
      <c r="ED47" s="22" t="s">
        <v>345</v>
      </c>
      <c r="EE47" s="22" t="s">
        <v>345</v>
      </c>
      <c r="EF47" s="22" t="s">
        <v>345</v>
      </c>
      <c r="EG47" s="22" t="s">
        <v>345</v>
      </c>
      <c r="EH47" s="22" t="s">
        <v>345</v>
      </c>
      <c r="EI47" s="22" t="s">
        <v>345</v>
      </c>
      <c r="EJ47" s="22" t="s">
        <v>345</v>
      </c>
      <c r="EK47" s="22" t="s">
        <v>345</v>
      </c>
      <c r="EL47" s="22" t="s">
        <v>345</v>
      </c>
      <c r="EM47" s="22" t="s">
        <v>345</v>
      </c>
      <c r="EN47" s="22" t="s">
        <v>345</v>
      </c>
      <c r="EO47" s="22" t="s">
        <v>345</v>
      </c>
      <c r="EP47" s="22" t="s">
        <v>345</v>
      </c>
      <c r="EQ47" s="22" t="s">
        <v>345</v>
      </c>
      <c r="ER47" s="22" t="s">
        <v>345</v>
      </c>
      <c r="ES47" s="22" t="s">
        <v>345</v>
      </c>
      <c r="ET47" s="22" t="s">
        <v>345</v>
      </c>
      <c r="EU47" s="22" t="s">
        <v>345</v>
      </c>
      <c r="EV47" s="22" t="s">
        <v>345</v>
      </c>
      <c r="EW47" s="22" t="s">
        <v>345</v>
      </c>
      <c r="EX47" s="22" t="s">
        <v>345</v>
      </c>
      <c r="EY47" s="22" t="s">
        <v>345</v>
      </c>
      <c r="EZ47" s="22" t="s">
        <v>345</v>
      </c>
      <c r="FA47" s="22" t="s">
        <v>345</v>
      </c>
      <c r="FB47" s="22" t="s">
        <v>345</v>
      </c>
      <c r="FC47" s="22" t="s">
        <v>345</v>
      </c>
      <c r="FD47" s="22" t="s">
        <v>345</v>
      </c>
      <c r="FE47" s="22" t="s">
        <v>345</v>
      </c>
      <c r="FF47" s="22" t="s">
        <v>345</v>
      </c>
      <c r="FG47" s="22" t="s">
        <v>345</v>
      </c>
      <c r="FH47" s="22" t="s">
        <v>345</v>
      </c>
      <c r="FI47" s="22" t="s">
        <v>345</v>
      </c>
      <c r="FJ47" s="22" t="s">
        <v>345</v>
      </c>
      <c r="FK47" s="22" t="s">
        <v>345</v>
      </c>
      <c r="FL47" s="22" t="s">
        <v>345</v>
      </c>
      <c r="FM47" s="22" t="s">
        <v>345</v>
      </c>
      <c r="FN47" s="22" t="s">
        <v>345</v>
      </c>
      <c r="FO47" s="22" t="s">
        <v>345</v>
      </c>
      <c r="FP47" s="74"/>
      <c r="FQ47" s="22" t="s">
        <v>345</v>
      </c>
      <c r="FR47" s="22" t="s">
        <v>345</v>
      </c>
      <c r="FS47" s="22" t="s">
        <v>345</v>
      </c>
      <c r="FT47" s="22" t="s">
        <v>345</v>
      </c>
      <c r="FU47" s="22" t="s">
        <v>345</v>
      </c>
      <c r="FV47" s="22" t="s">
        <v>345</v>
      </c>
      <c r="FW47" s="22" t="s">
        <v>345</v>
      </c>
      <c r="FX47" s="22" t="s">
        <v>345</v>
      </c>
      <c r="FY47" s="22" t="s">
        <v>345</v>
      </c>
      <c r="FZ47" s="22" t="s">
        <v>345</v>
      </c>
      <c r="GA47" s="63" t="s">
        <v>345</v>
      </c>
      <c r="GB47" s="22" t="s">
        <v>345</v>
      </c>
      <c r="GC47" s="63"/>
    </row>
    <row r="48" spans="1:190" ht="12.75" customHeight="1">
      <c r="A48" s="66">
        <v>1826</v>
      </c>
      <c r="B48" s="22" t="s">
        <v>345</v>
      </c>
      <c r="C48" s="22" t="s">
        <v>345</v>
      </c>
      <c r="D48" s="22">
        <v>1324.2156074014481</v>
      </c>
      <c r="E48" s="22" t="s">
        <v>345</v>
      </c>
      <c r="F48" s="22">
        <v>1222.6627328047207</v>
      </c>
      <c r="G48" s="22" t="s">
        <v>345</v>
      </c>
      <c r="H48" s="74">
        <v>1576.4005153798864</v>
      </c>
      <c r="I48" s="22">
        <v>1912.2270671991459</v>
      </c>
      <c r="J48" s="22" t="s">
        <v>345</v>
      </c>
      <c r="K48" s="22">
        <v>960.50843207321884</v>
      </c>
      <c r="L48" s="22" t="s">
        <v>345</v>
      </c>
      <c r="M48" s="22">
        <v>2063.9079689784871</v>
      </c>
      <c r="N48" s="63" t="s">
        <v>345</v>
      </c>
      <c r="O48" s="74" t="s">
        <v>345</v>
      </c>
      <c r="P48" s="22"/>
      <c r="Q48" s="22"/>
      <c r="R48" s="22"/>
      <c r="S48" s="22" t="s">
        <v>345</v>
      </c>
      <c r="T48" s="68" t="s">
        <v>345</v>
      </c>
      <c r="U48" s="22">
        <v>627.27272727272737</v>
      </c>
      <c r="V48" s="22"/>
      <c r="W48" s="22" t="s">
        <v>345</v>
      </c>
      <c r="X48" s="22">
        <v>1485.3140249314704</v>
      </c>
      <c r="Y48" s="63" t="s">
        <v>345</v>
      </c>
      <c r="Z48" s="22" t="s">
        <v>345</v>
      </c>
      <c r="AA48" s="22" t="s">
        <v>345</v>
      </c>
      <c r="AB48" s="22" t="s">
        <v>345</v>
      </c>
      <c r="AC48" s="22" t="s">
        <v>345</v>
      </c>
      <c r="AD48" s="22" t="s">
        <v>345</v>
      </c>
      <c r="AE48" s="22" t="s">
        <v>345</v>
      </c>
      <c r="AF48" s="22" t="s">
        <v>345</v>
      </c>
      <c r="AG48" s="63" t="s">
        <v>345</v>
      </c>
      <c r="AH48" s="22" t="s">
        <v>345</v>
      </c>
      <c r="AI48" s="22" t="s">
        <v>345</v>
      </c>
      <c r="AJ48" s="22" t="s">
        <v>345</v>
      </c>
      <c r="AK48" s="22" t="s">
        <v>345</v>
      </c>
      <c r="AL48" s="22" t="s">
        <v>345</v>
      </c>
      <c r="AM48" s="22"/>
      <c r="AN48" s="22"/>
      <c r="AO48" s="63" t="s">
        <v>345</v>
      </c>
      <c r="AP48" s="22" t="s">
        <v>345</v>
      </c>
      <c r="AQ48" s="22" t="s">
        <v>345</v>
      </c>
      <c r="AR48" s="63" t="s">
        <v>345</v>
      </c>
      <c r="AS48" s="22" t="s">
        <v>345</v>
      </c>
      <c r="AT48" s="22" t="s">
        <v>345</v>
      </c>
      <c r="AU48" s="22" t="s">
        <v>345</v>
      </c>
      <c r="AV48" s="22" t="s">
        <v>345</v>
      </c>
      <c r="AW48" s="22" t="s">
        <v>345</v>
      </c>
      <c r="AX48" s="22" t="s">
        <v>345</v>
      </c>
      <c r="AY48" s="22" t="s">
        <v>345</v>
      </c>
      <c r="AZ48" s="22" t="s">
        <v>345</v>
      </c>
      <c r="BA48" s="22" t="s">
        <v>345</v>
      </c>
      <c r="BB48" s="22" t="s">
        <v>345</v>
      </c>
      <c r="BC48" s="22" t="s">
        <v>345</v>
      </c>
      <c r="BD48" s="22" t="s">
        <v>345</v>
      </c>
      <c r="BE48" s="22" t="s">
        <v>345</v>
      </c>
      <c r="BF48" s="22" t="s">
        <v>345</v>
      </c>
      <c r="BG48" s="22" t="s">
        <v>345</v>
      </c>
      <c r="BH48" s="63" t="s">
        <v>345</v>
      </c>
      <c r="BI48" s="22"/>
      <c r="BJ48" s="22"/>
      <c r="BK48" s="22"/>
      <c r="BL48" s="22"/>
      <c r="BM48" s="22"/>
      <c r="BN48" s="22"/>
      <c r="BO48" s="22"/>
      <c r="BP48" s="22"/>
      <c r="BQ48" s="63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 t="s">
        <v>345</v>
      </c>
      <c r="CD48" s="22" t="s">
        <v>345</v>
      </c>
      <c r="CE48" s="22" t="s">
        <v>345</v>
      </c>
      <c r="CF48" s="22" t="s">
        <v>345</v>
      </c>
      <c r="CG48" s="63" t="s">
        <v>345</v>
      </c>
      <c r="CH48" s="22" t="s">
        <v>345</v>
      </c>
      <c r="CI48" s="63" t="s">
        <v>345</v>
      </c>
      <c r="CJ48" s="22" t="s">
        <v>345</v>
      </c>
      <c r="CK48" s="22"/>
      <c r="CL48" s="74">
        <v>553.12633457318827</v>
      </c>
      <c r="CM48" s="22"/>
      <c r="CN48" s="22" t="s">
        <v>345</v>
      </c>
      <c r="CO48" s="22"/>
      <c r="CP48" s="22" t="s">
        <v>345</v>
      </c>
      <c r="CQ48" s="22"/>
      <c r="CR48" s="22" t="s">
        <v>345</v>
      </c>
      <c r="CS48" s="22" t="s">
        <v>345</v>
      </c>
      <c r="CT48" s="22" t="s">
        <v>345</v>
      </c>
      <c r="CU48" s="22" t="s">
        <v>345</v>
      </c>
      <c r="CV48" s="22" t="s">
        <v>345</v>
      </c>
      <c r="CW48" s="22" t="s">
        <v>345</v>
      </c>
      <c r="CX48" s="22" t="s">
        <v>345</v>
      </c>
      <c r="CY48" s="22" t="s">
        <v>345</v>
      </c>
      <c r="CZ48" s="63" t="s">
        <v>345</v>
      </c>
      <c r="DA48" s="22" t="s">
        <v>345</v>
      </c>
      <c r="DB48" s="22" t="s">
        <v>345</v>
      </c>
      <c r="DC48" s="22" t="s">
        <v>345</v>
      </c>
      <c r="DD48" s="22" t="s">
        <v>345</v>
      </c>
      <c r="DE48" s="22" t="s">
        <v>345</v>
      </c>
      <c r="DF48" s="22" t="s">
        <v>345</v>
      </c>
      <c r="DG48" s="22" t="s">
        <v>345</v>
      </c>
      <c r="DH48" s="63" t="s">
        <v>345</v>
      </c>
      <c r="DI48" s="22" t="s">
        <v>345</v>
      </c>
      <c r="DJ48" s="22" t="s">
        <v>345</v>
      </c>
      <c r="DK48" s="22" t="s">
        <v>345</v>
      </c>
      <c r="DL48" s="22" t="s">
        <v>345</v>
      </c>
      <c r="DM48" s="22" t="s">
        <v>345</v>
      </c>
      <c r="DN48" s="22" t="s">
        <v>345</v>
      </c>
      <c r="DO48" s="22" t="s">
        <v>345</v>
      </c>
      <c r="DP48" s="22" t="s">
        <v>345</v>
      </c>
      <c r="DQ48" s="22" t="s">
        <v>345</v>
      </c>
      <c r="DR48" s="22" t="s">
        <v>345</v>
      </c>
      <c r="DS48" s="22" t="s">
        <v>345</v>
      </c>
      <c r="DT48" s="22" t="s">
        <v>345</v>
      </c>
      <c r="DU48" s="22" t="s">
        <v>345</v>
      </c>
      <c r="DV48" s="22" t="s">
        <v>345</v>
      </c>
      <c r="DW48" s="22" t="s">
        <v>345</v>
      </c>
      <c r="DX48" s="63" t="s">
        <v>345</v>
      </c>
      <c r="DY48" s="63" t="s">
        <v>345</v>
      </c>
      <c r="DZ48" s="22" t="s">
        <v>345</v>
      </c>
      <c r="EA48" s="22" t="s">
        <v>345</v>
      </c>
      <c r="EB48" s="22" t="s">
        <v>345</v>
      </c>
      <c r="EC48" s="22" t="s">
        <v>345</v>
      </c>
      <c r="ED48" s="22" t="s">
        <v>345</v>
      </c>
      <c r="EE48" s="22" t="s">
        <v>345</v>
      </c>
      <c r="EF48" s="22" t="s">
        <v>345</v>
      </c>
      <c r="EG48" s="22" t="s">
        <v>345</v>
      </c>
      <c r="EH48" s="22" t="s">
        <v>345</v>
      </c>
      <c r="EI48" s="22" t="s">
        <v>345</v>
      </c>
      <c r="EJ48" s="22" t="s">
        <v>345</v>
      </c>
      <c r="EK48" s="22" t="s">
        <v>345</v>
      </c>
      <c r="EL48" s="22" t="s">
        <v>345</v>
      </c>
      <c r="EM48" s="22" t="s">
        <v>345</v>
      </c>
      <c r="EN48" s="22" t="s">
        <v>345</v>
      </c>
      <c r="EO48" s="22" t="s">
        <v>345</v>
      </c>
      <c r="EP48" s="22" t="s">
        <v>345</v>
      </c>
      <c r="EQ48" s="22" t="s">
        <v>345</v>
      </c>
      <c r="ER48" s="22" t="s">
        <v>345</v>
      </c>
      <c r="ES48" s="22" t="s">
        <v>345</v>
      </c>
      <c r="ET48" s="22" t="s">
        <v>345</v>
      </c>
      <c r="EU48" s="22" t="s">
        <v>345</v>
      </c>
      <c r="EV48" s="22" t="s">
        <v>345</v>
      </c>
      <c r="EW48" s="22" t="s">
        <v>345</v>
      </c>
      <c r="EX48" s="22" t="s">
        <v>345</v>
      </c>
      <c r="EY48" s="22" t="s">
        <v>345</v>
      </c>
      <c r="EZ48" s="22" t="s">
        <v>345</v>
      </c>
      <c r="FA48" s="22" t="s">
        <v>345</v>
      </c>
      <c r="FB48" s="22" t="s">
        <v>345</v>
      </c>
      <c r="FC48" s="22" t="s">
        <v>345</v>
      </c>
      <c r="FD48" s="22" t="s">
        <v>345</v>
      </c>
      <c r="FE48" s="22" t="s">
        <v>345</v>
      </c>
      <c r="FF48" s="22" t="s">
        <v>345</v>
      </c>
      <c r="FG48" s="22" t="s">
        <v>345</v>
      </c>
      <c r="FH48" s="22" t="s">
        <v>345</v>
      </c>
      <c r="FI48" s="22" t="s">
        <v>345</v>
      </c>
      <c r="FJ48" s="22" t="s">
        <v>345</v>
      </c>
      <c r="FK48" s="22" t="s">
        <v>345</v>
      </c>
      <c r="FL48" s="22" t="s">
        <v>345</v>
      </c>
      <c r="FM48" s="22" t="s">
        <v>345</v>
      </c>
      <c r="FN48" s="22" t="s">
        <v>345</v>
      </c>
      <c r="FO48" s="22" t="s">
        <v>345</v>
      </c>
      <c r="FP48" s="74">
        <v>849.11002079074467</v>
      </c>
      <c r="FQ48" s="22" t="s">
        <v>345</v>
      </c>
      <c r="FR48" s="22" t="s">
        <v>345</v>
      </c>
      <c r="FS48" s="22" t="s">
        <v>345</v>
      </c>
      <c r="FT48" s="22" t="s">
        <v>345</v>
      </c>
      <c r="FU48" s="22" t="s">
        <v>345</v>
      </c>
      <c r="FV48" s="22" t="s">
        <v>345</v>
      </c>
      <c r="FW48" s="22" t="s">
        <v>345</v>
      </c>
      <c r="FX48" s="22" t="s">
        <v>345</v>
      </c>
      <c r="FY48" s="22" t="s">
        <v>345</v>
      </c>
      <c r="FZ48" s="22" t="s">
        <v>345</v>
      </c>
      <c r="GA48" s="63" t="s">
        <v>345</v>
      </c>
      <c r="GB48" s="22" t="s">
        <v>345</v>
      </c>
      <c r="GC48" s="63"/>
    </row>
    <row r="49" spans="1:185">
      <c r="A49" s="66">
        <v>1827</v>
      </c>
      <c r="B49" s="22" t="s">
        <v>345</v>
      </c>
      <c r="C49" s="22" t="s">
        <v>345</v>
      </c>
      <c r="D49" s="22">
        <v>1349.0039840637451</v>
      </c>
      <c r="E49" s="22" t="s">
        <v>345</v>
      </c>
      <c r="F49" s="22">
        <v>1197.1460873285055</v>
      </c>
      <c r="G49" s="22" t="s">
        <v>345</v>
      </c>
      <c r="H49" s="74">
        <v>1550.2723300420982</v>
      </c>
      <c r="I49" s="22">
        <v>2024.6837386184454</v>
      </c>
      <c r="J49" s="22" t="s">
        <v>345</v>
      </c>
      <c r="K49" s="22">
        <v>915.4734281884555</v>
      </c>
      <c r="L49" s="22" t="s">
        <v>345</v>
      </c>
      <c r="M49" s="22">
        <v>2194.687272520624</v>
      </c>
      <c r="N49" s="63" t="s">
        <v>345</v>
      </c>
      <c r="O49" s="74" t="s">
        <v>345</v>
      </c>
      <c r="P49" s="22"/>
      <c r="Q49" s="22"/>
      <c r="R49" s="22"/>
      <c r="S49" s="22" t="s">
        <v>345</v>
      </c>
      <c r="T49" s="68" t="s">
        <v>345</v>
      </c>
      <c r="U49" s="22">
        <v>646.34146341463418</v>
      </c>
      <c r="V49" s="22"/>
      <c r="W49" s="22" t="s">
        <v>345</v>
      </c>
      <c r="X49" s="22">
        <v>1491.4899668230771</v>
      </c>
      <c r="Y49" s="63" t="s">
        <v>345</v>
      </c>
      <c r="Z49" s="22" t="s">
        <v>345</v>
      </c>
      <c r="AA49" s="22" t="s">
        <v>345</v>
      </c>
      <c r="AB49" s="22" t="s">
        <v>345</v>
      </c>
      <c r="AC49" s="22" t="s">
        <v>345</v>
      </c>
      <c r="AD49" s="22" t="s">
        <v>345</v>
      </c>
      <c r="AE49" s="22" t="s">
        <v>345</v>
      </c>
      <c r="AF49" s="22" t="s">
        <v>345</v>
      </c>
      <c r="AG49" s="63" t="s">
        <v>345</v>
      </c>
      <c r="AH49" s="22" t="s">
        <v>345</v>
      </c>
      <c r="AI49" s="22" t="s">
        <v>345</v>
      </c>
      <c r="AJ49" s="22" t="s">
        <v>345</v>
      </c>
      <c r="AK49" s="22" t="s">
        <v>345</v>
      </c>
      <c r="AL49" s="22" t="s">
        <v>345</v>
      </c>
      <c r="AM49" s="22"/>
      <c r="AN49" s="22"/>
      <c r="AO49" s="63" t="s">
        <v>345</v>
      </c>
      <c r="AP49" s="22" t="s">
        <v>345</v>
      </c>
      <c r="AQ49" s="22" t="s">
        <v>345</v>
      </c>
      <c r="AR49" s="63" t="s">
        <v>345</v>
      </c>
      <c r="AS49" s="22" t="s">
        <v>345</v>
      </c>
      <c r="AT49" s="22" t="s">
        <v>345</v>
      </c>
      <c r="AU49" s="22" t="s">
        <v>345</v>
      </c>
      <c r="AV49" s="22" t="s">
        <v>345</v>
      </c>
      <c r="AW49" s="22" t="s">
        <v>345</v>
      </c>
      <c r="AX49" s="22" t="s">
        <v>345</v>
      </c>
      <c r="AY49" s="22" t="s">
        <v>345</v>
      </c>
      <c r="AZ49" s="22" t="s">
        <v>345</v>
      </c>
      <c r="BA49" s="22" t="s">
        <v>345</v>
      </c>
      <c r="BB49" s="22" t="s">
        <v>345</v>
      </c>
      <c r="BC49" s="22" t="s">
        <v>345</v>
      </c>
      <c r="BD49" s="22" t="s">
        <v>345</v>
      </c>
      <c r="BE49" s="22" t="s">
        <v>345</v>
      </c>
      <c r="BF49" s="22" t="s">
        <v>345</v>
      </c>
      <c r="BG49" s="22" t="s">
        <v>345</v>
      </c>
      <c r="BH49" s="63" t="s">
        <v>345</v>
      </c>
      <c r="BI49" s="22"/>
      <c r="BJ49" s="22"/>
      <c r="BK49" s="22"/>
      <c r="BL49" s="22"/>
      <c r="BM49" s="22"/>
      <c r="BN49" s="22"/>
      <c r="BO49" s="22"/>
      <c r="BP49" s="22"/>
      <c r="BQ49" s="63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 t="s">
        <v>345</v>
      </c>
      <c r="CD49" s="22" t="s">
        <v>345</v>
      </c>
      <c r="CE49" s="22" t="s">
        <v>345</v>
      </c>
      <c r="CF49" s="22" t="s">
        <v>345</v>
      </c>
      <c r="CG49" s="63" t="s">
        <v>345</v>
      </c>
      <c r="CH49" s="22" t="s">
        <v>345</v>
      </c>
      <c r="CI49" s="63" t="s">
        <v>345</v>
      </c>
      <c r="CJ49" s="22" t="s">
        <v>345</v>
      </c>
      <c r="CK49" s="22"/>
      <c r="CL49" s="74">
        <v>557.14192825592227</v>
      </c>
      <c r="CM49" s="22"/>
      <c r="CN49" s="22" t="s">
        <v>345</v>
      </c>
      <c r="CO49" s="22"/>
      <c r="CP49" s="22" t="s">
        <v>345</v>
      </c>
      <c r="CQ49" s="22"/>
      <c r="CR49" s="22" t="s">
        <v>345</v>
      </c>
      <c r="CS49" s="22" t="s">
        <v>345</v>
      </c>
      <c r="CT49" s="22" t="s">
        <v>345</v>
      </c>
      <c r="CU49" s="22" t="s">
        <v>345</v>
      </c>
      <c r="CV49" s="22" t="s">
        <v>345</v>
      </c>
      <c r="CW49" s="22" t="s">
        <v>345</v>
      </c>
      <c r="CX49" s="22" t="s">
        <v>345</v>
      </c>
      <c r="CY49" s="22" t="s">
        <v>345</v>
      </c>
      <c r="CZ49" s="63" t="s">
        <v>345</v>
      </c>
      <c r="DA49" s="22" t="s">
        <v>345</v>
      </c>
      <c r="DB49" s="22" t="s">
        <v>345</v>
      </c>
      <c r="DC49" s="22" t="s">
        <v>345</v>
      </c>
      <c r="DD49" s="22" t="s">
        <v>345</v>
      </c>
      <c r="DE49" s="22" t="s">
        <v>345</v>
      </c>
      <c r="DF49" s="22" t="s">
        <v>345</v>
      </c>
      <c r="DG49" s="22" t="s">
        <v>345</v>
      </c>
      <c r="DH49" s="63" t="s">
        <v>345</v>
      </c>
      <c r="DI49" s="22" t="s">
        <v>345</v>
      </c>
      <c r="DJ49" s="22" t="s">
        <v>345</v>
      </c>
      <c r="DK49" s="22" t="s">
        <v>345</v>
      </c>
      <c r="DL49" s="22" t="s">
        <v>345</v>
      </c>
      <c r="DM49" s="22" t="s">
        <v>345</v>
      </c>
      <c r="DN49" s="22" t="s">
        <v>345</v>
      </c>
      <c r="DO49" s="22" t="s">
        <v>345</v>
      </c>
      <c r="DP49" s="22" t="s">
        <v>345</v>
      </c>
      <c r="DQ49" s="22" t="s">
        <v>345</v>
      </c>
      <c r="DR49" s="22" t="s">
        <v>345</v>
      </c>
      <c r="DS49" s="22" t="s">
        <v>345</v>
      </c>
      <c r="DT49" s="22" t="s">
        <v>345</v>
      </c>
      <c r="DU49" s="22" t="s">
        <v>345</v>
      </c>
      <c r="DV49" s="22" t="s">
        <v>345</v>
      </c>
      <c r="DW49" s="22" t="s">
        <v>345</v>
      </c>
      <c r="DX49" s="63" t="s">
        <v>345</v>
      </c>
      <c r="DY49" s="63" t="s">
        <v>345</v>
      </c>
      <c r="DZ49" s="22" t="s">
        <v>345</v>
      </c>
      <c r="EA49" s="22" t="s">
        <v>345</v>
      </c>
      <c r="EB49" s="22" t="s">
        <v>345</v>
      </c>
      <c r="EC49" s="22" t="s">
        <v>345</v>
      </c>
      <c r="ED49" s="22" t="s">
        <v>345</v>
      </c>
      <c r="EE49" s="22" t="s">
        <v>345</v>
      </c>
      <c r="EF49" s="22" t="s">
        <v>345</v>
      </c>
      <c r="EG49" s="22" t="s">
        <v>345</v>
      </c>
      <c r="EH49" s="22" t="s">
        <v>345</v>
      </c>
      <c r="EI49" s="22" t="s">
        <v>345</v>
      </c>
      <c r="EJ49" s="22" t="s">
        <v>345</v>
      </c>
      <c r="EK49" s="22" t="s">
        <v>345</v>
      </c>
      <c r="EL49" s="22" t="s">
        <v>345</v>
      </c>
      <c r="EM49" s="22" t="s">
        <v>345</v>
      </c>
      <c r="EN49" s="22" t="s">
        <v>345</v>
      </c>
      <c r="EO49" s="22" t="s">
        <v>345</v>
      </c>
      <c r="EP49" s="22" t="s">
        <v>345</v>
      </c>
      <c r="EQ49" s="22" t="s">
        <v>345</v>
      </c>
      <c r="ER49" s="22" t="s">
        <v>345</v>
      </c>
      <c r="ES49" s="22" t="s">
        <v>345</v>
      </c>
      <c r="ET49" s="22" t="s">
        <v>345</v>
      </c>
      <c r="EU49" s="22" t="s">
        <v>345</v>
      </c>
      <c r="EV49" s="22" t="s">
        <v>345</v>
      </c>
      <c r="EW49" s="22" t="s">
        <v>345</v>
      </c>
      <c r="EX49" s="22" t="s">
        <v>345</v>
      </c>
      <c r="EY49" s="22" t="s">
        <v>345</v>
      </c>
      <c r="EZ49" s="22" t="s">
        <v>345</v>
      </c>
      <c r="FA49" s="22" t="s">
        <v>345</v>
      </c>
      <c r="FB49" s="22" t="s">
        <v>345</v>
      </c>
      <c r="FC49" s="22" t="s">
        <v>345</v>
      </c>
      <c r="FD49" s="22" t="s">
        <v>345</v>
      </c>
      <c r="FE49" s="22" t="s">
        <v>345</v>
      </c>
      <c r="FF49" s="22" t="s">
        <v>345</v>
      </c>
      <c r="FG49" s="22" t="s">
        <v>345</v>
      </c>
      <c r="FH49" s="22" t="s">
        <v>345</v>
      </c>
      <c r="FI49" s="22" t="s">
        <v>345</v>
      </c>
      <c r="FJ49" s="22" t="s">
        <v>345</v>
      </c>
      <c r="FK49" s="22" t="s">
        <v>345</v>
      </c>
      <c r="FL49" s="22" t="s">
        <v>345</v>
      </c>
      <c r="FM49" s="22" t="s">
        <v>345</v>
      </c>
      <c r="FN49" s="22" t="s">
        <v>345</v>
      </c>
      <c r="FO49" s="22" t="s">
        <v>345</v>
      </c>
      <c r="FP49" s="74"/>
      <c r="FQ49" s="22" t="s">
        <v>345</v>
      </c>
      <c r="FR49" s="22" t="s">
        <v>345</v>
      </c>
      <c r="FS49" s="22" t="s">
        <v>345</v>
      </c>
      <c r="FT49" s="22" t="s">
        <v>345</v>
      </c>
      <c r="FU49" s="22" t="s">
        <v>345</v>
      </c>
      <c r="FV49" s="22" t="s">
        <v>345</v>
      </c>
      <c r="FW49" s="22" t="s">
        <v>345</v>
      </c>
      <c r="FX49" s="22" t="s">
        <v>345</v>
      </c>
      <c r="FY49" s="22" t="s">
        <v>345</v>
      </c>
      <c r="FZ49" s="22" t="s">
        <v>345</v>
      </c>
      <c r="GA49" s="63" t="s">
        <v>345</v>
      </c>
      <c r="GB49" s="22" t="s">
        <v>345</v>
      </c>
      <c r="GC49" s="63"/>
    </row>
    <row r="50" spans="1:185">
      <c r="A50" s="66">
        <v>1828</v>
      </c>
      <c r="B50" s="22" t="s">
        <v>345</v>
      </c>
      <c r="C50" s="22" t="s">
        <v>345</v>
      </c>
      <c r="D50" s="22">
        <v>1356.5217391304348</v>
      </c>
      <c r="E50" s="22" t="s">
        <v>345</v>
      </c>
      <c r="F50" s="22">
        <v>1189.5980800194427</v>
      </c>
      <c r="G50" s="22" t="s">
        <v>345</v>
      </c>
      <c r="H50" s="74">
        <v>1532.853539816906</v>
      </c>
      <c r="I50" s="22">
        <v>2068.080883321963</v>
      </c>
      <c r="J50" s="22" t="s">
        <v>345</v>
      </c>
      <c r="K50" s="22">
        <v>931.6676386899353</v>
      </c>
      <c r="L50" s="22" t="s">
        <v>345</v>
      </c>
      <c r="M50" s="22">
        <v>2170.6380179573357</v>
      </c>
      <c r="N50" s="63" t="s">
        <v>345</v>
      </c>
      <c r="O50" s="74" t="s">
        <v>345</v>
      </c>
      <c r="P50" s="22"/>
      <c r="Q50" s="22"/>
      <c r="R50" s="22"/>
      <c r="S50" s="22" t="s">
        <v>345</v>
      </c>
      <c r="T50" s="68" t="s">
        <v>345</v>
      </c>
      <c r="U50" s="22">
        <v>662.57668711656436</v>
      </c>
      <c r="V50" s="22"/>
      <c r="W50" s="22" t="s">
        <v>345</v>
      </c>
      <c r="X50" s="22">
        <v>1491.4899668230771</v>
      </c>
      <c r="Y50" s="63" t="s">
        <v>345</v>
      </c>
      <c r="Z50" s="22" t="s">
        <v>345</v>
      </c>
      <c r="AA50" s="22" t="s">
        <v>345</v>
      </c>
      <c r="AB50" s="22" t="s">
        <v>345</v>
      </c>
      <c r="AC50" s="22" t="s">
        <v>345</v>
      </c>
      <c r="AD50" s="22" t="s">
        <v>345</v>
      </c>
      <c r="AE50" s="22" t="s">
        <v>345</v>
      </c>
      <c r="AF50" s="22" t="s">
        <v>345</v>
      </c>
      <c r="AG50" s="63" t="s">
        <v>345</v>
      </c>
      <c r="AH50" s="22" t="s">
        <v>345</v>
      </c>
      <c r="AI50" s="22" t="s">
        <v>345</v>
      </c>
      <c r="AJ50" s="22" t="s">
        <v>345</v>
      </c>
      <c r="AK50" s="22" t="s">
        <v>345</v>
      </c>
      <c r="AL50" s="22" t="s">
        <v>345</v>
      </c>
      <c r="AM50" s="22"/>
      <c r="AN50" s="22"/>
      <c r="AO50" s="63" t="s">
        <v>345</v>
      </c>
      <c r="AP50" s="22" t="s">
        <v>345</v>
      </c>
      <c r="AQ50" s="22" t="s">
        <v>345</v>
      </c>
      <c r="AR50" s="63" t="s">
        <v>345</v>
      </c>
      <c r="AS50" s="22" t="s">
        <v>345</v>
      </c>
      <c r="AT50" s="22" t="s">
        <v>345</v>
      </c>
      <c r="AU50" s="22" t="s">
        <v>345</v>
      </c>
      <c r="AV50" s="22" t="s">
        <v>345</v>
      </c>
      <c r="AW50" s="22" t="s">
        <v>345</v>
      </c>
      <c r="AX50" s="22" t="s">
        <v>345</v>
      </c>
      <c r="AY50" s="22" t="s">
        <v>345</v>
      </c>
      <c r="AZ50" s="22" t="s">
        <v>345</v>
      </c>
      <c r="BA50" s="22" t="s">
        <v>345</v>
      </c>
      <c r="BB50" s="22" t="s">
        <v>345</v>
      </c>
      <c r="BC50" s="22" t="s">
        <v>345</v>
      </c>
      <c r="BD50" s="22" t="s">
        <v>345</v>
      </c>
      <c r="BE50" s="22" t="s">
        <v>345</v>
      </c>
      <c r="BF50" s="22" t="s">
        <v>345</v>
      </c>
      <c r="BG50" s="22" t="s">
        <v>345</v>
      </c>
      <c r="BH50" s="63" t="s">
        <v>345</v>
      </c>
      <c r="BI50" s="22"/>
      <c r="BJ50" s="22"/>
      <c r="BK50" s="22"/>
      <c r="BL50" s="22"/>
      <c r="BM50" s="22"/>
      <c r="BN50" s="22"/>
      <c r="BO50" s="22"/>
      <c r="BP50" s="22"/>
      <c r="BQ50" s="63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 t="s">
        <v>345</v>
      </c>
      <c r="CD50" s="22" t="s">
        <v>345</v>
      </c>
      <c r="CE50" s="22" t="s">
        <v>345</v>
      </c>
      <c r="CF50" s="22" t="s">
        <v>345</v>
      </c>
      <c r="CG50" s="63" t="s">
        <v>345</v>
      </c>
      <c r="CH50" s="22" t="s">
        <v>345</v>
      </c>
      <c r="CI50" s="63" t="s">
        <v>345</v>
      </c>
      <c r="CJ50" s="22" t="s">
        <v>345</v>
      </c>
      <c r="CK50" s="22"/>
      <c r="CL50" s="74">
        <v>547.28653417868509</v>
      </c>
      <c r="CM50" s="22"/>
      <c r="CN50" s="22" t="s">
        <v>345</v>
      </c>
      <c r="CO50" s="22"/>
      <c r="CP50" s="22" t="s">
        <v>345</v>
      </c>
      <c r="CQ50" s="22"/>
      <c r="CR50" s="22" t="s">
        <v>345</v>
      </c>
      <c r="CS50" s="22" t="s">
        <v>345</v>
      </c>
      <c r="CT50" s="22" t="s">
        <v>345</v>
      </c>
      <c r="CU50" s="22" t="s">
        <v>345</v>
      </c>
      <c r="CV50" s="22" t="s">
        <v>345</v>
      </c>
      <c r="CW50" s="22" t="s">
        <v>345</v>
      </c>
      <c r="CX50" s="22" t="s">
        <v>345</v>
      </c>
      <c r="CY50" s="22" t="s">
        <v>345</v>
      </c>
      <c r="CZ50" s="63" t="s">
        <v>345</v>
      </c>
      <c r="DA50" s="22" t="s">
        <v>345</v>
      </c>
      <c r="DB50" s="22" t="s">
        <v>345</v>
      </c>
      <c r="DC50" s="22" t="s">
        <v>345</v>
      </c>
      <c r="DD50" s="22" t="s">
        <v>345</v>
      </c>
      <c r="DE50" s="22" t="s">
        <v>345</v>
      </c>
      <c r="DF50" s="22" t="s">
        <v>345</v>
      </c>
      <c r="DG50" s="22" t="s">
        <v>345</v>
      </c>
      <c r="DH50" s="63" t="s">
        <v>345</v>
      </c>
      <c r="DI50" s="22" t="s">
        <v>345</v>
      </c>
      <c r="DJ50" s="22" t="s">
        <v>345</v>
      </c>
      <c r="DK50" s="22" t="s">
        <v>345</v>
      </c>
      <c r="DL50" s="22" t="s">
        <v>345</v>
      </c>
      <c r="DM50" s="22" t="s">
        <v>345</v>
      </c>
      <c r="DN50" s="22" t="s">
        <v>345</v>
      </c>
      <c r="DO50" s="22" t="s">
        <v>345</v>
      </c>
      <c r="DP50" s="22" t="s">
        <v>345</v>
      </c>
      <c r="DQ50" s="22" t="s">
        <v>345</v>
      </c>
      <c r="DR50" s="22" t="s">
        <v>345</v>
      </c>
      <c r="DS50" s="22" t="s">
        <v>345</v>
      </c>
      <c r="DT50" s="22" t="s">
        <v>345</v>
      </c>
      <c r="DU50" s="22" t="s">
        <v>345</v>
      </c>
      <c r="DV50" s="22" t="s">
        <v>345</v>
      </c>
      <c r="DW50" s="22" t="s">
        <v>345</v>
      </c>
      <c r="DX50" s="63" t="s">
        <v>345</v>
      </c>
      <c r="DY50" s="63" t="s">
        <v>345</v>
      </c>
      <c r="DZ50" s="22" t="s">
        <v>345</v>
      </c>
      <c r="EA50" s="22" t="s">
        <v>345</v>
      </c>
      <c r="EB50" s="22" t="s">
        <v>345</v>
      </c>
      <c r="EC50" s="22" t="s">
        <v>345</v>
      </c>
      <c r="ED50" s="22" t="s">
        <v>345</v>
      </c>
      <c r="EE50" s="22" t="s">
        <v>345</v>
      </c>
      <c r="EF50" s="22" t="s">
        <v>345</v>
      </c>
      <c r="EG50" s="22" t="s">
        <v>345</v>
      </c>
      <c r="EH50" s="22" t="s">
        <v>345</v>
      </c>
      <c r="EI50" s="22" t="s">
        <v>345</v>
      </c>
      <c r="EJ50" s="22" t="s">
        <v>345</v>
      </c>
      <c r="EK50" s="22" t="s">
        <v>345</v>
      </c>
      <c r="EL50" s="22" t="s">
        <v>345</v>
      </c>
      <c r="EM50" s="22" t="s">
        <v>345</v>
      </c>
      <c r="EN50" s="22" t="s">
        <v>345</v>
      </c>
      <c r="EO50" s="22" t="s">
        <v>345</v>
      </c>
      <c r="EP50" s="22" t="s">
        <v>345</v>
      </c>
      <c r="EQ50" s="22" t="s">
        <v>345</v>
      </c>
      <c r="ER50" s="22" t="s">
        <v>345</v>
      </c>
      <c r="ES50" s="22" t="s">
        <v>345</v>
      </c>
      <c r="ET50" s="22" t="s">
        <v>345</v>
      </c>
      <c r="EU50" s="22" t="s">
        <v>345</v>
      </c>
      <c r="EV50" s="22" t="s">
        <v>345</v>
      </c>
      <c r="EW50" s="22" t="s">
        <v>345</v>
      </c>
      <c r="EX50" s="22" t="s">
        <v>345</v>
      </c>
      <c r="EY50" s="22" t="s">
        <v>345</v>
      </c>
      <c r="EZ50" s="22" t="s">
        <v>345</v>
      </c>
      <c r="FA50" s="22" t="s">
        <v>345</v>
      </c>
      <c r="FB50" s="22" t="s">
        <v>345</v>
      </c>
      <c r="FC50" s="22" t="s">
        <v>345</v>
      </c>
      <c r="FD50" s="22" t="s">
        <v>345</v>
      </c>
      <c r="FE50" s="22" t="s">
        <v>345</v>
      </c>
      <c r="FF50" s="22" t="s">
        <v>345</v>
      </c>
      <c r="FG50" s="22" t="s">
        <v>345</v>
      </c>
      <c r="FH50" s="22" t="s">
        <v>345</v>
      </c>
      <c r="FI50" s="22" t="s">
        <v>345</v>
      </c>
      <c r="FJ50" s="22" t="s">
        <v>345</v>
      </c>
      <c r="FK50" s="22" t="s">
        <v>345</v>
      </c>
      <c r="FL50" s="22" t="s">
        <v>345</v>
      </c>
      <c r="FM50" s="22" t="s">
        <v>345</v>
      </c>
      <c r="FN50" s="22" t="s">
        <v>345</v>
      </c>
      <c r="FO50" s="22" t="s">
        <v>345</v>
      </c>
      <c r="FP50" s="74"/>
      <c r="FQ50" s="22" t="s">
        <v>345</v>
      </c>
      <c r="FR50" s="22" t="s">
        <v>345</v>
      </c>
      <c r="FS50" s="22" t="s">
        <v>345</v>
      </c>
      <c r="FT50" s="22" t="s">
        <v>345</v>
      </c>
      <c r="FU50" s="22" t="s">
        <v>345</v>
      </c>
      <c r="FV50" s="22" t="s">
        <v>345</v>
      </c>
      <c r="FW50" s="22" t="s">
        <v>345</v>
      </c>
      <c r="FX50" s="22" t="s">
        <v>345</v>
      </c>
      <c r="FY50" s="22" t="s">
        <v>345</v>
      </c>
      <c r="FZ50" s="22" t="s">
        <v>345</v>
      </c>
      <c r="GA50" s="63" t="s">
        <v>345</v>
      </c>
      <c r="GB50" s="22" t="s">
        <v>345</v>
      </c>
      <c r="GC50" s="63"/>
    </row>
    <row r="51" spans="1:185">
      <c r="A51" s="66">
        <v>1829</v>
      </c>
      <c r="B51" s="22" t="s">
        <v>345</v>
      </c>
      <c r="C51" s="22" t="s">
        <v>345</v>
      </c>
      <c r="D51" s="22">
        <v>1323.6220472440946</v>
      </c>
      <c r="E51" s="22" t="s">
        <v>345</v>
      </c>
      <c r="F51" s="22">
        <v>1220.7019451492088</v>
      </c>
      <c r="G51" s="22" t="s">
        <v>345</v>
      </c>
      <c r="H51" s="74">
        <v>1528.4988422606082</v>
      </c>
      <c r="I51" s="22">
        <v>2071.556908028218</v>
      </c>
      <c r="J51" s="22" t="s">
        <v>345</v>
      </c>
      <c r="K51" s="22">
        <v>944.81276701414538</v>
      </c>
      <c r="L51" s="22" t="s">
        <v>345</v>
      </c>
      <c r="M51" s="22">
        <v>2159.5317393301575</v>
      </c>
      <c r="N51" s="63" t="s">
        <v>345</v>
      </c>
      <c r="O51" s="74" t="s">
        <v>345</v>
      </c>
      <c r="P51" s="22"/>
      <c r="Q51" s="22"/>
      <c r="R51" s="22"/>
      <c r="S51" s="22" t="s">
        <v>345</v>
      </c>
      <c r="T51" s="68" t="s">
        <v>345</v>
      </c>
      <c r="U51" s="22">
        <v>699.38650306748457</v>
      </c>
      <c r="V51" s="22"/>
      <c r="W51" s="22" t="s">
        <v>345</v>
      </c>
      <c r="X51" s="22">
        <v>1442.0824316902215</v>
      </c>
      <c r="Y51" s="63"/>
      <c r="Z51" s="22" t="s">
        <v>345</v>
      </c>
      <c r="AA51" s="22" t="s">
        <v>345</v>
      </c>
      <c r="AB51" s="22" t="s">
        <v>345</v>
      </c>
      <c r="AC51" s="22" t="s">
        <v>345</v>
      </c>
      <c r="AD51" s="22" t="s">
        <v>345</v>
      </c>
      <c r="AE51" s="22" t="s">
        <v>345</v>
      </c>
      <c r="AF51" s="22" t="s">
        <v>345</v>
      </c>
      <c r="AG51" s="63" t="s">
        <v>345</v>
      </c>
      <c r="AH51" s="22" t="s">
        <v>345</v>
      </c>
      <c r="AI51" s="22" t="s">
        <v>345</v>
      </c>
      <c r="AJ51" s="22" t="s">
        <v>345</v>
      </c>
      <c r="AK51" s="22" t="s">
        <v>345</v>
      </c>
      <c r="AL51" s="22" t="s">
        <v>345</v>
      </c>
      <c r="AM51" s="22"/>
      <c r="AN51" s="22"/>
      <c r="AO51" s="63" t="s">
        <v>345</v>
      </c>
      <c r="AP51" s="22" t="s">
        <v>345</v>
      </c>
      <c r="AQ51" s="22" t="s">
        <v>345</v>
      </c>
      <c r="AR51" s="63" t="s">
        <v>345</v>
      </c>
      <c r="AS51" s="22" t="s">
        <v>345</v>
      </c>
      <c r="AT51" s="22" t="s">
        <v>345</v>
      </c>
      <c r="AU51" s="22" t="s">
        <v>345</v>
      </c>
      <c r="AV51" s="22" t="s">
        <v>345</v>
      </c>
      <c r="AW51" s="22" t="s">
        <v>345</v>
      </c>
      <c r="AX51" s="22" t="s">
        <v>345</v>
      </c>
      <c r="AY51" s="22" t="s">
        <v>345</v>
      </c>
      <c r="AZ51" s="22" t="s">
        <v>345</v>
      </c>
      <c r="BA51" s="22" t="s">
        <v>345</v>
      </c>
      <c r="BB51" s="22" t="s">
        <v>345</v>
      </c>
      <c r="BC51" s="22" t="s">
        <v>345</v>
      </c>
      <c r="BD51" s="22" t="s">
        <v>345</v>
      </c>
      <c r="BE51" s="22" t="s">
        <v>345</v>
      </c>
      <c r="BF51" s="22" t="s">
        <v>345</v>
      </c>
      <c r="BG51" s="22" t="s">
        <v>345</v>
      </c>
      <c r="BH51" s="63" t="s">
        <v>345</v>
      </c>
      <c r="BI51" s="22"/>
      <c r="BJ51" s="22"/>
      <c r="BK51" s="22"/>
      <c r="BL51" s="22"/>
      <c r="BM51" s="22"/>
      <c r="BN51" s="22"/>
      <c r="BO51" s="22"/>
      <c r="BP51" s="22"/>
      <c r="BQ51" s="63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 t="s">
        <v>345</v>
      </c>
      <c r="CD51" s="22" t="s">
        <v>345</v>
      </c>
      <c r="CE51" s="22" t="s">
        <v>345</v>
      </c>
      <c r="CF51" s="22" t="s">
        <v>345</v>
      </c>
      <c r="CG51" s="63" t="s">
        <v>345</v>
      </c>
      <c r="CH51" s="22" t="s">
        <v>345</v>
      </c>
      <c r="CI51" s="63" t="s">
        <v>345</v>
      </c>
      <c r="CJ51" s="22" t="s">
        <v>345</v>
      </c>
      <c r="CK51" s="22"/>
      <c r="CL51" s="74">
        <v>532.11245415286623</v>
      </c>
      <c r="CM51" s="22"/>
      <c r="CN51" s="22" t="s">
        <v>345</v>
      </c>
      <c r="CO51" s="22"/>
      <c r="CP51" s="22" t="s">
        <v>345</v>
      </c>
      <c r="CQ51" s="22"/>
      <c r="CR51" s="22" t="s">
        <v>345</v>
      </c>
      <c r="CS51" s="22" t="s">
        <v>345</v>
      </c>
      <c r="CT51" s="22" t="s">
        <v>345</v>
      </c>
      <c r="CU51" s="22" t="s">
        <v>345</v>
      </c>
      <c r="CV51" s="22" t="s">
        <v>345</v>
      </c>
      <c r="CW51" s="22" t="s">
        <v>345</v>
      </c>
      <c r="CX51" s="22" t="s">
        <v>345</v>
      </c>
      <c r="CY51" s="22" t="s">
        <v>345</v>
      </c>
      <c r="CZ51" s="63" t="s">
        <v>345</v>
      </c>
      <c r="DA51" s="22" t="s">
        <v>345</v>
      </c>
      <c r="DB51" s="22" t="s">
        <v>345</v>
      </c>
      <c r="DC51" s="22" t="s">
        <v>345</v>
      </c>
      <c r="DD51" s="22" t="s">
        <v>345</v>
      </c>
      <c r="DE51" s="22" t="s">
        <v>345</v>
      </c>
      <c r="DF51" s="22" t="s">
        <v>345</v>
      </c>
      <c r="DG51" s="22" t="s">
        <v>345</v>
      </c>
      <c r="DH51" s="63" t="s">
        <v>345</v>
      </c>
      <c r="DI51" s="22" t="s">
        <v>345</v>
      </c>
      <c r="DJ51" s="22" t="s">
        <v>345</v>
      </c>
      <c r="DK51" s="22" t="s">
        <v>345</v>
      </c>
      <c r="DL51" s="22" t="s">
        <v>345</v>
      </c>
      <c r="DM51" s="22" t="s">
        <v>345</v>
      </c>
      <c r="DN51" s="22" t="s">
        <v>345</v>
      </c>
      <c r="DO51" s="22" t="s">
        <v>345</v>
      </c>
      <c r="DP51" s="22" t="s">
        <v>345</v>
      </c>
      <c r="DQ51" s="22" t="s">
        <v>345</v>
      </c>
      <c r="DR51" s="22" t="s">
        <v>345</v>
      </c>
      <c r="DS51" s="22" t="s">
        <v>345</v>
      </c>
      <c r="DT51" s="22" t="s">
        <v>345</v>
      </c>
      <c r="DU51" s="22" t="s">
        <v>345</v>
      </c>
      <c r="DV51" s="22" t="s">
        <v>345</v>
      </c>
      <c r="DW51" s="22" t="s">
        <v>345</v>
      </c>
      <c r="DX51" s="63" t="s">
        <v>345</v>
      </c>
      <c r="DY51" s="63" t="s">
        <v>345</v>
      </c>
      <c r="DZ51" s="22" t="s">
        <v>345</v>
      </c>
      <c r="EA51" s="22" t="s">
        <v>345</v>
      </c>
      <c r="EB51" s="22" t="s">
        <v>345</v>
      </c>
      <c r="EC51" s="22" t="s">
        <v>345</v>
      </c>
      <c r="ED51" s="22" t="s">
        <v>345</v>
      </c>
      <c r="EE51" s="22" t="s">
        <v>345</v>
      </c>
      <c r="EF51" s="22" t="s">
        <v>345</v>
      </c>
      <c r="EG51" s="22" t="s">
        <v>345</v>
      </c>
      <c r="EH51" s="22" t="s">
        <v>345</v>
      </c>
      <c r="EI51" s="22" t="s">
        <v>345</v>
      </c>
      <c r="EJ51" s="22" t="s">
        <v>345</v>
      </c>
      <c r="EK51" s="22" t="s">
        <v>345</v>
      </c>
      <c r="EL51" s="22" t="s">
        <v>345</v>
      </c>
      <c r="EM51" s="22" t="s">
        <v>345</v>
      </c>
      <c r="EN51" s="22" t="s">
        <v>345</v>
      </c>
      <c r="EO51" s="22" t="s">
        <v>345</v>
      </c>
      <c r="EP51" s="22" t="s">
        <v>345</v>
      </c>
      <c r="EQ51" s="22" t="s">
        <v>345</v>
      </c>
      <c r="ER51" s="22" t="s">
        <v>345</v>
      </c>
      <c r="ES51" s="22" t="s">
        <v>345</v>
      </c>
      <c r="ET51" s="22" t="s">
        <v>345</v>
      </c>
      <c r="EU51" s="22" t="s">
        <v>345</v>
      </c>
      <c r="EV51" s="22" t="s">
        <v>345</v>
      </c>
      <c r="EW51" s="22" t="s">
        <v>345</v>
      </c>
      <c r="EX51" s="22" t="s">
        <v>345</v>
      </c>
      <c r="EY51" s="22" t="s">
        <v>345</v>
      </c>
      <c r="EZ51" s="22" t="s">
        <v>345</v>
      </c>
      <c r="FA51" s="22" t="s">
        <v>345</v>
      </c>
      <c r="FB51" s="22" t="s">
        <v>345</v>
      </c>
      <c r="FC51" s="22" t="s">
        <v>345</v>
      </c>
      <c r="FD51" s="22" t="s">
        <v>345</v>
      </c>
      <c r="FE51" s="22" t="s">
        <v>345</v>
      </c>
      <c r="FF51" s="22" t="s">
        <v>345</v>
      </c>
      <c r="FG51" s="22" t="s">
        <v>345</v>
      </c>
      <c r="FH51" s="22" t="s">
        <v>345</v>
      </c>
      <c r="FI51" s="22" t="s">
        <v>345</v>
      </c>
      <c r="FJ51" s="22" t="s">
        <v>345</v>
      </c>
      <c r="FK51" s="22" t="s">
        <v>345</v>
      </c>
      <c r="FL51" s="22" t="s">
        <v>345</v>
      </c>
      <c r="FM51" s="22" t="s">
        <v>345</v>
      </c>
      <c r="FN51" s="22" t="s">
        <v>345</v>
      </c>
      <c r="FO51" s="22" t="s">
        <v>345</v>
      </c>
      <c r="FP51" s="74">
        <v>860.78544433221828</v>
      </c>
      <c r="FQ51" s="22" t="s">
        <v>345</v>
      </c>
      <c r="FR51" s="22" t="s">
        <v>345</v>
      </c>
      <c r="FS51" s="22" t="s">
        <v>345</v>
      </c>
      <c r="FT51" s="22" t="s">
        <v>345</v>
      </c>
      <c r="FU51" s="22" t="s">
        <v>345</v>
      </c>
      <c r="FV51" s="22" t="s">
        <v>345</v>
      </c>
      <c r="FW51" s="22" t="s">
        <v>345</v>
      </c>
      <c r="FX51" s="22" t="s">
        <v>345</v>
      </c>
      <c r="FY51" s="22" t="s">
        <v>345</v>
      </c>
      <c r="FZ51" s="22" t="s">
        <v>345</v>
      </c>
      <c r="GA51" s="63" t="s">
        <v>345</v>
      </c>
      <c r="GB51" s="22" t="s">
        <v>345</v>
      </c>
      <c r="GC51" s="63"/>
    </row>
    <row r="52" spans="1:185">
      <c r="A52" s="66">
        <v>1830</v>
      </c>
      <c r="B52" s="22">
        <v>1398.5302430751838</v>
      </c>
      <c r="C52" s="22"/>
      <c r="D52" s="22">
        <v>1329.9293008641007</v>
      </c>
      <c r="E52" s="22" t="s">
        <v>345</v>
      </c>
      <c r="F52" s="22">
        <v>1190.8408408408409</v>
      </c>
      <c r="G52" s="22"/>
      <c r="H52" s="74">
        <v>1506.7253544791181</v>
      </c>
      <c r="I52" s="22">
        <v>1892.7012736979111</v>
      </c>
      <c r="J52" s="22">
        <v>834.57642131894875</v>
      </c>
      <c r="K52" s="22">
        <v>921.33107891059012</v>
      </c>
      <c r="L52" s="22" t="s">
        <v>345</v>
      </c>
      <c r="M52" s="22">
        <v>2227.3068292740581</v>
      </c>
      <c r="N52" s="63" t="s">
        <v>345</v>
      </c>
      <c r="O52" s="74" t="s">
        <v>345</v>
      </c>
      <c r="P52" s="22"/>
      <c r="Q52" s="22"/>
      <c r="R52" s="22"/>
      <c r="S52" s="22" t="s">
        <v>345</v>
      </c>
      <c r="T52" s="68" t="s">
        <v>345</v>
      </c>
      <c r="U52" s="22">
        <v>848.4848484848485</v>
      </c>
      <c r="V52" s="22"/>
      <c r="W52" s="22">
        <v>1000</v>
      </c>
      <c r="X52" s="22">
        <v>1547.0734438475397</v>
      </c>
      <c r="Y52" s="63">
        <v>1488.0433493512508</v>
      </c>
      <c r="Z52" s="22" t="s">
        <v>345</v>
      </c>
      <c r="AA52" s="22" t="s">
        <v>345</v>
      </c>
      <c r="AB52" s="22" t="s">
        <v>345</v>
      </c>
      <c r="AC52" s="22" t="s">
        <v>345</v>
      </c>
      <c r="AD52" s="22" t="s">
        <v>345</v>
      </c>
      <c r="AE52" s="22" t="s">
        <v>345</v>
      </c>
      <c r="AF52" s="22" t="s">
        <v>345</v>
      </c>
      <c r="AG52" s="63" t="s">
        <v>345</v>
      </c>
      <c r="AH52" s="22" t="s">
        <v>345</v>
      </c>
      <c r="AI52" s="22" t="s">
        <v>345</v>
      </c>
      <c r="AJ52" s="22" t="s">
        <v>345</v>
      </c>
      <c r="AK52" s="22" t="s">
        <v>345</v>
      </c>
      <c r="AL52" s="22" t="s">
        <v>345</v>
      </c>
      <c r="AM52" s="22"/>
      <c r="AN52" s="22"/>
      <c r="AO52" s="63" t="s">
        <v>345</v>
      </c>
      <c r="AP52" s="22" t="s">
        <v>345</v>
      </c>
      <c r="AQ52" s="22" t="s">
        <v>345</v>
      </c>
      <c r="AR52" s="63" t="s">
        <v>345</v>
      </c>
      <c r="AS52" s="22" t="s">
        <v>345</v>
      </c>
      <c r="AT52" s="22" t="s">
        <v>345</v>
      </c>
      <c r="AU52" s="22" t="s">
        <v>345</v>
      </c>
      <c r="AV52" s="22" t="s">
        <v>345</v>
      </c>
      <c r="AW52" s="22" t="s">
        <v>345</v>
      </c>
      <c r="AX52" s="22" t="s">
        <v>345</v>
      </c>
      <c r="AY52" s="22" t="s">
        <v>345</v>
      </c>
      <c r="AZ52" s="22" t="s">
        <v>345</v>
      </c>
      <c r="BA52" s="22" t="s">
        <v>345</v>
      </c>
      <c r="BB52" s="22" t="s">
        <v>345</v>
      </c>
      <c r="BC52" s="22" t="s">
        <v>345</v>
      </c>
      <c r="BD52" s="22" t="s">
        <v>345</v>
      </c>
      <c r="BE52" s="22" t="s">
        <v>345</v>
      </c>
      <c r="BF52" s="22" t="s">
        <v>345</v>
      </c>
      <c r="BG52" s="22" t="s">
        <v>345</v>
      </c>
      <c r="BH52" s="63" t="s">
        <v>345</v>
      </c>
      <c r="BI52" s="22"/>
      <c r="BJ52" s="22"/>
      <c r="BK52" s="22"/>
      <c r="BL52" s="22"/>
      <c r="BM52" s="22"/>
      <c r="BN52" s="22"/>
      <c r="BO52" s="22"/>
      <c r="BP52" s="22"/>
      <c r="BQ52" s="63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 t="s">
        <v>345</v>
      </c>
      <c r="CD52" s="22" t="s">
        <v>345</v>
      </c>
      <c r="CE52" s="22" t="s">
        <v>345</v>
      </c>
      <c r="CF52" s="22" t="s">
        <v>345</v>
      </c>
      <c r="CG52" s="63" t="s">
        <v>345</v>
      </c>
      <c r="CH52" s="22" t="s">
        <v>345</v>
      </c>
      <c r="CI52" s="63" t="s">
        <v>345</v>
      </c>
      <c r="CJ52" s="22" t="s">
        <v>345</v>
      </c>
      <c r="CK52" s="22"/>
      <c r="CL52" s="74">
        <v>524.86783260037862</v>
      </c>
      <c r="CM52" s="22"/>
      <c r="CN52" s="22" t="s">
        <v>345</v>
      </c>
      <c r="CO52" s="22"/>
      <c r="CP52" s="22" t="s">
        <v>345</v>
      </c>
      <c r="CQ52" s="22"/>
      <c r="CR52" s="22" t="s">
        <v>345</v>
      </c>
      <c r="CS52" s="22" t="s">
        <v>345</v>
      </c>
      <c r="CT52" s="22" t="s">
        <v>345</v>
      </c>
      <c r="CU52" s="22" t="s">
        <v>345</v>
      </c>
      <c r="CV52" s="22" t="s">
        <v>345</v>
      </c>
      <c r="CW52" s="22" t="s">
        <v>345</v>
      </c>
      <c r="CX52" s="22" t="s">
        <v>345</v>
      </c>
      <c r="CY52" s="22" t="s">
        <v>345</v>
      </c>
      <c r="CZ52" s="63" t="s">
        <v>345</v>
      </c>
      <c r="DA52" s="22" t="s">
        <v>345</v>
      </c>
      <c r="DB52" s="22" t="s">
        <v>345</v>
      </c>
      <c r="DC52" s="22" t="s">
        <v>345</v>
      </c>
      <c r="DD52" s="22" t="s">
        <v>345</v>
      </c>
      <c r="DE52" s="22" t="s">
        <v>345</v>
      </c>
      <c r="DF52" s="22" t="s">
        <v>345</v>
      </c>
      <c r="DG52" s="22" t="s">
        <v>345</v>
      </c>
      <c r="DH52" s="63" t="s">
        <v>345</v>
      </c>
      <c r="DI52" s="22" t="s">
        <v>345</v>
      </c>
      <c r="DJ52" s="22" t="s">
        <v>345</v>
      </c>
      <c r="DK52" s="22" t="s">
        <v>345</v>
      </c>
      <c r="DL52" s="22" t="s">
        <v>345</v>
      </c>
      <c r="DM52" s="22" t="s">
        <v>345</v>
      </c>
      <c r="DN52" s="22" t="s">
        <v>345</v>
      </c>
      <c r="DO52" s="22" t="s">
        <v>345</v>
      </c>
      <c r="DP52" s="22" t="s">
        <v>345</v>
      </c>
      <c r="DQ52" s="22" t="s">
        <v>345</v>
      </c>
      <c r="DR52" s="22" t="s">
        <v>345</v>
      </c>
      <c r="DS52" s="22" t="s">
        <v>345</v>
      </c>
      <c r="DT52" s="22" t="s">
        <v>345</v>
      </c>
      <c r="DU52" s="22" t="s">
        <v>345</v>
      </c>
      <c r="DV52" s="22" t="s">
        <v>345</v>
      </c>
      <c r="DW52" s="22" t="s">
        <v>345</v>
      </c>
      <c r="DX52" s="63" t="s">
        <v>345</v>
      </c>
      <c r="DY52" s="63" t="s">
        <v>345</v>
      </c>
      <c r="DZ52" s="22" t="s">
        <v>345</v>
      </c>
      <c r="EA52" s="22" t="s">
        <v>345</v>
      </c>
      <c r="EB52" s="22" t="s">
        <v>345</v>
      </c>
      <c r="EC52" s="22" t="s">
        <v>345</v>
      </c>
      <c r="ED52" s="22" t="s">
        <v>345</v>
      </c>
      <c r="EE52" s="22" t="s">
        <v>345</v>
      </c>
      <c r="EF52" s="22" t="s">
        <v>345</v>
      </c>
      <c r="EG52" s="22" t="s">
        <v>345</v>
      </c>
      <c r="EH52" s="22" t="s">
        <v>345</v>
      </c>
      <c r="EI52" s="22" t="s">
        <v>345</v>
      </c>
      <c r="EJ52" s="22" t="s">
        <v>345</v>
      </c>
      <c r="EK52" s="22" t="s">
        <v>345</v>
      </c>
      <c r="EL52" s="22" t="s">
        <v>345</v>
      </c>
      <c r="EM52" s="22" t="s">
        <v>345</v>
      </c>
      <c r="EN52" s="22" t="s">
        <v>345</v>
      </c>
      <c r="EO52" s="22" t="s">
        <v>345</v>
      </c>
      <c r="EP52" s="22" t="s">
        <v>345</v>
      </c>
      <c r="EQ52" s="22" t="s">
        <v>345</v>
      </c>
      <c r="ER52" s="22" t="s">
        <v>345</v>
      </c>
      <c r="ES52" s="22" t="s">
        <v>345</v>
      </c>
      <c r="ET52" s="22" t="s">
        <v>345</v>
      </c>
      <c r="EU52" s="22" t="s">
        <v>345</v>
      </c>
      <c r="EV52" s="22" t="s">
        <v>345</v>
      </c>
      <c r="EW52" s="22" t="s">
        <v>345</v>
      </c>
      <c r="EX52" s="22" t="s">
        <v>345</v>
      </c>
      <c r="EY52" s="22" t="s">
        <v>345</v>
      </c>
      <c r="EZ52" s="22" t="s">
        <v>345</v>
      </c>
      <c r="FA52" s="22" t="s">
        <v>345</v>
      </c>
      <c r="FB52" s="22" t="s">
        <v>345</v>
      </c>
      <c r="FC52" s="22" t="s">
        <v>345</v>
      </c>
      <c r="FD52" s="22" t="s">
        <v>345</v>
      </c>
      <c r="FE52" s="22" t="s">
        <v>345</v>
      </c>
      <c r="FF52" s="22" t="s">
        <v>345</v>
      </c>
      <c r="FG52" s="22" t="s">
        <v>345</v>
      </c>
      <c r="FH52" s="22" t="s">
        <v>345</v>
      </c>
      <c r="FI52" s="22" t="s">
        <v>345</v>
      </c>
      <c r="FJ52" s="22" t="s">
        <v>345</v>
      </c>
      <c r="FK52" s="22" t="s">
        <v>345</v>
      </c>
      <c r="FL52" s="22" t="s">
        <v>345</v>
      </c>
      <c r="FM52" s="22" t="s">
        <v>345</v>
      </c>
      <c r="FN52" s="22" t="s">
        <v>345</v>
      </c>
      <c r="FO52" s="22" t="s">
        <v>345</v>
      </c>
      <c r="FP52" s="74"/>
      <c r="FQ52" s="22" t="s">
        <v>345</v>
      </c>
      <c r="FR52" s="22" t="s">
        <v>345</v>
      </c>
      <c r="FS52" s="22" t="s">
        <v>345</v>
      </c>
      <c r="FT52" s="22" t="s">
        <v>345</v>
      </c>
      <c r="FU52" s="22" t="s">
        <v>345</v>
      </c>
      <c r="FV52" s="22" t="s">
        <v>345</v>
      </c>
      <c r="FW52" s="22" t="s">
        <v>345</v>
      </c>
      <c r="FX52" s="22" t="s">
        <v>345</v>
      </c>
      <c r="FY52" s="22" t="s">
        <v>345</v>
      </c>
      <c r="FZ52" s="22" t="s">
        <v>345</v>
      </c>
      <c r="GA52" s="63" t="s">
        <v>345</v>
      </c>
      <c r="GB52" s="22" t="s">
        <v>345</v>
      </c>
      <c r="GC52" s="63"/>
    </row>
    <row r="53" spans="1:185">
      <c r="A53" s="66">
        <v>1831</v>
      </c>
      <c r="B53" s="22" t="s">
        <v>345</v>
      </c>
      <c r="C53" s="22" t="s">
        <v>345</v>
      </c>
      <c r="D53" s="22">
        <v>1318.4313725490194</v>
      </c>
      <c r="E53" s="22" t="s">
        <v>345</v>
      </c>
      <c r="F53" s="22">
        <v>1207.5121863692095</v>
      </c>
      <c r="G53" s="22" t="s">
        <v>345</v>
      </c>
      <c r="H53" s="74">
        <v>1558.9817251546947</v>
      </c>
      <c r="I53" s="22">
        <v>2033.6812369487454</v>
      </c>
      <c r="J53" s="22">
        <v>767.47368436931038</v>
      </c>
      <c r="K53" s="22">
        <v>939.25961052845651</v>
      </c>
      <c r="L53" s="22" t="s">
        <v>345</v>
      </c>
      <c r="M53" s="22">
        <v>2224.1678758554126</v>
      </c>
      <c r="N53" s="63" t="s">
        <v>345</v>
      </c>
      <c r="O53" s="74" t="s">
        <v>345</v>
      </c>
      <c r="P53" s="22"/>
      <c r="Q53" s="22"/>
      <c r="R53" s="22"/>
      <c r="S53" s="22" t="s">
        <v>345</v>
      </c>
      <c r="T53" s="68" t="s">
        <v>345</v>
      </c>
      <c r="U53" s="22">
        <v>876.87687687687685</v>
      </c>
      <c r="V53" s="22"/>
      <c r="W53" s="22" t="s">
        <v>345</v>
      </c>
      <c r="X53" s="22">
        <v>1641.7712195188462</v>
      </c>
      <c r="Y53" s="63" t="s">
        <v>345</v>
      </c>
      <c r="Z53" s="22" t="s">
        <v>345</v>
      </c>
      <c r="AA53" s="22" t="s">
        <v>345</v>
      </c>
      <c r="AB53" s="22" t="s">
        <v>345</v>
      </c>
      <c r="AC53" s="22" t="s">
        <v>345</v>
      </c>
      <c r="AD53" s="22" t="s">
        <v>345</v>
      </c>
      <c r="AE53" s="22" t="s">
        <v>345</v>
      </c>
      <c r="AF53" s="22" t="s">
        <v>345</v>
      </c>
      <c r="AG53" s="63" t="s">
        <v>345</v>
      </c>
      <c r="AH53" s="22" t="s">
        <v>345</v>
      </c>
      <c r="AI53" s="22" t="s">
        <v>345</v>
      </c>
      <c r="AJ53" s="22" t="s">
        <v>345</v>
      </c>
      <c r="AK53" s="22" t="s">
        <v>345</v>
      </c>
      <c r="AL53" s="22" t="s">
        <v>345</v>
      </c>
      <c r="AM53" s="22"/>
      <c r="AN53" s="22"/>
      <c r="AO53" s="63" t="s">
        <v>345</v>
      </c>
      <c r="AP53" s="22" t="s">
        <v>345</v>
      </c>
      <c r="AQ53" s="22" t="s">
        <v>345</v>
      </c>
      <c r="AR53" s="63" t="s">
        <v>345</v>
      </c>
      <c r="AS53" s="22" t="s">
        <v>345</v>
      </c>
      <c r="AT53" s="22" t="s">
        <v>345</v>
      </c>
      <c r="AU53" s="22" t="s">
        <v>345</v>
      </c>
      <c r="AV53" s="22" t="s">
        <v>345</v>
      </c>
      <c r="AW53" s="22" t="s">
        <v>345</v>
      </c>
      <c r="AX53" s="22" t="s">
        <v>345</v>
      </c>
      <c r="AY53" s="22" t="s">
        <v>345</v>
      </c>
      <c r="AZ53" s="22" t="s">
        <v>345</v>
      </c>
      <c r="BA53" s="22" t="s">
        <v>345</v>
      </c>
      <c r="BB53" s="22" t="s">
        <v>345</v>
      </c>
      <c r="BC53" s="22" t="s">
        <v>345</v>
      </c>
      <c r="BD53" s="22" t="s">
        <v>345</v>
      </c>
      <c r="BE53" s="22" t="s">
        <v>345</v>
      </c>
      <c r="BF53" s="22" t="s">
        <v>345</v>
      </c>
      <c r="BG53" s="22" t="s">
        <v>345</v>
      </c>
      <c r="BH53" s="63" t="s">
        <v>345</v>
      </c>
      <c r="BI53" s="22"/>
      <c r="BJ53" s="22"/>
      <c r="BK53" s="22"/>
      <c r="BL53" s="22"/>
      <c r="BM53" s="22"/>
      <c r="BN53" s="22"/>
      <c r="BO53" s="22"/>
      <c r="BP53" s="22"/>
      <c r="BQ53" s="63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 t="s">
        <v>345</v>
      </c>
      <c r="CD53" s="22" t="s">
        <v>345</v>
      </c>
      <c r="CE53" s="22" t="s">
        <v>345</v>
      </c>
      <c r="CF53" s="22" t="s">
        <v>345</v>
      </c>
      <c r="CG53" s="63" t="s">
        <v>345</v>
      </c>
      <c r="CH53" s="22" t="s">
        <v>345</v>
      </c>
      <c r="CI53" s="63" t="s">
        <v>345</v>
      </c>
      <c r="CJ53" s="22" t="s">
        <v>345</v>
      </c>
      <c r="CK53" s="22"/>
      <c r="CL53" s="74">
        <v>517.64487291298394</v>
      </c>
      <c r="CM53" s="22"/>
      <c r="CN53" s="22" t="s">
        <v>345</v>
      </c>
      <c r="CO53" s="22"/>
      <c r="CP53" s="22" t="s">
        <v>345</v>
      </c>
      <c r="CQ53" s="22"/>
      <c r="CR53" s="22" t="s">
        <v>345</v>
      </c>
      <c r="CS53" s="22" t="s">
        <v>345</v>
      </c>
      <c r="CT53" s="22" t="s">
        <v>345</v>
      </c>
      <c r="CU53" s="22" t="s">
        <v>345</v>
      </c>
      <c r="CV53" s="22" t="s">
        <v>345</v>
      </c>
      <c r="CW53" s="22" t="s">
        <v>345</v>
      </c>
      <c r="CX53" s="22" t="s">
        <v>345</v>
      </c>
      <c r="CY53" s="22" t="s">
        <v>345</v>
      </c>
      <c r="CZ53" s="63" t="s">
        <v>345</v>
      </c>
      <c r="DA53" s="22" t="s">
        <v>345</v>
      </c>
      <c r="DB53" s="22" t="s">
        <v>345</v>
      </c>
      <c r="DC53" s="22" t="s">
        <v>345</v>
      </c>
      <c r="DD53" s="22" t="s">
        <v>345</v>
      </c>
      <c r="DE53" s="22" t="s">
        <v>345</v>
      </c>
      <c r="DF53" s="22" t="s">
        <v>345</v>
      </c>
      <c r="DG53" s="22" t="s">
        <v>345</v>
      </c>
      <c r="DH53" s="63" t="s">
        <v>345</v>
      </c>
      <c r="DI53" s="22" t="s">
        <v>345</v>
      </c>
      <c r="DJ53" s="22" t="s">
        <v>345</v>
      </c>
      <c r="DK53" s="22" t="s">
        <v>345</v>
      </c>
      <c r="DL53" s="22" t="s">
        <v>345</v>
      </c>
      <c r="DM53" s="22" t="s">
        <v>345</v>
      </c>
      <c r="DN53" s="22" t="s">
        <v>345</v>
      </c>
      <c r="DO53" s="22" t="s">
        <v>345</v>
      </c>
      <c r="DP53" s="22" t="s">
        <v>345</v>
      </c>
      <c r="DQ53" s="22" t="s">
        <v>345</v>
      </c>
      <c r="DR53" s="22" t="s">
        <v>345</v>
      </c>
      <c r="DS53" s="22" t="s">
        <v>345</v>
      </c>
      <c r="DT53" s="22" t="s">
        <v>345</v>
      </c>
      <c r="DU53" s="22" t="s">
        <v>345</v>
      </c>
      <c r="DV53" s="22" t="s">
        <v>345</v>
      </c>
      <c r="DW53" s="22" t="s">
        <v>345</v>
      </c>
      <c r="DX53" s="63" t="s">
        <v>345</v>
      </c>
      <c r="DY53" s="63" t="s">
        <v>345</v>
      </c>
      <c r="DZ53" s="22" t="s">
        <v>345</v>
      </c>
      <c r="EA53" s="22" t="s">
        <v>345</v>
      </c>
      <c r="EB53" s="22" t="s">
        <v>345</v>
      </c>
      <c r="EC53" s="22" t="s">
        <v>345</v>
      </c>
      <c r="ED53" s="22" t="s">
        <v>345</v>
      </c>
      <c r="EE53" s="22" t="s">
        <v>345</v>
      </c>
      <c r="EF53" s="22" t="s">
        <v>345</v>
      </c>
      <c r="EG53" s="22" t="s">
        <v>345</v>
      </c>
      <c r="EH53" s="22" t="s">
        <v>345</v>
      </c>
      <c r="EI53" s="22" t="s">
        <v>345</v>
      </c>
      <c r="EJ53" s="22" t="s">
        <v>345</v>
      </c>
      <c r="EK53" s="22" t="s">
        <v>345</v>
      </c>
      <c r="EL53" s="22" t="s">
        <v>345</v>
      </c>
      <c r="EM53" s="22" t="s">
        <v>345</v>
      </c>
      <c r="EN53" s="22" t="s">
        <v>345</v>
      </c>
      <c r="EO53" s="22" t="s">
        <v>345</v>
      </c>
      <c r="EP53" s="22" t="s">
        <v>345</v>
      </c>
      <c r="EQ53" s="22" t="s">
        <v>345</v>
      </c>
      <c r="ER53" s="22" t="s">
        <v>345</v>
      </c>
      <c r="ES53" s="22" t="s">
        <v>345</v>
      </c>
      <c r="ET53" s="22" t="s">
        <v>345</v>
      </c>
      <c r="EU53" s="22" t="s">
        <v>345</v>
      </c>
      <c r="EV53" s="22" t="s">
        <v>345</v>
      </c>
      <c r="EW53" s="22" t="s">
        <v>345</v>
      </c>
      <c r="EX53" s="22" t="s">
        <v>345</v>
      </c>
      <c r="EY53" s="22" t="s">
        <v>345</v>
      </c>
      <c r="EZ53" s="22" t="s">
        <v>345</v>
      </c>
      <c r="FA53" s="22" t="s">
        <v>345</v>
      </c>
      <c r="FB53" s="22" t="s">
        <v>345</v>
      </c>
      <c r="FC53" s="22" t="s">
        <v>345</v>
      </c>
      <c r="FD53" s="22" t="s">
        <v>345</v>
      </c>
      <c r="FE53" s="22" t="s">
        <v>345</v>
      </c>
      <c r="FF53" s="22" t="s">
        <v>345</v>
      </c>
      <c r="FG53" s="22" t="s">
        <v>345</v>
      </c>
      <c r="FH53" s="22" t="s">
        <v>345</v>
      </c>
      <c r="FI53" s="22" t="s">
        <v>345</v>
      </c>
      <c r="FJ53" s="22" t="s">
        <v>345</v>
      </c>
      <c r="FK53" s="22" t="s">
        <v>345</v>
      </c>
      <c r="FL53" s="22" t="s">
        <v>345</v>
      </c>
      <c r="FM53" s="22" t="s">
        <v>345</v>
      </c>
      <c r="FN53" s="22" t="s">
        <v>345</v>
      </c>
      <c r="FO53" s="22" t="s">
        <v>345</v>
      </c>
      <c r="FP53" s="74">
        <v>780.38770757014311</v>
      </c>
      <c r="FQ53" s="22" t="s">
        <v>345</v>
      </c>
      <c r="FR53" s="22" t="s">
        <v>345</v>
      </c>
      <c r="FS53" s="22" t="s">
        <v>345</v>
      </c>
      <c r="FT53" s="22" t="s">
        <v>345</v>
      </c>
      <c r="FU53" s="22" t="s">
        <v>345</v>
      </c>
      <c r="FV53" s="22" t="s">
        <v>345</v>
      </c>
      <c r="FW53" s="22" t="s">
        <v>345</v>
      </c>
      <c r="FX53" s="22" t="s">
        <v>345</v>
      </c>
      <c r="FY53" s="22" t="s">
        <v>345</v>
      </c>
      <c r="FZ53" s="22" t="s">
        <v>345</v>
      </c>
      <c r="GA53" s="63" t="s">
        <v>345</v>
      </c>
      <c r="GB53" s="22" t="s">
        <v>345</v>
      </c>
      <c r="GC53" s="63"/>
    </row>
    <row r="54" spans="1:185">
      <c r="A54" s="66">
        <v>1832</v>
      </c>
      <c r="B54" s="22" t="s">
        <v>345</v>
      </c>
      <c r="C54" s="22" t="s">
        <v>345</v>
      </c>
      <c r="D54" s="22">
        <v>1354.2319749216301</v>
      </c>
      <c r="E54" s="22" t="s">
        <v>345</v>
      </c>
      <c r="F54" s="22">
        <v>1312.2804928864814</v>
      </c>
      <c r="G54" s="22" t="s">
        <v>345</v>
      </c>
      <c r="H54" s="74">
        <v>1572.045817823589</v>
      </c>
      <c r="I54" s="22">
        <v>2128.9156203018861</v>
      </c>
      <c r="J54" s="22">
        <v>777.76784226617667</v>
      </c>
      <c r="K54" s="22">
        <v>914.28066325479858</v>
      </c>
      <c r="L54" s="22" t="s">
        <v>345</v>
      </c>
      <c r="M54" s="22">
        <v>2266.3261072557852</v>
      </c>
      <c r="N54" s="63" t="s">
        <v>345</v>
      </c>
      <c r="O54" s="74" t="s">
        <v>345</v>
      </c>
      <c r="P54" s="22"/>
      <c r="Q54" s="22"/>
      <c r="R54" s="22"/>
      <c r="S54" s="22" t="s">
        <v>345</v>
      </c>
      <c r="T54" s="68" t="s">
        <v>345</v>
      </c>
      <c r="U54" s="22">
        <v>896.44970414201191</v>
      </c>
      <c r="V54" s="22"/>
      <c r="W54" s="22" t="s">
        <v>345</v>
      </c>
      <c r="X54" s="22">
        <v>1701.4719911377133</v>
      </c>
      <c r="Y54" s="63" t="s">
        <v>345</v>
      </c>
      <c r="Z54" s="22" t="s">
        <v>345</v>
      </c>
      <c r="AA54" s="22" t="s">
        <v>345</v>
      </c>
      <c r="AB54" s="22" t="s">
        <v>345</v>
      </c>
      <c r="AC54" s="22" t="s">
        <v>345</v>
      </c>
      <c r="AD54" s="22" t="s">
        <v>345</v>
      </c>
      <c r="AE54" s="22" t="s">
        <v>345</v>
      </c>
      <c r="AF54" s="22" t="s">
        <v>345</v>
      </c>
      <c r="AG54" s="63" t="s">
        <v>345</v>
      </c>
      <c r="AH54" s="22" t="s">
        <v>345</v>
      </c>
      <c r="AI54" s="22" t="s">
        <v>345</v>
      </c>
      <c r="AJ54" s="22" t="s">
        <v>345</v>
      </c>
      <c r="AK54" s="22" t="s">
        <v>345</v>
      </c>
      <c r="AL54" s="22" t="s">
        <v>345</v>
      </c>
      <c r="AM54" s="22"/>
      <c r="AN54" s="22"/>
      <c r="AO54" s="63" t="s">
        <v>345</v>
      </c>
      <c r="AP54" s="22" t="s">
        <v>345</v>
      </c>
      <c r="AQ54" s="22" t="s">
        <v>345</v>
      </c>
      <c r="AR54" s="63" t="s">
        <v>345</v>
      </c>
      <c r="AS54" s="22" t="s">
        <v>345</v>
      </c>
      <c r="AT54" s="22" t="s">
        <v>345</v>
      </c>
      <c r="AU54" s="22" t="s">
        <v>345</v>
      </c>
      <c r="AV54" s="22" t="s">
        <v>345</v>
      </c>
      <c r="AW54" s="22" t="s">
        <v>345</v>
      </c>
      <c r="AX54" s="22" t="s">
        <v>345</v>
      </c>
      <c r="AY54" s="22" t="s">
        <v>345</v>
      </c>
      <c r="AZ54" s="22" t="s">
        <v>345</v>
      </c>
      <c r="BA54" s="22" t="s">
        <v>345</v>
      </c>
      <c r="BB54" s="22" t="s">
        <v>345</v>
      </c>
      <c r="BC54" s="22" t="s">
        <v>345</v>
      </c>
      <c r="BD54" s="22" t="s">
        <v>345</v>
      </c>
      <c r="BE54" s="22" t="s">
        <v>345</v>
      </c>
      <c r="BF54" s="22" t="s">
        <v>345</v>
      </c>
      <c r="BG54" s="22" t="s">
        <v>345</v>
      </c>
      <c r="BH54" s="63" t="s">
        <v>345</v>
      </c>
      <c r="BI54" s="22"/>
      <c r="BJ54" s="22"/>
      <c r="BK54" s="22"/>
      <c r="BL54" s="22"/>
      <c r="BM54" s="22"/>
      <c r="BN54" s="22"/>
      <c r="BO54" s="22"/>
      <c r="BP54" s="22"/>
      <c r="BQ54" s="63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 t="s">
        <v>345</v>
      </c>
      <c r="CD54" s="22" t="s">
        <v>345</v>
      </c>
      <c r="CE54" s="22" t="s">
        <v>345</v>
      </c>
      <c r="CF54" s="22" t="s">
        <v>345</v>
      </c>
      <c r="CG54" s="63" t="s">
        <v>345</v>
      </c>
      <c r="CH54" s="22" t="s">
        <v>345</v>
      </c>
      <c r="CI54" s="63" t="s">
        <v>345</v>
      </c>
      <c r="CJ54" s="22" t="s">
        <v>345</v>
      </c>
      <c r="CK54" s="22"/>
      <c r="CL54" s="74">
        <v>517.45772761865612</v>
      </c>
      <c r="CM54" s="22"/>
      <c r="CN54" s="22" t="s">
        <v>345</v>
      </c>
      <c r="CO54" s="22"/>
      <c r="CP54" s="22" t="s">
        <v>345</v>
      </c>
      <c r="CQ54" s="22"/>
      <c r="CR54" s="22" t="s">
        <v>345</v>
      </c>
      <c r="CS54" s="22" t="s">
        <v>345</v>
      </c>
      <c r="CT54" s="22" t="s">
        <v>345</v>
      </c>
      <c r="CU54" s="22" t="s">
        <v>345</v>
      </c>
      <c r="CV54" s="22" t="s">
        <v>345</v>
      </c>
      <c r="CW54" s="22" t="s">
        <v>345</v>
      </c>
      <c r="CX54" s="22" t="s">
        <v>345</v>
      </c>
      <c r="CY54" s="22" t="s">
        <v>345</v>
      </c>
      <c r="CZ54" s="63" t="s">
        <v>345</v>
      </c>
      <c r="DA54" s="22" t="s">
        <v>345</v>
      </c>
      <c r="DB54" s="22" t="s">
        <v>345</v>
      </c>
      <c r="DC54" s="22" t="s">
        <v>345</v>
      </c>
      <c r="DD54" s="22" t="s">
        <v>345</v>
      </c>
      <c r="DE54" s="22" t="s">
        <v>345</v>
      </c>
      <c r="DF54" s="22" t="s">
        <v>345</v>
      </c>
      <c r="DG54" s="22" t="s">
        <v>345</v>
      </c>
      <c r="DH54" s="63" t="s">
        <v>345</v>
      </c>
      <c r="DI54" s="22" t="s">
        <v>345</v>
      </c>
      <c r="DJ54" s="22" t="s">
        <v>345</v>
      </c>
      <c r="DK54" s="22" t="s">
        <v>345</v>
      </c>
      <c r="DL54" s="22" t="s">
        <v>345</v>
      </c>
      <c r="DM54" s="22" t="s">
        <v>345</v>
      </c>
      <c r="DN54" s="22" t="s">
        <v>345</v>
      </c>
      <c r="DO54" s="22" t="s">
        <v>345</v>
      </c>
      <c r="DP54" s="22" t="s">
        <v>345</v>
      </c>
      <c r="DQ54" s="22" t="s">
        <v>345</v>
      </c>
      <c r="DR54" s="22" t="s">
        <v>345</v>
      </c>
      <c r="DS54" s="22" t="s">
        <v>345</v>
      </c>
      <c r="DT54" s="22" t="s">
        <v>345</v>
      </c>
      <c r="DU54" s="22" t="s">
        <v>345</v>
      </c>
      <c r="DV54" s="22" t="s">
        <v>345</v>
      </c>
      <c r="DW54" s="22" t="s">
        <v>345</v>
      </c>
      <c r="DX54" s="63" t="s">
        <v>345</v>
      </c>
      <c r="DY54" s="63" t="s">
        <v>345</v>
      </c>
      <c r="DZ54" s="22" t="s">
        <v>345</v>
      </c>
      <c r="EA54" s="22" t="s">
        <v>345</v>
      </c>
      <c r="EB54" s="22" t="s">
        <v>345</v>
      </c>
      <c r="EC54" s="22" t="s">
        <v>345</v>
      </c>
      <c r="ED54" s="22" t="s">
        <v>345</v>
      </c>
      <c r="EE54" s="22" t="s">
        <v>345</v>
      </c>
      <c r="EF54" s="22" t="s">
        <v>345</v>
      </c>
      <c r="EG54" s="22" t="s">
        <v>345</v>
      </c>
      <c r="EH54" s="22" t="s">
        <v>345</v>
      </c>
      <c r="EI54" s="22" t="s">
        <v>345</v>
      </c>
      <c r="EJ54" s="22" t="s">
        <v>345</v>
      </c>
      <c r="EK54" s="22" t="s">
        <v>345</v>
      </c>
      <c r="EL54" s="22" t="s">
        <v>345</v>
      </c>
      <c r="EM54" s="22" t="s">
        <v>345</v>
      </c>
      <c r="EN54" s="22" t="s">
        <v>345</v>
      </c>
      <c r="EO54" s="22" t="s">
        <v>345</v>
      </c>
      <c r="EP54" s="22" t="s">
        <v>345</v>
      </c>
      <c r="EQ54" s="22" t="s">
        <v>345</v>
      </c>
      <c r="ER54" s="22" t="s">
        <v>345</v>
      </c>
      <c r="ES54" s="22" t="s">
        <v>345</v>
      </c>
      <c r="ET54" s="22" t="s">
        <v>345</v>
      </c>
      <c r="EU54" s="22" t="s">
        <v>345</v>
      </c>
      <c r="EV54" s="22" t="s">
        <v>345</v>
      </c>
      <c r="EW54" s="22" t="s">
        <v>345</v>
      </c>
      <c r="EX54" s="22" t="s">
        <v>345</v>
      </c>
      <c r="EY54" s="22" t="s">
        <v>345</v>
      </c>
      <c r="EZ54" s="22" t="s">
        <v>345</v>
      </c>
      <c r="FA54" s="22" t="s">
        <v>345</v>
      </c>
      <c r="FB54" s="22" t="s">
        <v>345</v>
      </c>
      <c r="FC54" s="22" t="s">
        <v>345</v>
      </c>
      <c r="FD54" s="22" t="s">
        <v>345</v>
      </c>
      <c r="FE54" s="22" t="s">
        <v>345</v>
      </c>
      <c r="FF54" s="22" t="s">
        <v>345</v>
      </c>
      <c r="FG54" s="22" t="s">
        <v>345</v>
      </c>
      <c r="FH54" s="22" t="s">
        <v>345</v>
      </c>
      <c r="FI54" s="22" t="s">
        <v>345</v>
      </c>
      <c r="FJ54" s="22" t="s">
        <v>345</v>
      </c>
      <c r="FK54" s="22" t="s">
        <v>345</v>
      </c>
      <c r="FL54" s="22" t="s">
        <v>345</v>
      </c>
      <c r="FM54" s="22" t="s">
        <v>345</v>
      </c>
      <c r="FN54" s="22" t="s">
        <v>345</v>
      </c>
      <c r="FO54" s="22" t="s">
        <v>345</v>
      </c>
      <c r="FP54" s="74"/>
      <c r="FQ54" s="22" t="s">
        <v>345</v>
      </c>
      <c r="FR54" s="22" t="s">
        <v>345</v>
      </c>
      <c r="FS54" s="22" t="s">
        <v>345</v>
      </c>
      <c r="FT54" s="22" t="s">
        <v>345</v>
      </c>
      <c r="FU54" s="22" t="s">
        <v>345</v>
      </c>
      <c r="FV54" s="22" t="s">
        <v>345</v>
      </c>
      <c r="FW54" s="22" t="s">
        <v>345</v>
      </c>
      <c r="FX54" s="22" t="s">
        <v>345</v>
      </c>
      <c r="FY54" s="22" t="s">
        <v>345</v>
      </c>
      <c r="FZ54" s="22" t="s">
        <v>345</v>
      </c>
      <c r="GA54" s="63" t="s">
        <v>345</v>
      </c>
      <c r="GB54" s="22" t="s">
        <v>345</v>
      </c>
      <c r="GC54" s="63"/>
    </row>
    <row r="55" spans="1:185">
      <c r="A55" s="66">
        <v>1833</v>
      </c>
      <c r="B55" s="22" t="s">
        <v>345</v>
      </c>
      <c r="C55" s="22" t="s">
        <v>345</v>
      </c>
      <c r="D55" s="22">
        <v>1336.4485981308412</v>
      </c>
      <c r="E55" s="22" t="s">
        <v>345</v>
      </c>
      <c r="F55" s="22">
        <v>1287.6208553294978</v>
      </c>
      <c r="G55" s="22" t="s">
        <v>345</v>
      </c>
      <c r="H55" s="74">
        <v>1580.755212936185</v>
      </c>
      <c r="I55" s="22">
        <v>2081.3864000488911</v>
      </c>
      <c r="J55" s="22">
        <v>862.86347033283903</v>
      </c>
      <c r="K55" s="22">
        <v>943.14602200685408</v>
      </c>
      <c r="L55" s="22" t="s">
        <v>345</v>
      </c>
      <c r="M55" s="22">
        <v>2258.1137679962717</v>
      </c>
      <c r="N55" s="63" t="s">
        <v>345</v>
      </c>
      <c r="O55" s="74" t="s">
        <v>345</v>
      </c>
      <c r="P55" s="22">
        <v>963.88597045316192</v>
      </c>
      <c r="Q55" s="22"/>
      <c r="R55" s="22"/>
      <c r="S55" s="22" t="s">
        <v>345</v>
      </c>
      <c r="T55" s="68" t="s">
        <v>345</v>
      </c>
      <c r="U55" s="22">
        <v>899.71346704871053</v>
      </c>
      <c r="V55" s="22"/>
      <c r="W55" s="22" t="s">
        <v>345</v>
      </c>
      <c r="X55" s="22">
        <v>1761.1727627565806</v>
      </c>
      <c r="Y55" s="63" t="s">
        <v>345</v>
      </c>
      <c r="Z55" s="22" t="s">
        <v>345</v>
      </c>
      <c r="AA55" s="22" t="s">
        <v>345</v>
      </c>
      <c r="AB55" s="22" t="s">
        <v>345</v>
      </c>
      <c r="AC55" s="22" t="s">
        <v>345</v>
      </c>
      <c r="AD55" s="22" t="s">
        <v>345</v>
      </c>
      <c r="AE55" s="22" t="s">
        <v>345</v>
      </c>
      <c r="AF55" s="22" t="s">
        <v>345</v>
      </c>
      <c r="AG55" s="63" t="s">
        <v>345</v>
      </c>
      <c r="AH55" s="22" t="s">
        <v>345</v>
      </c>
      <c r="AI55" s="22" t="s">
        <v>345</v>
      </c>
      <c r="AJ55" s="22" t="s">
        <v>345</v>
      </c>
      <c r="AK55" s="22" t="s">
        <v>345</v>
      </c>
      <c r="AL55" s="22" t="s">
        <v>345</v>
      </c>
      <c r="AM55" s="22"/>
      <c r="AN55" s="22"/>
      <c r="AO55" s="63" t="s">
        <v>345</v>
      </c>
      <c r="AP55" s="22" t="s">
        <v>345</v>
      </c>
      <c r="AQ55" s="22" t="s">
        <v>345</v>
      </c>
      <c r="AR55" s="63" t="s">
        <v>345</v>
      </c>
      <c r="AS55" s="22" t="s">
        <v>345</v>
      </c>
      <c r="AT55" s="22" t="s">
        <v>345</v>
      </c>
      <c r="AU55" s="22" t="s">
        <v>345</v>
      </c>
      <c r="AV55" s="22" t="s">
        <v>345</v>
      </c>
      <c r="AW55" s="22" t="s">
        <v>345</v>
      </c>
      <c r="AX55" s="22" t="s">
        <v>345</v>
      </c>
      <c r="AY55" s="22" t="s">
        <v>345</v>
      </c>
      <c r="AZ55" s="22" t="s">
        <v>345</v>
      </c>
      <c r="BA55" s="22" t="s">
        <v>345</v>
      </c>
      <c r="BB55" s="22" t="s">
        <v>345</v>
      </c>
      <c r="BC55" s="22" t="s">
        <v>345</v>
      </c>
      <c r="BD55" s="22" t="s">
        <v>345</v>
      </c>
      <c r="BE55" s="22" t="s">
        <v>345</v>
      </c>
      <c r="BF55" s="22" t="s">
        <v>345</v>
      </c>
      <c r="BG55" s="22" t="s">
        <v>345</v>
      </c>
      <c r="BH55" s="63" t="s">
        <v>345</v>
      </c>
      <c r="BI55" s="22"/>
      <c r="BJ55" s="22"/>
      <c r="BK55" s="22"/>
      <c r="BL55" s="22"/>
      <c r="BM55" s="22"/>
      <c r="BN55" s="22"/>
      <c r="BO55" s="22"/>
      <c r="BP55" s="22"/>
      <c r="BQ55" s="63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 t="s">
        <v>345</v>
      </c>
      <c r="CD55" s="22" t="s">
        <v>345</v>
      </c>
      <c r="CE55" s="22" t="s">
        <v>345</v>
      </c>
      <c r="CF55" s="22" t="s">
        <v>345</v>
      </c>
      <c r="CG55" s="63" t="s">
        <v>345</v>
      </c>
      <c r="CH55" s="22" t="s">
        <v>345</v>
      </c>
      <c r="CI55" s="63" t="s">
        <v>345</v>
      </c>
      <c r="CJ55" s="22" t="s">
        <v>345</v>
      </c>
      <c r="CK55" s="22"/>
      <c r="CL55" s="74">
        <v>536.42576859172664</v>
      </c>
      <c r="CM55" s="22"/>
      <c r="CN55" s="22" t="s">
        <v>345</v>
      </c>
      <c r="CO55" s="22"/>
      <c r="CP55" s="22" t="s">
        <v>345</v>
      </c>
      <c r="CQ55" s="22"/>
      <c r="CR55" s="22" t="s">
        <v>345</v>
      </c>
      <c r="CS55" s="22" t="s">
        <v>345</v>
      </c>
      <c r="CT55" s="22" t="s">
        <v>345</v>
      </c>
      <c r="CU55" s="22" t="s">
        <v>345</v>
      </c>
      <c r="CV55" s="22" t="s">
        <v>345</v>
      </c>
      <c r="CW55" s="22" t="s">
        <v>345</v>
      </c>
      <c r="CX55" s="22" t="s">
        <v>345</v>
      </c>
      <c r="CY55" s="22" t="s">
        <v>345</v>
      </c>
      <c r="CZ55" s="63" t="s">
        <v>345</v>
      </c>
      <c r="DA55" s="22" t="s">
        <v>345</v>
      </c>
      <c r="DB55" s="22" t="s">
        <v>345</v>
      </c>
      <c r="DC55" s="22" t="s">
        <v>345</v>
      </c>
      <c r="DD55" s="22" t="s">
        <v>345</v>
      </c>
      <c r="DE55" s="22" t="s">
        <v>345</v>
      </c>
      <c r="DF55" s="22" t="s">
        <v>345</v>
      </c>
      <c r="DG55" s="22" t="s">
        <v>345</v>
      </c>
      <c r="DH55" s="63" t="s">
        <v>345</v>
      </c>
      <c r="DI55" s="22" t="s">
        <v>345</v>
      </c>
      <c r="DJ55" s="22" t="s">
        <v>345</v>
      </c>
      <c r="DK55" s="22" t="s">
        <v>345</v>
      </c>
      <c r="DL55" s="22" t="s">
        <v>345</v>
      </c>
      <c r="DM55" s="22" t="s">
        <v>345</v>
      </c>
      <c r="DN55" s="22" t="s">
        <v>345</v>
      </c>
      <c r="DO55" s="22" t="s">
        <v>345</v>
      </c>
      <c r="DP55" s="22" t="s">
        <v>345</v>
      </c>
      <c r="DQ55" s="22" t="s">
        <v>345</v>
      </c>
      <c r="DR55" s="22" t="s">
        <v>345</v>
      </c>
      <c r="DS55" s="22" t="s">
        <v>345</v>
      </c>
      <c r="DT55" s="22" t="s">
        <v>345</v>
      </c>
      <c r="DU55" s="22" t="s">
        <v>345</v>
      </c>
      <c r="DV55" s="22" t="s">
        <v>345</v>
      </c>
      <c r="DW55" s="22" t="s">
        <v>345</v>
      </c>
      <c r="DX55" s="63" t="s">
        <v>345</v>
      </c>
      <c r="DY55" s="63" t="s">
        <v>345</v>
      </c>
      <c r="DZ55" s="22" t="s">
        <v>345</v>
      </c>
      <c r="EA55" s="22" t="s">
        <v>345</v>
      </c>
      <c r="EB55" s="22" t="s">
        <v>345</v>
      </c>
      <c r="EC55" s="22" t="s">
        <v>345</v>
      </c>
      <c r="ED55" s="22" t="s">
        <v>345</v>
      </c>
      <c r="EE55" s="22" t="s">
        <v>345</v>
      </c>
      <c r="EF55" s="22" t="s">
        <v>345</v>
      </c>
      <c r="EG55" s="22" t="s">
        <v>345</v>
      </c>
      <c r="EH55" s="22" t="s">
        <v>345</v>
      </c>
      <c r="EI55" s="22" t="s">
        <v>345</v>
      </c>
      <c r="EJ55" s="22" t="s">
        <v>345</v>
      </c>
      <c r="EK55" s="22" t="s">
        <v>345</v>
      </c>
      <c r="EL55" s="22" t="s">
        <v>345</v>
      </c>
      <c r="EM55" s="22" t="s">
        <v>345</v>
      </c>
      <c r="EN55" s="22" t="s">
        <v>345</v>
      </c>
      <c r="EO55" s="22" t="s">
        <v>345</v>
      </c>
      <c r="EP55" s="22" t="s">
        <v>345</v>
      </c>
      <c r="EQ55" s="22" t="s">
        <v>345</v>
      </c>
      <c r="ER55" s="22" t="s">
        <v>345</v>
      </c>
      <c r="ES55" s="22" t="s">
        <v>345</v>
      </c>
      <c r="ET55" s="22" t="s">
        <v>345</v>
      </c>
      <c r="EU55" s="22" t="s">
        <v>345</v>
      </c>
      <c r="EV55" s="22" t="s">
        <v>345</v>
      </c>
      <c r="EW55" s="22" t="s">
        <v>345</v>
      </c>
      <c r="EX55" s="22" t="s">
        <v>345</v>
      </c>
      <c r="EY55" s="22" t="s">
        <v>345</v>
      </c>
      <c r="EZ55" s="22" t="s">
        <v>345</v>
      </c>
      <c r="FA55" s="22" t="s">
        <v>345</v>
      </c>
      <c r="FB55" s="22" t="s">
        <v>345</v>
      </c>
      <c r="FC55" s="22" t="s">
        <v>345</v>
      </c>
      <c r="FD55" s="22" t="s">
        <v>345</v>
      </c>
      <c r="FE55" s="22" t="s">
        <v>345</v>
      </c>
      <c r="FF55" s="22" t="s">
        <v>345</v>
      </c>
      <c r="FG55" s="22" t="s">
        <v>345</v>
      </c>
      <c r="FH55" s="22" t="s">
        <v>345</v>
      </c>
      <c r="FI55" s="22" t="s">
        <v>345</v>
      </c>
      <c r="FJ55" s="22" t="s">
        <v>345</v>
      </c>
      <c r="FK55" s="22" t="s">
        <v>345</v>
      </c>
      <c r="FL55" s="22" t="s">
        <v>345</v>
      </c>
      <c r="FM55" s="22" t="s">
        <v>345</v>
      </c>
      <c r="FN55" s="22" t="s">
        <v>345</v>
      </c>
      <c r="FO55" s="22" t="s">
        <v>345</v>
      </c>
      <c r="FP55" s="74"/>
      <c r="FQ55" s="22" t="s">
        <v>345</v>
      </c>
      <c r="FR55" s="22" t="s">
        <v>345</v>
      </c>
      <c r="FS55" s="22" t="s">
        <v>345</v>
      </c>
      <c r="FT55" s="22" t="s">
        <v>345</v>
      </c>
      <c r="FU55" s="22" t="s">
        <v>345</v>
      </c>
      <c r="FV55" s="22" t="s">
        <v>345</v>
      </c>
      <c r="FW55" s="22" t="s">
        <v>345</v>
      </c>
      <c r="FX55" s="22" t="s">
        <v>345</v>
      </c>
      <c r="FY55" s="22" t="s">
        <v>345</v>
      </c>
      <c r="FZ55" s="22" t="s">
        <v>345</v>
      </c>
      <c r="GA55" s="63" t="s">
        <v>345</v>
      </c>
      <c r="GB55" s="22" t="s">
        <v>345</v>
      </c>
      <c r="GC55" s="63"/>
    </row>
    <row r="56" spans="1:185">
      <c r="A56" s="66">
        <v>1834</v>
      </c>
      <c r="B56" s="22" t="s">
        <v>345</v>
      </c>
      <c r="C56" s="22" t="s">
        <v>345</v>
      </c>
      <c r="D56" s="22">
        <v>1396.9111969111968</v>
      </c>
      <c r="E56" s="22" t="s">
        <v>345</v>
      </c>
      <c r="F56" s="22">
        <v>1289.5537375586994</v>
      </c>
      <c r="G56" s="22" t="s">
        <v>345</v>
      </c>
      <c r="H56" s="74">
        <v>1593.8193056050791</v>
      </c>
      <c r="I56" s="22">
        <v>2099.8482361290112</v>
      </c>
      <c r="J56" s="22">
        <v>901.17000769949959</v>
      </c>
      <c r="K56" s="22">
        <v>955.39215172169156</v>
      </c>
      <c r="L56" s="22" t="s">
        <v>345</v>
      </c>
      <c r="M56" s="22">
        <v>2283.2880200240065</v>
      </c>
      <c r="N56" s="63" t="s">
        <v>345</v>
      </c>
      <c r="O56" s="74" t="s">
        <v>345</v>
      </c>
      <c r="P56" s="22">
        <v>1026.0166813386134</v>
      </c>
      <c r="Q56" s="22"/>
      <c r="R56" s="22"/>
      <c r="S56" s="22" t="s">
        <v>345</v>
      </c>
      <c r="T56" s="68" t="s">
        <v>345</v>
      </c>
      <c r="U56" s="22">
        <v>946.32768361581918</v>
      </c>
      <c r="V56" s="22"/>
      <c r="W56" s="22" t="s">
        <v>345</v>
      </c>
      <c r="X56" s="22">
        <v>1676.7682235712857</v>
      </c>
      <c r="Y56" s="63" t="s">
        <v>345</v>
      </c>
      <c r="Z56" s="22" t="s">
        <v>345</v>
      </c>
      <c r="AA56" s="22" t="s">
        <v>345</v>
      </c>
      <c r="AB56" s="22" t="s">
        <v>345</v>
      </c>
      <c r="AC56" s="22" t="s">
        <v>345</v>
      </c>
      <c r="AD56" s="22" t="s">
        <v>345</v>
      </c>
      <c r="AE56" s="22" t="s">
        <v>345</v>
      </c>
      <c r="AF56" s="22" t="s">
        <v>345</v>
      </c>
      <c r="AG56" s="63" t="s">
        <v>345</v>
      </c>
      <c r="AH56" s="22" t="s">
        <v>345</v>
      </c>
      <c r="AI56" s="22" t="s">
        <v>345</v>
      </c>
      <c r="AJ56" s="22" t="s">
        <v>345</v>
      </c>
      <c r="AK56" s="22" t="s">
        <v>345</v>
      </c>
      <c r="AL56" s="22" t="s">
        <v>345</v>
      </c>
      <c r="AM56" s="22"/>
      <c r="AN56" s="22"/>
      <c r="AO56" s="63" t="s">
        <v>345</v>
      </c>
      <c r="AP56" s="22" t="s">
        <v>345</v>
      </c>
      <c r="AQ56" s="22" t="s">
        <v>345</v>
      </c>
      <c r="AR56" s="63" t="s">
        <v>345</v>
      </c>
      <c r="AS56" s="22" t="s">
        <v>345</v>
      </c>
      <c r="AT56" s="22" t="s">
        <v>345</v>
      </c>
      <c r="AU56" s="22" t="s">
        <v>345</v>
      </c>
      <c r="AV56" s="22" t="s">
        <v>345</v>
      </c>
      <c r="AW56" s="22" t="s">
        <v>345</v>
      </c>
      <c r="AX56" s="22" t="s">
        <v>345</v>
      </c>
      <c r="AY56" s="22" t="s">
        <v>345</v>
      </c>
      <c r="AZ56" s="22" t="s">
        <v>345</v>
      </c>
      <c r="BA56" s="22" t="s">
        <v>345</v>
      </c>
      <c r="BB56" s="22" t="s">
        <v>345</v>
      </c>
      <c r="BC56" s="22" t="s">
        <v>345</v>
      </c>
      <c r="BD56" s="22" t="s">
        <v>345</v>
      </c>
      <c r="BE56" s="22" t="s">
        <v>345</v>
      </c>
      <c r="BF56" s="22" t="s">
        <v>345</v>
      </c>
      <c r="BG56" s="22" t="s">
        <v>345</v>
      </c>
      <c r="BH56" s="63" t="s">
        <v>345</v>
      </c>
      <c r="BI56" s="22"/>
      <c r="BJ56" s="22"/>
      <c r="BK56" s="22"/>
      <c r="BL56" s="22"/>
      <c r="BM56" s="22"/>
      <c r="BN56" s="22"/>
      <c r="BO56" s="22"/>
      <c r="BP56" s="22"/>
      <c r="BQ56" s="63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 t="s">
        <v>345</v>
      </c>
      <c r="CD56" s="22" t="s">
        <v>345</v>
      </c>
      <c r="CE56" s="22" t="s">
        <v>345</v>
      </c>
      <c r="CF56" s="22" t="s">
        <v>345</v>
      </c>
      <c r="CG56" s="63" t="s">
        <v>345</v>
      </c>
      <c r="CH56" s="22" t="s">
        <v>345</v>
      </c>
      <c r="CI56" s="63" t="s">
        <v>345</v>
      </c>
      <c r="CJ56" s="22" t="s">
        <v>345</v>
      </c>
      <c r="CK56" s="22"/>
      <c r="CL56" s="74">
        <v>553.1370952737193</v>
      </c>
      <c r="CM56" s="22"/>
      <c r="CN56" s="22" t="s">
        <v>345</v>
      </c>
      <c r="CO56" s="22"/>
      <c r="CP56" s="22" t="s">
        <v>345</v>
      </c>
      <c r="CQ56" s="22"/>
      <c r="CR56" s="22" t="s">
        <v>345</v>
      </c>
      <c r="CS56" s="22" t="s">
        <v>345</v>
      </c>
      <c r="CT56" s="22" t="s">
        <v>345</v>
      </c>
      <c r="CU56" s="22" t="s">
        <v>345</v>
      </c>
      <c r="CV56" s="22" t="s">
        <v>345</v>
      </c>
      <c r="CW56" s="22" t="s">
        <v>345</v>
      </c>
      <c r="CX56" s="22" t="s">
        <v>345</v>
      </c>
      <c r="CY56" s="22" t="s">
        <v>345</v>
      </c>
      <c r="CZ56" s="63" t="s">
        <v>345</v>
      </c>
      <c r="DA56" s="22" t="s">
        <v>345</v>
      </c>
      <c r="DB56" s="22" t="s">
        <v>345</v>
      </c>
      <c r="DC56" s="22" t="s">
        <v>345</v>
      </c>
      <c r="DD56" s="22" t="s">
        <v>345</v>
      </c>
      <c r="DE56" s="22" t="s">
        <v>345</v>
      </c>
      <c r="DF56" s="22" t="s">
        <v>345</v>
      </c>
      <c r="DG56" s="22" t="s">
        <v>345</v>
      </c>
      <c r="DH56" s="63" t="s">
        <v>345</v>
      </c>
      <c r="DI56" s="22" t="s">
        <v>345</v>
      </c>
      <c r="DJ56" s="22" t="s">
        <v>345</v>
      </c>
      <c r="DK56" s="22" t="s">
        <v>345</v>
      </c>
      <c r="DL56" s="22" t="s">
        <v>345</v>
      </c>
      <c r="DM56" s="22" t="s">
        <v>345</v>
      </c>
      <c r="DN56" s="22" t="s">
        <v>345</v>
      </c>
      <c r="DO56" s="22" t="s">
        <v>345</v>
      </c>
      <c r="DP56" s="22" t="s">
        <v>345</v>
      </c>
      <c r="DQ56" s="22" t="s">
        <v>345</v>
      </c>
      <c r="DR56" s="22" t="s">
        <v>345</v>
      </c>
      <c r="DS56" s="22" t="s">
        <v>345</v>
      </c>
      <c r="DT56" s="22" t="s">
        <v>345</v>
      </c>
      <c r="DU56" s="22" t="s">
        <v>345</v>
      </c>
      <c r="DV56" s="22" t="s">
        <v>345</v>
      </c>
      <c r="DW56" s="22" t="s">
        <v>345</v>
      </c>
      <c r="DX56" s="63" t="s">
        <v>345</v>
      </c>
      <c r="DY56" s="63" t="s">
        <v>345</v>
      </c>
      <c r="DZ56" s="22" t="s">
        <v>345</v>
      </c>
      <c r="EA56" s="22" t="s">
        <v>345</v>
      </c>
      <c r="EB56" s="22" t="s">
        <v>345</v>
      </c>
      <c r="EC56" s="22" t="s">
        <v>345</v>
      </c>
      <c r="ED56" s="22" t="s">
        <v>345</v>
      </c>
      <c r="EE56" s="22" t="s">
        <v>345</v>
      </c>
      <c r="EF56" s="22" t="s">
        <v>345</v>
      </c>
      <c r="EG56" s="22" t="s">
        <v>345</v>
      </c>
      <c r="EH56" s="22" t="s">
        <v>345</v>
      </c>
      <c r="EI56" s="22" t="s">
        <v>345</v>
      </c>
      <c r="EJ56" s="22" t="s">
        <v>345</v>
      </c>
      <c r="EK56" s="22" t="s">
        <v>345</v>
      </c>
      <c r="EL56" s="22" t="s">
        <v>345</v>
      </c>
      <c r="EM56" s="22" t="s">
        <v>345</v>
      </c>
      <c r="EN56" s="22" t="s">
        <v>345</v>
      </c>
      <c r="EO56" s="22" t="s">
        <v>345</v>
      </c>
      <c r="EP56" s="22" t="s">
        <v>345</v>
      </c>
      <c r="EQ56" s="22" t="s">
        <v>345</v>
      </c>
      <c r="ER56" s="22" t="s">
        <v>345</v>
      </c>
      <c r="ES56" s="22" t="s">
        <v>345</v>
      </c>
      <c r="ET56" s="22" t="s">
        <v>345</v>
      </c>
      <c r="EU56" s="22" t="s">
        <v>345</v>
      </c>
      <c r="EV56" s="22" t="s">
        <v>345</v>
      </c>
      <c r="EW56" s="22" t="s">
        <v>345</v>
      </c>
      <c r="EX56" s="22" t="s">
        <v>345</v>
      </c>
      <c r="EY56" s="22" t="s">
        <v>345</v>
      </c>
      <c r="EZ56" s="22" t="s">
        <v>345</v>
      </c>
      <c r="FA56" s="22" t="s">
        <v>345</v>
      </c>
      <c r="FB56" s="22" t="s">
        <v>345</v>
      </c>
      <c r="FC56" s="22" t="s">
        <v>345</v>
      </c>
      <c r="FD56" s="22" t="s">
        <v>345</v>
      </c>
      <c r="FE56" s="22" t="s">
        <v>345</v>
      </c>
      <c r="FF56" s="22" t="s">
        <v>345</v>
      </c>
      <c r="FG56" s="22" t="s">
        <v>345</v>
      </c>
      <c r="FH56" s="22" t="s">
        <v>345</v>
      </c>
      <c r="FI56" s="22" t="s">
        <v>345</v>
      </c>
      <c r="FJ56" s="22" t="s">
        <v>345</v>
      </c>
      <c r="FK56" s="22" t="s">
        <v>345</v>
      </c>
      <c r="FL56" s="22" t="s">
        <v>345</v>
      </c>
      <c r="FM56" s="22" t="s">
        <v>345</v>
      </c>
      <c r="FN56" s="22" t="s">
        <v>345</v>
      </c>
      <c r="FO56" s="22" t="s">
        <v>345</v>
      </c>
      <c r="FP56" s="74"/>
      <c r="FQ56" s="22" t="s">
        <v>345</v>
      </c>
      <c r="FR56" s="22" t="s">
        <v>345</v>
      </c>
      <c r="FS56" s="22" t="s">
        <v>345</v>
      </c>
      <c r="FT56" s="22" t="s">
        <v>345</v>
      </c>
      <c r="FU56" s="22" t="s">
        <v>345</v>
      </c>
      <c r="FV56" s="22" t="s">
        <v>345</v>
      </c>
      <c r="FW56" s="22" t="s">
        <v>345</v>
      </c>
      <c r="FX56" s="22" t="s">
        <v>345</v>
      </c>
      <c r="FY56" s="22" t="s">
        <v>345</v>
      </c>
      <c r="FZ56" s="22" t="s">
        <v>345</v>
      </c>
      <c r="GA56" s="63" t="s">
        <v>345</v>
      </c>
      <c r="GB56" s="22" t="s">
        <v>345</v>
      </c>
      <c r="GC56" s="63"/>
    </row>
    <row r="57" spans="1:185">
      <c r="A57" s="66">
        <v>1835</v>
      </c>
      <c r="B57" s="22" t="s">
        <v>345</v>
      </c>
      <c r="C57" s="22" t="s">
        <v>345</v>
      </c>
      <c r="D57" s="22">
        <v>1376.7228177641655</v>
      </c>
      <c r="E57" s="22" t="s">
        <v>345</v>
      </c>
      <c r="F57" s="22">
        <v>1332.7058823529412</v>
      </c>
      <c r="G57" s="22" t="s">
        <v>345</v>
      </c>
      <c r="H57" s="74">
        <v>1637.3662811680595</v>
      </c>
      <c r="I57" s="22">
        <v>2093.7516054129655</v>
      </c>
      <c r="J57" s="22">
        <v>881.43189810899605</v>
      </c>
      <c r="K57" s="22">
        <v>951.72863037682851</v>
      </c>
      <c r="L57" s="22" t="s">
        <v>345</v>
      </c>
      <c r="M57" s="22">
        <v>2422.1469938880055</v>
      </c>
      <c r="N57" s="63" t="s">
        <v>345</v>
      </c>
      <c r="O57" s="74" t="s">
        <v>345</v>
      </c>
      <c r="P57" s="22">
        <v>1340.7494672780279</v>
      </c>
      <c r="Q57" s="22"/>
      <c r="R57" s="22"/>
      <c r="S57" s="22" t="s">
        <v>345</v>
      </c>
      <c r="T57" s="68" t="s">
        <v>345</v>
      </c>
      <c r="U57" s="22">
        <v>1145.2513966480446</v>
      </c>
      <c r="V57" s="22"/>
      <c r="W57" s="22" t="s">
        <v>345</v>
      </c>
      <c r="X57" s="22">
        <v>1740.5862897845573</v>
      </c>
      <c r="Y57" s="63" t="s">
        <v>345</v>
      </c>
      <c r="Z57" s="22" t="s">
        <v>345</v>
      </c>
      <c r="AA57" s="22" t="s">
        <v>345</v>
      </c>
      <c r="AB57" s="22" t="s">
        <v>345</v>
      </c>
      <c r="AC57" s="22" t="s">
        <v>345</v>
      </c>
      <c r="AD57" s="22" t="s">
        <v>345</v>
      </c>
      <c r="AE57" s="22" t="s">
        <v>345</v>
      </c>
      <c r="AF57" s="22" t="s">
        <v>345</v>
      </c>
      <c r="AG57" s="63" t="s">
        <v>345</v>
      </c>
      <c r="AH57" s="22" t="s">
        <v>345</v>
      </c>
      <c r="AI57" s="22" t="s">
        <v>345</v>
      </c>
      <c r="AJ57" s="22" t="s">
        <v>345</v>
      </c>
      <c r="AK57" s="22" t="s">
        <v>345</v>
      </c>
      <c r="AL57" s="22" t="s">
        <v>345</v>
      </c>
      <c r="AM57" s="22"/>
      <c r="AN57" s="22"/>
      <c r="AO57" s="63" t="s">
        <v>345</v>
      </c>
      <c r="AP57" s="22" t="s">
        <v>345</v>
      </c>
      <c r="AQ57" s="22" t="s">
        <v>345</v>
      </c>
      <c r="AR57" s="63" t="s">
        <v>345</v>
      </c>
      <c r="AS57" s="22" t="s">
        <v>345</v>
      </c>
      <c r="AT57" s="22" t="s">
        <v>345</v>
      </c>
      <c r="AU57" s="22" t="s">
        <v>345</v>
      </c>
      <c r="AV57" s="22" t="s">
        <v>345</v>
      </c>
      <c r="AW57" s="22" t="s">
        <v>345</v>
      </c>
      <c r="AX57" s="22" t="s">
        <v>345</v>
      </c>
      <c r="AY57" s="22" t="s">
        <v>345</v>
      </c>
      <c r="AZ57" s="22" t="s">
        <v>345</v>
      </c>
      <c r="BA57" s="22" t="s">
        <v>345</v>
      </c>
      <c r="BB57" s="22" t="s">
        <v>345</v>
      </c>
      <c r="BC57" s="22" t="s">
        <v>345</v>
      </c>
      <c r="BD57" s="22" t="s">
        <v>345</v>
      </c>
      <c r="BE57" s="22" t="s">
        <v>345</v>
      </c>
      <c r="BF57" s="22" t="s">
        <v>345</v>
      </c>
      <c r="BG57" s="22" t="s">
        <v>345</v>
      </c>
      <c r="BH57" s="63" t="s">
        <v>345</v>
      </c>
      <c r="BI57" s="22"/>
      <c r="BJ57" s="22"/>
      <c r="BK57" s="22"/>
      <c r="BL57" s="22"/>
      <c r="BM57" s="22"/>
      <c r="BN57" s="22"/>
      <c r="BO57" s="22"/>
      <c r="BP57" s="22"/>
      <c r="BQ57" s="63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 t="s">
        <v>345</v>
      </c>
      <c r="CD57" s="22" t="s">
        <v>345</v>
      </c>
      <c r="CE57" s="22" t="s">
        <v>345</v>
      </c>
      <c r="CF57" s="22" t="s">
        <v>345</v>
      </c>
      <c r="CG57" s="63" t="s">
        <v>345</v>
      </c>
      <c r="CH57" s="22" t="s">
        <v>345</v>
      </c>
      <c r="CI57" s="63" t="s">
        <v>345</v>
      </c>
      <c r="CJ57" s="22" t="s">
        <v>345</v>
      </c>
      <c r="CK57" s="22"/>
      <c r="CL57" s="74">
        <v>534.79958370206145</v>
      </c>
      <c r="CM57" s="22"/>
      <c r="CN57" s="22" t="s">
        <v>345</v>
      </c>
      <c r="CO57" s="22"/>
      <c r="CP57" s="22" t="s">
        <v>345</v>
      </c>
      <c r="CQ57" s="22"/>
      <c r="CR57" s="22" t="s">
        <v>345</v>
      </c>
      <c r="CS57" s="22" t="s">
        <v>345</v>
      </c>
      <c r="CT57" s="22" t="s">
        <v>345</v>
      </c>
      <c r="CU57" s="22" t="s">
        <v>345</v>
      </c>
      <c r="CV57" s="22" t="s">
        <v>345</v>
      </c>
      <c r="CW57" s="22" t="s">
        <v>345</v>
      </c>
      <c r="CX57" s="22" t="s">
        <v>345</v>
      </c>
      <c r="CY57" s="22" t="s">
        <v>345</v>
      </c>
      <c r="CZ57" s="63" t="s">
        <v>345</v>
      </c>
      <c r="DA57" s="22" t="s">
        <v>345</v>
      </c>
      <c r="DB57" s="22" t="s">
        <v>345</v>
      </c>
      <c r="DC57" s="22" t="s">
        <v>345</v>
      </c>
      <c r="DD57" s="22" t="s">
        <v>345</v>
      </c>
      <c r="DE57" s="22" t="s">
        <v>345</v>
      </c>
      <c r="DF57" s="22" t="s">
        <v>345</v>
      </c>
      <c r="DG57" s="22" t="s">
        <v>345</v>
      </c>
      <c r="DH57" s="63" t="s">
        <v>345</v>
      </c>
      <c r="DI57" s="22" t="s">
        <v>345</v>
      </c>
      <c r="DJ57" s="22" t="s">
        <v>345</v>
      </c>
      <c r="DK57" s="22" t="s">
        <v>345</v>
      </c>
      <c r="DL57" s="22" t="s">
        <v>345</v>
      </c>
      <c r="DM57" s="22" t="s">
        <v>345</v>
      </c>
      <c r="DN57" s="22" t="s">
        <v>345</v>
      </c>
      <c r="DO57" s="22" t="s">
        <v>345</v>
      </c>
      <c r="DP57" s="22" t="s">
        <v>345</v>
      </c>
      <c r="DQ57" s="22" t="s">
        <v>345</v>
      </c>
      <c r="DR57" s="22" t="s">
        <v>345</v>
      </c>
      <c r="DS57" s="22" t="s">
        <v>345</v>
      </c>
      <c r="DT57" s="22" t="s">
        <v>345</v>
      </c>
      <c r="DU57" s="22" t="s">
        <v>345</v>
      </c>
      <c r="DV57" s="22" t="s">
        <v>345</v>
      </c>
      <c r="DW57" s="22" t="s">
        <v>345</v>
      </c>
      <c r="DX57" s="63" t="s">
        <v>345</v>
      </c>
      <c r="DY57" s="63" t="s">
        <v>345</v>
      </c>
      <c r="DZ57" s="22" t="s">
        <v>345</v>
      </c>
      <c r="EA57" s="22" t="s">
        <v>345</v>
      </c>
      <c r="EB57" s="22" t="s">
        <v>345</v>
      </c>
      <c r="EC57" s="22" t="s">
        <v>345</v>
      </c>
      <c r="ED57" s="22" t="s">
        <v>345</v>
      </c>
      <c r="EE57" s="22" t="s">
        <v>345</v>
      </c>
      <c r="EF57" s="22" t="s">
        <v>345</v>
      </c>
      <c r="EG57" s="22" t="s">
        <v>345</v>
      </c>
      <c r="EH57" s="22" t="s">
        <v>345</v>
      </c>
      <c r="EI57" s="22" t="s">
        <v>345</v>
      </c>
      <c r="EJ57" s="22" t="s">
        <v>345</v>
      </c>
      <c r="EK57" s="22" t="s">
        <v>345</v>
      </c>
      <c r="EL57" s="22" t="s">
        <v>345</v>
      </c>
      <c r="EM57" s="22" t="s">
        <v>345</v>
      </c>
      <c r="EN57" s="22" t="s">
        <v>345</v>
      </c>
      <c r="EO57" s="22" t="s">
        <v>345</v>
      </c>
      <c r="EP57" s="22" t="s">
        <v>345</v>
      </c>
      <c r="EQ57" s="22" t="s">
        <v>345</v>
      </c>
      <c r="ER57" s="22" t="s">
        <v>345</v>
      </c>
      <c r="ES57" s="22" t="s">
        <v>345</v>
      </c>
      <c r="ET57" s="22" t="s">
        <v>345</v>
      </c>
      <c r="EU57" s="22" t="s">
        <v>345</v>
      </c>
      <c r="EV57" s="22" t="s">
        <v>345</v>
      </c>
      <c r="EW57" s="22" t="s">
        <v>345</v>
      </c>
      <c r="EX57" s="22" t="s">
        <v>345</v>
      </c>
      <c r="EY57" s="22" t="s">
        <v>345</v>
      </c>
      <c r="EZ57" s="22" t="s">
        <v>345</v>
      </c>
      <c r="FA57" s="22" t="s">
        <v>345</v>
      </c>
      <c r="FB57" s="22" t="s">
        <v>345</v>
      </c>
      <c r="FC57" s="22" t="s">
        <v>345</v>
      </c>
      <c r="FD57" s="22" t="s">
        <v>345</v>
      </c>
      <c r="FE57" s="22" t="s">
        <v>345</v>
      </c>
      <c r="FF57" s="22" t="s">
        <v>345</v>
      </c>
      <c r="FG57" s="22" t="s">
        <v>345</v>
      </c>
      <c r="FH57" s="22" t="s">
        <v>345</v>
      </c>
      <c r="FI57" s="22" t="s">
        <v>345</v>
      </c>
      <c r="FJ57" s="22" t="s">
        <v>345</v>
      </c>
      <c r="FK57" s="22" t="s">
        <v>345</v>
      </c>
      <c r="FL57" s="22" t="s">
        <v>345</v>
      </c>
      <c r="FM57" s="22" t="s">
        <v>345</v>
      </c>
      <c r="FN57" s="22" t="s">
        <v>345</v>
      </c>
      <c r="FO57" s="22" t="s">
        <v>345</v>
      </c>
      <c r="FP57" s="74"/>
      <c r="FQ57" s="22" t="s">
        <v>345</v>
      </c>
      <c r="FR57" s="22" t="s">
        <v>345</v>
      </c>
      <c r="FS57" s="22" t="s">
        <v>345</v>
      </c>
      <c r="FT57" s="22" t="s">
        <v>345</v>
      </c>
      <c r="FU57" s="22" t="s">
        <v>345</v>
      </c>
      <c r="FV57" s="22" t="s">
        <v>345</v>
      </c>
      <c r="FW57" s="22" t="s">
        <v>345</v>
      </c>
      <c r="FX57" s="22" t="s">
        <v>345</v>
      </c>
      <c r="FY57" s="22" t="s">
        <v>345</v>
      </c>
      <c r="FZ57" s="22" t="s">
        <v>345</v>
      </c>
      <c r="GA57" s="63" t="s">
        <v>345</v>
      </c>
      <c r="GB57" s="22" t="s">
        <v>345</v>
      </c>
      <c r="GC57" s="63"/>
    </row>
    <row r="58" spans="1:185">
      <c r="A58" s="66">
        <v>1836</v>
      </c>
      <c r="B58" s="22" t="s">
        <v>345</v>
      </c>
      <c r="C58" s="22" t="s">
        <v>345</v>
      </c>
      <c r="D58" s="22">
        <v>1367.3003802281369</v>
      </c>
      <c r="E58" s="22" t="s">
        <v>345</v>
      </c>
      <c r="F58" s="22">
        <v>1310.8724910761309</v>
      </c>
      <c r="G58" s="22" t="s">
        <v>345</v>
      </c>
      <c r="H58" s="74">
        <v>1519.7894471480126</v>
      </c>
      <c r="I58" s="22">
        <v>2162.7197246992801</v>
      </c>
      <c r="J58" s="22">
        <v>856.0203717447572</v>
      </c>
      <c r="K58" s="22">
        <v>982.45504732834524</v>
      </c>
      <c r="L58" s="22" t="s">
        <v>345</v>
      </c>
      <c r="M58" s="22">
        <v>2470.1717932137667</v>
      </c>
      <c r="N58" s="63" t="s">
        <v>345</v>
      </c>
      <c r="O58" s="74" t="s">
        <v>345</v>
      </c>
      <c r="P58" s="22">
        <v>1296.9337808372759</v>
      </c>
      <c r="Q58" s="22"/>
      <c r="R58" s="22"/>
      <c r="S58" s="22" t="s">
        <v>345</v>
      </c>
      <c r="T58" s="68" t="s">
        <v>345</v>
      </c>
      <c r="U58" s="22">
        <v>1125.340599455041</v>
      </c>
      <c r="V58" s="22"/>
      <c r="W58" s="22" t="s">
        <v>345</v>
      </c>
      <c r="X58" s="22">
        <v>1766.3193809995862</v>
      </c>
      <c r="Y58" s="63" t="s">
        <v>345</v>
      </c>
      <c r="Z58" s="22" t="s">
        <v>345</v>
      </c>
      <c r="AA58" s="22" t="s">
        <v>345</v>
      </c>
      <c r="AB58" s="22" t="s">
        <v>345</v>
      </c>
      <c r="AC58" s="22" t="s">
        <v>345</v>
      </c>
      <c r="AD58" s="22" t="s">
        <v>345</v>
      </c>
      <c r="AE58" s="22" t="s">
        <v>345</v>
      </c>
      <c r="AF58" s="22" t="s">
        <v>345</v>
      </c>
      <c r="AG58" s="63" t="s">
        <v>345</v>
      </c>
      <c r="AH58" s="22" t="s">
        <v>345</v>
      </c>
      <c r="AI58" s="22" t="s">
        <v>345</v>
      </c>
      <c r="AJ58" s="22" t="s">
        <v>345</v>
      </c>
      <c r="AK58" s="22" t="s">
        <v>345</v>
      </c>
      <c r="AL58" s="22" t="s">
        <v>345</v>
      </c>
      <c r="AM58" s="22"/>
      <c r="AN58" s="22"/>
      <c r="AO58" s="63" t="s">
        <v>345</v>
      </c>
      <c r="AP58" s="22" t="s">
        <v>345</v>
      </c>
      <c r="AQ58" s="22" t="s">
        <v>345</v>
      </c>
      <c r="AR58" s="63" t="s">
        <v>345</v>
      </c>
      <c r="AS58" s="22" t="s">
        <v>345</v>
      </c>
      <c r="AT58" s="22" t="s">
        <v>345</v>
      </c>
      <c r="AU58" s="22" t="s">
        <v>345</v>
      </c>
      <c r="AV58" s="22" t="s">
        <v>345</v>
      </c>
      <c r="AW58" s="22" t="s">
        <v>345</v>
      </c>
      <c r="AX58" s="22" t="s">
        <v>345</v>
      </c>
      <c r="AY58" s="22" t="s">
        <v>345</v>
      </c>
      <c r="AZ58" s="22" t="s">
        <v>345</v>
      </c>
      <c r="BA58" s="22" t="s">
        <v>345</v>
      </c>
      <c r="BB58" s="22" t="s">
        <v>345</v>
      </c>
      <c r="BC58" s="22" t="s">
        <v>345</v>
      </c>
      <c r="BD58" s="22" t="s">
        <v>345</v>
      </c>
      <c r="BE58" s="22" t="s">
        <v>345</v>
      </c>
      <c r="BF58" s="22" t="s">
        <v>345</v>
      </c>
      <c r="BG58" s="22" t="s">
        <v>345</v>
      </c>
      <c r="BH58" s="63" t="s">
        <v>345</v>
      </c>
      <c r="BI58" s="22"/>
      <c r="BJ58" s="22"/>
      <c r="BK58" s="22"/>
      <c r="BL58" s="22"/>
      <c r="BM58" s="22"/>
      <c r="BN58" s="22"/>
      <c r="BO58" s="22"/>
      <c r="BP58" s="22"/>
      <c r="BQ58" s="63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 t="s">
        <v>345</v>
      </c>
      <c r="CD58" s="22" t="s">
        <v>345</v>
      </c>
      <c r="CE58" s="22" t="s">
        <v>345</v>
      </c>
      <c r="CF58" s="22" t="s">
        <v>345</v>
      </c>
      <c r="CG58" s="63" t="s">
        <v>345</v>
      </c>
      <c r="CH58" s="22" t="s">
        <v>345</v>
      </c>
      <c r="CI58" s="63" t="s">
        <v>345</v>
      </c>
      <c r="CJ58" s="22" t="s">
        <v>345</v>
      </c>
      <c r="CK58" s="22"/>
      <c r="CL58" s="74">
        <v>524.07701693366346</v>
      </c>
      <c r="CM58" s="22"/>
      <c r="CN58" s="22" t="s">
        <v>345</v>
      </c>
      <c r="CO58" s="22"/>
      <c r="CP58" s="22" t="s">
        <v>345</v>
      </c>
      <c r="CQ58" s="22"/>
      <c r="CR58" s="22" t="s">
        <v>345</v>
      </c>
      <c r="CS58" s="22" t="s">
        <v>345</v>
      </c>
      <c r="CT58" s="22" t="s">
        <v>345</v>
      </c>
      <c r="CU58" s="22" t="s">
        <v>345</v>
      </c>
      <c r="CV58" s="22" t="s">
        <v>345</v>
      </c>
      <c r="CW58" s="22" t="s">
        <v>345</v>
      </c>
      <c r="CX58" s="22" t="s">
        <v>345</v>
      </c>
      <c r="CY58" s="22" t="s">
        <v>345</v>
      </c>
      <c r="CZ58" s="63" t="s">
        <v>345</v>
      </c>
      <c r="DA58" s="22" t="s">
        <v>345</v>
      </c>
      <c r="DB58" s="22" t="s">
        <v>345</v>
      </c>
      <c r="DC58" s="22" t="s">
        <v>345</v>
      </c>
      <c r="DD58" s="22" t="s">
        <v>345</v>
      </c>
      <c r="DE58" s="22" t="s">
        <v>345</v>
      </c>
      <c r="DF58" s="22" t="s">
        <v>345</v>
      </c>
      <c r="DG58" s="22" t="s">
        <v>345</v>
      </c>
      <c r="DH58" s="63" t="s">
        <v>345</v>
      </c>
      <c r="DI58" s="22" t="s">
        <v>345</v>
      </c>
      <c r="DJ58" s="22" t="s">
        <v>345</v>
      </c>
      <c r="DK58" s="22" t="s">
        <v>345</v>
      </c>
      <c r="DL58" s="22" t="s">
        <v>345</v>
      </c>
      <c r="DM58" s="22" t="s">
        <v>345</v>
      </c>
      <c r="DN58" s="22" t="s">
        <v>345</v>
      </c>
      <c r="DO58" s="22" t="s">
        <v>345</v>
      </c>
      <c r="DP58" s="22" t="s">
        <v>345</v>
      </c>
      <c r="DQ58" s="22" t="s">
        <v>345</v>
      </c>
      <c r="DR58" s="22" t="s">
        <v>345</v>
      </c>
      <c r="DS58" s="22" t="s">
        <v>345</v>
      </c>
      <c r="DT58" s="22" t="s">
        <v>345</v>
      </c>
      <c r="DU58" s="22" t="s">
        <v>345</v>
      </c>
      <c r="DV58" s="22" t="s">
        <v>345</v>
      </c>
      <c r="DW58" s="22" t="s">
        <v>345</v>
      </c>
      <c r="DX58" s="63" t="s">
        <v>345</v>
      </c>
      <c r="DY58" s="63" t="s">
        <v>345</v>
      </c>
      <c r="DZ58" s="22" t="s">
        <v>345</v>
      </c>
      <c r="EA58" s="22" t="s">
        <v>345</v>
      </c>
      <c r="EB58" s="22" t="s">
        <v>345</v>
      </c>
      <c r="EC58" s="22" t="s">
        <v>345</v>
      </c>
      <c r="ED58" s="22" t="s">
        <v>345</v>
      </c>
      <c r="EE58" s="22" t="s">
        <v>345</v>
      </c>
      <c r="EF58" s="22" t="s">
        <v>345</v>
      </c>
      <c r="EG58" s="22" t="s">
        <v>345</v>
      </c>
      <c r="EH58" s="22" t="s">
        <v>345</v>
      </c>
      <c r="EI58" s="22" t="s">
        <v>345</v>
      </c>
      <c r="EJ58" s="22" t="s">
        <v>345</v>
      </c>
      <c r="EK58" s="22" t="s">
        <v>345</v>
      </c>
      <c r="EL58" s="22" t="s">
        <v>345</v>
      </c>
      <c r="EM58" s="22" t="s">
        <v>345</v>
      </c>
      <c r="EN58" s="22" t="s">
        <v>345</v>
      </c>
      <c r="EO58" s="22" t="s">
        <v>345</v>
      </c>
      <c r="EP58" s="22" t="s">
        <v>345</v>
      </c>
      <c r="EQ58" s="22" t="s">
        <v>345</v>
      </c>
      <c r="ER58" s="22" t="s">
        <v>345</v>
      </c>
      <c r="ES58" s="22" t="s">
        <v>345</v>
      </c>
      <c r="ET58" s="22" t="s">
        <v>345</v>
      </c>
      <c r="EU58" s="22" t="s">
        <v>345</v>
      </c>
      <c r="EV58" s="22" t="s">
        <v>345</v>
      </c>
      <c r="EW58" s="22" t="s">
        <v>345</v>
      </c>
      <c r="EX58" s="22" t="s">
        <v>345</v>
      </c>
      <c r="EY58" s="22" t="s">
        <v>345</v>
      </c>
      <c r="EZ58" s="22" t="s">
        <v>345</v>
      </c>
      <c r="FA58" s="22" t="s">
        <v>345</v>
      </c>
      <c r="FB58" s="22" t="s">
        <v>345</v>
      </c>
      <c r="FC58" s="22" t="s">
        <v>345</v>
      </c>
      <c r="FD58" s="22" t="s">
        <v>345</v>
      </c>
      <c r="FE58" s="22" t="s">
        <v>345</v>
      </c>
      <c r="FF58" s="22" t="s">
        <v>345</v>
      </c>
      <c r="FG58" s="22" t="s">
        <v>345</v>
      </c>
      <c r="FH58" s="22" t="s">
        <v>345</v>
      </c>
      <c r="FI58" s="22" t="s">
        <v>345</v>
      </c>
      <c r="FJ58" s="22" t="s">
        <v>345</v>
      </c>
      <c r="FK58" s="22" t="s">
        <v>345</v>
      </c>
      <c r="FL58" s="22" t="s">
        <v>345</v>
      </c>
      <c r="FM58" s="22" t="s">
        <v>345</v>
      </c>
      <c r="FN58" s="22" t="s">
        <v>345</v>
      </c>
      <c r="FO58" s="22" t="s">
        <v>345</v>
      </c>
      <c r="FP58" s="74"/>
      <c r="FQ58" s="22" t="s">
        <v>345</v>
      </c>
      <c r="FR58" s="22" t="s">
        <v>345</v>
      </c>
      <c r="FS58" s="22" t="s">
        <v>345</v>
      </c>
      <c r="FT58" s="22" t="s">
        <v>345</v>
      </c>
      <c r="FU58" s="22" t="s">
        <v>345</v>
      </c>
      <c r="FV58" s="22" t="s">
        <v>345</v>
      </c>
      <c r="FW58" s="22" t="s">
        <v>345</v>
      </c>
      <c r="FX58" s="22" t="s">
        <v>345</v>
      </c>
      <c r="FY58" s="22" t="s">
        <v>345</v>
      </c>
      <c r="FZ58" s="22" t="s">
        <v>345</v>
      </c>
      <c r="GA58" s="63" t="s">
        <v>345</v>
      </c>
      <c r="GB58" s="22" t="s">
        <v>345</v>
      </c>
      <c r="GC58" s="63"/>
    </row>
    <row r="59" spans="1:185">
      <c r="A59" s="66">
        <v>1837</v>
      </c>
      <c r="B59" s="22" t="s">
        <v>345</v>
      </c>
      <c r="C59" s="22" t="s">
        <v>345</v>
      </c>
      <c r="D59" s="22">
        <v>1391.6981132075473</v>
      </c>
      <c r="E59" s="22" t="s">
        <v>345</v>
      </c>
      <c r="F59" s="22">
        <v>1329.248770265157</v>
      </c>
      <c r="G59" s="22" t="s">
        <v>345</v>
      </c>
      <c r="H59" s="74">
        <v>1480.5971691413304</v>
      </c>
      <c r="I59" s="22">
        <v>2213.4407398643066</v>
      </c>
      <c r="J59" s="22">
        <v>856.54382749283093</v>
      </c>
      <c r="K59" s="22">
        <v>974.72733777407029</v>
      </c>
      <c r="L59" s="22" t="s">
        <v>345</v>
      </c>
      <c r="M59" s="22">
        <v>2419.7137144793833</v>
      </c>
      <c r="N59" s="63" t="s">
        <v>345</v>
      </c>
      <c r="O59" s="74" t="s">
        <v>345</v>
      </c>
      <c r="P59" s="22">
        <v>1329.5906552882943</v>
      </c>
      <c r="Q59" s="22"/>
      <c r="R59" s="22"/>
      <c r="S59" s="22" t="s">
        <v>345</v>
      </c>
      <c r="T59" s="68" t="s">
        <v>345</v>
      </c>
      <c r="U59" s="22">
        <v>1179.6246648793565</v>
      </c>
      <c r="V59" s="22"/>
      <c r="W59" s="22" t="s">
        <v>345</v>
      </c>
      <c r="X59" s="22">
        <v>1710.7359039751236</v>
      </c>
      <c r="Y59" s="63" t="s">
        <v>345</v>
      </c>
      <c r="Z59" s="22" t="s">
        <v>345</v>
      </c>
      <c r="AA59" s="22" t="s">
        <v>345</v>
      </c>
      <c r="AB59" s="22" t="s">
        <v>345</v>
      </c>
      <c r="AC59" s="22" t="s">
        <v>345</v>
      </c>
      <c r="AD59" s="22" t="s">
        <v>345</v>
      </c>
      <c r="AE59" s="22" t="s">
        <v>345</v>
      </c>
      <c r="AF59" s="22" t="s">
        <v>345</v>
      </c>
      <c r="AG59" s="63" t="s">
        <v>345</v>
      </c>
      <c r="AH59" s="22" t="s">
        <v>345</v>
      </c>
      <c r="AI59" s="22" t="s">
        <v>345</v>
      </c>
      <c r="AJ59" s="22" t="s">
        <v>345</v>
      </c>
      <c r="AK59" s="22" t="s">
        <v>345</v>
      </c>
      <c r="AL59" s="22" t="s">
        <v>345</v>
      </c>
      <c r="AM59" s="22"/>
      <c r="AN59" s="22"/>
      <c r="AO59" s="63" t="s">
        <v>345</v>
      </c>
      <c r="AP59" s="22" t="s">
        <v>345</v>
      </c>
      <c r="AQ59" s="22" t="s">
        <v>345</v>
      </c>
      <c r="AR59" s="63" t="s">
        <v>345</v>
      </c>
      <c r="AS59" s="22" t="s">
        <v>345</v>
      </c>
      <c r="AT59" s="22" t="s">
        <v>345</v>
      </c>
      <c r="AU59" s="22" t="s">
        <v>345</v>
      </c>
      <c r="AV59" s="22" t="s">
        <v>345</v>
      </c>
      <c r="AW59" s="22" t="s">
        <v>345</v>
      </c>
      <c r="AX59" s="22" t="s">
        <v>345</v>
      </c>
      <c r="AY59" s="22" t="s">
        <v>345</v>
      </c>
      <c r="AZ59" s="22" t="s">
        <v>345</v>
      </c>
      <c r="BA59" s="22" t="s">
        <v>345</v>
      </c>
      <c r="BB59" s="22" t="s">
        <v>345</v>
      </c>
      <c r="BC59" s="22" t="s">
        <v>345</v>
      </c>
      <c r="BD59" s="22" t="s">
        <v>345</v>
      </c>
      <c r="BE59" s="22" t="s">
        <v>345</v>
      </c>
      <c r="BF59" s="22" t="s">
        <v>345</v>
      </c>
      <c r="BG59" s="22" t="s">
        <v>345</v>
      </c>
      <c r="BH59" s="63" t="s">
        <v>345</v>
      </c>
      <c r="BI59" s="22"/>
      <c r="BJ59" s="22"/>
      <c r="BK59" s="22"/>
      <c r="BL59" s="22"/>
      <c r="BM59" s="22"/>
      <c r="BN59" s="22"/>
      <c r="BO59" s="22"/>
      <c r="BP59" s="22"/>
      <c r="BQ59" s="63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 t="s">
        <v>345</v>
      </c>
      <c r="CD59" s="22" t="s">
        <v>345</v>
      </c>
      <c r="CE59" s="22" t="s">
        <v>345</v>
      </c>
      <c r="CF59" s="22" t="s">
        <v>345</v>
      </c>
      <c r="CG59" s="63" t="s">
        <v>345</v>
      </c>
      <c r="CH59" s="22" t="s">
        <v>345</v>
      </c>
      <c r="CI59" s="63" t="s">
        <v>345</v>
      </c>
      <c r="CJ59" s="22" t="s">
        <v>345</v>
      </c>
      <c r="CK59" s="22"/>
      <c r="CL59" s="74">
        <v>550.26629163144594</v>
      </c>
      <c r="CM59" s="22"/>
      <c r="CN59" s="22" t="s">
        <v>345</v>
      </c>
      <c r="CO59" s="22"/>
      <c r="CP59" s="22" t="s">
        <v>345</v>
      </c>
      <c r="CQ59" s="22"/>
      <c r="CR59" s="22" t="s">
        <v>345</v>
      </c>
      <c r="CS59" s="22" t="s">
        <v>345</v>
      </c>
      <c r="CT59" s="22" t="s">
        <v>345</v>
      </c>
      <c r="CU59" s="22" t="s">
        <v>345</v>
      </c>
      <c r="CV59" s="22" t="s">
        <v>345</v>
      </c>
      <c r="CW59" s="22" t="s">
        <v>345</v>
      </c>
      <c r="CX59" s="22" t="s">
        <v>345</v>
      </c>
      <c r="CY59" s="22" t="s">
        <v>345</v>
      </c>
      <c r="CZ59" s="63" t="s">
        <v>345</v>
      </c>
      <c r="DA59" s="22" t="s">
        <v>345</v>
      </c>
      <c r="DB59" s="22" t="s">
        <v>345</v>
      </c>
      <c r="DC59" s="22" t="s">
        <v>345</v>
      </c>
      <c r="DD59" s="22" t="s">
        <v>345</v>
      </c>
      <c r="DE59" s="22" t="s">
        <v>345</v>
      </c>
      <c r="DF59" s="22" t="s">
        <v>345</v>
      </c>
      <c r="DG59" s="22" t="s">
        <v>345</v>
      </c>
      <c r="DH59" s="63" t="s">
        <v>345</v>
      </c>
      <c r="DI59" s="22" t="s">
        <v>345</v>
      </c>
      <c r="DJ59" s="22" t="s">
        <v>345</v>
      </c>
      <c r="DK59" s="22" t="s">
        <v>345</v>
      </c>
      <c r="DL59" s="22" t="s">
        <v>345</v>
      </c>
      <c r="DM59" s="22" t="s">
        <v>345</v>
      </c>
      <c r="DN59" s="22" t="s">
        <v>345</v>
      </c>
      <c r="DO59" s="22" t="s">
        <v>345</v>
      </c>
      <c r="DP59" s="22" t="s">
        <v>345</v>
      </c>
      <c r="DQ59" s="22" t="s">
        <v>345</v>
      </c>
      <c r="DR59" s="22" t="s">
        <v>345</v>
      </c>
      <c r="DS59" s="22" t="s">
        <v>345</v>
      </c>
      <c r="DT59" s="22" t="s">
        <v>345</v>
      </c>
      <c r="DU59" s="22" t="s">
        <v>345</v>
      </c>
      <c r="DV59" s="22" t="s">
        <v>345</v>
      </c>
      <c r="DW59" s="22" t="s">
        <v>345</v>
      </c>
      <c r="DX59" s="63" t="s">
        <v>345</v>
      </c>
      <c r="DY59" s="63" t="s">
        <v>345</v>
      </c>
      <c r="DZ59" s="22" t="s">
        <v>345</v>
      </c>
      <c r="EA59" s="22" t="s">
        <v>345</v>
      </c>
      <c r="EB59" s="22" t="s">
        <v>345</v>
      </c>
      <c r="EC59" s="22" t="s">
        <v>345</v>
      </c>
      <c r="ED59" s="22" t="s">
        <v>345</v>
      </c>
      <c r="EE59" s="22" t="s">
        <v>345</v>
      </c>
      <c r="EF59" s="22" t="s">
        <v>345</v>
      </c>
      <c r="EG59" s="22" t="s">
        <v>345</v>
      </c>
      <c r="EH59" s="22" t="s">
        <v>345</v>
      </c>
      <c r="EI59" s="22" t="s">
        <v>345</v>
      </c>
      <c r="EJ59" s="22" t="s">
        <v>345</v>
      </c>
      <c r="EK59" s="22" t="s">
        <v>345</v>
      </c>
      <c r="EL59" s="22" t="s">
        <v>345</v>
      </c>
      <c r="EM59" s="22" t="s">
        <v>345</v>
      </c>
      <c r="EN59" s="22" t="s">
        <v>345</v>
      </c>
      <c r="EO59" s="22" t="s">
        <v>345</v>
      </c>
      <c r="EP59" s="22" t="s">
        <v>345</v>
      </c>
      <c r="EQ59" s="22" t="s">
        <v>345</v>
      </c>
      <c r="ER59" s="22" t="s">
        <v>345</v>
      </c>
      <c r="ES59" s="22" t="s">
        <v>345</v>
      </c>
      <c r="ET59" s="22" t="s">
        <v>345</v>
      </c>
      <c r="EU59" s="22" t="s">
        <v>345</v>
      </c>
      <c r="EV59" s="22" t="s">
        <v>345</v>
      </c>
      <c r="EW59" s="22" t="s">
        <v>345</v>
      </c>
      <c r="EX59" s="22" t="s">
        <v>345</v>
      </c>
      <c r="EY59" s="22" t="s">
        <v>345</v>
      </c>
      <c r="EZ59" s="22" t="s">
        <v>345</v>
      </c>
      <c r="FA59" s="22" t="s">
        <v>345</v>
      </c>
      <c r="FB59" s="22" t="s">
        <v>345</v>
      </c>
      <c r="FC59" s="22" t="s">
        <v>345</v>
      </c>
      <c r="FD59" s="22" t="s">
        <v>345</v>
      </c>
      <c r="FE59" s="22" t="s">
        <v>345</v>
      </c>
      <c r="FF59" s="22" t="s">
        <v>345</v>
      </c>
      <c r="FG59" s="22" t="s">
        <v>345</v>
      </c>
      <c r="FH59" s="22" t="s">
        <v>345</v>
      </c>
      <c r="FI59" s="22" t="s">
        <v>345</v>
      </c>
      <c r="FJ59" s="22" t="s">
        <v>345</v>
      </c>
      <c r="FK59" s="22" t="s">
        <v>345</v>
      </c>
      <c r="FL59" s="22" t="s">
        <v>345</v>
      </c>
      <c r="FM59" s="22" t="s">
        <v>345</v>
      </c>
      <c r="FN59" s="22" t="s">
        <v>345</v>
      </c>
      <c r="FO59" s="22" t="s">
        <v>345</v>
      </c>
      <c r="FP59" s="74"/>
      <c r="FQ59" s="22" t="s">
        <v>345</v>
      </c>
      <c r="FR59" s="22" t="s">
        <v>345</v>
      </c>
      <c r="FS59" s="22" t="s">
        <v>345</v>
      </c>
      <c r="FT59" s="22" t="s">
        <v>345</v>
      </c>
      <c r="FU59" s="22" t="s">
        <v>345</v>
      </c>
      <c r="FV59" s="22" t="s">
        <v>345</v>
      </c>
      <c r="FW59" s="22" t="s">
        <v>345</v>
      </c>
      <c r="FX59" s="22" t="s">
        <v>345</v>
      </c>
      <c r="FY59" s="22" t="s">
        <v>345</v>
      </c>
      <c r="FZ59" s="22" t="s">
        <v>345</v>
      </c>
      <c r="GA59" s="63" t="s">
        <v>345</v>
      </c>
      <c r="GB59" s="22" t="s">
        <v>345</v>
      </c>
      <c r="GC59" s="63"/>
    </row>
    <row r="60" spans="1:185">
      <c r="A60" s="66">
        <v>1838</v>
      </c>
      <c r="B60" s="22" t="s">
        <v>345</v>
      </c>
      <c r="C60" s="22" t="s">
        <v>345</v>
      </c>
      <c r="D60" s="22">
        <v>1390.2621722846443</v>
      </c>
      <c r="E60" s="22" t="s">
        <v>345</v>
      </c>
      <c r="F60" s="22">
        <v>1386.8894229377188</v>
      </c>
      <c r="G60" s="22" t="s">
        <v>345</v>
      </c>
      <c r="H60" s="74">
        <v>1502.3706569228204</v>
      </c>
      <c r="I60" s="22">
        <v>2236.6076794412998</v>
      </c>
      <c r="J60" s="22">
        <v>858.45745614002885</v>
      </c>
      <c r="K60" s="22">
        <v>959.41217105195574</v>
      </c>
      <c r="L60" s="22" t="s">
        <v>345</v>
      </c>
      <c r="M60" s="22">
        <v>2485.5803231093196</v>
      </c>
      <c r="N60" s="63" t="s">
        <v>345</v>
      </c>
      <c r="O60" s="74" t="s">
        <v>345</v>
      </c>
      <c r="P60" s="22">
        <v>1399.1138440510051</v>
      </c>
      <c r="Q60" s="22"/>
      <c r="R60" s="22"/>
      <c r="S60" s="22" t="s">
        <v>345</v>
      </c>
      <c r="T60" s="68" t="s">
        <v>345</v>
      </c>
      <c r="U60" s="22">
        <v>1164.9484536082475</v>
      </c>
      <c r="V60" s="22"/>
      <c r="W60" s="22" t="s">
        <v>345</v>
      </c>
      <c r="X60" s="22">
        <v>1695.2960492461061</v>
      </c>
      <c r="Y60" s="63" t="s">
        <v>345</v>
      </c>
      <c r="Z60" s="22" t="s">
        <v>345</v>
      </c>
      <c r="AA60" s="22" t="s">
        <v>345</v>
      </c>
      <c r="AB60" s="22" t="s">
        <v>345</v>
      </c>
      <c r="AC60" s="22" t="s">
        <v>345</v>
      </c>
      <c r="AD60" s="22" t="s">
        <v>345</v>
      </c>
      <c r="AE60" s="22" t="s">
        <v>345</v>
      </c>
      <c r="AF60" s="22" t="s">
        <v>345</v>
      </c>
      <c r="AG60" s="63" t="s">
        <v>345</v>
      </c>
      <c r="AH60" s="22" t="s">
        <v>345</v>
      </c>
      <c r="AI60" s="22" t="s">
        <v>345</v>
      </c>
      <c r="AJ60" s="22" t="s">
        <v>345</v>
      </c>
      <c r="AK60" s="22" t="s">
        <v>345</v>
      </c>
      <c r="AL60" s="22" t="s">
        <v>345</v>
      </c>
      <c r="AM60" s="22"/>
      <c r="AN60" s="22"/>
      <c r="AO60" s="63" t="s">
        <v>345</v>
      </c>
      <c r="AP60" s="22" t="s">
        <v>345</v>
      </c>
      <c r="AQ60" s="22" t="s">
        <v>345</v>
      </c>
      <c r="AR60" s="63" t="s">
        <v>345</v>
      </c>
      <c r="AS60" s="22" t="s">
        <v>345</v>
      </c>
      <c r="AT60" s="22" t="s">
        <v>345</v>
      </c>
      <c r="AU60" s="22" t="s">
        <v>345</v>
      </c>
      <c r="AV60" s="22" t="s">
        <v>345</v>
      </c>
      <c r="AW60" s="22" t="s">
        <v>345</v>
      </c>
      <c r="AX60" s="22" t="s">
        <v>345</v>
      </c>
      <c r="AY60" s="22" t="s">
        <v>345</v>
      </c>
      <c r="AZ60" s="22" t="s">
        <v>345</v>
      </c>
      <c r="BA60" s="22" t="s">
        <v>345</v>
      </c>
      <c r="BB60" s="22" t="s">
        <v>345</v>
      </c>
      <c r="BC60" s="22" t="s">
        <v>345</v>
      </c>
      <c r="BD60" s="22" t="s">
        <v>345</v>
      </c>
      <c r="BE60" s="22" t="s">
        <v>345</v>
      </c>
      <c r="BF60" s="22" t="s">
        <v>345</v>
      </c>
      <c r="BG60" s="22" t="s">
        <v>345</v>
      </c>
      <c r="BH60" s="63" t="s">
        <v>345</v>
      </c>
      <c r="BI60" s="22"/>
      <c r="BJ60" s="22"/>
      <c r="BK60" s="22"/>
      <c r="BL60" s="22"/>
      <c r="BM60" s="22"/>
      <c r="BN60" s="22"/>
      <c r="BO60" s="22"/>
      <c r="BP60" s="22"/>
      <c r="BQ60" s="63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 t="s">
        <v>345</v>
      </c>
      <c r="CD60" s="22" t="s">
        <v>345</v>
      </c>
      <c r="CE60" s="22" t="s">
        <v>345</v>
      </c>
      <c r="CF60" s="22" t="s">
        <v>345</v>
      </c>
      <c r="CG60" s="63" t="s">
        <v>345</v>
      </c>
      <c r="CH60" s="22" t="s">
        <v>345</v>
      </c>
      <c r="CI60" s="63" t="s">
        <v>345</v>
      </c>
      <c r="CJ60" s="22" t="s">
        <v>345</v>
      </c>
      <c r="CK60" s="22"/>
      <c r="CL60" s="74">
        <v>548.57724923283672</v>
      </c>
      <c r="CM60" s="22"/>
      <c r="CN60" s="22" t="s">
        <v>345</v>
      </c>
      <c r="CO60" s="22"/>
      <c r="CP60" s="22" t="s">
        <v>345</v>
      </c>
      <c r="CQ60" s="22"/>
      <c r="CR60" s="22" t="s">
        <v>345</v>
      </c>
      <c r="CS60" s="22" t="s">
        <v>345</v>
      </c>
      <c r="CT60" s="22" t="s">
        <v>345</v>
      </c>
      <c r="CU60" s="22" t="s">
        <v>345</v>
      </c>
      <c r="CV60" s="22" t="s">
        <v>345</v>
      </c>
      <c r="CW60" s="22" t="s">
        <v>345</v>
      </c>
      <c r="CX60" s="22" t="s">
        <v>345</v>
      </c>
      <c r="CY60" s="22" t="s">
        <v>345</v>
      </c>
      <c r="CZ60" s="63" t="s">
        <v>345</v>
      </c>
      <c r="DA60" s="22" t="s">
        <v>345</v>
      </c>
      <c r="DB60" s="22" t="s">
        <v>345</v>
      </c>
      <c r="DC60" s="22" t="s">
        <v>345</v>
      </c>
      <c r="DD60" s="22" t="s">
        <v>345</v>
      </c>
      <c r="DE60" s="22" t="s">
        <v>345</v>
      </c>
      <c r="DF60" s="22" t="s">
        <v>345</v>
      </c>
      <c r="DG60" s="22" t="s">
        <v>345</v>
      </c>
      <c r="DH60" s="63" t="s">
        <v>345</v>
      </c>
      <c r="DI60" s="22" t="s">
        <v>345</v>
      </c>
      <c r="DJ60" s="22" t="s">
        <v>345</v>
      </c>
      <c r="DK60" s="22" t="s">
        <v>345</v>
      </c>
      <c r="DL60" s="22" t="s">
        <v>345</v>
      </c>
      <c r="DM60" s="22" t="s">
        <v>345</v>
      </c>
      <c r="DN60" s="22" t="s">
        <v>345</v>
      </c>
      <c r="DO60" s="22" t="s">
        <v>345</v>
      </c>
      <c r="DP60" s="22" t="s">
        <v>345</v>
      </c>
      <c r="DQ60" s="22" t="s">
        <v>345</v>
      </c>
      <c r="DR60" s="22" t="s">
        <v>345</v>
      </c>
      <c r="DS60" s="22" t="s">
        <v>345</v>
      </c>
      <c r="DT60" s="22" t="s">
        <v>345</v>
      </c>
      <c r="DU60" s="22" t="s">
        <v>345</v>
      </c>
      <c r="DV60" s="22" t="s">
        <v>345</v>
      </c>
      <c r="DW60" s="22" t="s">
        <v>345</v>
      </c>
      <c r="DX60" s="63" t="s">
        <v>345</v>
      </c>
      <c r="DY60" s="63" t="s">
        <v>345</v>
      </c>
      <c r="DZ60" s="22" t="s">
        <v>345</v>
      </c>
      <c r="EA60" s="22" t="s">
        <v>345</v>
      </c>
      <c r="EB60" s="22" t="s">
        <v>345</v>
      </c>
      <c r="EC60" s="22" t="s">
        <v>345</v>
      </c>
      <c r="ED60" s="22" t="s">
        <v>345</v>
      </c>
      <c r="EE60" s="22" t="s">
        <v>345</v>
      </c>
      <c r="EF60" s="22" t="s">
        <v>345</v>
      </c>
      <c r="EG60" s="22" t="s">
        <v>345</v>
      </c>
      <c r="EH60" s="22" t="s">
        <v>345</v>
      </c>
      <c r="EI60" s="22" t="s">
        <v>345</v>
      </c>
      <c r="EJ60" s="22" t="s">
        <v>345</v>
      </c>
      <c r="EK60" s="22" t="s">
        <v>345</v>
      </c>
      <c r="EL60" s="22" t="s">
        <v>345</v>
      </c>
      <c r="EM60" s="22" t="s">
        <v>345</v>
      </c>
      <c r="EN60" s="22" t="s">
        <v>345</v>
      </c>
      <c r="EO60" s="22" t="s">
        <v>345</v>
      </c>
      <c r="EP60" s="22" t="s">
        <v>345</v>
      </c>
      <c r="EQ60" s="22" t="s">
        <v>345</v>
      </c>
      <c r="ER60" s="22" t="s">
        <v>345</v>
      </c>
      <c r="ES60" s="22" t="s">
        <v>345</v>
      </c>
      <c r="ET60" s="22" t="s">
        <v>345</v>
      </c>
      <c r="EU60" s="22" t="s">
        <v>345</v>
      </c>
      <c r="EV60" s="22" t="s">
        <v>345</v>
      </c>
      <c r="EW60" s="22" t="s">
        <v>345</v>
      </c>
      <c r="EX60" s="22" t="s">
        <v>345</v>
      </c>
      <c r="EY60" s="22" t="s">
        <v>345</v>
      </c>
      <c r="EZ60" s="22" t="s">
        <v>345</v>
      </c>
      <c r="FA60" s="22" t="s">
        <v>345</v>
      </c>
      <c r="FB60" s="22" t="s">
        <v>345</v>
      </c>
      <c r="FC60" s="22" t="s">
        <v>345</v>
      </c>
      <c r="FD60" s="22" t="s">
        <v>345</v>
      </c>
      <c r="FE60" s="22" t="s">
        <v>345</v>
      </c>
      <c r="FF60" s="22" t="s">
        <v>345</v>
      </c>
      <c r="FG60" s="22" t="s">
        <v>345</v>
      </c>
      <c r="FH60" s="22" t="s">
        <v>345</v>
      </c>
      <c r="FI60" s="22" t="s">
        <v>345</v>
      </c>
      <c r="FJ60" s="22" t="s">
        <v>345</v>
      </c>
      <c r="FK60" s="22" t="s">
        <v>345</v>
      </c>
      <c r="FL60" s="22" t="s">
        <v>345</v>
      </c>
      <c r="FM60" s="22" t="s">
        <v>345</v>
      </c>
      <c r="FN60" s="22" t="s">
        <v>345</v>
      </c>
      <c r="FO60" s="22" t="s">
        <v>345</v>
      </c>
      <c r="FP60" s="74"/>
      <c r="FQ60" s="22" t="s">
        <v>345</v>
      </c>
      <c r="FR60" s="22" t="s">
        <v>345</v>
      </c>
      <c r="FS60" s="22" t="s">
        <v>345</v>
      </c>
      <c r="FT60" s="22" t="s">
        <v>345</v>
      </c>
      <c r="FU60" s="22" t="s">
        <v>345</v>
      </c>
      <c r="FV60" s="22" t="s">
        <v>345</v>
      </c>
      <c r="FW60" s="22" t="s">
        <v>345</v>
      </c>
      <c r="FX60" s="22" t="s">
        <v>345</v>
      </c>
      <c r="FY60" s="22" t="s">
        <v>345</v>
      </c>
      <c r="FZ60" s="22" t="s">
        <v>345</v>
      </c>
      <c r="GA60" s="63" t="s">
        <v>345</v>
      </c>
      <c r="GB60" s="22" t="s">
        <v>345</v>
      </c>
      <c r="GC60" s="63"/>
    </row>
    <row r="61" spans="1:185">
      <c r="A61" s="66">
        <v>1839</v>
      </c>
      <c r="B61" s="22" t="s">
        <v>345</v>
      </c>
      <c r="C61" s="22" t="s">
        <v>345</v>
      </c>
      <c r="D61" s="22">
        <v>1394.951744617669</v>
      </c>
      <c r="E61" s="22" t="s">
        <v>345</v>
      </c>
      <c r="F61" s="22">
        <v>1335.5320006912841</v>
      </c>
      <c r="G61" s="22" t="s">
        <v>345</v>
      </c>
      <c r="H61" s="74">
        <v>1489.3065642539264</v>
      </c>
      <c r="I61" s="22">
        <v>2235.8108943289503</v>
      </c>
      <c r="J61" s="22">
        <v>858.04832849895581</v>
      </c>
      <c r="K61" s="22">
        <v>970.07222052780173</v>
      </c>
      <c r="L61" s="22" t="s">
        <v>345</v>
      </c>
      <c r="M61" s="22">
        <v>2435.1229909760987</v>
      </c>
      <c r="N61" s="63" t="s">
        <v>345</v>
      </c>
      <c r="O61" s="74" t="s">
        <v>345</v>
      </c>
      <c r="P61" s="22">
        <v>1267.3532475411735</v>
      </c>
      <c r="Q61" s="22"/>
      <c r="R61" s="22"/>
      <c r="S61" s="22" t="s">
        <v>345</v>
      </c>
      <c r="T61" s="68" t="s">
        <v>345</v>
      </c>
      <c r="U61" s="22">
        <v>1086.848635235732</v>
      </c>
      <c r="V61" s="22"/>
      <c r="W61" s="22" t="s">
        <v>345</v>
      </c>
      <c r="X61" s="22">
        <v>1777.6419411341988</v>
      </c>
      <c r="Y61" s="63"/>
      <c r="Z61" s="22" t="s">
        <v>345</v>
      </c>
      <c r="AA61" s="22" t="s">
        <v>345</v>
      </c>
      <c r="AB61" s="22" t="s">
        <v>345</v>
      </c>
      <c r="AC61" s="22" t="s">
        <v>345</v>
      </c>
      <c r="AD61" s="22" t="s">
        <v>345</v>
      </c>
      <c r="AE61" s="22" t="s">
        <v>345</v>
      </c>
      <c r="AF61" s="22" t="s">
        <v>345</v>
      </c>
      <c r="AG61" s="63" t="s">
        <v>345</v>
      </c>
      <c r="AH61" s="22" t="s">
        <v>345</v>
      </c>
      <c r="AI61" s="22" t="s">
        <v>345</v>
      </c>
      <c r="AJ61" s="22" t="s">
        <v>345</v>
      </c>
      <c r="AK61" s="22" t="s">
        <v>345</v>
      </c>
      <c r="AL61" s="22" t="s">
        <v>345</v>
      </c>
      <c r="AM61" s="22"/>
      <c r="AN61" s="22"/>
      <c r="AO61" s="63" t="s">
        <v>345</v>
      </c>
      <c r="AP61" s="22" t="s">
        <v>345</v>
      </c>
      <c r="AQ61" s="22" t="s">
        <v>345</v>
      </c>
      <c r="AR61" s="63" t="s">
        <v>345</v>
      </c>
      <c r="AS61" s="22" t="s">
        <v>345</v>
      </c>
      <c r="AT61" s="22" t="s">
        <v>345</v>
      </c>
      <c r="AU61" s="22" t="s">
        <v>345</v>
      </c>
      <c r="AV61" s="22" t="s">
        <v>345</v>
      </c>
      <c r="AW61" s="22" t="s">
        <v>345</v>
      </c>
      <c r="AX61" s="22" t="s">
        <v>345</v>
      </c>
      <c r="AY61" s="22" t="s">
        <v>345</v>
      </c>
      <c r="AZ61" s="22" t="s">
        <v>345</v>
      </c>
      <c r="BA61" s="22" t="s">
        <v>345</v>
      </c>
      <c r="BB61" s="22" t="s">
        <v>345</v>
      </c>
      <c r="BC61" s="22" t="s">
        <v>345</v>
      </c>
      <c r="BD61" s="22" t="s">
        <v>345</v>
      </c>
      <c r="BE61" s="22" t="s">
        <v>345</v>
      </c>
      <c r="BF61" s="22" t="s">
        <v>345</v>
      </c>
      <c r="BG61" s="22" t="s">
        <v>345</v>
      </c>
      <c r="BH61" s="63" t="s">
        <v>345</v>
      </c>
      <c r="BI61" s="22"/>
      <c r="BJ61" s="22"/>
      <c r="BK61" s="22"/>
      <c r="BL61" s="22"/>
      <c r="BM61" s="22"/>
      <c r="BN61" s="22"/>
      <c r="BO61" s="22"/>
      <c r="BP61" s="22"/>
      <c r="BQ61" s="63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 t="s">
        <v>345</v>
      </c>
      <c r="CD61" s="22" t="s">
        <v>345</v>
      </c>
      <c r="CE61" s="22" t="s">
        <v>345</v>
      </c>
      <c r="CF61" s="22" t="s">
        <v>345</v>
      </c>
      <c r="CG61" s="63" t="s">
        <v>345</v>
      </c>
      <c r="CH61" s="22" t="s">
        <v>345</v>
      </c>
      <c r="CI61" s="63" t="s">
        <v>345</v>
      </c>
      <c r="CJ61" s="22" t="s">
        <v>345</v>
      </c>
      <c r="CK61" s="22"/>
      <c r="CL61" s="74">
        <v>537.96298627169415</v>
      </c>
      <c r="CM61" s="22"/>
      <c r="CN61" s="22" t="s">
        <v>345</v>
      </c>
      <c r="CO61" s="22"/>
      <c r="CP61" s="22" t="s">
        <v>345</v>
      </c>
      <c r="CQ61" s="22"/>
      <c r="CR61" s="22" t="s">
        <v>345</v>
      </c>
      <c r="CS61" s="22" t="s">
        <v>345</v>
      </c>
      <c r="CT61" s="22" t="s">
        <v>345</v>
      </c>
      <c r="CU61" s="22" t="s">
        <v>345</v>
      </c>
      <c r="CV61" s="22" t="s">
        <v>345</v>
      </c>
      <c r="CW61" s="22" t="s">
        <v>345</v>
      </c>
      <c r="CX61" s="22" t="s">
        <v>345</v>
      </c>
      <c r="CY61" s="22" t="s">
        <v>345</v>
      </c>
      <c r="CZ61" s="63" t="s">
        <v>345</v>
      </c>
      <c r="DA61" s="22" t="s">
        <v>345</v>
      </c>
      <c r="DB61" s="22" t="s">
        <v>345</v>
      </c>
      <c r="DC61" s="22" t="s">
        <v>345</v>
      </c>
      <c r="DD61" s="22" t="s">
        <v>345</v>
      </c>
      <c r="DE61" s="22" t="s">
        <v>345</v>
      </c>
      <c r="DF61" s="22" t="s">
        <v>345</v>
      </c>
      <c r="DG61" s="22" t="s">
        <v>345</v>
      </c>
      <c r="DH61" s="63" t="s">
        <v>345</v>
      </c>
      <c r="DI61" s="22" t="s">
        <v>345</v>
      </c>
      <c r="DJ61" s="22" t="s">
        <v>345</v>
      </c>
      <c r="DK61" s="22" t="s">
        <v>345</v>
      </c>
      <c r="DL61" s="22" t="s">
        <v>345</v>
      </c>
      <c r="DM61" s="22" t="s">
        <v>345</v>
      </c>
      <c r="DN61" s="22" t="s">
        <v>345</v>
      </c>
      <c r="DO61" s="22" t="s">
        <v>345</v>
      </c>
      <c r="DP61" s="22" t="s">
        <v>345</v>
      </c>
      <c r="DQ61" s="22" t="s">
        <v>345</v>
      </c>
      <c r="DR61" s="22" t="s">
        <v>345</v>
      </c>
      <c r="DS61" s="22" t="s">
        <v>345</v>
      </c>
      <c r="DT61" s="22" t="s">
        <v>345</v>
      </c>
      <c r="DU61" s="22" t="s">
        <v>345</v>
      </c>
      <c r="DV61" s="22" t="s">
        <v>345</v>
      </c>
      <c r="DW61" s="22" t="s">
        <v>345</v>
      </c>
      <c r="DX61" s="63" t="s">
        <v>345</v>
      </c>
      <c r="DY61" s="63" t="s">
        <v>345</v>
      </c>
      <c r="DZ61" s="22" t="s">
        <v>345</v>
      </c>
      <c r="EA61" s="22" t="s">
        <v>345</v>
      </c>
      <c r="EB61" s="22" t="s">
        <v>345</v>
      </c>
      <c r="EC61" s="22" t="s">
        <v>345</v>
      </c>
      <c r="ED61" s="22" t="s">
        <v>345</v>
      </c>
      <c r="EE61" s="22" t="s">
        <v>345</v>
      </c>
      <c r="EF61" s="22" t="s">
        <v>345</v>
      </c>
      <c r="EG61" s="22" t="s">
        <v>345</v>
      </c>
      <c r="EH61" s="22" t="s">
        <v>345</v>
      </c>
      <c r="EI61" s="22" t="s">
        <v>345</v>
      </c>
      <c r="EJ61" s="22" t="s">
        <v>345</v>
      </c>
      <c r="EK61" s="22" t="s">
        <v>345</v>
      </c>
      <c r="EL61" s="22" t="s">
        <v>345</v>
      </c>
      <c r="EM61" s="22" t="s">
        <v>345</v>
      </c>
      <c r="EN61" s="22" t="s">
        <v>345</v>
      </c>
      <c r="EO61" s="22" t="s">
        <v>345</v>
      </c>
      <c r="EP61" s="22" t="s">
        <v>345</v>
      </c>
      <c r="EQ61" s="22" t="s">
        <v>345</v>
      </c>
      <c r="ER61" s="22" t="s">
        <v>345</v>
      </c>
      <c r="ES61" s="22" t="s">
        <v>345</v>
      </c>
      <c r="ET61" s="22" t="s">
        <v>345</v>
      </c>
      <c r="EU61" s="22" t="s">
        <v>345</v>
      </c>
      <c r="EV61" s="22" t="s">
        <v>345</v>
      </c>
      <c r="EW61" s="22" t="s">
        <v>345</v>
      </c>
      <c r="EX61" s="22" t="s">
        <v>345</v>
      </c>
      <c r="EY61" s="22" t="s">
        <v>345</v>
      </c>
      <c r="EZ61" s="22" t="s">
        <v>345</v>
      </c>
      <c r="FA61" s="22" t="s">
        <v>345</v>
      </c>
      <c r="FB61" s="22" t="s">
        <v>345</v>
      </c>
      <c r="FC61" s="22" t="s">
        <v>345</v>
      </c>
      <c r="FD61" s="22" t="s">
        <v>345</v>
      </c>
      <c r="FE61" s="22" t="s">
        <v>345</v>
      </c>
      <c r="FF61" s="22" t="s">
        <v>345</v>
      </c>
      <c r="FG61" s="22" t="s">
        <v>345</v>
      </c>
      <c r="FH61" s="22" t="s">
        <v>345</v>
      </c>
      <c r="FI61" s="22" t="s">
        <v>345</v>
      </c>
      <c r="FJ61" s="22" t="s">
        <v>345</v>
      </c>
      <c r="FK61" s="22" t="s">
        <v>345</v>
      </c>
      <c r="FL61" s="22" t="s">
        <v>345</v>
      </c>
      <c r="FM61" s="22" t="s">
        <v>345</v>
      </c>
      <c r="FN61" s="22" t="s">
        <v>345</v>
      </c>
      <c r="FO61" s="22" t="s">
        <v>345</v>
      </c>
      <c r="FP61" s="74"/>
      <c r="FQ61" s="22" t="s">
        <v>345</v>
      </c>
      <c r="FR61" s="22" t="s">
        <v>345</v>
      </c>
      <c r="FS61" s="22" t="s">
        <v>345</v>
      </c>
      <c r="FT61" s="22" t="s">
        <v>345</v>
      </c>
      <c r="FU61" s="22" t="s">
        <v>345</v>
      </c>
      <c r="FV61" s="22" t="s">
        <v>345</v>
      </c>
      <c r="FW61" s="22" t="s">
        <v>345</v>
      </c>
      <c r="FX61" s="22" t="s">
        <v>345</v>
      </c>
      <c r="FY61" s="22" t="s">
        <v>345</v>
      </c>
      <c r="FZ61" s="22" t="s">
        <v>345</v>
      </c>
      <c r="GA61" s="63" t="s">
        <v>345</v>
      </c>
      <c r="GB61" s="22" t="s">
        <v>345</v>
      </c>
      <c r="GC61" s="63"/>
    </row>
    <row r="62" spans="1:185">
      <c r="A62" s="66">
        <v>1840</v>
      </c>
      <c r="B62" s="22">
        <v>1514.5317545748117</v>
      </c>
      <c r="C62" s="22" t="s">
        <v>345</v>
      </c>
      <c r="D62" s="22">
        <v>1428.1503316138542</v>
      </c>
      <c r="E62" s="22" t="s">
        <v>345</v>
      </c>
      <c r="F62" s="22">
        <v>1427.7363896848137</v>
      </c>
      <c r="G62" s="22" t="s">
        <v>345</v>
      </c>
      <c r="H62" s="74">
        <v>1537.2082373732046</v>
      </c>
      <c r="I62" s="22">
        <v>2257.170517158755</v>
      </c>
      <c r="J62" s="22">
        <v>934.59236398580504</v>
      </c>
      <c r="K62" s="22">
        <v>983.92088948391427</v>
      </c>
      <c r="L62" s="22" t="s">
        <v>345</v>
      </c>
      <c r="M62" s="22">
        <v>2521.0174609167161</v>
      </c>
      <c r="N62" s="63" t="s">
        <v>345</v>
      </c>
      <c r="O62" s="74" t="s">
        <v>345</v>
      </c>
      <c r="P62" s="22">
        <v>1212.337516222522</v>
      </c>
      <c r="Q62" s="22"/>
      <c r="R62" s="22"/>
      <c r="S62" s="22" t="s">
        <v>345</v>
      </c>
      <c r="T62" s="68" t="s">
        <v>345</v>
      </c>
      <c r="U62" s="22">
        <v>1373.8095238095239</v>
      </c>
      <c r="V62" s="22"/>
      <c r="W62" s="22">
        <v>1162.0506776664704</v>
      </c>
      <c r="X62" s="22">
        <v>1690.1494310031003</v>
      </c>
      <c r="Y62" s="63">
        <v>1637.5417652185279</v>
      </c>
      <c r="Z62" s="22" t="s">
        <v>345</v>
      </c>
      <c r="AA62" s="22" t="s">
        <v>345</v>
      </c>
      <c r="AB62" s="22" t="s">
        <v>345</v>
      </c>
      <c r="AC62" s="22" t="s">
        <v>345</v>
      </c>
      <c r="AD62" s="22" t="s">
        <v>345</v>
      </c>
      <c r="AE62" s="22" t="s">
        <v>345</v>
      </c>
      <c r="AF62" s="22" t="s">
        <v>345</v>
      </c>
      <c r="AG62" s="63" t="s">
        <v>345</v>
      </c>
      <c r="AH62" s="22" t="s">
        <v>345</v>
      </c>
      <c r="AI62" s="22" t="s">
        <v>345</v>
      </c>
      <c r="AJ62" s="22" t="s">
        <v>345</v>
      </c>
      <c r="AK62" s="22" t="s">
        <v>345</v>
      </c>
      <c r="AL62" s="22" t="s">
        <v>345</v>
      </c>
      <c r="AM62" s="22"/>
      <c r="AN62" s="22"/>
      <c r="AO62" s="63" t="s">
        <v>345</v>
      </c>
      <c r="AP62" s="22" t="s">
        <v>345</v>
      </c>
      <c r="AQ62" s="22" t="s">
        <v>345</v>
      </c>
      <c r="AR62" s="63" t="s">
        <v>345</v>
      </c>
      <c r="AS62" s="22" t="s">
        <v>345</v>
      </c>
      <c r="AT62" s="22" t="s">
        <v>345</v>
      </c>
      <c r="AU62" s="22" t="s">
        <v>345</v>
      </c>
      <c r="AV62" s="22" t="s">
        <v>345</v>
      </c>
      <c r="AW62" s="22" t="s">
        <v>345</v>
      </c>
      <c r="AX62" s="22" t="s">
        <v>345</v>
      </c>
      <c r="AY62" s="22" t="s">
        <v>345</v>
      </c>
      <c r="AZ62" s="22" t="s">
        <v>345</v>
      </c>
      <c r="BA62" s="22" t="s">
        <v>345</v>
      </c>
      <c r="BB62" s="22" t="s">
        <v>345</v>
      </c>
      <c r="BC62" s="22" t="s">
        <v>345</v>
      </c>
      <c r="BD62" s="22" t="s">
        <v>345</v>
      </c>
      <c r="BE62" s="22" t="s">
        <v>345</v>
      </c>
      <c r="BF62" s="22" t="s">
        <v>345</v>
      </c>
      <c r="BG62" s="22" t="s">
        <v>345</v>
      </c>
      <c r="BH62" s="63" t="s">
        <v>345</v>
      </c>
      <c r="BI62" s="22"/>
      <c r="BJ62" s="22"/>
      <c r="BK62" s="22"/>
      <c r="BL62" s="22"/>
      <c r="BM62" s="22"/>
      <c r="BN62" s="22"/>
      <c r="BO62" s="22"/>
      <c r="BP62" s="22"/>
      <c r="BQ62" s="63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 t="s">
        <v>345</v>
      </c>
      <c r="CD62" s="22" t="s">
        <v>345</v>
      </c>
      <c r="CE62" s="22" t="s">
        <v>345</v>
      </c>
      <c r="CF62" s="22" t="s">
        <v>345</v>
      </c>
      <c r="CG62" s="63" t="s">
        <v>345</v>
      </c>
      <c r="CH62" s="22" t="s">
        <v>345</v>
      </c>
      <c r="CI62" s="63" t="s">
        <v>345</v>
      </c>
      <c r="CJ62" s="22" t="s">
        <v>345</v>
      </c>
      <c r="CK62" s="22"/>
      <c r="CL62" s="74">
        <v>563.52241608839279</v>
      </c>
      <c r="CM62" s="22"/>
      <c r="CN62" s="22" t="s">
        <v>345</v>
      </c>
      <c r="CO62" s="22"/>
      <c r="CP62" s="22" t="s">
        <v>345</v>
      </c>
      <c r="CQ62" s="22"/>
      <c r="CR62" s="22" t="s">
        <v>345</v>
      </c>
      <c r="CS62" s="22" t="s">
        <v>345</v>
      </c>
      <c r="CT62" s="22" t="s">
        <v>345</v>
      </c>
      <c r="CU62" s="22" t="s">
        <v>345</v>
      </c>
      <c r="CV62" s="22" t="s">
        <v>345</v>
      </c>
      <c r="CW62" s="22" t="s">
        <v>345</v>
      </c>
      <c r="CX62" s="22" t="s">
        <v>345</v>
      </c>
      <c r="CY62" s="22" t="s">
        <v>345</v>
      </c>
      <c r="CZ62" s="63" t="s">
        <v>345</v>
      </c>
      <c r="DA62" s="22" t="s">
        <v>345</v>
      </c>
      <c r="DB62" s="22" t="s">
        <v>345</v>
      </c>
      <c r="DC62" s="22" t="s">
        <v>345</v>
      </c>
      <c r="DD62" s="22" t="s">
        <v>345</v>
      </c>
      <c r="DE62" s="22" t="s">
        <v>345</v>
      </c>
      <c r="DF62" s="22" t="s">
        <v>345</v>
      </c>
      <c r="DG62" s="22" t="s">
        <v>345</v>
      </c>
      <c r="DH62" s="63" t="s">
        <v>345</v>
      </c>
      <c r="DI62" s="22" t="s">
        <v>345</v>
      </c>
      <c r="DJ62" s="22" t="s">
        <v>345</v>
      </c>
      <c r="DK62" s="22" t="s">
        <v>345</v>
      </c>
      <c r="DL62" s="22" t="s">
        <v>345</v>
      </c>
      <c r="DM62" s="22" t="s">
        <v>345</v>
      </c>
      <c r="DN62" s="22" t="s">
        <v>345</v>
      </c>
      <c r="DO62" s="22" t="s">
        <v>345</v>
      </c>
      <c r="DP62" s="22" t="s">
        <v>345</v>
      </c>
      <c r="DQ62" s="22" t="s">
        <v>345</v>
      </c>
      <c r="DR62" s="22" t="s">
        <v>345</v>
      </c>
      <c r="DS62" s="22" t="s">
        <v>345</v>
      </c>
      <c r="DT62" s="22" t="s">
        <v>345</v>
      </c>
      <c r="DU62" s="22" t="s">
        <v>345</v>
      </c>
      <c r="DV62" s="22" t="s">
        <v>345</v>
      </c>
      <c r="DW62" s="22" t="s">
        <v>345</v>
      </c>
      <c r="DX62" s="63" t="s">
        <v>345</v>
      </c>
      <c r="DY62" s="63" t="s">
        <v>345</v>
      </c>
      <c r="DZ62" s="22" t="s">
        <v>345</v>
      </c>
      <c r="EA62" s="22" t="s">
        <v>345</v>
      </c>
      <c r="EB62" s="22" t="s">
        <v>345</v>
      </c>
      <c r="EC62" s="22" t="s">
        <v>345</v>
      </c>
      <c r="ED62" s="22" t="s">
        <v>345</v>
      </c>
      <c r="EE62" s="22" t="s">
        <v>345</v>
      </c>
      <c r="EF62" s="22" t="s">
        <v>345</v>
      </c>
      <c r="EG62" s="22" t="s">
        <v>345</v>
      </c>
      <c r="EH62" s="22" t="s">
        <v>345</v>
      </c>
      <c r="EI62" s="22" t="s">
        <v>345</v>
      </c>
      <c r="EJ62" s="22" t="s">
        <v>345</v>
      </c>
      <c r="EK62" s="22" t="s">
        <v>345</v>
      </c>
      <c r="EL62" s="22" t="s">
        <v>345</v>
      </c>
      <c r="EM62" s="22" t="s">
        <v>345</v>
      </c>
      <c r="EN62" s="22" t="s">
        <v>345</v>
      </c>
      <c r="EO62" s="22" t="s">
        <v>345</v>
      </c>
      <c r="EP62" s="22" t="s">
        <v>345</v>
      </c>
      <c r="EQ62" s="22" t="s">
        <v>345</v>
      </c>
      <c r="ER62" s="22" t="s">
        <v>345</v>
      </c>
      <c r="ES62" s="22" t="s">
        <v>345</v>
      </c>
      <c r="ET62" s="22" t="s">
        <v>345</v>
      </c>
      <c r="EU62" s="22" t="s">
        <v>345</v>
      </c>
      <c r="EV62" s="22" t="s">
        <v>345</v>
      </c>
      <c r="EW62" s="22" t="s">
        <v>345</v>
      </c>
      <c r="EX62" s="22" t="s">
        <v>345</v>
      </c>
      <c r="EY62" s="22" t="s">
        <v>345</v>
      </c>
      <c r="EZ62" s="22" t="s">
        <v>345</v>
      </c>
      <c r="FA62" s="22" t="s">
        <v>345</v>
      </c>
      <c r="FB62" s="22" t="s">
        <v>345</v>
      </c>
      <c r="FC62" s="22" t="s">
        <v>345</v>
      </c>
      <c r="FD62" s="22" t="s">
        <v>345</v>
      </c>
      <c r="FE62" s="22" t="s">
        <v>345</v>
      </c>
      <c r="FF62" s="22" t="s">
        <v>345</v>
      </c>
      <c r="FG62" s="22" t="s">
        <v>345</v>
      </c>
      <c r="FH62" s="22" t="s">
        <v>345</v>
      </c>
      <c r="FI62" s="22" t="s">
        <v>345</v>
      </c>
      <c r="FJ62" s="22" t="s">
        <v>345</v>
      </c>
      <c r="FK62" s="22" t="s">
        <v>345</v>
      </c>
      <c r="FL62" s="22" t="s">
        <v>345</v>
      </c>
      <c r="FM62" s="22" t="s">
        <v>345</v>
      </c>
      <c r="FN62" s="22" t="s">
        <v>345</v>
      </c>
      <c r="FO62" s="22" t="s">
        <v>345</v>
      </c>
      <c r="FP62" s="74">
        <v>735.50823179612428</v>
      </c>
      <c r="FQ62" s="22" t="s">
        <v>345</v>
      </c>
      <c r="FR62" s="22" t="s">
        <v>345</v>
      </c>
      <c r="FS62" s="22" t="s">
        <v>345</v>
      </c>
      <c r="FT62" s="22" t="s">
        <v>345</v>
      </c>
      <c r="FU62" s="22" t="s">
        <v>345</v>
      </c>
      <c r="FV62" s="22" t="s">
        <v>345</v>
      </c>
      <c r="FW62" s="22" t="s">
        <v>345</v>
      </c>
      <c r="FX62" s="22" t="s">
        <v>345</v>
      </c>
      <c r="FY62" s="22" t="s">
        <v>345</v>
      </c>
      <c r="FZ62" s="22" t="s">
        <v>345</v>
      </c>
      <c r="GA62" s="63" t="s">
        <v>345</v>
      </c>
      <c r="GB62" s="22" t="s">
        <v>345</v>
      </c>
      <c r="GC62" s="63"/>
    </row>
    <row r="63" spans="1:185">
      <c r="A63" s="66">
        <v>1841</v>
      </c>
      <c r="B63" s="22" t="s">
        <v>345</v>
      </c>
      <c r="C63" s="22" t="s">
        <v>345</v>
      </c>
      <c r="D63" s="22">
        <v>1413.5667396061269</v>
      </c>
      <c r="E63" s="22" t="s">
        <v>345</v>
      </c>
      <c r="F63" s="22">
        <v>1455.9742148948915</v>
      </c>
      <c r="G63" s="22" t="s">
        <v>345</v>
      </c>
      <c r="H63" s="74">
        <v>1567.6911202672909</v>
      </c>
      <c r="I63" s="22">
        <v>2279.3762537120124</v>
      </c>
      <c r="J63" s="22">
        <v>950.99863072063795</v>
      </c>
      <c r="K63" s="22">
        <v>971.50411561501528</v>
      </c>
      <c r="L63" s="22" t="s">
        <v>345</v>
      </c>
      <c r="M63" s="22">
        <v>2443.1102498818132</v>
      </c>
      <c r="N63" s="63" t="s">
        <v>345</v>
      </c>
      <c r="O63" s="74" t="s">
        <v>345</v>
      </c>
      <c r="P63" s="22">
        <v>1202.8309596196382</v>
      </c>
      <c r="Q63" s="22"/>
      <c r="R63" s="22"/>
      <c r="S63" s="22" t="s">
        <v>345</v>
      </c>
      <c r="T63" s="68" t="s">
        <v>345</v>
      </c>
      <c r="U63" s="22">
        <v>1171.875</v>
      </c>
      <c r="V63" s="22"/>
      <c r="W63" s="22" t="s">
        <v>345</v>
      </c>
      <c r="X63" s="22">
        <v>1655.152426950661</v>
      </c>
      <c r="Y63" s="63" t="s">
        <v>345</v>
      </c>
      <c r="Z63" s="22" t="s">
        <v>345</v>
      </c>
      <c r="AA63" s="22" t="s">
        <v>345</v>
      </c>
      <c r="AB63" s="22" t="s">
        <v>345</v>
      </c>
      <c r="AC63" s="22" t="s">
        <v>345</v>
      </c>
      <c r="AD63" s="22" t="s">
        <v>345</v>
      </c>
      <c r="AE63" s="22" t="s">
        <v>345</v>
      </c>
      <c r="AF63" s="22" t="s">
        <v>345</v>
      </c>
      <c r="AG63" s="63" t="s">
        <v>345</v>
      </c>
      <c r="AH63" s="22" t="s">
        <v>345</v>
      </c>
      <c r="AI63" s="22" t="s">
        <v>345</v>
      </c>
      <c r="AJ63" s="22" t="s">
        <v>345</v>
      </c>
      <c r="AK63" s="22" t="s">
        <v>345</v>
      </c>
      <c r="AL63" s="22" t="s">
        <v>345</v>
      </c>
      <c r="AM63" s="22"/>
      <c r="AN63" s="22"/>
      <c r="AO63" s="63" t="s">
        <v>345</v>
      </c>
      <c r="AP63" s="22" t="s">
        <v>345</v>
      </c>
      <c r="AQ63" s="22" t="s">
        <v>345</v>
      </c>
      <c r="AR63" s="63" t="s">
        <v>345</v>
      </c>
      <c r="AS63" s="22" t="s">
        <v>345</v>
      </c>
      <c r="AT63" s="22" t="s">
        <v>345</v>
      </c>
      <c r="AU63" s="22" t="s">
        <v>345</v>
      </c>
      <c r="AV63" s="22" t="s">
        <v>345</v>
      </c>
      <c r="AW63" s="22" t="s">
        <v>345</v>
      </c>
      <c r="AX63" s="22" t="s">
        <v>345</v>
      </c>
      <c r="AY63" s="22" t="s">
        <v>345</v>
      </c>
      <c r="AZ63" s="22" t="s">
        <v>345</v>
      </c>
      <c r="BA63" s="22" t="s">
        <v>345</v>
      </c>
      <c r="BB63" s="22" t="s">
        <v>345</v>
      </c>
      <c r="BC63" s="22" t="s">
        <v>345</v>
      </c>
      <c r="BD63" s="22" t="s">
        <v>345</v>
      </c>
      <c r="BE63" s="22" t="s">
        <v>345</v>
      </c>
      <c r="BF63" s="22" t="s">
        <v>345</v>
      </c>
      <c r="BG63" s="22" t="s">
        <v>345</v>
      </c>
      <c r="BH63" s="63" t="s">
        <v>345</v>
      </c>
      <c r="BI63" s="22"/>
      <c r="BJ63" s="22"/>
      <c r="BK63" s="22"/>
      <c r="BL63" s="22"/>
      <c r="BM63" s="22"/>
      <c r="BN63" s="22"/>
      <c r="BO63" s="22"/>
      <c r="BP63" s="22"/>
      <c r="BQ63" s="63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 t="s">
        <v>345</v>
      </c>
      <c r="CD63" s="22" t="s">
        <v>345</v>
      </c>
      <c r="CE63" s="22" t="s">
        <v>345</v>
      </c>
      <c r="CF63" s="22" t="s">
        <v>345</v>
      </c>
      <c r="CG63" s="63" t="s">
        <v>345</v>
      </c>
      <c r="CH63" s="22" t="s">
        <v>345</v>
      </c>
      <c r="CI63" s="63" t="s">
        <v>345</v>
      </c>
      <c r="CJ63" s="22" t="s">
        <v>345</v>
      </c>
      <c r="CK63" s="22"/>
      <c r="CL63" s="74">
        <v>559.87691741009019</v>
      </c>
      <c r="CM63" s="22"/>
      <c r="CN63" s="22" t="s">
        <v>345</v>
      </c>
      <c r="CO63" s="22"/>
      <c r="CP63" s="22" t="s">
        <v>345</v>
      </c>
      <c r="CQ63" s="22"/>
      <c r="CR63" s="22" t="s">
        <v>345</v>
      </c>
      <c r="CS63" s="22" t="s">
        <v>345</v>
      </c>
      <c r="CT63" s="22" t="s">
        <v>345</v>
      </c>
      <c r="CU63" s="22" t="s">
        <v>345</v>
      </c>
      <c r="CV63" s="22" t="s">
        <v>345</v>
      </c>
      <c r="CW63" s="22" t="s">
        <v>345</v>
      </c>
      <c r="CX63" s="22" t="s">
        <v>345</v>
      </c>
      <c r="CY63" s="22" t="s">
        <v>345</v>
      </c>
      <c r="CZ63" s="63" t="s">
        <v>345</v>
      </c>
      <c r="DA63" s="22" t="s">
        <v>345</v>
      </c>
      <c r="DB63" s="22" t="s">
        <v>345</v>
      </c>
      <c r="DC63" s="22" t="s">
        <v>345</v>
      </c>
      <c r="DD63" s="22" t="s">
        <v>345</v>
      </c>
      <c r="DE63" s="22" t="s">
        <v>345</v>
      </c>
      <c r="DF63" s="22" t="s">
        <v>345</v>
      </c>
      <c r="DG63" s="22" t="s">
        <v>345</v>
      </c>
      <c r="DH63" s="63" t="s">
        <v>345</v>
      </c>
      <c r="DI63" s="22" t="s">
        <v>345</v>
      </c>
      <c r="DJ63" s="22" t="s">
        <v>345</v>
      </c>
      <c r="DK63" s="22" t="s">
        <v>345</v>
      </c>
      <c r="DL63" s="22" t="s">
        <v>345</v>
      </c>
      <c r="DM63" s="22" t="s">
        <v>345</v>
      </c>
      <c r="DN63" s="22" t="s">
        <v>345</v>
      </c>
      <c r="DO63" s="22" t="s">
        <v>345</v>
      </c>
      <c r="DP63" s="22" t="s">
        <v>345</v>
      </c>
      <c r="DQ63" s="22" t="s">
        <v>345</v>
      </c>
      <c r="DR63" s="22" t="s">
        <v>345</v>
      </c>
      <c r="DS63" s="22" t="s">
        <v>345</v>
      </c>
      <c r="DT63" s="22" t="s">
        <v>345</v>
      </c>
      <c r="DU63" s="22" t="s">
        <v>345</v>
      </c>
      <c r="DV63" s="22" t="s">
        <v>345</v>
      </c>
      <c r="DW63" s="22" t="s">
        <v>345</v>
      </c>
      <c r="DX63" s="63" t="s">
        <v>345</v>
      </c>
      <c r="DY63" s="63" t="s">
        <v>345</v>
      </c>
      <c r="DZ63" s="22" t="s">
        <v>345</v>
      </c>
      <c r="EA63" s="22" t="s">
        <v>345</v>
      </c>
      <c r="EB63" s="22" t="s">
        <v>345</v>
      </c>
      <c r="EC63" s="22" t="s">
        <v>345</v>
      </c>
      <c r="ED63" s="22" t="s">
        <v>345</v>
      </c>
      <c r="EE63" s="22" t="s">
        <v>345</v>
      </c>
      <c r="EF63" s="22" t="s">
        <v>345</v>
      </c>
      <c r="EG63" s="22" t="s">
        <v>345</v>
      </c>
      <c r="EH63" s="22" t="s">
        <v>345</v>
      </c>
      <c r="EI63" s="22" t="s">
        <v>345</v>
      </c>
      <c r="EJ63" s="22" t="s">
        <v>345</v>
      </c>
      <c r="EK63" s="22" t="s">
        <v>345</v>
      </c>
      <c r="EL63" s="22" t="s">
        <v>345</v>
      </c>
      <c r="EM63" s="22" t="s">
        <v>345</v>
      </c>
      <c r="EN63" s="22" t="s">
        <v>345</v>
      </c>
      <c r="EO63" s="22" t="s">
        <v>345</v>
      </c>
      <c r="EP63" s="22" t="s">
        <v>345</v>
      </c>
      <c r="EQ63" s="22" t="s">
        <v>345</v>
      </c>
      <c r="ER63" s="22" t="s">
        <v>345</v>
      </c>
      <c r="ES63" s="22" t="s">
        <v>345</v>
      </c>
      <c r="ET63" s="22" t="s">
        <v>345</v>
      </c>
      <c r="EU63" s="22" t="s">
        <v>345</v>
      </c>
      <c r="EV63" s="22" t="s">
        <v>345</v>
      </c>
      <c r="EW63" s="22" t="s">
        <v>345</v>
      </c>
      <c r="EX63" s="22" t="s">
        <v>345</v>
      </c>
      <c r="EY63" s="22" t="s">
        <v>345</v>
      </c>
      <c r="EZ63" s="22" t="s">
        <v>345</v>
      </c>
      <c r="FA63" s="22" t="s">
        <v>345</v>
      </c>
      <c r="FB63" s="22" t="s">
        <v>345</v>
      </c>
      <c r="FC63" s="22" t="s">
        <v>345</v>
      </c>
      <c r="FD63" s="22" t="s">
        <v>345</v>
      </c>
      <c r="FE63" s="22" t="s">
        <v>345</v>
      </c>
      <c r="FF63" s="22" t="s">
        <v>345</v>
      </c>
      <c r="FG63" s="22" t="s">
        <v>345</v>
      </c>
      <c r="FH63" s="22" t="s">
        <v>345</v>
      </c>
      <c r="FI63" s="22" t="s">
        <v>345</v>
      </c>
      <c r="FJ63" s="22" t="s">
        <v>345</v>
      </c>
      <c r="FK63" s="22" t="s">
        <v>345</v>
      </c>
      <c r="FL63" s="22" t="s">
        <v>345</v>
      </c>
      <c r="FM63" s="22" t="s">
        <v>345</v>
      </c>
      <c r="FN63" s="22" t="s">
        <v>345</v>
      </c>
      <c r="FO63" s="22" t="s">
        <v>345</v>
      </c>
      <c r="FP63" s="74"/>
      <c r="FQ63" s="22" t="s">
        <v>345</v>
      </c>
      <c r="FR63" s="22" t="s">
        <v>345</v>
      </c>
      <c r="FS63" s="22" t="s">
        <v>345</v>
      </c>
      <c r="FT63" s="22" t="s">
        <v>345</v>
      </c>
      <c r="FU63" s="22" t="s">
        <v>345</v>
      </c>
      <c r="FV63" s="22" t="s">
        <v>345</v>
      </c>
      <c r="FW63" s="22" t="s">
        <v>345</v>
      </c>
      <c r="FX63" s="22" t="s">
        <v>345</v>
      </c>
      <c r="FY63" s="22" t="s">
        <v>345</v>
      </c>
      <c r="FZ63" s="22" t="s">
        <v>345</v>
      </c>
      <c r="GA63" s="63" t="s">
        <v>345</v>
      </c>
      <c r="GB63" s="22" t="s">
        <v>345</v>
      </c>
      <c r="GC63" s="63"/>
    </row>
    <row r="64" spans="1:185">
      <c r="A64" s="66">
        <v>1842</v>
      </c>
      <c r="B64" s="22" t="s">
        <v>345</v>
      </c>
      <c r="C64" s="22" t="s">
        <v>345</v>
      </c>
      <c r="D64" s="22">
        <v>1407.2202166064983</v>
      </c>
      <c r="E64" s="22" t="s">
        <v>345</v>
      </c>
      <c r="F64" s="22">
        <v>1417.826111647453</v>
      </c>
      <c r="G64" s="22" t="s">
        <v>345</v>
      </c>
      <c r="H64" s="74">
        <v>1580.755212936185</v>
      </c>
      <c r="I64" s="22">
        <v>2223.8306478451805</v>
      </c>
      <c r="J64" s="22">
        <v>955.44273989132819</v>
      </c>
      <c r="K64" s="22">
        <v>925.73449542461447</v>
      </c>
      <c r="L64" s="22" t="s">
        <v>345</v>
      </c>
      <c r="M64" s="22">
        <v>2389.3603995257581</v>
      </c>
      <c r="N64" s="63" t="s">
        <v>345</v>
      </c>
      <c r="O64" s="74" t="s">
        <v>345</v>
      </c>
      <c r="P64" s="22">
        <v>1228.8832695869771</v>
      </c>
      <c r="Q64" s="22"/>
      <c r="R64" s="22"/>
      <c r="S64" s="22" t="s">
        <v>345</v>
      </c>
      <c r="T64" s="68" t="s">
        <v>345</v>
      </c>
      <c r="U64" s="22">
        <v>1068.8172043010752</v>
      </c>
      <c r="V64" s="22"/>
      <c r="W64" s="22" t="s">
        <v>345</v>
      </c>
      <c r="X64" s="22">
        <v>1640.7418958702447</v>
      </c>
      <c r="Y64" s="63" t="s">
        <v>345</v>
      </c>
      <c r="Z64" s="22" t="s">
        <v>345</v>
      </c>
      <c r="AA64" s="22" t="s">
        <v>345</v>
      </c>
      <c r="AB64" s="22" t="s">
        <v>345</v>
      </c>
      <c r="AC64" s="22" t="s">
        <v>345</v>
      </c>
      <c r="AD64" s="22" t="s">
        <v>345</v>
      </c>
      <c r="AE64" s="22" t="s">
        <v>345</v>
      </c>
      <c r="AF64" s="22" t="s">
        <v>345</v>
      </c>
      <c r="AG64" s="63" t="s">
        <v>345</v>
      </c>
      <c r="AH64" s="22" t="s">
        <v>345</v>
      </c>
      <c r="AI64" s="22" t="s">
        <v>345</v>
      </c>
      <c r="AJ64" s="22" t="s">
        <v>345</v>
      </c>
      <c r="AK64" s="22" t="s">
        <v>345</v>
      </c>
      <c r="AL64" s="22" t="s">
        <v>345</v>
      </c>
      <c r="AM64" s="22"/>
      <c r="AN64" s="22"/>
      <c r="AO64" s="63" t="s">
        <v>345</v>
      </c>
      <c r="AP64" s="22" t="s">
        <v>345</v>
      </c>
      <c r="AQ64" s="22" t="s">
        <v>345</v>
      </c>
      <c r="AR64" s="63" t="s">
        <v>345</v>
      </c>
      <c r="AS64" s="22" t="s">
        <v>345</v>
      </c>
      <c r="AT64" s="22" t="s">
        <v>345</v>
      </c>
      <c r="AU64" s="22" t="s">
        <v>345</v>
      </c>
      <c r="AV64" s="22" t="s">
        <v>345</v>
      </c>
      <c r="AW64" s="22" t="s">
        <v>345</v>
      </c>
      <c r="AX64" s="22" t="s">
        <v>345</v>
      </c>
      <c r="AY64" s="22" t="s">
        <v>345</v>
      </c>
      <c r="AZ64" s="22" t="s">
        <v>345</v>
      </c>
      <c r="BA64" s="22" t="s">
        <v>345</v>
      </c>
      <c r="BB64" s="22" t="s">
        <v>345</v>
      </c>
      <c r="BC64" s="22" t="s">
        <v>345</v>
      </c>
      <c r="BD64" s="22" t="s">
        <v>345</v>
      </c>
      <c r="BE64" s="22" t="s">
        <v>345</v>
      </c>
      <c r="BF64" s="22" t="s">
        <v>345</v>
      </c>
      <c r="BG64" s="22" t="s">
        <v>345</v>
      </c>
      <c r="BH64" s="63" t="s">
        <v>345</v>
      </c>
      <c r="BI64" s="22"/>
      <c r="BJ64" s="22"/>
      <c r="BK64" s="22"/>
      <c r="BL64" s="22"/>
      <c r="BM64" s="22"/>
      <c r="BN64" s="22"/>
      <c r="BO64" s="22"/>
      <c r="BP64" s="22"/>
      <c r="BQ64" s="63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 t="s">
        <v>345</v>
      </c>
      <c r="CD64" s="22" t="s">
        <v>345</v>
      </c>
      <c r="CE64" s="22" t="s">
        <v>345</v>
      </c>
      <c r="CF64" s="22" t="s">
        <v>345</v>
      </c>
      <c r="CG64" s="63" t="s">
        <v>345</v>
      </c>
      <c r="CH64" s="22" t="s">
        <v>345</v>
      </c>
      <c r="CI64" s="63" t="s">
        <v>345</v>
      </c>
      <c r="CJ64" s="22" t="s">
        <v>345</v>
      </c>
      <c r="CK64" s="22"/>
      <c r="CL64" s="74">
        <v>560.62577750757657</v>
      </c>
      <c r="CM64" s="22"/>
      <c r="CN64" s="22" t="s">
        <v>345</v>
      </c>
      <c r="CO64" s="22"/>
      <c r="CP64" s="22" t="s">
        <v>345</v>
      </c>
      <c r="CQ64" s="22"/>
      <c r="CR64" s="22" t="s">
        <v>345</v>
      </c>
      <c r="CS64" s="22" t="s">
        <v>345</v>
      </c>
      <c r="CT64" s="22" t="s">
        <v>345</v>
      </c>
      <c r="CU64" s="22" t="s">
        <v>345</v>
      </c>
      <c r="CV64" s="22" t="s">
        <v>345</v>
      </c>
      <c r="CW64" s="22" t="s">
        <v>345</v>
      </c>
      <c r="CX64" s="22" t="s">
        <v>345</v>
      </c>
      <c r="CY64" s="22" t="s">
        <v>345</v>
      </c>
      <c r="CZ64" s="63" t="s">
        <v>345</v>
      </c>
      <c r="DA64" s="22" t="s">
        <v>345</v>
      </c>
      <c r="DB64" s="22" t="s">
        <v>345</v>
      </c>
      <c r="DC64" s="22" t="s">
        <v>345</v>
      </c>
      <c r="DD64" s="22" t="s">
        <v>345</v>
      </c>
      <c r="DE64" s="22" t="s">
        <v>345</v>
      </c>
      <c r="DF64" s="22" t="s">
        <v>345</v>
      </c>
      <c r="DG64" s="22" t="s">
        <v>345</v>
      </c>
      <c r="DH64" s="63" t="s">
        <v>345</v>
      </c>
      <c r="DI64" s="22" t="s">
        <v>345</v>
      </c>
      <c r="DJ64" s="22" t="s">
        <v>345</v>
      </c>
      <c r="DK64" s="22" t="s">
        <v>345</v>
      </c>
      <c r="DL64" s="22" t="s">
        <v>345</v>
      </c>
      <c r="DM64" s="22" t="s">
        <v>345</v>
      </c>
      <c r="DN64" s="22" t="s">
        <v>345</v>
      </c>
      <c r="DO64" s="22" t="s">
        <v>345</v>
      </c>
      <c r="DP64" s="22" t="s">
        <v>345</v>
      </c>
      <c r="DQ64" s="22" t="s">
        <v>345</v>
      </c>
      <c r="DR64" s="22" t="s">
        <v>345</v>
      </c>
      <c r="DS64" s="22" t="s">
        <v>345</v>
      </c>
      <c r="DT64" s="22" t="s">
        <v>345</v>
      </c>
      <c r="DU64" s="22" t="s">
        <v>345</v>
      </c>
      <c r="DV64" s="22" t="s">
        <v>345</v>
      </c>
      <c r="DW64" s="22" t="s">
        <v>345</v>
      </c>
      <c r="DX64" s="63" t="s">
        <v>345</v>
      </c>
      <c r="DY64" s="63" t="s">
        <v>345</v>
      </c>
      <c r="DZ64" s="22" t="s">
        <v>345</v>
      </c>
      <c r="EA64" s="22" t="s">
        <v>345</v>
      </c>
      <c r="EB64" s="22" t="s">
        <v>345</v>
      </c>
      <c r="EC64" s="22" t="s">
        <v>345</v>
      </c>
      <c r="ED64" s="22" t="s">
        <v>345</v>
      </c>
      <c r="EE64" s="22" t="s">
        <v>345</v>
      </c>
      <c r="EF64" s="22" t="s">
        <v>345</v>
      </c>
      <c r="EG64" s="22" t="s">
        <v>345</v>
      </c>
      <c r="EH64" s="22" t="s">
        <v>345</v>
      </c>
      <c r="EI64" s="22" t="s">
        <v>345</v>
      </c>
      <c r="EJ64" s="22" t="s">
        <v>345</v>
      </c>
      <c r="EK64" s="22" t="s">
        <v>345</v>
      </c>
      <c r="EL64" s="22" t="s">
        <v>345</v>
      </c>
      <c r="EM64" s="22" t="s">
        <v>345</v>
      </c>
      <c r="EN64" s="22" t="s">
        <v>345</v>
      </c>
      <c r="EO64" s="22" t="s">
        <v>345</v>
      </c>
      <c r="EP64" s="22" t="s">
        <v>345</v>
      </c>
      <c r="EQ64" s="22" t="s">
        <v>345</v>
      </c>
      <c r="ER64" s="22" t="s">
        <v>345</v>
      </c>
      <c r="ES64" s="22" t="s">
        <v>345</v>
      </c>
      <c r="ET64" s="22" t="s">
        <v>345</v>
      </c>
      <c r="EU64" s="22" t="s">
        <v>345</v>
      </c>
      <c r="EV64" s="22" t="s">
        <v>345</v>
      </c>
      <c r="EW64" s="22" t="s">
        <v>345</v>
      </c>
      <c r="EX64" s="22" t="s">
        <v>345</v>
      </c>
      <c r="EY64" s="22" t="s">
        <v>345</v>
      </c>
      <c r="EZ64" s="22" t="s">
        <v>345</v>
      </c>
      <c r="FA64" s="22" t="s">
        <v>345</v>
      </c>
      <c r="FB64" s="22" t="s">
        <v>345</v>
      </c>
      <c r="FC64" s="22" t="s">
        <v>345</v>
      </c>
      <c r="FD64" s="22" t="s">
        <v>345</v>
      </c>
      <c r="FE64" s="22" t="s">
        <v>345</v>
      </c>
      <c r="FF64" s="22" t="s">
        <v>345</v>
      </c>
      <c r="FG64" s="22" t="s">
        <v>345</v>
      </c>
      <c r="FH64" s="22" t="s">
        <v>345</v>
      </c>
      <c r="FI64" s="22" t="s">
        <v>345</v>
      </c>
      <c r="FJ64" s="22" t="s">
        <v>345</v>
      </c>
      <c r="FK64" s="22" t="s">
        <v>345</v>
      </c>
      <c r="FL64" s="22" t="s">
        <v>345</v>
      </c>
      <c r="FM64" s="22" t="s">
        <v>345</v>
      </c>
      <c r="FN64" s="22" t="s">
        <v>345</v>
      </c>
      <c r="FO64" s="22" t="s">
        <v>345</v>
      </c>
      <c r="FP64" s="74"/>
      <c r="FQ64" s="22" t="s">
        <v>345</v>
      </c>
      <c r="FR64" s="22" t="s">
        <v>345</v>
      </c>
      <c r="FS64" s="22" t="s">
        <v>345</v>
      </c>
      <c r="FT64" s="22" t="s">
        <v>345</v>
      </c>
      <c r="FU64" s="22" t="s">
        <v>345</v>
      </c>
      <c r="FV64" s="22" t="s">
        <v>345</v>
      </c>
      <c r="FW64" s="22" t="s">
        <v>345</v>
      </c>
      <c r="FX64" s="22" t="s">
        <v>345</v>
      </c>
      <c r="FY64" s="22" t="s">
        <v>345</v>
      </c>
      <c r="FZ64" s="22" t="s">
        <v>345</v>
      </c>
      <c r="GA64" s="63" t="s">
        <v>345</v>
      </c>
      <c r="GB64" s="22" t="s">
        <v>345</v>
      </c>
      <c r="GC64" s="63"/>
    </row>
    <row r="65" spans="1:185">
      <c r="A65" s="66">
        <v>1843</v>
      </c>
      <c r="B65" s="22" t="s">
        <v>345</v>
      </c>
      <c r="C65" s="22" t="s">
        <v>345</v>
      </c>
      <c r="D65" s="22">
        <v>1475.5747126436781</v>
      </c>
      <c r="E65" s="22" t="s">
        <v>345</v>
      </c>
      <c r="F65" s="22">
        <v>1486.658375261462</v>
      </c>
      <c r="G65" s="22" t="s">
        <v>345</v>
      </c>
      <c r="H65" s="74">
        <v>1502.3706569228204</v>
      </c>
      <c r="I65" s="22">
        <v>2185.2306005993819</v>
      </c>
      <c r="J65" s="22">
        <v>932.9501910167163</v>
      </c>
      <c r="K65" s="22">
        <v>945.83728608299646</v>
      </c>
      <c r="L65" s="22" t="s">
        <v>345</v>
      </c>
      <c r="M65" s="22">
        <v>2477.8004434129966</v>
      </c>
      <c r="N65" s="63" t="s">
        <v>345</v>
      </c>
      <c r="O65" s="74" t="s">
        <v>345</v>
      </c>
      <c r="P65" s="22">
        <v>1036.6031452638886</v>
      </c>
      <c r="Q65" s="22"/>
      <c r="R65" s="22"/>
      <c r="S65" s="22" t="s">
        <v>345</v>
      </c>
      <c r="T65" s="68" t="s">
        <v>345</v>
      </c>
      <c r="U65" s="22">
        <v>1239.4067796610168</v>
      </c>
      <c r="V65" s="22" t="s">
        <v>345</v>
      </c>
      <c r="W65" s="22" t="s">
        <v>345</v>
      </c>
      <c r="X65" s="22">
        <v>1666.4749870852736</v>
      </c>
      <c r="Y65" s="63" t="s">
        <v>345</v>
      </c>
      <c r="Z65" s="22" t="s">
        <v>345</v>
      </c>
      <c r="AA65" s="22" t="s">
        <v>345</v>
      </c>
      <c r="AB65" s="22" t="s">
        <v>345</v>
      </c>
      <c r="AC65" s="22" t="s">
        <v>345</v>
      </c>
      <c r="AD65" s="22" t="s">
        <v>345</v>
      </c>
      <c r="AE65" s="22" t="s">
        <v>345</v>
      </c>
      <c r="AF65" s="22" t="s">
        <v>345</v>
      </c>
      <c r="AG65" s="63" t="s">
        <v>345</v>
      </c>
      <c r="AH65" s="22" t="s">
        <v>345</v>
      </c>
      <c r="AI65" s="22" t="s">
        <v>345</v>
      </c>
      <c r="AJ65" s="22" t="s">
        <v>345</v>
      </c>
      <c r="AK65" s="22" t="s">
        <v>345</v>
      </c>
      <c r="AL65" s="22" t="s">
        <v>345</v>
      </c>
      <c r="AM65" s="22"/>
      <c r="AN65" s="22"/>
      <c r="AO65" s="63" t="s">
        <v>345</v>
      </c>
      <c r="AP65" s="22" t="s">
        <v>345</v>
      </c>
      <c r="AQ65" s="22" t="s">
        <v>345</v>
      </c>
      <c r="AR65" s="63" t="s">
        <v>345</v>
      </c>
      <c r="AS65" s="22" t="s">
        <v>345</v>
      </c>
      <c r="AT65" s="22" t="s">
        <v>345</v>
      </c>
      <c r="AU65" s="22" t="s">
        <v>345</v>
      </c>
      <c r="AV65" s="22" t="s">
        <v>345</v>
      </c>
      <c r="AW65" s="22" t="s">
        <v>345</v>
      </c>
      <c r="AX65" s="22" t="s">
        <v>345</v>
      </c>
      <c r="AY65" s="22" t="s">
        <v>345</v>
      </c>
      <c r="AZ65" s="22" t="s">
        <v>345</v>
      </c>
      <c r="BA65" s="22" t="s">
        <v>345</v>
      </c>
      <c r="BB65" s="22" t="s">
        <v>345</v>
      </c>
      <c r="BC65" s="22" t="s">
        <v>345</v>
      </c>
      <c r="BD65" s="22" t="s">
        <v>345</v>
      </c>
      <c r="BE65" s="22" t="s">
        <v>345</v>
      </c>
      <c r="BF65" s="22" t="s">
        <v>345</v>
      </c>
      <c r="BG65" s="22" t="s">
        <v>345</v>
      </c>
      <c r="BH65" s="63" t="s">
        <v>345</v>
      </c>
      <c r="BI65" s="22"/>
      <c r="BJ65" s="22"/>
      <c r="BK65" s="22"/>
      <c r="BL65" s="22"/>
      <c r="BM65" s="22"/>
      <c r="BN65" s="22"/>
      <c r="BO65" s="22"/>
      <c r="BP65" s="22"/>
      <c r="BQ65" s="63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 t="s">
        <v>345</v>
      </c>
      <c r="CD65" s="22" t="s">
        <v>345</v>
      </c>
      <c r="CE65" s="22" t="s">
        <v>345</v>
      </c>
      <c r="CF65" s="22" t="s">
        <v>345</v>
      </c>
      <c r="CG65" s="63" t="s">
        <v>345</v>
      </c>
      <c r="CH65" s="22" t="s">
        <v>345</v>
      </c>
      <c r="CI65" s="63" t="s">
        <v>345</v>
      </c>
      <c r="CJ65" s="22" t="s">
        <v>345</v>
      </c>
      <c r="CK65" s="22"/>
      <c r="CL65" s="74">
        <v>549.03864661602859</v>
      </c>
      <c r="CM65" s="22"/>
      <c r="CN65" s="22" t="s">
        <v>345</v>
      </c>
      <c r="CO65" s="22"/>
      <c r="CP65" s="22" t="s">
        <v>345</v>
      </c>
      <c r="CQ65" s="22"/>
      <c r="CR65" s="22" t="s">
        <v>345</v>
      </c>
      <c r="CS65" s="22" t="s">
        <v>345</v>
      </c>
      <c r="CT65" s="22" t="s">
        <v>345</v>
      </c>
      <c r="CU65" s="22" t="s">
        <v>345</v>
      </c>
      <c r="CV65" s="22" t="s">
        <v>345</v>
      </c>
      <c r="CW65" s="22" t="s">
        <v>345</v>
      </c>
      <c r="CX65" s="22" t="s">
        <v>345</v>
      </c>
      <c r="CY65" s="22" t="s">
        <v>345</v>
      </c>
      <c r="CZ65" s="63" t="s">
        <v>345</v>
      </c>
      <c r="DA65" s="22" t="s">
        <v>345</v>
      </c>
      <c r="DB65" s="22" t="s">
        <v>345</v>
      </c>
      <c r="DC65" s="22" t="s">
        <v>345</v>
      </c>
      <c r="DD65" s="22" t="s">
        <v>345</v>
      </c>
      <c r="DE65" s="22" t="s">
        <v>345</v>
      </c>
      <c r="DF65" s="22" t="s">
        <v>345</v>
      </c>
      <c r="DG65" s="22" t="s">
        <v>345</v>
      </c>
      <c r="DH65" s="63" t="s">
        <v>345</v>
      </c>
      <c r="DI65" s="22" t="s">
        <v>345</v>
      </c>
      <c r="DJ65" s="22" t="s">
        <v>345</v>
      </c>
      <c r="DK65" s="22" t="s">
        <v>345</v>
      </c>
      <c r="DL65" s="22" t="s">
        <v>345</v>
      </c>
      <c r="DM65" s="22" t="s">
        <v>345</v>
      </c>
      <c r="DN65" s="22" t="s">
        <v>345</v>
      </c>
      <c r="DO65" s="22" t="s">
        <v>345</v>
      </c>
      <c r="DP65" s="22" t="s">
        <v>345</v>
      </c>
      <c r="DQ65" s="22" t="s">
        <v>345</v>
      </c>
      <c r="DR65" s="22" t="s">
        <v>345</v>
      </c>
      <c r="DS65" s="22" t="s">
        <v>345</v>
      </c>
      <c r="DT65" s="22" t="s">
        <v>345</v>
      </c>
      <c r="DU65" s="22" t="s">
        <v>345</v>
      </c>
      <c r="DV65" s="22" t="s">
        <v>345</v>
      </c>
      <c r="DW65" s="22" t="s">
        <v>345</v>
      </c>
      <c r="DX65" s="63" t="s">
        <v>345</v>
      </c>
      <c r="DY65" s="63" t="s">
        <v>345</v>
      </c>
      <c r="DZ65" s="22" t="s">
        <v>345</v>
      </c>
      <c r="EA65" s="22" t="s">
        <v>345</v>
      </c>
      <c r="EB65" s="22" t="s">
        <v>345</v>
      </c>
      <c r="EC65" s="22" t="s">
        <v>345</v>
      </c>
      <c r="ED65" s="22" t="s">
        <v>345</v>
      </c>
      <c r="EE65" s="22" t="s">
        <v>345</v>
      </c>
      <c r="EF65" s="22" t="s">
        <v>345</v>
      </c>
      <c r="EG65" s="22" t="s">
        <v>345</v>
      </c>
      <c r="EH65" s="22" t="s">
        <v>345</v>
      </c>
      <c r="EI65" s="22" t="s">
        <v>345</v>
      </c>
      <c r="EJ65" s="22" t="s">
        <v>345</v>
      </c>
      <c r="EK65" s="22" t="s">
        <v>345</v>
      </c>
      <c r="EL65" s="22" t="s">
        <v>345</v>
      </c>
      <c r="EM65" s="22" t="s">
        <v>345</v>
      </c>
      <c r="EN65" s="22" t="s">
        <v>345</v>
      </c>
      <c r="EO65" s="22" t="s">
        <v>345</v>
      </c>
      <c r="EP65" s="22" t="s">
        <v>345</v>
      </c>
      <c r="EQ65" s="22" t="s">
        <v>345</v>
      </c>
      <c r="ER65" s="22" t="s">
        <v>345</v>
      </c>
      <c r="ES65" s="22" t="s">
        <v>345</v>
      </c>
      <c r="ET65" s="22" t="s">
        <v>345</v>
      </c>
      <c r="EU65" s="22" t="s">
        <v>345</v>
      </c>
      <c r="EV65" s="22" t="s">
        <v>345</v>
      </c>
      <c r="EW65" s="22" t="s">
        <v>345</v>
      </c>
      <c r="EX65" s="22" t="s">
        <v>345</v>
      </c>
      <c r="EY65" s="22" t="s">
        <v>345</v>
      </c>
      <c r="EZ65" s="22" t="s">
        <v>345</v>
      </c>
      <c r="FA65" s="22" t="s">
        <v>345</v>
      </c>
      <c r="FB65" s="22" t="s">
        <v>345</v>
      </c>
      <c r="FC65" s="22" t="s">
        <v>345</v>
      </c>
      <c r="FD65" s="22" t="s">
        <v>345</v>
      </c>
      <c r="FE65" s="22" t="s">
        <v>345</v>
      </c>
      <c r="FF65" s="22" t="s">
        <v>345</v>
      </c>
      <c r="FG65" s="22" t="s">
        <v>345</v>
      </c>
      <c r="FH65" s="22" t="s">
        <v>345</v>
      </c>
      <c r="FI65" s="22" t="s">
        <v>345</v>
      </c>
      <c r="FJ65" s="22" t="s">
        <v>345</v>
      </c>
      <c r="FK65" s="22" t="s">
        <v>345</v>
      </c>
      <c r="FL65" s="22" t="s">
        <v>345</v>
      </c>
      <c r="FM65" s="22" t="s">
        <v>345</v>
      </c>
      <c r="FN65" s="22" t="s">
        <v>345</v>
      </c>
      <c r="FO65" s="22" t="s">
        <v>345</v>
      </c>
      <c r="FP65" s="74">
        <v>684.89859501431602</v>
      </c>
      <c r="FQ65" s="22" t="s">
        <v>345</v>
      </c>
      <c r="FR65" s="22" t="s">
        <v>345</v>
      </c>
      <c r="FS65" s="22" t="s">
        <v>345</v>
      </c>
      <c r="FT65" s="22" t="s">
        <v>345</v>
      </c>
      <c r="FU65" s="22" t="s">
        <v>345</v>
      </c>
      <c r="FV65" s="22" t="s">
        <v>345</v>
      </c>
      <c r="FW65" s="22" t="s">
        <v>345</v>
      </c>
      <c r="FX65" s="22" t="s">
        <v>345</v>
      </c>
      <c r="FY65" s="22" t="s">
        <v>345</v>
      </c>
      <c r="FZ65" s="22" t="s">
        <v>345</v>
      </c>
      <c r="GA65" s="63" t="s">
        <v>345</v>
      </c>
      <c r="GB65" s="22" t="s">
        <v>345</v>
      </c>
      <c r="GC65" s="63"/>
    </row>
    <row r="66" spans="1:185">
      <c r="A66" s="66">
        <v>1844</v>
      </c>
      <c r="B66" s="22" t="s">
        <v>345</v>
      </c>
      <c r="C66" s="22" t="s">
        <v>345</v>
      </c>
      <c r="D66" s="22">
        <v>1526.8741159830267</v>
      </c>
      <c r="E66" s="22" t="s">
        <v>345</v>
      </c>
      <c r="F66" s="22">
        <v>1533.4421339936407</v>
      </c>
      <c r="G66" s="22" t="s">
        <v>345</v>
      </c>
      <c r="H66" s="74">
        <v>1502.3706569228204</v>
      </c>
      <c r="I66" s="22">
        <v>2205.6988345085706</v>
      </c>
      <c r="J66" s="22">
        <v>949.44943308761572</v>
      </c>
      <c r="K66" s="22">
        <v>986.73434244533246</v>
      </c>
      <c r="L66" s="22" t="s">
        <v>345</v>
      </c>
      <c r="M66" s="22">
        <v>2663.3571842556976</v>
      </c>
      <c r="N66" s="63" t="s">
        <v>345</v>
      </c>
      <c r="O66" s="74" t="s">
        <v>345</v>
      </c>
      <c r="P66" s="22">
        <v>1004.8138340070415</v>
      </c>
      <c r="Q66" s="22"/>
      <c r="R66" s="22"/>
      <c r="S66" s="22" t="s">
        <v>345</v>
      </c>
      <c r="T66" s="68" t="s">
        <v>345</v>
      </c>
      <c r="U66" s="22">
        <v>1408.7136929460582</v>
      </c>
      <c r="V66" s="22" t="s">
        <v>345</v>
      </c>
      <c r="W66" s="22" t="s">
        <v>345</v>
      </c>
      <c r="X66" s="22">
        <v>1757.0554681621752</v>
      </c>
      <c r="Y66" s="63" t="s">
        <v>345</v>
      </c>
      <c r="Z66" s="22" t="s">
        <v>345</v>
      </c>
      <c r="AA66" s="22" t="s">
        <v>345</v>
      </c>
      <c r="AB66" s="22" t="s">
        <v>345</v>
      </c>
      <c r="AC66" s="22" t="s">
        <v>345</v>
      </c>
      <c r="AD66" s="22" t="s">
        <v>345</v>
      </c>
      <c r="AE66" s="22" t="s">
        <v>345</v>
      </c>
      <c r="AF66" s="22" t="s">
        <v>345</v>
      </c>
      <c r="AG66" s="63" t="s">
        <v>345</v>
      </c>
      <c r="AH66" s="22" t="s">
        <v>345</v>
      </c>
      <c r="AI66" s="22" t="s">
        <v>345</v>
      </c>
      <c r="AJ66" s="22" t="s">
        <v>345</v>
      </c>
      <c r="AK66" s="22" t="s">
        <v>345</v>
      </c>
      <c r="AL66" s="22" t="s">
        <v>345</v>
      </c>
      <c r="AM66" s="22"/>
      <c r="AN66" s="22"/>
      <c r="AO66" s="63" t="s">
        <v>345</v>
      </c>
      <c r="AP66" s="22" t="s">
        <v>345</v>
      </c>
      <c r="AQ66" s="22" t="s">
        <v>345</v>
      </c>
      <c r="AR66" s="63" t="s">
        <v>345</v>
      </c>
      <c r="AS66" s="22" t="s">
        <v>345</v>
      </c>
      <c r="AT66" s="22" t="s">
        <v>345</v>
      </c>
      <c r="AU66" s="22" t="s">
        <v>345</v>
      </c>
      <c r="AV66" s="22" t="s">
        <v>345</v>
      </c>
      <c r="AW66" s="22" t="s">
        <v>345</v>
      </c>
      <c r="AX66" s="22" t="s">
        <v>345</v>
      </c>
      <c r="AY66" s="22" t="s">
        <v>345</v>
      </c>
      <c r="AZ66" s="22" t="s">
        <v>345</v>
      </c>
      <c r="BA66" s="22" t="s">
        <v>345</v>
      </c>
      <c r="BB66" s="22" t="s">
        <v>345</v>
      </c>
      <c r="BC66" s="22" t="s">
        <v>345</v>
      </c>
      <c r="BD66" s="22" t="s">
        <v>345</v>
      </c>
      <c r="BE66" s="22" t="s">
        <v>345</v>
      </c>
      <c r="BF66" s="22" t="s">
        <v>345</v>
      </c>
      <c r="BG66" s="22" t="s">
        <v>345</v>
      </c>
      <c r="BH66" s="63" t="s">
        <v>345</v>
      </c>
      <c r="BI66" s="22"/>
      <c r="BJ66" s="22"/>
      <c r="BK66" s="22"/>
      <c r="BL66" s="22"/>
      <c r="BM66" s="22"/>
      <c r="BN66" s="22"/>
      <c r="BO66" s="22"/>
      <c r="BP66" s="22"/>
      <c r="BQ66" s="63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 t="s">
        <v>345</v>
      </c>
      <c r="CD66" s="22" t="s">
        <v>345</v>
      </c>
      <c r="CE66" s="22" t="s">
        <v>345</v>
      </c>
      <c r="CF66" s="22" t="s">
        <v>345</v>
      </c>
      <c r="CG66" s="63" t="s">
        <v>345</v>
      </c>
      <c r="CH66" s="22" t="s">
        <v>345</v>
      </c>
      <c r="CI66" s="63" t="s">
        <v>345</v>
      </c>
      <c r="CJ66" s="22" t="s">
        <v>345</v>
      </c>
      <c r="CK66" s="22"/>
      <c r="CL66" s="74">
        <v>531.61819921794654</v>
      </c>
      <c r="CM66" s="22"/>
      <c r="CN66" s="22" t="s">
        <v>345</v>
      </c>
      <c r="CO66" s="22"/>
      <c r="CP66" s="22" t="s">
        <v>345</v>
      </c>
      <c r="CQ66" s="22"/>
      <c r="CR66" s="22" t="s">
        <v>345</v>
      </c>
      <c r="CS66" s="22" t="s">
        <v>345</v>
      </c>
      <c r="CT66" s="22" t="s">
        <v>345</v>
      </c>
      <c r="CU66" s="22" t="s">
        <v>345</v>
      </c>
      <c r="CV66" s="22" t="s">
        <v>345</v>
      </c>
      <c r="CW66" s="22" t="s">
        <v>345</v>
      </c>
      <c r="CX66" s="22" t="s">
        <v>345</v>
      </c>
      <c r="CY66" s="22" t="s">
        <v>345</v>
      </c>
      <c r="CZ66" s="63" t="s">
        <v>345</v>
      </c>
      <c r="DA66" s="22" t="s">
        <v>345</v>
      </c>
      <c r="DB66" s="22" t="s">
        <v>345</v>
      </c>
      <c r="DC66" s="22" t="s">
        <v>345</v>
      </c>
      <c r="DD66" s="22" t="s">
        <v>345</v>
      </c>
      <c r="DE66" s="22" t="s">
        <v>345</v>
      </c>
      <c r="DF66" s="22" t="s">
        <v>345</v>
      </c>
      <c r="DG66" s="22" t="s">
        <v>345</v>
      </c>
      <c r="DH66" s="63" t="s">
        <v>345</v>
      </c>
      <c r="DI66" s="22" t="s">
        <v>345</v>
      </c>
      <c r="DJ66" s="22" t="s">
        <v>345</v>
      </c>
      <c r="DK66" s="22" t="s">
        <v>345</v>
      </c>
      <c r="DL66" s="22" t="s">
        <v>345</v>
      </c>
      <c r="DM66" s="22" t="s">
        <v>345</v>
      </c>
      <c r="DN66" s="22" t="s">
        <v>345</v>
      </c>
      <c r="DO66" s="22" t="s">
        <v>345</v>
      </c>
      <c r="DP66" s="22" t="s">
        <v>345</v>
      </c>
      <c r="DQ66" s="22" t="s">
        <v>345</v>
      </c>
      <c r="DR66" s="22" t="s">
        <v>345</v>
      </c>
      <c r="DS66" s="22" t="s">
        <v>345</v>
      </c>
      <c r="DT66" s="22" t="s">
        <v>345</v>
      </c>
      <c r="DU66" s="22" t="s">
        <v>345</v>
      </c>
      <c r="DV66" s="22" t="s">
        <v>345</v>
      </c>
      <c r="DW66" s="22" t="s">
        <v>345</v>
      </c>
      <c r="DX66" s="63" t="s">
        <v>345</v>
      </c>
      <c r="DY66" s="63" t="s">
        <v>345</v>
      </c>
      <c r="DZ66" s="22" t="s">
        <v>345</v>
      </c>
      <c r="EA66" s="22" t="s">
        <v>345</v>
      </c>
      <c r="EB66" s="22" t="s">
        <v>345</v>
      </c>
      <c r="EC66" s="22" t="s">
        <v>345</v>
      </c>
      <c r="ED66" s="22" t="s">
        <v>345</v>
      </c>
      <c r="EE66" s="22" t="s">
        <v>345</v>
      </c>
      <c r="EF66" s="22" t="s">
        <v>345</v>
      </c>
      <c r="EG66" s="22" t="s">
        <v>345</v>
      </c>
      <c r="EH66" s="22" t="s">
        <v>345</v>
      </c>
      <c r="EI66" s="22" t="s">
        <v>345</v>
      </c>
      <c r="EJ66" s="22" t="s">
        <v>345</v>
      </c>
      <c r="EK66" s="22" t="s">
        <v>345</v>
      </c>
      <c r="EL66" s="22" t="s">
        <v>345</v>
      </c>
      <c r="EM66" s="22" t="s">
        <v>345</v>
      </c>
      <c r="EN66" s="22" t="s">
        <v>345</v>
      </c>
      <c r="EO66" s="22" t="s">
        <v>345</v>
      </c>
      <c r="EP66" s="22" t="s">
        <v>345</v>
      </c>
      <c r="EQ66" s="22" t="s">
        <v>345</v>
      </c>
      <c r="ER66" s="22" t="s">
        <v>345</v>
      </c>
      <c r="ES66" s="22" t="s">
        <v>345</v>
      </c>
      <c r="ET66" s="22" t="s">
        <v>345</v>
      </c>
      <c r="EU66" s="22" t="s">
        <v>345</v>
      </c>
      <c r="EV66" s="22" t="s">
        <v>345</v>
      </c>
      <c r="EW66" s="22" t="s">
        <v>345</v>
      </c>
      <c r="EX66" s="22" t="s">
        <v>345</v>
      </c>
      <c r="EY66" s="22" t="s">
        <v>345</v>
      </c>
      <c r="EZ66" s="22" t="s">
        <v>345</v>
      </c>
      <c r="FA66" s="22" t="s">
        <v>345</v>
      </c>
      <c r="FB66" s="22" t="s">
        <v>345</v>
      </c>
      <c r="FC66" s="22" t="s">
        <v>345</v>
      </c>
      <c r="FD66" s="22" t="s">
        <v>345</v>
      </c>
      <c r="FE66" s="22" t="s">
        <v>345</v>
      </c>
      <c r="FF66" s="22" t="s">
        <v>345</v>
      </c>
      <c r="FG66" s="22" t="s">
        <v>345</v>
      </c>
      <c r="FH66" s="22" t="s">
        <v>345</v>
      </c>
      <c r="FI66" s="22" t="s">
        <v>345</v>
      </c>
      <c r="FJ66" s="22" t="s">
        <v>345</v>
      </c>
      <c r="FK66" s="22" t="s">
        <v>345</v>
      </c>
      <c r="FL66" s="22" t="s">
        <v>345</v>
      </c>
      <c r="FM66" s="22" t="s">
        <v>345</v>
      </c>
      <c r="FN66" s="22" t="s">
        <v>345</v>
      </c>
      <c r="FO66" s="22" t="s">
        <v>345</v>
      </c>
      <c r="FP66" s="74"/>
      <c r="FQ66" s="22" t="s">
        <v>345</v>
      </c>
      <c r="FR66" s="22" t="s">
        <v>345</v>
      </c>
      <c r="FS66" s="22" t="s">
        <v>345</v>
      </c>
      <c r="FT66" s="22" t="s">
        <v>345</v>
      </c>
      <c r="FU66" s="22" t="s">
        <v>345</v>
      </c>
      <c r="FV66" s="22" t="s">
        <v>345</v>
      </c>
      <c r="FW66" s="22" t="s">
        <v>345</v>
      </c>
      <c r="FX66" s="22" t="s">
        <v>345</v>
      </c>
      <c r="FY66" s="22" t="s">
        <v>345</v>
      </c>
      <c r="FZ66" s="22" t="s">
        <v>345</v>
      </c>
      <c r="GA66" s="63" t="s">
        <v>345</v>
      </c>
      <c r="GB66" s="22" t="s">
        <v>345</v>
      </c>
      <c r="GC66" s="63"/>
    </row>
    <row r="67" spans="1:185">
      <c r="A67" s="66">
        <v>1845</v>
      </c>
      <c r="B67" s="22" t="s">
        <v>345</v>
      </c>
      <c r="C67" s="22" t="s">
        <v>345</v>
      </c>
      <c r="D67" s="22">
        <v>1551.048951048951</v>
      </c>
      <c r="E67" s="22" t="s">
        <v>345</v>
      </c>
      <c r="F67" s="22">
        <v>1479.9159663865546</v>
      </c>
      <c r="G67" s="22" t="s">
        <v>345</v>
      </c>
      <c r="H67" s="74">
        <v>1515.4347495917145</v>
      </c>
      <c r="I67" s="22">
        <v>2189.7336081512904</v>
      </c>
      <c r="J67" s="22">
        <v>989.56809073281079</v>
      </c>
      <c r="K67" s="22">
        <v>1009.5999933794662</v>
      </c>
      <c r="L67" s="22" t="s">
        <v>345</v>
      </c>
      <c r="M67" s="22">
        <v>2752.1297224243635</v>
      </c>
      <c r="N67" s="63" t="s">
        <v>345</v>
      </c>
      <c r="O67" s="77"/>
      <c r="P67" s="22">
        <v>967.83363869929974</v>
      </c>
      <c r="Q67" s="22"/>
      <c r="R67" s="22"/>
      <c r="S67" s="22" t="s">
        <v>345</v>
      </c>
      <c r="T67" s="68" t="s">
        <v>345</v>
      </c>
      <c r="U67" s="22">
        <v>1449.3927125506073</v>
      </c>
      <c r="V67" s="22" t="s">
        <v>345</v>
      </c>
      <c r="W67" s="22" t="s">
        <v>345</v>
      </c>
      <c r="X67" s="22">
        <v>1784.8472066744064</v>
      </c>
      <c r="Y67" s="63" t="s">
        <v>345</v>
      </c>
      <c r="Z67" s="22" t="s">
        <v>345</v>
      </c>
      <c r="AA67" s="22" t="s">
        <v>345</v>
      </c>
      <c r="AB67" s="22" t="s">
        <v>345</v>
      </c>
      <c r="AC67" s="22" t="s">
        <v>345</v>
      </c>
      <c r="AD67" s="22" t="s">
        <v>345</v>
      </c>
      <c r="AE67" s="22" t="s">
        <v>345</v>
      </c>
      <c r="AF67" s="22" t="s">
        <v>345</v>
      </c>
      <c r="AG67" s="63" t="s">
        <v>345</v>
      </c>
      <c r="AH67" s="22" t="s">
        <v>345</v>
      </c>
      <c r="AI67" s="22" t="s">
        <v>345</v>
      </c>
      <c r="AJ67" s="22" t="s">
        <v>345</v>
      </c>
      <c r="AK67" s="22" t="s">
        <v>345</v>
      </c>
      <c r="AL67" s="22" t="s">
        <v>345</v>
      </c>
      <c r="AM67" s="22"/>
      <c r="AN67" s="22"/>
      <c r="AO67" s="63" t="s">
        <v>345</v>
      </c>
      <c r="AP67" s="22" t="s">
        <v>345</v>
      </c>
      <c r="AQ67" s="22" t="s">
        <v>345</v>
      </c>
      <c r="AR67" s="63" t="s">
        <v>345</v>
      </c>
      <c r="AS67" s="22" t="s">
        <v>345</v>
      </c>
      <c r="AT67" s="22" t="s">
        <v>345</v>
      </c>
      <c r="AU67" s="22" t="s">
        <v>345</v>
      </c>
      <c r="AV67" s="22" t="s">
        <v>345</v>
      </c>
      <c r="AW67" s="22" t="s">
        <v>345</v>
      </c>
      <c r="AX67" s="22" t="s">
        <v>345</v>
      </c>
      <c r="AY67" s="22" t="s">
        <v>345</v>
      </c>
      <c r="AZ67" s="22" t="s">
        <v>345</v>
      </c>
      <c r="BA67" s="22" t="s">
        <v>345</v>
      </c>
      <c r="BB67" s="22" t="s">
        <v>345</v>
      </c>
      <c r="BC67" s="22" t="s">
        <v>345</v>
      </c>
      <c r="BD67" s="22" t="s">
        <v>345</v>
      </c>
      <c r="BE67" s="22" t="s">
        <v>345</v>
      </c>
      <c r="BF67" s="22" t="s">
        <v>345</v>
      </c>
      <c r="BG67" s="22" t="s">
        <v>345</v>
      </c>
      <c r="BH67" s="63" t="s">
        <v>345</v>
      </c>
      <c r="BI67" s="22"/>
      <c r="BJ67" s="22"/>
      <c r="BK67" s="22"/>
      <c r="BL67" s="22"/>
      <c r="BM67" s="22"/>
      <c r="BN67" s="22"/>
      <c r="BO67" s="22"/>
      <c r="BP67" s="22"/>
      <c r="BQ67" s="63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 t="s">
        <v>345</v>
      </c>
      <c r="CD67" s="22" t="s">
        <v>345</v>
      </c>
      <c r="CE67" s="22" t="s">
        <v>345</v>
      </c>
      <c r="CF67" s="22" t="s">
        <v>345</v>
      </c>
      <c r="CG67" s="63" t="s">
        <v>345</v>
      </c>
      <c r="CH67" s="22" t="s">
        <v>345</v>
      </c>
      <c r="CI67" s="63" t="s">
        <v>345</v>
      </c>
      <c r="CJ67" s="22" t="s">
        <v>345</v>
      </c>
      <c r="CK67" s="22"/>
      <c r="CL67" s="74">
        <v>499.6414152344131</v>
      </c>
      <c r="CM67" s="22"/>
      <c r="CN67" s="22" t="s">
        <v>345</v>
      </c>
      <c r="CO67" s="22"/>
      <c r="CP67" s="22" t="s">
        <v>345</v>
      </c>
      <c r="CQ67" s="22"/>
      <c r="CR67" s="22" t="s">
        <v>345</v>
      </c>
      <c r="CS67" s="22" t="s">
        <v>345</v>
      </c>
      <c r="CT67" s="22" t="s">
        <v>345</v>
      </c>
      <c r="CU67" s="22" t="s">
        <v>345</v>
      </c>
      <c r="CV67" s="22" t="s">
        <v>345</v>
      </c>
      <c r="CW67" s="22" t="s">
        <v>345</v>
      </c>
      <c r="CX67" s="22" t="s">
        <v>345</v>
      </c>
      <c r="CY67" s="22" t="s">
        <v>345</v>
      </c>
      <c r="CZ67" s="63" t="s">
        <v>345</v>
      </c>
      <c r="DA67" s="22" t="s">
        <v>345</v>
      </c>
      <c r="DB67" s="22" t="s">
        <v>345</v>
      </c>
      <c r="DC67" s="22" t="s">
        <v>345</v>
      </c>
      <c r="DD67" s="22" t="s">
        <v>345</v>
      </c>
      <c r="DE67" s="22" t="s">
        <v>345</v>
      </c>
      <c r="DF67" s="22" t="s">
        <v>345</v>
      </c>
      <c r="DG67" s="22" t="s">
        <v>345</v>
      </c>
      <c r="DH67" s="63" t="s">
        <v>345</v>
      </c>
      <c r="DI67" s="22" t="s">
        <v>345</v>
      </c>
      <c r="DJ67" s="22" t="s">
        <v>345</v>
      </c>
      <c r="DK67" s="22" t="s">
        <v>345</v>
      </c>
      <c r="DL67" s="22" t="s">
        <v>345</v>
      </c>
      <c r="DM67" s="22" t="s">
        <v>345</v>
      </c>
      <c r="DN67" s="22" t="s">
        <v>345</v>
      </c>
      <c r="DO67" s="22" t="s">
        <v>345</v>
      </c>
      <c r="DP67" s="22" t="s">
        <v>345</v>
      </c>
      <c r="DQ67" s="22" t="s">
        <v>345</v>
      </c>
      <c r="DR67" s="22" t="s">
        <v>345</v>
      </c>
      <c r="DS67" s="22" t="s">
        <v>345</v>
      </c>
      <c r="DT67" s="22" t="s">
        <v>345</v>
      </c>
      <c r="DU67" s="22" t="s">
        <v>345</v>
      </c>
      <c r="DV67" s="22" t="s">
        <v>345</v>
      </c>
      <c r="DW67" s="22" t="s">
        <v>345</v>
      </c>
      <c r="DX67" s="63" t="s">
        <v>345</v>
      </c>
      <c r="DY67" s="63" t="s">
        <v>345</v>
      </c>
      <c r="DZ67" s="22" t="s">
        <v>345</v>
      </c>
      <c r="EA67" s="22" t="s">
        <v>345</v>
      </c>
      <c r="EB67" s="22" t="s">
        <v>345</v>
      </c>
      <c r="EC67" s="22" t="s">
        <v>345</v>
      </c>
      <c r="ED67" s="22" t="s">
        <v>345</v>
      </c>
      <c r="EE67" s="22" t="s">
        <v>345</v>
      </c>
      <c r="EF67" s="22" t="s">
        <v>345</v>
      </c>
      <c r="EG67" s="22" t="s">
        <v>345</v>
      </c>
      <c r="EH67" s="22" t="s">
        <v>345</v>
      </c>
      <c r="EI67" s="22" t="s">
        <v>345</v>
      </c>
      <c r="EJ67" s="22" t="s">
        <v>345</v>
      </c>
      <c r="EK67" s="22" t="s">
        <v>345</v>
      </c>
      <c r="EL67" s="22" t="s">
        <v>345</v>
      </c>
      <c r="EM67" s="22" t="s">
        <v>345</v>
      </c>
      <c r="EN67" s="22" t="s">
        <v>345</v>
      </c>
      <c r="EO67" s="22" t="s">
        <v>345</v>
      </c>
      <c r="EP67" s="22" t="s">
        <v>345</v>
      </c>
      <c r="EQ67" s="22" t="s">
        <v>345</v>
      </c>
      <c r="ER67" s="22" t="s">
        <v>345</v>
      </c>
      <c r="ES67" s="22" t="s">
        <v>345</v>
      </c>
      <c r="ET67" s="22" t="s">
        <v>345</v>
      </c>
      <c r="EU67" s="22" t="s">
        <v>345</v>
      </c>
      <c r="EV67" s="22" t="s">
        <v>345</v>
      </c>
      <c r="EW67" s="22" t="s">
        <v>345</v>
      </c>
      <c r="EX67" s="22" t="s">
        <v>345</v>
      </c>
      <c r="EY67" s="22" t="s">
        <v>345</v>
      </c>
      <c r="EZ67" s="22" t="s">
        <v>345</v>
      </c>
      <c r="FA67" s="22" t="s">
        <v>345</v>
      </c>
      <c r="FB67" s="22" t="s">
        <v>345</v>
      </c>
      <c r="FC67" s="22" t="s">
        <v>345</v>
      </c>
      <c r="FD67" s="22" t="s">
        <v>345</v>
      </c>
      <c r="FE67" s="22" t="s">
        <v>345</v>
      </c>
      <c r="FF67" s="22" t="s">
        <v>345</v>
      </c>
      <c r="FG67" s="22" t="s">
        <v>345</v>
      </c>
      <c r="FH67" s="22" t="s">
        <v>345</v>
      </c>
      <c r="FI67" s="22" t="s">
        <v>345</v>
      </c>
      <c r="FJ67" s="22" t="s">
        <v>345</v>
      </c>
      <c r="FK67" s="22" t="s">
        <v>345</v>
      </c>
      <c r="FL67" s="22" t="s">
        <v>345</v>
      </c>
      <c r="FM67" s="22" t="s">
        <v>345</v>
      </c>
      <c r="FN67" s="22" t="s">
        <v>345</v>
      </c>
      <c r="FO67" s="22" t="s">
        <v>345</v>
      </c>
      <c r="FP67" s="74"/>
      <c r="FQ67" s="22" t="s">
        <v>345</v>
      </c>
      <c r="FR67" s="22" t="s">
        <v>345</v>
      </c>
      <c r="FS67" s="22" t="s">
        <v>345</v>
      </c>
      <c r="FT67" s="22" t="s">
        <v>345</v>
      </c>
      <c r="FU67" s="22" t="s">
        <v>345</v>
      </c>
      <c r="FV67" s="22" t="s">
        <v>345</v>
      </c>
      <c r="FW67" s="22" t="s">
        <v>345</v>
      </c>
      <c r="FX67" s="22" t="s">
        <v>345</v>
      </c>
      <c r="FY67" s="22" t="s">
        <v>345</v>
      </c>
      <c r="FZ67" s="22" t="s">
        <v>345</v>
      </c>
      <c r="GA67" s="63" t="s">
        <v>345</v>
      </c>
      <c r="GB67" s="22" t="s">
        <v>345</v>
      </c>
      <c r="GC67" s="63"/>
    </row>
    <row r="68" spans="1:185">
      <c r="A68" s="66">
        <v>1846</v>
      </c>
      <c r="B68" s="22" t="s">
        <v>345</v>
      </c>
      <c r="C68" s="22">
        <v>1693.9013035381752</v>
      </c>
      <c r="D68" s="22">
        <v>1568.5595567867038</v>
      </c>
      <c r="E68" s="22" t="s">
        <v>345</v>
      </c>
      <c r="F68" s="22">
        <v>1478.2717910072847</v>
      </c>
      <c r="G68" s="22" t="s">
        <v>345</v>
      </c>
      <c r="H68" s="74">
        <v>1502.3706569228204</v>
      </c>
      <c r="I68" s="22">
        <v>2193.4419207542346</v>
      </c>
      <c r="J68" s="22">
        <v>1006.1782791855378</v>
      </c>
      <c r="K68" s="22">
        <v>974.88309862928747</v>
      </c>
      <c r="L68" s="22" t="s">
        <v>345</v>
      </c>
      <c r="M68" s="22">
        <v>2719.3478554677404</v>
      </c>
      <c r="N68" s="63" t="s">
        <v>345</v>
      </c>
      <c r="O68" s="74" t="s">
        <v>345</v>
      </c>
      <c r="P68" s="22">
        <v>1060.9901839873828</v>
      </c>
      <c r="Q68" s="22"/>
      <c r="R68" s="22"/>
      <c r="S68" s="22" t="s">
        <v>345</v>
      </c>
      <c r="T68" s="68" t="s">
        <v>345</v>
      </c>
      <c r="U68" s="22">
        <v>1601.9801980198022</v>
      </c>
      <c r="V68" s="22" t="s">
        <v>345</v>
      </c>
      <c r="W68" s="22" t="s">
        <v>345</v>
      </c>
      <c r="X68" s="22">
        <v>1795.1404431604178</v>
      </c>
      <c r="Y68" s="63" t="s">
        <v>345</v>
      </c>
      <c r="Z68" s="22" t="s">
        <v>345</v>
      </c>
      <c r="AA68" s="22" t="s">
        <v>345</v>
      </c>
      <c r="AB68" s="22" t="s">
        <v>345</v>
      </c>
      <c r="AC68" s="22" t="s">
        <v>345</v>
      </c>
      <c r="AD68" s="22" t="s">
        <v>345</v>
      </c>
      <c r="AE68" s="22" t="s">
        <v>345</v>
      </c>
      <c r="AF68" s="22" t="s">
        <v>345</v>
      </c>
      <c r="AG68" s="63" t="s">
        <v>345</v>
      </c>
      <c r="AH68" s="22" t="s">
        <v>345</v>
      </c>
      <c r="AI68" s="22" t="s">
        <v>345</v>
      </c>
      <c r="AJ68" s="22" t="s">
        <v>345</v>
      </c>
      <c r="AK68" s="22" t="s">
        <v>345</v>
      </c>
      <c r="AL68" s="22" t="s">
        <v>345</v>
      </c>
      <c r="AM68" s="22"/>
      <c r="AN68" s="22"/>
      <c r="AO68" s="63" t="s">
        <v>345</v>
      </c>
      <c r="AP68" s="22" t="s">
        <v>345</v>
      </c>
      <c r="AQ68" s="22" t="s">
        <v>345</v>
      </c>
      <c r="AR68" s="63" t="s">
        <v>345</v>
      </c>
      <c r="AS68" s="22" t="s">
        <v>345</v>
      </c>
      <c r="AT68" s="22" t="s">
        <v>345</v>
      </c>
      <c r="AU68" s="22" t="s">
        <v>345</v>
      </c>
      <c r="AV68" s="22" t="s">
        <v>345</v>
      </c>
      <c r="AW68" s="22" t="s">
        <v>345</v>
      </c>
      <c r="AX68" s="22" t="s">
        <v>345</v>
      </c>
      <c r="AY68" s="22" t="s">
        <v>345</v>
      </c>
      <c r="AZ68" s="22" t="s">
        <v>345</v>
      </c>
      <c r="BA68" s="22" t="s">
        <v>345</v>
      </c>
      <c r="BB68" s="22" t="s">
        <v>345</v>
      </c>
      <c r="BC68" s="22" t="s">
        <v>345</v>
      </c>
      <c r="BD68" s="22" t="s">
        <v>345</v>
      </c>
      <c r="BE68" s="22" t="s">
        <v>345</v>
      </c>
      <c r="BF68" s="22" t="s">
        <v>345</v>
      </c>
      <c r="BG68" s="22" t="s">
        <v>345</v>
      </c>
      <c r="BH68" s="63" t="s">
        <v>345</v>
      </c>
      <c r="BI68" s="22"/>
      <c r="BJ68" s="22"/>
      <c r="BK68" s="22"/>
      <c r="BL68" s="22"/>
      <c r="BM68" s="22"/>
      <c r="BN68" s="22"/>
      <c r="BO68" s="22"/>
      <c r="BP68" s="22"/>
      <c r="BQ68" s="63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 t="s">
        <v>345</v>
      </c>
      <c r="CD68" s="22" t="s">
        <v>345</v>
      </c>
      <c r="CE68" s="22" t="s">
        <v>345</v>
      </c>
      <c r="CF68" s="22" t="s">
        <v>345</v>
      </c>
      <c r="CG68" s="63" t="s">
        <v>345</v>
      </c>
      <c r="CH68" s="22" t="s">
        <v>345</v>
      </c>
      <c r="CI68" s="63" t="s">
        <v>345</v>
      </c>
      <c r="CJ68" s="22" t="s">
        <v>345</v>
      </c>
      <c r="CK68" s="22"/>
      <c r="CL68" s="74">
        <v>483.9665659494396</v>
      </c>
      <c r="CM68" s="22"/>
      <c r="CN68" s="22" t="s">
        <v>345</v>
      </c>
      <c r="CO68" s="22"/>
      <c r="CP68" s="22" t="s">
        <v>345</v>
      </c>
      <c r="CQ68" s="22"/>
      <c r="CR68" s="22" t="s">
        <v>345</v>
      </c>
      <c r="CS68" s="22" t="s">
        <v>345</v>
      </c>
      <c r="CT68" s="22" t="s">
        <v>345</v>
      </c>
      <c r="CU68" s="22" t="s">
        <v>345</v>
      </c>
      <c r="CV68" s="22" t="s">
        <v>345</v>
      </c>
      <c r="CW68" s="22" t="s">
        <v>345</v>
      </c>
      <c r="CX68" s="22" t="s">
        <v>345</v>
      </c>
      <c r="CY68" s="22" t="s">
        <v>345</v>
      </c>
      <c r="CZ68" s="63" t="s">
        <v>345</v>
      </c>
      <c r="DA68" s="22" t="s">
        <v>345</v>
      </c>
      <c r="DB68" s="22" t="s">
        <v>345</v>
      </c>
      <c r="DC68" s="22" t="s">
        <v>345</v>
      </c>
      <c r="DD68" s="22" t="s">
        <v>345</v>
      </c>
      <c r="DE68" s="22" t="s">
        <v>345</v>
      </c>
      <c r="DF68" s="22" t="s">
        <v>345</v>
      </c>
      <c r="DG68" s="22" t="s">
        <v>345</v>
      </c>
      <c r="DH68" s="63" t="s">
        <v>345</v>
      </c>
      <c r="DI68" s="22" t="s">
        <v>345</v>
      </c>
      <c r="DJ68" s="22" t="s">
        <v>345</v>
      </c>
      <c r="DK68" s="22" t="s">
        <v>345</v>
      </c>
      <c r="DL68" s="22" t="s">
        <v>345</v>
      </c>
      <c r="DM68" s="22" t="s">
        <v>345</v>
      </c>
      <c r="DN68" s="22" t="s">
        <v>345</v>
      </c>
      <c r="DO68" s="22" t="s">
        <v>345</v>
      </c>
      <c r="DP68" s="22" t="s">
        <v>345</v>
      </c>
      <c r="DQ68" s="22" t="s">
        <v>345</v>
      </c>
      <c r="DR68" s="22" t="s">
        <v>345</v>
      </c>
      <c r="DS68" s="22" t="s">
        <v>345</v>
      </c>
      <c r="DT68" s="22" t="s">
        <v>345</v>
      </c>
      <c r="DU68" s="22" t="s">
        <v>345</v>
      </c>
      <c r="DV68" s="22" t="s">
        <v>345</v>
      </c>
      <c r="DW68" s="22" t="s">
        <v>345</v>
      </c>
      <c r="DX68" s="63" t="s">
        <v>345</v>
      </c>
      <c r="DY68" s="63" t="s">
        <v>345</v>
      </c>
      <c r="DZ68" s="22" t="s">
        <v>345</v>
      </c>
      <c r="EA68" s="22" t="s">
        <v>345</v>
      </c>
      <c r="EB68" s="22" t="s">
        <v>345</v>
      </c>
      <c r="EC68" s="22" t="s">
        <v>345</v>
      </c>
      <c r="ED68" s="22" t="s">
        <v>345</v>
      </c>
      <c r="EE68" s="22" t="s">
        <v>345</v>
      </c>
      <c r="EF68" s="22" t="s">
        <v>345</v>
      </c>
      <c r="EG68" s="22" t="s">
        <v>345</v>
      </c>
      <c r="EH68" s="22" t="s">
        <v>345</v>
      </c>
      <c r="EI68" s="22" t="s">
        <v>345</v>
      </c>
      <c r="EJ68" s="22" t="s">
        <v>345</v>
      </c>
      <c r="EK68" s="22" t="s">
        <v>345</v>
      </c>
      <c r="EL68" s="22" t="s">
        <v>345</v>
      </c>
      <c r="EM68" s="22" t="s">
        <v>345</v>
      </c>
      <c r="EN68" s="22" t="s">
        <v>345</v>
      </c>
      <c r="EO68" s="22" t="s">
        <v>345</v>
      </c>
      <c r="EP68" s="22" t="s">
        <v>345</v>
      </c>
      <c r="EQ68" s="22" t="s">
        <v>345</v>
      </c>
      <c r="ER68" s="22" t="s">
        <v>345</v>
      </c>
      <c r="ES68" s="22" t="s">
        <v>345</v>
      </c>
      <c r="ET68" s="22" t="s">
        <v>345</v>
      </c>
      <c r="EU68" s="22" t="s">
        <v>345</v>
      </c>
      <c r="EV68" s="22" t="s">
        <v>345</v>
      </c>
      <c r="EW68" s="22" t="s">
        <v>345</v>
      </c>
      <c r="EX68" s="22" t="s">
        <v>345</v>
      </c>
      <c r="EY68" s="22" t="s">
        <v>345</v>
      </c>
      <c r="EZ68" s="22" t="s">
        <v>345</v>
      </c>
      <c r="FA68" s="22" t="s">
        <v>345</v>
      </c>
      <c r="FB68" s="22" t="s">
        <v>345</v>
      </c>
      <c r="FC68" s="22" t="s">
        <v>345</v>
      </c>
      <c r="FD68" s="22" t="s">
        <v>345</v>
      </c>
      <c r="FE68" s="22" t="s">
        <v>345</v>
      </c>
      <c r="FF68" s="22" t="s">
        <v>345</v>
      </c>
      <c r="FG68" s="22" t="s">
        <v>345</v>
      </c>
      <c r="FH68" s="22" t="s">
        <v>345</v>
      </c>
      <c r="FI68" s="22" t="s">
        <v>345</v>
      </c>
      <c r="FJ68" s="22" t="s">
        <v>345</v>
      </c>
      <c r="FK68" s="22" t="s">
        <v>345</v>
      </c>
      <c r="FL68" s="22" t="s">
        <v>345</v>
      </c>
      <c r="FM68" s="22" t="s">
        <v>345</v>
      </c>
      <c r="FN68" s="22" t="s">
        <v>345</v>
      </c>
      <c r="FO68" s="22" t="s">
        <v>345</v>
      </c>
      <c r="FP68" s="74"/>
      <c r="FQ68" s="22" t="s">
        <v>345</v>
      </c>
      <c r="FR68" s="22" t="s">
        <v>345</v>
      </c>
      <c r="FS68" s="22" t="s">
        <v>345</v>
      </c>
      <c r="FT68" s="22" t="s">
        <v>345</v>
      </c>
      <c r="FU68" s="22" t="s">
        <v>345</v>
      </c>
      <c r="FV68" s="22" t="s">
        <v>345</v>
      </c>
      <c r="FW68" s="22" t="s">
        <v>345</v>
      </c>
      <c r="FX68" s="22" t="s">
        <v>345</v>
      </c>
      <c r="FY68" s="22" t="s">
        <v>345</v>
      </c>
      <c r="FZ68" s="22" t="s">
        <v>345</v>
      </c>
      <c r="GA68" s="63" t="s">
        <v>345</v>
      </c>
      <c r="GB68" s="22" t="s">
        <v>345</v>
      </c>
      <c r="GC68" s="63"/>
    </row>
    <row r="69" spans="1:185">
      <c r="A69" s="66">
        <v>1847</v>
      </c>
      <c r="B69" s="22" t="s">
        <v>345</v>
      </c>
      <c r="C69" s="22">
        <v>1761.5970459266098</v>
      </c>
      <c r="D69" s="22">
        <v>1547.3901098901099</v>
      </c>
      <c r="E69" s="22" t="s">
        <v>345</v>
      </c>
      <c r="F69" s="22">
        <v>1635.3624961762007</v>
      </c>
      <c r="G69" s="22" t="s">
        <v>345</v>
      </c>
      <c r="H69" s="74">
        <v>1467.5330764724363</v>
      </c>
      <c r="I69" s="22">
        <v>2208.214426389954</v>
      </c>
      <c r="J69" s="22">
        <v>966.12902418695592</v>
      </c>
      <c r="K69" s="22">
        <v>1000.4432331933609</v>
      </c>
      <c r="L69" s="22" t="s">
        <v>345</v>
      </c>
      <c r="M69" s="22">
        <v>2656.4379277729654</v>
      </c>
      <c r="N69" s="63" t="s">
        <v>345</v>
      </c>
      <c r="O69" s="74" t="s">
        <v>345</v>
      </c>
      <c r="P69" s="22">
        <v>904.06912439059488</v>
      </c>
      <c r="Q69" s="22"/>
      <c r="R69" s="22"/>
      <c r="S69" s="22" t="s">
        <v>345</v>
      </c>
      <c r="T69" s="68" t="s">
        <v>345</v>
      </c>
      <c r="U69" s="22">
        <v>1853.2818532818533</v>
      </c>
      <c r="V69" s="22" t="s">
        <v>345</v>
      </c>
      <c r="W69" s="22" t="s">
        <v>345</v>
      </c>
      <c r="X69" s="22">
        <v>1842.4893309960712</v>
      </c>
      <c r="Y69" s="63" t="s">
        <v>345</v>
      </c>
      <c r="Z69" s="22" t="s">
        <v>345</v>
      </c>
      <c r="AA69" s="22" t="s">
        <v>345</v>
      </c>
      <c r="AB69" s="22" t="s">
        <v>345</v>
      </c>
      <c r="AC69" s="22" t="s">
        <v>345</v>
      </c>
      <c r="AD69" s="22" t="s">
        <v>345</v>
      </c>
      <c r="AE69" s="22" t="s">
        <v>345</v>
      </c>
      <c r="AF69" s="22" t="s">
        <v>345</v>
      </c>
      <c r="AG69" s="63" t="s">
        <v>345</v>
      </c>
      <c r="AH69" s="22" t="s">
        <v>345</v>
      </c>
      <c r="AI69" s="22" t="s">
        <v>345</v>
      </c>
      <c r="AJ69" s="22" t="s">
        <v>345</v>
      </c>
      <c r="AK69" s="22" t="s">
        <v>345</v>
      </c>
      <c r="AL69" s="22" t="s">
        <v>345</v>
      </c>
      <c r="AM69" s="22"/>
      <c r="AN69" s="22"/>
      <c r="AO69" s="63" t="s">
        <v>345</v>
      </c>
      <c r="AP69" s="22" t="s">
        <v>345</v>
      </c>
      <c r="AQ69" s="22" t="s">
        <v>345</v>
      </c>
      <c r="AR69" s="63" t="s">
        <v>345</v>
      </c>
      <c r="AS69" s="22" t="s">
        <v>345</v>
      </c>
      <c r="AT69" s="22" t="s">
        <v>345</v>
      </c>
      <c r="AU69" s="22" t="s">
        <v>345</v>
      </c>
      <c r="AV69" s="22" t="s">
        <v>345</v>
      </c>
      <c r="AW69" s="22" t="s">
        <v>345</v>
      </c>
      <c r="AX69" s="22" t="s">
        <v>345</v>
      </c>
      <c r="AY69" s="22" t="s">
        <v>345</v>
      </c>
      <c r="AZ69" s="22" t="s">
        <v>345</v>
      </c>
      <c r="BA69" s="22" t="s">
        <v>345</v>
      </c>
      <c r="BB69" s="22" t="s">
        <v>345</v>
      </c>
      <c r="BC69" s="22" t="s">
        <v>345</v>
      </c>
      <c r="BD69" s="22" t="s">
        <v>345</v>
      </c>
      <c r="BE69" s="22" t="s">
        <v>345</v>
      </c>
      <c r="BF69" s="22" t="s">
        <v>345</v>
      </c>
      <c r="BG69" s="22" t="s">
        <v>345</v>
      </c>
      <c r="BH69" s="63" t="s">
        <v>345</v>
      </c>
      <c r="BI69" s="22"/>
      <c r="BJ69" s="22"/>
      <c r="BK69" s="22"/>
      <c r="BL69" s="22"/>
      <c r="BM69" s="22"/>
      <c r="BN69" s="22"/>
      <c r="BO69" s="22"/>
      <c r="BP69" s="22"/>
      <c r="BQ69" s="63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 t="s">
        <v>345</v>
      </c>
      <c r="CD69" s="22" t="s">
        <v>345</v>
      </c>
      <c r="CE69" s="22" t="s">
        <v>345</v>
      </c>
      <c r="CF69" s="22" t="s">
        <v>345</v>
      </c>
      <c r="CG69" s="63" t="s">
        <v>345</v>
      </c>
      <c r="CH69" s="22" t="s">
        <v>345</v>
      </c>
      <c r="CI69" s="63" t="s">
        <v>345</v>
      </c>
      <c r="CJ69" s="22" t="s">
        <v>345</v>
      </c>
      <c r="CK69" s="22"/>
      <c r="CL69" s="74">
        <v>477.25579008587954</v>
      </c>
      <c r="CM69" s="22"/>
      <c r="CN69" s="22" t="s">
        <v>345</v>
      </c>
      <c r="CO69" s="22"/>
      <c r="CP69" s="22" t="s">
        <v>345</v>
      </c>
      <c r="CQ69" s="22"/>
      <c r="CR69" s="22" t="s">
        <v>345</v>
      </c>
      <c r="CS69" s="22" t="s">
        <v>345</v>
      </c>
      <c r="CT69" s="22" t="s">
        <v>345</v>
      </c>
      <c r="CU69" s="22" t="s">
        <v>345</v>
      </c>
      <c r="CV69" s="22" t="s">
        <v>345</v>
      </c>
      <c r="CW69" s="22" t="s">
        <v>345</v>
      </c>
      <c r="CX69" s="22" t="s">
        <v>345</v>
      </c>
      <c r="CY69" s="22" t="s">
        <v>345</v>
      </c>
      <c r="CZ69" s="63" t="s">
        <v>345</v>
      </c>
      <c r="DA69" s="22" t="s">
        <v>345</v>
      </c>
      <c r="DB69" s="22" t="s">
        <v>345</v>
      </c>
      <c r="DC69" s="22" t="s">
        <v>345</v>
      </c>
      <c r="DD69" s="22" t="s">
        <v>345</v>
      </c>
      <c r="DE69" s="22" t="s">
        <v>345</v>
      </c>
      <c r="DF69" s="22" t="s">
        <v>345</v>
      </c>
      <c r="DG69" s="22" t="s">
        <v>345</v>
      </c>
      <c r="DH69" s="63" t="s">
        <v>345</v>
      </c>
      <c r="DI69" s="22" t="s">
        <v>345</v>
      </c>
      <c r="DJ69" s="22" t="s">
        <v>345</v>
      </c>
      <c r="DK69" s="22" t="s">
        <v>345</v>
      </c>
      <c r="DL69" s="22" t="s">
        <v>345</v>
      </c>
      <c r="DM69" s="22" t="s">
        <v>345</v>
      </c>
      <c r="DN69" s="22" t="s">
        <v>345</v>
      </c>
      <c r="DO69" s="22" t="s">
        <v>345</v>
      </c>
      <c r="DP69" s="22" t="s">
        <v>345</v>
      </c>
      <c r="DQ69" s="22" t="s">
        <v>345</v>
      </c>
      <c r="DR69" s="22" t="s">
        <v>345</v>
      </c>
      <c r="DS69" s="22" t="s">
        <v>345</v>
      </c>
      <c r="DT69" s="22" t="s">
        <v>345</v>
      </c>
      <c r="DU69" s="22" t="s">
        <v>345</v>
      </c>
      <c r="DV69" s="22" t="s">
        <v>345</v>
      </c>
      <c r="DW69" s="22" t="s">
        <v>345</v>
      </c>
      <c r="DX69" s="63" t="s">
        <v>345</v>
      </c>
      <c r="DY69" s="63" t="s">
        <v>345</v>
      </c>
      <c r="DZ69" s="22" t="s">
        <v>345</v>
      </c>
      <c r="EA69" s="22" t="s">
        <v>345</v>
      </c>
      <c r="EB69" s="22" t="s">
        <v>345</v>
      </c>
      <c r="EC69" s="22" t="s">
        <v>345</v>
      </c>
      <c r="ED69" s="22" t="s">
        <v>345</v>
      </c>
      <c r="EE69" s="22" t="s">
        <v>345</v>
      </c>
      <c r="EF69" s="22" t="s">
        <v>345</v>
      </c>
      <c r="EG69" s="22" t="s">
        <v>345</v>
      </c>
      <c r="EH69" s="22" t="s">
        <v>345</v>
      </c>
      <c r="EI69" s="22" t="s">
        <v>345</v>
      </c>
      <c r="EJ69" s="22" t="s">
        <v>345</v>
      </c>
      <c r="EK69" s="22" t="s">
        <v>345</v>
      </c>
      <c r="EL69" s="22" t="s">
        <v>345</v>
      </c>
      <c r="EM69" s="22" t="s">
        <v>345</v>
      </c>
      <c r="EN69" s="22" t="s">
        <v>345</v>
      </c>
      <c r="EO69" s="22" t="s">
        <v>345</v>
      </c>
      <c r="EP69" s="22" t="s">
        <v>345</v>
      </c>
      <c r="EQ69" s="22" t="s">
        <v>345</v>
      </c>
      <c r="ER69" s="22" t="s">
        <v>345</v>
      </c>
      <c r="ES69" s="22" t="s">
        <v>345</v>
      </c>
      <c r="ET69" s="22" t="s">
        <v>345</v>
      </c>
      <c r="EU69" s="22" t="s">
        <v>345</v>
      </c>
      <c r="EV69" s="22" t="s">
        <v>345</v>
      </c>
      <c r="EW69" s="22" t="s">
        <v>345</v>
      </c>
      <c r="EX69" s="22" t="s">
        <v>345</v>
      </c>
      <c r="EY69" s="22" t="s">
        <v>345</v>
      </c>
      <c r="EZ69" s="22" t="s">
        <v>345</v>
      </c>
      <c r="FA69" s="22" t="s">
        <v>345</v>
      </c>
      <c r="FB69" s="22" t="s">
        <v>345</v>
      </c>
      <c r="FC69" s="22" t="s">
        <v>345</v>
      </c>
      <c r="FD69" s="22" t="s">
        <v>345</v>
      </c>
      <c r="FE69" s="22" t="s">
        <v>345</v>
      </c>
      <c r="FF69" s="22" t="s">
        <v>345</v>
      </c>
      <c r="FG69" s="22" t="s">
        <v>345</v>
      </c>
      <c r="FH69" s="22" t="s">
        <v>345</v>
      </c>
      <c r="FI69" s="22" t="s">
        <v>345</v>
      </c>
      <c r="FJ69" s="22" t="s">
        <v>345</v>
      </c>
      <c r="FK69" s="22" t="s">
        <v>345</v>
      </c>
      <c r="FL69" s="22" t="s">
        <v>345</v>
      </c>
      <c r="FM69" s="22" t="s">
        <v>345</v>
      </c>
      <c r="FN69" s="22" t="s">
        <v>345</v>
      </c>
      <c r="FO69" s="22" t="s">
        <v>345</v>
      </c>
      <c r="FP69" s="74">
        <v>588.22074445288717</v>
      </c>
      <c r="FQ69" s="22" t="s">
        <v>345</v>
      </c>
      <c r="FR69" s="22" t="s">
        <v>345</v>
      </c>
      <c r="FS69" s="22" t="s">
        <v>345</v>
      </c>
      <c r="FT69" s="22" t="s">
        <v>345</v>
      </c>
      <c r="FU69" s="22" t="s">
        <v>345</v>
      </c>
      <c r="FV69" s="22" t="s">
        <v>345</v>
      </c>
      <c r="FW69" s="22" t="s">
        <v>345</v>
      </c>
      <c r="FX69" s="22" t="s">
        <v>345</v>
      </c>
      <c r="FY69" s="22" t="s">
        <v>345</v>
      </c>
      <c r="FZ69" s="22" t="s">
        <v>345</v>
      </c>
      <c r="GA69" s="63" t="s">
        <v>345</v>
      </c>
      <c r="GB69" s="22" t="s">
        <v>345</v>
      </c>
      <c r="GC69" s="63"/>
    </row>
    <row r="70" spans="1:185">
      <c r="A70" s="66">
        <v>1848</v>
      </c>
      <c r="B70" s="22" t="s">
        <v>345</v>
      </c>
      <c r="C70" s="22">
        <v>1753.6032944406315</v>
      </c>
      <c r="D70" s="22">
        <v>1612.2448979591836</v>
      </c>
      <c r="E70" s="22" t="s">
        <v>345</v>
      </c>
      <c r="F70" s="22">
        <v>1529.4965224860762</v>
      </c>
      <c r="G70" s="22" t="s">
        <v>345</v>
      </c>
      <c r="H70" s="74">
        <v>1506.7253544791186</v>
      </c>
      <c r="I70" s="22">
        <v>2244.5768525436047</v>
      </c>
      <c r="J70" s="22">
        <v>912.25592414078687</v>
      </c>
      <c r="K70" s="22">
        <v>1011.1291923567513</v>
      </c>
      <c r="L70" s="22" t="s">
        <v>345</v>
      </c>
      <c r="M70" s="22">
        <v>2735.7203552709402</v>
      </c>
      <c r="N70" s="63" t="s">
        <v>345</v>
      </c>
      <c r="O70" s="74" t="s">
        <v>345</v>
      </c>
      <c r="P70" s="22">
        <v>974.53380978580844</v>
      </c>
      <c r="Q70" s="22"/>
      <c r="R70" s="22"/>
      <c r="S70" s="22" t="s">
        <v>345</v>
      </c>
      <c r="T70" s="68" t="s">
        <v>345</v>
      </c>
      <c r="U70" s="22">
        <v>2120.8178438661707</v>
      </c>
      <c r="V70" s="22" t="s">
        <v>345</v>
      </c>
      <c r="W70" s="22" t="s">
        <v>345</v>
      </c>
      <c r="X70" s="22">
        <v>1889.8382188317244</v>
      </c>
      <c r="Y70" s="63" t="s">
        <v>345</v>
      </c>
      <c r="Z70" s="22" t="s">
        <v>345</v>
      </c>
      <c r="AA70" s="22" t="s">
        <v>345</v>
      </c>
      <c r="AB70" s="22" t="s">
        <v>345</v>
      </c>
      <c r="AC70" s="22" t="s">
        <v>345</v>
      </c>
      <c r="AD70" s="22" t="s">
        <v>345</v>
      </c>
      <c r="AE70" s="22" t="s">
        <v>345</v>
      </c>
      <c r="AF70" s="22" t="s">
        <v>345</v>
      </c>
      <c r="AG70" s="63" t="s">
        <v>345</v>
      </c>
      <c r="AH70" s="22" t="s">
        <v>345</v>
      </c>
      <c r="AI70" s="22" t="s">
        <v>345</v>
      </c>
      <c r="AJ70" s="22" t="s">
        <v>345</v>
      </c>
      <c r="AK70" s="22" t="s">
        <v>345</v>
      </c>
      <c r="AL70" s="22" t="s">
        <v>345</v>
      </c>
      <c r="AM70" s="22"/>
      <c r="AN70" s="22"/>
      <c r="AO70" s="63" t="s">
        <v>345</v>
      </c>
      <c r="AP70" s="22" t="s">
        <v>345</v>
      </c>
      <c r="AQ70" s="22" t="s">
        <v>345</v>
      </c>
      <c r="AR70" s="63" t="s">
        <v>345</v>
      </c>
      <c r="AS70" s="22" t="s">
        <v>345</v>
      </c>
      <c r="AT70" s="22" t="s">
        <v>345</v>
      </c>
      <c r="AU70" s="22" t="s">
        <v>345</v>
      </c>
      <c r="AV70" s="22" t="s">
        <v>345</v>
      </c>
      <c r="AW70" s="22" t="s">
        <v>345</v>
      </c>
      <c r="AX70" s="22" t="s">
        <v>345</v>
      </c>
      <c r="AY70" s="22" t="s">
        <v>345</v>
      </c>
      <c r="AZ70" s="22" t="s">
        <v>345</v>
      </c>
      <c r="BA70" s="22" t="s">
        <v>345</v>
      </c>
      <c r="BB70" s="22" t="s">
        <v>345</v>
      </c>
      <c r="BC70" s="22" t="s">
        <v>345</v>
      </c>
      <c r="BD70" s="22" t="s">
        <v>345</v>
      </c>
      <c r="BE70" s="22" t="s">
        <v>345</v>
      </c>
      <c r="BF70" s="22" t="s">
        <v>345</v>
      </c>
      <c r="BG70" s="22" t="s">
        <v>345</v>
      </c>
      <c r="BH70" s="63" t="s">
        <v>345</v>
      </c>
      <c r="BI70" s="22"/>
      <c r="BJ70" s="22"/>
      <c r="BK70" s="22"/>
      <c r="BL70" s="22"/>
      <c r="BM70" s="22"/>
      <c r="BN70" s="22"/>
      <c r="BO70" s="22"/>
      <c r="BP70" s="22"/>
      <c r="BQ70" s="63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 t="s">
        <v>345</v>
      </c>
      <c r="CD70" s="22" t="s">
        <v>345</v>
      </c>
      <c r="CE70" s="22" t="s">
        <v>345</v>
      </c>
      <c r="CF70" s="22" t="s">
        <v>345</v>
      </c>
      <c r="CG70" s="63" t="s">
        <v>345</v>
      </c>
      <c r="CH70" s="22" t="s">
        <v>345</v>
      </c>
      <c r="CI70" s="63" t="s">
        <v>345</v>
      </c>
      <c r="CJ70" s="22" t="s">
        <v>345</v>
      </c>
      <c r="CK70" s="22"/>
      <c r="CL70" s="74">
        <v>494.19201927447358</v>
      </c>
      <c r="CM70" s="22"/>
      <c r="CN70" s="22" t="s">
        <v>345</v>
      </c>
      <c r="CO70" s="22"/>
      <c r="CP70" s="22" t="s">
        <v>345</v>
      </c>
      <c r="CQ70" s="22"/>
      <c r="CR70" s="22" t="s">
        <v>345</v>
      </c>
      <c r="CS70" s="22" t="s">
        <v>345</v>
      </c>
      <c r="CT70" s="22" t="s">
        <v>345</v>
      </c>
      <c r="CU70" s="22" t="s">
        <v>345</v>
      </c>
      <c r="CV70" s="22" t="s">
        <v>345</v>
      </c>
      <c r="CW70" s="22" t="s">
        <v>345</v>
      </c>
      <c r="CX70" s="22" t="s">
        <v>345</v>
      </c>
      <c r="CY70" s="22" t="s">
        <v>345</v>
      </c>
      <c r="CZ70" s="63" t="s">
        <v>345</v>
      </c>
      <c r="DA70" s="22" t="s">
        <v>345</v>
      </c>
      <c r="DB70" s="22" t="s">
        <v>345</v>
      </c>
      <c r="DC70" s="22" t="s">
        <v>345</v>
      </c>
      <c r="DD70" s="22" t="s">
        <v>345</v>
      </c>
      <c r="DE70" s="22" t="s">
        <v>345</v>
      </c>
      <c r="DF70" s="22" t="s">
        <v>345</v>
      </c>
      <c r="DG70" s="22" t="s">
        <v>345</v>
      </c>
      <c r="DH70" s="63" t="s">
        <v>345</v>
      </c>
      <c r="DI70" s="22" t="s">
        <v>345</v>
      </c>
      <c r="DJ70" s="22" t="s">
        <v>345</v>
      </c>
      <c r="DK70" s="22" t="s">
        <v>345</v>
      </c>
      <c r="DL70" s="22" t="s">
        <v>345</v>
      </c>
      <c r="DM70" s="22" t="s">
        <v>345</v>
      </c>
      <c r="DN70" s="22" t="s">
        <v>345</v>
      </c>
      <c r="DO70" s="22" t="s">
        <v>345</v>
      </c>
      <c r="DP70" s="22" t="s">
        <v>345</v>
      </c>
      <c r="DQ70" s="22" t="s">
        <v>345</v>
      </c>
      <c r="DR70" s="22" t="s">
        <v>345</v>
      </c>
      <c r="DS70" s="22" t="s">
        <v>345</v>
      </c>
      <c r="DT70" s="22" t="s">
        <v>345</v>
      </c>
      <c r="DU70" s="22" t="s">
        <v>345</v>
      </c>
      <c r="DV70" s="22" t="s">
        <v>345</v>
      </c>
      <c r="DW70" s="22" t="s">
        <v>345</v>
      </c>
      <c r="DX70" s="63" t="s">
        <v>345</v>
      </c>
      <c r="DY70" s="63" t="s">
        <v>345</v>
      </c>
      <c r="DZ70" s="22" t="s">
        <v>345</v>
      </c>
      <c r="EA70" s="22" t="s">
        <v>345</v>
      </c>
      <c r="EB70" s="22" t="s">
        <v>345</v>
      </c>
      <c r="EC70" s="22" t="s">
        <v>345</v>
      </c>
      <c r="ED70" s="22" t="s">
        <v>345</v>
      </c>
      <c r="EE70" s="22" t="s">
        <v>345</v>
      </c>
      <c r="EF70" s="22" t="s">
        <v>345</v>
      </c>
      <c r="EG70" s="22" t="s">
        <v>345</v>
      </c>
      <c r="EH70" s="22" t="s">
        <v>345</v>
      </c>
      <c r="EI70" s="22" t="s">
        <v>345</v>
      </c>
      <c r="EJ70" s="22" t="s">
        <v>345</v>
      </c>
      <c r="EK70" s="22" t="s">
        <v>345</v>
      </c>
      <c r="EL70" s="22" t="s">
        <v>345</v>
      </c>
      <c r="EM70" s="22" t="s">
        <v>345</v>
      </c>
      <c r="EN70" s="22" t="s">
        <v>345</v>
      </c>
      <c r="EO70" s="22" t="s">
        <v>345</v>
      </c>
      <c r="EP70" s="22" t="s">
        <v>345</v>
      </c>
      <c r="EQ70" s="22" t="s">
        <v>345</v>
      </c>
      <c r="ER70" s="22" t="s">
        <v>345</v>
      </c>
      <c r="ES70" s="22" t="s">
        <v>345</v>
      </c>
      <c r="ET70" s="22" t="s">
        <v>345</v>
      </c>
      <c r="EU70" s="22" t="s">
        <v>345</v>
      </c>
      <c r="EV70" s="22" t="s">
        <v>345</v>
      </c>
      <c r="EW70" s="22" t="s">
        <v>345</v>
      </c>
      <c r="EX70" s="22" t="s">
        <v>345</v>
      </c>
      <c r="EY70" s="22" t="s">
        <v>345</v>
      </c>
      <c r="EZ70" s="22" t="s">
        <v>345</v>
      </c>
      <c r="FA70" s="22" t="s">
        <v>345</v>
      </c>
      <c r="FB70" s="22" t="s">
        <v>345</v>
      </c>
      <c r="FC70" s="22" t="s">
        <v>345</v>
      </c>
      <c r="FD70" s="22" t="s">
        <v>345</v>
      </c>
      <c r="FE70" s="22" t="s">
        <v>345</v>
      </c>
      <c r="FF70" s="22" t="s">
        <v>345</v>
      </c>
      <c r="FG70" s="22" t="s">
        <v>345</v>
      </c>
      <c r="FH70" s="22" t="s">
        <v>345</v>
      </c>
      <c r="FI70" s="22" t="s">
        <v>345</v>
      </c>
      <c r="FJ70" s="22" t="s">
        <v>345</v>
      </c>
      <c r="FK70" s="22" t="s">
        <v>345</v>
      </c>
      <c r="FL70" s="22" t="s">
        <v>345</v>
      </c>
      <c r="FM70" s="22" t="s">
        <v>345</v>
      </c>
      <c r="FN70" s="22" t="s">
        <v>345</v>
      </c>
      <c r="FO70" s="22" t="s">
        <v>345</v>
      </c>
      <c r="FP70" s="74"/>
      <c r="FQ70" s="22" t="s">
        <v>345</v>
      </c>
      <c r="FR70" s="22" t="s">
        <v>345</v>
      </c>
      <c r="FS70" s="22" t="s">
        <v>345</v>
      </c>
      <c r="FT70" s="22" t="s">
        <v>345</v>
      </c>
      <c r="FU70" s="22" t="s">
        <v>345</v>
      </c>
      <c r="FV70" s="22" t="s">
        <v>345</v>
      </c>
      <c r="FW70" s="22" t="s">
        <v>345</v>
      </c>
      <c r="FX70" s="22" t="s">
        <v>345</v>
      </c>
      <c r="FY70" s="22" t="s">
        <v>345</v>
      </c>
      <c r="FZ70" s="22" t="s">
        <v>345</v>
      </c>
      <c r="GA70" s="63" t="s">
        <v>345</v>
      </c>
      <c r="GB70" s="22" t="s">
        <v>345</v>
      </c>
      <c r="GC70" s="63"/>
    </row>
    <row r="71" spans="1:185">
      <c r="A71" s="66">
        <v>1849</v>
      </c>
      <c r="B71" s="22" t="s">
        <v>345</v>
      </c>
      <c r="C71" s="22">
        <v>1790.3811252268601</v>
      </c>
      <c r="D71" s="22">
        <v>1691.3746630727762</v>
      </c>
      <c r="E71" s="22" t="s">
        <v>345</v>
      </c>
      <c r="F71" s="22">
        <v>1571.9097711146085</v>
      </c>
      <c r="G71" s="22" t="s">
        <v>345</v>
      </c>
      <c r="H71" s="74">
        <v>1498.0159593665223</v>
      </c>
      <c r="I71" s="22">
        <v>2311.1783105599911</v>
      </c>
      <c r="J71" s="22">
        <v>934.66645138728245</v>
      </c>
      <c r="K71" s="22">
        <v>1048.5438240924066</v>
      </c>
      <c r="L71" s="22" t="s">
        <v>345</v>
      </c>
      <c r="M71" s="22">
        <v>2774.2018165891668</v>
      </c>
      <c r="N71" s="63" t="s">
        <v>345</v>
      </c>
      <c r="O71" s="74" t="s">
        <v>345</v>
      </c>
      <c r="P71" s="22">
        <v>998.28379875856024</v>
      </c>
      <c r="Q71" s="22"/>
      <c r="R71" s="22"/>
      <c r="S71" s="22" t="s">
        <v>345</v>
      </c>
      <c r="T71" s="68"/>
      <c r="U71" s="22">
        <v>2095.4861111111113</v>
      </c>
      <c r="V71" s="22" t="s">
        <v>345</v>
      </c>
      <c r="W71" s="22" t="s">
        <v>345</v>
      </c>
      <c r="X71" s="22">
        <v>1841.4600073474701</v>
      </c>
      <c r="Y71" s="63"/>
      <c r="Z71" s="22" t="s">
        <v>345</v>
      </c>
      <c r="AA71" s="22" t="s">
        <v>345</v>
      </c>
      <c r="AB71" s="22" t="s">
        <v>345</v>
      </c>
      <c r="AC71" s="22" t="s">
        <v>345</v>
      </c>
      <c r="AD71" s="22" t="s">
        <v>345</v>
      </c>
      <c r="AE71" s="22" t="s">
        <v>345</v>
      </c>
      <c r="AF71" s="22" t="s">
        <v>345</v>
      </c>
      <c r="AG71" s="63" t="s">
        <v>345</v>
      </c>
      <c r="AH71" s="22" t="s">
        <v>345</v>
      </c>
      <c r="AI71" s="22" t="s">
        <v>345</v>
      </c>
      <c r="AJ71" s="22" t="s">
        <v>345</v>
      </c>
      <c r="AK71" s="22" t="s">
        <v>345</v>
      </c>
      <c r="AL71" s="22" t="s">
        <v>345</v>
      </c>
      <c r="AM71" s="22"/>
      <c r="AN71" s="22"/>
      <c r="AO71" s="63" t="s">
        <v>345</v>
      </c>
      <c r="AP71" s="22" t="s">
        <v>345</v>
      </c>
      <c r="AQ71" s="22" t="s">
        <v>345</v>
      </c>
      <c r="AR71" s="63" t="s">
        <v>345</v>
      </c>
      <c r="AS71" s="22" t="s">
        <v>345</v>
      </c>
      <c r="AT71" s="22" t="s">
        <v>345</v>
      </c>
      <c r="AU71" s="22" t="s">
        <v>345</v>
      </c>
      <c r="AV71" s="22" t="s">
        <v>345</v>
      </c>
      <c r="AW71" s="22" t="s">
        <v>345</v>
      </c>
      <c r="AX71" s="22" t="s">
        <v>345</v>
      </c>
      <c r="AY71" s="22" t="s">
        <v>345</v>
      </c>
      <c r="AZ71" s="22" t="s">
        <v>345</v>
      </c>
      <c r="BA71" s="22" t="s">
        <v>345</v>
      </c>
      <c r="BB71" s="22" t="s">
        <v>345</v>
      </c>
      <c r="BC71" s="22" t="s">
        <v>345</v>
      </c>
      <c r="BD71" s="22" t="s">
        <v>345</v>
      </c>
      <c r="BE71" s="22" t="s">
        <v>345</v>
      </c>
      <c r="BF71" s="22" t="s">
        <v>345</v>
      </c>
      <c r="BG71" s="22" t="s">
        <v>345</v>
      </c>
      <c r="BH71" s="63" t="s">
        <v>345</v>
      </c>
      <c r="BI71" s="22"/>
      <c r="BJ71" s="22"/>
      <c r="BK71" s="22"/>
      <c r="BL71" s="22"/>
      <c r="BM71" s="22"/>
      <c r="BN71" s="22"/>
      <c r="BO71" s="22"/>
      <c r="BP71" s="22"/>
      <c r="BQ71" s="63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 t="s">
        <v>345</v>
      </c>
      <c r="CD71" s="22" t="s">
        <v>345</v>
      </c>
      <c r="CE71" s="22" t="s">
        <v>345</v>
      </c>
      <c r="CF71" s="22" t="s">
        <v>345</v>
      </c>
      <c r="CG71" s="63" t="s">
        <v>345</v>
      </c>
      <c r="CH71" s="22" t="s">
        <v>345</v>
      </c>
      <c r="CI71" s="63" t="s">
        <v>345</v>
      </c>
      <c r="CJ71" s="22" t="s">
        <v>345</v>
      </c>
      <c r="CK71" s="22"/>
      <c r="CL71" s="74">
        <v>476.4796243738798</v>
      </c>
      <c r="CM71" s="22"/>
      <c r="CN71" s="22" t="s">
        <v>345</v>
      </c>
      <c r="CO71" s="22"/>
      <c r="CP71" s="22" t="s">
        <v>345</v>
      </c>
      <c r="CQ71" s="22"/>
      <c r="CR71" s="22" t="s">
        <v>345</v>
      </c>
      <c r="CS71" s="22" t="s">
        <v>345</v>
      </c>
      <c r="CT71" s="22" t="s">
        <v>345</v>
      </c>
      <c r="CU71" s="22" t="s">
        <v>345</v>
      </c>
      <c r="CV71" s="22" t="s">
        <v>345</v>
      </c>
      <c r="CW71" s="22" t="s">
        <v>345</v>
      </c>
      <c r="CX71" s="22" t="s">
        <v>345</v>
      </c>
      <c r="CY71" s="22" t="s">
        <v>345</v>
      </c>
      <c r="CZ71" s="63" t="s">
        <v>345</v>
      </c>
      <c r="DA71" s="22" t="s">
        <v>345</v>
      </c>
      <c r="DB71" s="22" t="s">
        <v>345</v>
      </c>
      <c r="DC71" s="22" t="s">
        <v>345</v>
      </c>
      <c r="DD71" s="22" t="s">
        <v>345</v>
      </c>
      <c r="DE71" s="22" t="s">
        <v>345</v>
      </c>
      <c r="DF71" s="22" t="s">
        <v>345</v>
      </c>
      <c r="DG71" s="22" t="s">
        <v>345</v>
      </c>
      <c r="DH71" s="63" t="s">
        <v>345</v>
      </c>
      <c r="DI71" s="22" t="s">
        <v>345</v>
      </c>
      <c r="DJ71" s="22" t="s">
        <v>345</v>
      </c>
      <c r="DK71" s="22" t="s">
        <v>345</v>
      </c>
      <c r="DL71" s="22" t="s">
        <v>345</v>
      </c>
      <c r="DM71" s="22" t="s">
        <v>345</v>
      </c>
      <c r="DN71" s="22" t="s">
        <v>345</v>
      </c>
      <c r="DO71" s="22" t="s">
        <v>345</v>
      </c>
      <c r="DP71" s="22" t="s">
        <v>345</v>
      </c>
      <c r="DQ71" s="22" t="s">
        <v>345</v>
      </c>
      <c r="DR71" s="22" t="s">
        <v>345</v>
      </c>
      <c r="DS71" s="22" t="s">
        <v>345</v>
      </c>
      <c r="DT71" s="22" t="s">
        <v>345</v>
      </c>
      <c r="DU71" s="22" t="s">
        <v>345</v>
      </c>
      <c r="DV71" s="22" t="s">
        <v>345</v>
      </c>
      <c r="DW71" s="22" t="s">
        <v>345</v>
      </c>
      <c r="DX71" s="63" t="s">
        <v>345</v>
      </c>
      <c r="DY71" s="63" t="s">
        <v>345</v>
      </c>
      <c r="DZ71" s="22" t="s">
        <v>345</v>
      </c>
      <c r="EA71" s="22" t="s">
        <v>345</v>
      </c>
      <c r="EB71" s="22" t="s">
        <v>345</v>
      </c>
      <c r="EC71" s="22" t="s">
        <v>345</v>
      </c>
      <c r="ED71" s="22" t="s">
        <v>345</v>
      </c>
      <c r="EE71" s="22" t="s">
        <v>345</v>
      </c>
      <c r="EF71" s="22" t="s">
        <v>345</v>
      </c>
      <c r="EG71" s="22" t="s">
        <v>345</v>
      </c>
      <c r="EH71" s="22" t="s">
        <v>345</v>
      </c>
      <c r="EI71" s="22" t="s">
        <v>345</v>
      </c>
      <c r="EJ71" s="22" t="s">
        <v>345</v>
      </c>
      <c r="EK71" s="22" t="s">
        <v>345</v>
      </c>
      <c r="EL71" s="22" t="s">
        <v>345</v>
      </c>
      <c r="EM71" s="22" t="s">
        <v>345</v>
      </c>
      <c r="EN71" s="22" t="s">
        <v>345</v>
      </c>
      <c r="EO71" s="22" t="s">
        <v>345</v>
      </c>
      <c r="EP71" s="22" t="s">
        <v>345</v>
      </c>
      <c r="EQ71" s="22" t="s">
        <v>345</v>
      </c>
      <c r="ER71" s="22" t="s">
        <v>345</v>
      </c>
      <c r="ES71" s="22" t="s">
        <v>345</v>
      </c>
      <c r="ET71" s="22" t="s">
        <v>345</v>
      </c>
      <c r="EU71" s="22" t="s">
        <v>345</v>
      </c>
      <c r="EV71" s="22" t="s">
        <v>345</v>
      </c>
      <c r="EW71" s="22" t="s">
        <v>345</v>
      </c>
      <c r="EX71" s="22" t="s">
        <v>345</v>
      </c>
      <c r="EY71" s="22" t="s">
        <v>345</v>
      </c>
      <c r="EZ71" s="22" t="s">
        <v>345</v>
      </c>
      <c r="FA71" s="22" t="s">
        <v>345</v>
      </c>
      <c r="FB71" s="22" t="s">
        <v>345</v>
      </c>
      <c r="FC71" s="22" t="s">
        <v>345</v>
      </c>
      <c r="FD71" s="22" t="s">
        <v>345</v>
      </c>
      <c r="FE71" s="22" t="s">
        <v>345</v>
      </c>
      <c r="FF71" s="22" t="s">
        <v>345</v>
      </c>
      <c r="FG71" s="22" t="s">
        <v>345</v>
      </c>
      <c r="FH71" s="22" t="s">
        <v>345</v>
      </c>
      <c r="FI71" s="22" t="s">
        <v>345</v>
      </c>
      <c r="FJ71" s="22" t="s">
        <v>345</v>
      </c>
      <c r="FK71" s="22" t="s">
        <v>345</v>
      </c>
      <c r="FL71" s="22" t="s">
        <v>345</v>
      </c>
      <c r="FM71" s="22" t="s">
        <v>345</v>
      </c>
      <c r="FN71" s="22" t="s">
        <v>345</v>
      </c>
      <c r="FO71" s="22" t="s">
        <v>345</v>
      </c>
      <c r="FP71" s="74"/>
      <c r="FQ71" s="22" t="s">
        <v>345</v>
      </c>
      <c r="FR71" s="22" t="s">
        <v>345</v>
      </c>
      <c r="FS71" s="22" t="s">
        <v>345</v>
      </c>
      <c r="FT71" s="22" t="s">
        <v>345</v>
      </c>
      <c r="FU71" s="22" t="s">
        <v>345</v>
      </c>
      <c r="FV71" s="22" t="s">
        <v>345</v>
      </c>
      <c r="FW71" s="22" t="s">
        <v>345</v>
      </c>
      <c r="FX71" s="22" t="s">
        <v>345</v>
      </c>
      <c r="FY71" s="22" t="s">
        <v>345</v>
      </c>
      <c r="FZ71" s="22" t="s">
        <v>345</v>
      </c>
      <c r="GA71" s="63" t="s">
        <v>345</v>
      </c>
      <c r="GB71" s="22" t="s">
        <v>345</v>
      </c>
      <c r="GC71" s="63"/>
    </row>
    <row r="72" spans="1:185">
      <c r="A72" s="66">
        <v>1850</v>
      </c>
      <c r="B72" s="22">
        <v>1650.379746835443</v>
      </c>
      <c r="C72" s="22">
        <v>1846.7071251966734</v>
      </c>
      <c r="D72" s="22">
        <v>1767.1781187458307</v>
      </c>
      <c r="E72" s="22">
        <v>910.93366093366092</v>
      </c>
      <c r="F72" s="22">
        <v>1596.6712517193948</v>
      </c>
      <c r="G72" s="22">
        <v>1427.6655010964264</v>
      </c>
      <c r="H72" s="74">
        <v>1480.5971691413301</v>
      </c>
      <c r="I72" s="22">
        <v>2354.6904529019221</v>
      </c>
      <c r="J72" s="22">
        <v>955.93863686543284</v>
      </c>
      <c r="K72" s="22">
        <v>1076.1333591518646</v>
      </c>
      <c r="L72" s="22"/>
      <c r="M72" s="76">
        <v>2330</v>
      </c>
      <c r="N72" s="63">
        <v>1718.7205059110966</v>
      </c>
      <c r="O72" s="74" t="s">
        <v>345</v>
      </c>
      <c r="P72" s="22">
        <v>1008.4122650707378</v>
      </c>
      <c r="Q72" s="22">
        <v>923.48008385744242</v>
      </c>
      <c r="R72" s="22">
        <v>1078.6894051295824</v>
      </c>
      <c r="S72" s="22">
        <v>1272.7272727272727</v>
      </c>
      <c r="T72" s="68">
        <v>1626.5475119791372</v>
      </c>
      <c r="U72" s="22">
        <v>1975.206611570248</v>
      </c>
      <c r="V72" s="22">
        <v>1144.4444444444443</v>
      </c>
      <c r="W72" s="22">
        <v>1329.5774647887324</v>
      </c>
      <c r="X72" s="22">
        <v>1848.6652728876782</v>
      </c>
      <c r="Y72" s="63">
        <v>1800.9534258288265</v>
      </c>
      <c r="Z72" s="22" t="s">
        <v>345</v>
      </c>
      <c r="AA72" s="22" t="s">
        <v>345</v>
      </c>
      <c r="AB72" s="22">
        <v>1079.0270270270271</v>
      </c>
      <c r="AC72" s="22" t="s">
        <v>345</v>
      </c>
      <c r="AD72" s="22" t="s">
        <v>345</v>
      </c>
      <c r="AE72" s="22" t="s">
        <v>345</v>
      </c>
      <c r="AF72" s="22" t="s">
        <v>345</v>
      </c>
      <c r="AG72" s="68">
        <v>868.99641980590388</v>
      </c>
      <c r="AH72" s="22" t="s">
        <v>345</v>
      </c>
      <c r="AI72" s="22" t="s">
        <v>345</v>
      </c>
      <c r="AJ72" s="22" t="s">
        <v>345</v>
      </c>
      <c r="AK72" s="22" t="s">
        <v>345</v>
      </c>
      <c r="AL72" s="22" t="s">
        <v>345</v>
      </c>
      <c r="AM72" s="22"/>
      <c r="AN72" s="22"/>
      <c r="AO72" s="63" t="s">
        <v>345</v>
      </c>
      <c r="AP72" s="22" t="s">
        <v>345</v>
      </c>
      <c r="AQ72" s="22" t="s">
        <v>345</v>
      </c>
      <c r="AR72" s="63" t="s">
        <v>345</v>
      </c>
      <c r="AS72" s="22" t="s">
        <v>345</v>
      </c>
      <c r="AT72" s="22" t="s">
        <v>345</v>
      </c>
      <c r="AU72" s="22" t="s">
        <v>345</v>
      </c>
      <c r="AV72" s="22" t="s">
        <v>345</v>
      </c>
      <c r="AW72" s="22" t="s">
        <v>345</v>
      </c>
      <c r="AX72" s="22" t="s">
        <v>345</v>
      </c>
      <c r="AY72" s="22" t="s">
        <v>345</v>
      </c>
      <c r="AZ72" s="22" t="s">
        <v>345</v>
      </c>
      <c r="BA72" s="22" t="s">
        <v>345</v>
      </c>
      <c r="BB72" s="22" t="s">
        <v>345</v>
      </c>
      <c r="BC72" s="22" t="s">
        <v>345</v>
      </c>
      <c r="BD72" s="22" t="s">
        <v>345</v>
      </c>
      <c r="BE72" s="22" t="s">
        <v>345</v>
      </c>
      <c r="BF72" s="22" t="s">
        <v>345</v>
      </c>
      <c r="BG72" s="22" t="s">
        <v>345</v>
      </c>
      <c r="BH72" s="63" t="s">
        <v>345</v>
      </c>
      <c r="BI72" s="22">
        <v>1251.4124398812976</v>
      </c>
      <c r="BJ72" s="22">
        <v>683.49988972175731</v>
      </c>
      <c r="BK72" s="22">
        <v>909.50456049167326</v>
      </c>
      <c r="BL72" s="22">
        <v>491.63381670078536</v>
      </c>
      <c r="BM72" s="22">
        <v>655.62400716317813</v>
      </c>
      <c r="BN72" s="22" t="s">
        <v>345</v>
      </c>
      <c r="BO72" s="22">
        <v>1467.587630218155</v>
      </c>
      <c r="BP72" s="22">
        <v>729.49733222586735</v>
      </c>
      <c r="BQ72" s="63" t="s">
        <v>345</v>
      </c>
      <c r="BR72" s="22" t="s">
        <v>345</v>
      </c>
      <c r="BS72" s="22" t="s">
        <v>345</v>
      </c>
      <c r="BT72" s="22">
        <v>771.83690987124442</v>
      </c>
      <c r="BU72" s="22" t="s">
        <v>345</v>
      </c>
      <c r="BV72" s="22" t="s">
        <v>345</v>
      </c>
      <c r="BW72" s="22" t="s">
        <v>345</v>
      </c>
      <c r="BX72" s="22" t="s">
        <v>345</v>
      </c>
      <c r="BY72" s="22" t="s">
        <v>345</v>
      </c>
      <c r="BZ72" s="22" t="s">
        <v>345</v>
      </c>
      <c r="CA72" s="22">
        <v>543.85964912280701</v>
      </c>
      <c r="CB72" s="22" t="s">
        <v>345</v>
      </c>
      <c r="CC72" s="22" t="s">
        <v>345</v>
      </c>
      <c r="CD72" s="22" t="s">
        <v>345</v>
      </c>
      <c r="CE72" s="22" t="s">
        <v>345</v>
      </c>
      <c r="CF72" s="22" t="s">
        <v>345</v>
      </c>
      <c r="CG72" s="63" t="s">
        <v>345</v>
      </c>
      <c r="CH72" s="22" t="s">
        <v>345</v>
      </c>
      <c r="CI72" s="63" t="s">
        <v>345</v>
      </c>
      <c r="CJ72" s="22">
        <v>600</v>
      </c>
      <c r="CK72" s="22"/>
      <c r="CL72" s="74">
        <v>462.18662960017161</v>
      </c>
      <c r="CM72" s="22">
        <v>681.19450701557162</v>
      </c>
      <c r="CN72" s="22" t="s">
        <v>345</v>
      </c>
      <c r="CO72" s="22"/>
      <c r="CP72" s="22" t="s">
        <v>345</v>
      </c>
      <c r="CQ72" s="22"/>
      <c r="CR72" s="22" t="s">
        <v>345</v>
      </c>
      <c r="CS72" s="22" t="s">
        <v>345</v>
      </c>
      <c r="CT72" s="22" t="s">
        <v>345</v>
      </c>
      <c r="CU72" s="22" t="s">
        <v>345</v>
      </c>
      <c r="CV72" s="22" t="s">
        <v>345</v>
      </c>
      <c r="CW72" s="22" t="s">
        <v>345</v>
      </c>
      <c r="CX72" s="22" t="s">
        <v>345</v>
      </c>
      <c r="CY72" s="22">
        <v>563.82498872350016</v>
      </c>
      <c r="CZ72" s="63" t="s">
        <v>345</v>
      </c>
      <c r="DA72" s="22" t="s">
        <v>345</v>
      </c>
      <c r="DB72" s="22" t="s">
        <v>345</v>
      </c>
      <c r="DC72" s="22" t="s">
        <v>345</v>
      </c>
      <c r="DD72" s="22" t="s">
        <v>345</v>
      </c>
      <c r="DE72" s="22" t="s">
        <v>345</v>
      </c>
      <c r="DF72" s="22" t="s">
        <v>345</v>
      </c>
      <c r="DG72" s="22" t="s">
        <v>345</v>
      </c>
      <c r="DH72" s="63" t="s">
        <v>345</v>
      </c>
      <c r="DI72" s="22" t="s">
        <v>345</v>
      </c>
      <c r="DJ72" s="22" t="s">
        <v>345</v>
      </c>
      <c r="DK72" s="22" t="s">
        <v>345</v>
      </c>
      <c r="DL72" s="22" t="s">
        <v>345</v>
      </c>
      <c r="DM72" s="22" t="s">
        <v>345</v>
      </c>
      <c r="DN72" s="22" t="s">
        <v>345</v>
      </c>
      <c r="DO72" s="22" t="s">
        <v>345</v>
      </c>
      <c r="DP72" s="22" t="s">
        <v>345</v>
      </c>
      <c r="DQ72" s="22" t="s">
        <v>345</v>
      </c>
      <c r="DR72" s="22" t="s">
        <v>345</v>
      </c>
      <c r="DS72" s="22" t="s">
        <v>345</v>
      </c>
      <c r="DT72" s="22" t="s">
        <v>345</v>
      </c>
      <c r="DU72" s="22" t="s">
        <v>345</v>
      </c>
      <c r="DV72" s="22" t="s">
        <v>345</v>
      </c>
      <c r="DW72" s="22" t="s">
        <v>345</v>
      </c>
      <c r="DX72" s="63" t="s">
        <v>345</v>
      </c>
      <c r="DY72" s="63" t="s">
        <v>345</v>
      </c>
      <c r="DZ72" s="22" t="s">
        <v>345</v>
      </c>
      <c r="EA72" s="22" t="s">
        <v>345</v>
      </c>
      <c r="EB72" s="22" t="s">
        <v>345</v>
      </c>
      <c r="EC72" s="22" t="s">
        <v>345</v>
      </c>
      <c r="ED72" s="22" t="s">
        <v>345</v>
      </c>
      <c r="EE72" s="22" t="s">
        <v>345</v>
      </c>
      <c r="EF72" s="22" t="s">
        <v>345</v>
      </c>
      <c r="EG72" s="22" t="s">
        <v>345</v>
      </c>
      <c r="EH72" s="22" t="s">
        <v>345</v>
      </c>
      <c r="EI72" s="22" t="s">
        <v>345</v>
      </c>
      <c r="EJ72" s="22" t="s">
        <v>345</v>
      </c>
      <c r="EK72" s="22" t="s">
        <v>345</v>
      </c>
      <c r="EL72" s="22" t="s">
        <v>345</v>
      </c>
      <c r="EM72" s="22" t="s">
        <v>345</v>
      </c>
      <c r="EN72" s="22" t="s">
        <v>345</v>
      </c>
      <c r="EO72" s="22" t="s">
        <v>345</v>
      </c>
      <c r="EP72" s="22" t="s">
        <v>345</v>
      </c>
      <c r="EQ72" s="22" t="s">
        <v>345</v>
      </c>
      <c r="ER72" s="22" t="s">
        <v>345</v>
      </c>
      <c r="ES72" s="22" t="s">
        <v>345</v>
      </c>
      <c r="ET72" s="22" t="s">
        <v>345</v>
      </c>
      <c r="EU72" s="22" t="s">
        <v>345</v>
      </c>
      <c r="EV72" s="22" t="s">
        <v>345</v>
      </c>
      <c r="EW72" s="22" t="s">
        <v>345</v>
      </c>
      <c r="EX72" s="22" t="s">
        <v>345</v>
      </c>
      <c r="EY72" s="22" t="s">
        <v>345</v>
      </c>
      <c r="EZ72" s="22" t="s">
        <v>345</v>
      </c>
      <c r="FA72" s="22" t="s">
        <v>345</v>
      </c>
      <c r="FB72" s="22" t="s">
        <v>345</v>
      </c>
      <c r="FC72" s="22" t="s">
        <v>345</v>
      </c>
      <c r="FD72" s="22" t="s">
        <v>345</v>
      </c>
      <c r="FE72" s="22" t="s">
        <v>345</v>
      </c>
      <c r="FF72" s="22" t="s">
        <v>345</v>
      </c>
      <c r="FG72" s="22" t="s">
        <v>345</v>
      </c>
      <c r="FH72" s="22" t="s">
        <v>345</v>
      </c>
      <c r="FI72" s="22" t="s">
        <v>345</v>
      </c>
      <c r="FJ72" s="22" t="s">
        <v>345</v>
      </c>
      <c r="FK72" s="22" t="s">
        <v>345</v>
      </c>
      <c r="FL72" s="22" t="s">
        <v>345</v>
      </c>
      <c r="FM72" s="22" t="s">
        <v>345</v>
      </c>
      <c r="FN72" s="22" t="s">
        <v>345</v>
      </c>
      <c r="FO72" s="22" t="s">
        <v>345</v>
      </c>
      <c r="FP72" s="74">
        <v>653.98148135412862</v>
      </c>
      <c r="FQ72" s="22" t="s">
        <v>345</v>
      </c>
      <c r="FR72" s="22" t="s">
        <v>345</v>
      </c>
      <c r="FS72" s="22" t="s">
        <v>345</v>
      </c>
      <c r="FT72" s="22" t="s">
        <v>345</v>
      </c>
      <c r="FU72" s="22" t="s">
        <v>345</v>
      </c>
      <c r="FV72" s="22" t="s">
        <v>345</v>
      </c>
      <c r="FW72" s="22" t="s">
        <v>345</v>
      </c>
      <c r="FX72" s="22" t="s">
        <v>345</v>
      </c>
      <c r="FY72" s="22" t="s">
        <v>345</v>
      </c>
      <c r="FZ72" s="22" t="s">
        <v>345</v>
      </c>
      <c r="GA72" s="63" t="s">
        <v>345</v>
      </c>
      <c r="GB72" s="22" t="s">
        <v>345</v>
      </c>
      <c r="GC72" s="63"/>
    </row>
    <row r="73" spans="1:185">
      <c r="A73" s="66">
        <v>1851</v>
      </c>
      <c r="B73" s="22" t="s">
        <v>345</v>
      </c>
      <c r="C73" s="22">
        <v>1885.6377038195219</v>
      </c>
      <c r="D73" s="22">
        <v>1661.8325642715888</v>
      </c>
      <c r="E73" s="22" t="s">
        <v>345</v>
      </c>
      <c r="F73" s="22">
        <v>1567.6964829079745</v>
      </c>
      <c r="G73" s="22">
        <v>1407.7521656144472</v>
      </c>
      <c r="H73" s="74">
        <v>1480.5971691413301</v>
      </c>
      <c r="I73" s="22">
        <v>2388.4403767116983</v>
      </c>
      <c r="J73" s="22">
        <v>1014.0781122559066</v>
      </c>
      <c r="K73" s="22">
        <v>1054.6603724683434</v>
      </c>
      <c r="L73" s="22">
        <v>2292.613442781505</v>
      </c>
      <c r="M73" s="22">
        <v>2450.8071998515493</v>
      </c>
      <c r="O73" s="74" t="s">
        <v>345</v>
      </c>
      <c r="P73" s="22">
        <v>1235.2233856998296</v>
      </c>
      <c r="Q73" s="22">
        <v>991.11575646720678</v>
      </c>
      <c r="R73" s="22">
        <v>1089.2880993722451</v>
      </c>
      <c r="S73" s="22" t="s">
        <v>345</v>
      </c>
      <c r="T73" s="68" t="s">
        <v>345</v>
      </c>
      <c r="U73" s="22">
        <v>2344.3396226415098</v>
      </c>
      <c r="V73" s="22" t="s">
        <v>345</v>
      </c>
      <c r="W73" s="22" t="s">
        <v>345</v>
      </c>
      <c r="X73" s="22">
        <v>1923.8058992355625</v>
      </c>
      <c r="Y73" s="63" t="s">
        <v>345</v>
      </c>
      <c r="Z73" s="22" t="s">
        <v>345</v>
      </c>
      <c r="AA73" s="22" t="s">
        <v>345</v>
      </c>
      <c r="AB73" s="22" t="s">
        <v>345</v>
      </c>
      <c r="AC73" s="22" t="s">
        <v>345</v>
      </c>
      <c r="AD73" s="22" t="s">
        <v>345</v>
      </c>
      <c r="AE73" s="22" t="s">
        <v>345</v>
      </c>
      <c r="AF73" s="22" t="s">
        <v>345</v>
      </c>
      <c r="AG73" s="63" t="s">
        <v>345</v>
      </c>
      <c r="AH73" s="22" t="s">
        <v>345</v>
      </c>
      <c r="AI73" s="22" t="s">
        <v>345</v>
      </c>
      <c r="AJ73" s="22" t="s">
        <v>345</v>
      </c>
      <c r="AK73" s="22" t="s">
        <v>345</v>
      </c>
      <c r="AL73" s="22" t="s">
        <v>345</v>
      </c>
      <c r="AM73" s="22"/>
      <c r="AN73" s="22"/>
      <c r="AO73" s="63" t="s">
        <v>345</v>
      </c>
      <c r="AP73" s="22" t="s">
        <v>345</v>
      </c>
      <c r="AQ73" s="22" t="s">
        <v>345</v>
      </c>
      <c r="AR73" s="63" t="s">
        <v>345</v>
      </c>
      <c r="AS73" s="22" t="s">
        <v>345</v>
      </c>
      <c r="AT73" s="22" t="s">
        <v>345</v>
      </c>
      <c r="AU73" s="22" t="s">
        <v>345</v>
      </c>
      <c r="AV73" s="22" t="s">
        <v>345</v>
      </c>
      <c r="AW73" s="22" t="s">
        <v>345</v>
      </c>
      <c r="AX73" s="22" t="s">
        <v>345</v>
      </c>
      <c r="AY73" s="22" t="s">
        <v>345</v>
      </c>
      <c r="AZ73" s="22" t="s">
        <v>345</v>
      </c>
      <c r="BA73" s="22" t="s">
        <v>345</v>
      </c>
      <c r="BB73" s="22" t="s">
        <v>345</v>
      </c>
      <c r="BC73" s="22" t="s">
        <v>345</v>
      </c>
      <c r="BD73" s="22" t="s">
        <v>345</v>
      </c>
      <c r="BE73" s="22" t="s">
        <v>345</v>
      </c>
      <c r="BF73" s="22" t="s">
        <v>345</v>
      </c>
      <c r="BG73" s="22" t="s">
        <v>345</v>
      </c>
      <c r="BH73" s="63" t="s">
        <v>345</v>
      </c>
      <c r="BI73" s="22"/>
      <c r="BJ73" s="22"/>
      <c r="BK73" s="22"/>
      <c r="BL73" s="22"/>
      <c r="BM73" s="22"/>
      <c r="BN73" s="22"/>
      <c r="BO73" s="22"/>
      <c r="BP73" s="22"/>
      <c r="BQ73" s="63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 t="s">
        <v>345</v>
      </c>
      <c r="CF73" s="22" t="s">
        <v>345</v>
      </c>
      <c r="CG73" s="63" t="s">
        <v>345</v>
      </c>
      <c r="CH73" s="22" t="s">
        <v>345</v>
      </c>
      <c r="CI73" s="63" t="s">
        <v>345</v>
      </c>
      <c r="CJ73" s="22" t="s">
        <v>345</v>
      </c>
      <c r="CK73" s="22"/>
      <c r="CL73" s="74">
        <v>475.34887289482447</v>
      </c>
      <c r="CM73" s="22"/>
      <c r="CN73" s="22" t="s">
        <v>345</v>
      </c>
      <c r="CO73" s="22"/>
      <c r="CP73" s="22" t="s">
        <v>345</v>
      </c>
      <c r="CQ73" s="22"/>
      <c r="CR73" s="22" t="s">
        <v>345</v>
      </c>
      <c r="CS73" s="22" t="s">
        <v>345</v>
      </c>
      <c r="CT73" s="22" t="s">
        <v>345</v>
      </c>
      <c r="CU73" s="22" t="s">
        <v>345</v>
      </c>
      <c r="CV73" s="22" t="s">
        <v>345</v>
      </c>
      <c r="CW73" s="22" t="s">
        <v>345</v>
      </c>
      <c r="CX73" s="22" t="s">
        <v>345</v>
      </c>
      <c r="CY73" s="22" t="s">
        <v>345</v>
      </c>
      <c r="CZ73" s="63" t="s">
        <v>345</v>
      </c>
      <c r="DA73" s="22" t="s">
        <v>345</v>
      </c>
      <c r="DB73" s="22" t="s">
        <v>345</v>
      </c>
      <c r="DC73" s="22" t="s">
        <v>345</v>
      </c>
      <c r="DD73" s="22" t="s">
        <v>345</v>
      </c>
      <c r="DE73" s="22" t="s">
        <v>345</v>
      </c>
      <c r="DF73" s="22" t="s">
        <v>345</v>
      </c>
      <c r="DG73" s="22" t="s">
        <v>345</v>
      </c>
      <c r="DH73" s="63" t="s">
        <v>345</v>
      </c>
      <c r="DI73" s="22" t="s">
        <v>345</v>
      </c>
      <c r="DJ73" s="22" t="s">
        <v>345</v>
      </c>
      <c r="DK73" s="22" t="s">
        <v>345</v>
      </c>
      <c r="DL73" s="22" t="s">
        <v>345</v>
      </c>
      <c r="DM73" s="22" t="s">
        <v>345</v>
      </c>
      <c r="DN73" s="22" t="s">
        <v>345</v>
      </c>
      <c r="DO73" s="22" t="s">
        <v>345</v>
      </c>
      <c r="DP73" s="22" t="s">
        <v>345</v>
      </c>
      <c r="DQ73" s="22" t="s">
        <v>345</v>
      </c>
      <c r="DR73" s="22" t="s">
        <v>345</v>
      </c>
      <c r="DS73" s="22" t="s">
        <v>345</v>
      </c>
      <c r="DT73" s="22" t="s">
        <v>345</v>
      </c>
      <c r="DU73" s="22" t="s">
        <v>345</v>
      </c>
      <c r="DV73" s="22" t="s">
        <v>345</v>
      </c>
      <c r="DW73" s="22" t="s">
        <v>345</v>
      </c>
      <c r="DX73" s="63" t="s">
        <v>345</v>
      </c>
      <c r="DY73" s="63" t="s">
        <v>345</v>
      </c>
      <c r="DZ73" s="22" t="s">
        <v>345</v>
      </c>
      <c r="EA73" s="22" t="s">
        <v>345</v>
      </c>
      <c r="EB73" s="22" t="s">
        <v>345</v>
      </c>
      <c r="EC73" s="22" t="s">
        <v>345</v>
      </c>
      <c r="ED73" s="22" t="s">
        <v>345</v>
      </c>
      <c r="EE73" s="22" t="s">
        <v>345</v>
      </c>
      <c r="EF73" s="22" t="s">
        <v>345</v>
      </c>
      <c r="EG73" s="22" t="s">
        <v>345</v>
      </c>
      <c r="EH73" s="22" t="s">
        <v>345</v>
      </c>
      <c r="EI73" s="22" t="s">
        <v>345</v>
      </c>
      <c r="EJ73" s="22" t="s">
        <v>345</v>
      </c>
      <c r="EK73" s="22" t="s">
        <v>345</v>
      </c>
      <c r="EL73" s="22" t="s">
        <v>345</v>
      </c>
      <c r="EM73" s="22" t="s">
        <v>345</v>
      </c>
      <c r="EN73" s="22" t="s">
        <v>345</v>
      </c>
      <c r="EO73" s="22" t="s">
        <v>345</v>
      </c>
      <c r="EP73" s="22" t="s">
        <v>345</v>
      </c>
      <c r="EQ73" s="22" t="s">
        <v>345</v>
      </c>
      <c r="ER73" s="22" t="s">
        <v>345</v>
      </c>
      <c r="ES73" s="22" t="s">
        <v>345</v>
      </c>
      <c r="ET73" s="22" t="s">
        <v>345</v>
      </c>
      <c r="EU73" s="22" t="s">
        <v>345</v>
      </c>
      <c r="EV73" s="22" t="s">
        <v>345</v>
      </c>
      <c r="EW73" s="22" t="s">
        <v>345</v>
      </c>
      <c r="EX73" s="22" t="s">
        <v>345</v>
      </c>
      <c r="EY73" s="22" t="s">
        <v>345</v>
      </c>
      <c r="EZ73" s="22" t="s">
        <v>345</v>
      </c>
      <c r="FA73" s="22" t="s">
        <v>345</v>
      </c>
      <c r="FB73" s="22" t="s">
        <v>345</v>
      </c>
      <c r="FC73" s="22" t="s">
        <v>345</v>
      </c>
      <c r="FD73" s="22" t="s">
        <v>345</v>
      </c>
      <c r="FE73" s="22" t="s">
        <v>345</v>
      </c>
      <c r="FF73" s="22" t="s">
        <v>345</v>
      </c>
      <c r="FG73" s="22" t="s">
        <v>345</v>
      </c>
      <c r="FH73" s="22" t="s">
        <v>345</v>
      </c>
      <c r="FI73" s="22" t="s">
        <v>345</v>
      </c>
      <c r="FJ73" s="22" t="s">
        <v>345</v>
      </c>
      <c r="FK73" s="22" t="s">
        <v>345</v>
      </c>
      <c r="FL73" s="22" t="s">
        <v>345</v>
      </c>
      <c r="FM73" s="22" t="s">
        <v>345</v>
      </c>
      <c r="FN73" s="22" t="s">
        <v>345</v>
      </c>
      <c r="FO73" s="22" t="s">
        <v>345</v>
      </c>
      <c r="FP73" s="74">
        <v>774.37251564707958</v>
      </c>
      <c r="FQ73" s="22" t="s">
        <v>345</v>
      </c>
      <c r="FR73" s="22" t="s">
        <v>345</v>
      </c>
      <c r="FS73" s="22" t="s">
        <v>345</v>
      </c>
      <c r="FT73" s="22" t="s">
        <v>345</v>
      </c>
      <c r="FU73" s="22" t="s">
        <v>345</v>
      </c>
      <c r="FV73" s="22" t="s">
        <v>345</v>
      </c>
      <c r="FW73" s="22" t="s">
        <v>345</v>
      </c>
      <c r="FX73" s="22" t="s">
        <v>345</v>
      </c>
      <c r="FY73" s="22" t="s">
        <v>345</v>
      </c>
      <c r="FZ73" s="22" t="s">
        <v>345</v>
      </c>
      <c r="GA73" s="63" t="s">
        <v>345</v>
      </c>
      <c r="GB73" s="22" t="s">
        <v>345</v>
      </c>
      <c r="GC73" s="63"/>
    </row>
    <row r="74" spans="1:185">
      <c r="A74" s="66">
        <v>1852</v>
      </c>
      <c r="B74" s="22" t="s">
        <v>345</v>
      </c>
      <c r="C74" s="22">
        <v>1923.6573457612071</v>
      </c>
      <c r="D74" s="22">
        <v>1702.4739583333333</v>
      </c>
      <c r="E74" s="22" t="s">
        <v>345</v>
      </c>
      <c r="F74" s="22">
        <v>1664.3721489251277</v>
      </c>
      <c r="G74" s="22">
        <v>1425.780110819481</v>
      </c>
      <c r="H74" s="74">
        <v>1458.8236813598401</v>
      </c>
      <c r="I74" s="22">
        <v>2361.3097734660378</v>
      </c>
      <c r="J74" s="22">
        <v>1002.6919720481211</v>
      </c>
      <c r="K74" s="22">
        <v>1032.3993029634505</v>
      </c>
      <c r="L74" s="22">
        <v>2373.6897908081355</v>
      </c>
      <c r="M74" s="22">
        <v>2480.4254690500811</v>
      </c>
      <c r="N74" s="63"/>
      <c r="O74" s="74" t="s">
        <v>345</v>
      </c>
      <c r="P74" s="22">
        <v>1042.94657155257</v>
      </c>
      <c r="Q74" s="22"/>
      <c r="R74" s="22">
        <v>1132.7133842577218</v>
      </c>
      <c r="S74" s="22" t="s">
        <v>345</v>
      </c>
      <c r="T74" s="68" t="s">
        <v>345</v>
      </c>
      <c r="U74" s="22">
        <v>2749.2957746478874</v>
      </c>
      <c r="V74" s="22" t="s">
        <v>345</v>
      </c>
      <c r="W74" s="22" t="s">
        <v>345</v>
      </c>
      <c r="X74" s="22">
        <v>2021.5916458526724</v>
      </c>
      <c r="Y74" s="63" t="s">
        <v>345</v>
      </c>
      <c r="Z74" s="22" t="s">
        <v>345</v>
      </c>
      <c r="AA74" s="22" t="s">
        <v>345</v>
      </c>
      <c r="AB74" s="22" t="s">
        <v>345</v>
      </c>
      <c r="AC74" s="22" t="s">
        <v>345</v>
      </c>
      <c r="AD74" s="22" t="s">
        <v>345</v>
      </c>
      <c r="AE74" s="22" t="s">
        <v>345</v>
      </c>
      <c r="AF74" s="22" t="s">
        <v>345</v>
      </c>
      <c r="AG74" s="63" t="s">
        <v>345</v>
      </c>
      <c r="AH74" s="22" t="s">
        <v>345</v>
      </c>
      <c r="AI74" s="22" t="s">
        <v>345</v>
      </c>
      <c r="AJ74" s="22" t="s">
        <v>345</v>
      </c>
      <c r="AK74" s="22" t="s">
        <v>345</v>
      </c>
      <c r="AL74" s="22" t="s">
        <v>345</v>
      </c>
      <c r="AM74" s="22"/>
      <c r="AN74" s="22"/>
      <c r="AO74" s="63" t="s">
        <v>345</v>
      </c>
      <c r="AP74" s="22" t="s">
        <v>345</v>
      </c>
      <c r="AQ74" s="22" t="s">
        <v>345</v>
      </c>
      <c r="AR74" s="63" t="s">
        <v>345</v>
      </c>
      <c r="AS74" s="22" t="s">
        <v>345</v>
      </c>
      <c r="AT74" s="22" t="s">
        <v>345</v>
      </c>
      <c r="AU74" s="22" t="s">
        <v>345</v>
      </c>
      <c r="AV74" s="22" t="s">
        <v>345</v>
      </c>
      <c r="AW74" s="22" t="s">
        <v>345</v>
      </c>
      <c r="AX74" s="22" t="s">
        <v>345</v>
      </c>
      <c r="AY74" s="22" t="s">
        <v>345</v>
      </c>
      <c r="AZ74" s="22" t="s">
        <v>345</v>
      </c>
      <c r="BA74" s="22" t="s">
        <v>345</v>
      </c>
      <c r="BB74" s="22" t="s">
        <v>345</v>
      </c>
      <c r="BC74" s="22" t="s">
        <v>345</v>
      </c>
      <c r="BD74" s="22" t="s">
        <v>345</v>
      </c>
      <c r="BE74" s="22" t="s">
        <v>345</v>
      </c>
      <c r="BF74" s="22" t="s">
        <v>345</v>
      </c>
      <c r="BG74" s="22" t="s">
        <v>345</v>
      </c>
      <c r="BH74" s="63" t="s">
        <v>345</v>
      </c>
      <c r="BI74" s="22"/>
      <c r="BJ74" s="22"/>
      <c r="BK74" s="22"/>
      <c r="BL74" s="22"/>
      <c r="BM74" s="22"/>
      <c r="BN74" s="22"/>
      <c r="BO74" s="22"/>
      <c r="BP74" s="22"/>
      <c r="BQ74" s="63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 t="s">
        <v>345</v>
      </c>
      <c r="CF74" s="22" t="s">
        <v>345</v>
      </c>
      <c r="CG74" s="63" t="s">
        <v>345</v>
      </c>
      <c r="CH74" s="22" t="s">
        <v>345</v>
      </c>
      <c r="CI74" s="63" t="s">
        <v>345</v>
      </c>
      <c r="CJ74" s="22" t="s">
        <v>345</v>
      </c>
      <c r="CK74" s="22"/>
      <c r="CL74" s="74">
        <v>457.61125243006546</v>
      </c>
      <c r="CM74" s="22"/>
      <c r="CN74" s="22" t="s">
        <v>345</v>
      </c>
      <c r="CO74" s="22"/>
      <c r="CP74" s="22" t="s">
        <v>345</v>
      </c>
      <c r="CQ74" s="22"/>
      <c r="CR74" s="22" t="s">
        <v>345</v>
      </c>
      <c r="CS74" s="22" t="s">
        <v>345</v>
      </c>
      <c r="CT74" s="22" t="s">
        <v>345</v>
      </c>
      <c r="CU74" s="22" t="s">
        <v>345</v>
      </c>
      <c r="CV74" s="22" t="s">
        <v>345</v>
      </c>
      <c r="CW74" s="22" t="s">
        <v>345</v>
      </c>
      <c r="CX74" s="22" t="s">
        <v>345</v>
      </c>
      <c r="CY74" s="22" t="s">
        <v>345</v>
      </c>
      <c r="CZ74" s="63" t="s">
        <v>345</v>
      </c>
      <c r="DA74" s="22" t="s">
        <v>345</v>
      </c>
      <c r="DB74" s="22" t="s">
        <v>345</v>
      </c>
      <c r="DC74" s="22" t="s">
        <v>345</v>
      </c>
      <c r="DD74" s="22" t="s">
        <v>345</v>
      </c>
      <c r="DE74" s="22" t="s">
        <v>345</v>
      </c>
      <c r="DF74" s="22" t="s">
        <v>345</v>
      </c>
      <c r="DG74" s="22" t="s">
        <v>345</v>
      </c>
      <c r="DH74" s="63" t="s">
        <v>345</v>
      </c>
      <c r="DI74" s="22" t="s">
        <v>345</v>
      </c>
      <c r="DJ74" s="22" t="s">
        <v>345</v>
      </c>
      <c r="DK74" s="22" t="s">
        <v>345</v>
      </c>
      <c r="DL74" s="22" t="s">
        <v>345</v>
      </c>
      <c r="DM74" s="22" t="s">
        <v>345</v>
      </c>
      <c r="DN74" s="22" t="s">
        <v>345</v>
      </c>
      <c r="DO74" s="22" t="s">
        <v>345</v>
      </c>
      <c r="DP74" s="22" t="s">
        <v>345</v>
      </c>
      <c r="DQ74" s="22" t="s">
        <v>345</v>
      </c>
      <c r="DR74" s="22" t="s">
        <v>345</v>
      </c>
      <c r="DS74" s="22" t="s">
        <v>345</v>
      </c>
      <c r="DT74" s="22" t="s">
        <v>345</v>
      </c>
      <c r="DU74" s="22" t="s">
        <v>345</v>
      </c>
      <c r="DV74" s="22" t="s">
        <v>345</v>
      </c>
      <c r="DW74" s="22" t="s">
        <v>345</v>
      </c>
      <c r="DX74" s="63" t="s">
        <v>345</v>
      </c>
      <c r="DY74" s="63" t="s">
        <v>345</v>
      </c>
      <c r="DZ74" s="22" t="s">
        <v>345</v>
      </c>
      <c r="EA74" s="22" t="s">
        <v>345</v>
      </c>
      <c r="EB74" s="22" t="s">
        <v>345</v>
      </c>
      <c r="EC74" s="22" t="s">
        <v>345</v>
      </c>
      <c r="ED74" s="22" t="s">
        <v>345</v>
      </c>
      <c r="EE74" s="22" t="s">
        <v>345</v>
      </c>
      <c r="EF74" s="22" t="s">
        <v>345</v>
      </c>
      <c r="EG74" s="22" t="s">
        <v>345</v>
      </c>
      <c r="EH74" s="22" t="s">
        <v>345</v>
      </c>
      <c r="EI74" s="22" t="s">
        <v>345</v>
      </c>
      <c r="EJ74" s="22" t="s">
        <v>345</v>
      </c>
      <c r="EK74" s="22" t="s">
        <v>345</v>
      </c>
      <c r="EL74" s="22" t="s">
        <v>345</v>
      </c>
      <c r="EM74" s="22" t="s">
        <v>345</v>
      </c>
      <c r="EN74" s="22" t="s">
        <v>345</v>
      </c>
      <c r="EO74" s="22" t="s">
        <v>345</v>
      </c>
      <c r="EP74" s="22" t="s">
        <v>345</v>
      </c>
      <c r="EQ74" s="22" t="s">
        <v>345</v>
      </c>
      <c r="ER74" s="22" t="s">
        <v>345</v>
      </c>
      <c r="ES74" s="22" t="s">
        <v>345</v>
      </c>
      <c r="ET74" s="22" t="s">
        <v>345</v>
      </c>
      <c r="EU74" s="22" t="s">
        <v>345</v>
      </c>
      <c r="EV74" s="22" t="s">
        <v>345</v>
      </c>
      <c r="EW74" s="22" t="s">
        <v>345</v>
      </c>
      <c r="EX74" s="22" t="s">
        <v>345</v>
      </c>
      <c r="EY74" s="22" t="s">
        <v>345</v>
      </c>
      <c r="EZ74" s="22" t="s">
        <v>345</v>
      </c>
      <c r="FA74" s="22" t="s">
        <v>345</v>
      </c>
      <c r="FB74" s="22" t="s">
        <v>345</v>
      </c>
      <c r="FC74" s="22" t="s">
        <v>345</v>
      </c>
      <c r="FD74" s="22" t="s">
        <v>345</v>
      </c>
      <c r="FE74" s="22" t="s">
        <v>345</v>
      </c>
      <c r="FF74" s="22" t="s">
        <v>345</v>
      </c>
      <c r="FG74" s="22" t="s">
        <v>345</v>
      </c>
      <c r="FH74" s="22" t="s">
        <v>345</v>
      </c>
      <c r="FI74" s="22" t="s">
        <v>345</v>
      </c>
      <c r="FJ74" s="22" t="s">
        <v>345</v>
      </c>
      <c r="FK74" s="22" t="s">
        <v>345</v>
      </c>
      <c r="FL74" s="22" t="s">
        <v>345</v>
      </c>
      <c r="FM74" s="22" t="s">
        <v>345</v>
      </c>
      <c r="FN74" s="22" t="s">
        <v>345</v>
      </c>
      <c r="FO74" s="22" t="s">
        <v>345</v>
      </c>
      <c r="FP74" s="74">
        <v>811.99246306611894</v>
      </c>
      <c r="FQ74" s="22" t="s">
        <v>345</v>
      </c>
      <c r="FR74" s="22" t="s">
        <v>345</v>
      </c>
      <c r="FS74" s="22" t="s">
        <v>345</v>
      </c>
      <c r="FT74" s="22" t="s">
        <v>345</v>
      </c>
      <c r="FU74" s="22" t="s">
        <v>345</v>
      </c>
      <c r="FV74" s="22" t="s">
        <v>345</v>
      </c>
      <c r="FW74" s="22" t="s">
        <v>345</v>
      </c>
      <c r="FX74" s="22" t="s">
        <v>345</v>
      </c>
      <c r="FY74" s="22" t="s">
        <v>345</v>
      </c>
      <c r="FZ74" s="22" t="s">
        <v>345</v>
      </c>
      <c r="GA74" s="63" t="s">
        <v>345</v>
      </c>
      <c r="GB74" s="22" t="s">
        <v>345</v>
      </c>
      <c r="GC74" s="63"/>
    </row>
    <row r="75" spans="1:185">
      <c r="A75" s="66">
        <v>1853</v>
      </c>
      <c r="B75" s="22" t="s">
        <v>345</v>
      </c>
      <c r="C75" s="22">
        <v>1961.6232906925452</v>
      </c>
      <c r="D75" s="22">
        <v>1692.0103092783504</v>
      </c>
      <c r="E75" s="22" t="s">
        <v>345</v>
      </c>
      <c r="F75" s="22">
        <v>1577.8600397397861</v>
      </c>
      <c r="G75" s="22">
        <v>1413.4274591830806</v>
      </c>
      <c r="H75" s="74">
        <v>1428.3407984657538</v>
      </c>
      <c r="I75" s="22">
        <v>2308.1812889832545</v>
      </c>
      <c r="J75" s="22">
        <v>1047.8306634427404</v>
      </c>
      <c r="K75" s="22">
        <v>1046.2038488633166</v>
      </c>
      <c r="L75" s="22">
        <v>2141.8565774595791</v>
      </c>
      <c r="M75" s="22">
        <v>2555.4536112742217</v>
      </c>
      <c r="N75" s="63"/>
      <c r="O75" s="74" t="s">
        <v>345</v>
      </c>
      <c r="P75" s="22">
        <v>1142.8708485125371</v>
      </c>
      <c r="Q75" s="22"/>
      <c r="R75" s="22">
        <v>1135.8350951374207</v>
      </c>
      <c r="S75" s="22" t="s">
        <v>345</v>
      </c>
      <c r="T75" s="68" t="s">
        <v>345</v>
      </c>
      <c r="U75" s="22">
        <v>3010.0628930817611</v>
      </c>
      <c r="V75" s="22" t="s">
        <v>345</v>
      </c>
      <c r="W75" s="22" t="s">
        <v>345</v>
      </c>
      <c r="X75" s="22">
        <v>2159.5210147652274</v>
      </c>
      <c r="Y75" s="63" t="s">
        <v>345</v>
      </c>
      <c r="Z75" s="22" t="s">
        <v>345</v>
      </c>
      <c r="AA75" s="22" t="s">
        <v>345</v>
      </c>
      <c r="AB75" s="22" t="s">
        <v>345</v>
      </c>
      <c r="AC75" s="22" t="s">
        <v>345</v>
      </c>
      <c r="AD75" s="22" t="s">
        <v>345</v>
      </c>
      <c r="AE75" s="22" t="s">
        <v>345</v>
      </c>
      <c r="AF75" s="22" t="s">
        <v>345</v>
      </c>
      <c r="AG75" s="63" t="s">
        <v>345</v>
      </c>
      <c r="AH75" s="22" t="s">
        <v>345</v>
      </c>
      <c r="AI75" s="22" t="s">
        <v>345</v>
      </c>
      <c r="AJ75" s="22" t="s">
        <v>345</v>
      </c>
      <c r="AK75" s="22" t="s">
        <v>345</v>
      </c>
      <c r="AL75" s="22" t="s">
        <v>345</v>
      </c>
      <c r="AM75" s="22"/>
      <c r="AN75" s="22"/>
      <c r="AO75" s="63" t="s">
        <v>345</v>
      </c>
      <c r="AP75" s="22" t="s">
        <v>345</v>
      </c>
      <c r="AQ75" s="22" t="s">
        <v>345</v>
      </c>
      <c r="AR75" s="63" t="s">
        <v>345</v>
      </c>
      <c r="AS75" s="22" t="s">
        <v>345</v>
      </c>
      <c r="AT75" s="22" t="s">
        <v>345</v>
      </c>
      <c r="AU75" s="22" t="s">
        <v>345</v>
      </c>
      <c r="AV75" s="22" t="s">
        <v>345</v>
      </c>
      <c r="AW75" s="22" t="s">
        <v>345</v>
      </c>
      <c r="AX75" s="22" t="s">
        <v>345</v>
      </c>
      <c r="AY75" s="22" t="s">
        <v>345</v>
      </c>
      <c r="AZ75" s="22" t="s">
        <v>345</v>
      </c>
      <c r="BA75" s="22" t="s">
        <v>345</v>
      </c>
      <c r="BB75" s="22" t="s">
        <v>345</v>
      </c>
      <c r="BC75" s="22" t="s">
        <v>345</v>
      </c>
      <c r="BD75" s="22" t="s">
        <v>345</v>
      </c>
      <c r="BE75" s="22" t="s">
        <v>345</v>
      </c>
      <c r="BF75" s="22" t="s">
        <v>345</v>
      </c>
      <c r="BG75" s="22" t="s">
        <v>345</v>
      </c>
      <c r="BH75" s="63" t="s">
        <v>345</v>
      </c>
      <c r="BI75" s="22"/>
      <c r="BJ75" s="22"/>
      <c r="BK75" s="22"/>
      <c r="BL75" s="22"/>
      <c r="BM75" s="22"/>
      <c r="BN75" s="22"/>
      <c r="BO75" s="22"/>
      <c r="BP75" s="22"/>
      <c r="BQ75" s="63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 t="s">
        <v>345</v>
      </c>
      <c r="CF75" s="22" t="s">
        <v>345</v>
      </c>
      <c r="CG75" s="63" t="s">
        <v>345</v>
      </c>
      <c r="CH75" s="22" t="s">
        <v>345</v>
      </c>
      <c r="CI75" s="63" t="s">
        <v>345</v>
      </c>
      <c r="CJ75" s="22" t="s">
        <v>345</v>
      </c>
      <c r="CK75" s="22"/>
      <c r="CL75" s="74">
        <v>473.88424147715324</v>
      </c>
      <c r="CM75" s="22"/>
      <c r="CN75" s="22" t="s">
        <v>345</v>
      </c>
      <c r="CO75" s="22"/>
      <c r="CP75" s="22" t="s">
        <v>345</v>
      </c>
      <c r="CQ75" s="22"/>
      <c r="CR75" s="22" t="s">
        <v>345</v>
      </c>
      <c r="CS75" s="22" t="s">
        <v>345</v>
      </c>
      <c r="CT75" s="22" t="s">
        <v>345</v>
      </c>
      <c r="CU75" s="22" t="s">
        <v>345</v>
      </c>
      <c r="CV75" s="22" t="s">
        <v>345</v>
      </c>
      <c r="CW75" s="22" t="s">
        <v>345</v>
      </c>
      <c r="CX75" s="22" t="s">
        <v>345</v>
      </c>
      <c r="CY75" s="22" t="s">
        <v>345</v>
      </c>
      <c r="CZ75" s="63" t="s">
        <v>345</v>
      </c>
      <c r="DA75" s="22" t="s">
        <v>345</v>
      </c>
      <c r="DB75" s="22" t="s">
        <v>345</v>
      </c>
      <c r="DC75" s="22" t="s">
        <v>345</v>
      </c>
      <c r="DD75" s="22" t="s">
        <v>345</v>
      </c>
      <c r="DE75" s="22" t="s">
        <v>345</v>
      </c>
      <c r="DF75" s="22" t="s">
        <v>345</v>
      </c>
      <c r="DG75" s="22" t="s">
        <v>345</v>
      </c>
      <c r="DH75" s="63" t="s">
        <v>345</v>
      </c>
      <c r="DI75" s="22" t="s">
        <v>345</v>
      </c>
      <c r="DJ75" s="22" t="s">
        <v>345</v>
      </c>
      <c r="DK75" s="22" t="s">
        <v>345</v>
      </c>
      <c r="DL75" s="22" t="s">
        <v>345</v>
      </c>
      <c r="DM75" s="22" t="s">
        <v>345</v>
      </c>
      <c r="DN75" s="22" t="s">
        <v>345</v>
      </c>
      <c r="DO75" s="22" t="s">
        <v>345</v>
      </c>
      <c r="DP75" s="22" t="s">
        <v>345</v>
      </c>
      <c r="DQ75" s="22" t="s">
        <v>345</v>
      </c>
      <c r="DR75" s="22" t="s">
        <v>345</v>
      </c>
      <c r="DS75" s="22" t="s">
        <v>345</v>
      </c>
      <c r="DT75" s="22" t="s">
        <v>345</v>
      </c>
      <c r="DU75" s="22" t="s">
        <v>345</v>
      </c>
      <c r="DV75" s="22" t="s">
        <v>345</v>
      </c>
      <c r="DW75" s="22" t="s">
        <v>345</v>
      </c>
      <c r="DX75" s="63" t="s">
        <v>345</v>
      </c>
      <c r="DY75" s="63" t="s">
        <v>345</v>
      </c>
      <c r="DZ75" s="22" t="s">
        <v>345</v>
      </c>
      <c r="EA75" s="22" t="s">
        <v>345</v>
      </c>
      <c r="EB75" s="22" t="s">
        <v>345</v>
      </c>
      <c r="EC75" s="22" t="s">
        <v>345</v>
      </c>
      <c r="ED75" s="22" t="s">
        <v>345</v>
      </c>
      <c r="EE75" s="22" t="s">
        <v>345</v>
      </c>
      <c r="EF75" s="22" t="s">
        <v>345</v>
      </c>
      <c r="EG75" s="22" t="s">
        <v>345</v>
      </c>
      <c r="EH75" s="22" t="s">
        <v>345</v>
      </c>
      <c r="EI75" s="22" t="s">
        <v>345</v>
      </c>
      <c r="EJ75" s="22" t="s">
        <v>345</v>
      </c>
      <c r="EK75" s="22" t="s">
        <v>345</v>
      </c>
      <c r="EL75" s="22" t="s">
        <v>345</v>
      </c>
      <c r="EM75" s="22" t="s">
        <v>345</v>
      </c>
      <c r="EN75" s="22" t="s">
        <v>345</v>
      </c>
      <c r="EO75" s="22" t="s">
        <v>345</v>
      </c>
      <c r="EP75" s="22" t="s">
        <v>345</v>
      </c>
      <c r="EQ75" s="22" t="s">
        <v>345</v>
      </c>
      <c r="ER75" s="22" t="s">
        <v>345</v>
      </c>
      <c r="ES75" s="22" t="s">
        <v>345</v>
      </c>
      <c r="ET75" s="22" t="s">
        <v>345</v>
      </c>
      <c r="EU75" s="22" t="s">
        <v>345</v>
      </c>
      <c r="EV75" s="22" t="s">
        <v>345</v>
      </c>
      <c r="EW75" s="22" t="s">
        <v>345</v>
      </c>
      <c r="EX75" s="22" t="s">
        <v>345</v>
      </c>
      <c r="EY75" s="22" t="s">
        <v>345</v>
      </c>
      <c r="EZ75" s="22" t="s">
        <v>345</v>
      </c>
      <c r="FA75" s="22" t="s">
        <v>345</v>
      </c>
      <c r="FB75" s="22" t="s">
        <v>345</v>
      </c>
      <c r="FC75" s="22" t="s">
        <v>345</v>
      </c>
      <c r="FD75" s="22" t="s">
        <v>345</v>
      </c>
      <c r="FE75" s="22" t="s">
        <v>345</v>
      </c>
      <c r="FF75" s="22" t="s">
        <v>345</v>
      </c>
      <c r="FG75" s="22" t="s">
        <v>345</v>
      </c>
      <c r="FH75" s="22" t="s">
        <v>345</v>
      </c>
      <c r="FI75" s="22" t="s">
        <v>345</v>
      </c>
      <c r="FJ75" s="22" t="s">
        <v>345</v>
      </c>
      <c r="FK75" s="22" t="s">
        <v>345</v>
      </c>
      <c r="FL75" s="22" t="s">
        <v>345</v>
      </c>
      <c r="FM75" s="22" t="s">
        <v>345</v>
      </c>
      <c r="FN75" s="22" t="s">
        <v>345</v>
      </c>
      <c r="FO75" s="22" t="s">
        <v>345</v>
      </c>
      <c r="FP75" s="74">
        <v>871.94708494019733</v>
      </c>
      <c r="FQ75" s="22" t="s">
        <v>345</v>
      </c>
      <c r="FR75" s="22" t="s">
        <v>345</v>
      </c>
      <c r="FS75" s="22" t="s">
        <v>345</v>
      </c>
      <c r="FT75" s="22" t="s">
        <v>345</v>
      </c>
      <c r="FU75" s="22" t="s">
        <v>345</v>
      </c>
      <c r="FV75" s="22" t="s">
        <v>345</v>
      </c>
      <c r="FW75" s="22" t="s">
        <v>345</v>
      </c>
      <c r="FX75" s="22" t="s">
        <v>345</v>
      </c>
      <c r="FY75" s="22" t="s">
        <v>345</v>
      </c>
      <c r="FZ75" s="22" t="s">
        <v>345</v>
      </c>
      <c r="GA75" s="63" t="s">
        <v>345</v>
      </c>
      <c r="GB75" s="22" t="s">
        <v>345</v>
      </c>
      <c r="GC75" s="63"/>
    </row>
    <row r="76" spans="1:185">
      <c r="A76" s="66">
        <v>1854</v>
      </c>
      <c r="B76" s="22" t="s">
        <v>345</v>
      </c>
      <c r="C76" s="22">
        <v>2069.6909927679158</v>
      </c>
      <c r="D76" s="22">
        <v>1681.325685149777</v>
      </c>
      <c r="E76" s="22" t="s">
        <v>345</v>
      </c>
      <c r="F76" s="22">
        <v>1648.0783313895142</v>
      </c>
      <c r="G76" s="22">
        <v>1443.3407662679911</v>
      </c>
      <c r="H76" s="74">
        <v>1332.5374522271973</v>
      </c>
      <c r="I76" s="22">
        <v>2449.0151931854016</v>
      </c>
      <c r="J76" s="22">
        <v>1075.5151581434104</v>
      </c>
      <c r="K76" s="22">
        <v>1056.7050651223997</v>
      </c>
      <c r="L76" s="22">
        <v>1796.3912370741098</v>
      </c>
      <c r="M76" s="22">
        <v>2602.4921664359108</v>
      </c>
      <c r="N76" s="63"/>
      <c r="O76" s="74" t="s">
        <v>345</v>
      </c>
      <c r="P76" s="22">
        <v>1197.4012266942905</v>
      </c>
      <c r="Q76" s="22"/>
      <c r="R76" s="22">
        <v>1150.4238680423211</v>
      </c>
      <c r="S76" s="22" t="s">
        <v>345</v>
      </c>
      <c r="T76" s="68" t="s">
        <v>345</v>
      </c>
      <c r="U76" s="22">
        <v>2635.8511837655014</v>
      </c>
      <c r="V76" s="22" t="s">
        <v>345</v>
      </c>
      <c r="W76" s="22" t="s">
        <v>345</v>
      </c>
      <c r="X76" s="22">
        <v>2165.6969566568341</v>
      </c>
      <c r="Y76" s="63" t="s">
        <v>345</v>
      </c>
      <c r="Z76" s="22" t="s">
        <v>345</v>
      </c>
      <c r="AA76" s="22" t="s">
        <v>345</v>
      </c>
      <c r="AB76" s="22" t="s">
        <v>345</v>
      </c>
      <c r="AC76" s="22" t="s">
        <v>345</v>
      </c>
      <c r="AD76" s="22" t="s">
        <v>345</v>
      </c>
      <c r="AE76" s="22" t="s">
        <v>345</v>
      </c>
      <c r="AF76" s="22" t="s">
        <v>345</v>
      </c>
      <c r="AG76" s="63" t="s">
        <v>345</v>
      </c>
      <c r="AH76" s="22" t="s">
        <v>345</v>
      </c>
      <c r="AI76" s="22" t="s">
        <v>345</v>
      </c>
      <c r="AJ76" s="22" t="s">
        <v>345</v>
      </c>
      <c r="AK76" s="22" t="s">
        <v>345</v>
      </c>
      <c r="AL76" s="22" t="s">
        <v>345</v>
      </c>
      <c r="AM76" s="22"/>
      <c r="AN76" s="22"/>
      <c r="AO76" s="63" t="s">
        <v>345</v>
      </c>
      <c r="AP76" s="22" t="s">
        <v>345</v>
      </c>
      <c r="AQ76" s="22" t="s">
        <v>345</v>
      </c>
      <c r="AR76" s="63" t="s">
        <v>345</v>
      </c>
      <c r="AS76" s="22" t="s">
        <v>345</v>
      </c>
      <c r="AT76" s="22" t="s">
        <v>345</v>
      </c>
      <c r="AU76" s="22" t="s">
        <v>345</v>
      </c>
      <c r="AV76" s="22" t="s">
        <v>345</v>
      </c>
      <c r="AW76" s="22" t="s">
        <v>345</v>
      </c>
      <c r="AX76" s="22" t="s">
        <v>345</v>
      </c>
      <c r="AY76" s="22" t="s">
        <v>345</v>
      </c>
      <c r="AZ76" s="22" t="s">
        <v>345</v>
      </c>
      <c r="BA76" s="22" t="s">
        <v>345</v>
      </c>
      <c r="BB76" s="22" t="s">
        <v>345</v>
      </c>
      <c r="BC76" s="22" t="s">
        <v>345</v>
      </c>
      <c r="BD76" s="22" t="s">
        <v>345</v>
      </c>
      <c r="BE76" s="22" t="s">
        <v>345</v>
      </c>
      <c r="BF76" s="22" t="s">
        <v>345</v>
      </c>
      <c r="BG76" s="22" t="s">
        <v>345</v>
      </c>
      <c r="BH76" s="63" t="s">
        <v>345</v>
      </c>
      <c r="BI76" s="22"/>
      <c r="BJ76" s="22"/>
      <c r="BK76" s="22"/>
      <c r="BL76" s="22"/>
      <c r="BM76" s="22"/>
      <c r="BN76" s="22"/>
      <c r="BO76" s="22"/>
      <c r="BP76" s="22"/>
      <c r="BQ76" s="63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 t="s">
        <v>345</v>
      </c>
      <c r="CF76" s="22" t="s">
        <v>345</v>
      </c>
      <c r="CG76" s="63" t="s">
        <v>345</v>
      </c>
      <c r="CH76" s="22" t="s">
        <v>345</v>
      </c>
      <c r="CI76" s="63" t="s">
        <v>345</v>
      </c>
      <c r="CJ76" s="22" t="s">
        <v>345</v>
      </c>
      <c r="CK76" s="22"/>
      <c r="CL76" s="74">
        <v>453.87284245669559</v>
      </c>
      <c r="CM76" s="22"/>
      <c r="CN76" s="22" t="s">
        <v>345</v>
      </c>
      <c r="CO76" s="22"/>
      <c r="CP76" s="22" t="s">
        <v>345</v>
      </c>
      <c r="CQ76" s="22"/>
      <c r="CR76" s="22" t="s">
        <v>345</v>
      </c>
      <c r="CS76" s="22" t="s">
        <v>345</v>
      </c>
      <c r="CT76" s="22" t="s">
        <v>345</v>
      </c>
      <c r="CU76" s="22" t="s">
        <v>345</v>
      </c>
      <c r="CV76" s="22" t="s">
        <v>345</v>
      </c>
      <c r="CW76" s="22" t="s">
        <v>345</v>
      </c>
      <c r="CX76" s="22" t="s">
        <v>345</v>
      </c>
      <c r="CY76" s="22" t="s">
        <v>345</v>
      </c>
      <c r="CZ76" s="63" t="s">
        <v>345</v>
      </c>
      <c r="DA76" s="22" t="s">
        <v>345</v>
      </c>
      <c r="DB76" s="22" t="s">
        <v>345</v>
      </c>
      <c r="DC76" s="22" t="s">
        <v>345</v>
      </c>
      <c r="DD76" s="22" t="s">
        <v>345</v>
      </c>
      <c r="DE76" s="22" t="s">
        <v>345</v>
      </c>
      <c r="DF76" s="22" t="s">
        <v>345</v>
      </c>
      <c r="DG76" s="22" t="s">
        <v>345</v>
      </c>
      <c r="DH76" s="63" t="s">
        <v>345</v>
      </c>
      <c r="DI76" s="22" t="s">
        <v>345</v>
      </c>
      <c r="DJ76" s="22" t="s">
        <v>345</v>
      </c>
      <c r="DK76" s="22" t="s">
        <v>345</v>
      </c>
      <c r="DL76" s="22" t="s">
        <v>345</v>
      </c>
      <c r="DM76" s="22" t="s">
        <v>345</v>
      </c>
      <c r="DN76" s="22" t="s">
        <v>345</v>
      </c>
      <c r="DO76" s="22" t="s">
        <v>345</v>
      </c>
      <c r="DP76" s="22" t="s">
        <v>345</v>
      </c>
      <c r="DQ76" s="22" t="s">
        <v>345</v>
      </c>
      <c r="DR76" s="22" t="s">
        <v>345</v>
      </c>
      <c r="DS76" s="22" t="s">
        <v>345</v>
      </c>
      <c r="DT76" s="22" t="s">
        <v>345</v>
      </c>
      <c r="DU76" s="22" t="s">
        <v>345</v>
      </c>
      <c r="DV76" s="22" t="s">
        <v>345</v>
      </c>
      <c r="DW76" s="22" t="s">
        <v>345</v>
      </c>
      <c r="DX76" s="63" t="s">
        <v>345</v>
      </c>
      <c r="DY76" s="63" t="s">
        <v>345</v>
      </c>
      <c r="DZ76" s="22" t="s">
        <v>345</v>
      </c>
      <c r="EA76" s="22" t="s">
        <v>345</v>
      </c>
      <c r="EB76" s="22" t="s">
        <v>345</v>
      </c>
      <c r="EC76" s="22" t="s">
        <v>345</v>
      </c>
      <c r="ED76" s="22" t="s">
        <v>345</v>
      </c>
      <c r="EE76" s="22" t="s">
        <v>345</v>
      </c>
      <c r="EF76" s="22" t="s">
        <v>345</v>
      </c>
      <c r="EG76" s="22" t="s">
        <v>345</v>
      </c>
      <c r="EH76" s="22" t="s">
        <v>345</v>
      </c>
      <c r="EI76" s="22" t="s">
        <v>345</v>
      </c>
      <c r="EJ76" s="22" t="s">
        <v>345</v>
      </c>
      <c r="EK76" s="22" t="s">
        <v>345</v>
      </c>
      <c r="EL76" s="22" t="s">
        <v>345</v>
      </c>
      <c r="EM76" s="22" t="s">
        <v>345</v>
      </c>
      <c r="EN76" s="22" t="s">
        <v>345</v>
      </c>
      <c r="EO76" s="22" t="s">
        <v>345</v>
      </c>
      <c r="EP76" s="22" t="s">
        <v>345</v>
      </c>
      <c r="EQ76" s="22" t="s">
        <v>345</v>
      </c>
      <c r="ER76" s="22" t="s">
        <v>345</v>
      </c>
      <c r="ES76" s="22" t="s">
        <v>345</v>
      </c>
      <c r="ET76" s="22" t="s">
        <v>345</v>
      </c>
      <c r="EU76" s="22" t="s">
        <v>345</v>
      </c>
      <c r="EV76" s="22" t="s">
        <v>345</v>
      </c>
      <c r="EW76" s="22" t="s">
        <v>345</v>
      </c>
      <c r="EX76" s="22" t="s">
        <v>345</v>
      </c>
      <c r="EY76" s="22" t="s">
        <v>345</v>
      </c>
      <c r="EZ76" s="22" t="s">
        <v>345</v>
      </c>
      <c r="FA76" s="22" t="s">
        <v>345</v>
      </c>
      <c r="FB76" s="22" t="s">
        <v>345</v>
      </c>
      <c r="FC76" s="22" t="s">
        <v>345</v>
      </c>
      <c r="FD76" s="22" t="s">
        <v>345</v>
      </c>
      <c r="FE76" s="22" t="s">
        <v>345</v>
      </c>
      <c r="FF76" s="22" t="s">
        <v>345</v>
      </c>
      <c r="FG76" s="22" t="s">
        <v>345</v>
      </c>
      <c r="FH76" s="22" t="s">
        <v>345</v>
      </c>
      <c r="FI76" s="22" t="s">
        <v>345</v>
      </c>
      <c r="FJ76" s="22" t="s">
        <v>345</v>
      </c>
      <c r="FK76" s="22" t="s">
        <v>345</v>
      </c>
      <c r="FL76" s="22" t="s">
        <v>345</v>
      </c>
      <c r="FM76" s="22" t="s">
        <v>345</v>
      </c>
      <c r="FN76" s="22" t="s">
        <v>345</v>
      </c>
      <c r="FO76" s="22" t="s">
        <v>345</v>
      </c>
      <c r="FP76" s="74">
        <v>847.64747594309017</v>
      </c>
      <c r="FQ76" s="22" t="s">
        <v>345</v>
      </c>
      <c r="FR76" s="22" t="s">
        <v>345</v>
      </c>
      <c r="FS76" s="22" t="s">
        <v>345</v>
      </c>
      <c r="FT76" s="22" t="s">
        <v>345</v>
      </c>
      <c r="FU76" s="22" t="s">
        <v>345</v>
      </c>
      <c r="FV76" s="22" t="s">
        <v>345</v>
      </c>
      <c r="FW76" s="22" t="s">
        <v>345</v>
      </c>
      <c r="FX76" s="22" t="s">
        <v>345</v>
      </c>
      <c r="FY76" s="22" t="s">
        <v>345</v>
      </c>
      <c r="FZ76" s="22" t="s">
        <v>345</v>
      </c>
      <c r="GA76" s="63" t="s">
        <v>345</v>
      </c>
      <c r="GB76" s="22" t="s">
        <v>345</v>
      </c>
      <c r="GC76" s="63"/>
    </row>
    <row r="77" spans="1:185">
      <c r="A77" s="66">
        <v>1855</v>
      </c>
      <c r="B77" s="22" t="s">
        <v>345</v>
      </c>
      <c r="C77" s="22">
        <v>2070.7752613240418</v>
      </c>
      <c r="D77" s="22">
        <v>1842.7672955974842</v>
      </c>
      <c r="E77" s="22" t="s">
        <v>345</v>
      </c>
      <c r="F77" s="22">
        <v>1617.3513513513512</v>
      </c>
      <c r="G77" s="22">
        <v>1420.4591453189153</v>
      </c>
      <c r="H77" s="74">
        <v>1345.6015448960914</v>
      </c>
      <c r="I77" s="22">
        <v>2382.056041850758</v>
      </c>
      <c r="J77" s="22">
        <v>1128.333938085698</v>
      </c>
      <c r="K77" s="22">
        <v>1122.08711910641</v>
      </c>
      <c r="L77" s="22">
        <v>2155.7974454601986</v>
      </c>
      <c r="M77" s="22">
        <v>2570.7838394049895</v>
      </c>
      <c r="N77" s="63"/>
      <c r="O77" s="74" t="s">
        <v>345</v>
      </c>
      <c r="P77" s="22">
        <v>1259.1257161258529</v>
      </c>
      <c r="Q77" s="22">
        <v>918.54150504266875</v>
      </c>
      <c r="R77" s="22">
        <v>1202.1047127263221</v>
      </c>
      <c r="S77" s="22" t="s">
        <v>345</v>
      </c>
      <c r="T77" s="68" t="s">
        <v>345</v>
      </c>
      <c r="U77" s="22">
        <v>2501.5259409969481</v>
      </c>
      <c r="V77" s="22" t="s">
        <v>345</v>
      </c>
      <c r="W77" s="22" t="s">
        <v>345</v>
      </c>
      <c r="X77" s="22">
        <v>2118.3480688211807</v>
      </c>
      <c r="Y77" s="63" t="s">
        <v>345</v>
      </c>
      <c r="Z77" s="22" t="s">
        <v>345</v>
      </c>
      <c r="AA77" s="22" t="s">
        <v>345</v>
      </c>
      <c r="AB77" s="22" t="s">
        <v>345</v>
      </c>
      <c r="AC77" s="22" t="s">
        <v>345</v>
      </c>
      <c r="AD77" s="22" t="s">
        <v>345</v>
      </c>
      <c r="AE77" s="22" t="s">
        <v>345</v>
      </c>
      <c r="AF77" s="22" t="s">
        <v>345</v>
      </c>
      <c r="AG77" s="63" t="s">
        <v>345</v>
      </c>
      <c r="AH77" s="22" t="s">
        <v>345</v>
      </c>
      <c r="AI77" s="22" t="s">
        <v>345</v>
      </c>
      <c r="AJ77" s="22" t="s">
        <v>345</v>
      </c>
      <c r="AK77" s="22" t="s">
        <v>345</v>
      </c>
      <c r="AL77" s="22" t="s">
        <v>345</v>
      </c>
      <c r="AM77" s="22"/>
      <c r="AN77" s="22"/>
      <c r="AO77" s="63" t="s">
        <v>345</v>
      </c>
      <c r="AP77" s="22" t="s">
        <v>345</v>
      </c>
      <c r="AQ77" s="22" t="s">
        <v>345</v>
      </c>
      <c r="AR77" s="63" t="s">
        <v>345</v>
      </c>
      <c r="AS77" s="22" t="s">
        <v>345</v>
      </c>
      <c r="AT77" s="22" t="s">
        <v>345</v>
      </c>
      <c r="AU77" s="22" t="s">
        <v>345</v>
      </c>
      <c r="AV77" s="22" t="s">
        <v>345</v>
      </c>
      <c r="AW77" s="22" t="s">
        <v>345</v>
      </c>
      <c r="AX77" s="22" t="s">
        <v>345</v>
      </c>
      <c r="AY77" s="22" t="s">
        <v>345</v>
      </c>
      <c r="AZ77" s="22" t="s">
        <v>345</v>
      </c>
      <c r="BA77" s="22" t="s">
        <v>345</v>
      </c>
      <c r="BB77" s="22" t="s">
        <v>345</v>
      </c>
      <c r="BC77" s="22" t="s">
        <v>345</v>
      </c>
      <c r="BD77" s="22" t="s">
        <v>345</v>
      </c>
      <c r="BE77" s="22" t="s">
        <v>345</v>
      </c>
      <c r="BF77" s="22" t="s">
        <v>345</v>
      </c>
      <c r="BG77" s="22" t="s">
        <v>345</v>
      </c>
      <c r="BH77" s="63" t="s">
        <v>345</v>
      </c>
      <c r="BI77" s="22"/>
      <c r="BJ77" s="22"/>
      <c r="BK77" s="22"/>
      <c r="BL77" s="22"/>
      <c r="BM77" s="22"/>
      <c r="BN77" s="22"/>
      <c r="BO77" s="22"/>
      <c r="BP77" s="22"/>
      <c r="BQ77" s="63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 t="s">
        <v>345</v>
      </c>
      <c r="CF77" s="22" t="s">
        <v>345</v>
      </c>
      <c r="CG77" s="63" t="s">
        <v>345</v>
      </c>
      <c r="CH77" s="22" t="s">
        <v>345</v>
      </c>
      <c r="CI77" s="63" t="s">
        <v>345</v>
      </c>
      <c r="CJ77" s="22" t="s">
        <v>345</v>
      </c>
      <c r="CK77" s="22"/>
      <c r="CL77" s="74">
        <v>476.29545321898894</v>
      </c>
      <c r="CM77" s="22"/>
      <c r="CN77" s="22" t="s">
        <v>345</v>
      </c>
      <c r="CO77" s="22"/>
      <c r="CP77" s="22" t="s">
        <v>345</v>
      </c>
      <c r="CQ77" s="22"/>
      <c r="CR77" s="22" t="s">
        <v>345</v>
      </c>
      <c r="CS77" s="22" t="s">
        <v>345</v>
      </c>
      <c r="CT77" s="22" t="s">
        <v>345</v>
      </c>
      <c r="CU77" s="22" t="s">
        <v>345</v>
      </c>
      <c r="CV77" s="22" t="s">
        <v>345</v>
      </c>
      <c r="CW77" s="22" t="s">
        <v>345</v>
      </c>
      <c r="CX77" s="22" t="s">
        <v>345</v>
      </c>
      <c r="CY77" s="22" t="s">
        <v>345</v>
      </c>
      <c r="CZ77" s="63" t="s">
        <v>345</v>
      </c>
      <c r="DA77" s="22" t="s">
        <v>345</v>
      </c>
      <c r="DB77" s="22" t="s">
        <v>345</v>
      </c>
      <c r="DC77" s="22" t="s">
        <v>345</v>
      </c>
      <c r="DD77" s="22" t="s">
        <v>345</v>
      </c>
      <c r="DE77" s="22" t="s">
        <v>345</v>
      </c>
      <c r="DF77" s="22" t="s">
        <v>345</v>
      </c>
      <c r="DG77" s="22" t="s">
        <v>345</v>
      </c>
      <c r="DH77" s="63" t="s">
        <v>345</v>
      </c>
      <c r="DI77" s="22" t="s">
        <v>345</v>
      </c>
      <c r="DJ77" s="22" t="s">
        <v>345</v>
      </c>
      <c r="DK77" s="22" t="s">
        <v>345</v>
      </c>
      <c r="DL77" s="22" t="s">
        <v>345</v>
      </c>
      <c r="DM77" s="22" t="s">
        <v>345</v>
      </c>
      <c r="DN77" s="22" t="s">
        <v>345</v>
      </c>
      <c r="DO77" s="22" t="s">
        <v>345</v>
      </c>
      <c r="DP77" s="22" t="s">
        <v>345</v>
      </c>
      <c r="DQ77" s="22" t="s">
        <v>345</v>
      </c>
      <c r="DR77" s="22" t="s">
        <v>345</v>
      </c>
      <c r="DS77" s="22" t="s">
        <v>345</v>
      </c>
      <c r="DT77" s="22" t="s">
        <v>345</v>
      </c>
      <c r="DU77" s="22" t="s">
        <v>345</v>
      </c>
      <c r="DV77" s="22" t="s">
        <v>345</v>
      </c>
      <c r="DW77" s="22" t="s">
        <v>345</v>
      </c>
      <c r="DX77" s="63" t="s">
        <v>345</v>
      </c>
      <c r="DY77" s="63" t="s">
        <v>345</v>
      </c>
      <c r="DZ77" s="22" t="s">
        <v>345</v>
      </c>
      <c r="EA77" s="22" t="s">
        <v>345</v>
      </c>
      <c r="EB77" s="22" t="s">
        <v>345</v>
      </c>
      <c r="EC77" s="22" t="s">
        <v>345</v>
      </c>
      <c r="ED77" s="22" t="s">
        <v>345</v>
      </c>
      <c r="EE77" s="22" t="s">
        <v>345</v>
      </c>
      <c r="EF77" s="22" t="s">
        <v>345</v>
      </c>
      <c r="EG77" s="22" t="s">
        <v>345</v>
      </c>
      <c r="EH77" s="22" t="s">
        <v>345</v>
      </c>
      <c r="EI77" s="22" t="s">
        <v>345</v>
      </c>
      <c r="EJ77" s="22" t="s">
        <v>345</v>
      </c>
      <c r="EK77" s="22" t="s">
        <v>345</v>
      </c>
      <c r="EL77" s="22" t="s">
        <v>345</v>
      </c>
      <c r="EM77" s="22" t="s">
        <v>345</v>
      </c>
      <c r="EN77" s="22" t="s">
        <v>345</v>
      </c>
      <c r="EO77" s="22" t="s">
        <v>345</v>
      </c>
      <c r="EP77" s="22" t="s">
        <v>345</v>
      </c>
      <c r="EQ77" s="22" t="s">
        <v>345</v>
      </c>
      <c r="ER77" s="22" t="s">
        <v>345</v>
      </c>
      <c r="ES77" s="22" t="s">
        <v>345</v>
      </c>
      <c r="ET77" s="22" t="s">
        <v>345</v>
      </c>
      <c r="EU77" s="22" t="s">
        <v>345</v>
      </c>
      <c r="EV77" s="22" t="s">
        <v>345</v>
      </c>
      <c r="EW77" s="22" t="s">
        <v>345</v>
      </c>
      <c r="EX77" s="22" t="s">
        <v>345</v>
      </c>
      <c r="EY77" s="22" t="s">
        <v>345</v>
      </c>
      <c r="EZ77" s="22" t="s">
        <v>345</v>
      </c>
      <c r="FA77" s="22" t="s">
        <v>345</v>
      </c>
      <c r="FB77" s="22" t="s">
        <v>345</v>
      </c>
      <c r="FC77" s="22" t="s">
        <v>345</v>
      </c>
      <c r="FD77" s="22" t="s">
        <v>345</v>
      </c>
      <c r="FE77" s="22" t="s">
        <v>345</v>
      </c>
      <c r="FF77" s="22" t="s">
        <v>345</v>
      </c>
      <c r="FG77" s="22" t="s">
        <v>345</v>
      </c>
      <c r="FH77" s="22" t="s">
        <v>345</v>
      </c>
      <c r="FI77" s="22" t="s">
        <v>345</v>
      </c>
      <c r="FJ77" s="22" t="s">
        <v>345</v>
      </c>
      <c r="FK77" s="22" t="s">
        <v>345</v>
      </c>
      <c r="FL77" s="22" t="s">
        <v>345</v>
      </c>
      <c r="FM77" s="22" t="s">
        <v>345</v>
      </c>
      <c r="FN77" s="22" t="s">
        <v>345</v>
      </c>
      <c r="FO77" s="22" t="s">
        <v>345</v>
      </c>
      <c r="FP77" s="74">
        <v>910.23473655728969</v>
      </c>
      <c r="FQ77" s="22" t="s">
        <v>345</v>
      </c>
      <c r="FR77" s="22" t="s">
        <v>345</v>
      </c>
      <c r="FS77" s="22" t="s">
        <v>345</v>
      </c>
      <c r="FT77" s="22" t="s">
        <v>345</v>
      </c>
      <c r="FU77" s="22" t="s">
        <v>345</v>
      </c>
      <c r="FV77" s="22" t="s">
        <v>345</v>
      </c>
      <c r="FW77" s="22" t="s">
        <v>345</v>
      </c>
      <c r="FX77" s="22" t="s">
        <v>345</v>
      </c>
      <c r="FY77" s="22" t="s">
        <v>345</v>
      </c>
      <c r="FZ77" s="22" t="s">
        <v>345</v>
      </c>
      <c r="GA77" s="63" t="s">
        <v>345</v>
      </c>
      <c r="GB77" s="22" t="s">
        <v>345</v>
      </c>
      <c r="GC77" s="63"/>
    </row>
    <row r="78" spans="1:185">
      <c r="A78" s="66">
        <v>1856</v>
      </c>
      <c r="B78" s="22" t="s">
        <v>345</v>
      </c>
      <c r="C78" s="22">
        <v>2169.6602466998484</v>
      </c>
      <c r="D78" s="22">
        <v>1715.8808933002481</v>
      </c>
      <c r="E78" s="22" t="s">
        <v>345</v>
      </c>
      <c r="F78" s="22">
        <v>1685.6179168915273</v>
      </c>
      <c r="G78" s="22">
        <v>1531.3841278986029</v>
      </c>
      <c r="H78" s="74">
        <v>1349.9562424523895</v>
      </c>
      <c r="I78" s="22">
        <v>2477.3655580125978</v>
      </c>
      <c r="J78" s="22">
        <v>1104.5290970617241</v>
      </c>
      <c r="K78" s="22">
        <v>1110.5761498623108</v>
      </c>
      <c r="L78" s="22">
        <v>2141.2430101793034</v>
      </c>
      <c r="M78" s="22">
        <v>2729.6447208520981</v>
      </c>
      <c r="N78" s="63"/>
      <c r="O78" s="74" t="s">
        <v>345</v>
      </c>
      <c r="P78" s="22">
        <v>1102.4919865018721</v>
      </c>
      <c r="Q78" s="22"/>
      <c r="R78" s="22">
        <v>1163.253364540667</v>
      </c>
      <c r="S78" s="22" t="s">
        <v>345</v>
      </c>
      <c r="T78" s="68" t="s">
        <v>345</v>
      </c>
      <c r="U78" s="22">
        <v>3052.5821596244127</v>
      </c>
      <c r="V78" s="22" t="s">
        <v>345</v>
      </c>
      <c r="W78" s="22" t="s">
        <v>345</v>
      </c>
      <c r="X78" s="22">
        <v>2162.6089857110305</v>
      </c>
      <c r="Y78" s="63" t="s">
        <v>345</v>
      </c>
      <c r="Z78" s="22" t="s">
        <v>345</v>
      </c>
      <c r="AA78" s="22" t="s">
        <v>345</v>
      </c>
      <c r="AB78" s="22" t="s">
        <v>345</v>
      </c>
      <c r="AC78" s="22" t="s">
        <v>345</v>
      </c>
      <c r="AD78" s="22" t="s">
        <v>345</v>
      </c>
      <c r="AE78" s="22" t="s">
        <v>345</v>
      </c>
      <c r="AF78" s="22" t="s">
        <v>345</v>
      </c>
      <c r="AG78" s="63" t="s">
        <v>345</v>
      </c>
      <c r="AH78" s="22" t="s">
        <v>345</v>
      </c>
      <c r="AI78" s="22" t="s">
        <v>345</v>
      </c>
      <c r="AJ78" s="22" t="s">
        <v>345</v>
      </c>
      <c r="AK78" s="22" t="s">
        <v>345</v>
      </c>
      <c r="AL78" s="22" t="s">
        <v>345</v>
      </c>
      <c r="AM78" s="22"/>
      <c r="AN78" s="22"/>
      <c r="AO78" s="63" t="s">
        <v>345</v>
      </c>
      <c r="AP78" s="22" t="s">
        <v>345</v>
      </c>
      <c r="AQ78" s="22" t="s">
        <v>345</v>
      </c>
      <c r="AR78" s="63" t="s">
        <v>345</v>
      </c>
      <c r="AS78" s="22" t="s">
        <v>345</v>
      </c>
      <c r="AT78" s="22" t="s">
        <v>345</v>
      </c>
      <c r="AU78" s="22" t="s">
        <v>345</v>
      </c>
      <c r="AV78" s="22" t="s">
        <v>345</v>
      </c>
      <c r="AW78" s="22" t="s">
        <v>345</v>
      </c>
      <c r="AX78" s="22" t="s">
        <v>345</v>
      </c>
      <c r="AY78" s="22" t="s">
        <v>345</v>
      </c>
      <c r="AZ78" s="22" t="s">
        <v>345</v>
      </c>
      <c r="BA78" s="22" t="s">
        <v>345</v>
      </c>
      <c r="BB78" s="22" t="s">
        <v>345</v>
      </c>
      <c r="BC78" s="22" t="s">
        <v>345</v>
      </c>
      <c r="BD78" s="22" t="s">
        <v>345</v>
      </c>
      <c r="BE78" s="22" t="s">
        <v>345</v>
      </c>
      <c r="BF78" s="22" t="s">
        <v>345</v>
      </c>
      <c r="BG78" s="22" t="s">
        <v>345</v>
      </c>
      <c r="BH78" s="63" t="s">
        <v>345</v>
      </c>
      <c r="BI78" s="22"/>
      <c r="BJ78" s="22"/>
      <c r="BK78" s="22"/>
      <c r="BL78" s="22"/>
      <c r="BM78" s="22"/>
      <c r="BN78" s="22"/>
      <c r="BO78" s="22"/>
      <c r="BP78" s="22"/>
      <c r="BQ78" s="63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 t="s">
        <v>345</v>
      </c>
      <c r="CF78" s="22" t="s">
        <v>345</v>
      </c>
      <c r="CG78" s="63" t="s">
        <v>345</v>
      </c>
      <c r="CH78" s="22" t="s">
        <v>345</v>
      </c>
      <c r="CI78" s="63" t="s">
        <v>345</v>
      </c>
      <c r="CJ78" s="22" t="s">
        <v>345</v>
      </c>
      <c r="CK78" s="22"/>
      <c r="CL78" s="74">
        <v>508.85971934409054</v>
      </c>
      <c r="CM78" s="22"/>
      <c r="CN78" s="22" t="s">
        <v>345</v>
      </c>
      <c r="CO78" s="22"/>
      <c r="CP78" s="22" t="s">
        <v>345</v>
      </c>
      <c r="CQ78" s="22"/>
      <c r="CR78" s="22" t="s">
        <v>345</v>
      </c>
      <c r="CS78" s="22" t="s">
        <v>345</v>
      </c>
      <c r="CT78" s="22" t="s">
        <v>345</v>
      </c>
      <c r="CU78" s="22" t="s">
        <v>345</v>
      </c>
      <c r="CV78" s="22" t="s">
        <v>345</v>
      </c>
      <c r="CW78" s="22" t="s">
        <v>345</v>
      </c>
      <c r="CX78" s="22" t="s">
        <v>345</v>
      </c>
      <c r="CY78" s="22" t="s">
        <v>345</v>
      </c>
      <c r="CZ78" s="63" t="s">
        <v>345</v>
      </c>
      <c r="DA78" s="22" t="s">
        <v>345</v>
      </c>
      <c r="DB78" s="22" t="s">
        <v>345</v>
      </c>
      <c r="DC78" s="22" t="s">
        <v>345</v>
      </c>
      <c r="DD78" s="22" t="s">
        <v>345</v>
      </c>
      <c r="DE78" s="22" t="s">
        <v>345</v>
      </c>
      <c r="DF78" s="22" t="s">
        <v>345</v>
      </c>
      <c r="DG78" s="22" t="s">
        <v>345</v>
      </c>
      <c r="DH78" s="63" t="s">
        <v>345</v>
      </c>
      <c r="DI78" s="22" t="s">
        <v>345</v>
      </c>
      <c r="DJ78" s="22" t="s">
        <v>345</v>
      </c>
      <c r="DK78" s="22" t="s">
        <v>345</v>
      </c>
      <c r="DL78" s="22" t="s">
        <v>345</v>
      </c>
      <c r="DM78" s="22" t="s">
        <v>345</v>
      </c>
      <c r="DN78" s="22" t="s">
        <v>345</v>
      </c>
      <c r="DO78" s="22" t="s">
        <v>345</v>
      </c>
      <c r="DP78" s="22" t="s">
        <v>345</v>
      </c>
      <c r="DQ78" s="22" t="s">
        <v>345</v>
      </c>
      <c r="DR78" s="22" t="s">
        <v>345</v>
      </c>
      <c r="DS78" s="22" t="s">
        <v>345</v>
      </c>
      <c r="DT78" s="22" t="s">
        <v>345</v>
      </c>
      <c r="DU78" s="22" t="s">
        <v>345</v>
      </c>
      <c r="DV78" s="22" t="s">
        <v>345</v>
      </c>
      <c r="DW78" s="22" t="s">
        <v>345</v>
      </c>
      <c r="DX78" s="63" t="s">
        <v>345</v>
      </c>
      <c r="DY78" s="63" t="s">
        <v>345</v>
      </c>
      <c r="DZ78" s="22" t="s">
        <v>345</v>
      </c>
      <c r="EA78" s="22" t="s">
        <v>345</v>
      </c>
      <c r="EB78" s="22" t="s">
        <v>345</v>
      </c>
      <c r="EC78" s="22" t="s">
        <v>345</v>
      </c>
      <c r="ED78" s="22" t="s">
        <v>345</v>
      </c>
      <c r="EE78" s="22" t="s">
        <v>345</v>
      </c>
      <c r="EF78" s="22" t="s">
        <v>345</v>
      </c>
      <c r="EG78" s="22" t="s">
        <v>345</v>
      </c>
      <c r="EH78" s="22" t="s">
        <v>345</v>
      </c>
      <c r="EI78" s="22" t="s">
        <v>345</v>
      </c>
      <c r="EJ78" s="22" t="s">
        <v>345</v>
      </c>
      <c r="EK78" s="22" t="s">
        <v>345</v>
      </c>
      <c r="EL78" s="22" t="s">
        <v>345</v>
      </c>
      <c r="EM78" s="22" t="s">
        <v>345</v>
      </c>
      <c r="EN78" s="22" t="s">
        <v>345</v>
      </c>
      <c r="EO78" s="22" t="s">
        <v>345</v>
      </c>
      <c r="EP78" s="22" t="s">
        <v>345</v>
      </c>
      <c r="EQ78" s="22" t="s">
        <v>345</v>
      </c>
      <c r="ER78" s="22" t="s">
        <v>345</v>
      </c>
      <c r="ES78" s="22" t="s">
        <v>345</v>
      </c>
      <c r="ET78" s="22" t="s">
        <v>345</v>
      </c>
      <c r="EU78" s="22" t="s">
        <v>345</v>
      </c>
      <c r="EV78" s="22" t="s">
        <v>345</v>
      </c>
      <c r="EW78" s="22" t="s">
        <v>345</v>
      </c>
      <c r="EX78" s="22" t="s">
        <v>345</v>
      </c>
      <c r="EY78" s="22" t="s">
        <v>345</v>
      </c>
      <c r="EZ78" s="22" t="s">
        <v>345</v>
      </c>
      <c r="FA78" s="22" t="s">
        <v>345</v>
      </c>
      <c r="FB78" s="22" t="s">
        <v>345</v>
      </c>
      <c r="FC78" s="22" t="s">
        <v>345</v>
      </c>
      <c r="FD78" s="22" t="s">
        <v>345</v>
      </c>
      <c r="FE78" s="22" t="s">
        <v>345</v>
      </c>
      <c r="FF78" s="22" t="s">
        <v>345</v>
      </c>
      <c r="FG78" s="22" t="s">
        <v>345</v>
      </c>
      <c r="FH78" s="22" t="s">
        <v>345</v>
      </c>
      <c r="FI78" s="22" t="s">
        <v>345</v>
      </c>
      <c r="FJ78" s="22" t="s">
        <v>345</v>
      </c>
      <c r="FK78" s="22" t="s">
        <v>345</v>
      </c>
      <c r="FL78" s="22" t="s">
        <v>345</v>
      </c>
      <c r="FM78" s="22" t="s">
        <v>345</v>
      </c>
      <c r="FN78" s="22" t="s">
        <v>345</v>
      </c>
      <c r="FO78" s="22" t="s">
        <v>345</v>
      </c>
      <c r="FP78" s="75">
        <v>733.0843278351731</v>
      </c>
      <c r="FQ78" s="22" t="s">
        <v>345</v>
      </c>
      <c r="FR78" s="22" t="s">
        <v>345</v>
      </c>
      <c r="FS78" s="22" t="s">
        <v>345</v>
      </c>
      <c r="FT78" s="22" t="s">
        <v>345</v>
      </c>
      <c r="FU78" s="22" t="s">
        <v>345</v>
      </c>
      <c r="FV78" s="22" t="s">
        <v>345</v>
      </c>
      <c r="FW78" s="22" t="s">
        <v>345</v>
      </c>
      <c r="FX78" s="22" t="s">
        <v>345</v>
      </c>
      <c r="FY78" s="22" t="s">
        <v>345</v>
      </c>
      <c r="FZ78" s="22" t="s">
        <v>345</v>
      </c>
      <c r="GA78" s="63" t="s">
        <v>345</v>
      </c>
      <c r="GB78" s="22" t="s">
        <v>345</v>
      </c>
      <c r="GC78" s="63"/>
    </row>
    <row r="79" spans="1:185">
      <c r="A79" s="66">
        <v>1857</v>
      </c>
      <c r="B79" s="22" t="s">
        <v>345</v>
      </c>
      <c r="C79" s="22">
        <v>2211.352397333907</v>
      </c>
      <c r="D79" s="22">
        <v>1721.5422276621789</v>
      </c>
      <c r="E79" s="22" t="s">
        <v>345</v>
      </c>
      <c r="F79" s="22">
        <v>1779.0409482758621</v>
      </c>
      <c r="G79" s="22">
        <v>1594.470968295263</v>
      </c>
      <c r="H79" s="74">
        <v>1458.8236813598401</v>
      </c>
      <c r="I79" s="22">
        <v>2434.1472194391831</v>
      </c>
      <c r="J79" s="22">
        <v>1042.2289240836544</v>
      </c>
      <c r="K79" s="22">
        <v>1141.1059639575485</v>
      </c>
      <c r="L79" s="22">
        <v>2282.9270256573009</v>
      </c>
      <c r="M79" s="22">
        <v>2757.29085361527</v>
      </c>
      <c r="N79" s="63"/>
      <c r="O79" s="74" t="s">
        <v>345</v>
      </c>
      <c r="P79" s="22">
        <v>1429.129573800411</v>
      </c>
      <c r="Q79" s="22"/>
      <c r="R79" s="22">
        <v>1131.6078938854739</v>
      </c>
      <c r="S79" s="22" t="s">
        <v>345</v>
      </c>
      <c r="T79" s="68" t="s">
        <v>345</v>
      </c>
      <c r="U79" s="22">
        <v>2693.7716262975778</v>
      </c>
      <c r="V79" s="22" t="s">
        <v>345</v>
      </c>
      <c r="W79" s="22" t="s">
        <v>345</v>
      </c>
      <c r="X79" s="22">
        <v>2115.2600978753776</v>
      </c>
      <c r="Y79" s="63" t="s">
        <v>345</v>
      </c>
      <c r="Z79" s="22" t="s">
        <v>345</v>
      </c>
      <c r="AA79" s="22" t="s">
        <v>345</v>
      </c>
      <c r="AB79" s="22" t="s">
        <v>345</v>
      </c>
      <c r="AC79" s="22" t="s">
        <v>345</v>
      </c>
      <c r="AD79" s="22" t="s">
        <v>345</v>
      </c>
      <c r="AE79" s="22" t="s">
        <v>345</v>
      </c>
      <c r="AF79" s="22" t="s">
        <v>345</v>
      </c>
      <c r="AG79" s="63" t="s">
        <v>345</v>
      </c>
      <c r="AH79" s="22" t="s">
        <v>345</v>
      </c>
      <c r="AI79" s="22" t="s">
        <v>345</v>
      </c>
      <c r="AJ79" s="22" t="s">
        <v>345</v>
      </c>
      <c r="AK79" s="22" t="s">
        <v>345</v>
      </c>
      <c r="AL79" s="22" t="s">
        <v>345</v>
      </c>
      <c r="AM79" s="22"/>
      <c r="AN79" s="22"/>
      <c r="AO79" s="63" t="s">
        <v>345</v>
      </c>
      <c r="AP79" s="22" t="s">
        <v>345</v>
      </c>
      <c r="AQ79" s="22" t="s">
        <v>345</v>
      </c>
      <c r="AR79" s="63" t="s">
        <v>345</v>
      </c>
      <c r="AS79" s="22" t="s">
        <v>345</v>
      </c>
      <c r="AT79" s="22" t="s">
        <v>345</v>
      </c>
      <c r="AU79" s="22" t="s">
        <v>345</v>
      </c>
      <c r="AV79" s="22" t="s">
        <v>345</v>
      </c>
      <c r="AW79" s="22" t="s">
        <v>345</v>
      </c>
      <c r="AX79" s="22" t="s">
        <v>345</v>
      </c>
      <c r="AY79" s="22" t="s">
        <v>345</v>
      </c>
      <c r="AZ79" s="22" t="s">
        <v>345</v>
      </c>
      <c r="BA79" s="22" t="s">
        <v>345</v>
      </c>
      <c r="BB79" s="22" t="s">
        <v>345</v>
      </c>
      <c r="BC79" s="22" t="s">
        <v>345</v>
      </c>
      <c r="BD79" s="22" t="s">
        <v>345</v>
      </c>
      <c r="BE79" s="22" t="s">
        <v>345</v>
      </c>
      <c r="BF79" s="22" t="s">
        <v>345</v>
      </c>
      <c r="BG79" s="22" t="s">
        <v>345</v>
      </c>
      <c r="BH79" s="63" t="s">
        <v>345</v>
      </c>
      <c r="BI79" s="22"/>
      <c r="BJ79" s="22"/>
      <c r="BK79" s="22"/>
      <c r="BL79" s="22"/>
      <c r="BM79" s="22"/>
      <c r="BN79" s="22"/>
      <c r="BO79" s="22"/>
      <c r="BP79" s="22"/>
      <c r="BQ79" s="63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 t="s">
        <v>345</v>
      </c>
      <c r="CF79" s="22" t="s">
        <v>345</v>
      </c>
      <c r="CG79" s="63" t="s">
        <v>345</v>
      </c>
      <c r="CH79" s="22" t="s">
        <v>345</v>
      </c>
      <c r="CI79" s="63" t="s">
        <v>345</v>
      </c>
      <c r="CJ79" s="22" t="s">
        <v>345</v>
      </c>
      <c r="CK79" s="22"/>
      <c r="CL79" s="74">
        <v>487.59625359048749</v>
      </c>
      <c r="CM79" s="22"/>
      <c r="CN79" s="22" t="s">
        <v>345</v>
      </c>
      <c r="CO79" s="22"/>
      <c r="CP79" s="22" t="s">
        <v>345</v>
      </c>
      <c r="CQ79" s="22"/>
      <c r="CR79" s="22" t="s">
        <v>345</v>
      </c>
      <c r="CS79" s="22" t="s">
        <v>345</v>
      </c>
      <c r="CT79" s="22" t="s">
        <v>345</v>
      </c>
      <c r="CU79" s="22" t="s">
        <v>345</v>
      </c>
      <c r="CV79" s="22" t="s">
        <v>345</v>
      </c>
      <c r="CW79" s="22" t="s">
        <v>345</v>
      </c>
      <c r="CX79" s="22" t="s">
        <v>345</v>
      </c>
      <c r="CY79" s="22" t="s">
        <v>345</v>
      </c>
      <c r="CZ79" s="63" t="s">
        <v>345</v>
      </c>
      <c r="DA79" s="22" t="s">
        <v>345</v>
      </c>
      <c r="DB79" s="22" t="s">
        <v>345</v>
      </c>
      <c r="DC79" s="22" t="s">
        <v>345</v>
      </c>
      <c r="DD79" s="22" t="s">
        <v>345</v>
      </c>
      <c r="DE79" s="22" t="s">
        <v>345</v>
      </c>
      <c r="DF79" s="22" t="s">
        <v>345</v>
      </c>
      <c r="DG79" s="22" t="s">
        <v>345</v>
      </c>
      <c r="DH79" s="63" t="s">
        <v>345</v>
      </c>
      <c r="DI79" s="22" t="s">
        <v>345</v>
      </c>
      <c r="DJ79" s="22" t="s">
        <v>345</v>
      </c>
      <c r="DK79" s="22" t="s">
        <v>345</v>
      </c>
      <c r="DL79" s="22" t="s">
        <v>345</v>
      </c>
      <c r="DM79" s="22" t="s">
        <v>345</v>
      </c>
      <c r="DN79" s="22" t="s">
        <v>345</v>
      </c>
      <c r="DO79" s="22" t="s">
        <v>345</v>
      </c>
      <c r="DP79" s="22" t="s">
        <v>345</v>
      </c>
      <c r="DQ79" s="22" t="s">
        <v>345</v>
      </c>
      <c r="DR79" s="22" t="s">
        <v>345</v>
      </c>
      <c r="DS79" s="22" t="s">
        <v>345</v>
      </c>
      <c r="DT79" s="22" t="s">
        <v>345</v>
      </c>
      <c r="DU79" s="22" t="s">
        <v>345</v>
      </c>
      <c r="DV79" s="22" t="s">
        <v>345</v>
      </c>
      <c r="DW79" s="22" t="s">
        <v>345</v>
      </c>
      <c r="DX79" s="63" t="s">
        <v>345</v>
      </c>
      <c r="DY79" s="63" t="s">
        <v>345</v>
      </c>
      <c r="DZ79" s="22" t="s">
        <v>345</v>
      </c>
      <c r="EA79" s="22" t="s">
        <v>345</v>
      </c>
      <c r="EB79" s="22" t="s">
        <v>345</v>
      </c>
      <c r="EC79" s="22" t="s">
        <v>345</v>
      </c>
      <c r="ED79" s="22" t="s">
        <v>345</v>
      </c>
      <c r="EE79" s="22" t="s">
        <v>345</v>
      </c>
      <c r="EF79" s="22" t="s">
        <v>345</v>
      </c>
      <c r="EG79" s="22" t="s">
        <v>345</v>
      </c>
      <c r="EH79" s="22" t="s">
        <v>345</v>
      </c>
      <c r="EI79" s="22" t="s">
        <v>345</v>
      </c>
      <c r="EJ79" s="22" t="s">
        <v>345</v>
      </c>
      <c r="EK79" s="22" t="s">
        <v>345</v>
      </c>
      <c r="EL79" s="22" t="s">
        <v>345</v>
      </c>
      <c r="EM79" s="22" t="s">
        <v>345</v>
      </c>
      <c r="EN79" s="22" t="s">
        <v>345</v>
      </c>
      <c r="EO79" s="22" t="s">
        <v>345</v>
      </c>
      <c r="EP79" s="22" t="s">
        <v>345</v>
      </c>
      <c r="EQ79" s="22" t="s">
        <v>345</v>
      </c>
      <c r="ER79" s="22" t="s">
        <v>345</v>
      </c>
      <c r="ES79" s="22" t="s">
        <v>345</v>
      </c>
      <c r="ET79" s="22" t="s">
        <v>345</v>
      </c>
      <c r="EU79" s="22" t="s">
        <v>345</v>
      </c>
      <c r="EV79" s="22" t="s">
        <v>345</v>
      </c>
      <c r="EW79" s="22" t="s">
        <v>345</v>
      </c>
      <c r="EX79" s="22" t="s">
        <v>345</v>
      </c>
      <c r="EY79" s="22" t="s">
        <v>345</v>
      </c>
      <c r="EZ79" s="22" t="s">
        <v>345</v>
      </c>
      <c r="FA79" s="22" t="s">
        <v>345</v>
      </c>
      <c r="FB79" s="22" t="s">
        <v>345</v>
      </c>
      <c r="FC79" s="22" t="s">
        <v>345</v>
      </c>
      <c r="FD79" s="22" t="s">
        <v>345</v>
      </c>
      <c r="FE79" s="22" t="s">
        <v>345</v>
      </c>
      <c r="FF79" s="22" t="s">
        <v>345</v>
      </c>
      <c r="FG79" s="22" t="s">
        <v>345</v>
      </c>
      <c r="FH79" s="22" t="s">
        <v>345</v>
      </c>
      <c r="FI79" s="22" t="s">
        <v>345</v>
      </c>
      <c r="FJ79" s="22" t="s">
        <v>345</v>
      </c>
      <c r="FK79" s="22" t="s">
        <v>345</v>
      </c>
      <c r="FL79" s="22" t="s">
        <v>345</v>
      </c>
      <c r="FM79" s="22" t="s">
        <v>345</v>
      </c>
      <c r="FN79" s="22" t="s">
        <v>345</v>
      </c>
      <c r="FO79" s="22" t="s">
        <v>345</v>
      </c>
      <c r="FP79" s="75">
        <v>867.87009145663171</v>
      </c>
      <c r="FQ79" s="22" t="s">
        <v>345</v>
      </c>
      <c r="FR79" s="22" t="s">
        <v>345</v>
      </c>
      <c r="FS79" s="22" t="s">
        <v>345</v>
      </c>
      <c r="FT79" s="22" t="s">
        <v>345</v>
      </c>
      <c r="FU79" s="22" t="s">
        <v>345</v>
      </c>
      <c r="FV79" s="22" t="s">
        <v>345</v>
      </c>
      <c r="FW79" s="22" t="s">
        <v>345</v>
      </c>
      <c r="FX79" s="22" t="s">
        <v>345</v>
      </c>
      <c r="FY79" s="22" t="s">
        <v>345</v>
      </c>
      <c r="FZ79" s="22" t="s">
        <v>345</v>
      </c>
      <c r="GA79" s="63" t="s">
        <v>345</v>
      </c>
      <c r="GB79" s="22" t="s">
        <v>345</v>
      </c>
      <c r="GC79" s="63"/>
    </row>
    <row r="80" spans="1:185">
      <c r="A80" s="66">
        <v>1858</v>
      </c>
      <c r="B80" s="22" t="s">
        <v>345</v>
      </c>
      <c r="C80" s="22">
        <v>2211.5384615384619</v>
      </c>
      <c r="D80" s="22">
        <v>1687.8402903811252</v>
      </c>
      <c r="E80" s="22" t="s">
        <v>345</v>
      </c>
      <c r="F80" s="22">
        <v>1900.0806885422271</v>
      </c>
      <c r="G80" s="22">
        <v>1574.2389024321105</v>
      </c>
      <c r="H80" s="74">
        <v>1515.4347495917145</v>
      </c>
      <c r="I80" s="22">
        <v>2367.3804239491174</v>
      </c>
      <c r="J80" s="22">
        <v>1079.1931711385862</v>
      </c>
      <c r="K80" s="22">
        <v>1154.7152653553321</v>
      </c>
      <c r="L80" s="22">
        <v>3119.089180897161</v>
      </c>
      <c r="M80" s="22">
        <v>2742.3122932939273</v>
      </c>
      <c r="N80" s="63"/>
      <c r="O80" s="74" t="s">
        <v>345</v>
      </c>
      <c r="P80" s="22">
        <v>1377.8671018303751</v>
      </c>
      <c r="Q80" s="22"/>
      <c r="R80" s="22">
        <v>1153.0336210228004</v>
      </c>
      <c r="S80" s="22" t="s">
        <v>345</v>
      </c>
      <c r="T80" s="68" t="s">
        <v>345</v>
      </c>
      <c r="U80" s="22">
        <v>2297.1659919028343</v>
      </c>
      <c r="V80" s="22" t="s">
        <v>345</v>
      </c>
      <c r="W80" s="22" t="s">
        <v>345</v>
      </c>
      <c r="X80" s="22">
        <v>2125.5533343613893</v>
      </c>
      <c r="Y80" s="63" t="s">
        <v>345</v>
      </c>
      <c r="Z80" s="22" t="s">
        <v>345</v>
      </c>
      <c r="AA80" s="22" t="s">
        <v>345</v>
      </c>
      <c r="AB80" s="22" t="s">
        <v>345</v>
      </c>
      <c r="AC80" s="22" t="s">
        <v>345</v>
      </c>
      <c r="AD80" s="22" t="s">
        <v>345</v>
      </c>
      <c r="AE80" s="22" t="s">
        <v>345</v>
      </c>
      <c r="AF80" s="22" t="s">
        <v>345</v>
      </c>
      <c r="AG80" s="63" t="s">
        <v>345</v>
      </c>
      <c r="AH80" s="22" t="s">
        <v>345</v>
      </c>
      <c r="AI80" s="22" t="s">
        <v>345</v>
      </c>
      <c r="AJ80" s="22" t="s">
        <v>345</v>
      </c>
      <c r="AK80" s="22" t="s">
        <v>345</v>
      </c>
      <c r="AL80" s="22" t="s">
        <v>345</v>
      </c>
      <c r="AM80" s="22"/>
      <c r="AN80" s="22"/>
      <c r="AO80" s="63" t="s">
        <v>345</v>
      </c>
      <c r="AP80" s="22" t="s">
        <v>345</v>
      </c>
      <c r="AQ80" s="22" t="s">
        <v>345</v>
      </c>
      <c r="AR80" s="63" t="s">
        <v>345</v>
      </c>
      <c r="AS80" s="22" t="s">
        <v>345</v>
      </c>
      <c r="AT80" s="22" t="s">
        <v>345</v>
      </c>
      <c r="AU80" s="22" t="s">
        <v>345</v>
      </c>
      <c r="AV80" s="22" t="s">
        <v>345</v>
      </c>
      <c r="AW80" s="22" t="s">
        <v>345</v>
      </c>
      <c r="AX80" s="22" t="s">
        <v>345</v>
      </c>
      <c r="AY80" s="22" t="s">
        <v>345</v>
      </c>
      <c r="AZ80" s="22" t="s">
        <v>345</v>
      </c>
      <c r="BA80" s="22" t="s">
        <v>345</v>
      </c>
      <c r="BB80" s="22" t="s">
        <v>345</v>
      </c>
      <c r="BC80" s="22" t="s">
        <v>345</v>
      </c>
      <c r="BD80" s="22" t="s">
        <v>345</v>
      </c>
      <c r="BE80" s="22" t="s">
        <v>345</v>
      </c>
      <c r="BF80" s="22" t="s">
        <v>345</v>
      </c>
      <c r="BG80" s="22" t="s">
        <v>345</v>
      </c>
      <c r="BH80" s="63" t="s">
        <v>345</v>
      </c>
      <c r="BI80" s="22"/>
      <c r="BJ80" s="22"/>
      <c r="BK80" s="22"/>
      <c r="BL80" s="22"/>
      <c r="BM80" s="22"/>
      <c r="BN80" s="22"/>
      <c r="BO80" s="22"/>
      <c r="BP80" s="22"/>
      <c r="BQ80" s="63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 t="s">
        <v>345</v>
      </c>
      <c r="CF80" s="22" t="s">
        <v>345</v>
      </c>
      <c r="CG80" s="63" t="s">
        <v>345</v>
      </c>
      <c r="CH80" s="22" t="s">
        <v>345</v>
      </c>
      <c r="CI80" s="63" t="s">
        <v>345</v>
      </c>
      <c r="CJ80" s="22" t="s">
        <v>345</v>
      </c>
      <c r="CK80" s="22"/>
      <c r="CL80" s="74">
        <v>519.96687644827807</v>
      </c>
      <c r="CM80" s="22"/>
      <c r="CN80" s="22" t="s">
        <v>345</v>
      </c>
      <c r="CO80" s="22"/>
      <c r="CP80" s="22" t="s">
        <v>345</v>
      </c>
      <c r="CQ80" s="22"/>
      <c r="CR80" s="22" t="s">
        <v>345</v>
      </c>
      <c r="CS80" s="22" t="s">
        <v>345</v>
      </c>
      <c r="CT80" s="22" t="s">
        <v>345</v>
      </c>
      <c r="CU80" s="22" t="s">
        <v>345</v>
      </c>
      <c r="CV80" s="22" t="s">
        <v>345</v>
      </c>
      <c r="CW80" s="22" t="s">
        <v>345</v>
      </c>
      <c r="CX80" s="22" t="s">
        <v>345</v>
      </c>
      <c r="CY80" s="22" t="s">
        <v>345</v>
      </c>
      <c r="CZ80" s="63" t="s">
        <v>345</v>
      </c>
      <c r="DA80" s="22" t="s">
        <v>345</v>
      </c>
      <c r="DB80" s="22" t="s">
        <v>345</v>
      </c>
      <c r="DC80" s="22" t="s">
        <v>345</v>
      </c>
      <c r="DD80" s="22" t="s">
        <v>345</v>
      </c>
      <c r="DE80" s="22" t="s">
        <v>345</v>
      </c>
      <c r="DF80" s="22" t="s">
        <v>345</v>
      </c>
      <c r="DG80" s="22" t="s">
        <v>345</v>
      </c>
      <c r="DH80" s="63" t="s">
        <v>345</v>
      </c>
      <c r="DI80" s="22" t="s">
        <v>345</v>
      </c>
      <c r="DJ80" s="22" t="s">
        <v>345</v>
      </c>
      <c r="DK80" s="22" t="s">
        <v>345</v>
      </c>
      <c r="DL80" s="22" t="s">
        <v>345</v>
      </c>
      <c r="DM80" s="22" t="s">
        <v>345</v>
      </c>
      <c r="DN80" s="22" t="s">
        <v>345</v>
      </c>
      <c r="DO80" s="22" t="s">
        <v>345</v>
      </c>
      <c r="DP80" s="22" t="s">
        <v>345</v>
      </c>
      <c r="DQ80" s="22" t="s">
        <v>345</v>
      </c>
      <c r="DR80" s="22" t="s">
        <v>345</v>
      </c>
      <c r="DS80" s="22" t="s">
        <v>345</v>
      </c>
      <c r="DT80" s="22" t="s">
        <v>345</v>
      </c>
      <c r="DU80" s="22" t="s">
        <v>345</v>
      </c>
      <c r="DV80" s="22" t="s">
        <v>345</v>
      </c>
      <c r="DW80" s="22" t="s">
        <v>345</v>
      </c>
      <c r="DX80" s="63" t="s">
        <v>345</v>
      </c>
      <c r="DY80" s="63" t="s">
        <v>345</v>
      </c>
      <c r="DZ80" s="22" t="s">
        <v>345</v>
      </c>
      <c r="EA80" s="22" t="s">
        <v>345</v>
      </c>
      <c r="EB80" s="22" t="s">
        <v>345</v>
      </c>
      <c r="EC80" s="22" t="s">
        <v>345</v>
      </c>
      <c r="ED80" s="22" t="s">
        <v>345</v>
      </c>
      <c r="EE80" s="22" t="s">
        <v>345</v>
      </c>
      <c r="EF80" s="22" t="s">
        <v>345</v>
      </c>
      <c r="EG80" s="22" t="s">
        <v>345</v>
      </c>
      <c r="EH80" s="22" t="s">
        <v>345</v>
      </c>
      <c r="EI80" s="22" t="s">
        <v>345</v>
      </c>
      <c r="EJ80" s="22" t="s">
        <v>345</v>
      </c>
      <c r="EK80" s="22" t="s">
        <v>345</v>
      </c>
      <c r="EL80" s="22" t="s">
        <v>345</v>
      </c>
      <c r="EM80" s="22" t="s">
        <v>345</v>
      </c>
      <c r="EN80" s="22" t="s">
        <v>345</v>
      </c>
      <c r="EO80" s="22" t="s">
        <v>345</v>
      </c>
      <c r="EP80" s="22" t="s">
        <v>345</v>
      </c>
      <c r="EQ80" s="22" t="s">
        <v>345</v>
      </c>
      <c r="ER80" s="22" t="s">
        <v>345</v>
      </c>
      <c r="ES80" s="22" t="s">
        <v>345</v>
      </c>
      <c r="ET80" s="22" t="s">
        <v>345</v>
      </c>
      <c r="EU80" s="22" t="s">
        <v>345</v>
      </c>
      <c r="EV80" s="22" t="s">
        <v>345</v>
      </c>
      <c r="EW80" s="22" t="s">
        <v>345</v>
      </c>
      <c r="EX80" s="22" t="s">
        <v>345</v>
      </c>
      <c r="EY80" s="22" t="s">
        <v>345</v>
      </c>
      <c r="EZ80" s="22" t="s">
        <v>345</v>
      </c>
      <c r="FA80" s="22" t="s">
        <v>345</v>
      </c>
      <c r="FB80" s="22" t="s">
        <v>345</v>
      </c>
      <c r="FC80" s="22" t="s">
        <v>345</v>
      </c>
      <c r="FD80" s="22" t="s">
        <v>345</v>
      </c>
      <c r="FE80" s="22" t="s">
        <v>345</v>
      </c>
      <c r="FF80" s="22" t="s">
        <v>345</v>
      </c>
      <c r="FG80" s="22" t="s">
        <v>345</v>
      </c>
      <c r="FH80" s="22" t="s">
        <v>345</v>
      </c>
      <c r="FI80" s="22" t="s">
        <v>345</v>
      </c>
      <c r="FJ80" s="22" t="s">
        <v>345</v>
      </c>
      <c r="FK80" s="22" t="s">
        <v>345</v>
      </c>
      <c r="FL80" s="22" t="s">
        <v>345</v>
      </c>
      <c r="FM80" s="22" t="s">
        <v>345</v>
      </c>
      <c r="FN80" s="22" t="s">
        <v>345</v>
      </c>
      <c r="FO80" s="22" t="s">
        <v>345</v>
      </c>
      <c r="FP80" s="75">
        <v>759.29640978087286</v>
      </c>
      <c r="FQ80" s="22" t="s">
        <v>345</v>
      </c>
      <c r="FR80" s="22" t="s">
        <v>345</v>
      </c>
      <c r="FS80" s="22" t="s">
        <v>345</v>
      </c>
      <c r="FT80" s="22" t="s">
        <v>345</v>
      </c>
      <c r="FU80" s="22" t="s">
        <v>345</v>
      </c>
      <c r="FV80" s="22" t="s">
        <v>345</v>
      </c>
      <c r="FW80" s="22" t="s">
        <v>345</v>
      </c>
      <c r="FX80" s="22" t="s">
        <v>345</v>
      </c>
      <c r="FY80" s="22" t="s">
        <v>345</v>
      </c>
      <c r="FZ80" s="22" t="s">
        <v>345</v>
      </c>
      <c r="GA80" s="63" t="s">
        <v>345</v>
      </c>
      <c r="GB80" s="22" t="s">
        <v>345</v>
      </c>
      <c r="GC80" s="63"/>
    </row>
    <row r="81" spans="1:190" ht="12.75" customHeight="1">
      <c r="A81" s="66">
        <v>1859</v>
      </c>
      <c r="B81" s="22" t="s">
        <v>345</v>
      </c>
      <c r="C81" s="22">
        <v>2197.4522292993634</v>
      </c>
      <c r="D81" s="22">
        <v>1778.3751493428913</v>
      </c>
      <c r="E81" s="22" t="s">
        <v>345</v>
      </c>
      <c r="F81" s="22">
        <v>1773.5230934479055</v>
      </c>
      <c r="G81" s="22">
        <v>1565.2064097886791</v>
      </c>
      <c r="H81" s="74">
        <v>1467.5330764724361</v>
      </c>
      <c r="I81" s="22">
        <v>2282.8985414958361</v>
      </c>
      <c r="J81" s="22">
        <v>1100.0194586875937</v>
      </c>
      <c r="K81" s="22">
        <v>1196.356004215522</v>
      </c>
      <c r="L81" s="22">
        <v>2832.4353939950415</v>
      </c>
      <c r="M81" s="22">
        <v>2790.0907187718076</v>
      </c>
      <c r="N81" s="63"/>
      <c r="O81" s="74" t="s">
        <v>345</v>
      </c>
      <c r="P81" s="22">
        <v>1355.8491356613026</v>
      </c>
      <c r="Q81" s="22"/>
      <c r="R81" s="22">
        <v>1199.9486652977414</v>
      </c>
      <c r="S81" s="22" t="s">
        <v>345</v>
      </c>
      <c r="T81" s="68" t="s">
        <v>345</v>
      </c>
      <c r="U81" s="22">
        <v>2965.5981235340109</v>
      </c>
      <c r="V81" s="22" t="s">
        <v>345</v>
      </c>
      <c r="W81" s="22" t="s">
        <v>345</v>
      </c>
      <c r="X81" s="22">
        <v>2183.1954586830539</v>
      </c>
      <c r="Y81" s="63"/>
      <c r="Z81" s="22" t="s">
        <v>345</v>
      </c>
      <c r="AA81" s="22" t="s">
        <v>345</v>
      </c>
      <c r="AB81" s="22" t="s">
        <v>345</v>
      </c>
      <c r="AC81" s="22" t="s">
        <v>345</v>
      </c>
      <c r="AD81" s="22" t="s">
        <v>345</v>
      </c>
      <c r="AE81" s="22" t="s">
        <v>345</v>
      </c>
      <c r="AF81" s="22" t="s">
        <v>345</v>
      </c>
      <c r="AG81" s="63" t="s">
        <v>345</v>
      </c>
      <c r="AH81" s="22" t="s">
        <v>345</v>
      </c>
      <c r="AI81" s="22" t="s">
        <v>345</v>
      </c>
      <c r="AJ81" s="22" t="s">
        <v>345</v>
      </c>
      <c r="AK81" s="22" t="s">
        <v>345</v>
      </c>
      <c r="AL81" s="22" t="s">
        <v>345</v>
      </c>
      <c r="AM81" s="22"/>
      <c r="AN81" s="22"/>
      <c r="AO81" s="63" t="s">
        <v>345</v>
      </c>
      <c r="AP81" s="22" t="s">
        <v>345</v>
      </c>
      <c r="AQ81" s="22" t="s">
        <v>345</v>
      </c>
      <c r="AR81" s="63" t="s">
        <v>345</v>
      </c>
      <c r="AS81" s="22" t="s">
        <v>345</v>
      </c>
      <c r="AT81" s="22" t="s">
        <v>345</v>
      </c>
      <c r="AU81" s="22" t="s">
        <v>345</v>
      </c>
      <c r="AV81" s="22" t="s">
        <v>345</v>
      </c>
      <c r="AW81" s="22" t="s">
        <v>345</v>
      </c>
      <c r="AX81" s="22" t="s">
        <v>345</v>
      </c>
      <c r="AY81" s="22" t="s">
        <v>345</v>
      </c>
      <c r="AZ81" s="22" t="s">
        <v>345</v>
      </c>
      <c r="BA81" s="22" t="s">
        <v>345</v>
      </c>
      <c r="BB81" s="22" t="s">
        <v>345</v>
      </c>
      <c r="BC81" s="22" t="s">
        <v>345</v>
      </c>
      <c r="BD81" s="22" t="s">
        <v>345</v>
      </c>
      <c r="BE81" s="22" t="s">
        <v>345</v>
      </c>
      <c r="BF81" s="22" t="s">
        <v>345</v>
      </c>
      <c r="BG81" s="22" t="s">
        <v>345</v>
      </c>
      <c r="BH81" s="63" t="s">
        <v>345</v>
      </c>
      <c r="BI81" s="22"/>
      <c r="BJ81" s="22"/>
      <c r="BK81" s="22"/>
      <c r="BL81" s="22"/>
      <c r="BM81" s="22"/>
      <c r="BN81" s="22"/>
      <c r="BO81" s="22"/>
      <c r="BP81" s="22"/>
      <c r="BQ81" s="63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 t="s">
        <v>345</v>
      </c>
      <c r="CF81" s="22" t="s">
        <v>345</v>
      </c>
      <c r="CG81" s="63" t="s">
        <v>345</v>
      </c>
      <c r="CH81" s="22" t="s">
        <v>345</v>
      </c>
      <c r="CI81" s="63" t="s">
        <v>345</v>
      </c>
      <c r="CJ81" s="22" t="s">
        <v>345</v>
      </c>
      <c r="CK81" s="22"/>
      <c r="CL81" s="74">
        <v>520.69170346609235</v>
      </c>
      <c r="CM81" s="22"/>
      <c r="CN81" s="22" t="s">
        <v>345</v>
      </c>
      <c r="CO81" s="22"/>
      <c r="CP81" s="22" t="s">
        <v>345</v>
      </c>
      <c r="CQ81" s="22"/>
      <c r="CR81" s="22" t="s">
        <v>345</v>
      </c>
      <c r="CS81" s="22" t="s">
        <v>345</v>
      </c>
      <c r="CT81" s="22" t="s">
        <v>345</v>
      </c>
      <c r="CU81" s="22" t="s">
        <v>345</v>
      </c>
      <c r="CV81" s="22" t="s">
        <v>345</v>
      </c>
      <c r="CW81" s="22" t="s">
        <v>345</v>
      </c>
      <c r="CX81" s="22" t="s">
        <v>345</v>
      </c>
      <c r="CY81" s="22" t="s">
        <v>345</v>
      </c>
      <c r="CZ81" s="63" t="s">
        <v>345</v>
      </c>
      <c r="DA81" s="22" t="s">
        <v>345</v>
      </c>
      <c r="DB81" s="22" t="s">
        <v>345</v>
      </c>
      <c r="DC81" s="22" t="s">
        <v>345</v>
      </c>
      <c r="DD81" s="22" t="s">
        <v>345</v>
      </c>
      <c r="DE81" s="22" t="s">
        <v>345</v>
      </c>
      <c r="DF81" s="22" t="s">
        <v>345</v>
      </c>
      <c r="DG81" s="22" t="s">
        <v>345</v>
      </c>
      <c r="DH81" s="63" t="s">
        <v>345</v>
      </c>
      <c r="DI81" s="22" t="s">
        <v>345</v>
      </c>
      <c r="DJ81" s="22" t="s">
        <v>345</v>
      </c>
      <c r="DK81" s="22" t="s">
        <v>345</v>
      </c>
      <c r="DL81" s="22" t="s">
        <v>345</v>
      </c>
      <c r="DM81" s="22" t="s">
        <v>345</v>
      </c>
      <c r="DN81" s="22" t="s">
        <v>345</v>
      </c>
      <c r="DO81" s="22" t="s">
        <v>345</v>
      </c>
      <c r="DP81" s="22" t="s">
        <v>345</v>
      </c>
      <c r="DQ81" s="22" t="s">
        <v>345</v>
      </c>
      <c r="DR81" s="22" t="s">
        <v>345</v>
      </c>
      <c r="DS81" s="22" t="s">
        <v>345</v>
      </c>
      <c r="DT81" s="22" t="s">
        <v>345</v>
      </c>
      <c r="DU81" s="22" t="s">
        <v>345</v>
      </c>
      <c r="DV81" s="22" t="s">
        <v>345</v>
      </c>
      <c r="DW81" s="22" t="s">
        <v>345</v>
      </c>
      <c r="DX81" s="63" t="s">
        <v>345</v>
      </c>
      <c r="DY81" s="63" t="s">
        <v>345</v>
      </c>
      <c r="DZ81" s="22" t="s">
        <v>345</v>
      </c>
      <c r="EA81" s="22" t="s">
        <v>345</v>
      </c>
      <c r="EB81" s="22" t="s">
        <v>345</v>
      </c>
      <c r="EC81" s="22" t="s">
        <v>345</v>
      </c>
      <c r="ED81" s="22" t="s">
        <v>345</v>
      </c>
      <c r="EE81" s="22" t="s">
        <v>345</v>
      </c>
      <c r="EF81" s="22" t="s">
        <v>345</v>
      </c>
      <c r="EG81" s="22" t="s">
        <v>345</v>
      </c>
      <c r="EH81" s="22" t="s">
        <v>345</v>
      </c>
      <c r="EI81" s="22" t="s">
        <v>345</v>
      </c>
      <c r="EJ81" s="22" t="s">
        <v>345</v>
      </c>
      <c r="EK81" s="22" t="s">
        <v>345</v>
      </c>
      <c r="EL81" s="22" t="s">
        <v>345</v>
      </c>
      <c r="EM81" s="22" t="s">
        <v>345</v>
      </c>
      <c r="EN81" s="22" t="s">
        <v>345</v>
      </c>
      <c r="EO81" s="22" t="s">
        <v>345</v>
      </c>
      <c r="EP81" s="22" t="s">
        <v>345</v>
      </c>
      <c r="EQ81" s="22" t="s">
        <v>345</v>
      </c>
      <c r="ER81" s="22" t="s">
        <v>345</v>
      </c>
      <c r="ES81" s="22" t="s">
        <v>345</v>
      </c>
      <c r="ET81" s="22" t="s">
        <v>345</v>
      </c>
      <c r="EU81" s="22" t="s">
        <v>345</v>
      </c>
      <c r="EV81" s="22" t="s">
        <v>345</v>
      </c>
      <c r="EW81" s="22" t="s">
        <v>345</v>
      </c>
      <c r="EX81" s="22" t="s">
        <v>345</v>
      </c>
      <c r="EY81" s="22" t="s">
        <v>345</v>
      </c>
      <c r="EZ81" s="22" t="s">
        <v>345</v>
      </c>
      <c r="FA81" s="22" t="s">
        <v>345</v>
      </c>
      <c r="FB81" s="22" t="s">
        <v>345</v>
      </c>
      <c r="FC81" s="22" t="s">
        <v>345</v>
      </c>
      <c r="FD81" s="22" t="s">
        <v>345</v>
      </c>
      <c r="FE81" s="22" t="s">
        <v>345</v>
      </c>
      <c r="FF81" s="22" t="s">
        <v>345</v>
      </c>
      <c r="FG81" s="22" t="s">
        <v>345</v>
      </c>
      <c r="FH81" s="22" t="s">
        <v>345</v>
      </c>
      <c r="FI81" s="22" t="s">
        <v>345</v>
      </c>
      <c r="FJ81" s="22" t="s">
        <v>345</v>
      </c>
      <c r="FK81" s="22" t="s">
        <v>345</v>
      </c>
      <c r="FL81" s="22" t="s">
        <v>345</v>
      </c>
      <c r="FM81" s="22" t="s">
        <v>345</v>
      </c>
      <c r="FN81" s="22" t="s">
        <v>345</v>
      </c>
      <c r="FO81" s="22" t="s">
        <v>345</v>
      </c>
      <c r="FP81" s="75">
        <v>783.68735732729215</v>
      </c>
      <c r="FQ81" s="22" t="s">
        <v>345</v>
      </c>
      <c r="FR81" s="22" t="s">
        <v>345</v>
      </c>
      <c r="FS81" s="22" t="s">
        <v>345</v>
      </c>
      <c r="FT81" s="22" t="s">
        <v>345</v>
      </c>
      <c r="FU81" s="22" t="s">
        <v>345</v>
      </c>
      <c r="FV81" s="22" t="s">
        <v>345</v>
      </c>
      <c r="FW81" s="22" t="s">
        <v>345</v>
      </c>
      <c r="FX81" s="22" t="s">
        <v>345</v>
      </c>
      <c r="FY81" s="22" t="s">
        <v>345</v>
      </c>
      <c r="FZ81" s="22" t="s">
        <v>345</v>
      </c>
      <c r="GA81" s="63" t="s">
        <v>345</v>
      </c>
      <c r="GB81" s="22" t="s">
        <v>345</v>
      </c>
      <c r="GC81" s="63"/>
    </row>
    <row r="82" spans="1:190" ht="12.75" customHeight="1">
      <c r="A82" s="66">
        <v>1860</v>
      </c>
      <c r="B82" s="22">
        <v>1777.5678866587959</v>
      </c>
      <c r="C82" s="22">
        <v>2292.6160337552742</v>
      </c>
      <c r="D82" s="22">
        <v>1741.1556603773586</v>
      </c>
      <c r="E82" s="22">
        <v>959.1484464902187</v>
      </c>
      <c r="F82" s="22">
        <v>1892.1447721179625</v>
      </c>
      <c r="G82" s="22">
        <v>1639.3242530999473</v>
      </c>
      <c r="H82" s="74">
        <v>1458.8236813598401</v>
      </c>
      <c r="I82" s="22">
        <v>2392.164272239756</v>
      </c>
      <c r="J82" s="22">
        <v>1136.7274952374307</v>
      </c>
      <c r="K82" s="22">
        <v>1218.2483820884759</v>
      </c>
      <c r="L82" s="22">
        <v>2338.5944475310835</v>
      </c>
      <c r="M82" s="22">
        <v>2830.2409304901689</v>
      </c>
      <c r="N82" s="63">
        <v>1965.7731417951388</v>
      </c>
      <c r="O82" s="74" t="s">
        <v>345</v>
      </c>
      <c r="P82" s="22">
        <v>1332.6523840666143</v>
      </c>
      <c r="Q82" s="22"/>
      <c r="R82" s="22">
        <v>1236.1590589438692</v>
      </c>
      <c r="S82" s="22" t="s">
        <v>345</v>
      </c>
      <c r="T82" s="68" t="s">
        <v>345</v>
      </c>
      <c r="U82" s="22">
        <v>2894.4193061840119</v>
      </c>
      <c r="V82" s="22">
        <v>2212.121212121212</v>
      </c>
      <c r="W82" s="22">
        <v>1450.5788067675869</v>
      </c>
      <c r="X82" s="22">
        <v>2240.8375830047189</v>
      </c>
      <c r="Y82" s="63">
        <v>2191.7586573869507</v>
      </c>
      <c r="Z82" s="22" t="s">
        <v>345</v>
      </c>
      <c r="AA82" s="22" t="s">
        <v>345</v>
      </c>
      <c r="AB82" s="22" t="s">
        <v>345</v>
      </c>
      <c r="AC82" s="22" t="s">
        <v>345</v>
      </c>
      <c r="AD82" s="22" t="s">
        <v>345</v>
      </c>
      <c r="AE82" s="22" t="s">
        <v>345</v>
      </c>
      <c r="AF82" s="22" t="s">
        <v>345</v>
      </c>
      <c r="AG82" s="63" t="s">
        <v>345</v>
      </c>
      <c r="AH82" s="22" t="s">
        <v>345</v>
      </c>
      <c r="AI82" s="22" t="s">
        <v>345</v>
      </c>
      <c r="AJ82" s="22" t="s">
        <v>345</v>
      </c>
      <c r="AK82" s="22" t="s">
        <v>345</v>
      </c>
      <c r="AL82" s="22" t="s">
        <v>345</v>
      </c>
      <c r="AM82" s="22"/>
      <c r="AN82" s="22"/>
      <c r="AO82" s="63" t="s">
        <v>345</v>
      </c>
      <c r="AP82" s="22" t="s">
        <v>345</v>
      </c>
      <c r="AQ82" s="22" t="s">
        <v>345</v>
      </c>
      <c r="AR82" s="63" t="s">
        <v>345</v>
      </c>
      <c r="AS82" s="22" t="s">
        <v>345</v>
      </c>
      <c r="AT82" s="22" t="s">
        <v>345</v>
      </c>
      <c r="AU82" s="22" t="s">
        <v>345</v>
      </c>
      <c r="AV82" s="22" t="s">
        <v>345</v>
      </c>
      <c r="AW82" s="22" t="s">
        <v>345</v>
      </c>
      <c r="AX82" s="22" t="s">
        <v>345</v>
      </c>
      <c r="AY82" s="22" t="s">
        <v>345</v>
      </c>
      <c r="AZ82" s="22" t="s">
        <v>345</v>
      </c>
      <c r="BA82" s="22" t="s">
        <v>345</v>
      </c>
      <c r="BB82" s="22" t="s">
        <v>345</v>
      </c>
      <c r="BC82" s="22" t="s">
        <v>345</v>
      </c>
      <c r="BD82" s="22" t="s">
        <v>345</v>
      </c>
      <c r="BE82" s="22" t="s">
        <v>345</v>
      </c>
      <c r="BF82" s="22" t="s">
        <v>345</v>
      </c>
      <c r="BG82" s="22" t="s">
        <v>345</v>
      </c>
      <c r="BH82" s="63" t="s">
        <v>345</v>
      </c>
      <c r="BI82" s="22">
        <v>1355.2074764966801</v>
      </c>
      <c r="BJ82" s="22">
        <v>680.03200746840935</v>
      </c>
      <c r="BK82" s="22">
        <v>1081.606657175337</v>
      </c>
      <c r="BL82" s="22">
        <v>572.72818105273939</v>
      </c>
      <c r="BM82" s="22">
        <v>573.32810668244451</v>
      </c>
      <c r="BN82" s="22" t="s">
        <v>345</v>
      </c>
      <c r="BO82" s="22">
        <v>1788.9811320892597</v>
      </c>
      <c r="BP82" s="22">
        <v>639.65518830089673</v>
      </c>
      <c r="BQ82" s="63" t="s">
        <v>345</v>
      </c>
      <c r="BR82" s="22" t="s">
        <v>345</v>
      </c>
      <c r="BS82" s="22" t="s">
        <v>345</v>
      </c>
      <c r="BT82" s="22">
        <v>927</v>
      </c>
      <c r="BU82" s="22" t="s">
        <v>345</v>
      </c>
      <c r="BV82" s="22" t="s">
        <v>345</v>
      </c>
      <c r="BW82" s="22" t="s">
        <v>345</v>
      </c>
      <c r="BX82" s="22" t="s">
        <v>345</v>
      </c>
      <c r="BY82" s="22" t="s">
        <v>345</v>
      </c>
      <c r="BZ82" s="22" t="s">
        <v>345</v>
      </c>
      <c r="CA82" s="22">
        <v>537.12706400831291</v>
      </c>
      <c r="CB82" s="22" t="s">
        <v>345</v>
      </c>
      <c r="CC82" s="22" t="s">
        <v>345</v>
      </c>
      <c r="CD82" s="22" t="s">
        <v>345</v>
      </c>
      <c r="CE82" s="22" t="s">
        <v>345</v>
      </c>
      <c r="CF82" s="22" t="s">
        <v>345</v>
      </c>
      <c r="CG82" s="63" t="s">
        <v>345</v>
      </c>
      <c r="CH82" s="22" t="s">
        <v>345</v>
      </c>
      <c r="CI82" s="63" t="s">
        <v>345</v>
      </c>
      <c r="CJ82" s="22" t="s">
        <v>345</v>
      </c>
      <c r="CK82" s="22"/>
      <c r="CL82" s="74">
        <v>522.63144161833281</v>
      </c>
      <c r="CM82" s="22"/>
      <c r="CN82" s="22" t="s">
        <v>345</v>
      </c>
      <c r="CO82" s="22"/>
      <c r="CP82" s="22" t="s">
        <v>345</v>
      </c>
      <c r="CQ82" s="22"/>
      <c r="CR82" s="22" t="s">
        <v>345</v>
      </c>
      <c r="CS82" s="22" t="s">
        <v>345</v>
      </c>
      <c r="CT82" s="22" t="s">
        <v>345</v>
      </c>
      <c r="CU82" s="22" t="s">
        <v>345</v>
      </c>
      <c r="CV82" s="22" t="s">
        <v>345</v>
      </c>
      <c r="CW82" s="22" t="s">
        <v>345</v>
      </c>
      <c r="CX82" s="22" t="s">
        <v>345</v>
      </c>
      <c r="CY82" s="22" t="s">
        <v>345</v>
      </c>
      <c r="CZ82" s="63" t="s">
        <v>345</v>
      </c>
      <c r="DA82" s="22" t="s">
        <v>345</v>
      </c>
      <c r="DB82" s="22" t="s">
        <v>345</v>
      </c>
      <c r="DC82" s="22" t="s">
        <v>345</v>
      </c>
      <c r="DD82" s="22" t="s">
        <v>345</v>
      </c>
      <c r="DE82" s="22" t="s">
        <v>345</v>
      </c>
      <c r="DF82" s="22" t="s">
        <v>345</v>
      </c>
      <c r="DG82" s="22" t="s">
        <v>345</v>
      </c>
      <c r="DH82" s="63" t="s">
        <v>345</v>
      </c>
      <c r="DI82" s="22" t="s">
        <v>345</v>
      </c>
      <c r="DJ82" s="22" t="s">
        <v>345</v>
      </c>
      <c r="DK82" s="22" t="s">
        <v>345</v>
      </c>
      <c r="DL82" s="22" t="s">
        <v>345</v>
      </c>
      <c r="DM82" s="22" t="s">
        <v>345</v>
      </c>
      <c r="DN82" s="22" t="s">
        <v>345</v>
      </c>
      <c r="DO82" s="22" t="s">
        <v>345</v>
      </c>
      <c r="DP82" s="22" t="s">
        <v>345</v>
      </c>
      <c r="DQ82" s="22" t="s">
        <v>345</v>
      </c>
      <c r="DR82" s="22" t="s">
        <v>345</v>
      </c>
      <c r="DS82" s="22" t="s">
        <v>345</v>
      </c>
      <c r="DT82" s="22" t="s">
        <v>345</v>
      </c>
      <c r="DU82" s="22" t="s">
        <v>345</v>
      </c>
      <c r="DV82" s="22" t="s">
        <v>345</v>
      </c>
      <c r="DW82" s="22" t="s">
        <v>345</v>
      </c>
      <c r="DX82" s="63" t="s">
        <v>345</v>
      </c>
      <c r="DY82" s="63" t="s">
        <v>345</v>
      </c>
      <c r="DZ82" s="22" t="s">
        <v>345</v>
      </c>
      <c r="EA82" s="22" t="s">
        <v>345</v>
      </c>
      <c r="EB82" s="22" t="s">
        <v>345</v>
      </c>
      <c r="EC82" s="22" t="s">
        <v>345</v>
      </c>
      <c r="ED82" s="22" t="s">
        <v>345</v>
      </c>
      <c r="EE82" s="22" t="s">
        <v>345</v>
      </c>
      <c r="EF82" s="22" t="s">
        <v>345</v>
      </c>
      <c r="EG82" s="22" t="s">
        <v>345</v>
      </c>
      <c r="EH82" s="22" t="s">
        <v>345</v>
      </c>
      <c r="EI82" s="22" t="s">
        <v>345</v>
      </c>
      <c r="EJ82" s="22" t="s">
        <v>345</v>
      </c>
      <c r="EK82" s="22" t="s">
        <v>345</v>
      </c>
      <c r="EL82" s="22" t="s">
        <v>345</v>
      </c>
      <c r="EM82" s="22" t="s">
        <v>345</v>
      </c>
      <c r="EN82" s="22" t="s">
        <v>345</v>
      </c>
      <c r="EO82" s="22" t="s">
        <v>345</v>
      </c>
      <c r="EP82" s="22" t="s">
        <v>345</v>
      </c>
      <c r="EQ82" s="22" t="s">
        <v>345</v>
      </c>
      <c r="ER82" s="22" t="s">
        <v>345</v>
      </c>
      <c r="ES82" s="22" t="s">
        <v>345</v>
      </c>
      <c r="ET82" s="22" t="s">
        <v>345</v>
      </c>
      <c r="EU82" s="22" t="s">
        <v>345</v>
      </c>
      <c r="EV82" s="22" t="s">
        <v>345</v>
      </c>
      <c r="EW82" s="22" t="s">
        <v>345</v>
      </c>
      <c r="EX82" s="22" t="s">
        <v>345</v>
      </c>
      <c r="EY82" s="22" t="s">
        <v>345</v>
      </c>
      <c r="EZ82" s="22" t="s">
        <v>345</v>
      </c>
      <c r="FA82" s="22" t="s">
        <v>345</v>
      </c>
      <c r="FB82" s="22" t="s">
        <v>345</v>
      </c>
      <c r="FC82" s="22" t="s">
        <v>345</v>
      </c>
      <c r="FD82" s="22" t="s">
        <v>345</v>
      </c>
      <c r="FE82" s="22" t="s">
        <v>345</v>
      </c>
      <c r="FF82" s="22" t="s">
        <v>345</v>
      </c>
      <c r="FG82" s="22" t="s">
        <v>345</v>
      </c>
      <c r="FH82" s="22" t="s">
        <v>345</v>
      </c>
      <c r="FI82" s="22" t="s">
        <v>345</v>
      </c>
      <c r="FJ82" s="22" t="s">
        <v>345</v>
      </c>
      <c r="FK82" s="22" t="s">
        <v>345</v>
      </c>
      <c r="FL82" s="22" t="s">
        <v>345</v>
      </c>
      <c r="FM82" s="22" t="s">
        <v>345</v>
      </c>
      <c r="FN82" s="22" t="s">
        <v>345</v>
      </c>
      <c r="FO82" s="22" t="s">
        <v>345</v>
      </c>
      <c r="FP82" s="75">
        <v>811.89072766857055</v>
      </c>
      <c r="FQ82" s="22" t="s">
        <v>345</v>
      </c>
      <c r="FR82" s="22" t="s">
        <v>345</v>
      </c>
      <c r="FS82" s="22" t="s">
        <v>345</v>
      </c>
      <c r="FT82" s="22" t="s">
        <v>345</v>
      </c>
      <c r="FU82" s="22" t="s">
        <v>345</v>
      </c>
      <c r="FV82" s="22" t="s">
        <v>345</v>
      </c>
      <c r="FW82" s="22" t="s">
        <v>345</v>
      </c>
      <c r="FX82" s="22" t="s">
        <v>345</v>
      </c>
      <c r="FY82" s="22" t="s">
        <v>345</v>
      </c>
      <c r="FZ82" s="22" t="s">
        <v>345</v>
      </c>
      <c r="GA82" s="63" t="s">
        <v>345</v>
      </c>
      <c r="GB82" s="22" t="s">
        <v>345</v>
      </c>
      <c r="GC82" s="63"/>
    </row>
    <row r="83" spans="1:190" ht="12.75" customHeight="1">
      <c r="A83" s="66">
        <v>1861</v>
      </c>
      <c r="B83" s="22" t="s">
        <v>345</v>
      </c>
      <c r="C83" s="22">
        <v>2310.2220360284878</v>
      </c>
      <c r="D83" s="22">
        <v>1747.2335468841002</v>
      </c>
      <c r="E83" s="22">
        <v>957.8107183580388</v>
      </c>
      <c r="F83" s="22">
        <v>1769.2966033698849</v>
      </c>
      <c r="G83" s="22">
        <v>1582.8736105393166</v>
      </c>
      <c r="H83" s="74">
        <v>1450.1142862472441</v>
      </c>
      <c r="I83" s="22">
        <v>2326.6947913137656</v>
      </c>
      <c r="J83" s="22">
        <v>1103.7756649204732</v>
      </c>
      <c r="K83" s="22">
        <v>1170.4686256450143</v>
      </c>
      <c r="L83" s="22">
        <v>2510.2293644937536</v>
      </c>
      <c r="M83" s="22">
        <v>2884.0634441087614</v>
      </c>
      <c r="N83" s="63"/>
      <c r="O83" s="74" t="s">
        <v>345</v>
      </c>
      <c r="P83" s="22">
        <v>1418.6398032616853</v>
      </c>
      <c r="Q83" s="22">
        <v>882.91605301914581</v>
      </c>
      <c r="R83" s="22">
        <v>1248.1686731638956</v>
      </c>
      <c r="S83" s="22" t="s">
        <v>345</v>
      </c>
      <c r="T83" s="68" t="s">
        <v>345</v>
      </c>
      <c r="U83" s="22">
        <v>2850.6686478454681</v>
      </c>
      <c r="V83" s="22" t="s">
        <v>345</v>
      </c>
      <c r="W83" s="22" t="s">
        <v>345</v>
      </c>
      <c r="X83" s="22">
        <v>2194.5180188176669</v>
      </c>
      <c r="Y83" s="63" t="s">
        <v>345</v>
      </c>
      <c r="Z83" s="22" t="s">
        <v>345</v>
      </c>
      <c r="AA83" s="22" t="s">
        <v>345</v>
      </c>
      <c r="AB83" s="22" t="s">
        <v>345</v>
      </c>
      <c r="AC83" s="22" t="s">
        <v>345</v>
      </c>
      <c r="AD83" s="22" t="s">
        <v>345</v>
      </c>
      <c r="AE83" s="22" t="s">
        <v>345</v>
      </c>
      <c r="AF83" s="22" t="s">
        <v>345</v>
      </c>
      <c r="AG83" s="63" t="s">
        <v>345</v>
      </c>
      <c r="AH83" s="22" t="s">
        <v>345</v>
      </c>
      <c r="AI83" s="22" t="s">
        <v>345</v>
      </c>
      <c r="AJ83" s="22" t="s">
        <v>345</v>
      </c>
      <c r="AK83" s="22" t="s">
        <v>345</v>
      </c>
      <c r="AL83" s="22" t="s">
        <v>345</v>
      </c>
      <c r="AM83" s="22"/>
      <c r="AN83" s="22"/>
      <c r="AO83" s="63" t="s">
        <v>345</v>
      </c>
      <c r="AP83" s="22" t="s">
        <v>345</v>
      </c>
      <c r="AQ83" s="22" t="s">
        <v>345</v>
      </c>
      <c r="AR83" s="63" t="s">
        <v>345</v>
      </c>
      <c r="AS83" s="22" t="s">
        <v>345</v>
      </c>
      <c r="AT83" s="22" t="s">
        <v>345</v>
      </c>
      <c r="AU83" s="22" t="s">
        <v>345</v>
      </c>
      <c r="AV83" s="22" t="s">
        <v>345</v>
      </c>
      <c r="AW83" s="22" t="s">
        <v>345</v>
      </c>
      <c r="AX83" s="22" t="s">
        <v>345</v>
      </c>
      <c r="AY83" s="22" t="s">
        <v>345</v>
      </c>
      <c r="AZ83" s="22" t="s">
        <v>345</v>
      </c>
      <c r="BA83" s="22" t="s">
        <v>345</v>
      </c>
      <c r="BB83" s="22" t="s">
        <v>345</v>
      </c>
      <c r="BC83" s="22" t="s">
        <v>345</v>
      </c>
      <c r="BD83" s="22" t="s">
        <v>345</v>
      </c>
      <c r="BE83" s="22" t="s">
        <v>345</v>
      </c>
      <c r="BF83" s="22" t="s">
        <v>345</v>
      </c>
      <c r="BG83" s="22" t="s">
        <v>345</v>
      </c>
      <c r="BH83" s="63" t="s">
        <v>345</v>
      </c>
      <c r="BI83" s="22"/>
      <c r="BJ83" s="22"/>
      <c r="BK83" s="22"/>
      <c r="BL83" s="22"/>
      <c r="BM83" s="22"/>
      <c r="BN83" s="22"/>
      <c r="BO83" s="22"/>
      <c r="BP83" s="22"/>
      <c r="BQ83" s="63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 t="s">
        <v>345</v>
      </c>
      <c r="CD83" s="22" t="s">
        <v>345</v>
      </c>
      <c r="CE83" s="22" t="s">
        <v>345</v>
      </c>
      <c r="CF83" s="22" t="s">
        <v>345</v>
      </c>
      <c r="CG83" s="63" t="s">
        <v>345</v>
      </c>
      <c r="CH83" s="22" t="s">
        <v>345</v>
      </c>
      <c r="CI83" s="63" t="s">
        <v>345</v>
      </c>
      <c r="CJ83" s="22" t="s">
        <v>345</v>
      </c>
      <c r="CK83" s="22"/>
      <c r="CL83" s="74">
        <v>526.04306688679742</v>
      </c>
      <c r="CM83" s="22"/>
      <c r="CN83" s="22" t="s">
        <v>345</v>
      </c>
      <c r="CO83" s="22"/>
      <c r="CP83" s="22" t="s">
        <v>345</v>
      </c>
      <c r="CQ83" s="22"/>
      <c r="CR83" s="22" t="s">
        <v>345</v>
      </c>
      <c r="CS83" s="22" t="s">
        <v>345</v>
      </c>
      <c r="CT83" s="22" t="s">
        <v>345</v>
      </c>
      <c r="CU83" s="22" t="s">
        <v>345</v>
      </c>
      <c r="CV83" s="22" t="s">
        <v>345</v>
      </c>
      <c r="CW83" s="22" t="s">
        <v>345</v>
      </c>
      <c r="CX83" s="22" t="s">
        <v>345</v>
      </c>
      <c r="CY83" s="22" t="s">
        <v>345</v>
      </c>
      <c r="CZ83" s="63" t="s">
        <v>345</v>
      </c>
      <c r="DA83" s="22" t="s">
        <v>345</v>
      </c>
      <c r="DB83" s="22" t="s">
        <v>345</v>
      </c>
      <c r="DC83" s="22" t="s">
        <v>345</v>
      </c>
      <c r="DD83" s="22" t="s">
        <v>345</v>
      </c>
      <c r="DE83" s="22" t="s">
        <v>345</v>
      </c>
      <c r="DF83" s="22" t="s">
        <v>345</v>
      </c>
      <c r="DG83" s="22" t="s">
        <v>345</v>
      </c>
      <c r="DH83" s="63" t="s">
        <v>345</v>
      </c>
      <c r="DI83" s="22" t="s">
        <v>345</v>
      </c>
      <c r="DJ83" s="22" t="s">
        <v>345</v>
      </c>
      <c r="DK83" s="22" t="s">
        <v>345</v>
      </c>
      <c r="DL83" s="22" t="s">
        <v>345</v>
      </c>
      <c r="DM83" s="22" t="s">
        <v>345</v>
      </c>
      <c r="DN83" s="22" t="s">
        <v>345</v>
      </c>
      <c r="DO83" s="22" t="s">
        <v>345</v>
      </c>
      <c r="DP83" s="22" t="s">
        <v>345</v>
      </c>
      <c r="DQ83" s="22" t="s">
        <v>345</v>
      </c>
      <c r="DR83" s="22" t="s">
        <v>345</v>
      </c>
      <c r="DS83" s="22" t="s">
        <v>345</v>
      </c>
      <c r="DT83" s="22" t="s">
        <v>345</v>
      </c>
      <c r="DU83" s="22" t="s">
        <v>345</v>
      </c>
      <c r="DV83" s="22" t="s">
        <v>345</v>
      </c>
      <c r="DW83" s="22" t="s">
        <v>345</v>
      </c>
      <c r="DX83" s="63" t="s">
        <v>345</v>
      </c>
      <c r="DY83" s="63" t="s">
        <v>345</v>
      </c>
      <c r="DZ83" s="22" t="s">
        <v>345</v>
      </c>
      <c r="EA83" s="22" t="s">
        <v>345</v>
      </c>
      <c r="EB83" s="22" t="s">
        <v>345</v>
      </c>
      <c r="EC83" s="22" t="s">
        <v>345</v>
      </c>
      <c r="ED83" s="22" t="s">
        <v>345</v>
      </c>
      <c r="EE83" s="22" t="s">
        <v>345</v>
      </c>
      <c r="EF83" s="22" t="s">
        <v>345</v>
      </c>
      <c r="EG83" s="22" t="s">
        <v>345</v>
      </c>
      <c r="EH83" s="22" t="s">
        <v>345</v>
      </c>
      <c r="EI83" s="22" t="s">
        <v>345</v>
      </c>
      <c r="EJ83" s="22" t="s">
        <v>345</v>
      </c>
      <c r="EK83" s="22" t="s">
        <v>345</v>
      </c>
      <c r="EL83" s="22" t="s">
        <v>345</v>
      </c>
      <c r="EM83" s="22" t="s">
        <v>345</v>
      </c>
      <c r="EN83" s="22" t="s">
        <v>345</v>
      </c>
      <c r="EO83" s="22" t="s">
        <v>345</v>
      </c>
      <c r="EP83" s="22" t="s">
        <v>345</v>
      </c>
      <c r="EQ83" s="22" t="s">
        <v>345</v>
      </c>
      <c r="ER83" s="22" t="s">
        <v>345</v>
      </c>
      <c r="ES83" s="22" t="s">
        <v>345</v>
      </c>
      <c r="ET83" s="22" t="s">
        <v>345</v>
      </c>
      <c r="EU83" s="22" t="s">
        <v>345</v>
      </c>
      <c r="EV83" s="22" t="s">
        <v>345</v>
      </c>
      <c r="EW83" s="22" t="s">
        <v>345</v>
      </c>
      <c r="EX83" s="22" t="s">
        <v>345</v>
      </c>
      <c r="EY83" s="22" t="s">
        <v>345</v>
      </c>
      <c r="EZ83" s="22" t="s">
        <v>345</v>
      </c>
      <c r="FA83" s="22" t="s">
        <v>345</v>
      </c>
      <c r="FB83" s="22" t="s">
        <v>345</v>
      </c>
      <c r="FC83" s="22" t="s">
        <v>345</v>
      </c>
      <c r="FD83" s="22" t="s">
        <v>345</v>
      </c>
      <c r="FE83" s="22" t="s">
        <v>345</v>
      </c>
      <c r="FF83" s="22" t="s">
        <v>345</v>
      </c>
      <c r="FG83" s="22" t="s">
        <v>345</v>
      </c>
      <c r="FH83" s="22" t="s">
        <v>345</v>
      </c>
      <c r="FI83" s="22" t="s">
        <v>345</v>
      </c>
      <c r="FJ83" s="22" t="s">
        <v>345</v>
      </c>
      <c r="FK83" s="22" t="s">
        <v>345</v>
      </c>
      <c r="FL83" s="22" t="s">
        <v>345</v>
      </c>
      <c r="FM83" s="22" t="s">
        <v>345</v>
      </c>
      <c r="FN83" s="22" t="s">
        <v>345</v>
      </c>
      <c r="FO83" s="22" t="s">
        <v>345</v>
      </c>
      <c r="FP83" s="75">
        <v>764.3644309530024</v>
      </c>
      <c r="FQ83" s="22" t="s">
        <v>345</v>
      </c>
      <c r="FR83" s="22" t="s">
        <v>345</v>
      </c>
      <c r="FS83" s="22" t="s">
        <v>345</v>
      </c>
      <c r="FT83" s="22" t="s">
        <v>345</v>
      </c>
      <c r="FU83" s="22" t="s">
        <v>345</v>
      </c>
      <c r="FV83" s="22" t="s">
        <v>345</v>
      </c>
      <c r="FW83" s="22" t="s">
        <v>345</v>
      </c>
      <c r="FX83" s="22" t="s">
        <v>345</v>
      </c>
      <c r="FY83" s="22" t="s">
        <v>345</v>
      </c>
      <c r="FZ83" s="22" t="s">
        <v>345</v>
      </c>
      <c r="GA83" s="63" t="s">
        <v>345</v>
      </c>
      <c r="GB83" s="22" t="s">
        <v>345</v>
      </c>
      <c r="GC83" s="63"/>
    </row>
    <row r="84" spans="1:190" ht="12.75" customHeight="1">
      <c r="A84" s="66">
        <v>1862</v>
      </c>
      <c r="B84" s="22" t="s">
        <v>345</v>
      </c>
      <c r="C84" s="22">
        <v>2353.9197338323975</v>
      </c>
      <c r="D84" s="22">
        <v>1778.6083956296723</v>
      </c>
      <c r="E84" s="22">
        <v>896.27959413754229</v>
      </c>
      <c r="F84" s="22">
        <v>1913.9658848614072</v>
      </c>
      <c r="G84" s="22">
        <v>1645.1016635859519</v>
      </c>
      <c r="H84" s="22">
        <v>1468.9500460184527</v>
      </c>
      <c r="I84" s="22">
        <v>2418.4021890916624</v>
      </c>
      <c r="J84" s="22">
        <v>1197.7847426449953</v>
      </c>
      <c r="K84" s="22">
        <v>1134.3932485628959</v>
      </c>
      <c r="L84" s="22">
        <v>2707.1923113054827</v>
      </c>
      <c r="M84" s="22">
        <v>2880.1741437366077</v>
      </c>
      <c r="N84" s="63"/>
      <c r="O84" s="74" t="s">
        <v>345</v>
      </c>
      <c r="P84" s="22">
        <v>1431.7972742656666</v>
      </c>
      <c r="Q84" s="22"/>
      <c r="R84" s="22">
        <v>1252.3168719055477</v>
      </c>
      <c r="S84" s="22" t="s">
        <v>345</v>
      </c>
      <c r="T84" s="68" t="s">
        <v>345</v>
      </c>
      <c r="U84" s="22">
        <v>2739.5079594790159</v>
      </c>
      <c r="V84" s="22" t="s">
        <v>345</v>
      </c>
      <c r="W84" s="22" t="s">
        <v>345</v>
      </c>
      <c r="X84" s="22">
        <v>2263.4827032739445</v>
      </c>
      <c r="Y84" s="63" t="s">
        <v>345</v>
      </c>
      <c r="Z84" s="22" t="s">
        <v>345</v>
      </c>
      <c r="AA84" s="22" t="s">
        <v>345</v>
      </c>
      <c r="AB84" s="22" t="s">
        <v>345</v>
      </c>
      <c r="AC84" s="22" t="s">
        <v>345</v>
      </c>
      <c r="AD84" s="22" t="s">
        <v>345</v>
      </c>
      <c r="AE84" s="22" t="s">
        <v>345</v>
      </c>
      <c r="AF84" s="22" t="s">
        <v>345</v>
      </c>
      <c r="AG84" s="63" t="s">
        <v>345</v>
      </c>
      <c r="AH84" s="22" t="s">
        <v>345</v>
      </c>
      <c r="AI84" s="22" t="s">
        <v>345</v>
      </c>
      <c r="AJ84" s="22" t="s">
        <v>345</v>
      </c>
      <c r="AK84" s="22" t="s">
        <v>345</v>
      </c>
      <c r="AL84" s="22" t="s">
        <v>345</v>
      </c>
      <c r="AM84" s="22"/>
      <c r="AN84" s="22"/>
      <c r="AO84" s="63" t="s">
        <v>345</v>
      </c>
      <c r="AP84" s="22" t="s">
        <v>345</v>
      </c>
      <c r="AQ84" s="22" t="s">
        <v>345</v>
      </c>
      <c r="AR84" s="63" t="s">
        <v>345</v>
      </c>
      <c r="AS84" s="22" t="s">
        <v>345</v>
      </c>
      <c r="AT84" s="22" t="s">
        <v>345</v>
      </c>
      <c r="AU84" s="22" t="s">
        <v>345</v>
      </c>
      <c r="AV84" s="22" t="s">
        <v>345</v>
      </c>
      <c r="AW84" s="22" t="s">
        <v>345</v>
      </c>
      <c r="AX84" s="22" t="s">
        <v>345</v>
      </c>
      <c r="AY84" s="22" t="s">
        <v>345</v>
      </c>
      <c r="AZ84" s="22" t="s">
        <v>345</v>
      </c>
      <c r="BA84" s="22" t="s">
        <v>345</v>
      </c>
      <c r="BB84" s="22" t="s">
        <v>345</v>
      </c>
      <c r="BC84" s="22" t="s">
        <v>345</v>
      </c>
      <c r="BD84" s="22" t="s">
        <v>345</v>
      </c>
      <c r="BE84" s="22" t="s">
        <v>345</v>
      </c>
      <c r="BF84" s="22" t="s">
        <v>345</v>
      </c>
      <c r="BG84" s="22" t="s">
        <v>345</v>
      </c>
      <c r="BH84" s="63" t="s">
        <v>345</v>
      </c>
      <c r="BI84" s="22"/>
      <c r="BJ84" s="22"/>
      <c r="BK84" s="22"/>
      <c r="BL84" s="22"/>
      <c r="BM84" s="22"/>
      <c r="BN84" s="22"/>
      <c r="BO84" s="22"/>
      <c r="BP84" s="22"/>
      <c r="BQ84" s="63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 t="s">
        <v>345</v>
      </c>
      <c r="CD84" s="22" t="s">
        <v>345</v>
      </c>
      <c r="CE84" s="22" t="s">
        <v>345</v>
      </c>
      <c r="CF84" s="22" t="s">
        <v>345</v>
      </c>
      <c r="CG84" s="63" t="s">
        <v>345</v>
      </c>
      <c r="CH84" s="22" t="s">
        <v>345</v>
      </c>
      <c r="CI84" s="63" t="s">
        <v>345</v>
      </c>
      <c r="CJ84" s="22" t="s">
        <v>345</v>
      </c>
      <c r="CK84" s="22"/>
      <c r="CL84" s="74">
        <v>491.39300935093036</v>
      </c>
      <c r="CM84" s="22"/>
      <c r="CN84" s="22" t="s">
        <v>345</v>
      </c>
      <c r="CO84" s="22"/>
      <c r="CP84" s="22" t="s">
        <v>345</v>
      </c>
      <c r="CQ84" s="22"/>
      <c r="CR84" s="22" t="s">
        <v>345</v>
      </c>
      <c r="CS84" s="22" t="s">
        <v>345</v>
      </c>
      <c r="CT84" s="22" t="s">
        <v>345</v>
      </c>
      <c r="CU84" s="22" t="s">
        <v>345</v>
      </c>
      <c r="CV84" s="22" t="s">
        <v>345</v>
      </c>
      <c r="CW84" s="22" t="s">
        <v>345</v>
      </c>
      <c r="CX84" s="22" t="s">
        <v>345</v>
      </c>
      <c r="CY84" s="22" t="s">
        <v>345</v>
      </c>
      <c r="CZ84" s="63" t="s">
        <v>345</v>
      </c>
      <c r="DA84" s="22" t="s">
        <v>345</v>
      </c>
      <c r="DB84" s="22" t="s">
        <v>345</v>
      </c>
      <c r="DC84" s="22" t="s">
        <v>345</v>
      </c>
      <c r="DD84" s="22" t="s">
        <v>345</v>
      </c>
      <c r="DE84" s="22" t="s">
        <v>345</v>
      </c>
      <c r="DF84" s="22" t="s">
        <v>345</v>
      </c>
      <c r="DG84" s="22" t="s">
        <v>345</v>
      </c>
      <c r="DH84" s="63" t="s">
        <v>345</v>
      </c>
      <c r="DI84" s="22" t="s">
        <v>345</v>
      </c>
      <c r="DJ84" s="22" t="s">
        <v>345</v>
      </c>
      <c r="DK84" s="22" t="s">
        <v>345</v>
      </c>
      <c r="DL84" s="22" t="s">
        <v>345</v>
      </c>
      <c r="DM84" s="22" t="s">
        <v>345</v>
      </c>
      <c r="DN84" s="22" t="s">
        <v>345</v>
      </c>
      <c r="DO84" s="22" t="s">
        <v>345</v>
      </c>
      <c r="DP84" s="22" t="s">
        <v>345</v>
      </c>
      <c r="DQ84" s="22" t="s">
        <v>345</v>
      </c>
      <c r="DR84" s="22" t="s">
        <v>345</v>
      </c>
      <c r="DS84" s="22" t="s">
        <v>345</v>
      </c>
      <c r="DT84" s="22" t="s">
        <v>345</v>
      </c>
      <c r="DU84" s="22" t="s">
        <v>345</v>
      </c>
      <c r="DV84" s="22" t="s">
        <v>345</v>
      </c>
      <c r="DW84" s="22" t="s">
        <v>345</v>
      </c>
      <c r="DX84" s="63" t="s">
        <v>345</v>
      </c>
      <c r="DY84" s="63" t="s">
        <v>345</v>
      </c>
      <c r="DZ84" s="22" t="s">
        <v>345</v>
      </c>
      <c r="EA84" s="22" t="s">
        <v>345</v>
      </c>
      <c r="EB84" s="22" t="s">
        <v>345</v>
      </c>
      <c r="EC84" s="22" t="s">
        <v>345</v>
      </c>
      <c r="ED84" s="22" t="s">
        <v>345</v>
      </c>
      <c r="EE84" s="22" t="s">
        <v>345</v>
      </c>
      <c r="EF84" s="22" t="s">
        <v>345</v>
      </c>
      <c r="EG84" s="22" t="s">
        <v>345</v>
      </c>
      <c r="EH84" s="22" t="s">
        <v>345</v>
      </c>
      <c r="EI84" s="22" t="s">
        <v>345</v>
      </c>
      <c r="EJ84" s="22" t="s">
        <v>345</v>
      </c>
      <c r="EK84" s="22" t="s">
        <v>345</v>
      </c>
      <c r="EL84" s="22" t="s">
        <v>345</v>
      </c>
      <c r="EM84" s="22" t="s">
        <v>345</v>
      </c>
      <c r="EN84" s="22" t="s">
        <v>345</v>
      </c>
      <c r="EO84" s="22" t="s">
        <v>345</v>
      </c>
      <c r="EP84" s="22" t="s">
        <v>345</v>
      </c>
      <c r="EQ84" s="22" t="s">
        <v>345</v>
      </c>
      <c r="ER84" s="22" t="s">
        <v>345</v>
      </c>
      <c r="ES84" s="22" t="s">
        <v>345</v>
      </c>
      <c r="ET84" s="22" t="s">
        <v>345</v>
      </c>
      <c r="EU84" s="22" t="s">
        <v>345</v>
      </c>
      <c r="EV84" s="22" t="s">
        <v>345</v>
      </c>
      <c r="EW84" s="22" t="s">
        <v>345</v>
      </c>
      <c r="EX84" s="22" t="s">
        <v>345</v>
      </c>
      <c r="EY84" s="22" t="s">
        <v>345</v>
      </c>
      <c r="EZ84" s="22" t="s">
        <v>345</v>
      </c>
      <c r="FA84" s="22" t="s">
        <v>345</v>
      </c>
      <c r="FB84" s="22" t="s">
        <v>345</v>
      </c>
      <c r="FC84" s="22" t="s">
        <v>345</v>
      </c>
      <c r="FD84" s="22" t="s">
        <v>345</v>
      </c>
      <c r="FE84" s="22" t="s">
        <v>345</v>
      </c>
      <c r="FF84" s="22" t="s">
        <v>345</v>
      </c>
      <c r="FG84" s="22" t="s">
        <v>345</v>
      </c>
      <c r="FH84" s="22" t="s">
        <v>345</v>
      </c>
      <c r="FI84" s="22" t="s">
        <v>345</v>
      </c>
      <c r="FJ84" s="22" t="s">
        <v>345</v>
      </c>
      <c r="FK84" s="22" t="s">
        <v>345</v>
      </c>
      <c r="FL84" s="22" t="s">
        <v>345</v>
      </c>
      <c r="FM84" s="22" t="s">
        <v>345</v>
      </c>
      <c r="FN84" s="22" t="s">
        <v>345</v>
      </c>
      <c r="FO84" s="22" t="s">
        <v>345</v>
      </c>
      <c r="FP84" s="75">
        <v>562.96607104563452</v>
      </c>
      <c r="FQ84" s="22" t="s">
        <v>345</v>
      </c>
      <c r="FR84" s="22" t="s">
        <v>345</v>
      </c>
      <c r="FS84" s="22" t="s">
        <v>345</v>
      </c>
      <c r="FT84" s="22" t="s">
        <v>345</v>
      </c>
      <c r="FU84" s="22" t="s">
        <v>345</v>
      </c>
      <c r="FV84" s="22" t="s">
        <v>345</v>
      </c>
      <c r="FW84" s="22" t="s">
        <v>345</v>
      </c>
      <c r="FX84" s="22" t="s">
        <v>345</v>
      </c>
      <c r="FY84" s="22" t="s">
        <v>345</v>
      </c>
      <c r="FZ84" s="22" t="s">
        <v>345</v>
      </c>
      <c r="GA84" s="63" t="s">
        <v>345</v>
      </c>
      <c r="GB84" s="22" t="s">
        <v>345</v>
      </c>
      <c r="GC84" s="63"/>
    </row>
    <row r="85" spans="1:190" ht="12.75" customHeight="1">
      <c r="A85" s="66">
        <v>1863</v>
      </c>
      <c r="B85" s="22" t="s">
        <v>345</v>
      </c>
      <c r="C85" s="22">
        <v>2403.7985136251036</v>
      </c>
      <c r="D85" s="22">
        <v>1869.3923906871096</v>
      </c>
      <c r="E85" s="22">
        <v>957.63656633221854</v>
      </c>
      <c r="F85" s="22">
        <v>1973.3757623972422</v>
      </c>
      <c r="G85" s="22">
        <v>1748.8435886402754</v>
      </c>
      <c r="H85" s="22">
        <v>1504.2368911512422</v>
      </c>
      <c r="I85" s="22">
        <v>2463.4096594252228</v>
      </c>
      <c r="J85" s="22">
        <v>1199.405860949887</v>
      </c>
      <c r="K85" s="22">
        <v>1183.367237557394</v>
      </c>
      <c r="L85" s="22">
        <v>2582.8233419923322</v>
      </c>
      <c r="M85" s="22">
        <v>2880.6614917313532</v>
      </c>
      <c r="N85" s="63"/>
      <c r="O85" s="74" t="s">
        <v>345</v>
      </c>
      <c r="P85" s="22">
        <v>1279.1912851169011</v>
      </c>
      <c r="Q85" s="22"/>
      <c r="R85" s="22">
        <v>1277.1206274906699</v>
      </c>
      <c r="S85" s="22" t="s">
        <v>345</v>
      </c>
      <c r="T85" s="68" t="s">
        <v>345</v>
      </c>
      <c r="U85" s="22">
        <v>2730.4469273743016</v>
      </c>
      <c r="V85" s="22" t="s">
        <v>345</v>
      </c>
      <c r="W85" s="22" t="s">
        <v>345</v>
      </c>
      <c r="X85" s="22">
        <v>2409.6466613753087</v>
      </c>
      <c r="Y85" s="63" t="s">
        <v>345</v>
      </c>
      <c r="Z85" s="22" t="s">
        <v>345</v>
      </c>
      <c r="AA85" s="22" t="s">
        <v>345</v>
      </c>
      <c r="AB85" s="22" t="s">
        <v>345</v>
      </c>
      <c r="AC85" s="22" t="s">
        <v>345</v>
      </c>
      <c r="AD85" s="22" t="s">
        <v>345</v>
      </c>
      <c r="AE85" s="22" t="s">
        <v>345</v>
      </c>
      <c r="AF85" s="22" t="s">
        <v>345</v>
      </c>
      <c r="AG85" s="63" t="s">
        <v>345</v>
      </c>
      <c r="AH85" s="22" t="s">
        <v>345</v>
      </c>
      <c r="AI85" s="22" t="s">
        <v>345</v>
      </c>
      <c r="AJ85" s="22" t="s">
        <v>345</v>
      </c>
      <c r="AK85" s="22" t="s">
        <v>345</v>
      </c>
      <c r="AL85" s="22" t="s">
        <v>345</v>
      </c>
      <c r="AM85" s="22"/>
      <c r="AN85" s="22"/>
      <c r="AO85" s="63" t="s">
        <v>345</v>
      </c>
      <c r="AP85" s="22" t="s">
        <v>345</v>
      </c>
      <c r="AQ85" s="22" t="s">
        <v>345</v>
      </c>
      <c r="AR85" s="63" t="s">
        <v>345</v>
      </c>
      <c r="AS85" s="22" t="s">
        <v>345</v>
      </c>
      <c r="AT85" s="22" t="s">
        <v>345</v>
      </c>
      <c r="AU85" s="22" t="s">
        <v>345</v>
      </c>
      <c r="AV85" s="22" t="s">
        <v>345</v>
      </c>
      <c r="AW85" s="22" t="s">
        <v>345</v>
      </c>
      <c r="AX85" s="22" t="s">
        <v>345</v>
      </c>
      <c r="AY85" s="22" t="s">
        <v>345</v>
      </c>
      <c r="AZ85" s="22" t="s">
        <v>345</v>
      </c>
      <c r="BA85" s="22" t="s">
        <v>345</v>
      </c>
      <c r="BB85" s="22" t="s">
        <v>345</v>
      </c>
      <c r="BC85" s="22" t="s">
        <v>345</v>
      </c>
      <c r="BD85" s="22" t="s">
        <v>345</v>
      </c>
      <c r="BE85" s="22" t="s">
        <v>345</v>
      </c>
      <c r="BF85" s="22" t="s">
        <v>345</v>
      </c>
      <c r="BG85" s="22" t="s">
        <v>345</v>
      </c>
      <c r="BH85" s="63" t="s">
        <v>345</v>
      </c>
      <c r="BI85" s="22"/>
      <c r="BJ85" s="22"/>
      <c r="BK85" s="22"/>
      <c r="BL85" s="22"/>
      <c r="BM85" s="22"/>
      <c r="BN85" s="22"/>
      <c r="BO85" s="22"/>
      <c r="BP85" s="22"/>
      <c r="BQ85" s="63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 t="s">
        <v>345</v>
      </c>
      <c r="CD85" s="22" t="s">
        <v>345</v>
      </c>
      <c r="CE85" s="22" t="s">
        <v>345</v>
      </c>
      <c r="CF85" s="22" t="s">
        <v>345</v>
      </c>
      <c r="CG85" s="63" t="s">
        <v>345</v>
      </c>
      <c r="CH85" s="22" t="s">
        <v>345</v>
      </c>
      <c r="CI85" s="63" t="s">
        <v>345</v>
      </c>
      <c r="CJ85" s="22" t="s">
        <v>345</v>
      </c>
      <c r="CK85" s="22"/>
      <c r="CL85" s="74">
        <v>493.88574151061408</v>
      </c>
      <c r="CM85" s="22"/>
      <c r="CN85" s="22" t="s">
        <v>345</v>
      </c>
      <c r="CO85" s="22"/>
      <c r="CP85" s="22" t="s">
        <v>345</v>
      </c>
      <c r="CQ85" s="22"/>
      <c r="CR85" s="22" t="s">
        <v>345</v>
      </c>
      <c r="CS85" s="22" t="s">
        <v>345</v>
      </c>
      <c r="CT85" s="22" t="s">
        <v>345</v>
      </c>
      <c r="CU85" s="22" t="s">
        <v>345</v>
      </c>
      <c r="CV85" s="22" t="s">
        <v>345</v>
      </c>
      <c r="CW85" s="22" t="s">
        <v>345</v>
      </c>
      <c r="CX85" s="22" t="s">
        <v>345</v>
      </c>
      <c r="CY85" s="22" t="s">
        <v>345</v>
      </c>
      <c r="CZ85" s="63" t="s">
        <v>345</v>
      </c>
      <c r="DA85" s="22" t="s">
        <v>345</v>
      </c>
      <c r="DB85" s="22" t="s">
        <v>345</v>
      </c>
      <c r="DC85" s="22" t="s">
        <v>345</v>
      </c>
      <c r="DD85" s="22" t="s">
        <v>345</v>
      </c>
      <c r="DE85" s="22" t="s">
        <v>345</v>
      </c>
      <c r="DF85" s="22" t="s">
        <v>345</v>
      </c>
      <c r="DG85" s="22" t="s">
        <v>345</v>
      </c>
      <c r="DH85" s="63" t="s">
        <v>345</v>
      </c>
      <c r="DI85" s="22" t="s">
        <v>345</v>
      </c>
      <c r="DJ85" s="22" t="s">
        <v>345</v>
      </c>
      <c r="DK85" s="22" t="s">
        <v>345</v>
      </c>
      <c r="DL85" s="22" t="s">
        <v>345</v>
      </c>
      <c r="DM85" s="22" t="s">
        <v>345</v>
      </c>
      <c r="DN85" s="22" t="s">
        <v>345</v>
      </c>
      <c r="DO85" s="22" t="s">
        <v>345</v>
      </c>
      <c r="DP85" s="22" t="s">
        <v>345</v>
      </c>
      <c r="DQ85" s="22" t="s">
        <v>345</v>
      </c>
      <c r="DR85" s="22" t="s">
        <v>345</v>
      </c>
      <c r="DS85" s="22" t="s">
        <v>345</v>
      </c>
      <c r="DT85" s="22" t="s">
        <v>345</v>
      </c>
      <c r="DU85" s="22" t="s">
        <v>345</v>
      </c>
      <c r="DV85" s="22" t="s">
        <v>345</v>
      </c>
      <c r="DW85" s="22" t="s">
        <v>345</v>
      </c>
      <c r="DX85" s="63" t="s">
        <v>345</v>
      </c>
      <c r="DY85" s="63" t="s">
        <v>345</v>
      </c>
      <c r="DZ85" s="22" t="s">
        <v>345</v>
      </c>
      <c r="EA85" s="22" t="s">
        <v>345</v>
      </c>
      <c r="EB85" s="22" t="s">
        <v>345</v>
      </c>
      <c r="EC85" s="22" t="s">
        <v>345</v>
      </c>
      <c r="ED85" s="22" t="s">
        <v>345</v>
      </c>
      <c r="EE85" s="22" t="s">
        <v>345</v>
      </c>
      <c r="EF85" s="22" t="s">
        <v>345</v>
      </c>
      <c r="EG85" s="22" t="s">
        <v>345</v>
      </c>
      <c r="EH85" s="22" t="s">
        <v>345</v>
      </c>
      <c r="EI85" s="22" t="s">
        <v>345</v>
      </c>
      <c r="EJ85" s="22" t="s">
        <v>345</v>
      </c>
      <c r="EK85" s="22" t="s">
        <v>345</v>
      </c>
      <c r="EL85" s="22" t="s">
        <v>345</v>
      </c>
      <c r="EM85" s="22" t="s">
        <v>345</v>
      </c>
      <c r="EN85" s="22" t="s">
        <v>345</v>
      </c>
      <c r="EO85" s="22" t="s">
        <v>345</v>
      </c>
      <c r="EP85" s="22" t="s">
        <v>345</v>
      </c>
      <c r="EQ85" s="22" t="s">
        <v>345</v>
      </c>
      <c r="ER85" s="22" t="s">
        <v>345</v>
      </c>
      <c r="ES85" s="22" t="s">
        <v>345</v>
      </c>
      <c r="ET85" s="22" t="s">
        <v>345</v>
      </c>
      <c r="EU85" s="22" t="s">
        <v>345</v>
      </c>
      <c r="EV85" s="22" t="s">
        <v>345</v>
      </c>
      <c r="EW85" s="22" t="s">
        <v>345</v>
      </c>
      <c r="EX85" s="22" t="s">
        <v>345</v>
      </c>
      <c r="EY85" s="22" t="s">
        <v>345</v>
      </c>
      <c r="EZ85" s="22" t="s">
        <v>345</v>
      </c>
      <c r="FA85" s="22" t="s">
        <v>345</v>
      </c>
      <c r="FB85" s="22" t="s">
        <v>345</v>
      </c>
      <c r="FC85" s="22" t="s">
        <v>345</v>
      </c>
      <c r="FD85" s="22" t="s">
        <v>345</v>
      </c>
      <c r="FE85" s="22" t="s">
        <v>345</v>
      </c>
      <c r="FF85" s="22" t="s">
        <v>345</v>
      </c>
      <c r="FG85" s="22" t="s">
        <v>345</v>
      </c>
      <c r="FH85" s="22" t="s">
        <v>345</v>
      </c>
      <c r="FI85" s="22" t="s">
        <v>345</v>
      </c>
      <c r="FJ85" s="22" t="s">
        <v>345</v>
      </c>
      <c r="FK85" s="22" t="s">
        <v>345</v>
      </c>
      <c r="FL85" s="22" t="s">
        <v>345</v>
      </c>
      <c r="FM85" s="22" t="s">
        <v>345</v>
      </c>
      <c r="FN85" s="22" t="s">
        <v>345</v>
      </c>
      <c r="FO85" s="22" t="s">
        <v>345</v>
      </c>
      <c r="FP85" s="75">
        <v>601.48632140339998</v>
      </c>
      <c r="FQ85" s="22" t="s">
        <v>345</v>
      </c>
      <c r="FR85" s="22" t="s">
        <v>345</v>
      </c>
      <c r="FS85" s="22" t="s">
        <v>345</v>
      </c>
      <c r="FT85" s="22" t="s">
        <v>345</v>
      </c>
      <c r="FU85" s="22" t="s">
        <v>345</v>
      </c>
      <c r="FV85" s="22" t="s">
        <v>345</v>
      </c>
      <c r="FW85" s="22" t="s">
        <v>345</v>
      </c>
      <c r="FX85" s="22" t="s">
        <v>345</v>
      </c>
      <c r="FY85" s="22" t="s">
        <v>345</v>
      </c>
      <c r="FZ85" s="22" t="s">
        <v>345</v>
      </c>
      <c r="GA85" s="63" t="s">
        <v>345</v>
      </c>
      <c r="GB85" s="22" t="s">
        <v>345</v>
      </c>
      <c r="GC85" s="63"/>
    </row>
    <row r="86" spans="1:190" ht="12.75" customHeight="1">
      <c r="A86" s="66">
        <v>1864</v>
      </c>
      <c r="B86" s="22" t="s">
        <v>345</v>
      </c>
      <c r="C86" s="22">
        <v>2466.079114572658</v>
      </c>
      <c r="D86" s="22">
        <v>1832.8643781654475</v>
      </c>
      <c r="E86" s="22">
        <v>968.56039713182577</v>
      </c>
      <c r="F86" s="22">
        <v>1987.744321183307</v>
      </c>
      <c r="G86" s="22">
        <v>1779.9053241848837</v>
      </c>
      <c r="H86" s="22">
        <v>1506.4012512776419</v>
      </c>
      <c r="I86" s="22">
        <v>2560.9447162162619</v>
      </c>
      <c r="J86" s="22">
        <v>1242.4409620955655</v>
      </c>
      <c r="K86" s="22">
        <v>1204.4129324492367</v>
      </c>
      <c r="L86" s="22">
        <v>2362.2870064711869</v>
      </c>
      <c r="M86" s="22">
        <v>2935.4600898063136</v>
      </c>
      <c r="N86" s="63"/>
      <c r="O86" s="74" t="s">
        <v>345</v>
      </c>
      <c r="P86" s="22">
        <v>1162.5732613288371</v>
      </c>
      <c r="Q86" s="22"/>
      <c r="R86" s="22">
        <v>1273.7014624306605</v>
      </c>
      <c r="S86" s="22" t="s">
        <v>345</v>
      </c>
      <c r="T86" s="68" t="s">
        <v>345</v>
      </c>
      <c r="U86" s="22">
        <v>2895.6521739130435</v>
      </c>
      <c r="V86" s="22" t="s">
        <v>345</v>
      </c>
      <c r="W86" s="22" t="s">
        <v>345</v>
      </c>
      <c r="X86" s="22">
        <v>2488.9045823175979</v>
      </c>
      <c r="Y86" s="63" t="s">
        <v>345</v>
      </c>
      <c r="Z86" s="22" t="s">
        <v>345</v>
      </c>
      <c r="AA86" s="22" t="s">
        <v>345</v>
      </c>
      <c r="AB86" s="22" t="s">
        <v>345</v>
      </c>
      <c r="AC86" s="22" t="s">
        <v>345</v>
      </c>
      <c r="AD86" s="22" t="s">
        <v>345</v>
      </c>
      <c r="AE86" s="22" t="s">
        <v>345</v>
      </c>
      <c r="AF86" s="22" t="s">
        <v>345</v>
      </c>
      <c r="AG86" s="63" t="s">
        <v>345</v>
      </c>
      <c r="AH86" s="22" t="s">
        <v>345</v>
      </c>
      <c r="AI86" s="22" t="s">
        <v>345</v>
      </c>
      <c r="AJ86" s="22" t="s">
        <v>345</v>
      </c>
      <c r="AK86" s="22" t="s">
        <v>345</v>
      </c>
      <c r="AL86" s="22" t="s">
        <v>345</v>
      </c>
      <c r="AM86" s="22"/>
      <c r="AN86" s="22"/>
      <c r="AO86" s="63" t="s">
        <v>345</v>
      </c>
      <c r="AP86" s="22" t="s">
        <v>345</v>
      </c>
      <c r="AQ86" s="22" t="s">
        <v>345</v>
      </c>
      <c r="AR86" s="63" t="s">
        <v>345</v>
      </c>
      <c r="AS86" s="22" t="s">
        <v>345</v>
      </c>
      <c r="AT86" s="22" t="s">
        <v>345</v>
      </c>
      <c r="AU86" s="22" t="s">
        <v>345</v>
      </c>
      <c r="AV86" s="22" t="s">
        <v>345</v>
      </c>
      <c r="AW86" s="22" t="s">
        <v>345</v>
      </c>
      <c r="AX86" s="22" t="s">
        <v>345</v>
      </c>
      <c r="AY86" s="22" t="s">
        <v>345</v>
      </c>
      <c r="AZ86" s="22" t="s">
        <v>345</v>
      </c>
      <c r="BA86" s="22" t="s">
        <v>345</v>
      </c>
      <c r="BB86" s="22" t="s">
        <v>345</v>
      </c>
      <c r="BC86" s="22" t="s">
        <v>345</v>
      </c>
      <c r="BD86" s="22" t="s">
        <v>345</v>
      </c>
      <c r="BE86" s="22" t="s">
        <v>345</v>
      </c>
      <c r="BF86" s="22" t="s">
        <v>345</v>
      </c>
      <c r="BG86" s="22" t="s">
        <v>345</v>
      </c>
      <c r="BH86" s="63" t="s">
        <v>345</v>
      </c>
      <c r="BI86" s="22"/>
      <c r="BJ86" s="22"/>
      <c r="BK86" s="22"/>
      <c r="BL86" s="22"/>
      <c r="BM86" s="22"/>
      <c r="BN86" s="22"/>
      <c r="BO86" s="22"/>
      <c r="BP86" s="22"/>
      <c r="BQ86" s="63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 t="s">
        <v>345</v>
      </c>
      <c r="CD86" s="22" t="s">
        <v>345</v>
      </c>
      <c r="CE86" s="22" t="s">
        <v>345</v>
      </c>
      <c r="CF86" s="22" t="s">
        <v>345</v>
      </c>
      <c r="CG86" s="63" t="s">
        <v>345</v>
      </c>
      <c r="CH86" s="22" t="s">
        <v>345</v>
      </c>
      <c r="CI86" s="63" t="s">
        <v>345</v>
      </c>
      <c r="CJ86" s="22" t="s">
        <v>345</v>
      </c>
      <c r="CK86" s="22"/>
      <c r="CL86" s="74">
        <v>487.57562531240961</v>
      </c>
      <c r="CM86" s="22"/>
      <c r="CN86" s="22" t="s">
        <v>345</v>
      </c>
      <c r="CO86" s="22"/>
      <c r="CP86" s="22" t="s">
        <v>345</v>
      </c>
      <c r="CQ86" s="22"/>
      <c r="CR86" s="22" t="s">
        <v>345</v>
      </c>
      <c r="CS86" s="22" t="s">
        <v>345</v>
      </c>
      <c r="CT86" s="22" t="s">
        <v>345</v>
      </c>
      <c r="CU86" s="22" t="s">
        <v>345</v>
      </c>
      <c r="CV86" s="22" t="s">
        <v>345</v>
      </c>
      <c r="CW86" s="22" t="s">
        <v>345</v>
      </c>
      <c r="CX86" s="22" t="s">
        <v>345</v>
      </c>
      <c r="CY86" s="22" t="s">
        <v>345</v>
      </c>
      <c r="CZ86" s="63" t="s">
        <v>345</v>
      </c>
      <c r="DA86" s="22" t="s">
        <v>345</v>
      </c>
      <c r="DB86" s="22" t="s">
        <v>345</v>
      </c>
      <c r="DC86" s="22" t="s">
        <v>345</v>
      </c>
      <c r="DD86" s="22" t="s">
        <v>345</v>
      </c>
      <c r="DE86" s="22" t="s">
        <v>345</v>
      </c>
      <c r="DF86" s="22" t="s">
        <v>345</v>
      </c>
      <c r="DG86" s="22" t="s">
        <v>345</v>
      </c>
      <c r="DH86" s="63" t="s">
        <v>345</v>
      </c>
      <c r="DI86" s="22" t="s">
        <v>345</v>
      </c>
      <c r="DJ86" s="22" t="s">
        <v>345</v>
      </c>
      <c r="DK86" s="22" t="s">
        <v>345</v>
      </c>
      <c r="DL86" s="22" t="s">
        <v>345</v>
      </c>
      <c r="DM86" s="22" t="s">
        <v>345</v>
      </c>
      <c r="DN86" s="22" t="s">
        <v>345</v>
      </c>
      <c r="DO86" s="22" t="s">
        <v>345</v>
      </c>
      <c r="DP86" s="22" t="s">
        <v>345</v>
      </c>
      <c r="DQ86" s="22" t="s">
        <v>345</v>
      </c>
      <c r="DR86" s="22" t="s">
        <v>345</v>
      </c>
      <c r="DS86" s="22" t="s">
        <v>345</v>
      </c>
      <c r="DT86" s="22" t="s">
        <v>345</v>
      </c>
      <c r="DU86" s="22" t="s">
        <v>345</v>
      </c>
      <c r="DV86" s="22" t="s">
        <v>345</v>
      </c>
      <c r="DW86" s="22" t="s">
        <v>345</v>
      </c>
      <c r="DX86" s="63" t="s">
        <v>345</v>
      </c>
      <c r="DY86" s="63" t="s">
        <v>345</v>
      </c>
      <c r="DZ86" s="22" t="s">
        <v>345</v>
      </c>
      <c r="EA86" s="22" t="s">
        <v>345</v>
      </c>
      <c r="EB86" s="22" t="s">
        <v>345</v>
      </c>
      <c r="EC86" s="22" t="s">
        <v>345</v>
      </c>
      <c r="ED86" s="22" t="s">
        <v>345</v>
      </c>
      <c r="EE86" s="22" t="s">
        <v>345</v>
      </c>
      <c r="EF86" s="22" t="s">
        <v>345</v>
      </c>
      <c r="EG86" s="22" t="s">
        <v>345</v>
      </c>
      <c r="EH86" s="22" t="s">
        <v>345</v>
      </c>
      <c r="EI86" s="22" t="s">
        <v>345</v>
      </c>
      <c r="EJ86" s="22" t="s">
        <v>345</v>
      </c>
      <c r="EK86" s="22" t="s">
        <v>345</v>
      </c>
      <c r="EL86" s="22" t="s">
        <v>345</v>
      </c>
      <c r="EM86" s="22" t="s">
        <v>345</v>
      </c>
      <c r="EN86" s="22" t="s">
        <v>345</v>
      </c>
      <c r="EO86" s="22" t="s">
        <v>345</v>
      </c>
      <c r="EP86" s="22" t="s">
        <v>345</v>
      </c>
      <c r="EQ86" s="22" t="s">
        <v>345</v>
      </c>
      <c r="ER86" s="22" t="s">
        <v>345</v>
      </c>
      <c r="ES86" s="22" t="s">
        <v>345</v>
      </c>
      <c r="ET86" s="22" t="s">
        <v>345</v>
      </c>
      <c r="EU86" s="22" t="s">
        <v>345</v>
      </c>
      <c r="EV86" s="22" t="s">
        <v>345</v>
      </c>
      <c r="EW86" s="22" t="s">
        <v>345</v>
      </c>
      <c r="EX86" s="22" t="s">
        <v>345</v>
      </c>
      <c r="EY86" s="22" t="s">
        <v>345</v>
      </c>
      <c r="EZ86" s="22" t="s">
        <v>345</v>
      </c>
      <c r="FA86" s="22" t="s">
        <v>345</v>
      </c>
      <c r="FB86" s="22" t="s">
        <v>345</v>
      </c>
      <c r="FC86" s="22" t="s">
        <v>345</v>
      </c>
      <c r="FD86" s="22" t="s">
        <v>345</v>
      </c>
      <c r="FE86" s="22" t="s">
        <v>345</v>
      </c>
      <c r="FF86" s="22" t="s">
        <v>345</v>
      </c>
      <c r="FG86" s="22" t="s">
        <v>345</v>
      </c>
      <c r="FH86" s="22" t="s">
        <v>345</v>
      </c>
      <c r="FI86" s="22" t="s">
        <v>345</v>
      </c>
      <c r="FJ86" s="22" t="s">
        <v>345</v>
      </c>
      <c r="FK86" s="22" t="s">
        <v>345</v>
      </c>
      <c r="FL86" s="22" t="s">
        <v>345</v>
      </c>
      <c r="FM86" s="22" t="s">
        <v>345</v>
      </c>
      <c r="FN86" s="22" t="s">
        <v>345</v>
      </c>
      <c r="FO86" s="22" t="s">
        <v>345</v>
      </c>
      <c r="FP86" s="75">
        <v>839.47254477501485</v>
      </c>
      <c r="FQ86" s="22" t="s">
        <v>345</v>
      </c>
      <c r="FR86" s="22" t="s">
        <v>345</v>
      </c>
      <c r="FS86" s="22" t="s">
        <v>345</v>
      </c>
      <c r="FT86" s="22" t="s">
        <v>345</v>
      </c>
      <c r="FU86" s="22" t="s">
        <v>345</v>
      </c>
      <c r="FV86" s="22" t="s">
        <v>345</v>
      </c>
      <c r="FW86" s="22" t="s">
        <v>345</v>
      </c>
      <c r="FX86" s="22" t="s">
        <v>345</v>
      </c>
      <c r="FY86" s="22" t="s">
        <v>345</v>
      </c>
      <c r="FZ86" s="22" t="s">
        <v>345</v>
      </c>
      <c r="GA86" s="63" t="s">
        <v>345</v>
      </c>
      <c r="GB86" s="22" t="s">
        <v>345</v>
      </c>
      <c r="GC86" s="63"/>
    </row>
    <row r="87" spans="1:190" ht="12.75" customHeight="1">
      <c r="A87" s="66">
        <v>1865</v>
      </c>
      <c r="B87" s="22" t="s">
        <v>345</v>
      </c>
      <c r="C87" s="22">
        <v>2448.0162767039674</v>
      </c>
      <c r="D87" s="22">
        <v>1874.9305169538632</v>
      </c>
      <c r="E87" s="22">
        <v>951.44571740316417</v>
      </c>
      <c r="F87" s="22">
        <v>1924.1714886901632</v>
      </c>
      <c r="G87" s="22">
        <v>1769.5955737057041</v>
      </c>
      <c r="H87" s="22">
        <v>1597.1425384108165</v>
      </c>
      <c r="I87" s="22">
        <v>2565.6705584523984</v>
      </c>
      <c r="J87" s="22">
        <v>1292.9464813776924</v>
      </c>
      <c r="K87" s="22">
        <v>1225.2874537824953</v>
      </c>
      <c r="L87" s="22">
        <v>2633.8837461427966</v>
      </c>
      <c r="M87" s="22">
        <v>3000.963807371465</v>
      </c>
      <c r="N87" s="63"/>
      <c r="O87" s="74" t="s">
        <v>345</v>
      </c>
      <c r="P87" s="22">
        <v>1242.9440499146826</v>
      </c>
      <c r="Q87" s="22">
        <v>891.45441561532971</v>
      </c>
      <c r="R87" s="22">
        <v>1230.2763819095476</v>
      </c>
      <c r="S87" s="22" t="s">
        <v>345</v>
      </c>
      <c r="T87" s="68" t="s">
        <v>345</v>
      </c>
      <c r="U87" s="22">
        <v>2761.8741976893457</v>
      </c>
      <c r="V87" s="22" t="s">
        <v>345</v>
      </c>
      <c r="W87" s="22" t="s">
        <v>345</v>
      </c>
      <c r="X87" s="22">
        <v>2360.2391262424535</v>
      </c>
      <c r="Y87" s="63" t="s">
        <v>345</v>
      </c>
      <c r="Z87" s="22" t="s">
        <v>345</v>
      </c>
      <c r="AA87" s="22" t="s">
        <v>345</v>
      </c>
      <c r="AB87" s="22" t="s">
        <v>345</v>
      </c>
      <c r="AC87" s="22" t="s">
        <v>345</v>
      </c>
      <c r="AD87" s="22" t="s">
        <v>345</v>
      </c>
      <c r="AE87" s="22" t="s">
        <v>345</v>
      </c>
      <c r="AF87" s="22" t="s">
        <v>345</v>
      </c>
      <c r="AG87" s="63" t="s">
        <v>345</v>
      </c>
      <c r="AH87" s="22" t="s">
        <v>345</v>
      </c>
      <c r="AI87" s="22" t="s">
        <v>345</v>
      </c>
      <c r="AJ87" s="22" t="s">
        <v>345</v>
      </c>
      <c r="AK87" s="22" t="s">
        <v>345</v>
      </c>
      <c r="AL87" s="22" t="s">
        <v>345</v>
      </c>
      <c r="AM87" s="22"/>
      <c r="AN87" s="22"/>
      <c r="AO87" s="63" t="s">
        <v>345</v>
      </c>
      <c r="AP87" s="22" t="s">
        <v>345</v>
      </c>
      <c r="AQ87" s="22" t="s">
        <v>345</v>
      </c>
      <c r="AR87" s="63" t="s">
        <v>345</v>
      </c>
      <c r="AS87" s="22" t="s">
        <v>345</v>
      </c>
      <c r="AT87" s="22" t="s">
        <v>345</v>
      </c>
      <c r="AU87" s="22" t="s">
        <v>345</v>
      </c>
      <c r="AV87" s="22" t="s">
        <v>345</v>
      </c>
      <c r="AW87" s="22" t="s">
        <v>345</v>
      </c>
      <c r="AX87" s="22" t="s">
        <v>345</v>
      </c>
      <c r="AY87" s="22" t="s">
        <v>345</v>
      </c>
      <c r="AZ87" s="22" t="s">
        <v>345</v>
      </c>
      <c r="BA87" s="22" t="s">
        <v>345</v>
      </c>
      <c r="BB87" s="22" t="s">
        <v>345</v>
      </c>
      <c r="BC87" s="22" t="s">
        <v>345</v>
      </c>
      <c r="BD87" s="22" t="s">
        <v>345</v>
      </c>
      <c r="BE87" s="22" t="s">
        <v>345</v>
      </c>
      <c r="BF87" s="22" t="s">
        <v>345</v>
      </c>
      <c r="BG87" s="22" t="s">
        <v>345</v>
      </c>
      <c r="BH87" s="63" t="s">
        <v>345</v>
      </c>
      <c r="BI87" s="22"/>
      <c r="BJ87" s="22"/>
      <c r="BK87" s="22"/>
      <c r="BL87" s="22"/>
      <c r="BM87" s="22"/>
      <c r="BN87" s="22"/>
      <c r="BO87" s="22"/>
      <c r="BP87" s="22"/>
      <c r="BQ87" s="63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 t="s">
        <v>345</v>
      </c>
      <c r="CD87" s="22" t="s">
        <v>345</v>
      </c>
      <c r="CE87" s="22" t="s">
        <v>345</v>
      </c>
      <c r="CF87" s="22" t="s">
        <v>345</v>
      </c>
      <c r="CG87" s="63" t="s">
        <v>345</v>
      </c>
      <c r="CH87" s="22" t="s">
        <v>345</v>
      </c>
      <c r="CI87" s="63" t="s">
        <v>345</v>
      </c>
      <c r="CJ87" s="22" t="s">
        <v>345</v>
      </c>
      <c r="CK87" s="22"/>
      <c r="CL87" s="74">
        <v>501.01286895269834</v>
      </c>
      <c r="CM87" s="22"/>
      <c r="CN87" s="22" t="s">
        <v>345</v>
      </c>
      <c r="CO87" s="22"/>
      <c r="CP87" s="22" t="s">
        <v>345</v>
      </c>
      <c r="CQ87" s="22"/>
      <c r="CR87" s="22" t="s">
        <v>345</v>
      </c>
      <c r="CS87" s="22" t="s">
        <v>345</v>
      </c>
      <c r="CT87" s="22" t="s">
        <v>345</v>
      </c>
      <c r="CU87" s="22" t="s">
        <v>345</v>
      </c>
      <c r="CV87" s="22" t="s">
        <v>345</v>
      </c>
      <c r="CW87" s="22" t="s">
        <v>345</v>
      </c>
      <c r="CX87" s="22" t="s">
        <v>345</v>
      </c>
      <c r="CY87" s="22" t="s">
        <v>345</v>
      </c>
      <c r="CZ87" s="63" t="s">
        <v>345</v>
      </c>
      <c r="DA87" s="22" t="s">
        <v>345</v>
      </c>
      <c r="DB87" s="22" t="s">
        <v>345</v>
      </c>
      <c r="DC87" s="22" t="s">
        <v>345</v>
      </c>
      <c r="DD87" s="22" t="s">
        <v>345</v>
      </c>
      <c r="DE87" s="22" t="s">
        <v>345</v>
      </c>
      <c r="DF87" s="22" t="s">
        <v>345</v>
      </c>
      <c r="DG87" s="22" t="s">
        <v>345</v>
      </c>
      <c r="DH87" s="63" t="s">
        <v>345</v>
      </c>
      <c r="DI87" s="22" t="s">
        <v>345</v>
      </c>
      <c r="DJ87" s="22" t="s">
        <v>345</v>
      </c>
      <c r="DK87" s="22" t="s">
        <v>345</v>
      </c>
      <c r="DL87" s="22" t="s">
        <v>345</v>
      </c>
      <c r="DM87" s="22" t="s">
        <v>345</v>
      </c>
      <c r="DN87" s="22" t="s">
        <v>345</v>
      </c>
      <c r="DO87" s="22" t="s">
        <v>345</v>
      </c>
      <c r="DP87" s="22" t="s">
        <v>345</v>
      </c>
      <c r="DQ87" s="22" t="s">
        <v>345</v>
      </c>
      <c r="DR87" s="22" t="s">
        <v>345</v>
      </c>
      <c r="DS87" s="22" t="s">
        <v>345</v>
      </c>
      <c r="DT87" s="22" t="s">
        <v>345</v>
      </c>
      <c r="DU87" s="22" t="s">
        <v>345</v>
      </c>
      <c r="DV87" s="22" t="s">
        <v>345</v>
      </c>
      <c r="DW87" s="22" t="s">
        <v>345</v>
      </c>
      <c r="DX87" s="63" t="s">
        <v>345</v>
      </c>
      <c r="DY87" s="63" t="s">
        <v>345</v>
      </c>
      <c r="DZ87" s="22" t="s">
        <v>345</v>
      </c>
      <c r="EA87" s="22" t="s">
        <v>345</v>
      </c>
      <c r="EB87" s="22" t="s">
        <v>345</v>
      </c>
      <c r="EC87" s="22" t="s">
        <v>345</v>
      </c>
      <c r="ED87" s="22" t="s">
        <v>345</v>
      </c>
      <c r="EE87" s="22" t="s">
        <v>345</v>
      </c>
      <c r="EF87" s="22" t="s">
        <v>345</v>
      </c>
      <c r="EG87" s="22" t="s">
        <v>345</v>
      </c>
      <c r="EH87" s="22" t="s">
        <v>345</v>
      </c>
      <c r="EI87" s="22" t="s">
        <v>345</v>
      </c>
      <c r="EJ87" s="22" t="s">
        <v>345</v>
      </c>
      <c r="EK87" s="22" t="s">
        <v>345</v>
      </c>
      <c r="EL87" s="22" t="s">
        <v>345</v>
      </c>
      <c r="EM87" s="22" t="s">
        <v>345</v>
      </c>
      <c r="EN87" s="22" t="s">
        <v>345</v>
      </c>
      <c r="EO87" s="22" t="s">
        <v>345</v>
      </c>
      <c r="EP87" s="22" t="s">
        <v>345</v>
      </c>
      <c r="EQ87" s="22" t="s">
        <v>345</v>
      </c>
      <c r="ER87" s="22" t="s">
        <v>345</v>
      </c>
      <c r="ES87" s="22" t="s">
        <v>345</v>
      </c>
      <c r="ET87" s="22" t="s">
        <v>345</v>
      </c>
      <c r="EU87" s="22" t="s">
        <v>345</v>
      </c>
      <c r="EV87" s="22" t="s">
        <v>345</v>
      </c>
      <c r="EW87" s="22" t="s">
        <v>345</v>
      </c>
      <c r="EX87" s="22" t="s">
        <v>345</v>
      </c>
      <c r="EY87" s="22" t="s">
        <v>345</v>
      </c>
      <c r="EZ87" s="22" t="s">
        <v>345</v>
      </c>
      <c r="FA87" s="22" t="s">
        <v>345</v>
      </c>
      <c r="FB87" s="22" t="s">
        <v>345</v>
      </c>
      <c r="FC87" s="22" t="s">
        <v>345</v>
      </c>
      <c r="FD87" s="22" t="s">
        <v>345</v>
      </c>
      <c r="FE87" s="22" t="s">
        <v>345</v>
      </c>
      <c r="FF87" s="22" t="s">
        <v>345</v>
      </c>
      <c r="FG87" s="22" t="s">
        <v>345</v>
      </c>
      <c r="FH87" s="22" t="s">
        <v>345</v>
      </c>
      <c r="FI87" s="22" t="s">
        <v>345</v>
      </c>
      <c r="FJ87" s="22" t="s">
        <v>345</v>
      </c>
      <c r="FK87" s="22" t="s">
        <v>345</v>
      </c>
      <c r="FL87" s="22" t="s">
        <v>345</v>
      </c>
      <c r="FM87" s="22" t="s">
        <v>345</v>
      </c>
      <c r="FN87" s="22" t="s">
        <v>345</v>
      </c>
      <c r="FO87" s="22" t="s">
        <v>345</v>
      </c>
      <c r="FP87" s="75">
        <v>618.27342031241437</v>
      </c>
      <c r="FQ87" s="22" t="s">
        <v>345</v>
      </c>
      <c r="FR87" s="22" t="s">
        <v>345</v>
      </c>
      <c r="FS87" s="22" t="s">
        <v>345</v>
      </c>
      <c r="FT87" s="22" t="s">
        <v>345</v>
      </c>
      <c r="FU87" s="22" t="s">
        <v>345</v>
      </c>
      <c r="FV87" s="22" t="s">
        <v>345</v>
      </c>
      <c r="FW87" s="22" t="s">
        <v>345</v>
      </c>
      <c r="FX87" s="22" t="s">
        <v>345</v>
      </c>
      <c r="FY87" s="22" t="s">
        <v>345</v>
      </c>
      <c r="FZ87" s="22" t="s">
        <v>345</v>
      </c>
      <c r="GA87" s="63" t="s">
        <v>345</v>
      </c>
      <c r="GB87" s="22" t="s">
        <v>345</v>
      </c>
      <c r="GC87" s="63"/>
    </row>
    <row r="88" spans="1:190" ht="12.75" customHeight="1">
      <c r="A88" s="66">
        <v>1866</v>
      </c>
      <c r="B88" s="22" t="s">
        <v>345</v>
      </c>
      <c r="C88" s="22">
        <v>2502.6262626262628</v>
      </c>
      <c r="D88" s="22">
        <v>1859.4266813671445</v>
      </c>
      <c r="E88" s="22">
        <v>958.1521739130435</v>
      </c>
      <c r="F88" s="22">
        <v>1934.1123949579833</v>
      </c>
      <c r="G88" s="22">
        <v>1771.0051580132483</v>
      </c>
      <c r="H88" s="22">
        <v>1594.4751879707035</v>
      </c>
      <c r="I88" s="22">
        <v>2661.8012451636464</v>
      </c>
      <c r="J88" s="22">
        <v>1303.797549777036</v>
      </c>
      <c r="K88" s="22">
        <v>1205.1196214767192</v>
      </c>
      <c r="L88" s="22">
        <v>2569.7206181752949</v>
      </c>
      <c r="M88" s="22">
        <v>3023.0578921326073</v>
      </c>
      <c r="N88" s="63"/>
      <c r="O88" s="74" t="s">
        <v>345</v>
      </c>
      <c r="P88" s="22">
        <v>1186.2988890097358</v>
      </c>
      <c r="Q88" s="22">
        <v>919.78230004732609</v>
      </c>
      <c r="R88" s="22">
        <v>1290.1852779168753</v>
      </c>
      <c r="S88" s="22" t="s">
        <v>345</v>
      </c>
      <c r="T88" s="68" t="s">
        <v>345</v>
      </c>
      <c r="U88" s="22">
        <v>2843.3809819763828</v>
      </c>
      <c r="V88" s="22" t="s">
        <v>345</v>
      </c>
      <c r="W88" s="22" t="s">
        <v>345</v>
      </c>
      <c r="X88" s="22">
        <v>2341.7113005676324</v>
      </c>
      <c r="Y88" s="63" t="s">
        <v>345</v>
      </c>
      <c r="Z88" s="22" t="s">
        <v>345</v>
      </c>
      <c r="AA88" s="22" t="s">
        <v>345</v>
      </c>
      <c r="AB88" s="22" t="s">
        <v>345</v>
      </c>
      <c r="AC88" s="22" t="s">
        <v>345</v>
      </c>
      <c r="AD88" s="22" t="s">
        <v>345</v>
      </c>
      <c r="AE88" s="22" t="s">
        <v>345</v>
      </c>
      <c r="AF88" s="22" t="s">
        <v>345</v>
      </c>
      <c r="AG88" s="63" t="s">
        <v>345</v>
      </c>
      <c r="AH88" s="22" t="s">
        <v>345</v>
      </c>
      <c r="AI88" s="22" t="s">
        <v>345</v>
      </c>
      <c r="AJ88" s="22" t="s">
        <v>345</v>
      </c>
      <c r="AK88" s="22" t="s">
        <v>345</v>
      </c>
      <c r="AL88" s="22" t="s">
        <v>345</v>
      </c>
      <c r="AM88" s="22"/>
      <c r="AN88" s="22"/>
      <c r="AO88" s="63" t="s">
        <v>345</v>
      </c>
      <c r="AP88" s="22" t="s">
        <v>345</v>
      </c>
      <c r="AQ88" s="22" t="s">
        <v>345</v>
      </c>
      <c r="AR88" s="63" t="s">
        <v>345</v>
      </c>
      <c r="AS88" s="22" t="s">
        <v>345</v>
      </c>
      <c r="AT88" s="22" t="s">
        <v>345</v>
      </c>
      <c r="AU88" s="22" t="s">
        <v>345</v>
      </c>
      <c r="AV88" s="22" t="s">
        <v>345</v>
      </c>
      <c r="AW88" s="22" t="s">
        <v>345</v>
      </c>
      <c r="AX88" s="22" t="s">
        <v>345</v>
      </c>
      <c r="AY88" s="22" t="s">
        <v>345</v>
      </c>
      <c r="AZ88" s="22" t="s">
        <v>345</v>
      </c>
      <c r="BA88" s="22" t="s">
        <v>345</v>
      </c>
      <c r="BB88" s="22" t="s">
        <v>345</v>
      </c>
      <c r="BC88" s="22" t="s">
        <v>345</v>
      </c>
      <c r="BD88" s="22" t="s">
        <v>345</v>
      </c>
      <c r="BE88" s="22" t="s">
        <v>345</v>
      </c>
      <c r="BF88" s="22" t="s">
        <v>345</v>
      </c>
      <c r="BG88" s="22" t="s">
        <v>345</v>
      </c>
      <c r="BH88" s="63" t="s">
        <v>345</v>
      </c>
      <c r="BI88" s="22"/>
      <c r="BJ88" s="22"/>
      <c r="BK88" s="22"/>
      <c r="BL88" s="22"/>
      <c r="BM88" s="22"/>
      <c r="BN88" s="22"/>
      <c r="BO88" s="22"/>
      <c r="BP88" s="22"/>
      <c r="BQ88" s="63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 t="s">
        <v>345</v>
      </c>
      <c r="CD88" s="22" t="s">
        <v>345</v>
      </c>
      <c r="CE88" s="22" t="s">
        <v>345</v>
      </c>
      <c r="CF88" s="22" t="s">
        <v>345</v>
      </c>
      <c r="CG88" s="63" t="s">
        <v>345</v>
      </c>
      <c r="CH88" s="22" t="s">
        <v>345</v>
      </c>
      <c r="CI88" s="63" t="s">
        <v>345</v>
      </c>
      <c r="CJ88" s="22" t="s">
        <v>345</v>
      </c>
      <c r="CK88" s="22"/>
      <c r="CL88" s="74">
        <v>510.84826803344708</v>
      </c>
      <c r="CM88" s="22"/>
      <c r="CN88" s="22" t="s">
        <v>345</v>
      </c>
      <c r="CO88" s="22"/>
      <c r="CP88" s="22" t="s">
        <v>345</v>
      </c>
      <c r="CQ88" s="22"/>
      <c r="CR88" s="22" t="s">
        <v>345</v>
      </c>
      <c r="CS88" s="22" t="s">
        <v>345</v>
      </c>
      <c r="CT88" s="22" t="s">
        <v>345</v>
      </c>
      <c r="CU88" s="22" t="s">
        <v>345</v>
      </c>
      <c r="CV88" s="22" t="s">
        <v>345</v>
      </c>
      <c r="CW88" s="22" t="s">
        <v>345</v>
      </c>
      <c r="CX88" s="22" t="s">
        <v>345</v>
      </c>
      <c r="CY88" s="22" t="s">
        <v>345</v>
      </c>
      <c r="CZ88" s="63" t="s">
        <v>345</v>
      </c>
      <c r="DA88" s="22" t="s">
        <v>345</v>
      </c>
      <c r="DB88" s="22" t="s">
        <v>345</v>
      </c>
      <c r="DC88" s="22" t="s">
        <v>345</v>
      </c>
      <c r="DD88" s="22" t="s">
        <v>345</v>
      </c>
      <c r="DE88" s="22" t="s">
        <v>345</v>
      </c>
      <c r="DF88" s="22" t="s">
        <v>345</v>
      </c>
      <c r="DG88" s="22" t="s">
        <v>345</v>
      </c>
      <c r="DH88" s="63" t="s">
        <v>345</v>
      </c>
      <c r="DI88" s="22" t="s">
        <v>345</v>
      </c>
      <c r="DJ88" s="22" t="s">
        <v>345</v>
      </c>
      <c r="DK88" s="22" t="s">
        <v>345</v>
      </c>
      <c r="DL88" s="22" t="s">
        <v>345</v>
      </c>
      <c r="DM88" s="22" t="s">
        <v>345</v>
      </c>
      <c r="DN88" s="22" t="s">
        <v>345</v>
      </c>
      <c r="DO88" s="22" t="s">
        <v>345</v>
      </c>
      <c r="DP88" s="22" t="s">
        <v>345</v>
      </c>
      <c r="DQ88" s="22" t="s">
        <v>345</v>
      </c>
      <c r="DR88" s="22" t="s">
        <v>345</v>
      </c>
      <c r="DS88" s="22" t="s">
        <v>345</v>
      </c>
      <c r="DT88" s="22" t="s">
        <v>345</v>
      </c>
      <c r="DU88" s="22" t="s">
        <v>345</v>
      </c>
      <c r="DV88" s="22" t="s">
        <v>345</v>
      </c>
      <c r="DW88" s="22" t="s">
        <v>345</v>
      </c>
      <c r="DX88" s="63" t="s">
        <v>345</v>
      </c>
      <c r="DY88" s="63" t="s">
        <v>345</v>
      </c>
      <c r="DZ88" s="22" t="s">
        <v>345</v>
      </c>
      <c r="EA88" s="22" t="s">
        <v>345</v>
      </c>
      <c r="EB88" s="22" t="s">
        <v>345</v>
      </c>
      <c r="EC88" s="22" t="s">
        <v>345</v>
      </c>
      <c r="ED88" s="22" t="s">
        <v>345</v>
      </c>
      <c r="EE88" s="22" t="s">
        <v>345</v>
      </c>
      <c r="EF88" s="22" t="s">
        <v>345</v>
      </c>
      <c r="EG88" s="22" t="s">
        <v>345</v>
      </c>
      <c r="EH88" s="22" t="s">
        <v>345</v>
      </c>
      <c r="EI88" s="22" t="s">
        <v>345</v>
      </c>
      <c r="EJ88" s="22" t="s">
        <v>345</v>
      </c>
      <c r="EK88" s="22" t="s">
        <v>345</v>
      </c>
      <c r="EL88" s="22" t="s">
        <v>345</v>
      </c>
      <c r="EM88" s="22" t="s">
        <v>345</v>
      </c>
      <c r="EN88" s="22" t="s">
        <v>345</v>
      </c>
      <c r="EO88" s="22" t="s">
        <v>345</v>
      </c>
      <c r="EP88" s="22" t="s">
        <v>345</v>
      </c>
      <c r="EQ88" s="22" t="s">
        <v>345</v>
      </c>
      <c r="ER88" s="22" t="s">
        <v>345</v>
      </c>
      <c r="ES88" s="22" t="s">
        <v>345</v>
      </c>
      <c r="ET88" s="22" t="s">
        <v>345</v>
      </c>
      <c r="EU88" s="22" t="s">
        <v>345</v>
      </c>
      <c r="EV88" s="22" t="s">
        <v>345</v>
      </c>
      <c r="EW88" s="22" t="s">
        <v>345</v>
      </c>
      <c r="EX88" s="22" t="s">
        <v>345</v>
      </c>
      <c r="EY88" s="22" t="s">
        <v>345</v>
      </c>
      <c r="EZ88" s="22" t="s">
        <v>345</v>
      </c>
      <c r="FA88" s="22" t="s">
        <v>345</v>
      </c>
      <c r="FB88" s="22" t="s">
        <v>345</v>
      </c>
      <c r="FC88" s="22" t="s">
        <v>345</v>
      </c>
      <c r="FD88" s="22" t="s">
        <v>345</v>
      </c>
      <c r="FE88" s="22" t="s">
        <v>345</v>
      </c>
      <c r="FF88" s="22" t="s">
        <v>345</v>
      </c>
      <c r="FG88" s="22" t="s">
        <v>345</v>
      </c>
      <c r="FH88" s="22" t="s">
        <v>345</v>
      </c>
      <c r="FI88" s="22" t="s">
        <v>345</v>
      </c>
      <c r="FJ88" s="22" t="s">
        <v>345</v>
      </c>
      <c r="FK88" s="22" t="s">
        <v>345</v>
      </c>
      <c r="FL88" s="22" t="s">
        <v>345</v>
      </c>
      <c r="FM88" s="22" t="s">
        <v>345</v>
      </c>
      <c r="FN88" s="22" t="s">
        <v>345</v>
      </c>
      <c r="FO88" s="22" t="s">
        <v>345</v>
      </c>
      <c r="FP88" s="75">
        <v>642.63869516838713</v>
      </c>
      <c r="FQ88" s="22" t="s">
        <v>345</v>
      </c>
      <c r="FR88" s="22" t="s">
        <v>345</v>
      </c>
      <c r="FS88" s="22" t="s">
        <v>345</v>
      </c>
      <c r="FT88" s="22" t="s">
        <v>345</v>
      </c>
      <c r="FU88" s="22" t="s">
        <v>345</v>
      </c>
      <c r="FV88" s="22" t="s">
        <v>345</v>
      </c>
      <c r="FW88" s="22" t="s">
        <v>345</v>
      </c>
      <c r="FX88" s="22" t="s">
        <v>345</v>
      </c>
      <c r="FY88" s="22" t="s">
        <v>345</v>
      </c>
      <c r="FZ88" s="22" t="s">
        <v>345</v>
      </c>
      <c r="GA88" s="63" t="s">
        <v>345</v>
      </c>
      <c r="GB88" s="22" t="s">
        <v>345</v>
      </c>
      <c r="GC88" s="63"/>
    </row>
    <row r="89" spans="1:190" ht="12.75" customHeight="1">
      <c r="A89" s="66">
        <v>1867</v>
      </c>
      <c r="B89" s="22" t="s">
        <v>345</v>
      </c>
      <c r="C89" s="22">
        <v>2497.3926995587649</v>
      </c>
      <c r="D89" s="22">
        <v>1840.152755046372</v>
      </c>
      <c r="E89" s="22">
        <v>885.8547241944292</v>
      </c>
      <c r="F89" s="22">
        <v>1812.9217891708083</v>
      </c>
      <c r="G89" s="22">
        <v>1765.7908428720084</v>
      </c>
      <c r="H89" s="22">
        <v>1456.0372867443152</v>
      </c>
      <c r="I89" s="22">
        <v>2571.241623894291</v>
      </c>
      <c r="J89" s="22">
        <v>1328.93780034359</v>
      </c>
      <c r="K89" s="22">
        <v>1223.1492751058613</v>
      </c>
      <c r="L89" s="22">
        <v>2249.3711776072905</v>
      </c>
      <c r="M89" s="22">
        <v>2968.2389114222165</v>
      </c>
      <c r="N89" s="63"/>
      <c r="O89" s="74" t="s">
        <v>345</v>
      </c>
      <c r="P89" s="22">
        <v>1252.848983362521</v>
      </c>
      <c r="Q89" s="22">
        <v>940.95506939543634</v>
      </c>
      <c r="R89" s="22">
        <v>1282.809381237525</v>
      </c>
      <c r="S89" s="22" t="s">
        <v>345</v>
      </c>
      <c r="T89" s="68" t="s">
        <v>345</v>
      </c>
      <c r="U89" s="22">
        <v>3108.6824529447481</v>
      </c>
      <c r="V89" s="22" t="s">
        <v>345</v>
      </c>
      <c r="W89" s="22" t="s">
        <v>345</v>
      </c>
      <c r="X89" s="22">
        <v>2418.9105742127194</v>
      </c>
      <c r="Y89" s="63" t="s">
        <v>345</v>
      </c>
      <c r="Z89" s="22" t="s">
        <v>345</v>
      </c>
      <c r="AA89" s="22" t="s">
        <v>345</v>
      </c>
      <c r="AB89" s="22" t="s">
        <v>345</v>
      </c>
      <c r="AC89" s="22" t="s">
        <v>345</v>
      </c>
      <c r="AD89" s="22" t="s">
        <v>345</v>
      </c>
      <c r="AE89" s="22" t="s">
        <v>345</v>
      </c>
      <c r="AF89" s="22" t="s">
        <v>345</v>
      </c>
      <c r="AG89" s="63" t="s">
        <v>345</v>
      </c>
      <c r="AH89" s="22" t="s">
        <v>345</v>
      </c>
      <c r="AI89" s="22" t="s">
        <v>345</v>
      </c>
      <c r="AJ89" s="22" t="s">
        <v>345</v>
      </c>
      <c r="AK89" s="22" t="s">
        <v>345</v>
      </c>
      <c r="AL89" s="22" t="s">
        <v>345</v>
      </c>
      <c r="AM89" s="22"/>
      <c r="AN89" s="22"/>
      <c r="AO89" s="63" t="s">
        <v>345</v>
      </c>
      <c r="AP89" s="22" t="s">
        <v>345</v>
      </c>
      <c r="AQ89" s="22" t="s">
        <v>345</v>
      </c>
      <c r="AR89" s="63" t="s">
        <v>345</v>
      </c>
      <c r="AS89" s="22" t="s">
        <v>345</v>
      </c>
      <c r="AT89" s="22" t="s">
        <v>345</v>
      </c>
      <c r="AU89" s="22" t="s">
        <v>345</v>
      </c>
      <c r="AV89" s="22" t="s">
        <v>345</v>
      </c>
      <c r="AW89" s="22" t="s">
        <v>345</v>
      </c>
      <c r="AX89" s="22" t="s">
        <v>345</v>
      </c>
      <c r="AY89" s="22" t="s">
        <v>345</v>
      </c>
      <c r="AZ89" s="22" t="s">
        <v>345</v>
      </c>
      <c r="BA89" s="22" t="s">
        <v>345</v>
      </c>
      <c r="BB89" s="22" t="s">
        <v>345</v>
      </c>
      <c r="BC89" s="22" t="s">
        <v>345</v>
      </c>
      <c r="BD89" s="22" t="s">
        <v>345</v>
      </c>
      <c r="BE89" s="22" t="s">
        <v>345</v>
      </c>
      <c r="BF89" s="22" t="s">
        <v>345</v>
      </c>
      <c r="BG89" s="22" t="s">
        <v>345</v>
      </c>
      <c r="BH89" s="63" t="s">
        <v>345</v>
      </c>
      <c r="BI89" s="22"/>
      <c r="BJ89" s="22"/>
      <c r="BK89" s="22"/>
      <c r="BL89" s="22"/>
      <c r="BM89" s="22"/>
      <c r="BN89" s="22"/>
      <c r="BO89" s="22"/>
      <c r="BP89" s="22"/>
      <c r="BQ89" s="63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 t="s">
        <v>345</v>
      </c>
      <c r="CD89" s="22" t="s">
        <v>345</v>
      </c>
      <c r="CE89" s="22" t="s">
        <v>345</v>
      </c>
      <c r="CF89" s="22" t="s">
        <v>345</v>
      </c>
      <c r="CG89" s="63" t="s">
        <v>345</v>
      </c>
      <c r="CH89" s="22" t="s">
        <v>345</v>
      </c>
      <c r="CI89" s="63" t="s">
        <v>345</v>
      </c>
      <c r="CJ89" s="22" t="s">
        <v>345</v>
      </c>
      <c r="CK89" s="22"/>
      <c r="CL89" s="74">
        <v>527.25396712223392</v>
      </c>
      <c r="CM89" s="22"/>
      <c r="CN89" s="22" t="s">
        <v>345</v>
      </c>
      <c r="CO89" s="22"/>
      <c r="CP89" s="22" t="s">
        <v>345</v>
      </c>
      <c r="CQ89" s="22"/>
      <c r="CR89" s="22" t="s">
        <v>345</v>
      </c>
      <c r="CS89" s="22" t="s">
        <v>345</v>
      </c>
      <c r="CT89" s="22" t="s">
        <v>345</v>
      </c>
      <c r="CU89" s="22" t="s">
        <v>345</v>
      </c>
      <c r="CV89" s="22" t="s">
        <v>345</v>
      </c>
      <c r="CW89" s="22" t="s">
        <v>345</v>
      </c>
      <c r="CX89" s="22" t="s">
        <v>345</v>
      </c>
      <c r="CY89" s="22" t="s">
        <v>345</v>
      </c>
      <c r="CZ89" s="63" t="s">
        <v>345</v>
      </c>
      <c r="DA89" s="22" t="s">
        <v>345</v>
      </c>
      <c r="DB89" s="22" t="s">
        <v>345</v>
      </c>
      <c r="DC89" s="22" t="s">
        <v>345</v>
      </c>
      <c r="DD89" s="22" t="s">
        <v>345</v>
      </c>
      <c r="DE89" s="22" t="s">
        <v>345</v>
      </c>
      <c r="DF89" s="22" t="s">
        <v>345</v>
      </c>
      <c r="DG89" s="22" t="s">
        <v>345</v>
      </c>
      <c r="DH89" s="63" t="s">
        <v>345</v>
      </c>
      <c r="DI89" s="22" t="s">
        <v>345</v>
      </c>
      <c r="DJ89" s="22" t="s">
        <v>345</v>
      </c>
      <c r="DK89" s="22" t="s">
        <v>345</v>
      </c>
      <c r="DL89" s="22" t="s">
        <v>345</v>
      </c>
      <c r="DM89" s="22" t="s">
        <v>345</v>
      </c>
      <c r="DN89" s="22" t="s">
        <v>345</v>
      </c>
      <c r="DO89" s="22" t="s">
        <v>345</v>
      </c>
      <c r="DP89" s="22" t="s">
        <v>345</v>
      </c>
      <c r="DQ89" s="22" t="s">
        <v>345</v>
      </c>
      <c r="DR89" s="22" t="s">
        <v>345</v>
      </c>
      <c r="DS89" s="22" t="s">
        <v>345</v>
      </c>
      <c r="DT89" s="22" t="s">
        <v>345</v>
      </c>
      <c r="DU89" s="22" t="s">
        <v>345</v>
      </c>
      <c r="DV89" s="22" t="s">
        <v>345</v>
      </c>
      <c r="DW89" s="22" t="s">
        <v>345</v>
      </c>
      <c r="DX89" s="63" t="s">
        <v>345</v>
      </c>
      <c r="DY89" s="63" t="s">
        <v>345</v>
      </c>
      <c r="DZ89" s="22" t="s">
        <v>345</v>
      </c>
      <c r="EA89" s="22" t="s">
        <v>345</v>
      </c>
      <c r="EB89" s="22" t="s">
        <v>345</v>
      </c>
      <c r="EC89" s="22" t="s">
        <v>345</v>
      </c>
      <c r="ED89" s="22" t="s">
        <v>345</v>
      </c>
      <c r="EE89" s="22" t="s">
        <v>345</v>
      </c>
      <c r="EF89" s="22" t="s">
        <v>345</v>
      </c>
      <c r="EG89" s="22" t="s">
        <v>345</v>
      </c>
      <c r="EH89" s="22" t="s">
        <v>345</v>
      </c>
      <c r="EI89" s="22" t="s">
        <v>345</v>
      </c>
      <c r="EJ89" s="22" t="s">
        <v>345</v>
      </c>
      <c r="EK89" s="22" t="s">
        <v>345</v>
      </c>
      <c r="EL89" s="22" t="s">
        <v>345</v>
      </c>
      <c r="EM89" s="22" t="s">
        <v>345</v>
      </c>
      <c r="EN89" s="22" t="s">
        <v>345</v>
      </c>
      <c r="EO89" s="22" t="s">
        <v>345</v>
      </c>
      <c r="EP89" s="22" t="s">
        <v>345</v>
      </c>
      <c r="EQ89" s="22" t="s">
        <v>345</v>
      </c>
      <c r="ER89" s="22" t="s">
        <v>345</v>
      </c>
      <c r="ES89" s="22" t="s">
        <v>345</v>
      </c>
      <c r="ET89" s="22" t="s">
        <v>345</v>
      </c>
      <c r="EU89" s="22" t="s">
        <v>345</v>
      </c>
      <c r="EV89" s="22" t="s">
        <v>345</v>
      </c>
      <c r="EW89" s="22" t="s">
        <v>345</v>
      </c>
      <c r="EX89" s="22" t="s">
        <v>345</v>
      </c>
      <c r="EY89" s="22" t="s">
        <v>345</v>
      </c>
      <c r="EZ89" s="22" t="s">
        <v>345</v>
      </c>
      <c r="FA89" s="22" t="s">
        <v>345</v>
      </c>
      <c r="FB89" s="22" t="s">
        <v>345</v>
      </c>
      <c r="FC89" s="22" t="s">
        <v>345</v>
      </c>
      <c r="FD89" s="22" t="s">
        <v>345</v>
      </c>
      <c r="FE89" s="22" t="s">
        <v>345</v>
      </c>
      <c r="FF89" s="22" t="s">
        <v>345</v>
      </c>
      <c r="FG89" s="22" t="s">
        <v>345</v>
      </c>
      <c r="FH89" s="22" t="s">
        <v>345</v>
      </c>
      <c r="FI89" s="22" t="s">
        <v>345</v>
      </c>
      <c r="FJ89" s="22" t="s">
        <v>345</v>
      </c>
      <c r="FK89" s="22" t="s">
        <v>345</v>
      </c>
      <c r="FL89" s="22" t="s">
        <v>345</v>
      </c>
      <c r="FM89" s="22" t="s">
        <v>345</v>
      </c>
      <c r="FN89" s="22" t="s">
        <v>345</v>
      </c>
      <c r="FO89" s="22" t="s">
        <v>345</v>
      </c>
      <c r="FP89" s="75">
        <v>761.28090343532983</v>
      </c>
      <c r="FQ89" s="22" t="s">
        <v>345</v>
      </c>
      <c r="FR89" s="22" t="s">
        <v>345</v>
      </c>
      <c r="FS89" s="22" t="s">
        <v>345</v>
      </c>
      <c r="FT89" s="22" t="s">
        <v>345</v>
      </c>
      <c r="FU89" s="22" t="s">
        <v>345</v>
      </c>
      <c r="FV89" s="22" t="s">
        <v>345</v>
      </c>
      <c r="FW89" s="22" t="s">
        <v>345</v>
      </c>
      <c r="FX89" s="22" t="s">
        <v>345</v>
      </c>
      <c r="FY89" s="22" t="s">
        <v>345</v>
      </c>
      <c r="FZ89" s="22" t="s">
        <v>345</v>
      </c>
      <c r="GA89" s="63" t="s">
        <v>345</v>
      </c>
      <c r="GB89" s="22" t="s">
        <v>345</v>
      </c>
      <c r="GC89" s="63"/>
    </row>
    <row r="90" spans="1:190" ht="12.75" customHeight="1">
      <c r="A90" s="66">
        <v>1868</v>
      </c>
      <c r="B90" s="22" t="s">
        <v>345</v>
      </c>
      <c r="C90" s="22">
        <v>2569.1817638861235</v>
      </c>
      <c r="D90" s="22">
        <v>1853.1317494600432</v>
      </c>
      <c r="E90" s="22">
        <v>1003.3783783783783</v>
      </c>
      <c r="F90" s="22">
        <v>1981.6853639446908</v>
      </c>
      <c r="G90" s="22">
        <v>1861.2211092993762</v>
      </c>
      <c r="H90" s="22">
        <v>1485.6339011250427</v>
      </c>
      <c r="I90" s="22">
        <v>2587.0428869314865</v>
      </c>
      <c r="J90" s="22">
        <v>1321.2107435406615</v>
      </c>
      <c r="K90" s="22">
        <v>1113.3742024044177</v>
      </c>
      <c r="L90" s="22">
        <v>2739.4244033213481</v>
      </c>
      <c r="M90" s="22">
        <v>3036.6347868374128</v>
      </c>
      <c r="N90" s="63"/>
      <c r="O90" s="74" t="s">
        <v>345</v>
      </c>
      <c r="P90" s="22">
        <v>1267.363340334301</v>
      </c>
      <c r="Q90" s="22">
        <v>945.27595884003745</v>
      </c>
      <c r="R90" s="22">
        <v>1149.3038289408255</v>
      </c>
      <c r="S90" s="22" t="s">
        <v>345</v>
      </c>
      <c r="T90" s="68" t="s">
        <v>345</v>
      </c>
      <c r="U90" s="22">
        <v>3156.4705882352937</v>
      </c>
      <c r="V90" s="22" t="s">
        <v>345</v>
      </c>
      <c r="W90" s="22" t="s">
        <v>345</v>
      </c>
      <c r="X90" s="22">
        <v>2450.8196073193553</v>
      </c>
      <c r="Y90" s="63" t="s">
        <v>345</v>
      </c>
      <c r="Z90" s="22" t="s">
        <v>345</v>
      </c>
      <c r="AA90" s="22" t="s">
        <v>345</v>
      </c>
      <c r="AB90" s="22" t="s">
        <v>345</v>
      </c>
      <c r="AC90" s="22" t="s">
        <v>345</v>
      </c>
      <c r="AD90" s="22" t="s">
        <v>345</v>
      </c>
      <c r="AE90" s="22" t="s">
        <v>345</v>
      </c>
      <c r="AF90" s="22" t="s">
        <v>345</v>
      </c>
      <c r="AG90" s="63" t="s">
        <v>345</v>
      </c>
      <c r="AH90" s="22" t="s">
        <v>345</v>
      </c>
      <c r="AI90" s="22" t="s">
        <v>345</v>
      </c>
      <c r="AJ90" s="22" t="s">
        <v>345</v>
      </c>
      <c r="AK90" s="22" t="s">
        <v>345</v>
      </c>
      <c r="AL90" s="22" t="s">
        <v>345</v>
      </c>
      <c r="AM90" s="22"/>
      <c r="AN90" s="22"/>
      <c r="AO90" s="63" t="s">
        <v>345</v>
      </c>
      <c r="AP90" s="22" t="s">
        <v>345</v>
      </c>
      <c r="AQ90" s="22" t="s">
        <v>345</v>
      </c>
      <c r="AR90" s="63" t="s">
        <v>345</v>
      </c>
      <c r="AS90" s="22" t="s">
        <v>345</v>
      </c>
      <c r="AT90" s="22" t="s">
        <v>345</v>
      </c>
      <c r="AU90" s="22" t="s">
        <v>345</v>
      </c>
      <c r="AV90" s="22" t="s">
        <v>345</v>
      </c>
      <c r="AW90" s="22" t="s">
        <v>345</v>
      </c>
      <c r="AX90" s="22" t="s">
        <v>345</v>
      </c>
      <c r="AY90" s="22" t="s">
        <v>345</v>
      </c>
      <c r="AZ90" s="22" t="s">
        <v>345</v>
      </c>
      <c r="BA90" s="22" t="s">
        <v>345</v>
      </c>
      <c r="BB90" s="22" t="s">
        <v>345</v>
      </c>
      <c r="BC90" s="22" t="s">
        <v>345</v>
      </c>
      <c r="BD90" s="22" t="s">
        <v>345</v>
      </c>
      <c r="BE90" s="22" t="s">
        <v>345</v>
      </c>
      <c r="BF90" s="22" t="s">
        <v>345</v>
      </c>
      <c r="BG90" s="22" t="s">
        <v>345</v>
      </c>
      <c r="BH90" s="63" t="s">
        <v>345</v>
      </c>
      <c r="BI90" s="22"/>
      <c r="BJ90" s="22"/>
      <c r="BK90" s="22"/>
      <c r="BL90" s="22"/>
      <c r="BM90" s="22"/>
      <c r="BN90" s="22"/>
      <c r="BO90" s="22"/>
      <c r="BP90" s="22"/>
      <c r="BQ90" s="63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 t="s">
        <v>345</v>
      </c>
      <c r="CD90" s="22" t="s">
        <v>345</v>
      </c>
      <c r="CE90" s="22" t="s">
        <v>345</v>
      </c>
      <c r="CF90" s="22" t="s">
        <v>345</v>
      </c>
      <c r="CG90" s="63" t="s">
        <v>345</v>
      </c>
      <c r="CH90" s="22" t="s">
        <v>345</v>
      </c>
      <c r="CI90" s="63" t="s">
        <v>345</v>
      </c>
      <c r="CJ90" s="22" t="s">
        <v>345</v>
      </c>
      <c r="CK90" s="22"/>
      <c r="CL90" s="74">
        <v>510.27997066849656</v>
      </c>
      <c r="CM90" s="22"/>
      <c r="CN90" s="22" t="s">
        <v>345</v>
      </c>
      <c r="CO90" s="22"/>
      <c r="CP90" s="22" t="s">
        <v>345</v>
      </c>
      <c r="CQ90" s="22"/>
      <c r="CR90" s="22" t="s">
        <v>345</v>
      </c>
      <c r="CS90" s="22" t="s">
        <v>345</v>
      </c>
      <c r="CT90" s="22" t="s">
        <v>345</v>
      </c>
      <c r="CU90" s="22" t="s">
        <v>345</v>
      </c>
      <c r="CV90" s="22" t="s">
        <v>345</v>
      </c>
      <c r="CW90" s="22" t="s">
        <v>345</v>
      </c>
      <c r="CX90" s="22" t="s">
        <v>345</v>
      </c>
      <c r="CY90" s="22" t="s">
        <v>345</v>
      </c>
      <c r="CZ90" s="63" t="s">
        <v>345</v>
      </c>
      <c r="DA90" s="22" t="s">
        <v>345</v>
      </c>
      <c r="DB90" s="22" t="s">
        <v>345</v>
      </c>
      <c r="DC90" s="22" t="s">
        <v>345</v>
      </c>
      <c r="DD90" s="22" t="s">
        <v>345</v>
      </c>
      <c r="DE90" s="22" t="s">
        <v>345</v>
      </c>
      <c r="DF90" s="22" t="s">
        <v>345</v>
      </c>
      <c r="DG90" s="22" t="s">
        <v>345</v>
      </c>
      <c r="DH90" s="63" t="s">
        <v>345</v>
      </c>
      <c r="DI90" s="22" t="s">
        <v>345</v>
      </c>
      <c r="DJ90" s="22" t="s">
        <v>345</v>
      </c>
      <c r="DK90" s="22" t="s">
        <v>345</v>
      </c>
      <c r="DL90" s="22" t="s">
        <v>345</v>
      </c>
      <c r="DM90" s="22" t="s">
        <v>345</v>
      </c>
      <c r="DN90" s="22" t="s">
        <v>345</v>
      </c>
      <c r="DO90" s="22" t="s">
        <v>345</v>
      </c>
      <c r="DP90" s="22" t="s">
        <v>345</v>
      </c>
      <c r="DQ90" s="22" t="s">
        <v>345</v>
      </c>
      <c r="DR90" s="22" t="s">
        <v>345</v>
      </c>
      <c r="DS90" s="22" t="s">
        <v>345</v>
      </c>
      <c r="DT90" s="22" t="s">
        <v>345</v>
      </c>
      <c r="DU90" s="22" t="s">
        <v>345</v>
      </c>
      <c r="DV90" s="22" t="s">
        <v>345</v>
      </c>
      <c r="DW90" s="22" t="s">
        <v>345</v>
      </c>
      <c r="DX90" s="63" t="s">
        <v>345</v>
      </c>
      <c r="DY90" s="63" t="s">
        <v>345</v>
      </c>
      <c r="DZ90" s="22" t="s">
        <v>345</v>
      </c>
      <c r="EA90" s="22" t="s">
        <v>345</v>
      </c>
      <c r="EB90" s="22" t="s">
        <v>345</v>
      </c>
      <c r="EC90" s="22" t="s">
        <v>345</v>
      </c>
      <c r="ED90" s="22" t="s">
        <v>345</v>
      </c>
      <c r="EE90" s="22" t="s">
        <v>345</v>
      </c>
      <c r="EF90" s="22" t="s">
        <v>345</v>
      </c>
      <c r="EG90" s="22" t="s">
        <v>345</v>
      </c>
      <c r="EH90" s="22" t="s">
        <v>345</v>
      </c>
      <c r="EI90" s="22" t="s">
        <v>345</v>
      </c>
      <c r="EJ90" s="22" t="s">
        <v>345</v>
      </c>
      <c r="EK90" s="22" t="s">
        <v>345</v>
      </c>
      <c r="EL90" s="22" t="s">
        <v>345</v>
      </c>
      <c r="EM90" s="22" t="s">
        <v>345</v>
      </c>
      <c r="EN90" s="22" t="s">
        <v>345</v>
      </c>
      <c r="EO90" s="22" t="s">
        <v>345</v>
      </c>
      <c r="EP90" s="22" t="s">
        <v>345</v>
      </c>
      <c r="EQ90" s="22" t="s">
        <v>345</v>
      </c>
      <c r="ER90" s="22" t="s">
        <v>345</v>
      </c>
      <c r="ES90" s="22" t="s">
        <v>345</v>
      </c>
      <c r="ET90" s="22" t="s">
        <v>345</v>
      </c>
      <c r="EU90" s="22" t="s">
        <v>345</v>
      </c>
      <c r="EV90" s="22" t="s">
        <v>345</v>
      </c>
      <c r="EW90" s="22" t="s">
        <v>345</v>
      </c>
      <c r="EX90" s="22" t="s">
        <v>345</v>
      </c>
      <c r="EY90" s="22" t="s">
        <v>345</v>
      </c>
      <c r="EZ90" s="22" t="s">
        <v>345</v>
      </c>
      <c r="FA90" s="22" t="s">
        <v>345</v>
      </c>
      <c r="FB90" s="22" t="s">
        <v>345</v>
      </c>
      <c r="FC90" s="22" t="s">
        <v>345</v>
      </c>
      <c r="FD90" s="22" t="s">
        <v>345</v>
      </c>
      <c r="FE90" s="22" t="s">
        <v>345</v>
      </c>
      <c r="FF90" s="22" t="s">
        <v>345</v>
      </c>
      <c r="FG90" s="22" t="s">
        <v>345</v>
      </c>
      <c r="FH90" s="22" t="s">
        <v>345</v>
      </c>
      <c r="FI90" s="22" t="s">
        <v>345</v>
      </c>
      <c r="FJ90" s="22" t="s">
        <v>345</v>
      </c>
      <c r="FK90" s="22" t="s">
        <v>345</v>
      </c>
      <c r="FL90" s="22" t="s">
        <v>345</v>
      </c>
      <c r="FM90" s="22" t="s">
        <v>345</v>
      </c>
      <c r="FN90" s="22" t="s">
        <v>345</v>
      </c>
      <c r="FO90" s="22" t="s">
        <v>345</v>
      </c>
      <c r="FP90" s="75">
        <v>769.44195502583148</v>
      </c>
      <c r="FQ90" s="22" t="s">
        <v>345</v>
      </c>
      <c r="FR90" s="22" t="s">
        <v>345</v>
      </c>
      <c r="FS90" s="22" t="s">
        <v>345</v>
      </c>
      <c r="FT90" s="22" t="s">
        <v>345</v>
      </c>
      <c r="FU90" s="22" t="s">
        <v>345</v>
      </c>
      <c r="FV90" s="22" t="s">
        <v>345</v>
      </c>
      <c r="FW90" s="22" t="s">
        <v>345</v>
      </c>
      <c r="FX90" s="22" t="s">
        <v>345</v>
      </c>
      <c r="FY90" s="22" t="s">
        <v>345</v>
      </c>
      <c r="FZ90" s="22" t="s">
        <v>345</v>
      </c>
      <c r="GA90" s="63" t="s">
        <v>345</v>
      </c>
      <c r="GB90" s="22" t="s">
        <v>345</v>
      </c>
      <c r="GC90" s="63"/>
    </row>
    <row r="91" spans="1:190" ht="12.75" customHeight="1">
      <c r="A91" s="66">
        <v>1869</v>
      </c>
      <c r="B91" s="22" t="s">
        <v>345</v>
      </c>
      <c r="C91" s="22">
        <v>2662.5571684231459</v>
      </c>
      <c r="D91" s="22">
        <v>1940.1389631213256</v>
      </c>
      <c r="E91" s="22">
        <v>1101.4994232987312</v>
      </c>
      <c r="F91" s="22">
        <v>2006.4026742093083</v>
      </c>
      <c r="G91" s="22">
        <v>1860.1531582463895</v>
      </c>
      <c r="H91" s="22">
        <v>1504.6360177265371</v>
      </c>
      <c r="I91" s="22">
        <v>2670.7787358222449</v>
      </c>
      <c r="J91" s="22">
        <v>1368.1528839356276</v>
      </c>
      <c r="K91" s="22">
        <v>1192.9257296041101</v>
      </c>
      <c r="L91" s="22">
        <v>3013.9012189587206</v>
      </c>
      <c r="M91" s="22">
        <v>3030.7771388183892</v>
      </c>
      <c r="N91" s="63"/>
      <c r="P91" s="22">
        <v>1249.952871401124</v>
      </c>
      <c r="Q91" s="22">
        <v>964.20269642026972</v>
      </c>
      <c r="R91" s="22">
        <v>1181.4296333002974</v>
      </c>
      <c r="S91" s="22" t="s">
        <v>345</v>
      </c>
      <c r="T91" s="68" t="s">
        <v>345</v>
      </c>
      <c r="U91" s="22">
        <v>3093.7142857142858</v>
      </c>
      <c r="V91" s="22" t="s">
        <v>345</v>
      </c>
      <c r="W91" s="22" t="s">
        <v>345</v>
      </c>
      <c r="X91" s="22">
        <v>2515.6669971812285</v>
      </c>
      <c r="Y91" s="63"/>
      <c r="Z91" s="22" t="s">
        <v>345</v>
      </c>
      <c r="AA91" s="22" t="s">
        <v>345</v>
      </c>
      <c r="AB91" s="22" t="s">
        <v>345</v>
      </c>
      <c r="AC91" s="22" t="s">
        <v>345</v>
      </c>
      <c r="AD91" s="22" t="s">
        <v>345</v>
      </c>
      <c r="AE91" s="22" t="s">
        <v>345</v>
      </c>
      <c r="AF91" s="22" t="s">
        <v>345</v>
      </c>
      <c r="AG91" s="68"/>
      <c r="AH91" s="22" t="s">
        <v>345</v>
      </c>
      <c r="AI91" s="22" t="s">
        <v>345</v>
      </c>
      <c r="AJ91" s="22" t="s">
        <v>345</v>
      </c>
      <c r="AK91" s="22" t="s">
        <v>345</v>
      </c>
      <c r="AL91" s="22" t="s">
        <v>345</v>
      </c>
      <c r="AM91" s="22"/>
      <c r="AN91" s="22"/>
      <c r="AO91" s="63" t="s">
        <v>345</v>
      </c>
      <c r="AP91" s="22" t="s">
        <v>345</v>
      </c>
      <c r="AQ91" s="22" t="s">
        <v>345</v>
      </c>
      <c r="AR91" s="63" t="s">
        <v>345</v>
      </c>
      <c r="AS91" s="22" t="s">
        <v>345</v>
      </c>
      <c r="AT91" s="22" t="s">
        <v>345</v>
      </c>
      <c r="AU91" s="22" t="s">
        <v>345</v>
      </c>
      <c r="AV91" s="22" t="s">
        <v>345</v>
      </c>
      <c r="AW91" s="22" t="s">
        <v>345</v>
      </c>
      <c r="AX91" s="22" t="s">
        <v>345</v>
      </c>
      <c r="AY91" s="22" t="s">
        <v>345</v>
      </c>
      <c r="AZ91" s="22" t="s">
        <v>345</v>
      </c>
      <c r="BA91" s="22" t="s">
        <v>345</v>
      </c>
      <c r="BB91" s="22" t="s">
        <v>345</v>
      </c>
      <c r="BC91" s="22" t="s">
        <v>345</v>
      </c>
      <c r="BD91" s="22" t="s">
        <v>345</v>
      </c>
      <c r="BE91" s="22" t="s">
        <v>345</v>
      </c>
      <c r="BF91" s="22" t="s">
        <v>345</v>
      </c>
      <c r="BG91" s="22" t="s">
        <v>345</v>
      </c>
      <c r="BH91" s="63" t="s">
        <v>345</v>
      </c>
      <c r="BI91" s="22"/>
      <c r="BJ91" s="22"/>
      <c r="BK91" s="22"/>
      <c r="BL91" s="22"/>
      <c r="BM91" s="22"/>
      <c r="BN91" s="22"/>
      <c r="BO91" s="22"/>
      <c r="BP91" s="22"/>
      <c r="BQ91" s="63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 t="s">
        <v>345</v>
      </c>
      <c r="CD91" s="22" t="s">
        <v>345</v>
      </c>
      <c r="CE91" s="22" t="s">
        <v>345</v>
      </c>
      <c r="CF91" s="22" t="s">
        <v>345</v>
      </c>
      <c r="CG91" s="63"/>
      <c r="CI91" s="63"/>
      <c r="CJ91" s="22" t="s">
        <v>345</v>
      </c>
      <c r="CK91" s="22"/>
      <c r="CL91" s="74">
        <v>502.61575727166723</v>
      </c>
      <c r="CM91" s="22"/>
      <c r="CN91" s="22" t="s">
        <v>345</v>
      </c>
      <c r="CO91" s="22"/>
      <c r="CP91" s="22" t="s">
        <v>345</v>
      </c>
      <c r="CQ91" s="22"/>
      <c r="CR91" s="22" t="s">
        <v>345</v>
      </c>
      <c r="CS91" s="22" t="s">
        <v>345</v>
      </c>
      <c r="CT91" s="22" t="s">
        <v>345</v>
      </c>
      <c r="CU91" s="22" t="s">
        <v>345</v>
      </c>
      <c r="CV91" s="22" t="s">
        <v>345</v>
      </c>
      <c r="CW91" s="22" t="s">
        <v>345</v>
      </c>
      <c r="CX91" s="22" t="s">
        <v>345</v>
      </c>
      <c r="CY91" s="22" t="s">
        <v>345</v>
      </c>
      <c r="CZ91" s="63"/>
      <c r="DA91" s="22" t="s">
        <v>345</v>
      </c>
      <c r="DB91" s="22" t="s">
        <v>345</v>
      </c>
      <c r="DC91" s="22" t="s">
        <v>345</v>
      </c>
      <c r="DD91" s="22" t="s">
        <v>345</v>
      </c>
      <c r="DE91" s="22" t="s">
        <v>345</v>
      </c>
      <c r="DF91" s="22" t="s">
        <v>345</v>
      </c>
      <c r="DG91" s="22" t="s">
        <v>345</v>
      </c>
      <c r="DH91" s="63"/>
      <c r="DI91" s="22" t="s">
        <v>345</v>
      </c>
      <c r="DJ91" s="22" t="s">
        <v>345</v>
      </c>
      <c r="DK91" s="22" t="s">
        <v>345</v>
      </c>
      <c r="DL91" s="22" t="s">
        <v>345</v>
      </c>
      <c r="DM91" s="22" t="s">
        <v>345</v>
      </c>
      <c r="DN91" s="22" t="s">
        <v>345</v>
      </c>
      <c r="DO91" s="22" t="s">
        <v>345</v>
      </c>
      <c r="DP91" s="22" t="s">
        <v>345</v>
      </c>
      <c r="DQ91" s="22" t="s">
        <v>345</v>
      </c>
      <c r="DR91" s="22" t="s">
        <v>345</v>
      </c>
      <c r="DS91" s="22" t="s">
        <v>345</v>
      </c>
      <c r="DT91" s="22" t="s">
        <v>345</v>
      </c>
      <c r="DU91" s="22" t="s">
        <v>345</v>
      </c>
      <c r="DV91" s="22" t="s">
        <v>345</v>
      </c>
      <c r="DW91" s="22" t="s">
        <v>345</v>
      </c>
      <c r="DX91" s="63" t="s">
        <v>345</v>
      </c>
      <c r="DY91" s="63"/>
      <c r="DZ91" s="22" t="s">
        <v>345</v>
      </c>
      <c r="EA91" s="22" t="s">
        <v>345</v>
      </c>
      <c r="EB91" s="22" t="s">
        <v>345</v>
      </c>
      <c r="EC91" s="22" t="s">
        <v>345</v>
      </c>
      <c r="ED91" s="22" t="s">
        <v>345</v>
      </c>
      <c r="EE91" s="22" t="s">
        <v>345</v>
      </c>
      <c r="EF91" s="22" t="s">
        <v>345</v>
      </c>
      <c r="EG91" s="22" t="s">
        <v>345</v>
      </c>
      <c r="EH91" s="22" t="s">
        <v>345</v>
      </c>
      <c r="EI91" s="22" t="s">
        <v>345</v>
      </c>
      <c r="EJ91" s="22" t="s">
        <v>345</v>
      </c>
      <c r="EK91" s="22" t="s">
        <v>345</v>
      </c>
      <c r="EL91" s="22" t="s">
        <v>345</v>
      </c>
      <c r="EM91" s="22" t="s">
        <v>345</v>
      </c>
      <c r="EN91" s="22" t="s">
        <v>345</v>
      </c>
      <c r="EO91" s="22" t="s">
        <v>345</v>
      </c>
      <c r="EP91" s="22" t="s">
        <v>345</v>
      </c>
      <c r="EQ91" s="22" t="s">
        <v>345</v>
      </c>
      <c r="ER91" s="22" t="s">
        <v>345</v>
      </c>
      <c r="ES91" s="22" t="s">
        <v>345</v>
      </c>
      <c r="ET91" s="22" t="s">
        <v>345</v>
      </c>
      <c r="EU91" s="22" t="s">
        <v>345</v>
      </c>
      <c r="EV91" s="22" t="s">
        <v>345</v>
      </c>
      <c r="EW91" s="22" t="s">
        <v>345</v>
      </c>
      <c r="EX91" s="22" t="s">
        <v>345</v>
      </c>
      <c r="EY91" s="22" t="s">
        <v>345</v>
      </c>
      <c r="EZ91" s="22" t="s">
        <v>345</v>
      </c>
      <c r="FA91" s="22" t="s">
        <v>345</v>
      </c>
      <c r="FB91" s="22" t="s">
        <v>345</v>
      </c>
      <c r="FC91" s="22" t="s">
        <v>345</v>
      </c>
      <c r="FD91" s="22" t="s">
        <v>345</v>
      </c>
      <c r="FE91" s="22" t="s">
        <v>345</v>
      </c>
      <c r="FF91" s="22" t="s">
        <v>345</v>
      </c>
      <c r="FG91" s="22" t="s">
        <v>345</v>
      </c>
      <c r="FH91" s="22" t="s">
        <v>345</v>
      </c>
      <c r="FI91" s="22" t="s">
        <v>345</v>
      </c>
      <c r="FJ91" s="22" t="s">
        <v>345</v>
      </c>
      <c r="FK91" s="22" t="s">
        <v>345</v>
      </c>
      <c r="FL91" s="22" t="s">
        <v>345</v>
      </c>
      <c r="FM91" s="22" t="s">
        <v>345</v>
      </c>
      <c r="FN91" s="22" t="s">
        <v>345</v>
      </c>
      <c r="FO91" s="22" t="s">
        <v>345</v>
      </c>
      <c r="FP91" s="75">
        <v>760.3886341696267</v>
      </c>
      <c r="FQ91" s="22" t="s">
        <v>345</v>
      </c>
      <c r="FR91" s="22" t="s">
        <v>345</v>
      </c>
      <c r="FS91" s="22" t="s">
        <v>345</v>
      </c>
      <c r="FT91" s="22" t="s">
        <v>345</v>
      </c>
      <c r="FU91" s="22" t="s">
        <v>345</v>
      </c>
      <c r="FV91" s="22" t="s">
        <v>345</v>
      </c>
      <c r="FW91" s="22" t="s">
        <v>345</v>
      </c>
      <c r="FX91" s="22" t="s">
        <v>345</v>
      </c>
      <c r="FY91" s="22" t="s">
        <v>345</v>
      </c>
      <c r="FZ91" s="22" t="s">
        <v>345</v>
      </c>
      <c r="GA91" s="63"/>
      <c r="GB91" s="22" t="s">
        <v>345</v>
      </c>
      <c r="GC91" s="63"/>
    </row>
    <row r="92" spans="1:190" ht="12.75" customHeight="1">
      <c r="A92" s="66">
        <v>1870</v>
      </c>
      <c r="B92" s="22">
        <v>1862.5904867256638</v>
      </c>
      <c r="C92" s="22">
        <v>2691.5227629513347</v>
      </c>
      <c r="D92" s="22">
        <v>2003.1779661016951</v>
      </c>
      <c r="E92" s="22">
        <v>1139.6807297605474</v>
      </c>
      <c r="F92" s="22">
        <v>1875.6506503642038</v>
      </c>
      <c r="G92" s="22">
        <v>1839.0795034539012</v>
      </c>
      <c r="H92" s="22">
        <v>1541.7482711411383</v>
      </c>
      <c r="I92" s="22">
        <v>2755.2250480368416</v>
      </c>
      <c r="J92" s="22">
        <v>1360.1435315023057</v>
      </c>
      <c r="K92" s="22">
        <v>1345.0631555755072</v>
      </c>
      <c r="L92" s="22">
        <v>2875.6499241938427</v>
      </c>
      <c r="M92" s="22">
        <v>3190.4340127388537</v>
      </c>
      <c r="N92" s="63">
        <v>2140.8538756598718</v>
      </c>
      <c r="O92" s="74">
        <v>1775.0507473703635</v>
      </c>
      <c r="P92" s="22">
        <v>1215.7113640265729</v>
      </c>
      <c r="Q92" s="22">
        <v>975.0404437254449</v>
      </c>
      <c r="R92" s="22">
        <v>1207.0859823467688</v>
      </c>
      <c r="S92" s="22">
        <v>1602.3579849946409</v>
      </c>
      <c r="T92" s="68">
        <v>2005.8721821798422</v>
      </c>
      <c r="U92" s="22">
        <v>3273.2394366197186</v>
      </c>
      <c r="V92" s="22">
        <v>3099.6563573883163</v>
      </c>
      <c r="W92" s="22">
        <v>1694.5252578682887</v>
      </c>
      <c r="X92" s="22">
        <v>2444.6436654277486</v>
      </c>
      <c r="Y92" s="63">
        <v>2419.1524105183148</v>
      </c>
      <c r="Z92" s="22">
        <v>446.10281923714763</v>
      </c>
      <c r="AA92" s="22">
        <v>840.34622466177859</v>
      </c>
      <c r="AB92" s="22">
        <v>1163.9586410635154</v>
      </c>
      <c r="AC92" s="22">
        <v>1091.6004732127767</v>
      </c>
      <c r="AD92" s="22">
        <v>945.98280462496302</v>
      </c>
      <c r="AE92" s="22">
        <v>931.0382394596362</v>
      </c>
      <c r="AF92" s="22">
        <v>551.45880638307403</v>
      </c>
      <c r="AG92" s="63">
        <v>952.74259361668987</v>
      </c>
      <c r="AH92" s="22" t="s">
        <v>345</v>
      </c>
      <c r="AI92" s="22" t="s">
        <v>345</v>
      </c>
      <c r="AJ92" s="22" t="s">
        <v>345</v>
      </c>
      <c r="AK92" s="22" t="s">
        <v>345</v>
      </c>
      <c r="AL92" s="22" t="s">
        <v>345</v>
      </c>
      <c r="AM92" s="22"/>
      <c r="AN92" s="22"/>
      <c r="AO92" s="63" t="s">
        <v>345</v>
      </c>
      <c r="AP92" s="22" t="s">
        <v>345</v>
      </c>
      <c r="AQ92" s="22" t="s">
        <v>345</v>
      </c>
      <c r="AR92" s="63" t="s">
        <v>345</v>
      </c>
      <c r="AS92" s="22" t="s">
        <v>345</v>
      </c>
      <c r="AT92" s="22" t="s">
        <v>345</v>
      </c>
      <c r="AU92" s="22" t="s">
        <v>345</v>
      </c>
      <c r="AV92" s="22" t="s">
        <v>345</v>
      </c>
      <c r="AW92" s="22" t="s">
        <v>345</v>
      </c>
      <c r="AX92" s="22" t="s">
        <v>345</v>
      </c>
      <c r="AY92" s="22" t="s">
        <v>345</v>
      </c>
      <c r="AZ92" s="22" t="s">
        <v>345</v>
      </c>
      <c r="BA92" s="22" t="s">
        <v>345</v>
      </c>
      <c r="BB92" s="22" t="s">
        <v>345</v>
      </c>
      <c r="BC92" s="22" t="s">
        <v>345</v>
      </c>
      <c r="BD92" s="22" t="s">
        <v>345</v>
      </c>
      <c r="BE92" s="22" t="s">
        <v>345</v>
      </c>
      <c r="BF92" s="22" t="s">
        <v>345</v>
      </c>
      <c r="BG92" s="22" t="s">
        <v>345</v>
      </c>
      <c r="BH92" s="63"/>
      <c r="BI92" s="22">
        <v>1467.6115130569656</v>
      </c>
      <c r="BJ92" s="22">
        <v>712.97335919158922</v>
      </c>
      <c r="BK92" s="22">
        <v>1290.2512159269777</v>
      </c>
      <c r="BL92" s="22">
        <v>676.00305520114193</v>
      </c>
      <c r="BM92" s="22">
        <v>650.75282739953423</v>
      </c>
      <c r="BN92" s="22">
        <v>839.79537839182842</v>
      </c>
      <c r="BO92" s="22">
        <v>2180.7580174927111</v>
      </c>
      <c r="BP92" s="22">
        <v>570.43083427040301</v>
      </c>
      <c r="BQ92" s="63">
        <v>794.12031894683207</v>
      </c>
      <c r="BR92" s="22" t="s">
        <v>345</v>
      </c>
      <c r="BS92" s="22" t="s">
        <v>345</v>
      </c>
      <c r="BT92" s="72">
        <v>927</v>
      </c>
      <c r="BU92" s="22" t="s">
        <v>345</v>
      </c>
      <c r="BV92" s="22">
        <v>411.24095068899373</v>
      </c>
      <c r="BW92" s="22" t="s">
        <v>345</v>
      </c>
      <c r="BX92" s="22" t="s">
        <v>345</v>
      </c>
      <c r="BY92" s="22" t="s">
        <v>345</v>
      </c>
      <c r="BZ92" s="22" t="s">
        <v>345</v>
      </c>
      <c r="CA92" s="22">
        <v>530.48605119355773</v>
      </c>
      <c r="CB92" s="22" t="s">
        <v>345</v>
      </c>
      <c r="CC92" s="22" t="s">
        <v>345</v>
      </c>
      <c r="CD92" s="22" t="s">
        <v>345</v>
      </c>
      <c r="CE92" s="22" t="s">
        <v>345</v>
      </c>
      <c r="CF92" s="22" t="s">
        <v>345</v>
      </c>
      <c r="CG92" s="63">
        <v>673.6322977817573</v>
      </c>
      <c r="CH92" s="22">
        <v>548.64154250657316</v>
      </c>
      <c r="CI92" s="63">
        <v>775.66332522947812</v>
      </c>
      <c r="CJ92" s="22">
        <v>530</v>
      </c>
      <c r="CK92" s="22">
        <v>533.13039946041306</v>
      </c>
      <c r="CL92" s="74">
        <v>516.94185705078246</v>
      </c>
      <c r="CM92" s="22">
        <v>737.37549728489705</v>
      </c>
      <c r="CN92" s="22">
        <v>623.93837645664632</v>
      </c>
      <c r="CO92" s="22">
        <v>337.27279570087029</v>
      </c>
      <c r="CP92" s="22">
        <v>607.96536796536793</v>
      </c>
      <c r="CQ92" s="22">
        <v>606.54175737852097</v>
      </c>
      <c r="CR92" s="22" t="s">
        <v>345</v>
      </c>
      <c r="CS92" s="22">
        <v>503.886925795053</v>
      </c>
      <c r="CT92" s="22">
        <v>682.92682926829275</v>
      </c>
      <c r="CU92" s="22">
        <v>662.5</v>
      </c>
      <c r="CV92" s="22">
        <v>396.97743720732228</v>
      </c>
      <c r="CW92" s="22" t="s">
        <v>345</v>
      </c>
      <c r="CX92" s="22">
        <v>863.75616514220019</v>
      </c>
      <c r="CY92" s="22">
        <v>851.39985642498209</v>
      </c>
      <c r="CZ92" s="63">
        <v>539.84619158300177</v>
      </c>
      <c r="DA92" s="22" t="s">
        <v>345</v>
      </c>
      <c r="DB92" s="22" t="s">
        <v>345</v>
      </c>
      <c r="DC92" s="22" t="s">
        <v>345</v>
      </c>
      <c r="DD92" s="22" t="s">
        <v>345</v>
      </c>
      <c r="DE92" s="22">
        <v>337.27279570087029</v>
      </c>
      <c r="DF92" s="22">
        <v>505.41413373860178</v>
      </c>
      <c r="DG92" s="22">
        <v>534.94482396216506</v>
      </c>
      <c r="DH92" s="63">
        <v>535.00177074725525</v>
      </c>
      <c r="DI92" s="22" t="s">
        <v>345</v>
      </c>
      <c r="DJ92" s="22">
        <v>718.95424836601308</v>
      </c>
      <c r="DK92" s="22">
        <v>718.98734177215181</v>
      </c>
      <c r="DL92" s="22" t="s">
        <v>345</v>
      </c>
      <c r="DM92" s="22">
        <v>718.04511278195491</v>
      </c>
      <c r="DN92" s="22" t="s">
        <v>345</v>
      </c>
      <c r="DO92" s="22">
        <v>844.53781512605042</v>
      </c>
      <c r="DP92" s="22" t="s">
        <v>345</v>
      </c>
      <c r="DQ92" s="22" t="s">
        <v>345</v>
      </c>
      <c r="DR92" s="22" t="s">
        <v>345</v>
      </c>
      <c r="DS92" s="22">
        <v>843.86852085967132</v>
      </c>
      <c r="DT92" s="22">
        <v>824.98092088527096</v>
      </c>
      <c r="DU92" s="22" t="s">
        <v>345</v>
      </c>
      <c r="DV92" s="22" t="s">
        <v>345</v>
      </c>
      <c r="DW92" s="22">
        <v>750.58275058275058</v>
      </c>
      <c r="DX92" s="63">
        <v>780.93802208548971</v>
      </c>
      <c r="DY92" s="63">
        <v>547.57066012345729</v>
      </c>
      <c r="DZ92" s="22">
        <v>715.04237288135596</v>
      </c>
      <c r="EA92" s="22" t="s">
        <v>345</v>
      </c>
      <c r="EB92" s="22" t="s">
        <v>345</v>
      </c>
      <c r="EC92" s="22" t="s">
        <v>345</v>
      </c>
      <c r="ED92" s="22" t="s">
        <v>345</v>
      </c>
      <c r="EE92" s="22" t="s">
        <v>345</v>
      </c>
      <c r="EF92" s="22" t="s">
        <v>345</v>
      </c>
      <c r="EG92" s="22" t="s">
        <v>345</v>
      </c>
      <c r="EH92" s="22" t="s">
        <v>345</v>
      </c>
      <c r="EI92" s="22" t="s">
        <v>345</v>
      </c>
      <c r="EJ92" s="22" t="s">
        <v>345</v>
      </c>
      <c r="EK92" s="22" t="s">
        <v>345</v>
      </c>
      <c r="EL92" s="22" t="s">
        <v>345</v>
      </c>
      <c r="EM92" s="22" t="s">
        <v>345</v>
      </c>
      <c r="EN92" s="22">
        <v>648.74450276634991</v>
      </c>
      <c r="EO92" s="22" t="s">
        <v>345</v>
      </c>
      <c r="EP92" s="22" t="s">
        <v>345</v>
      </c>
      <c r="EQ92" s="22" t="s">
        <v>345</v>
      </c>
      <c r="ER92" s="22" t="s">
        <v>345</v>
      </c>
      <c r="ES92" s="22">
        <v>438.88537048765039</v>
      </c>
      <c r="ET92" s="22" t="s">
        <v>345</v>
      </c>
      <c r="EU92" s="22" t="s">
        <v>345</v>
      </c>
      <c r="EV92" s="22" t="s">
        <v>345</v>
      </c>
      <c r="EW92" s="22" t="s">
        <v>345</v>
      </c>
      <c r="EX92" s="22" t="s">
        <v>345</v>
      </c>
      <c r="EY92" s="22" t="s">
        <v>345</v>
      </c>
      <c r="EZ92" s="22" t="s">
        <v>345</v>
      </c>
      <c r="FA92" s="22" t="s">
        <v>345</v>
      </c>
      <c r="FB92" s="22" t="s">
        <v>345</v>
      </c>
      <c r="FC92" s="22" t="s">
        <v>345</v>
      </c>
      <c r="FD92" s="22" t="s">
        <v>345</v>
      </c>
      <c r="FE92" s="22">
        <v>563.02966101694915</v>
      </c>
      <c r="FF92" s="22" t="s">
        <v>345</v>
      </c>
      <c r="FG92" s="22" t="s">
        <v>345</v>
      </c>
      <c r="FH92" s="22" t="s">
        <v>345</v>
      </c>
      <c r="FI92" s="22" t="s">
        <v>345</v>
      </c>
      <c r="FJ92" s="22" t="s">
        <v>345</v>
      </c>
      <c r="FK92" s="22" t="s">
        <v>345</v>
      </c>
      <c r="FL92" s="22" t="s">
        <v>345</v>
      </c>
      <c r="FM92" s="22" t="s">
        <v>345</v>
      </c>
      <c r="FN92" s="22" t="s">
        <v>345</v>
      </c>
      <c r="FO92" s="22" t="s">
        <v>345</v>
      </c>
      <c r="FP92" s="75">
        <v>807.30342660811459</v>
      </c>
      <c r="FQ92" s="22" t="s">
        <v>345</v>
      </c>
      <c r="FR92" s="22" t="s">
        <v>345</v>
      </c>
      <c r="FS92" s="22" t="s">
        <v>345</v>
      </c>
      <c r="FT92" s="22" t="s">
        <v>345</v>
      </c>
      <c r="FU92" s="22">
        <v>632.65306122448987</v>
      </c>
      <c r="FV92" s="22" t="s">
        <v>345</v>
      </c>
      <c r="FW92" s="22" t="s">
        <v>345</v>
      </c>
      <c r="FX92" s="22" t="s">
        <v>345</v>
      </c>
      <c r="FY92" s="22" t="s">
        <v>345</v>
      </c>
      <c r="FZ92" s="22" t="s">
        <v>345</v>
      </c>
      <c r="GA92" s="63">
        <v>647.75168706078819</v>
      </c>
      <c r="GB92" s="22" t="s">
        <v>345</v>
      </c>
      <c r="GC92" s="63">
        <v>884.25512768639203</v>
      </c>
      <c r="GH92" s="66"/>
    </row>
    <row r="93" spans="1:190" ht="12.75" customHeight="1">
      <c r="A93" s="66">
        <v>1871</v>
      </c>
      <c r="B93" s="22">
        <v>1979.0957913195969</v>
      </c>
      <c r="C93" s="22">
        <v>2682.4648627603656</v>
      </c>
      <c r="D93" s="22">
        <v>1993.037309511298</v>
      </c>
      <c r="E93" s="22">
        <v>1126.8393057110864</v>
      </c>
      <c r="F93" s="22">
        <v>1899.4074898624476</v>
      </c>
      <c r="G93" s="22">
        <v>1816.5618410381182</v>
      </c>
      <c r="H93" s="22">
        <v>1507.5455466433566</v>
      </c>
      <c r="I93" s="22">
        <v>2738.3545435353763</v>
      </c>
      <c r="J93" s="22">
        <v>1376.0883423777652</v>
      </c>
      <c r="K93" s="22">
        <v>1391.7585230145173</v>
      </c>
      <c r="L93" s="22">
        <v>2930.0914038262554</v>
      </c>
      <c r="M93" s="22">
        <v>3331.8750197254221</v>
      </c>
      <c r="N93" s="63">
        <v>2168.4190098734166</v>
      </c>
      <c r="P93" s="22">
        <v>1166.3440156668685</v>
      </c>
      <c r="Q93" s="22">
        <v>932.91982540776473</v>
      </c>
      <c r="R93" s="22">
        <v>1298.0686431295362</v>
      </c>
      <c r="S93" s="22" t="s">
        <v>345</v>
      </c>
      <c r="T93" s="68" t="s">
        <v>345</v>
      </c>
      <c r="U93" s="22">
        <v>3298.5074626865671</v>
      </c>
      <c r="V93" s="22">
        <v>3154.9901960784314</v>
      </c>
      <c r="W93" s="22">
        <v>1754.5267034990795</v>
      </c>
      <c r="X93" s="22">
        <v>2502.846853861502</v>
      </c>
      <c r="Y93" s="63">
        <v>2474.8588523890785</v>
      </c>
      <c r="Z93" s="22" t="s">
        <v>345</v>
      </c>
      <c r="AA93" s="22" t="s">
        <v>345</v>
      </c>
      <c r="AB93" s="22" t="s">
        <v>345</v>
      </c>
      <c r="AC93" s="22" t="s">
        <v>345</v>
      </c>
      <c r="AD93" s="22" t="s">
        <v>345</v>
      </c>
      <c r="AE93" s="22" t="s">
        <v>345</v>
      </c>
      <c r="AF93" s="22" t="s">
        <v>345</v>
      </c>
      <c r="AG93" s="63" t="s">
        <v>345</v>
      </c>
      <c r="AH93" s="22" t="s">
        <v>345</v>
      </c>
      <c r="AI93" s="22" t="s">
        <v>345</v>
      </c>
      <c r="AJ93" s="22" t="s">
        <v>345</v>
      </c>
      <c r="AK93" s="22" t="s">
        <v>345</v>
      </c>
      <c r="AL93" s="22" t="s">
        <v>345</v>
      </c>
      <c r="AM93" s="22"/>
      <c r="AN93" s="22"/>
      <c r="AO93" s="63" t="s">
        <v>345</v>
      </c>
      <c r="AP93" s="22" t="s">
        <v>345</v>
      </c>
      <c r="AQ93" s="22" t="s">
        <v>345</v>
      </c>
      <c r="AR93" s="63" t="s">
        <v>345</v>
      </c>
      <c r="AS93" s="22" t="s">
        <v>345</v>
      </c>
      <c r="AT93" s="22" t="s">
        <v>345</v>
      </c>
      <c r="AU93" s="22" t="s">
        <v>345</v>
      </c>
      <c r="AV93" s="22" t="s">
        <v>345</v>
      </c>
      <c r="AW93" s="22" t="s">
        <v>345</v>
      </c>
      <c r="AX93" s="22" t="s">
        <v>345</v>
      </c>
      <c r="AY93" s="22" t="s">
        <v>345</v>
      </c>
      <c r="AZ93" s="22" t="s">
        <v>345</v>
      </c>
      <c r="BA93" s="22" t="s">
        <v>345</v>
      </c>
      <c r="BB93" s="22" t="s">
        <v>345</v>
      </c>
      <c r="BC93" s="22" t="s">
        <v>345</v>
      </c>
      <c r="BD93" s="22" t="s">
        <v>345</v>
      </c>
      <c r="BE93" s="22" t="s">
        <v>345</v>
      </c>
      <c r="BF93" s="22" t="s">
        <v>345</v>
      </c>
      <c r="BG93" s="22" t="s">
        <v>345</v>
      </c>
      <c r="BH93" s="63" t="s">
        <v>345</v>
      </c>
      <c r="BI93" s="22"/>
      <c r="BJ93" s="22">
        <v>716.83366733466937</v>
      </c>
      <c r="BK93" s="22">
        <v>1273.5894768056371</v>
      </c>
      <c r="BL93" s="22">
        <v>679.38307047714773</v>
      </c>
      <c r="BM93" s="22"/>
      <c r="BN93" s="22">
        <v>881.9859491096812</v>
      </c>
      <c r="BO93" s="22">
        <v>2177.9661016949153</v>
      </c>
      <c r="BP93" s="22">
        <v>577.35919774980027</v>
      </c>
      <c r="BQ93" s="63"/>
      <c r="BR93" s="22" t="s">
        <v>345</v>
      </c>
      <c r="BS93" s="22" t="s">
        <v>345</v>
      </c>
      <c r="BT93" s="72"/>
      <c r="BU93" s="22" t="s">
        <v>345</v>
      </c>
      <c r="BV93" s="22" t="s">
        <v>345</v>
      </c>
      <c r="BW93" s="22" t="s">
        <v>345</v>
      </c>
      <c r="BX93" s="22" t="s">
        <v>345</v>
      </c>
      <c r="BY93" s="22" t="s">
        <v>345</v>
      </c>
      <c r="BZ93" s="22" t="s">
        <v>345</v>
      </c>
      <c r="CA93" s="22" t="s">
        <v>345</v>
      </c>
      <c r="CB93" s="22" t="s">
        <v>345</v>
      </c>
      <c r="CC93" s="22" t="s">
        <v>345</v>
      </c>
      <c r="CD93" s="22" t="s">
        <v>345</v>
      </c>
      <c r="CE93" s="22" t="s">
        <v>345</v>
      </c>
      <c r="CF93" s="22" t="s">
        <v>345</v>
      </c>
      <c r="CG93" s="63" t="s">
        <v>345</v>
      </c>
      <c r="CH93" s="22" t="s">
        <v>345</v>
      </c>
      <c r="CI93" s="63" t="s">
        <v>345</v>
      </c>
      <c r="CJ93" s="22" t="s">
        <v>345</v>
      </c>
      <c r="CK93" s="22"/>
      <c r="CL93" s="74">
        <v>517.59653004998961</v>
      </c>
      <c r="CM93" s="22">
        <v>742.00531055183558</v>
      </c>
      <c r="CN93" s="22" t="s">
        <v>345</v>
      </c>
      <c r="CO93" s="22"/>
      <c r="CP93" s="22" t="s">
        <v>345</v>
      </c>
      <c r="CQ93" s="22"/>
      <c r="CR93" s="22" t="s">
        <v>345</v>
      </c>
      <c r="CS93" s="22" t="s">
        <v>345</v>
      </c>
      <c r="CT93" s="22" t="s">
        <v>345</v>
      </c>
      <c r="CU93" s="22" t="s">
        <v>345</v>
      </c>
      <c r="CV93" s="22" t="s">
        <v>345</v>
      </c>
      <c r="CW93" s="22" t="s">
        <v>345</v>
      </c>
      <c r="CX93" s="22"/>
      <c r="CY93" s="22">
        <v>826.95035460992904</v>
      </c>
      <c r="CZ93" s="63" t="s">
        <v>345</v>
      </c>
      <c r="DA93" s="22" t="s">
        <v>345</v>
      </c>
      <c r="DB93" s="22" t="s">
        <v>345</v>
      </c>
      <c r="DC93" s="22" t="s">
        <v>345</v>
      </c>
      <c r="DD93" s="22" t="s">
        <v>345</v>
      </c>
      <c r="DE93" s="22" t="s">
        <v>345</v>
      </c>
      <c r="DF93" s="22" t="s">
        <v>345</v>
      </c>
      <c r="DG93" s="22" t="s">
        <v>345</v>
      </c>
      <c r="DH93" s="63" t="s">
        <v>345</v>
      </c>
      <c r="DI93" s="22" t="s">
        <v>345</v>
      </c>
      <c r="DJ93" s="22" t="s">
        <v>345</v>
      </c>
      <c r="DK93" s="22" t="s">
        <v>345</v>
      </c>
      <c r="DL93" s="22" t="s">
        <v>345</v>
      </c>
      <c r="DM93" s="22" t="s">
        <v>345</v>
      </c>
      <c r="DN93" s="22" t="s">
        <v>345</v>
      </c>
      <c r="DO93" s="22" t="s">
        <v>345</v>
      </c>
      <c r="DP93" s="22" t="s">
        <v>345</v>
      </c>
      <c r="DQ93" s="22" t="s">
        <v>345</v>
      </c>
      <c r="DR93" s="22" t="s">
        <v>345</v>
      </c>
      <c r="DS93" s="22" t="s">
        <v>345</v>
      </c>
      <c r="DT93" s="22" t="s">
        <v>345</v>
      </c>
      <c r="DU93" s="22" t="s">
        <v>345</v>
      </c>
      <c r="DV93" s="22" t="s">
        <v>345</v>
      </c>
      <c r="DW93" s="22" t="s">
        <v>345</v>
      </c>
      <c r="DX93" s="63" t="s">
        <v>345</v>
      </c>
      <c r="DY93" s="63" t="s">
        <v>345</v>
      </c>
      <c r="DZ93" s="22" t="s">
        <v>345</v>
      </c>
      <c r="EA93" s="22" t="s">
        <v>345</v>
      </c>
      <c r="EB93" s="22" t="s">
        <v>345</v>
      </c>
      <c r="EC93" s="22" t="s">
        <v>345</v>
      </c>
      <c r="ED93" s="22" t="s">
        <v>345</v>
      </c>
      <c r="EE93" s="22" t="s">
        <v>345</v>
      </c>
      <c r="EF93" s="22" t="s">
        <v>345</v>
      </c>
      <c r="EG93" s="22" t="s">
        <v>345</v>
      </c>
      <c r="EH93" s="22" t="s">
        <v>345</v>
      </c>
      <c r="EI93" s="22" t="s">
        <v>345</v>
      </c>
      <c r="EJ93" s="22" t="s">
        <v>345</v>
      </c>
      <c r="EK93" s="22" t="s">
        <v>345</v>
      </c>
      <c r="EL93" s="22" t="s">
        <v>345</v>
      </c>
      <c r="EM93" s="22" t="s">
        <v>345</v>
      </c>
      <c r="EN93" s="22" t="s">
        <v>345</v>
      </c>
      <c r="EO93" s="22" t="s">
        <v>345</v>
      </c>
      <c r="EP93" s="22" t="s">
        <v>345</v>
      </c>
      <c r="EQ93" s="22" t="s">
        <v>345</v>
      </c>
      <c r="ER93" s="22" t="s">
        <v>345</v>
      </c>
      <c r="ES93" s="22" t="s">
        <v>345</v>
      </c>
      <c r="ET93" s="22" t="s">
        <v>345</v>
      </c>
      <c r="EU93" s="22" t="s">
        <v>345</v>
      </c>
      <c r="EV93" s="22" t="s">
        <v>345</v>
      </c>
      <c r="EW93" s="22" t="s">
        <v>345</v>
      </c>
      <c r="EX93" s="22" t="s">
        <v>345</v>
      </c>
      <c r="EY93" s="22" t="s">
        <v>345</v>
      </c>
      <c r="EZ93" s="22" t="s">
        <v>345</v>
      </c>
      <c r="FA93" s="22" t="s">
        <v>345</v>
      </c>
      <c r="FB93" s="22" t="s">
        <v>345</v>
      </c>
      <c r="FC93" s="22" t="s">
        <v>345</v>
      </c>
      <c r="FD93" s="22" t="s">
        <v>345</v>
      </c>
      <c r="FE93" s="22" t="s">
        <v>345</v>
      </c>
      <c r="FF93" s="22" t="s">
        <v>345</v>
      </c>
      <c r="FG93" s="22" t="s">
        <v>345</v>
      </c>
      <c r="FH93" s="22" t="s">
        <v>345</v>
      </c>
      <c r="FI93" s="22" t="s">
        <v>345</v>
      </c>
      <c r="FJ93" s="22" t="s">
        <v>345</v>
      </c>
      <c r="FK93" s="22" t="s">
        <v>345</v>
      </c>
      <c r="FL93" s="22" t="s">
        <v>345</v>
      </c>
      <c r="FM93" s="22" t="s">
        <v>345</v>
      </c>
      <c r="FN93" s="22" t="s">
        <v>345</v>
      </c>
      <c r="FO93" s="22" t="s">
        <v>345</v>
      </c>
      <c r="FP93" s="75">
        <v>809.37098555227976</v>
      </c>
      <c r="FQ93" s="22" t="s">
        <v>345</v>
      </c>
      <c r="FR93" s="22" t="s">
        <v>345</v>
      </c>
      <c r="FS93" s="22" t="s">
        <v>345</v>
      </c>
      <c r="FT93" s="22" t="s">
        <v>345</v>
      </c>
      <c r="FU93" s="22" t="s">
        <v>345</v>
      </c>
      <c r="FV93" s="22" t="s">
        <v>345</v>
      </c>
      <c r="FW93" s="22" t="s">
        <v>345</v>
      </c>
      <c r="FX93" s="22" t="s">
        <v>345</v>
      </c>
      <c r="FY93" s="22" t="s">
        <v>345</v>
      </c>
      <c r="FZ93" s="22" t="s">
        <v>345</v>
      </c>
      <c r="GA93" s="63" t="s">
        <v>345</v>
      </c>
      <c r="GB93" s="22" t="s">
        <v>345</v>
      </c>
      <c r="GC93" s="63"/>
    </row>
    <row r="94" spans="1:190" ht="12.75" customHeight="1">
      <c r="A94" s="66">
        <v>1872</v>
      </c>
      <c r="B94" s="22">
        <v>1976.3223284100782</v>
      </c>
      <c r="C94" s="22">
        <v>2823.6469679412903</v>
      </c>
      <c r="D94" s="22">
        <v>2086.9708029197081</v>
      </c>
      <c r="E94" s="22">
        <v>1145.0324354040683</v>
      </c>
      <c r="F94" s="22">
        <v>2078.4266567584068</v>
      </c>
      <c r="G94" s="22">
        <v>1931.375777884155</v>
      </c>
      <c r="H94" s="22">
        <v>1473.9686579015847</v>
      </c>
      <c r="I94" s="22">
        <v>2768.5136407288232</v>
      </c>
      <c r="J94" s="22">
        <v>1457.3647632904274</v>
      </c>
      <c r="K94" s="22">
        <v>1416.5171244694977</v>
      </c>
      <c r="L94" s="22">
        <v>2594.5943966692548</v>
      </c>
      <c r="M94" s="22">
        <v>3319.1654012674912</v>
      </c>
      <c r="N94" s="63">
        <v>2231.1624548257669</v>
      </c>
      <c r="O94" s="74" t="s">
        <v>345</v>
      </c>
      <c r="P94" s="22">
        <v>1132.9134818744942</v>
      </c>
      <c r="Q94" s="22">
        <v>954.32747202557664</v>
      </c>
      <c r="R94" s="22">
        <v>1473.1228930432119</v>
      </c>
      <c r="S94" s="22" t="s">
        <v>345</v>
      </c>
      <c r="T94" s="68" t="s">
        <v>345</v>
      </c>
      <c r="U94" s="22">
        <v>3553.4262485482</v>
      </c>
      <c r="V94" s="22">
        <v>3522.796875</v>
      </c>
      <c r="W94" s="22">
        <v>1705.1999999999996</v>
      </c>
      <c r="X94" s="22">
        <v>2540.9388646288212</v>
      </c>
      <c r="Y94" s="63">
        <v>2518.0615009990011</v>
      </c>
      <c r="Z94" s="22" t="s">
        <v>345</v>
      </c>
      <c r="AA94" s="22" t="s">
        <v>345</v>
      </c>
      <c r="AB94" s="22" t="s">
        <v>345</v>
      </c>
      <c r="AC94" s="22" t="s">
        <v>345</v>
      </c>
      <c r="AD94" s="22" t="s">
        <v>345</v>
      </c>
      <c r="AE94" s="22" t="s">
        <v>345</v>
      </c>
      <c r="AF94" s="22" t="s">
        <v>345</v>
      </c>
      <c r="AG94" s="63" t="s">
        <v>345</v>
      </c>
      <c r="AH94" s="22" t="s">
        <v>345</v>
      </c>
      <c r="AI94" s="22" t="s">
        <v>345</v>
      </c>
      <c r="AJ94" s="22" t="s">
        <v>345</v>
      </c>
      <c r="AK94" s="22" t="s">
        <v>345</v>
      </c>
      <c r="AL94" s="22" t="s">
        <v>345</v>
      </c>
      <c r="AM94" s="22"/>
      <c r="AN94" s="22"/>
      <c r="AO94" s="63" t="s">
        <v>345</v>
      </c>
      <c r="AP94" s="22" t="s">
        <v>345</v>
      </c>
      <c r="AQ94" s="22" t="s">
        <v>345</v>
      </c>
      <c r="AR94" s="63" t="s">
        <v>345</v>
      </c>
      <c r="AS94" s="22" t="s">
        <v>345</v>
      </c>
      <c r="AT94" s="22" t="s">
        <v>345</v>
      </c>
      <c r="AU94" s="22" t="s">
        <v>345</v>
      </c>
      <c r="AV94" s="22" t="s">
        <v>345</v>
      </c>
      <c r="AW94" s="22" t="s">
        <v>345</v>
      </c>
      <c r="AX94" s="22" t="s">
        <v>345</v>
      </c>
      <c r="AY94" s="22" t="s">
        <v>345</v>
      </c>
      <c r="AZ94" s="22" t="s">
        <v>345</v>
      </c>
      <c r="BA94" s="22" t="s">
        <v>345</v>
      </c>
      <c r="BB94" s="22" t="s">
        <v>345</v>
      </c>
      <c r="BC94" s="22" t="s">
        <v>345</v>
      </c>
      <c r="BD94" s="22" t="s">
        <v>345</v>
      </c>
      <c r="BE94" s="22" t="s">
        <v>345</v>
      </c>
      <c r="BF94" s="22" t="s">
        <v>345</v>
      </c>
      <c r="BG94" s="22" t="s">
        <v>345</v>
      </c>
      <c r="BH94" s="63" t="s">
        <v>345</v>
      </c>
      <c r="BI94" s="22"/>
      <c r="BJ94" s="22">
        <v>720.66489623291045</v>
      </c>
      <c r="BK94" s="22">
        <v>1348.6289994028</v>
      </c>
      <c r="BL94" s="22">
        <v>682.77998582953342</v>
      </c>
      <c r="BM94" s="22"/>
      <c r="BN94" s="22">
        <v>895.39146011671028</v>
      </c>
      <c r="BO94" s="22">
        <v>2631.868131868132</v>
      </c>
      <c r="BP94" s="22">
        <v>584.37171204577112</v>
      </c>
      <c r="BQ94" s="63" t="s">
        <v>345</v>
      </c>
      <c r="BR94" s="22" t="s">
        <v>345</v>
      </c>
      <c r="BS94" s="22" t="s">
        <v>345</v>
      </c>
      <c r="BT94" s="72"/>
      <c r="BU94" s="22" t="s">
        <v>345</v>
      </c>
      <c r="BV94" s="22" t="s">
        <v>345</v>
      </c>
      <c r="BW94" s="22" t="s">
        <v>345</v>
      </c>
      <c r="BX94" s="22" t="s">
        <v>345</v>
      </c>
      <c r="BY94" s="22" t="s">
        <v>345</v>
      </c>
      <c r="BZ94" s="22" t="s">
        <v>345</v>
      </c>
      <c r="CA94" s="22" t="s">
        <v>345</v>
      </c>
      <c r="CB94" s="22" t="s">
        <v>345</v>
      </c>
      <c r="CC94" s="22" t="s">
        <v>345</v>
      </c>
      <c r="CD94" s="22" t="s">
        <v>345</v>
      </c>
      <c r="CE94" s="22" t="s">
        <v>345</v>
      </c>
      <c r="CF94" s="22" t="s">
        <v>345</v>
      </c>
      <c r="CG94" s="63" t="s">
        <v>345</v>
      </c>
      <c r="CH94" s="22" t="s">
        <v>345</v>
      </c>
      <c r="CI94" s="63" t="s">
        <v>345</v>
      </c>
      <c r="CJ94" s="22" t="s">
        <v>345</v>
      </c>
      <c r="CK94" s="22" t="s">
        <v>345</v>
      </c>
      <c r="CL94" s="74">
        <v>529.79769419392562</v>
      </c>
      <c r="CM94" s="22">
        <v>746.00533578129034</v>
      </c>
      <c r="CN94" s="22" t="s">
        <v>345</v>
      </c>
      <c r="CO94" s="22"/>
      <c r="CP94" s="22" t="s">
        <v>345</v>
      </c>
      <c r="CQ94" s="22"/>
      <c r="CR94" s="22" t="s">
        <v>345</v>
      </c>
      <c r="CS94" s="22" t="s">
        <v>345</v>
      </c>
      <c r="CT94" s="22" t="s">
        <v>345</v>
      </c>
      <c r="CU94" s="22" t="s">
        <v>345</v>
      </c>
      <c r="CV94" s="22" t="s">
        <v>345</v>
      </c>
      <c r="CW94" s="22" t="s">
        <v>345</v>
      </c>
      <c r="CX94" s="22"/>
      <c r="CY94" s="22">
        <v>784.65869106263199</v>
      </c>
      <c r="CZ94" s="63" t="s">
        <v>345</v>
      </c>
      <c r="DA94" s="22" t="s">
        <v>345</v>
      </c>
      <c r="DB94" s="22" t="s">
        <v>345</v>
      </c>
      <c r="DC94" s="22" t="s">
        <v>345</v>
      </c>
      <c r="DD94" s="22" t="s">
        <v>345</v>
      </c>
      <c r="DE94" s="22" t="s">
        <v>345</v>
      </c>
      <c r="DF94" s="22" t="s">
        <v>345</v>
      </c>
      <c r="DG94" s="22" t="s">
        <v>345</v>
      </c>
      <c r="DH94" s="63" t="s">
        <v>345</v>
      </c>
      <c r="DI94" s="22" t="s">
        <v>345</v>
      </c>
      <c r="DJ94" s="22" t="s">
        <v>345</v>
      </c>
      <c r="DK94" s="22" t="s">
        <v>345</v>
      </c>
      <c r="DL94" s="22" t="s">
        <v>345</v>
      </c>
      <c r="DM94" s="22" t="s">
        <v>345</v>
      </c>
      <c r="DN94" s="22" t="s">
        <v>345</v>
      </c>
      <c r="DO94" s="22" t="s">
        <v>345</v>
      </c>
      <c r="DP94" s="22" t="s">
        <v>345</v>
      </c>
      <c r="DQ94" s="22" t="s">
        <v>345</v>
      </c>
      <c r="DR94" s="22" t="s">
        <v>345</v>
      </c>
      <c r="DS94" s="22" t="s">
        <v>345</v>
      </c>
      <c r="DT94" s="22" t="s">
        <v>345</v>
      </c>
      <c r="DU94" s="22" t="s">
        <v>345</v>
      </c>
      <c r="DV94" s="22" t="s">
        <v>345</v>
      </c>
      <c r="DW94" s="22" t="s">
        <v>345</v>
      </c>
      <c r="DX94" s="63" t="s">
        <v>345</v>
      </c>
      <c r="DY94" s="63" t="s">
        <v>345</v>
      </c>
      <c r="DZ94" s="22" t="s">
        <v>345</v>
      </c>
      <c r="EA94" s="22" t="s">
        <v>345</v>
      </c>
      <c r="EB94" s="22" t="s">
        <v>345</v>
      </c>
      <c r="EC94" s="22" t="s">
        <v>345</v>
      </c>
      <c r="ED94" s="22" t="s">
        <v>345</v>
      </c>
      <c r="EE94" s="22" t="s">
        <v>345</v>
      </c>
      <c r="EF94" s="22" t="s">
        <v>345</v>
      </c>
      <c r="EG94" s="22" t="s">
        <v>345</v>
      </c>
      <c r="EH94" s="22" t="s">
        <v>345</v>
      </c>
      <c r="EI94" s="22" t="s">
        <v>345</v>
      </c>
      <c r="EJ94" s="22" t="s">
        <v>345</v>
      </c>
      <c r="EK94" s="22" t="s">
        <v>345</v>
      </c>
      <c r="EL94" s="22" t="s">
        <v>345</v>
      </c>
      <c r="EM94" s="22" t="s">
        <v>345</v>
      </c>
      <c r="EN94" s="22" t="s">
        <v>345</v>
      </c>
      <c r="EO94" s="22" t="s">
        <v>345</v>
      </c>
      <c r="EP94" s="22" t="s">
        <v>345</v>
      </c>
      <c r="EQ94" s="22" t="s">
        <v>345</v>
      </c>
      <c r="ER94" s="22" t="s">
        <v>345</v>
      </c>
      <c r="ES94" s="22" t="s">
        <v>345</v>
      </c>
      <c r="ET94" s="22" t="s">
        <v>345</v>
      </c>
      <c r="EU94" s="22" t="s">
        <v>345</v>
      </c>
      <c r="EV94" s="22" t="s">
        <v>345</v>
      </c>
      <c r="EW94" s="22" t="s">
        <v>345</v>
      </c>
      <c r="EX94" s="22" t="s">
        <v>345</v>
      </c>
      <c r="EY94" s="22" t="s">
        <v>345</v>
      </c>
      <c r="EZ94" s="22" t="s">
        <v>345</v>
      </c>
      <c r="FA94" s="22" t="s">
        <v>345</v>
      </c>
      <c r="FB94" s="22" t="s">
        <v>345</v>
      </c>
      <c r="FC94" s="22" t="s">
        <v>345</v>
      </c>
      <c r="FD94" s="22" t="s">
        <v>345</v>
      </c>
      <c r="FE94" s="22" t="s">
        <v>345</v>
      </c>
      <c r="FF94" s="22" t="s">
        <v>345</v>
      </c>
      <c r="FG94" s="22" t="s">
        <v>345</v>
      </c>
      <c r="FH94" s="22" t="s">
        <v>345</v>
      </c>
      <c r="FI94" s="22" t="s">
        <v>345</v>
      </c>
      <c r="FJ94" s="22" t="s">
        <v>345</v>
      </c>
      <c r="FK94" s="22" t="s">
        <v>345</v>
      </c>
      <c r="FL94" s="22" t="s">
        <v>345</v>
      </c>
      <c r="FM94" s="22" t="s">
        <v>345</v>
      </c>
      <c r="FN94" s="22" t="s">
        <v>345</v>
      </c>
      <c r="FO94" s="22" t="s">
        <v>345</v>
      </c>
      <c r="FP94" s="75">
        <v>1192.8221510346243</v>
      </c>
      <c r="FQ94" s="22" t="s">
        <v>345</v>
      </c>
      <c r="FR94" s="22" t="s">
        <v>345</v>
      </c>
      <c r="FS94" s="22" t="s">
        <v>345</v>
      </c>
      <c r="FT94" s="22" t="s">
        <v>345</v>
      </c>
      <c r="FU94" s="22" t="s">
        <v>345</v>
      </c>
      <c r="FV94" s="22" t="s">
        <v>345</v>
      </c>
      <c r="FW94" s="22" t="s">
        <v>345</v>
      </c>
      <c r="FX94" s="22" t="s">
        <v>345</v>
      </c>
      <c r="FY94" s="22" t="s">
        <v>345</v>
      </c>
      <c r="FZ94" s="22" t="s">
        <v>345</v>
      </c>
      <c r="GA94" s="63" t="s">
        <v>345</v>
      </c>
      <c r="GB94" s="22" t="s">
        <v>345</v>
      </c>
      <c r="GC94" s="63"/>
    </row>
    <row r="95" spans="1:190" ht="12.75" customHeight="1">
      <c r="A95" s="66">
        <v>1873</v>
      </c>
      <c r="B95" s="22">
        <v>1913.0281962978909</v>
      </c>
      <c r="C95" s="22">
        <v>2820.0584403142366</v>
      </c>
      <c r="D95" s="22">
        <v>2056.5736434108526</v>
      </c>
      <c r="E95" s="22">
        <v>1193.3974011911205</v>
      </c>
      <c r="F95" s="22">
        <v>1922.0961279594583</v>
      </c>
      <c r="G95" s="22">
        <v>1998.6726641177502</v>
      </c>
      <c r="H95" s="22">
        <v>1466.2123445514997</v>
      </c>
      <c r="I95" s="22">
        <v>2825.2656301492702</v>
      </c>
      <c r="J95" s="22">
        <v>1481.6110639927563</v>
      </c>
      <c r="K95" s="22">
        <v>1432.9356743476337</v>
      </c>
      <c r="L95" s="22">
        <v>2619.4136315070605</v>
      </c>
      <c r="M95" s="22">
        <v>3364.6976411722662</v>
      </c>
      <c r="N95" s="63">
        <v>2219.9460502940533</v>
      </c>
      <c r="O95" s="74" t="s">
        <v>345</v>
      </c>
      <c r="P95" s="22">
        <v>1335.1483300394634</v>
      </c>
      <c r="Q95" s="22">
        <v>988.19523269012484</v>
      </c>
      <c r="R95" s="22">
        <v>1597.6056682140238</v>
      </c>
      <c r="S95" s="22" t="s">
        <v>345</v>
      </c>
      <c r="T95" s="68" t="s">
        <v>345</v>
      </c>
      <c r="U95" s="22">
        <v>3823.6291690220464</v>
      </c>
      <c r="V95" s="22">
        <v>3830.9910447761199</v>
      </c>
      <c r="W95" s="22">
        <v>1841.8787725082427</v>
      </c>
      <c r="X95" s="22">
        <v>2604.2525594107565</v>
      </c>
      <c r="Y95" s="63">
        <v>2595.3538123971475</v>
      </c>
      <c r="Z95" s="22" t="s">
        <v>345</v>
      </c>
      <c r="AA95" s="22" t="s">
        <v>345</v>
      </c>
      <c r="AB95" s="22" t="s">
        <v>345</v>
      </c>
      <c r="AC95" s="22" t="s">
        <v>345</v>
      </c>
      <c r="AD95" s="22" t="s">
        <v>345</v>
      </c>
      <c r="AE95" s="22" t="s">
        <v>345</v>
      </c>
      <c r="AF95" s="22" t="s">
        <v>345</v>
      </c>
      <c r="AG95" s="63" t="s">
        <v>345</v>
      </c>
      <c r="AH95" s="22" t="s">
        <v>345</v>
      </c>
      <c r="AI95" s="22" t="s">
        <v>345</v>
      </c>
      <c r="AJ95" s="22" t="s">
        <v>345</v>
      </c>
      <c r="AK95" s="22" t="s">
        <v>345</v>
      </c>
      <c r="AL95" s="22" t="s">
        <v>345</v>
      </c>
      <c r="AM95" s="22"/>
      <c r="AN95" s="22"/>
      <c r="AO95" s="63" t="s">
        <v>345</v>
      </c>
      <c r="AP95" s="22" t="s">
        <v>345</v>
      </c>
      <c r="AQ95" s="22" t="s">
        <v>345</v>
      </c>
      <c r="AR95" s="63" t="s">
        <v>345</v>
      </c>
      <c r="AS95" s="22" t="s">
        <v>345</v>
      </c>
      <c r="AT95" s="22" t="s">
        <v>345</v>
      </c>
      <c r="AU95" s="22" t="s">
        <v>345</v>
      </c>
      <c r="AV95" s="22" t="s">
        <v>345</v>
      </c>
      <c r="AW95" s="22" t="s">
        <v>345</v>
      </c>
      <c r="AX95" s="22" t="s">
        <v>345</v>
      </c>
      <c r="AY95" s="22" t="s">
        <v>345</v>
      </c>
      <c r="AZ95" s="22" t="s">
        <v>345</v>
      </c>
      <c r="BA95" s="22" t="s">
        <v>345</v>
      </c>
      <c r="BB95" s="22" t="s">
        <v>345</v>
      </c>
      <c r="BC95" s="22" t="s">
        <v>345</v>
      </c>
      <c r="BD95" s="22" t="s">
        <v>345</v>
      </c>
      <c r="BE95" s="22" t="s">
        <v>345</v>
      </c>
      <c r="BF95" s="22" t="s">
        <v>345</v>
      </c>
      <c r="BG95" s="22" t="s">
        <v>345</v>
      </c>
      <c r="BH95" s="63" t="s">
        <v>345</v>
      </c>
      <c r="BI95" s="22"/>
      <c r="BJ95" s="22">
        <v>724.46418227457048</v>
      </c>
      <c r="BK95" s="22">
        <v>1416.6453653624462</v>
      </c>
      <c r="BL95" s="22">
        <v>686.19388575868095</v>
      </c>
      <c r="BM95" s="22"/>
      <c r="BN95" s="22">
        <v>889.86481702595893</v>
      </c>
      <c r="BO95" s="22">
        <v>2601.0638297872338</v>
      </c>
      <c r="BP95" s="22">
        <v>591.46939924094056</v>
      </c>
      <c r="BQ95" s="63" t="s">
        <v>345</v>
      </c>
      <c r="BR95" s="22" t="s">
        <v>345</v>
      </c>
      <c r="BS95" s="22" t="s">
        <v>345</v>
      </c>
      <c r="BT95" s="72"/>
      <c r="BU95" s="22" t="s">
        <v>345</v>
      </c>
      <c r="BV95" s="22" t="s">
        <v>345</v>
      </c>
      <c r="BW95" s="22" t="s">
        <v>345</v>
      </c>
      <c r="BX95" s="22" t="s">
        <v>345</v>
      </c>
      <c r="BY95" s="22" t="s">
        <v>345</v>
      </c>
      <c r="BZ95" s="22" t="s">
        <v>345</v>
      </c>
      <c r="CA95" s="22" t="s">
        <v>345</v>
      </c>
      <c r="CB95" s="22" t="s">
        <v>345</v>
      </c>
      <c r="CC95" s="22" t="s">
        <v>345</v>
      </c>
      <c r="CD95" s="22" t="s">
        <v>345</v>
      </c>
      <c r="CE95" s="22" t="s">
        <v>345</v>
      </c>
      <c r="CF95" s="22" t="s">
        <v>345</v>
      </c>
      <c r="CG95" s="63" t="s">
        <v>345</v>
      </c>
      <c r="CH95" s="22" t="s">
        <v>345</v>
      </c>
      <c r="CI95" s="63" t="s">
        <v>345</v>
      </c>
      <c r="CJ95" s="22" t="s">
        <v>345</v>
      </c>
      <c r="CK95" s="22" t="s">
        <v>345</v>
      </c>
      <c r="CL95" s="74">
        <v>519.38537341603899</v>
      </c>
      <c r="CM95" s="22">
        <v>751.01226119190187</v>
      </c>
      <c r="CN95" s="22" t="s">
        <v>345</v>
      </c>
      <c r="CO95" s="22"/>
      <c r="CP95" s="22" t="s">
        <v>345</v>
      </c>
      <c r="CQ95" s="22"/>
      <c r="CR95" s="22" t="s">
        <v>345</v>
      </c>
      <c r="CS95" s="22" t="s">
        <v>345</v>
      </c>
      <c r="CT95" s="22" t="s">
        <v>345</v>
      </c>
      <c r="CU95" s="22" t="s">
        <v>345</v>
      </c>
      <c r="CV95" s="22" t="s">
        <v>345</v>
      </c>
      <c r="CW95" s="22" t="s">
        <v>345</v>
      </c>
      <c r="CX95" s="22"/>
      <c r="CY95" s="22">
        <v>788.33391547327983</v>
      </c>
      <c r="CZ95" s="63" t="s">
        <v>345</v>
      </c>
      <c r="DA95" s="22" t="s">
        <v>345</v>
      </c>
      <c r="DB95" s="22" t="s">
        <v>345</v>
      </c>
      <c r="DC95" s="22" t="s">
        <v>345</v>
      </c>
      <c r="DD95" s="22" t="s">
        <v>345</v>
      </c>
      <c r="DE95" s="22" t="s">
        <v>345</v>
      </c>
      <c r="DF95" s="22" t="s">
        <v>345</v>
      </c>
      <c r="DG95" s="22" t="s">
        <v>345</v>
      </c>
      <c r="DH95" s="63" t="s">
        <v>345</v>
      </c>
      <c r="DI95" s="22" t="s">
        <v>345</v>
      </c>
      <c r="DJ95" s="22" t="s">
        <v>345</v>
      </c>
      <c r="DK95" s="22" t="s">
        <v>345</v>
      </c>
      <c r="DL95" s="22" t="s">
        <v>345</v>
      </c>
      <c r="DM95" s="22" t="s">
        <v>345</v>
      </c>
      <c r="DN95" s="22" t="s">
        <v>345</v>
      </c>
      <c r="DO95" s="22" t="s">
        <v>345</v>
      </c>
      <c r="DP95" s="22" t="s">
        <v>345</v>
      </c>
      <c r="DQ95" s="22" t="s">
        <v>345</v>
      </c>
      <c r="DR95" s="22" t="s">
        <v>345</v>
      </c>
      <c r="DS95" s="22" t="s">
        <v>345</v>
      </c>
      <c r="DT95" s="22" t="s">
        <v>345</v>
      </c>
      <c r="DU95" s="22" t="s">
        <v>345</v>
      </c>
      <c r="DV95" s="22" t="s">
        <v>345</v>
      </c>
      <c r="DW95" s="22" t="s">
        <v>345</v>
      </c>
      <c r="DX95" s="63" t="s">
        <v>345</v>
      </c>
      <c r="DY95" s="63" t="s">
        <v>345</v>
      </c>
      <c r="DZ95" s="22" t="s">
        <v>345</v>
      </c>
      <c r="EA95" s="22" t="s">
        <v>345</v>
      </c>
      <c r="EB95" s="22" t="s">
        <v>345</v>
      </c>
      <c r="EC95" s="22" t="s">
        <v>345</v>
      </c>
      <c r="ED95" s="22" t="s">
        <v>345</v>
      </c>
      <c r="EE95" s="22" t="s">
        <v>345</v>
      </c>
      <c r="EF95" s="22" t="s">
        <v>345</v>
      </c>
      <c r="EG95" s="22" t="s">
        <v>345</v>
      </c>
      <c r="EH95" s="22" t="s">
        <v>345</v>
      </c>
      <c r="EI95" s="22" t="s">
        <v>345</v>
      </c>
      <c r="EJ95" s="22" t="s">
        <v>345</v>
      </c>
      <c r="EK95" s="22" t="s">
        <v>345</v>
      </c>
      <c r="EL95" s="22" t="s">
        <v>345</v>
      </c>
      <c r="EM95" s="22" t="s">
        <v>345</v>
      </c>
      <c r="EN95" s="22" t="s">
        <v>345</v>
      </c>
      <c r="EO95" s="22" t="s">
        <v>345</v>
      </c>
      <c r="EP95" s="22" t="s">
        <v>345</v>
      </c>
      <c r="EQ95" s="22" t="s">
        <v>345</v>
      </c>
      <c r="ER95" s="22" t="s">
        <v>345</v>
      </c>
      <c r="ES95" s="22" t="s">
        <v>345</v>
      </c>
      <c r="ET95" s="22" t="s">
        <v>345</v>
      </c>
      <c r="EU95" s="22" t="s">
        <v>345</v>
      </c>
      <c r="EV95" s="22" t="s">
        <v>345</v>
      </c>
      <c r="EW95" s="22" t="s">
        <v>345</v>
      </c>
      <c r="EX95" s="22" t="s">
        <v>345</v>
      </c>
      <c r="EY95" s="22" t="s">
        <v>345</v>
      </c>
      <c r="EZ95" s="22" t="s">
        <v>345</v>
      </c>
      <c r="FA95" s="22" t="s">
        <v>345</v>
      </c>
      <c r="FB95" s="22" t="s">
        <v>345</v>
      </c>
      <c r="FC95" s="22" t="s">
        <v>345</v>
      </c>
      <c r="FD95" s="22" t="s">
        <v>345</v>
      </c>
      <c r="FE95" s="22" t="s">
        <v>345</v>
      </c>
      <c r="FF95" s="22" t="s">
        <v>345</v>
      </c>
      <c r="FG95" s="22" t="s">
        <v>345</v>
      </c>
      <c r="FH95" s="22" t="s">
        <v>345</v>
      </c>
      <c r="FI95" s="22" t="s">
        <v>345</v>
      </c>
      <c r="FJ95" s="22" t="s">
        <v>345</v>
      </c>
      <c r="FK95" s="22" t="s">
        <v>345</v>
      </c>
      <c r="FL95" s="22" t="s">
        <v>345</v>
      </c>
      <c r="FM95" s="22" t="s">
        <v>345</v>
      </c>
      <c r="FN95" s="22" t="s">
        <v>345</v>
      </c>
      <c r="FO95" s="22" t="s">
        <v>345</v>
      </c>
      <c r="FP95" s="75">
        <v>1027.7923769765082</v>
      </c>
      <c r="FQ95" s="22" t="s">
        <v>345</v>
      </c>
      <c r="FR95" s="22" t="s">
        <v>345</v>
      </c>
      <c r="FS95" s="22" t="s">
        <v>345</v>
      </c>
      <c r="FT95" s="22" t="s">
        <v>345</v>
      </c>
      <c r="FU95" s="22" t="s">
        <v>345</v>
      </c>
      <c r="FV95" s="22" t="s">
        <v>345</v>
      </c>
      <c r="FW95" s="22" t="s">
        <v>345</v>
      </c>
      <c r="FX95" s="22" t="s">
        <v>345</v>
      </c>
      <c r="FY95" s="22" t="s">
        <v>345</v>
      </c>
      <c r="FZ95" s="22" t="s">
        <v>345</v>
      </c>
      <c r="GA95" s="63" t="s">
        <v>345</v>
      </c>
      <c r="GB95" s="22" t="s">
        <v>345</v>
      </c>
      <c r="GC95" s="63"/>
    </row>
    <row r="96" spans="1:190" ht="12.75" customHeight="1">
      <c r="A96" s="66">
        <v>1874</v>
      </c>
      <c r="B96" s="22">
        <v>1980.929180887372</v>
      </c>
      <c r="C96" s="22">
        <v>2889.7719064816574</v>
      </c>
      <c r="D96" s="22">
        <v>2096.2998976458548</v>
      </c>
      <c r="E96" s="22">
        <v>1204.1201281366791</v>
      </c>
      <c r="F96" s="22">
        <v>2157.2324676690146</v>
      </c>
      <c r="G96" s="22">
        <v>2123.9600494437577</v>
      </c>
      <c r="H96" s="22">
        <v>1542.3323821293759</v>
      </c>
      <c r="I96" s="22">
        <v>2720.9050166904772</v>
      </c>
      <c r="J96" s="22">
        <v>1523.7481552187326</v>
      </c>
      <c r="K96" s="22">
        <v>1487.1458306632364</v>
      </c>
      <c r="L96" s="22">
        <v>3174.4602778057269</v>
      </c>
      <c r="M96" s="22">
        <v>3386.444109412018</v>
      </c>
      <c r="N96" s="63">
        <v>2338.0449310412541</v>
      </c>
      <c r="O96" s="74" t="s">
        <v>345</v>
      </c>
      <c r="P96" s="22">
        <v>1263.4289858217537</v>
      </c>
      <c r="Q96" s="22">
        <v>966.37327916948766</v>
      </c>
      <c r="R96" s="22">
        <v>1458.8836812952707</v>
      </c>
      <c r="S96" s="22" t="s">
        <v>345</v>
      </c>
      <c r="T96" s="68" t="s">
        <v>345</v>
      </c>
      <c r="U96" s="22">
        <v>3834.7969264544454</v>
      </c>
      <c r="V96" s="22">
        <v>3843.4986376021793</v>
      </c>
      <c r="W96" s="22">
        <v>1853.715852442672</v>
      </c>
      <c r="X96" s="22">
        <v>2527.2550438794897</v>
      </c>
      <c r="Y96" s="63">
        <v>2530.4915795528932</v>
      </c>
      <c r="Z96" s="22" t="s">
        <v>345</v>
      </c>
      <c r="AA96" s="22" t="s">
        <v>345</v>
      </c>
      <c r="AB96" s="22" t="s">
        <v>345</v>
      </c>
      <c r="AC96" s="22" t="s">
        <v>345</v>
      </c>
      <c r="AD96" s="22" t="s">
        <v>345</v>
      </c>
      <c r="AE96" s="22" t="s">
        <v>345</v>
      </c>
      <c r="AF96" s="22" t="s">
        <v>345</v>
      </c>
      <c r="AG96" s="63" t="s">
        <v>345</v>
      </c>
      <c r="AH96" s="22" t="s">
        <v>345</v>
      </c>
      <c r="AI96" s="22" t="s">
        <v>345</v>
      </c>
      <c r="AJ96" s="22" t="s">
        <v>345</v>
      </c>
      <c r="AK96" s="22" t="s">
        <v>345</v>
      </c>
      <c r="AL96" s="22" t="s">
        <v>345</v>
      </c>
      <c r="AM96" s="22"/>
      <c r="AN96" s="22"/>
      <c r="AO96" s="63" t="s">
        <v>345</v>
      </c>
      <c r="AP96" s="22" t="s">
        <v>345</v>
      </c>
      <c r="AQ96" s="22" t="s">
        <v>345</v>
      </c>
      <c r="AR96" s="63" t="s">
        <v>345</v>
      </c>
      <c r="AS96" s="22" t="s">
        <v>345</v>
      </c>
      <c r="AT96" s="22" t="s">
        <v>345</v>
      </c>
      <c r="AU96" s="22" t="s">
        <v>345</v>
      </c>
      <c r="AV96" s="22" t="s">
        <v>345</v>
      </c>
      <c r="AW96" s="22" t="s">
        <v>345</v>
      </c>
      <c r="AX96" s="22" t="s">
        <v>345</v>
      </c>
      <c r="AY96" s="22" t="s">
        <v>345</v>
      </c>
      <c r="AZ96" s="22" t="s">
        <v>345</v>
      </c>
      <c r="BA96" s="22" t="s">
        <v>345</v>
      </c>
      <c r="BB96" s="22" t="s">
        <v>345</v>
      </c>
      <c r="BC96" s="22" t="s">
        <v>345</v>
      </c>
      <c r="BD96" s="22" t="s">
        <v>345</v>
      </c>
      <c r="BE96" s="22" t="s">
        <v>345</v>
      </c>
      <c r="BF96" s="22" t="s">
        <v>345</v>
      </c>
      <c r="BG96" s="22" t="s">
        <v>345</v>
      </c>
      <c r="BH96" s="63" t="s">
        <v>345</v>
      </c>
      <c r="BI96" s="22"/>
      <c r="BJ96" s="22">
        <v>728.39272175890824</v>
      </c>
      <c r="BK96" s="22">
        <v>1337.1583045291177</v>
      </c>
      <c r="BL96" s="22">
        <v>689.62485518747428</v>
      </c>
      <c r="BM96" s="22"/>
      <c r="BN96" s="22">
        <v>834.96989557994175</v>
      </c>
      <c r="BO96" s="22">
        <v>2315.2454780361754</v>
      </c>
      <c r="BP96" s="22">
        <v>596.30181312716741</v>
      </c>
      <c r="BQ96" s="63" t="s">
        <v>345</v>
      </c>
      <c r="BR96" s="22" t="s">
        <v>345</v>
      </c>
      <c r="BS96" s="22" t="s">
        <v>345</v>
      </c>
      <c r="BT96" s="72"/>
      <c r="BU96" s="22" t="s">
        <v>345</v>
      </c>
      <c r="BV96" s="22" t="s">
        <v>345</v>
      </c>
      <c r="BW96" s="22" t="s">
        <v>345</v>
      </c>
      <c r="BX96" s="22" t="s">
        <v>345</v>
      </c>
      <c r="BY96" s="22" t="s">
        <v>345</v>
      </c>
      <c r="BZ96" s="22" t="s">
        <v>345</v>
      </c>
      <c r="CA96" s="22" t="s">
        <v>345</v>
      </c>
      <c r="CB96" s="22" t="s">
        <v>345</v>
      </c>
      <c r="CC96" s="22" t="s">
        <v>345</v>
      </c>
      <c r="CD96" s="22" t="s">
        <v>345</v>
      </c>
      <c r="CE96" s="22" t="s">
        <v>345</v>
      </c>
      <c r="CF96" s="22" t="s">
        <v>345</v>
      </c>
      <c r="CG96" s="63" t="s">
        <v>345</v>
      </c>
      <c r="CH96" s="22" t="s">
        <v>345</v>
      </c>
      <c r="CI96" s="63" t="s">
        <v>345</v>
      </c>
      <c r="CJ96" s="22" t="s">
        <v>345</v>
      </c>
      <c r="CK96" s="22" t="s">
        <v>345</v>
      </c>
      <c r="CL96" s="74">
        <v>511.67985645763031</v>
      </c>
      <c r="CM96" s="22">
        <v>756.17993472399598</v>
      </c>
      <c r="CN96" s="22" t="s">
        <v>345</v>
      </c>
      <c r="CO96" s="22"/>
      <c r="CP96" s="22" t="s">
        <v>345</v>
      </c>
      <c r="CQ96" s="22"/>
      <c r="CR96" s="22" t="s">
        <v>345</v>
      </c>
      <c r="CS96" s="22" t="s">
        <v>345</v>
      </c>
      <c r="CT96" s="22" t="s">
        <v>345</v>
      </c>
      <c r="CU96" s="22" t="s">
        <v>345</v>
      </c>
      <c r="CV96" s="22" t="s">
        <v>345</v>
      </c>
      <c r="CW96" s="22" t="s">
        <v>345</v>
      </c>
      <c r="CX96" s="22"/>
      <c r="CY96" s="22">
        <v>774.69670710571927</v>
      </c>
      <c r="CZ96" s="63" t="s">
        <v>345</v>
      </c>
      <c r="DA96" s="22" t="s">
        <v>345</v>
      </c>
      <c r="DB96" s="22" t="s">
        <v>345</v>
      </c>
      <c r="DC96" s="22" t="s">
        <v>345</v>
      </c>
      <c r="DD96" s="22" t="s">
        <v>345</v>
      </c>
      <c r="DE96" s="22" t="s">
        <v>345</v>
      </c>
      <c r="DF96" s="22" t="s">
        <v>345</v>
      </c>
      <c r="DG96" s="22" t="s">
        <v>345</v>
      </c>
      <c r="DH96" s="63" t="s">
        <v>345</v>
      </c>
      <c r="DI96" s="22" t="s">
        <v>345</v>
      </c>
      <c r="DJ96" s="22" t="s">
        <v>345</v>
      </c>
      <c r="DK96" s="22" t="s">
        <v>345</v>
      </c>
      <c r="DL96" s="22" t="s">
        <v>345</v>
      </c>
      <c r="DM96" s="22" t="s">
        <v>345</v>
      </c>
      <c r="DN96" s="22" t="s">
        <v>345</v>
      </c>
      <c r="DO96" s="22" t="s">
        <v>345</v>
      </c>
      <c r="DP96" s="22" t="s">
        <v>345</v>
      </c>
      <c r="DQ96" s="22" t="s">
        <v>345</v>
      </c>
      <c r="DR96" s="22" t="s">
        <v>345</v>
      </c>
      <c r="DS96" s="22" t="s">
        <v>345</v>
      </c>
      <c r="DT96" s="22" t="s">
        <v>345</v>
      </c>
      <c r="DU96" s="22" t="s">
        <v>345</v>
      </c>
      <c r="DV96" s="22" t="s">
        <v>345</v>
      </c>
      <c r="DW96" s="22" t="s">
        <v>345</v>
      </c>
      <c r="DX96" s="63" t="s">
        <v>345</v>
      </c>
      <c r="DY96" s="63" t="s">
        <v>345</v>
      </c>
      <c r="DZ96" s="22" t="s">
        <v>345</v>
      </c>
      <c r="EA96" s="22" t="s">
        <v>345</v>
      </c>
      <c r="EB96" s="22" t="s">
        <v>345</v>
      </c>
      <c r="EC96" s="22" t="s">
        <v>345</v>
      </c>
      <c r="ED96" s="22" t="s">
        <v>345</v>
      </c>
      <c r="EE96" s="22" t="s">
        <v>345</v>
      </c>
      <c r="EF96" s="22" t="s">
        <v>345</v>
      </c>
      <c r="EG96" s="22" t="s">
        <v>345</v>
      </c>
      <c r="EH96" s="22" t="s">
        <v>345</v>
      </c>
      <c r="EI96" s="22" t="s">
        <v>345</v>
      </c>
      <c r="EJ96" s="22" t="s">
        <v>345</v>
      </c>
      <c r="EK96" s="22" t="s">
        <v>345</v>
      </c>
      <c r="EL96" s="22" t="s">
        <v>345</v>
      </c>
      <c r="EM96" s="22" t="s">
        <v>345</v>
      </c>
      <c r="EN96" s="22" t="s">
        <v>345</v>
      </c>
      <c r="EO96" s="22" t="s">
        <v>345</v>
      </c>
      <c r="EP96" s="22" t="s">
        <v>345</v>
      </c>
      <c r="EQ96" s="22" t="s">
        <v>345</v>
      </c>
      <c r="ER96" s="22" t="s">
        <v>345</v>
      </c>
      <c r="ES96" s="22" t="s">
        <v>345</v>
      </c>
      <c r="ET96" s="22" t="s">
        <v>345</v>
      </c>
      <c r="EU96" s="22" t="s">
        <v>345</v>
      </c>
      <c r="EV96" s="22" t="s">
        <v>345</v>
      </c>
      <c r="EW96" s="22" t="s">
        <v>345</v>
      </c>
      <c r="EX96" s="22" t="s">
        <v>345</v>
      </c>
      <c r="EY96" s="22" t="s">
        <v>345</v>
      </c>
      <c r="EZ96" s="22" t="s">
        <v>345</v>
      </c>
      <c r="FA96" s="22" t="s">
        <v>345</v>
      </c>
      <c r="FB96" s="22" t="s">
        <v>345</v>
      </c>
      <c r="FC96" s="22" t="s">
        <v>345</v>
      </c>
      <c r="FD96" s="22" t="s">
        <v>345</v>
      </c>
      <c r="FE96" s="22" t="s">
        <v>345</v>
      </c>
      <c r="FF96" s="22" t="s">
        <v>345</v>
      </c>
      <c r="FG96" s="22" t="s">
        <v>345</v>
      </c>
      <c r="FH96" s="22" t="s">
        <v>345</v>
      </c>
      <c r="FI96" s="22" t="s">
        <v>345</v>
      </c>
      <c r="FJ96" s="22" t="s">
        <v>345</v>
      </c>
      <c r="FK96" s="22" t="s">
        <v>345</v>
      </c>
      <c r="FL96" s="22" t="s">
        <v>345</v>
      </c>
      <c r="FM96" s="22" t="s">
        <v>345</v>
      </c>
      <c r="FN96" s="22" t="s">
        <v>345</v>
      </c>
      <c r="FO96" s="22" t="s">
        <v>345</v>
      </c>
      <c r="FP96" s="75">
        <v>979.45607818445922</v>
      </c>
      <c r="FQ96" s="22" t="s">
        <v>345</v>
      </c>
      <c r="FR96" s="22" t="s">
        <v>345</v>
      </c>
      <c r="FS96" s="22" t="s">
        <v>345</v>
      </c>
      <c r="FT96" s="22" t="s">
        <v>345</v>
      </c>
      <c r="FU96" s="22" t="s">
        <v>345</v>
      </c>
      <c r="FV96" s="22" t="s">
        <v>345</v>
      </c>
      <c r="FW96" s="22" t="s">
        <v>345</v>
      </c>
      <c r="FX96" s="22" t="s">
        <v>345</v>
      </c>
      <c r="FY96" s="22" t="s">
        <v>345</v>
      </c>
      <c r="FZ96" s="22" t="s">
        <v>345</v>
      </c>
      <c r="GA96" s="63" t="s">
        <v>345</v>
      </c>
      <c r="GB96" s="22" t="s">
        <v>345</v>
      </c>
      <c r="GC96" s="63"/>
    </row>
    <row r="97" spans="1:185">
      <c r="A97" s="66">
        <v>1875</v>
      </c>
      <c r="B97" s="22">
        <v>1973.2553911205073</v>
      </c>
      <c r="C97" s="22">
        <v>2860.7850273430136</v>
      </c>
      <c r="D97" s="22">
        <v>2111.6016218955906</v>
      </c>
      <c r="E97" s="22">
        <v>1211.1848341232228</v>
      </c>
      <c r="F97" s="22">
        <v>2219.0691766306481</v>
      </c>
      <c r="G97" s="22">
        <v>2112.351712839572</v>
      </c>
      <c r="H97" s="22">
        <v>1550.1200994500182</v>
      </c>
      <c r="I97" s="22">
        <v>2876.3491209483614</v>
      </c>
      <c r="J97" s="22">
        <v>1551.2199482841377</v>
      </c>
      <c r="K97" s="22">
        <v>1434.1538140646846</v>
      </c>
      <c r="L97" s="22">
        <v>3590.1058867181887</v>
      </c>
      <c r="M97" s="22">
        <v>3433.6683821066422</v>
      </c>
      <c r="N97" s="63">
        <v>2369.0713042814978</v>
      </c>
      <c r="O97" s="74" t="s">
        <v>345</v>
      </c>
      <c r="P97" s="22">
        <v>1210.0605606824045</v>
      </c>
      <c r="Q97" s="22">
        <v>959.39883355764925</v>
      </c>
      <c r="R97" s="22">
        <v>1496.3304421665555</v>
      </c>
      <c r="S97" s="22" t="s">
        <v>345</v>
      </c>
      <c r="T97" s="68" t="s">
        <v>345</v>
      </c>
      <c r="U97" s="22">
        <v>4138.2070437566699</v>
      </c>
      <c r="V97" s="22">
        <v>3687.8793103448279</v>
      </c>
      <c r="W97" s="22">
        <v>1783.9665929746991</v>
      </c>
      <c r="X97" s="22">
        <v>2598.5854790584594</v>
      </c>
      <c r="Y97" s="63">
        <v>2598.8023684006512</v>
      </c>
      <c r="Z97" s="22" t="s">
        <v>345</v>
      </c>
      <c r="AA97" s="22" t="s">
        <v>345</v>
      </c>
      <c r="AB97" s="22" t="s">
        <v>345</v>
      </c>
      <c r="AC97" s="22" t="s">
        <v>345</v>
      </c>
      <c r="AD97" s="22" t="s">
        <v>345</v>
      </c>
      <c r="AE97" s="22" t="s">
        <v>345</v>
      </c>
      <c r="AF97" s="22" t="s">
        <v>345</v>
      </c>
      <c r="AG97" s="63" t="s">
        <v>345</v>
      </c>
      <c r="AH97" s="22" t="s">
        <v>345</v>
      </c>
      <c r="AI97" s="22" t="s">
        <v>345</v>
      </c>
      <c r="AJ97" s="22" t="s">
        <v>345</v>
      </c>
      <c r="AK97" s="22" t="s">
        <v>345</v>
      </c>
      <c r="AL97" s="22" t="s">
        <v>345</v>
      </c>
      <c r="AM97" s="22"/>
      <c r="AN97" s="22"/>
      <c r="AO97" s="63" t="s">
        <v>345</v>
      </c>
      <c r="AP97" s="22" t="s">
        <v>345</v>
      </c>
      <c r="AQ97" s="22" t="s">
        <v>345</v>
      </c>
      <c r="AR97" s="63" t="s">
        <v>345</v>
      </c>
      <c r="AS97" s="22" t="s">
        <v>345</v>
      </c>
      <c r="AT97" s="22" t="s">
        <v>345</v>
      </c>
      <c r="AU97" s="22" t="s">
        <v>345</v>
      </c>
      <c r="AV97" s="22" t="s">
        <v>345</v>
      </c>
      <c r="AW97" s="22" t="s">
        <v>345</v>
      </c>
      <c r="AX97" s="22" t="s">
        <v>345</v>
      </c>
      <c r="AY97" s="22" t="s">
        <v>345</v>
      </c>
      <c r="AZ97" s="22" t="s">
        <v>345</v>
      </c>
      <c r="BA97" s="22" t="s">
        <v>345</v>
      </c>
      <c r="BB97" s="22" t="s">
        <v>345</v>
      </c>
      <c r="BC97" s="22" t="s">
        <v>345</v>
      </c>
      <c r="BD97" s="22" t="s">
        <v>345</v>
      </c>
      <c r="BE97" s="22" t="s">
        <v>345</v>
      </c>
      <c r="BF97" s="22" t="s">
        <v>345</v>
      </c>
      <c r="BG97" s="22" t="s">
        <v>345</v>
      </c>
      <c r="BH97" s="63" t="s">
        <v>345</v>
      </c>
      <c r="BI97" s="22">
        <v>1635.3933690375268</v>
      </c>
      <c r="BJ97" s="22">
        <v>732.34719508791511</v>
      </c>
      <c r="BK97" s="22">
        <v>1426.1302080534742</v>
      </c>
      <c r="BL97" s="22">
        <v>693.07297946341157</v>
      </c>
      <c r="BM97" s="22"/>
      <c r="BN97" s="22">
        <v>773.68561910120218</v>
      </c>
      <c r="BO97" s="22">
        <v>1942.3558897243108</v>
      </c>
      <c r="BP97" s="22">
        <v>606.17995162643706</v>
      </c>
      <c r="BQ97" s="63" t="s">
        <v>345</v>
      </c>
      <c r="BR97" s="22" t="s">
        <v>345</v>
      </c>
      <c r="BS97" s="22" t="s">
        <v>345</v>
      </c>
      <c r="BT97" s="72"/>
      <c r="BU97" s="22" t="s">
        <v>345</v>
      </c>
      <c r="BV97" s="22" t="s">
        <v>345</v>
      </c>
      <c r="BW97" s="22" t="s">
        <v>345</v>
      </c>
      <c r="BX97" s="22" t="s">
        <v>345</v>
      </c>
      <c r="BY97" s="22" t="s">
        <v>345</v>
      </c>
      <c r="BZ97" s="22" t="s">
        <v>345</v>
      </c>
      <c r="CA97" s="22" t="s">
        <v>345</v>
      </c>
      <c r="CB97" s="22" t="s">
        <v>345</v>
      </c>
      <c r="CC97" s="22" t="s">
        <v>345</v>
      </c>
      <c r="CD97" s="22" t="s">
        <v>345</v>
      </c>
      <c r="CE97" s="22" t="s">
        <v>345</v>
      </c>
      <c r="CF97" s="22" t="s">
        <v>345</v>
      </c>
      <c r="CG97" s="63" t="s">
        <v>345</v>
      </c>
      <c r="CH97" s="22" t="s">
        <v>345</v>
      </c>
      <c r="CI97" s="63" t="s">
        <v>345</v>
      </c>
      <c r="CJ97" s="22" t="s">
        <v>345</v>
      </c>
      <c r="CK97" s="22" t="s">
        <v>345</v>
      </c>
      <c r="CL97" s="74">
        <v>530.73383753918142</v>
      </c>
      <c r="CM97" s="22">
        <v>809.85438537080938</v>
      </c>
      <c r="CN97" s="22" t="s">
        <v>345</v>
      </c>
      <c r="CO97" s="22"/>
      <c r="CP97" s="22" t="s">
        <v>345</v>
      </c>
      <c r="CQ97" s="22"/>
      <c r="CR97" s="22" t="s">
        <v>345</v>
      </c>
      <c r="CS97" s="22" t="s">
        <v>345</v>
      </c>
      <c r="CT97" s="22" t="s">
        <v>345</v>
      </c>
      <c r="CU97" s="22" t="s">
        <v>345</v>
      </c>
      <c r="CV97" s="22" t="s">
        <v>345</v>
      </c>
      <c r="CW97" s="22" t="s">
        <v>345</v>
      </c>
      <c r="CX97" s="22"/>
      <c r="CY97" s="22">
        <v>780.60522696011003</v>
      </c>
      <c r="CZ97" s="63" t="s">
        <v>345</v>
      </c>
      <c r="DA97" s="22" t="s">
        <v>345</v>
      </c>
      <c r="DB97" s="22" t="s">
        <v>345</v>
      </c>
      <c r="DC97" s="22" t="s">
        <v>345</v>
      </c>
      <c r="DD97" s="22" t="s">
        <v>345</v>
      </c>
      <c r="DE97" s="22" t="s">
        <v>345</v>
      </c>
      <c r="DF97" s="22" t="s">
        <v>345</v>
      </c>
      <c r="DG97" s="22" t="s">
        <v>345</v>
      </c>
      <c r="DH97" s="63" t="s">
        <v>345</v>
      </c>
      <c r="DI97" s="22" t="s">
        <v>345</v>
      </c>
      <c r="DJ97" s="22" t="s">
        <v>345</v>
      </c>
      <c r="DK97" s="22" t="s">
        <v>345</v>
      </c>
      <c r="DL97" s="22" t="s">
        <v>345</v>
      </c>
      <c r="DM97" s="22" t="s">
        <v>345</v>
      </c>
      <c r="DN97" s="22" t="s">
        <v>345</v>
      </c>
      <c r="DO97" s="22" t="s">
        <v>345</v>
      </c>
      <c r="DP97" s="22" t="s">
        <v>345</v>
      </c>
      <c r="DQ97" s="22" t="s">
        <v>345</v>
      </c>
      <c r="DR97" s="22" t="s">
        <v>345</v>
      </c>
      <c r="DS97" s="22" t="s">
        <v>345</v>
      </c>
      <c r="DT97" s="22" t="s">
        <v>345</v>
      </c>
      <c r="DU97" s="22" t="s">
        <v>345</v>
      </c>
      <c r="DV97" s="22" t="s">
        <v>345</v>
      </c>
      <c r="DW97" s="22" t="s">
        <v>345</v>
      </c>
      <c r="DX97" s="63" t="s">
        <v>345</v>
      </c>
      <c r="DY97" s="63" t="s">
        <v>345</v>
      </c>
      <c r="DZ97" s="22" t="s">
        <v>345</v>
      </c>
      <c r="EA97" s="22" t="s">
        <v>345</v>
      </c>
      <c r="EB97" s="22" t="s">
        <v>345</v>
      </c>
      <c r="EC97" s="22" t="s">
        <v>345</v>
      </c>
      <c r="ED97" s="22" t="s">
        <v>345</v>
      </c>
      <c r="EE97" s="22" t="s">
        <v>345</v>
      </c>
      <c r="EF97" s="22" t="s">
        <v>345</v>
      </c>
      <c r="EG97" s="22" t="s">
        <v>345</v>
      </c>
      <c r="EH97" s="22" t="s">
        <v>345</v>
      </c>
      <c r="EI97" s="22" t="s">
        <v>345</v>
      </c>
      <c r="EJ97" s="22" t="s">
        <v>345</v>
      </c>
      <c r="EK97" s="22" t="s">
        <v>345</v>
      </c>
      <c r="EL97" s="22" t="s">
        <v>345</v>
      </c>
      <c r="EM97" s="22" t="s">
        <v>345</v>
      </c>
      <c r="EN97" s="22" t="s">
        <v>345</v>
      </c>
      <c r="EO97" s="22" t="s">
        <v>345</v>
      </c>
      <c r="EP97" s="22" t="s">
        <v>345</v>
      </c>
      <c r="EQ97" s="22" t="s">
        <v>345</v>
      </c>
      <c r="ER97" s="22" t="s">
        <v>345</v>
      </c>
      <c r="ES97" s="22" t="s">
        <v>345</v>
      </c>
      <c r="ET97" s="22" t="s">
        <v>345</v>
      </c>
      <c r="EU97" s="22" t="s">
        <v>345</v>
      </c>
      <c r="EV97" s="22" t="s">
        <v>345</v>
      </c>
      <c r="EW97" s="22" t="s">
        <v>345</v>
      </c>
      <c r="EX97" s="22" t="s">
        <v>345</v>
      </c>
      <c r="EY97" s="22" t="s">
        <v>345</v>
      </c>
      <c r="EZ97" s="22" t="s">
        <v>345</v>
      </c>
      <c r="FA97" s="22" t="s">
        <v>345</v>
      </c>
      <c r="FB97" s="22" t="s">
        <v>345</v>
      </c>
      <c r="FC97" s="22" t="s">
        <v>345</v>
      </c>
      <c r="FD97" s="22" t="s">
        <v>345</v>
      </c>
      <c r="FE97" s="22" t="s">
        <v>345</v>
      </c>
      <c r="FF97" s="22" t="s">
        <v>345</v>
      </c>
      <c r="FG97" s="22" t="s">
        <v>345</v>
      </c>
      <c r="FH97" s="22" t="s">
        <v>345</v>
      </c>
      <c r="FI97" s="22" t="s">
        <v>345</v>
      </c>
      <c r="FJ97" s="22" t="s">
        <v>345</v>
      </c>
      <c r="FK97" s="22" t="s">
        <v>345</v>
      </c>
      <c r="FL97" s="22" t="s">
        <v>345</v>
      </c>
      <c r="FM97" s="22" t="s">
        <v>345</v>
      </c>
      <c r="FN97" s="22" t="s">
        <v>345</v>
      </c>
      <c r="FO97" s="22" t="s">
        <v>345</v>
      </c>
      <c r="FP97" s="75">
        <v>1091.8953092225315</v>
      </c>
      <c r="FQ97" s="22" t="s">
        <v>345</v>
      </c>
      <c r="FR97" s="22" t="s">
        <v>345</v>
      </c>
      <c r="FS97" s="22" t="s">
        <v>345</v>
      </c>
      <c r="FT97" s="22" t="s">
        <v>345</v>
      </c>
      <c r="FU97" s="22" t="s">
        <v>345</v>
      </c>
      <c r="FV97" s="22" t="s">
        <v>345</v>
      </c>
      <c r="FW97" s="22" t="s">
        <v>345</v>
      </c>
      <c r="FX97" s="22" t="s">
        <v>345</v>
      </c>
      <c r="FY97" s="22" t="s">
        <v>345</v>
      </c>
      <c r="FZ97" s="22" t="s">
        <v>345</v>
      </c>
      <c r="GA97" s="63" t="s">
        <v>345</v>
      </c>
      <c r="GB97" s="22" t="s">
        <v>345</v>
      </c>
      <c r="GC97" s="63"/>
    </row>
    <row r="98" spans="1:185">
      <c r="A98" s="66">
        <v>1876</v>
      </c>
      <c r="B98" s="22">
        <v>2000.1167225481979</v>
      </c>
      <c r="C98" s="22">
        <v>2874.6164639850326</v>
      </c>
      <c r="D98" s="22">
        <v>2130.3309929789366</v>
      </c>
      <c r="E98" s="22">
        <v>1259.2427385892117</v>
      </c>
      <c r="F98" s="22">
        <v>2028.2194645554457</v>
      </c>
      <c r="G98" s="22">
        <v>2070.6703622472346</v>
      </c>
      <c r="H98" s="22">
        <v>1512.2265924891342</v>
      </c>
      <c r="I98" s="22">
        <v>2883.4445670499786</v>
      </c>
      <c r="J98" s="22">
        <v>1572.4498425015311</v>
      </c>
      <c r="K98" s="22">
        <v>1524.9753357239961</v>
      </c>
      <c r="L98" s="22">
        <v>3404.6001851403657</v>
      </c>
      <c r="M98" s="22">
        <v>3430.1604216867477</v>
      </c>
      <c r="N98" s="63">
        <v>2309.2829750284818</v>
      </c>
      <c r="O98" s="74" t="s">
        <v>345</v>
      </c>
      <c r="P98" s="22">
        <v>1204.6777615193316</v>
      </c>
      <c r="Q98" s="22">
        <v>931.53434433541486</v>
      </c>
      <c r="R98" s="22">
        <v>1519.2505288606831</v>
      </c>
      <c r="S98" s="22" t="s">
        <v>345</v>
      </c>
      <c r="T98" s="68" t="s">
        <v>345</v>
      </c>
      <c r="U98" s="22">
        <v>4007.2576464489371</v>
      </c>
      <c r="V98" s="22">
        <v>3623.1152073732715</v>
      </c>
      <c r="W98" s="22">
        <v>1640.9166666666663</v>
      </c>
      <c r="X98" s="22">
        <v>2570.3545271890594</v>
      </c>
      <c r="Y98" s="63">
        <v>2558.8339080677551</v>
      </c>
      <c r="Z98" s="22" t="s">
        <v>345</v>
      </c>
      <c r="AA98" s="22" t="s">
        <v>345</v>
      </c>
      <c r="AB98" s="22" t="s">
        <v>345</v>
      </c>
      <c r="AC98" s="22" t="s">
        <v>345</v>
      </c>
      <c r="AD98" s="22" t="s">
        <v>345</v>
      </c>
      <c r="AE98" s="22" t="s">
        <v>345</v>
      </c>
      <c r="AF98" s="22" t="s">
        <v>345</v>
      </c>
      <c r="AG98" s="63" t="s">
        <v>345</v>
      </c>
      <c r="AH98" s="22" t="s">
        <v>345</v>
      </c>
      <c r="AI98" s="22" t="s">
        <v>345</v>
      </c>
      <c r="AJ98" s="22" t="s">
        <v>345</v>
      </c>
      <c r="AK98" s="22" t="s">
        <v>345</v>
      </c>
      <c r="AL98" s="22" t="s">
        <v>345</v>
      </c>
      <c r="AM98" s="22"/>
      <c r="AN98" s="22"/>
      <c r="AO98" s="63" t="s">
        <v>345</v>
      </c>
      <c r="AP98" s="22" t="s">
        <v>345</v>
      </c>
      <c r="AQ98" s="22" t="s">
        <v>345</v>
      </c>
      <c r="AR98" s="63" t="s">
        <v>345</v>
      </c>
      <c r="AS98" s="22" t="s">
        <v>345</v>
      </c>
      <c r="AT98" s="22" t="s">
        <v>345</v>
      </c>
      <c r="AU98" s="22" t="s">
        <v>345</v>
      </c>
      <c r="AV98" s="22" t="s">
        <v>345</v>
      </c>
      <c r="AW98" s="22" t="s">
        <v>345</v>
      </c>
      <c r="AX98" s="22" t="s">
        <v>345</v>
      </c>
      <c r="AY98" s="22" t="s">
        <v>345</v>
      </c>
      <c r="AZ98" s="22" t="s">
        <v>345</v>
      </c>
      <c r="BA98" s="22" t="s">
        <v>345</v>
      </c>
      <c r="BB98" s="22" t="s">
        <v>345</v>
      </c>
      <c r="BC98" s="22" t="s">
        <v>345</v>
      </c>
      <c r="BD98" s="22" t="s">
        <v>345</v>
      </c>
      <c r="BE98" s="22" t="s">
        <v>345</v>
      </c>
      <c r="BF98" s="22" t="s">
        <v>345</v>
      </c>
      <c r="BG98" s="22" t="s">
        <v>345</v>
      </c>
      <c r="BH98" s="63" t="s">
        <v>345</v>
      </c>
      <c r="BI98" s="22">
        <v>1637.7729622701697</v>
      </c>
      <c r="BJ98" s="22">
        <v>736.18847593827047</v>
      </c>
      <c r="BK98" s="22">
        <v>1389.891390865743</v>
      </c>
      <c r="BL98" s="22">
        <v>696.5383443607285</v>
      </c>
      <c r="BM98" s="22"/>
      <c r="BN98" s="22">
        <v>759.20858284826761</v>
      </c>
      <c r="BO98" s="22">
        <v>2104.6228710462287</v>
      </c>
      <c r="BP98" s="22">
        <v>616.22172809906624</v>
      </c>
      <c r="BQ98" s="63" t="s">
        <v>345</v>
      </c>
      <c r="BR98" s="22" t="s">
        <v>345</v>
      </c>
      <c r="BS98" s="22" t="s">
        <v>345</v>
      </c>
      <c r="BT98" s="72"/>
      <c r="BU98" s="22" t="s">
        <v>345</v>
      </c>
      <c r="BV98" s="22" t="s">
        <v>345</v>
      </c>
      <c r="BW98" s="22" t="s">
        <v>345</v>
      </c>
      <c r="BX98" s="22" t="s">
        <v>345</v>
      </c>
      <c r="BY98" s="22" t="s">
        <v>345</v>
      </c>
      <c r="BZ98" s="22" t="s">
        <v>345</v>
      </c>
      <c r="CA98" s="22" t="s">
        <v>345</v>
      </c>
      <c r="CB98" s="22" t="s">
        <v>345</v>
      </c>
      <c r="CC98" s="22" t="s">
        <v>345</v>
      </c>
      <c r="CD98" s="22" t="s">
        <v>345</v>
      </c>
      <c r="CE98" s="22" t="s">
        <v>345</v>
      </c>
      <c r="CF98" s="22" t="s">
        <v>345</v>
      </c>
      <c r="CG98" s="63" t="s">
        <v>345</v>
      </c>
      <c r="CH98" s="22" t="s">
        <v>345</v>
      </c>
      <c r="CI98" s="63" t="s">
        <v>345</v>
      </c>
      <c r="CJ98" s="22" t="s">
        <v>345</v>
      </c>
      <c r="CK98" s="22" t="s">
        <v>345</v>
      </c>
      <c r="CL98" s="74">
        <v>527.59847611611269</v>
      </c>
      <c r="CM98" s="22">
        <v>784.56024416879006</v>
      </c>
      <c r="CN98" s="22" t="s">
        <v>345</v>
      </c>
      <c r="CO98" s="22"/>
      <c r="CP98" s="22" t="s">
        <v>345</v>
      </c>
      <c r="CQ98" s="22"/>
      <c r="CR98" s="22" t="s">
        <v>345</v>
      </c>
      <c r="CS98" s="22" t="s">
        <v>345</v>
      </c>
      <c r="CT98" s="22" t="s">
        <v>345</v>
      </c>
      <c r="CU98" s="22" t="s">
        <v>345</v>
      </c>
      <c r="CV98" s="22" t="s">
        <v>345</v>
      </c>
      <c r="CW98" s="22" t="s">
        <v>345</v>
      </c>
      <c r="CX98" s="22"/>
      <c r="CY98" s="22">
        <v>788.73720136518773</v>
      </c>
      <c r="CZ98" s="63" t="s">
        <v>345</v>
      </c>
      <c r="DA98" s="22" t="s">
        <v>345</v>
      </c>
      <c r="DB98" s="22" t="s">
        <v>345</v>
      </c>
      <c r="DC98" s="22" t="s">
        <v>345</v>
      </c>
      <c r="DD98" s="22" t="s">
        <v>345</v>
      </c>
      <c r="DE98" s="22" t="s">
        <v>345</v>
      </c>
      <c r="DF98" s="22" t="s">
        <v>345</v>
      </c>
      <c r="DG98" s="22" t="s">
        <v>345</v>
      </c>
      <c r="DH98" s="63" t="s">
        <v>345</v>
      </c>
      <c r="DI98" s="22" t="s">
        <v>345</v>
      </c>
      <c r="DJ98" s="22" t="s">
        <v>345</v>
      </c>
      <c r="DK98" s="22" t="s">
        <v>345</v>
      </c>
      <c r="DL98" s="22" t="s">
        <v>345</v>
      </c>
      <c r="DM98" s="22" t="s">
        <v>345</v>
      </c>
      <c r="DN98" s="22" t="s">
        <v>345</v>
      </c>
      <c r="DO98" s="22" t="s">
        <v>345</v>
      </c>
      <c r="DP98" s="22" t="s">
        <v>345</v>
      </c>
      <c r="DQ98" s="22" t="s">
        <v>345</v>
      </c>
      <c r="DR98" s="22" t="s">
        <v>345</v>
      </c>
      <c r="DS98" s="22" t="s">
        <v>345</v>
      </c>
      <c r="DT98" s="22" t="s">
        <v>345</v>
      </c>
      <c r="DU98" s="22" t="s">
        <v>345</v>
      </c>
      <c r="DV98" s="22" t="s">
        <v>345</v>
      </c>
      <c r="DW98" s="22" t="s">
        <v>345</v>
      </c>
      <c r="DX98" s="63" t="s">
        <v>345</v>
      </c>
      <c r="DY98" s="63" t="s">
        <v>345</v>
      </c>
      <c r="DZ98" s="22" t="s">
        <v>345</v>
      </c>
      <c r="EA98" s="22" t="s">
        <v>345</v>
      </c>
      <c r="EB98" s="22" t="s">
        <v>345</v>
      </c>
      <c r="EC98" s="22" t="s">
        <v>345</v>
      </c>
      <c r="ED98" s="22" t="s">
        <v>345</v>
      </c>
      <c r="EE98" s="22" t="s">
        <v>345</v>
      </c>
      <c r="EF98" s="22" t="s">
        <v>345</v>
      </c>
      <c r="EG98" s="22" t="s">
        <v>345</v>
      </c>
      <c r="EH98" s="22" t="s">
        <v>345</v>
      </c>
      <c r="EI98" s="22" t="s">
        <v>345</v>
      </c>
      <c r="EJ98" s="22" t="s">
        <v>345</v>
      </c>
      <c r="EK98" s="22" t="s">
        <v>345</v>
      </c>
      <c r="EL98" s="22" t="s">
        <v>345</v>
      </c>
      <c r="EM98" s="22" t="s">
        <v>345</v>
      </c>
      <c r="EN98" s="22" t="s">
        <v>345</v>
      </c>
      <c r="EO98" s="22" t="s">
        <v>345</v>
      </c>
      <c r="EP98" s="22" t="s">
        <v>345</v>
      </c>
      <c r="EQ98" s="22" t="s">
        <v>345</v>
      </c>
      <c r="ER98" s="22" t="s">
        <v>345</v>
      </c>
      <c r="ES98" s="22" t="s">
        <v>345</v>
      </c>
      <c r="ET98" s="22" t="s">
        <v>345</v>
      </c>
      <c r="EU98" s="22" t="s">
        <v>345</v>
      </c>
      <c r="EV98" s="22" t="s">
        <v>345</v>
      </c>
      <c r="EW98" s="22" t="s">
        <v>345</v>
      </c>
      <c r="EX98" s="22" t="s">
        <v>345</v>
      </c>
      <c r="EY98" s="22" t="s">
        <v>345</v>
      </c>
      <c r="EZ98" s="22" t="s">
        <v>345</v>
      </c>
      <c r="FA98" s="22" t="s">
        <v>345</v>
      </c>
      <c r="FB98" s="22" t="s">
        <v>345</v>
      </c>
      <c r="FC98" s="22" t="s">
        <v>345</v>
      </c>
      <c r="FD98" s="22" t="s">
        <v>345</v>
      </c>
      <c r="FE98" s="22" t="s">
        <v>345</v>
      </c>
      <c r="FF98" s="22" t="s">
        <v>345</v>
      </c>
      <c r="FG98" s="22" t="s">
        <v>345</v>
      </c>
      <c r="FH98" s="22" t="s">
        <v>345</v>
      </c>
      <c r="FI98" s="22" t="s">
        <v>345</v>
      </c>
      <c r="FJ98" s="22" t="s">
        <v>345</v>
      </c>
      <c r="FK98" s="22" t="s">
        <v>345</v>
      </c>
      <c r="FL98" s="22" t="s">
        <v>345</v>
      </c>
      <c r="FM98" s="22" t="s">
        <v>345</v>
      </c>
      <c r="FN98" s="22" t="s">
        <v>345</v>
      </c>
      <c r="FO98" s="22" t="s">
        <v>345</v>
      </c>
      <c r="FP98" s="75">
        <v>1220.8964849994691</v>
      </c>
      <c r="FQ98" s="22" t="s">
        <v>345</v>
      </c>
      <c r="FR98" s="22" t="s">
        <v>345</v>
      </c>
      <c r="FS98" s="22" t="s">
        <v>345</v>
      </c>
      <c r="FT98" s="22" t="s">
        <v>345</v>
      </c>
      <c r="FU98" s="22" t="s">
        <v>345</v>
      </c>
      <c r="FV98" s="22" t="s">
        <v>345</v>
      </c>
      <c r="FW98" s="22" t="s">
        <v>345</v>
      </c>
      <c r="FX98" s="22" t="s">
        <v>345</v>
      </c>
      <c r="FY98" s="22" t="s">
        <v>345</v>
      </c>
      <c r="FZ98" s="22" t="s">
        <v>345</v>
      </c>
      <c r="GA98" s="63" t="s">
        <v>345</v>
      </c>
      <c r="GB98" s="22" t="s">
        <v>345</v>
      </c>
      <c r="GC98" s="63"/>
    </row>
    <row r="99" spans="1:185">
      <c r="A99" s="66">
        <v>1877</v>
      </c>
      <c r="B99" s="22">
        <v>2050.4404984423672</v>
      </c>
      <c r="C99" s="22">
        <v>2884.4840563589173</v>
      </c>
      <c r="D99" s="22">
        <v>2046.151560178306</v>
      </c>
      <c r="E99" s="22">
        <v>1211.2003065917222</v>
      </c>
      <c r="F99" s="22">
        <v>2127.4821650767317</v>
      </c>
      <c r="G99" s="22">
        <v>2032.6288242851026</v>
      </c>
      <c r="H99" s="22">
        <v>1521.925410830097</v>
      </c>
      <c r="I99" s="22">
        <v>2917.6738069865091</v>
      </c>
      <c r="J99" s="22">
        <v>1564.7486975085314</v>
      </c>
      <c r="K99" s="22">
        <v>1490.5579688280206</v>
      </c>
      <c r="L99" s="22">
        <v>3078.5807687527449</v>
      </c>
      <c r="M99" s="22">
        <v>3425.1970455086971</v>
      </c>
      <c r="N99" s="63">
        <v>2318.4865730671772</v>
      </c>
      <c r="O99" s="74" t="s">
        <v>345</v>
      </c>
      <c r="P99" s="22">
        <v>1131.8485055826814</v>
      </c>
      <c r="Q99" s="22">
        <v>969.18643316337841</v>
      </c>
      <c r="R99" s="22">
        <v>1668.4334156477744</v>
      </c>
      <c r="S99" s="22" t="s">
        <v>345</v>
      </c>
      <c r="T99" s="68" t="s">
        <v>345</v>
      </c>
      <c r="U99" s="22">
        <v>4036.0902255639094</v>
      </c>
      <c r="V99" s="22">
        <v>3982.4666666666662</v>
      </c>
      <c r="W99" s="22">
        <v>1727.4407265774375</v>
      </c>
      <c r="X99" s="22">
        <v>2595.3935552033809</v>
      </c>
      <c r="Y99" s="63">
        <v>2592.925862771991</v>
      </c>
      <c r="Z99" s="22" t="s">
        <v>345</v>
      </c>
      <c r="AA99" s="22" t="s">
        <v>345</v>
      </c>
      <c r="AB99" s="22" t="s">
        <v>345</v>
      </c>
      <c r="AC99" s="22" t="s">
        <v>345</v>
      </c>
      <c r="AD99" s="22" t="s">
        <v>345</v>
      </c>
      <c r="AE99" s="22" t="s">
        <v>345</v>
      </c>
      <c r="AF99" s="22" t="s">
        <v>345</v>
      </c>
      <c r="AG99" s="63" t="s">
        <v>345</v>
      </c>
      <c r="AH99" s="22" t="s">
        <v>345</v>
      </c>
      <c r="AI99" s="22" t="s">
        <v>345</v>
      </c>
      <c r="AJ99" s="22" t="s">
        <v>345</v>
      </c>
      <c r="AK99" s="22" t="s">
        <v>345</v>
      </c>
      <c r="AL99" s="22" t="s">
        <v>345</v>
      </c>
      <c r="AM99" s="22"/>
      <c r="AN99" s="22"/>
      <c r="AO99" s="63" t="s">
        <v>345</v>
      </c>
      <c r="AP99" s="22" t="s">
        <v>345</v>
      </c>
      <c r="AQ99" s="22" t="s">
        <v>345</v>
      </c>
      <c r="AR99" s="63" t="s">
        <v>345</v>
      </c>
      <c r="AS99" s="22" t="s">
        <v>345</v>
      </c>
      <c r="AT99" s="22" t="s">
        <v>345</v>
      </c>
      <c r="AU99" s="22" t="s">
        <v>345</v>
      </c>
      <c r="AV99" s="22" t="s">
        <v>345</v>
      </c>
      <c r="AW99" s="22" t="s">
        <v>345</v>
      </c>
      <c r="AX99" s="22" t="s">
        <v>345</v>
      </c>
      <c r="AY99" s="22" t="s">
        <v>345</v>
      </c>
      <c r="AZ99" s="22" t="s">
        <v>345</v>
      </c>
      <c r="BA99" s="22" t="s">
        <v>345</v>
      </c>
      <c r="BB99" s="22" t="s">
        <v>345</v>
      </c>
      <c r="BC99" s="22" t="s">
        <v>345</v>
      </c>
      <c r="BD99" s="22" t="s">
        <v>345</v>
      </c>
      <c r="BE99" s="22" t="s">
        <v>345</v>
      </c>
      <c r="BF99" s="22" t="s">
        <v>345</v>
      </c>
      <c r="BG99" s="22" t="s">
        <v>345</v>
      </c>
      <c r="BH99" s="63" t="s">
        <v>345</v>
      </c>
      <c r="BI99" s="22">
        <v>1769.4032395672168</v>
      </c>
      <c r="BJ99" s="22">
        <v>740.13983506633201</v>
      </c>
      <c r="BK99" s="22">
        <v>1325.25533903259</v>
      </c>
      <c r="BL99" s="22">
        <v>700.02103608253208</v>
      </c>
      <c r="BM99" s="22"/>
      <c r="BN99" s="22">
        <v>755.1181835101105</v>
      </c>
      <c r="BO99" s="22">
        <v>2122.6415094339623</v>
      </c>
      <c r="BP99" s="22">
        <v>626.42985331756825</v>
      </c>
      <c r="BQ99" s="63" t="s">
        <v>345</v>
      </c>
      <c r="BR99" s="22" t="s">
        <v>345</v>
      </c>
      <c r="BS99" s="22" t="s">
        <v>345</v>
      </c>
      <c r="BT99" s="72"/>
      <c r="BU99" s="22" t="s">
        <v>345</v>
      </c>
      <c r="BV99" s="22" t="s">
        <v>345</v>
      </c>
      <c r="BW99" s="22" t="s">
        <v>345</v>
      </c>
      <c r="BX99" s="22" t="s">
        <v>345</v>
      </c>
      <c r="BY99" s="22" t="s">
        <v>345</v>
      </c>
      <c r="BZ99" s="22" t="s">
        <v>345</v>
      </c>
      <c r="CA99" s="22" t="s">
        <v>345</v>
      </c>
      <c r="CB99" s="22" t="s">
        <v>345</v>
      </c>
      <c r="CC99" s="22" t="s">
        <v>345</v>
      </c>
      <c r="CD99" s="22" t="s">
        <v>345</v>
      </c>
      <c r="CE99" s="22" t="s">
        <v>345</v>
      </c>
      <c r="CF99" s="22" t="s">
        <v>345</v>
      </c>
      <c r="CG99" s="63" t="s">
        <v>345</v>
      </c>
      <c r="CH99" s="22" t="s">
        <v>345</v>
      </c>
      <c r="CI99" s="63" t="s">
        <v>345</v>
      </c>
      <c r="CJ99" s="22" t="s">
        <v>345</v>
      </c>
      <c r="CK99" s="22" t="s">
        <v>345</v>
      </c>
      <c r="CL99" s="74">
        <v>535.54598439878066</v>
      </c>
      <c r="CM99" s="22">
        <v>802.65422844133491</v>
      </c>
      <c r="CN99" s="22" t="s">
        <v>345</v>
      </c>
      <c r="CO99" s="22"/>
      <c r="CP99" s="22" t="s">
        <v>345</v>
      </c>
      <c r="CQ99" s="22"/>
      <c r="CR99" s="22" t="s">
        <v>345</v>
      </c>
      <c r="CS99" s="22" t="s">
        <v>345</v>
      </c>
      <c r="CT99" s="22" t="s">
        <v>345</v>
      </c>
      <c r="CU99" s="22" t="s">
        <v>345</v>
      </c>
      <c r="CV99" s="22" t="s">
        <v>345</v>
      </c>
      <c r="CW99" s="22" t="s">
        <v>345</v>
      </c>
      <c r="CX99" s="22"/>
      <c r="CY99" s="22">
        <v>793.02168021680222</v>
      </c>
      <c r="CZ99" s="63" t="s">
        <v>345</v>
      </c>
      <c r="DA99" s="22" t="s">
        <v>345</v>
      </c>
      <c r="DB99" s="22" t="s">
        <v>345</v>
      </c>
      <c r="DC99" s="22" t="s">
        <v>345</v>
      </c>
      <c r="DD99" s="22" t="s">
        <v>345</v>
      </c>
      <c r="DE99" s="22" t="s">
        <v>345</v>
      </c>
      <c r="DF99" s="22" t="s">
        <v>345</v>
      </c>
      <c r="DG99" s="22" t="s">
        <v>345</v>
      </c>
      <c r="DH99" s="63" t="s">
        <v>345</v>
      </c>
      <c r="DI99" s="22" t="s">
        <v>345</v>
      </c>
      <c r="DJ99" s="22" t="s">
        <v>345</v>
      </c>
      <c r="DK99" s="22" t="s">
        <v>345</v>
      </c>
      <c r="DL99" s="22" t="s">
        <v>345</v>
      </c>
      <c r="DM99" s="22" t="s">
        <v>345</v>
      </c>
      <c r="DN99" s="22" t="s">
        <v>345</v>
      </c>
      <c r="DO99" s="22" t="s">
        <v>345</v>
      </c>
      <c r="DP99" s="22" t="s">
        <v>345</v>
      </c>
      <c r="DQ99" s="22" t="s">
        <v>345</v>
      </c>
      <c r="DR99" s="22" t="s">
        <v>345</v>
      </c>
      <c r="DS99" s="22" t="s">
        <v>345</v>
      </c>
      <c r="DT99" s="22" t="s">
        <v>345</v>
      </c>
      <c r="DU99" s="22" t="s">
        <v>345</v>
      </c>
      <c r="DV99" s="22" t="s">
        <v>345</v>
      </c>
      <c r="DW99" s="22" t="s">
        <v>345</v>
      </c>
      <c r="DX99" s="63" t="s">
        <v>345</v>
      </c>
      <c r="DY99" s="63" t="s">
        <v>345</v>
      </c>
      <c r="DZ99" s="22" t="s">
        <v>345</v>
      </c>
      <c r="EA99" s="22" t="s">
        <v>345</v>
      </c>
      <c r="EB99" s="22" t="s">
        <v>345</v>
      </c>
      <c r="EC99" s="22" t="s">
        <v>345</v>
      </c>
      <c r="ED99" s="22" t="s">
        <v>345</v>
      </c>
      <c r="EE99" s="22" t="s">
        <v>345</v>
      </c>
      <c r="EF99" s="22" t="s">
        <v>345</v>
      </c>
      <c r="EG99" s="22" t="s">
        <v>345</v>
      </c>
      <c r="EH99" s="22" t="s">
        <v>345</v>
      </c>
      <c r="EI99" s="22" t="s">
        <v>345</v>
      </c>
      <c r="EJ99" s="22" t="s">
        <v>345</v>
      </c>
      <c r="EK99" s="22" t="s">
        <v>345</v>
      </c>
      <c r="EL99" s="22" t="s">
        <v>345</v>
      </c>
      <c r="EM99" s="22" t="s">
        <v>345</v>
      </c>
      <c r="EN99" s="22" t="s">
        <v>345</v>
      </c>
      <c r="EO99" s="22" t="s">
        <v>345</v>
      </c>
      <c r="EP99" s="22" t="s">
        <v>345</v>
      </c>
      <c r="EQ99" s="22" t="s">
        <v>345</v>
      </c>
      <c r="ER99" s="22" t="s">
        <v>345</v>
      </c>
      <c r="ES99" s="22" t="s">
        <v>345</v>
      </c>
      <c r="ET99" s="22" t="s">
        <v>345</v>
      </c>
      <c r="EU99" s="22" t="s">
        <v>345</v>
      </c>
      <c r="EV99" s="22" t="s">
        <v>345</v>
      </c>
      <c r="EW99" s="22" t="s">
        <v>345</v>
      </c>
      <c r="EX99" s="22" t="s">
        <v>345</v>
      </c>
      <c r="EY99" s="22" t="s">
        <v>345</v>
      </c>
      <c r="EZ99" s="22" t="s">
        <v>345</v>
      </c>
      <c r="FA99" s="22" t="s">
        <v>345</v>
      </c>
      <c r="FB99" s="22" t="s">
        <v>345</v>
      </c>
      <c r="FC99" s="22" t="s">
        <v>345</v>
      </c>
      <c r="FD99" s="22" t="s">
        <v>345</v>
      </c>
      <c r="FE99" s="22" t="s">
        <v>345</v>
      </c>
      <c r="FF99" s="22" t="s">
        <v>345</v>
      </c>
      <c r="FG99" s="22" t="s">
        <v>345</v>
      </c>
      <c r="FH99" s="22" t="s">
        <v>345</v>
      </c>
      <c r="FI99" s="22" t="s">
        <v>345</v>
      </c>
      <c r="FJ99" s="22" t="s">
        <v>345</v>
      </c>
      <c r="FK99" s="22" t="s">
        <v>345</v>
      </c>
      <c r="FL99" s="22" t="s">
        <v>345</v>
      </c>
      <c r="FM99" s="22" t="s">
        <v>345</v>
      </c>
      <c r="FN99" s="22" t="s">
        <v>345</v>
      </c>
      <c r="FO99" s="22" t="s">
        <v>345</v>
      </c>
      <c r="FP99" s="75">
        <v>1150.9625913604625</v>
      </c>
      <c r="FQ99" s="22" t="s">
        <v>345</v>
      </c>
      <c r="FR99" s="22" t="s">
        <v>345</v>
      </c>
      <c r="FS99" s="22" t="s">
        <v>345</v>
      </c>
      <c r="FT99" s="22" t="s">
        <v>345</v>
      </c>
      <c r="FU99" s="22" t="s">
        <v>345</v>
      </c>
      <c r="FV99" s="22" t="s">
        <v>345</v>
      </c>
      <c r="FW99" s="22" t="s">
        <v>345</v>
      </c>
      <c r="FX99" s="22" t="s">
        <v>345</v>
      </c>
      <c r="FY99" s="22" t="s">
        <v>345</v>
      </c>
      <c r="FZ99" s="22" t="s">
        <v>345</v>
      </c>
      <c r="GA99" s="63" t="s">
        <v>345</v>
      </c>
      <c r="GB99" s="22" t="s">
        <v>345</v>
      </c>
      <c r="GC99" s="63"/>
    </row>
    <row r="100" spans="1:185">
      <c r="A100" s="66">
        <v>1878</v>
      </c>
      <c r="B100" s="22">
        <v>2100.3057442865966</v>
      </c>
      <c r="C100" s="22">
        <v>2942.2574421168688</v>
      </c>
      <c r="D100" s="22">
        <v>2102.0851688693097</v>
      </c>
      <c r="E100" s="22">
        <v>1172.7665153807361</v>
      </c>
      <c r="F100" s="22">
        <v>2091.1263060134665</v>
      </c>
      <c r="G100" s="22">
        <v>2102.9982607060592</v>
      </c>
      <c r="H100" s="22">
        <v>1559.9755129423963</v>
      </c>
      <c r="I100" s="22">
        <v>2909.4275265787787</v>
      </c>
      <c r="J100" s="22">
        <v>1489.8180253492276</v>
      </c>
      <c r="K100" s="22">
        <v>1437.1788808493814</v>
      </c>
      <c r="L100" s="22">
        <v>3243.5942971679615</v>
      </c>
      <c r="M100" s="22">
        <v>3402.5006483555339</v>
      </c>
      <c r="N100" s="63">
        <v>2334.4324969080026</v>
      </c>
      <c r="O100" s="74" t="s">
        <v>345</v>
      </c>
      <c r="P100" s="22">
        <v>1245.4568327361451</v>
      </c>
      <c r="Q100" s="22">
        <v>964.08109299250771</v>
      </c>
      <c r="R100" s="22">
        <v>1617.916891527253</v>
      </c>
      <c r="S100" s="22" t="s">
        <v>345</v>
      </c>
      <c r="T100" s="68" t="s">
        <v>345</v>
      </c>
      <c r="U100" s="22">
        <v>4277.400581959263</v>
      </c>
      <c r="V100" s="22">
        <v>4270.7601713062095</v>
      </c>
      <c r="W100" s="22">
        <v>1637.2016965127236</v>
      </c>
      <c r="X100" s="22">
        <v>2645.9617054712376</v>
      </c>
      <c r="Y100" s="63">
        <v>2643.0893256051527</v>
      </c>
      <c r="Z100" s="22" t="s">
        <v>345</v>
      </c>
      <c r="AA100" s="22" t="s">
        <v>345</v>
      </c>
      <c r="AB100" s="22" t="s">
        <v>345</v>
      </c>
      <c r="AC100" s="22" t="s">
        <v>345</v>
      </c>
      <c r="AD100" s="22" t="s">
        <v>345</v>
      </c>
      <c r="AE100" s="22" t="s">
        <v>345</v>
      </c>
      <c r="AF100" s="22" t="s">
        <v>345</v>
      </c>
      <c r="AG100" s="63" t="s">
        <v>345</v>
      </c>
      <c r="AH100" s="22" t="s">
        <v>345</v>
      </c>
      <c r="AI100" s="22" t="s">
        <v>345</v>
      </c>
      <c r="AJ100" s="22" t="s">
        <v>345</v>
      </c>
      <c r="AK100" s="22" t="s">
        <v>345</v>
      </c>
      <c r="AL100" s="22" t="s">
        <v>345</v>
      </c>
      <c r="AM100" s="22"/>
      <c r="AN100" s="22"/>
      <c r="AO100" s="63" t="s">
        <v>345</v>
      </c>
      <c r="AP100" s="22" t="s">
        <v>345</v>
      </c>
      <c r="AQ100" s="22" t="s">
        <v>345</v>
      </c>
      <c r="AR100" s="63" t="s">
        <v>345</v>
      </c>
      <c r="AS100" s="22" t="s">
        <v>345</v>
      </c>
      <c r="AT100" s="22" t="s">
        <v>345</v>
      </c>
      <c r="AU100" s="22" t="s">
        <v>345</v>
      </c>
      <c r="AV100" s="22" t="s">
        <v>345</v>
      </c>
      <c r="AW100" s="22" t="s">
        <v>345</v>
      </c>
      <c r="AX100" s="22" t="s">
        <v>345</v>
      </c>
      <c r="AY100" s="22" t="s">
        <v>345</v>
      </c>
      <c r="AZ100" s="22" t="s">
        <v>345</v>
      </c>
      <c r="BA100" s="22" t="s">
        <v>345</v>
      </c>
      <c r="BB100" s="22" t="s">
        <v>345</v>
      </c>
      <c r="BC100" s="22" t="s">
        <v>345</v>
      </c>
      <c r="BD100" s="22" t="s">
        <v>345</v>
      </c>
      <c r="BE100" s="22" t="s">
        <v>345</v>
      </c>
      <c r="BF100" s="22" t="s">
        <v>345</v>
      </c>
      <c r="BG100" s="22" t="s">
        <v>345</v>
      </c>
      <c r="BH100" s="63" t="s">
        <v>345</v>
      </c>
      <c r="BI100" s="22">
        <v>1643.4129047272081</v>
      </c>
      <c r="BJ100" s="22">
        <v>744.12670479542453</v>
      </c>
      <c r="BK100" s="22">
        <v>1384.7993858530779</v>
      </c>
      <c r="BL100" s="22">
        <v>703.52114126294452</v>
      </c>
      <c r="BM100" s="22"/>
      <c r="BN100" s="22">
        <v>751.07424334427492</v>
      </c>
      <c r="BO100" s="22">
        <v>2247.1395881006865</v>
      </c>
      <c r="BP100" s="22">
        <v>636.80708296021623</v>
      </c>
      <c r="BQ100" s="63" t="s">
        <v>345</v>
      </c>
      <c r="BR100" s="22" t="s">
        <v>345</v>
      </c>
      <c r="BS100" s="22" t="s">
        <v>345</v>
      </c>
      <c r="BT100" s="72"/>
      <c r="BU100" s="22" t="s">
        <v>345</v>
      </c>
      <c r="BV100" s="22" t="s">
        <v>345</v>
      </c>
      <c r="BW100" s="22" t="s">
        <v>345</v>
      </c>
      <c r="BX100" s="22" t="s">
        <v>345</v>
      </c>
      <c r="BY100" s="22" t="s">
        <v>345</v>
      </c>
      <c r="BZ100" s="22" t="s">
        <v>345</v>
      </c>
      <c r="CA100" s="22" t="s">
        <v>345</v>
      </c>
      <c r="CB100" s="22" t="s">
        <v>345</v>
      </c>
      <c r="CC100" s="22" t="s">
        <v>345</v>
      </c>
      <c r="CD100" s="22" t="s">
        <v>345</v>
      </c>
      <c r="CE100" s="22" t="s">
        <v>345</v>
      </c>
      <c r="CF100" s="22" t="s">
        <v>345</v>
      </c>
      <c r="CG100" s="63" t="s">
        <v>345</v>
      </c>
      <c r="CH100" s="22" t="s">
        <v>345</v>
      </c>
      <c r="CI100" s="63" t="s">
        <v>345</v>
      </c>
      <c r="CJ100" s="22" t="s">
        <v>345</v>
      </c>
      <c r="CK100" s="22" t="s">
        <v>345</v>
      </c>
      <c r="CL100" s="74">
        <v>551.38164891021336</v>
      </c>
      <c r="CM100" s="22">
        <v>793.74913947404661</v>
      </c>
      <c r="CN100" s="22" t="s">
        <v>345</v>
      </c>
      <c r="CO100" s="22"/>
      <c r="CP100" s="22" t="s">
        <v>345</v>
      </c>
      <c r="CQ100" s="22"/>
      <c r="CR100" s="22" t="s">
        <v>345</v>
      </c>
      <c r="CS100" s="22" t="s">
        <v>345</v>
      </c>
      <c r="CT100" s="22" t="s">
        <v>345</v>
      </c>
      <c r="CU100" s="22" t="s">
        <v>345</v>
      </c>
      <c r="CV100" s="22" t="s">
        <v>345</v>
      </c>
      <c r="CW100" s="22" t="s">
        <v>345</v>
      </c>
      <c r="CX100" s="22"/>
      <c r="CY100" s="22">
        <v>717.64705882352939</v>
      </c>
      <c r="CZ100" s="63" t="s">
        <v>345</v>
      </c>
      <c r="DA100" s="22" t="s">
        <v>345</v>
      </c>
      <c r="DB100" s="22" t="s">
        <v>345</v>
      </c>
      <c r="DC100" s="22" t="s">
        <v>345</v>
      </c>
      <c r="DD100" s="22" t="s">
        <v>345</v>
      </c>
      <c r="DE100" s="22" t="s">
        <v>345</v>
      </c>
      <c r="DF100" s="22" t="s">
        <v>345</v>
      </c>
      <c r="DG100" s="22" t="s">
        <v>345</v>
      </c>
      <c r="DH100" s="63" t="s">
        <v>345</v>
      </c>
      <c r="DI100" s="22" t="s">
        <v>345</v>
      </c>
      <c r="DJ100" s="22" t="s">
        <v>345</v>
      </c>
      <c r="DK100" s="22" t="s">
        <v>345</v>
      </c>
      <c r="DL100" s="22" t="s">
        <v>345</v>
      </c>
      <c r="DM100" s="22" t="s">
        <v>345</v>
      </c>
      <c r="DN100" s="22" t="s">
        <v>345</v>
      </c>
      <c r="DO100" s="22" t="s">
        <v>345</v>
      </c>
      <c r="DP100" s="22" t="s">
        <v>345</v>
      </c>
      <c r="DQ100" s="22" t="s">
        <v>345</v>
      </c>
      <c r="DR100" s="22" t="s">
        <v>345</v>
      </c>
      <c r="DS100" s="22" t="s">
        <v>345</v>
      </c>
      <c r="DT100" s="22" t="s">
        <v>345</v>
      </c>
      <c r="DU100" s="22" t="s">
        <v>345</v>
      </c>
      <c r="DV100" s="22" t="s">
        <v>345</v>
      </c>
      <c r="DW100" s="22" t="s">
        <v>345</v>
      </c>
      <c r="DX100" s="63" t="s">
        <v>345</v>
      </c>
      <c r="DY100" s="63" t="s">
        <v>345</v>
      </c>
      <c r="DZ100" s="22" t="s">
        <v>345</v>
      </c>
      <c r="EA100" s="22" t="s">
        <v>345</v>
      </c>
      <c r="EB100" s="22" t="s">
        <v>345</v>
      </c>
      <c r="EC100" s="22" t="s">
        <v>345</v>
      </c>
      <c r="ED100" s="22" t="s">
        <v>345</v>
      </c>
      <c r="EE100" s="22" t="s">
        <v>345</v>
      </c>
      <c r="EF100" s="22" t="s">
        <v>345</v>
      </c>
      <c r="EG100" s="22" t="s">
        <v>345</v>
      </c>
      <c r="EH100" s="22" t="s">
        <v>345</v>
      </c>
      <c r="EI100" s="22" t="s">
        <v>345</v>
      </c>
      <c r="EJ100" s="22" t="s">
        <v>345</v>
      </c>
      <c r="EK100" s="22" t="s">
        <v>345</v>
      </c>
      <c r="EL100" s="22" t="s">
        <v>345</v>
      </c>
      <c r="EM100" s="22" t="s">
        <v>345</v>
      </c>
      <c r="EN100" s="22" t="s">
        <v>345</v>
      </c>
      <c r="EO100" s="22" t="s">
        <v>345</v>
      </c>
      <c r="EP100" s="22" t="s">
        <v>345</v>
      </c>
      <c r="EQ100" s="22" t="s">
        <v>345</v>
      </c>
      <c r="ER100" s="22" t="s">
        <v>345</v>
      </c>
      <c r="ES100" s="22" t="s">
        <v>345</v>
      </c>
      <c r="ET100" s="22" t="s">
        <v>345</v>
      </c>
      <c r="EU100" s="22" t="s">
        <v>345</v>
      </c>
      <c r="EV100" s="22" t="s">
        <v>345</v>
      </c>
      <c r="EW100" s="22" t="s">
        <v>345</v>
      </c>
      <c r="EX100" s="22" t="s">
        <v>345</v>
      </c>
      <c r="EY100" s="22" t="s">
        <v>345</v>
      </c>
      <c r="EZ100" s="22" t="s">
        <v>345</v>
      </c>
      <c r="FA100" s="22" t="s">
        <v>345</v>
      </c>
      <c r="FB100" s="22" t="s">
        <v>345</v>
      </c>
      <c r="FC100" s="22" t="s">
        <v>345</v>
      </c>
      <c r="FD100" s="22" t="s">
        <v>345</v>
      </c>
      <c r="FE100" s="22" t="s">
        <v>345</v>
      </c>
      <c r="FF100" s="22" t="s">
        <v>345</v>
      </c>
      <c r="FG100" s="22" t="s">
        <v>345</v>
      </c>
      <c r="FH100" s="22" t="s">
        <v>345</v>
      </c>
      <c r="FI100" s="22" t="s">
        <v>345</v>
      </c>
      <c r="FJ100" s="22" t="s">
        <v>345</v>
      </c>
      <c r="FK100" s="22" t="s">
        <v>345</v>
      </c>
      <c r="FL100" s="22" t="s">
        <v>345</v>
      </c>
      <c r="FM100" s="22" t="s">
        <v>345</v>
      </c>
      <c r="FN100" s="22" t="s">
        <v>345</v>
      </c>
      <c r="FO100" s="22" t="s">
        <v>345</v>
      </c>
      <c r="FP100" s="75">
        <v>1123.333344992292</v>
      </c>
      <c r="FQ100" s="22" t="s">
        <v>345</v>
      </c>
      <c r="FR100" s="22" t="s">
        <v>345</v>
      </c>
      <c r="FS100" s="22" t="s">
        <v>345</v>
      </c>
      <c r="FT100" s="22" t="s">
        <v>345</v>
      </c>
      <c r="FU100" s="22" t="s">
        <v>345</v>
      </c>
      <c r="FV100" s="22" t="s">
        <v>345</v>
      </c>
      <c r="FW100" s="22" t="s">
        <v>345</v>
      </c>
      <c r="FX100" s="22" t="s">
        <v>345</v>
      </c>
      <c r="FY100" s="22" t="s">
        <v>345</v>
      </c>
      <c r="FZ100" s="22" t="s">
        <v>345</v>
      </c>
      <c r="GA100" s="63" t="s">
        <v>345</v>
      </c>
      <c r="GB100" s="22" t="s">
        <v>345</v>
      </c>
      <c r="GC100" s="63"/>
    </row>
    <row r="101" spans="1:185">
      <c r="A101" s="66">
        <v>1879</v>
      </c>
      <c r="B101" s="22">
        <v>2067.9387630128599</v>
      </c>
      <c r="C101" s="22">
        <v>2944.9198834668609</v>
      </c>
      <c r="D101" s="22">
        <v>2148.5465116279074</v>
      </c>
      <c r="E101" s="22">
        <v>1167.4041708043694</v>
      </c>
      <c r="F101" s="22">
        <v>1953.3067927728805</v>
      </c>
      <c r="G101" s="22">
        <v>2028.6671002508592</v>
      </c>
      <c r="H101" s="22">
        <v>1564.4819730996428</v>
      </c>
      <c r="I101" s="22">
        <v>2769.0115500869806</v>
      </c>
      <c r="J101" s="22">
        <v>1483.2470630994219</v>
      </c>
      <c r="K101" s="22">
        <v>1516.2235256774602</v>
      </c>
      <c r="L101" s="22">
        <v>3297.9168168220999</v>
      </c>
      <c r="M101" s="22">
        <v>3352.5074626865676</v>
      </c>
      <c r="N101" s="63">
        <v>2276.4571426169614</v>
      </c>
      <c r="O101" s="74" t="s">
        <v>345</v>
      </c>
      <c r="P101" s="22">
        <v>1293.7996724698878</v>
      </c>
      <c r="Q101" s="22">
        <v>959.08991467950125</v>
      </c>
      <c r="R101" s="22">
        <v>1520.2767175572517</v>
      </c>
      <c r="S101" s="22" t="s">
        <v>345</v>
      </c>
      <c r="T101" s="68" t="s">
        <v>345</v>
      </c>
      <c r="U101" s="22">
        <v>4204.9835448989179</v>
      </c>
      <c r="V101" s="22">
        <v>3569.2408906882588</v>
      </c>
      <c r="W101" s="22">
        <v>1765.2337662337663</v>
      </c>
      <c r="X101" s="22">
        <v>2909.4331983805669</v>
      </c>
      <c r="Y101" s="63">
        <v>2876.553583157297</v>
      </c>
      <c r="Z101" s="22" t="s">
        <v>345</v>
      </c>
      <c r="AA101" s="22" t="s">
        <v>345</v>
      </c>
      <c r="AB101" s="22" t="s">
        <v>345</v>
      </c>
      <c r="AC101" s="22" t="s">
        <v>345</v>
      </c>
      <c r="AD101" s="22" t="s">
        <v>345</v>
      </c>
      <c r="AE101" s="22" t="s">
        <v>345</v>
      </c>
      <c r="AF101" s="22"/>
      <c r="AG101" s="63" t="s">
        <v>345</v>
      </c>
      <c r="AH101" s="22" t="s">
        <v>345</v>
      </c>
      <c r="AI101" s="22" t="s">
        <v>345</v>
      </c>
      <c r="AJ101" s="22" t="s">
        <v>345</v>
      </c>
      <c r="AK101" s="22" t="s">
        <v>345</v>
      </c>
      <c r="AL101" s="22" t="s">
        <v>345</v>
      </c>
      <c r="AM101" s="22"/>
      <c r="AN101" s="22"/>
      <c r="AO101" s="63" t="s">
        <v>345</v>
      </c>
      <c r="AP101" s="22" t="s">
        <v>345</v>
      </c>
      <c r="AQ101" s="22" t="s">
        <v>345</v>
      </c>
      <c r="AR101" s="63" t="s">
        <v>345</v>
      </c>
      <c r="AS101" s="22" t="s">
        <v>345</v>
      </c>
      <c r="AT101" s="22" t="s">
        <v>345</v>
      </c>
      <c r="AU101" s="22" t="s">
        <v>345</v>
      </c>
      <c r="AV101" s="22" t="s">
        <v>345</v>
      </c>
      <c r="AW101" s="22" t="s">
        <v>345</v>
      </c>
      <c r="AX101" s="22" t="s">
        <v>345</v>
      </c>
      <c r="AY101" s="22" t="s">
        <v>345</v>
      </c>
      <c r="AZ101" s="22" t="s">
        <v>345</v>
      </c>
      <c r="BA101" s="22" t="s">
        <v>345</v>
      </c>
      <c r="BB101" s="22" t="s">
        <v>345</v>
      </c>
      <c r="BC101" s="22" t="s">
        <v>345</v>
      </c>
      <c r="BD101" s="22" t="s">
        <v>345</v>
      </c>
      <c r="BE101" s="22" t="s">
        <v>345</v>
      </c>
      <c r="BF101" s="22" t="s">
        <v>345</v>
      </c>
      <c r="BG101" s="22" t="s">
        <v>345</v>
      </c>
      <c r="BH101" s="63" t="s">
        <v>345</v>
      </c>
      <c r="BI101" s="22">
        <v>1671.4773725914361</v>
      </c>
      <c r="BJ101" s="22">
        <v>748.14302988426334</v>
      </c>
      <c r="BK101" s="22">
        <v>1571.7056301899397</v>
      </c>
      <c r="BL101" s="22">
        <v>707.03874696925914</v>
      </c>
      <c r="BM101" s="22"/>
      <c r="BN101" s="22">
        <v>582.33823460191024</v>
      </c>
      <c r="BO101" s="22">
        <v>1948.8888888888889</v>
      </c>
      <c r="BP101" s="22">
        <v>647.49986900996828</v>
      </c>
      <c r="BQ101" s="63" t="s">
        <v>345</v>
      </c>
      <c r="BR101" s="22" t="s">
        <v>345</v>
      </c>
      <c r="BS101" s="22" t="s">
        <v>345</v>
      </c>
      <c r="BT101" s="72"/>
      <c r="BU101" s="22" t="s">
        <v>345</v>
      </c>
      <c r="BV101" s="22" t="s">
        <v>345</v>
      </c>
      <c r="BW101" s="22" t="s">
        <v>345</v>
      </c>
      <c r="BX101" s="22" t="s">
        <v>345</v>
      </c>
      <c r="BY101" s="22" t="s">
        <v>345</v>
      </c>
      <c r="BZ101" s="22" t="s">
        <v>345</v>
      </c>
      <c r="CA101" s="22" t="s">
        <v>345</v>
      </c>
      <c r="CB101" s="22" t="s">
        <v>345</v>
      </c>
      <c r="CC101" s="22" t="s">
        <v>345</v>
      </c>
      <c r="CD101" s="22" t="s">
        <v>345</v>
      </c>
      <c r="CE101" s="22" t="s">
        <v>345</v>
      </c>
      <c r="CF101" s="22" t="s">
        <v>345</v>
      </c>
      <c r="CG101" s="63" t="s">
        <v>345</v>
      </c>
      <c r="CH101" s="22" t="s">
        <v>345</v>
      </c>
      <c r="CI101" s="63" t="s">
        <v>345</v>
      </c>
      <c r="CJ101" s="22" t="s">
        <v>345</v>
      </c>
      <c r="CK101" s="22" t="s">
        <v>345</v>
      </c>
      <c r="CL101" s="74">
        <v>548.19373895065587</v>
      </c>
      <c r="CM101" s="22">
        <v>835.40771945181507</v>
      </c>
      <c r="CN101" s="22" t="s">
        <v>345</v>
      </c>
      <c r="CO101" s="22"/>
      <c r="CP101" s="22" t="s">
        <v>345</v>
      </c>
      <c r="CQ101" s="22"/>
      <c r="CR101" s="22" t="s">
        <v>345</v>
      </c>
      <c r="CS101" s="22" t="s">
        <v>345</v>
      </c>
      <c r="CT101" s="22" t="s">
        <v>345</v>
      </c>
      <c r="CU101" s="22" t="s">
        <v>345</v>
      </c>
      <c r="CV101" s="22" t="s">
        <v>345</v>
      </c>
      <c r="CW101" s="22" t="s">
        <v>345</v>
      </c>
      <c r="CX101" s="22"/>
      <c r="CY101" s="22">
        <v>769.51300867244834</v>
      </c>
      <c r="CZ101" s="63" t="s">
        <v>345</v>
      </c>
      <c r="DA101" s="22" t="s">
        <v>345</v>
      </c>
      <c r="DB101" s="22" t="s">
        <v>345</v>
      </c>
      <c r="DC101" s="22" t="s">
        <v>345</v>
      </c>
      <c r="DD101" s="22" t="s">
        <v>345</v>
      </c>
      <c r="DE101" s="22" t="s">
        <v>345</v>
      </c>
      <c r="DF101" s="22" t="s">
        <v>345</v>
      </c>
      <c r="DG101" s="22" t="s">
        <v>345</v>
      </c>
      <c r="DH101" s="63" t="s">
        <v>345</v>
      </c>
      <c r="DI101" s="22" t="s">
        <v>345</v>
      </c>
      <c r="DJ101" s="22" t="s">
        <v>345</v>
      </c>
      <c r="DK101" s="22" t="s">
        <v>345</v>
      </c>
      <c r="DL101" s="22" t="s">
        <v>345</v>
      </c>
      <c r="DM101" s="22" t="s">
        <v>345</v>
      </c>
      <c r="DN101" s="22" t="s">
        <v>345</v>
      </c>
      <c r="DO101" s="22" t="s">
        <v>345</v>
      </c>
      <c r="DP101" s="22" t="s">
        <v>345</v>
      </c>
      <c r="DQ101" s="22" t="s">
        <v>345</v>
      </c>
      <c r="DR101" s="22" t="s">
        <v>345</v>
      </c>
      <c r="DS101" s="22" t="s">
        <v>345</v>
      </c>
      <c r="DT101" s="22" t="s">
        <v>345</v>
      </c>
      <c r="DU101" s="22" t="s">
        <v>345</v>
      </c>
      <c r="DV101" s="22" t="s">
        <v>345</v>
      </c>
      <c r="DW101" s="22" t="s">
        <v>345</v>
      </c>
      <c r="DX101" s="63" t="s">
        <v>345</v>
      </c>
      <c r="DY101" s="63" t="s">
        <v>345</v>
      </c>
      <c r="DZ101" s="22" t="s">
        <v>345</v>
      </c>
      <c r="EA101" s="22" t="s">
        <v>345</v>
      </c>
      <c r="EB101" s="22" t="s">
        <v>345</v>
      </c>
      <c r="EC101" s="22" t="s">
        <v>345</v>
      </c>
      <c r="ED101" s="22" t="s">
        <v>345</v>
      </c>
      <c r="EE101" s="22" t="s">
        <v>345</v>
      </c>
      <c r="EF101" s="22" t="s">
        <v>345</v>
      </c>
      <c r="EG101" s="22" t="s">
        <v>345</v>
      </c>
      <c r="EH101" s="22" t="s">
        <v>345</v>
      </c>
      <c r="EI101" s="22" t="s">
        <v>345</v>
      </c>
      <c r="EJ101" s="22" t="s">
        <v>345</v>
      </c>
      <c r="EK101" s="22" t="s">
        <v>345</v>
      </c>
      <c r="EL101" s="22" t="s">
        <v>345</v>
      </c>
      <c r="EM101" s="22" t="s">
        <v>345</v>
      </c>
      <c r="EN101" s="22" t="s">
        <v>345</v>
      </c>
      <c r="EO101" s="22" t="s">
        <v>345</v>
      </c>
      <c r="EP101" s="22" t="s">
        <v>345</v>
      </c>
      <c r="EQ101" s="22" t="s">
        <v>345</v>
      </c>
      <c r="ER101" s="22" t="s">
        <v>345</v>
      </c>
      <c r="ES101" s="22" t="s">
        <v>345</v>
      </c>
      <c r="ET101" s="22" t="s">
        <v>345</v>
      </c>
      <c r="EU101" s="22" t="s">
        <v>345</v>
      </c>
      <c r="EV101" s="22" t="s">
        <v>345</v>
      </c>
      <c r="EW101" s="22" t="s">
        <v>345</v>
      </c>
      <c r="EX101" s="22" t="s">
        <v>345</v>
      </c>
      <c r="EY101" s="22" t="s">
        <v>345</v>
      </c>
      <c r="EZ101" s="22" t="s">
        <v>345</v>
      </c>
      <c r="FA101" s="22" t="s">
        <v>345</v>
      </c>
      <c r="FB101" s="22" t="s">
        <v>345</v>
      </c>
      <c r="FC101" s="22" t="s">
        <v>345</v>
      </c>
      <c r="FD101" s="22" t="s">
        <v>345</v>
      </c>
      <c r="FE101" s="22" t="s">
        <v>345</v>
      </c>
      <c r="FF101" s="22" t="s">
        <v>345</v>
      </c>
      <c r="FG101" s="22" t="s">
        <v>345</v>
      </c>
      <c r="FH101" s="22" t="s">
        <v>345</v>
      </c>
      <c r="FI101" s="22" t="s">
        <v>345</v>
      </c>
      <c r="FJ101" s="22" t="s">
        <v>345</v>
      </c>
      <c r="FK101" s="22" t="s">
        <v>345</v>
      </c>
      <c r="FL101" s="22" t="s">
        <v>345</v>
      </c>
      <c r="FM101" s="22" t="s">
        <v>345</v>
      </c>
      <c r="FN101" s="22" t="s">
        <v>345</v>
      </c>
      <c r="FO101" s="22" t="s">
        <v>345</v>
      </c>
      <c r="FP101" s="75">
        <v>1245.117586241231</v>
      </c>
      <c r="FQ101" s="22" t="s">
        <v>345</v>
      </c>
      <c r="FR101" s="22" t="s">
        <v>345</v>
      </c>
      <c r="FS101" s="22" t="s">
        <v>345</v>
      </c>
      <c r="FT101" s="22" t="s">
        <v>345</v>
      </c>
      <c r="FU101" s="22" t="s">
        <v>345</v>
      </c>
      <c r="FV101" s="22" t="s">
        <v>345</v>
      </c>
      <c r="FW101" s="22" t="s">
        <v>345</v>
      </c>
      <c r="FX101" s="22" t="s">
        <v>345</v>
      </c>
      <c r="FY101" s="22" t="s">
        <v>345</v>
      </c>
      <c r="FZ101" s="22" t="s">
        <v>345</v>
      </c>
      <c r="GA101" s="63" t="s">
        <v>345</v>
      </c>
      <c r="GB101" s="22" t="s">
        <v>345</v>
      </c>
      <c r="GC101" s="63"/>
    </row>
    <row r="102" spans="1:185">
      <c r="A102" s="66">
        <v>1880</v>
      </c>
      <c r="B102" s="22">
        <v>2078.8378870673951</v>
      </c>
      <c r="C102" s="22">
        <v>3064.8213318895505</v>
      </c>
      <c r="D102" s="22">
        <v>2181.4656415185009</v>
      </c>
      <c r="E102" s="22">
        <v>1154.8265754763067</v>
      </c>
      <c r="F102" s="22">
        <v>2120.430195927775</v>
      </c>
      <c r="G102" s="22">
        <v>1991.406436781609</v>
      </c>
      <c r="H102" s="22">
        <v>1588.9142841258233</v>
      </c>
      <c r="I102" s="22">
        <v>2927.3858316322512</v>
      </c>
      <c r="J102" s="22">
        <v>1517.2859445182387</v>
      </c>
      <c r="K102" s="22">
        <v>1480.2390217822233</v>
      </c>
      <c r="L102" s="22">
        <v>3427.3785361645278</v>
      </c>
      <c r="M102" s="22">
        <v>3477.3199318372181</v>
      </c>
      <c r="N102" s="63">
        <v>2344.3434516198122</v>
      </c>
      <c r="O102" s="74" t="s">
        <v>345</v>
      </c>
      <c r="P102" s="22">
        <v>1272.2504398895808</v>
      </c>
      <c r="Q102" s="22">
        <v>947.28850325379608</v>
      </c>
      <c r="R102" s="22">
        <v>1646.005101132926</v>
      </c>
      <c r="S102" s="22" t="s">
        <v>345</v>
      </c>
      <c r="T102" s="68" t="s">
        <v>345</v>
      </c>
      <c r="U102" s="22">
        <v>4285.3891670459725</v>
      </c>
      <c r="V102" s="22">
        <v>3746.5326923076927</v>
      </c>
      <c r="W102" s="22">
        <v>1815.8868613138688</v>
      </c>
      <c r="X102" s="22">
        <v>3183.9549724523363</v>
      </c>
      <c r="Y102" s="63">
        <v>3126.8792890772943</v>
      </c>
      <c r="Z102" s="22" t="s">
        <v>345</v>
      </c>
      <c r="AA102" s="22" t="s">
        <v>345</v>
      </c>
      <c r="AB102" s="22" t="s">
        <v>345</v>
      </c>
      <c r="AC102" s="22" t="s">
        <v>345</v>
      </c>
      <c r="AD102" s="22" t="s">
        <v>345</v>
      </c>
      <c r="AE102" s="22" t="s">
        <v>345</v>
      </c>
      <c r="AF102" s="22" t="s">
        <v>345</v>
      </c>
      <c r="AG102" s="63" t="s">
        <v>345</v>
      </c>
      <c r="AH102" s="22" t="s">
        <v>345</v>
      </c>
      <c r="AI102" s="22" t="s">
        <v>345</v>
      </c>
      <c r="AJ102" s="22" t="s">
        <v>345</v>
      </c>
      <c r="AK102" s="22" t="s">
        <v>345</v>
      </c>
      <c r="AL102" s="22" t="s">
        <v>345</v>
      </c>
      <c r="AM102" s="22"/>
      <c r="AN102" s="22"/>
      <c r="AO102" s="63" t="s">
        <v>345</v>
      </c>
      <c r="AP102" s="22" t="s">
        <v>345</v>
      </c>
      <c r="AQ102" s="22" t="s">
        <v>345</v>
      </c>
      <c r="AR102" s="63" t="s">
        <v>345</v>
      </c>
      <c r="AS102" s="22" t="s">
        <v>345</v>
      </c>
      <c r="AT102" s="22" t="s">
        <v>345</v>
      </c>
      <c r="AU102" s="22" t="s">
        <v>345</v>
      </c>
      <c r="AV102" s="22" t="s">
        <v>345</v>
      </c>
      <c r="AW102" s="22" t="s">
        <v>345</v>
      </c>
      <c r="AX102" s="22" t="s">
        <v>345</v>
      </c>
      <c r="AY102" s="22" t="s">
        <v>345</v>
      </c>
      <c r="AZ102" s="22" t="s">
        <v>345</v>
      </c>
      <c r="BA102" s="22" t="s">
        <v>345</v>
      </c>
      <c r="BB102" s="22" t="s">
        <v>345</v>
      </c>
      <c r="BC102" s="22" t="s">
        <v>345</v>
      </c>
      <c r="BD102" s="22" t="s">
        <v>345</v>
      </c>
      <c r="BE102" s="22" t="s">
        <v>345</v>
      </c>
      <c r="BF102" s="22" t="s">
        <v>345</v>
      </c>
      <c r="BG102" s="22" t="s">
        <v>345</v>
      </c>
      <c r="BH102" s="63" t="s">
        <v>345</v>
      </c>
      <c r="BI102" s="22">
        <v>1604.4076618893557</v>
      </c>
      <c r="BJ102" s="22">
        <v>752.16211633033743</v>
      </c>
      <c r="BK102" s="22">
        <v>1740.1648098565745</v>
      </c>
      <c r="BL102" s="22">
        <v>710.57394070410533</v>
      </c>
      <c r="BM102" s="22"/>
      <c r="BN102" s="22">
        <v>531.49490054405339</v>
      </c>
      <c r="BO102" s="22">
        <v>2081.8965517241377</v>
      </c>
      <c r="BP102" s="22">
        <v>676.59457265919502</v>
      </c>
      <c r="BQ102" s="63" t="s">
        <v>345</v>
      </c>
      <c r="BR102" s="22" t="s">
        <v>345</v>
      </c>
      <c r="BS102" s="22" t="s">
        <v>345</v>
      </c>
      <c r="BT102" s="72">
        <v>1101</v>
      </c>
      <c r="BU102" s="22" t="s">
        <v>345</v>
      </c>
      <c r="BV102" s="22">
        <v>411.24095068899373</v>
      </c>
      <c r="BW102" s="22" t="s">
        <v>345</v>
      </c>
      <c r="BX102" s="22" t="s">
        <v>345</v>
      </c>
      <c r="BY102" s="22" t="s">
        <v>345</v>
      </c>
      <c r="BZ102" s="22" t="s">
        <v>345</v>
      </c>
      <c r="CA102" s="22">
        <v>541.50459626382974</v>
      </c>
      <c r="CB102" s="22" t="s">
        <v>345</v>
      </c>
      <c r="CC102" s="22" t="s">
        <v>345</v>
      </c>
      <c r="CD102" s="22" t="s">
        <v>345</v>
      </c>
      <c r="CE102" s="22" t="s">
        <v>345</v>
      </c>
      <c r="CF102" s="22" t="s">
        <v>345</v>
      </c>
      <c r="CG102" s="63" t="s">
        <v>345</v>
      </c>
      <c r="CH102" s="22" t="s">
        <v>345</v>
      </c>
      <c r="CI102" s="63" t="s">
        <v>345</v>
      </c>
      <c r="CJ102" s="22" t="s">
        <v>345</v>
      </c>
      <c r="CK102" s="22" t="s">
        <v>345</v>
      </c>
      <c r="CL102" s="22">
        <v>664.9061507893955</v>
      </c>
      <c r="CM102" s="22">
        <v>863.39554975955662</v>
      </c>
      <c r="CN102" s="22" t="s">
        <v>345</v>
      </c>
      <c r="CO102" s="22"/>
      <c r="CP102" s="22" t="s">
        <v>345</v>
      </c>
      <c r="CQ102" s="22"/>
      <c r="CR102" s="22" t="s">
        <v>345</v>
      </c>
      <c r="CS102" s="22" t="s">
        <v>345</v>
      </c>
      <c r="CT102" s="22" t="s">
        <v>345</v>
      </c>
      <c r="CU102" s="22" t="s">
        <v>345</v>
      </c>
      <c r="CV102" s="22" t="s">
        <v>345</v>
      </c>
      <c r="CW102" s="22" t="s">
        <v>345</v>
      </c>
      <c r="CX102" s="22"/>
      <c r="CY102" s="22">
        <v>830.5196954650778</v>
      </c>
      <c r="CZ102" s="63" t="s">
        <v>345</v>
      </c>
      <c r="DA102" s="22" t="s">
        <v>345</v>
      </c>
      <c r="DB102" s="22" t="s">
        <v>345</v>
      </c>
      <c r="DC102" s="22" t="s">
        <v>345</v>
      </c>
      <c r="DD102" s="22" t="s">
        <v>345</v>
      </c>
      <c r="DE102" s="22" t="s">
        <v>345</v>
      </c>
      <c r="DF102" s="22" t="s">
        <v>345</v>
      </c>
      <c r="DG102" s="22" t="s">
        <v>345</v>
      </c>
      <c r="DH102" s="63" t="s">
        <v>345</v>
      </c>
      <c r="DI102" s="22" t="s">
        <v>345</v>
      </c>
      <c r="DJ102" s="22" t="s">
        <v>345</v>
      </c>
      <c r="DK102" s="22" t="s">
        <v>345</v>
      </c>
      <c r="DL102" s="22" t="s">
        <v>345</v>
      </c>
      <c r="DM102" s="22" t="s">
        <v>345</v>
      </c>
      <c r="DN102" s="22" t="s">
        <v>345</v>
      </c>
      <c r="DO102" s="22" t="s">
        <v>345</v>
      </c>
      <c r="DP102" s="22" t="s">
        <v>345</v>
      </c>
      <c r="DQ102" s="22" t="s">
        <v>345</v>
      </c>
      <c r="DR102" s="22" t="s">
        <v>345</v>
      </c>
      <c r="DS102" s="22" t="s">
        <v>345</v>
      </c>
      <c r="DT102" s="22" t="s">
        <v>345</v>
      </c>
      <c r="DU102" s="22" t="s">
        <v>345</v>
      </c>
      <c r="DV102" s="22" t="s">
        <v>345</v>
      </c>
      <c r="DW102" s="22" t="s">
        <v>345</v>
      </c>
      <c r="DX102" s="63" t="s">
        <v>345</v>
      </c>
      <c r="DY102" s="63" t="s">
        <v>345</v>
      </c>
      <c r="DZ102" s="22" t="s">
        <v>345</v>
      </c>
      <c r="EA102" s="22" t="s">
        <v>345</v>
      </c>
      <c r="EB102" s="22" t="s">
        <v>345</v>
      </c>
      <c r="EC102" s="22" t="s">
        <v>345</v>
      </c>
      <c r="ED102" s="22" t="s">
        <v>345</v>
      </c>
      <c r="EE102" s="22" t="s">
        <v>345</v>
      </c>
      <c r="EF102" s="22" t="s">
        <v>345</v>
      </c>
      <c r="EG102" s="22" t="s">
        <v>345</v>
      </c>
      <c r="EH102" s="22" t="s">
        <v>345</v>
      </c>
      <c r="EI102" s="22" t="s">
        <v>345</v>
      </c>
      <c r="EJ102" s="22" t="s">
        <v>345</v>
      </c>
      <c r="EK102" s="22" t="s">
        <v>345</v>
      </c>
      <c r="EL102" s="22" t="s">
        <v>345</v>
      </c>
      <c r="EM102" s="22" t="s">
        <v>345</v>
      </c>
      <c r="EN102" s="22" t="s">
        <v>345</v>
      </c>
      <c r="EO102" s="22" t="s">
        <v>345</v>
      </c>
      <c r="EP102" s="22" t="s">
        <v>345</v>
      </c>
      <c r="EQ102" s="22" t="s">
        <v>345</v>
      </c>
      <c r="ER102" s="22" t="s">
        <v>345</v>
      </c>
      <c r="ES102" s="22" t="s">
        <v>345</v>
      </c>
      <c r="ET102" s="22" t="s">
        <v>345</v>
      </c>
      <c r="EU102" s="22" t="s">
        <v>345</v>
      </c>
      <c r="EV102" s="22" t="s">
        <v>345</v>
      </c>
      <c r="EW102" s="22" t="s">
        <v>345</v>
      </c>
      <c r="EX102" s="22" t="s">
        <v>345</v>
      </c>
      <c r="EY102" s="22" t="s">
        <v>345</v>
      </c>
      <c r="EZ102" s="22" t="s">
        <v>345</v>
      </c>
      <c r="FA102" s="22" t="s">
        <v>345</v>
      </c>
      <c r="FB102" s="22" t="s">
        <v>345</v>
      </c>
      <c r="FC102" s="22" t="s">
        <v>345</v>
      </c>
      <c r="FD102" s="22" t="s">
        <v>345</v>
      </c>
      <c r="FE102" s="22" t="s">
        <v>345</v>
      </c>
      <c r="FF102" s="22" t="s">
        <v>345</v>
      </c>
      <c r="FG102" s="22" t="s">
        <v>345</v>
      </c>
      <c r="FH102" s="22" t="s">
        <v>345</v>
      </c>
      <c r="FI102" s="22" t="s">
        <v>345</v>
      </c>
      <c r="FJ102" s="22" t="s">
        <v>345</v>
      </c>
      <c r="FK102" s="22" t="s">
        <v>345</v>
      </c>
      <c r="FL102" s="22" t="s">
        <v>345</v>
      </c>
      <c r="FM102" s="22" t="s">
        <v>345</v>
      </c>
      <c r="FN102" s="22" t="s">
        <v>345</v>
      </c>
      <c r="FO102" s="22" t="s">
        <v>345</v>
      </c>
      <c r="FP102" s="75">
        <v>1438.8811257596012</v>
      </c>
      <c r="FQ102" s="22" t="s">
        <v>345</v>
      </c>
      <c r="FR102" s="22" t="s">
        <v>345</v>
      </c>
      <c r="FS102" s="22" t="s">
        <v>345</v>
      </c>
      <c r="FT102" s="22" t="s">
        <v>345</v>
      </c>
      <c r="FU102" s="22" t="s">
        <v>345</v>
      </c>
      <c r="FV102" s="22" t="s">
        <v>345</v>
      </c>
      <c r="FW102" s="22" t="s">
        <v>345</v>
      </c>
      <c r="FX102" s="22" t="s">
        <v>345</v>
      </c>
      <c r="FY102" s="22" t="s">
        <v>345</v>
      </c>
      <c r="FZ102" s="22" t="s">
        <v>345</v>
      </c>
      <c r="GA102" s="63" t="s">
        <v>345</v>
      </c>
      <c r="GB102" s="22" t="s">
        <v>345</v>
      </c>
      <c r="GC102" s="63"/>
    </row>
    <row r="103" spans="1:185">
      <c r="A103" s="66">
        <v>1881</v>
      </c>
      <c r="B103" s="22">
        <v>2145.1667001003011</v>
      </c>
      <c r="C103" s="22">
        <v>3069.6760613628262</v>
      </c>
      <c r="D103" s="22">
        <v>2182.917658257973</v>
      </c>
      <c r="E103" s="22">
        <v>1110.0579150579151</v>
      </c>
      <c r="F103" s="22">
        <v>2193.6402490367686</v>
      </c>
      <c r="G103" s="22">
        <v>2025.2850525931501</v>
      </c>
      <c r="H103" s="22">
        <v>1636.9054241977344</v>
      </c>
      <c r="I103" s="22">
        <v>2944.7369765394515</v>
      </c>
      <c r="J103" s="22">
        <v>1528.3978946908999</v>
      </c>
      <c r="K103" s="22">
        <v>1533.3630937233172</v>
      </c>
      <c r="L103" s="22">
        <v>3576.6859608289033</v>
      </c>
      <c r="M103" s="22">
        <v>3568.4267926148564</v>
      </c>
      <c r="N103" s="63">
        <v>2403.4086115798527</v>
      </c>
      <c r="O103" s="74" t="s">
        <v>345</v>
      </c>
      <c r="P103" s="22">
        <v>1236.2860445506381</v>
      </c>
      <c r="Q103" s="22">
        <v>970.32896151365298</v>
      </c>
      <c r="R103" s="22">
        <v>1679.07498082709</v>
      </c>
      <c r="S103" s="22" t="s">
        <v>345</v>
      </c>
      <c r="T103" s="68" t="s">
        <v>345</v>
      </c>
      <c r="U103" s="22">
        <v>4454.8259144997792</v>
      </c>
      <c r="V103" s="22">
        <v>3764.6215213358073</v>
      </c>
      <c r="W103" s="22">
        <v>2039.5776230060658</v>
      </c>
      <c r="X103" s="22">
        <v>3215.4494327735151</v>
      </c>
      <c r="Y103" s="63">
        <v>3179.4225788956301</v>
      </c>
      <c r="Z103" s="22" t="s">
        <v>345</v>
      </c>
      <c r="AA103" s="22" t="s">
        <v>345</v>
      </c>
      <c r="AB103" s="22" t="s">
        <v>345</v>
      </c>
      <c r="AC103" s="22" t="s">
        <v>345</v>
      </c>
      <c r="AD103" s="22" t="s">
        <v>345</v>
      </c>
      <c r="AE103" s="22" t="s">
        <v>345</v>
      </c>
      <c r="AF103" s="22" t="s">
        <v>345</v>
      </c>
      <c r="AG103" s="63" t="s">
        <v>345</v>
      </c>
      <c r="AH103" s="22" t="s">
        <v>345</v>
      </c>
      <c r="AI103" s="22" t="s">
        <v>345</v>
      </c>
      <c r="AJ103" s="22" t="s">
        <v>345</v>
      </c>
      <c r="AK103" s="22" t="s">
        <v>345</v>
      </c>
      <c r="AL103" s="22" t="s">
        <v>345</v>
      </c>
      <c r="AM103" s="22"/>
      <c r="AN103" s="22"/>
      <c r="AO103" s="63" t="s">
        <v>345</v>
      </c>
      <c r="AP103" s="22" t="s">
        <v>345</v>
      </c>
      <c r="AQ103" s="22" t="s">
        <v>345</v>
      </c>
      <c r="AR103" s="63" t="s">
        <v>345</v>
      </c>
      <c r="AS103" s="22" t="s">
        <v>345</v>
      </c>
      <c r="AT103" s="22" t="s">
        <v>345</v>
      </c>
      <c r="AU103" s="22" t="s">
        <v>345</v>
      </c>
      <c r="AV103" s="22" t="s">
        <v>345</v>
      </c>
      <c r="AW103" s="22" t="s">
        <v>345</v>
      </c>
      <c r="AX103" s="22" t="s">
        <v>345</v>
      </c>
      <c r="AY103" s="22" t="s">
        <v>345</v>
      </c>
      <c r="AZ103" s="22" t="s">
        <v>345</v>
      </c>
      <c r="BA103" s="22" t="s">
        <v>345</v>
      </c>
      <c r="BB103" s="22" t="s">
        <v>345</v>
      </c>
      <c r="BC103" s="22" t="s">
        <v>345</v>
      </c>
      <c r="BD103" s="22" t="s">
        <v>345</v>
      </c>
      <c r="BE103" s="22" t="s">
        <v>345</v>
      </c>
      <c r="BF103" s="22" t="s">
        <v>345</v>
      </c>
      <c r="BG103" s="22" t="s">
        <v>345</v>
      </c>
      <c r="BH103" s="63" t="s">
        <v>345</v>
      </c>
      <c r="BI103" s="22">
        <v>1594.4500209916564</v>
      </c>
      <c r="BJ103" s="22">
        <v>756.22138992925511</v>
      </c>
      <c r="BK103" s="22">
        <v>1775.0070023055534</v>
      </c>
      <c r="BL103" s="22">
        <v>714.12681040762573</v>
      </c>
      <c r="BM103" s="22"/>
      <c r="BN103" s="22">
        <v>529.79660559136062</v>
      </c>
      <c r="BO103" s="22">
        <v>1931.5352697095436</v>
      </c>
      <c r="BP103" s="22">
        <v>706.99661522994279</v>
      </c>
      <c r="BQ103" s="63" t="s">
        <v>345</v>
      </c>
      <c r="BR103" s="22" t="s">
        <v>345</v>
      </c>
      <c r="BS103" s="22" t="s">
        <v>345</v>
      </c>
      <c r="BT103" s="72"/>
      <c r="BU103" s="22" t="s">
        <v>345</v>
      </c>
      <c r="BV103" s="22" t="s">
        <v>345</v>
      </c>
      <c r="BW103" s="22" t="s">
        <v>345</v>
      </c>
      <c r="BX103" s="22" t="s">
        <v>345</v>
      </c>
      <c r="BY103" s="22" t="s">
        <v>345</v>
      </c>
      <c r="BZ103" s="22" t="s">
        <v>345</v>
      </c>
      <c r="CA103" s="22" t="s">
        <v>345</v>
      </c>
      <c r="CB103" s="22" t="s">
        <v>345</v>
      </c>
      <c r="CC103" s="22" t="s">
        <v>345</v>
      </c>
      <c r="CD103" s="22" t="s">
        <v>345</v>
      </c>
      <c r="CE103" s="22" t="s">
        <v>345</v>
      </c>
      <c r="CF103" s="22" t="s">
        <v>345</v>
      </c>
      <c r="CG103" s="63" t="s">
        <v>345</v>
      </c>
      <c r="CH103" s="22" t="s">
        <v>345</v>
      </c>
      <c r="CI103" s="63" t="s">
        <v>345</v>
      </c>
      <c r="CJ103" s="22" t="s">
        <v>345</v>
      </c>
      <c r="CK103" s="22" t="s">
        <v>345</v>
      </c>
      <c r="CL103" s="22">
        <v>699.92781180111126</v>
      </c>
      <c r="CM103" s="22">
        <v>829.3004957965079</v>
      </c>
      <c r="CN103" s="22" t="s">
        <v>345</v>
      </c>
      <c r="CO103" s="22"/>
      <c r="CP103" s="22" t="s">
        <v>345</v>
      </c>
      <c r="CQ103" s="22"/>
      <c r="CR103" s="22" t="s">
        <v>345</v>
      </c>
      <c r="CS103" s="22" t="s">
        <v>345</v>
      </c>
      <c r="CT103" s="22" t="s">
        <v>345</v>
      </c>
      <c r="CU103" s="22" t="s">
        <v>345</v>
      </c>
      <c r="CV103" s="22" t="s">
        <v>345</v>
      </c>
      <c r="CW103" s="22" t="s">
        <v>345</v>
      </c>
      <c r="CX103" s="22"/>
      <c r="CY103" s="22">
        <v>886.66228646517743</v>
      </c>
      <c r="CZ103" s="63" t="s">
        <v>345</v>
      </c>
      <c r="DA103" s="22" t="s">
        <v>345</v>
      </c>
      <c r="DB103" s="22" t="s">
        <v>345</v>
      </c>
      <c r="DC103" s="22" t="s">
        <v>345</v>
      </c>
      <c r="DD103" s="22" t="s">
        <v>345</v>
      </c>
      <c r="DE103" s="22" t="s">
        <v>345</v>
      </c>
      <c r="DF103" s="22" t="s">
        <v>345</v>
      </c>
      <c r="DG103" s="22" t="s">
        <v>345</v>
      </c>
      <c r="DH103" s="63" t="s">
        <v>345</v>
      </c>
      <c r="DI103" s="22" t="s">
        <v>345</v>
      </c>
      <c r="DJ103" s="22" t="s">
        <v>345</v>
      </c>
      <c r="DK103" s="22" t="s">
        <v>345</v>
      </c>
      <c r="DL103" s="22" t="s">
        <v>345</v>
      </c>
      <c r="DM103" s="22" t="s">
        <v>345</v>
      </c>
      <c r="DN103" s="22" t="s">
        <v>345</v>
      </c>
      <c r="DO103" s="22" t="s">
        <v>345</v>
      </c>
      <c r="DP103" s="22" t="s">
        <v>345</v>
      </c>
      <c r="DQ103" s="22" t="s">
        <v>345</v>
      </c>
      <c r="DR103" s="22" t="s">
        <v>345</v>
      </c>
      <c r="DS103" s="22" t="s">
        <v>345</v>
      </c>
      <c r="DT103" s="22" t="s">
        <v>345</v>
      </c>
      <c r="DU103" s="22" t="s">
        <v>345</v>
      </c>
      <c r="DV103" s="22" t="s">
        <v>345</v>
      </c>
      <c r="DW103" s="22" t="s">
        <v>345</v>
      </c>
      <c r="DX103" s="63" t="s">
        <v>345</v>
      </c>
      <c r="DY103" s="63" t="s">
        <v>345</v>
      </c>
      <c r="DZ103" s="22" t="s">
        <v>345</v>
      </c>
      <c r="EA103" s="22" t="s">
        <v>345</v>
      </c>
      <c r="EB103" s="22" t="s">
        <v>345</v>
      </c>
      <c r="EC103" s="22" t="s">
        <v>345</v>
      </c>
      <c r="ED103" s="22" t="s">
        <v>345</v>
      </c>
      <c r="EE103" s="22" t="s">
        <v>345</v>
      </c>
      <c r="EF103" s="22" t="s">
        <v>345</v>
      </c>
      <c r="EG103" s="22" t="s">
        <v>345</v>
      </c>
      <c r="EH103" s="22" t="s">
        <v>345</v>
      </c>
      <c r="EI103" s="22" t="s">
        <v>345</v>
      </c>
      <c r="EJ103" s="22" t="s">
        <v>345</v>
      </c>
      <c r="EK103" s="22" t="s">
        <v>345</v>
      </c>
      <c r="EL103" s="22" t="s">
        <v>345</v>
      </c>
      <c r="EM103" s="22" t="s">
        <v>345</v>
      </c>
      <c r="EN103" s="22" t="s">
        <v>345</v>
      </c>
      <c r="EO103" s="22" t="s">
        <v>345</v>
      </c>
      <c r="EP103" s="22" t="s">
        <v>345</v>
      </c>
      <c r="EQ103" s="22" t="s">
        <v>345</v>
      </c>
      <c r="ER103" s="22" t="s">
        <v>345</v>
      </c>
      <c r="ES103" s="22" t="s">
        <v>345</v>
      </c>
      <c r="ET103" s="22" t="s">
        <v>345</v>
      </c>
      <c r="EU103" s="22" t="s">
        <v>345</v>
      </c>
      <c r="EV103" s="22" t="s">
        <v>345</v>
      </c>
      <c r="EW103" s="22" t="s">
        <v>345</v>
      </c>
      <c r="EX103" s="22" t="s">
        <v>345</v>
      </c>
      <c r="EY103" s="22" t="s">
        <v>345</v>
      </c>
      <c r="EZ103" s="22" t="s">
        <v>345</v>
      </c>
      <c r="FA103" s="22" t="s">
        <v>345</v>
      </c>
      <c r="FB103" s="22" t="s">
        <v>345</v>
      </c>
      <c r="FC103" s="22" t="s">
        <v>345</v>
      </c>
      <c r="FD103" s="22" t="s">
        <v>345</v>
      </c>
      <c r="FE103" s="22" t="s">
        <v>345</v>
      </c>
      <c r="FF103" s="22" t="s">
        <v>345</v>
      </c>
      <c r="FG103" s="22" t="s">
        <v>345</v>
      </c>
      <c r="FH103" s="22" t="s">
        <v>345</v>
      </c>
      <c r="FI103" s="22" t="s">
        <v>345</v>
      </c>
      <c r="FJ103" s="22" t="s">
        <v>345</v>
      </c>
      <c r="FK103" s="22" t="s">
        <v>345</v>
      </c>
      <c r="FL103" s="22" t="s">
        <v>345</v>
      </c>
      <c r="FM103" s="22" t="s">
        <v>345</v>
      </c>
      <c r="FN103" s="22" t="s">
        <v>345</v>
      </c>
      <c r="FO103" s="22" t="s">
        <v>345</v>
      </c>
      <c r="FP103" s="75">
        <v>1359.7103306305239</v>
      </c>
      <c r="FQ103" s="22" t="s">
        <v>345</v>
      </c>
      <c r="FR103" s="22" t="s">
        <v>345</v>
      </c>
      <c r="FS103" s="22" t="s">
        <v>345</v>
      </c>
      <c r="FT103" s="22" t="s">
        <v>345</v>
      </c>
      <c r="FU103" s="22" t="s">
        <v>345</v>
      </c>
      <c r="FV103" s="22" t="s">
        <v>345</v>
      </c>
      <c r="FW103" s="22" t="s">
        <v>345</v>
      </c>
      <c r="FX103" s="22" t="s">
        <v>345</v>
      </c>
      <c r="FY103" s="22" t="s">
        <v>345</v>
      </c>
      <c r="FZ103" s="22" t="s">
        <v>345</v>
      </c>
      <c r="GA103" s="63" t="s">
        <v>345</v>
      </c>
      <c r="GB103" s="22" t="s">
        <v>345</v>
      </c>
      <c r="GC103" s="63"/>
    </row>
    <row r="104" spans="1:185">
      <c r="A104" s="66">
        <v>1882</v>
      </c>
      <c r="B104" s="22">
        <v>2139.9620278330017</v>
      </c>
      <c r="C104" s="22">
        <v>3136.056760091662</v>
      </c>
      <c r="D104" s="22">
        <v>2240.4198113207549</v>
      </c>
      <c r="E104" s="22">
        <v>1202.8860819828408</v>
      </c>
      <c r="F104" s="22">
        <v>2288.3455016905205</v>
      </c>
      <c r="G104" s="22">
        <v>2044.4813202756623</v>
      </c>
      <c r="H104" s="22">
        <v>1656.9591010214226</v>
      </c>
      <c r="I104" s="22">
        <v>2985.1723467959923</v>
      </c>
      <c r="J104" s="22">
        <v>1527.9439629741146</v>
      </c>
      <c r="K104" s="22">
        <v>1476.7266245184442</v>
      </c>
      <c r="L104" s="22">
        <v>3429.9840735599114</v>
      </c>
      <c r="M104" s="22">
        <v>3643.0403340339717</v>
      </c>
      <c r="N104" s="63">
        <v>2449.3611578995278</v>
      </c>
      <c r="O104" s="74" t="s">
        <v>345</v>
      </c>
      <c r="P104" s="22">
        <v>1316.3603440417235</v>
      </c>
      <c r="Q104" s="22">
        <v>992.32573012150931</v>
      </c>
      <c r="R104" s="22">
        <v>1691.6622660329754</v>
      </c>
      <c r="S104" s="22" t="s">
        <v>345</v>
      </c>
      <c r="T104" s="68" t="s">
        <v>345</v>
      </c>
      <c r="U104" s="22">
        <v>4062.6064735945483</v>
      </c>
      <c r="V104" s="22">
        <v>3645.6756756756758</v>
      </c>
      <c r="W104" s="22">
        <v>2109.0721741061516</v>
      </c>
      <c r="X104" s="22">
        <v>3337.9599072170781</v>
      </c>
      <c r="Y104" s="63">
        <v>3277.3733225226401</v>
      </c>
      <c r="Z104" s="22" t="s">
        <v>345</v>
      </c>
      <c r="AA104" s="22" t="s">
        <v>345</v>
      </c>
      <c r="AB104" s="22" t="s">
        <v>345</v>
      </c>
      <c r="AC104" s="22" t="s">
        <v>345</v>
      </c>
      <c r="AD104" s="22" t="s">
        <v>345</v>
      </c>
      <c r="AE104" s="22" t="s">
        <v>345</v>
      </c>
      <c r="AF104" s="22" t="s">
        <v>345</v>
      </c>
      <c r="AG104" s="63" t="s">
        <v>345</v>
      </c>
      <c r="AH104" s="22" t="s">
        <v>345</v>
      </c>
      <c r="AI104" s="22" t="s">
        <v>345</v>
      </c>
      <c r="AJ104" s="22" t="s">
        <v>345</v>
      </c>
      <c r="AK104" s="22" t="s">
        <v>345</v>
      </c>
      <c r="AL104" s="22" t="s">
        <v>345</v>
      </c>
      <c r="AM104" s="22"/>
      <c r="AN104" s="22"/>
      <c r="AO104" s="63" t="s">
        <v>345</v>
      </c>
      <c r="AP104" s="22" t="s">
        <v>345</v>
      </c>
      <c r="AQ104" s="22" t="s">
        <v>345</v>
      </c>
      <c r="AR104" s="63" t="s">
        <v>345</v>
      </c>
      <c r="AS104" s="22" t="s">
        <v>345</v>
      </c>
      <c r="AT104" s="22" t="s">
        <v>345</v>
      </c>
      <c r="AU104" s="22" t="s">
        <v>345</v>
      </c>
      <c r="AV104" s="22" t="s">
        <v>345</v>
      </c>
      <c r="AW104" s="22" t="s">
        <v>345</v>
      </c>
      <c r="AX104" s="22" t="s">
        <v>345</v>
      </c>
      <c r="AY104" s="22" t="s">
        <v>345</v>
      </c>
      <c r="AZ104" s="22" t="s">
        <v>345</v>
      </c>
      <c r="BA104" s="22" t="s">
        <v>345</v>
      </c>
      <c r="BB104" s="22" t="s">
        <v>345</v>
      </c>
      <c r="BC104" s="22" t="s">
        <v>345</v>
      </c>
      <c r="BD104" s="22" t="s">
        <v>345</v>
      </c>
      <c r="BE104" s="22" t="s">
        <v>345</v>
      </c>
      <c r="BF104" s="22" t="s">
        <v>345</v>
      </c>
      <c r="BG104" s="22" t="s">
        <v>345</v>
      </c>
      <c r="BH104" s="63" t="s">
        <v>345</v>
      </c>
      <c r="BI104" s="22">
        <v>1950.2584525813986</v>
      </c>
      <c r="BJ104" s="22">
        <v>760.29411764705878</v>
      </c>
      <c r="BK104" s="22">
        <v>1895.0868542338198</v>
      </c>
      <c r="BL104" s="22">
        <v>717.69744445966387</v>
      </c>
      <c r="BM104" s="22"/>
      <c r="BN104" s="22">
        <v>528.48820332140792</v>
      </c>
      <c r="BO104" s="22">
        <v>2079.6812749003984</v>
      </c>
      <c r="BP104" s="22">
        <v>738.76474057732378</v>
      </c>
      <c r="BQ104" s="63" t="s">
        <v>345</v>
      </c>
      <c r="BR104" s="22" t="s">
        <v>345</v>
      </c>
      <c r="BS104" s="22" t="s">
        <v>345</v>
      </c>
      <c r="BT104" s="72"/>
      <c r="BU104" s="22" t="s">
        <v>345</v>
      </c>
      <c r="BV104" s="22" t="s">
        <v>345</v>
      </c>
      <c r="BW104" s="22" t="s">
        <v>345</v>
      </c>
      <c r="BX104" s="22" t="s">
        <v>345</v>
      </c>
      <c r="BY104" s="22" t="s">
        <v>345</v>
      </c>
      <c r="BZ104" s="22" t="s">
        <v>345</v>
      </c>
      <c r="CA104" s="22" t="s">
        <v>345</v>
      </c>
      <c r="CB104" s="22" t="s">
        <v>345</v>
      </c>
      <c r="CC104" s="22" t="s">
        <v>345</v>
      </c>
      <c r="CD104" s="22" t="s">
        <v>345</v>
      </c>
      <c r="CE104" s="22" t="s">
        <v>345</v>
      </c>
      <c r="CF104" s="22" t="s">
        <v>345</v>
      </c>
      <c r="CG104" s="63" t="s">
        <v>345</v>
      </c>
      <c r="CH104" s="22" t="s">
        <v>345</v>
      </c>
      <c r="CI104" s="63" t="s">
        <v>345</v>
      </c>
      <c r="CJ104" s="22" t="s">
        <v>345</v>
      </c>
      <c r="CK104" s="22" t="s">
        <v>345</v>
      </c>
      <c r="CL104" s="22">
        <v>672.63525012700279</v>
      </c>
      <c r="CM104" s="22">
        <v>844.17597690704019</v>
      </c>
      <c r="CN104" s="22" t="s">
        <v>345</v>
      </c>
      <c r="CO104" s="22"/>
      <c r="CP104" s="22" t="s">
        <v>345</v>
      </c>
      <c r="CQ104" s="22"/>
      <c r="CR104" s="22" t="s">
        <v>345</v>
      </c>
      <c r="CS104" s="22" t="s">
        <v>345</v>
      </c>
      <c r="CT104" s="22" t="s">
        <v>345</v>
      </c>
      <c r="CU104" s="22" t="s">
        <v>345</v>
      </c>
      <c r="CV104" s="22" t="s">
        <v>345</v>
      </c>
      <c r="CW104" s="22" t="s">
        <v>345</v>
      </c>
      <c r="CX104" s="22"/>
      <c r="CY104" s="22">
        <v>935.24243410348197</v>
      </c>
      <c r="CZ104" s="63" t="s">
        <v>345</v>
      </c>
      <c r="DA104" s="22" t="s">
        <v>345</v>
      </c>
      <c r="DB104" s="22" t="s">
        <v>345</v>
      </c>
      <c r="DC104" s="22" t="s">
        <v>345</v>
      </c>
      <c r="DD104" s="22" t="s">
        <v>345</v>
      </c>
      <c r="DE104" s="22" t="s">
        <v>345</v>
      </c>
      <c r="DF104" s="22" t="s">
        <v>345</v>
      </c>
      <c r="DG104" s="22" t="s">
        <v>345</v>
      </c>
      <c r="DH104" s="63" t="s">
        <v>345</v>
      </c>
      <c r="DI104" s="22" t="s">
        <v>345</v>
      </c>
      <c r="DJ104" s="22" t="s">
        <v>345</v>
      </c>
      <c r="DK104" s="22" t="s">
        <v>345</v>
      </c>
      <c r="DL104" s="22" t="s">
        <v>345</v>
      </c>
      <c r="DM104" s="22" t="s">
        <v>345</v>
      </c>
      <c r="DN104" s="22" t="s">
        <v>345</v>
      </c>
      <c r="DO104" s="22" t="s">
        <v>345</v>
      </c>
      <c r="DP104" s="22" t="s">
        <v>345</v>
      </c>
      <c r="DQ104" s="22" t="s">
        <v>345</v>
      </c>
      <c r="DR104" s="22" t="s">
        <v>345</v>
      </c>
      <c r="DS104" s="22" t="s">
        <v>345</v>
      </c>
      <c r="DT104" s="22" t="s">
        <v>345</v>
      </c>
      <c r="DU104" s="22" t="s">
        <v>345</v>
      </c>
      <c r="DV104" s="22" t="s">
        <v>345</v>
      </c>
      <c r="DW104" s="22" t="s">
        <v>345</v>
      </c>
      <c r="DX104" s="63" t="s">
        <v>345</v>
      </c>
      <c r="DY104" s="63" t="s">
        <v>345</v>
      </c>
      <c r="DZ104" s="22" t="s">
        <v>345</v>
      </c>
      <c r="EA104" s="22" t="s">
        <v>345</v>
      </c>
      <c r="EB104" s="22" t="s">
        <v>345</v>
      </c>
      <c r="EC104" s="22" t="s">
        <v>345</v>
      </c>
      <c r="ED104" s="22" t="s">
        <v>345</v>
      </c>
      <c r="EE104" s="22" t="s">
        <v>345</v>
      </c>
      <c r="EF104" s="22" t="s">
        <v>345</v>
      </c>
      <c r="EG104" s="22" t="s">
        <v>345</v>
      </c>
      <c r="EH104" s="22" t="s">
        <v>345</v>
      </c>
      <c r="EI104" s="22" t="s">
        <v>345</v>
      </c>
      <c r="EJ104" s="22" t="s">
        <v>345</v>
      </c>
      <c r="EK104" s="22" t="s">
        <v>345</v>
      </c>
      <c r="EL104" s="22" t="s">
        <v>345</v>
      </c>
      <c r="EM104" s="22" t="s">
        <v>345</v>
      </c>
      <c r="EN104" s="22" t="s">
        <v>345</v>
      </c>
      <c r="EO104" s="22" t="s">
        <v>345</v>
      </c>
      <c r="EP104" s="22" t="s">
        <v>345</v>
      </c>
      <c r="EQ104" s="22" t="s">
        <v>345</v>
      </c>
      <c r="ER104" s="22" t="s">
        <v>345</v>
      </c>
      <c r="ES104" s="22" t="s">
        <v>345</v>
      </c>
      <c r="ET104" s="22" t="s">
        <v>345</v>
      </c>
      <c r="EU104" s="22" t="s">
        <v>345</v>
      </c>
      <c r="EV104" s="22" t="s">
        <v>345</v>
      </c>
      <c r="EW104" s="22" t="s">
        <v>345</v>
      </c>
      <c r="EX104" s="22" t="s">
        <v>345</v>
      </c>
      <c r="EY104" s="22" t="s">
        <v>345</v>
      </c>
      <c r="EZ104" s="22" t="s">
        <v>345</v>
      </c>
      <c r="FA104" s="22" t="s">
        <v>345</v>
      </c>
      <c r="FB104" s="22" t="s">
        <v>345</v>
      </c>
      <c r="FC104" s="22" t="s">
        <v>345</v>
      </c>
      <c r="FD104" s="22" t="s">
        <v>345</v>
      </c>
      <c r="FE104" s="22" t="s">
        <v>345</v>
      </c>
      <c r="FF104" s="22" t="s">
        <v>345</v>
      </c>
      <c r="FG104" s="22" t="s">
        <v>345</v>
      </c>
      <c r="FH104" s="22" t="s">
        <v>345</v>
      </c>
      <c r="FI104" s="22" t="s">
        <v>345</v>
      </c>
      <c r="FJ104" s="22" t="s">
        <v>345</v>
      </c>
      <c r="FK104" s="22" t="s">
        <v>345</v>
      </c>
      <c r="FL104" s="22" t="s">
        <v>345</v>
      </c>
      <c r="FM104" s="22" t="s">
        <v>345</v>
      </c>
      <c r="FN104" s="22" t="s">
        <v>345</v>
      </c>
      <c r="FO104" s="22" t="s">
        <v>345</v>
      </c>
      <c r="FP104" s="75">
        <v>1287.9625484799785</v>
      </c>
      <c r="FQ104" s="22" t="s">
        <v>345</v>
      </c>
      <c r="FR104" s="22" t="s">
        <v>345</v>
      </c>
      <c r="FS104" s="22" t="s">
        <v>345</v>
      </c>
      <c r="FT104" s="22" t="s">
        <v>345</v>
      </c>
      <c r="FU104" s="22" t="s">
        <v>345</v>
      </c>
      <c r="FV104" s="22" t="s">
        <v>345</v>
      </c>
      <c r="FW104" s="22" t="s">
        <v>345</v>
      </c>
      <c r="FX104" s="22" t="s">
        <v>345</v>
      </c>
      <c r="FY104" s="22" t="s">
        <v>345</v>
      </c>
      <c r="FZ104" s="22" t="s">
        <v>345</v>
      </c>
      <c r="GA104" s="63" t="s">
        <v>345</v>
      </c>
      <c r="GB104" s="22" t="s">
        <v>345</v>
      </c>
      <c r="GC104" s="63"/>
    </row>
    <row r="105" spans="1:185">
      <c r="A105" s="66">
        <v>1883</v>
      </c>
      <c r="B105" s="22">
        <v>2208.7838423645321</v>
      </c>
      <c r="C105" s="22">
        <v>3144.5341463414634</v>
      </c>
      <c r="D105" s="22">
        <v>2299.0500701918577</v>
      </c>
      <c r="E105" s="22">
        <v>1229.807511737089</v>
      </c>
      <c r="F105" s="22">
        <v>2287.8401145115522</v>
      </c>
      <c r="G105" s="22">
        <v>2143.2783533015045</v>
      </c>
      <c r="H105" s="22">
        <v>1672.1132848596781</v>
      </c>
      <c r="I105" s="22">
        <v>3170.0316922123347</v>
      </c>
      <c r="J105" s="22">
        <v>1523.0130631685254</v>
      </c>
      <c r="K105" s="22">
        <v>1588.4363840738044</v>
      </c>
      <c r="L105" s="22">
        <v>3539.1946382515835</v>
      </c>
      <c r="M105" s="22">
        <v>3643.3102961918194</v>
      </c>
      <c r="N105" s="63">
        <v>2489.4563275088717</v>
      </c>
      <c r="O105" s="74" t="s">
        <v>345</v>
      </c>
      <c r="P105" s="22">
        <v>1311.8887653367303</v>
      </c>
      <c r="Q105" s="22">
        <v>1008.0304311073543</v>
      </c>
      <c r="R105" s="22">
        <v>1720.3548085901027</v>
      </c>
      <c r="S105" s="22" t="s">
        <v>345</v>
      </c>
      <c r="T105" s="68" t="s">
        <v>345</v>
      </c>
      <c r="U105" s="22">
        <v>4475.2758479771155</v>
      </c>
      <c r="V105" s="22">
        <v>3494.7857142857142</v>
      </c>
      <c r="W105" s="22">
        <v>2090.3657894736843</v>
      </c>
      <c r="X105" s="22">
        <v>3338.5870265692033</v>
      </c>
      <c r="Y105" s="63">
        <v>3293.011617010276</v>
      </c>
      <c r="Z105" s="22" t="s">
        <v>345</v>
      </c>
      <c r="AA105" s="22" t="s">
        <v>345</v>
      </c>
      <c r="AB105" s="22" t="s">
        <v>345</v>
      </c>
      <c r="AC105" s="22" t="s">
        <v>345</v>
      </c>
      <c r="AD105" s="22" t="s">
        <v>345</v>
      </c>
      <c r="AE105" s="22" t="s">
        <v>345</v>
      </c>
      <c r="AF105" s="22" t="s">
        <v>345</v>
      </c>
      <c r="AG105" s="63" t="s">
        <v>345</v>
      </c>
      <c r="AH105" s="22" t="s">
        <v>345</v>
      </c>
      <c r="AI105" s="22" t="s">
        <v>345</v>
      </c>
      <c r="AJ105" s="22" t="s">
        <v>345</v>
      </c>
      <c r="AK105" s="22" t="s">
        <v>345</v>
      </c>
      <c r="AL105" s="22" t="s">
        <v>345</v>
      </c>
      <c r="AM105" s="22"/>
      <c r="AN105" s="22"/>
      <c r="AO105" s="63" t="s">
        <v>345</v>
      </c>
      <c r="AP105" s="22" t="s">
        <v>345</v>
      </c>
      <c r="AQ105" s="22" t="s">
        <v>345</v>
      </c>
      <c r="AR105" s="63" t="s">
        <v>345</v>
      </c>
      <c r="AS105" s="22" t="s">
        <v>345</v>
      </c>
      <c r="AT105" s="22" t="s">
        <v>345</v>
      </c>
      <c r="AU105" s="22" t="s">
        <v>345</v>
      </c>
      <c r="AV105" s="22" t="s">
        <v>345</v>
      </c>
      <c r="AW105" s="22" t="s">
        <v>345</v>
      </c>
      <c r="AX105" s="22" t="s">
        <v>345</v>
      </c>
      <c r="AY105" s="22" t="s">
        <v>345</v>
      </c>
      <c r="AZ105" s="22" t="s">
        <v>345</v>
      </c>
      <c r="BA105" s="22" t="s">
        <v>345</v>
      </c>
      <c r="BB105" s="22" t="s">
        <v>345</v>
      </c>
      <c r="BC105" s="22" t="s">
        <v>345</v>
      </c>
      <c r="BD105" s="22" t="s">
        <v>345</v>
      </c>
      <c r="BE105" s="22" t="s">
        <v>345</v>
      </c>
      <c r="BF105" s="22" t="s">
        <v>345</v>
      </c>
      <c r="BG105" s="22" t="s">
        <v>345</v>
      </c>
      <c r="BH105" s="63" t="s">
        <v>345</v>
      </c>
      <c r="BI105" s="22">
        <v>2115.6409161702145</v>
      </c>
      <c r="BJ105" s="22">
        <v>764.31435445068166</v>
      </c>
      <c r="BK105" s="22">
        <v>1879.386801127024</v>
      </c>
      <c r="BL105" s="22">
        <v>721.28593168196221</v>
      </c>
      <c r="BM105" s="22"/>
      <c r="BN105" s="22">
        <v>553.8995018633974</v>
      </c>
      <c r="BO105" s="22">
        <v>2396.5517241379312</v>
      </c>
      <c r="BP105" s="22">
        <v>771.96033214780516</v>
      </c>
      <c r="BQ105" s="63" t="s">
        <v>345</v>
      </c>
      <c r="BR105" s="22" t="s">
        <v>345</v>
      </c>
      <c r="BS105" s="22" t="s">
        <v>345</v>
      </c>
      <c r="BT105" s="72"/>
      <c r="BU105" s="22" t="s">
        <v>345</v>
      </c>
      <c r="BV105" s="22" t="s">
        <v>345</v>
      </c>
      <c r="BW105" s="22" t="s">
        <v>345</v>
      </c>
      <c r="BX105" s="22" t="s">
        <v>345</v>
      </c>
      <c r="BY105" s="22" t="s">
        <v>345</v>
      </c>
      <c r="BZ105" s="22" t="s">
        <v>345</v>
      </c>
      <c r="CA105" s="22" t="s">
        <v>345</v>
      </c>
      <c r="CB105" s="22" t="s">
        <v>345</v>
      </c>
      <c r="CC105" s="22" t="s">
        <v>345</v>
      </c>
      <c r="CD105" s="22" t="s">
        <v>345</v>
      </c>
      <c r="CE105" s="22" t="s">
        <v>345</v>
      </c>
      <c r="CF105" s="22" t="s">
        <v>345</v>
      </c>
      <c r="CG105" s="63" t="s">
        <v>345</v>
      </c>
      <c r="CH105" s="22" t="s">
        <v>345</v>
      </c>
      <c r="CI105" s="63" t="s">
        <v>345</v>
      </c>
      <c r="CJ105" s="22" t="s">
        <v>345</v>
      </c>
      <c r="CK105" s="22" t="s">
        <v>345</v>
      </c>
      <c r="CL105" s="22">
        <v>656.98892227383897</v>
      </c>
      <c r="CM105" s="22">
        <v>837.20807075146956</v>
      </c>
      <c r="CN105" s="22" t="s">
        <v>345</v>
      </c>
      <c r="CO105" s="22"/>
      <c r="CP105" s="22" t="s">
        <v>345</v>
      </c>
      <c r="CQ105" s="22"/>
      <c r="CR105" s="22" t="s">
        <v>345</v>
      </c>
      <c r="CS105" s="22" t="s">
        <v>345</v>
      </c>
      <c r="CT105" s="22" t="s">
        <v>345</v>
      </c>
      <c r="CU105" s="22" t="s">
        <v>345</v>
      </c>
      <c r="CV105" s="22" t="s">
        <v>345</v>
      </c>
      <c r="CW105" s="22" t="s">
        <v>345</v>
      </c>
      <c r="CX105" s="22"/>
      <c r="CY105" s="22">
        <v>941.42259414225941</v>
      </c>
      <c r="CZ105" s="63" t="s">
        <v>345</v>
      </c>
      <c r="DA105" s="22" t="s">
        <v>345</v>
      </c>
      <c r="DB105" s="22" t="s">
        <v>345</v>
      </c>
      <c r="DC105" s="22" t="s">
        <v>345</v>
      </c>
      <c r="DD105" s="22" t="s">
        <v>345</v>
      </c>
      <c r="DE105" s="22" t="s">
        <v>345</v>
      </c>
      <c r="DF105" s="22" t="s">
        <v>345</v>
      </c>
      <c r="DG105" s="22" t="s">
        <v>345</v>
      </c>
      <c r="DH105" s="63" t="s">
        <v>345</v>
      </c>
      <c r="DI105" s="22" t="s">
        <v>345</v>
      </c>
      <c r="DJ105" s="22" t="s">
        <v>345</v>
      </c>
      <c r="DK105" s="22" t="s">
        <v>345</v>
      </c>
      <c r="DL105" s="22" t="s">
        <v>345</v>
      </c>
      <c r="DM105" s="22" t="s">
        <v>345</v>
      </c>
      <c r="DN105" s="22" t="s">
        <v>345</v>
      </c>
      <c r="DO105" s="22" t="s">
        <v>345</v>
      </c>
      <c r="DP105" s="22" t="s">
        <v>345</v>
      </c>
      <c r="DQ105" s="22" t="s">
        <v>345</v>
      </c>
      <c r="DR105" s="22" t="s">
        <v>345</v>
      </c>
      <c r="DS105" s="22" t="s">
        <v>345</v>
      </c>
      <c r="DT105" s="22" t="s">
        <v>345</v>
      </c>
      <c r="DU105" s="22" t="s">
        <v>345</v>
      </c>
      <c r="DV105" s="22" t="s">
        <v>345</v>
      </c>
      <c r="DW105" s="22" t="s">
        <v>345</v>
      </c>
      <c r="DX105" s="63" t="s">
        <v>345</v>
      </c>
      <c r="DY105" s="63" t="s">
        <v>345</v>
      </c>
      <c r="DZ105" s="22" t="s">
        <v>345</v>
      </c>
      <c r="EA105" s="22" t="s">
        <v>345</v>
      </c>
      <c r="EB105" s="22" t="s">
        <v>345</v>
      </c>
      <c r="EC105" s="22" t="s">
        <v>345</v>
      </c>
      <c r="ED105" s="22" t="s">
        <v>345</v>
      </c>
      <c r="EE105" s="22" t="s">
        <v>345</v>
      </c>
      <c r="EF105" s="22" t="s">
        <v>345</v>
      </c>
      <c r="EG105" s="22" t="s">
        <v>345</v>
      </c>
      <c r="EH105" s="22" t="s">
        <v>345</v>
      </c>
      <c r="EI105" s="22" t="s">
        <v>345</v>
      </c>
      <c r="EJ105" s="22" t="s">
        <v>345</v>
      </c>
      <c r="EK105" s="22" t="s">
        <v>345</v>
      </c>
      <c r="EL105" s="22" t="s">
        <v>345</v>
      </c>
      <c r="EM105" s="22" t="s">
        <v>345</v>
      </c>
      <c r="EN105" s="22" t="s">
        <v>345</v>
      </c>
      <c r="EO105" s="22" t="s">
        <v>345</v>
      </c>
      <c r="EP105" s="22" t="s">
        <v>345</v>
      </c>
      <c r="EQ105" s="22" t="s">
        <v>345</v>
      </c>
      <c r="ER105" s="22" t="s">
        <v>345</v>
      </c>
      <c r="ES105" s="22" t="s">
        <v>345</v>
      </c>
      <c r="ET105" s="22" t="s">
        <v>345</v>
      </c>
      <c r="EU105" s="22" t="s">
        <v>345</v>
      </c>
      <c r="EV105" s="22" t="s">
        <v>345</v>
      </c>
      <c r="EW105" s="22" t="s">
        <v>345</v>
      </c>
      <c r="EX105" s="22" t="s">
        <v>345</v>
      </c>
      <c r="EY105" s="22" t="s">
        <v>345</v>
      </c>
      <c r="EZ105" s="22" t="s">
        <v>345</v>
      </c>
      <c r="FA105" s="22" t="s">
        <v>345</v>
      </c>
      <c r="FB105" s="22" t="s">
        <v>345</v>
      </c>
      <c r="FC105" s="22" t="s">
        <v>345</v>
      </c>
      <c r="FD105" s="22" t="s">
        <v>345</v>
      </c>
      <c r="FE105" s="22" t="s">
        <v>345</v>
      </c>
      <c r="FF105" s="22" t="s">
        <v>345</v>
      </c>
      <c r="FG105" s="22" t="s">
        <v>345</v>
      </c>
      <c r="FH105" s="22" t="s">
        <v>345</v>
      </c>
      <c r="FI105" s="22" t="s">
        <v>345</v>
      </c>
      <c r="FJ105" s="22" t="s">
        <v>345</v>
      </c>
      <c r="FK105" s="22" t="s">
        <v>345</v>
      </c>
      <c r="FL105" s="22" t="s">
        <v>345</v>
      </c>
      <c r="FM105" s="22" t="s">
        <v>345</v>
      </c>
      <c r="FN105" s="22" t="s">
        <v>345</v>
      </c>
      <c r="FO105" s="22" t="s">
        <v>345</v>
      </c>
      <c r="FP105" s="75">
        <v>990.29647823848882</v>
      </c>
      <c r="FQ105" s="22" t="s">
        <v>345</v>
      </c>
      <c r="FR105" s="22" t="s">
        <v>345</v>
      </c>
      <c r="FS105" s="22" t="s">
        <v>345</v>
      </c>
      <c r="FT105" s="22" t="s">
        <v>345</v>
      </c>
      <c r="FU105" s="22" t="s">
        <v>345</v>
      </c>
      <c r="FV105" s="22" t="s">
        <v>345</v>
      </c>
      <c r="FW105" s="22" t="s">
        <v>345</v>
      </c>
      <c r="FX105" s="22" t="s">
        <v>345</v>
      </c>
      <c r="FY105" s="22" t="s">
        <v>345</v>
      </c>
      <c r="FZ105" s="22" t="s">
        <v>345</v>
      </c>
      <c r="GA105" s="63" t="s">
        <v>345</v>
      </c>
      <c r="GB105" s="22" t="s">
        <v>345</v>
      </c>
      <c r="GC105" s="63"/>
    </row>
    <row r="106" spans="1:185">
      <c r="A106" s="66">
        <v>1884</v>
      </c>
      <c r="B106" s="22">
        <v>2248.4751025190394</v>
      </c>
      <c r="C106" s="22">
        <v>3136.1048734286201</v>
      </c>
      <c r="D106" s="22">
        <v>2285.3749999999995</v>
      </c>
      <c r="E106" s="22">
        <v>1219.3424214417744</v>
      </c>
      <c r="F106" s="22">
        <v>2253.2539806707205</v>
      </c>
      <c r="G106" s="22">
        <v>2178.4275855908168</v>
      </c>
      <c r="H106" s="22">
        <v>1646.7810722526312</v>
      </c>
      <c r="I106" s="22">
        <v>3190.4684845177571</v>
      </c>
      <c r="J106" s="22">
        <v>1542.1306983337479</v>
      </c>
      <c r="K106" s="22">
        <v>1554.1369104795549</v>
      </c>
      <c r="L106" s="22">
        <v>4017.9026063789706</v>
      </c>
      <c r="M106" s="22">
        <v>3621.6540141081632</v>
      </c>
      <c r="N106" s="63">
        <v>2489.2775979126027</v>
      </c>
      <c r="O106" s="74" t="s">
        <v>345</v>
      </c>
      <c r="P106" s="22">
        <v>1474.9493550229504</v>
      </c>
      <c r="Q106" s="22">
        <v>1033.7314058244292</v>
      </c>
      <c r="R106" s="22">
        <v>1715.6703424260011</v>
      </c>
      <c r="S106" s="22" t="s">
        <v>345</v>
      </c>
      <c r="T106" s="68" t="s">
        <v>345</v>
      </c>
      <c r="U106" s="22">
        <v>4303.5993740219092</v>
      </c>
      <c r="V106" s="22">
        <v>3702.5468227424749</v>
      </c>
      <c r="W106" s="22">
        <v>2230.9335066060212</v>
      </c>
      <c r="X106" s="22">
        <v>3320.2806007734507</v>
      </c>
      <c r="Y106" s="63">
        <v>3284.1798914244232</v>
      </c>
      <c r="Z106" s="22" t="s">
        <v>345</v>
      </c>
      <c r="AA106" s="22" t="s">
        <v>345</v>
      </c>
      <c r="AB106" s="22" t="s">
        <v>345</v>
      </c>
      <c r="AC106" s="22" t="s">
        <v>345</v>
      </c>
      <c r="AD106" s="22" t="s">
        <v>345</v>
      </c>
      <c r="AE106" s="22" t="s">
        <v>345</v>
      </c>
      <c r="AF106" s="22" t="s">
        <v>345</v>
      </c>
      <c r="AG106" s="63" t="s">
        <v>345</v>
      </c>
      <c r="AH106" s="22" t="s">
        <v>345</v>
      </c>
      <c r="AI106" s="22" t="s">
        <v>345</v>
      </c>
      <c r="AJ106" s="22" t="s">
        <v>345</v>
      </c>
      <c r="AK106" s="22" t="s">
        <v>345</v>
      </c>
      <c r="AL106" s="22" t="s">
        <v>345</v>
      </c>
      <c r="AM106" s="22"/>
      <c r="AN106" s="22"/>
      <c r="AO106" s="63" t="s">
        <v>345</v>
      </c>
      <c r="AP106" s="22" t="s">
        <v>345</v>
      </c>
      <c r="AQ106" s="22" t="s">
        <v>345</v>
      </c>
      <c r="AR106" s="63" t="s">
        <v>345</v>
      </c>
      <c r="AS106" s="22" t="s">
        <v>345</v>
      </c>
      <c r="AT106" s="22" t="s">
        <v>345</v>
      </c>
      <c r="AU106" s="22" t="s">
        <v>345</v>
      </c>
      <c r="AV106" s="22" t="s">
        <v>345</v>
      </c>
      <c r="AW106" s="22" t="s">
        <v>345</v>
      </c>
      <c r="AX106" s="22" t="s">
        <v>345</v>
      </c>
      <c r="AY106" s="22" t="s">
        <v>345</v>
      </c>
      <c r="AZ106" s="22" t="s">
        <v>345</v>
      </c>
      <c r="BA106" s="22" t="s">
        <v>345</v>
      </c>
      <c r="BB106" s="22" t="s">
        <v>345</v>
      </c>
      <c r="BC106" s="22" t="s">
        <v>345</v>
      </c>
      <c r="BD106" s="22" t="s">
        <v>345</v>
      </c>
      <c r="BE106" s="22" t="s">
        <v>345</v>
      </c>
      <c r="BF106" s="22" t="s">
        <v>345</v>
      </c>
      <c r="BG106" s="22" t="s">
        <v>345</v>
      </c>
      <c r="BH106" s="63" t="s">
        <v>345</v>
      </c>
      <c r="BI106" s="22">
        <v>2187.1337579680689</v>
      </c>
      <c r="BJ106" s="22">
        <v>768.40116507911512</v>
      </c>
      <c r="BK106" s="22">
        <v>1869.0005094932924</v>
      </c>
      <c r="BL106" s="22">
        <v>724.89236134037196</v>
      </c>
      <c r="BM106" s="22"/>
      <c r="BN106" s="22">
        <v>574.67979755061617</v>
      </c>
      <c r="BO106" s="22">
        <v>2324.1252302025782</v>
      </c>
      <c r="BP106" s="22">
        <v>810.95873255485026</v>
      </c>
      <c r="BQ106" s="63" t="s">
        <v>345</v>
      </c>
      <c r="BR106" s="22" t="s">
        <v>345</v>
      </c>
      <c r="BS106" s="22" t="s">
        <v>345</v>
      </c>
      <c r="BT106" s="72"/>
      <c r="BU106" s="22" t="s">
        <v>345</v>
      </c>
      <c r="BV106" s="22" t="s">
        <v>345</v>
      </c>
      <c r="BW106" s="22" t="s">
        <v>345</v>
      </c>
      <c r="BX106" s="22" t="s">
        <v>345</v>
      </c>
      <c r="BY106" s="22" t="s">
        <v>345</v>
      </c>
      <c r="BZ106" s="22" t="s">
        <v>345</v>
      </c>
      <c r="CA106" s="22" t="s">
        <v>345</v>
      </c>
      <c r="CB106" s="22" t="s">
        <v>345</v>
      </c>
      <c r="CC106" s="22" t="s">
        <v>345</v>
      </c>
      <c r="CD106" s="22" t="s">
        <v>345</v>
      </c>
      <c r="CE106" s="22" t="s">
        <v>345</v>
      </c>
      <c r="CF106" s="22" t="s">
        <v>345</v>
      </c>
      <c r="CG106" s="63" t="s">
        <v>345</v>
      </c>
      <c r="CH106" s="22" t="s">
        <v>345</v>
      </c>
      <c r="CI106" s="63" t="s">
        <v>345</v>
      </c>
      <c r="CJ106" s="22" t="s">
        <v>345</v>
      </c>
      <c r="CK106" s="22">
        <v>550.52153444684257</v>
      </c>
      <c r="CL106" s="22">
        <v>707.24546516907287</v>
      </c>
      <c r="CM106" s="22">
        <v>835.70192458964812</v>
      </c>
      <c r="CN106" s="22" t="s">
        <v>345</v>
      </c>
      <c r="CO106" s="22"/>
      <c r="CP106" s="22" t="s">
        <v>345</v>
      </c>
      <c r="CQ106" s="22"/>
      <c r="CR106" s="22" t="s">
        <v>345</v>
      </c>
      <c r="CS106" s="22" t="s">
        <v>345</v>
      </c>
      <c r="CT106" s="22" t="s">
        <v>345</v>
      </c>
      <c r="CU106" s="22" t="s">
        <v>345</v>
      </c>
      <c r="CV106" s="22" t="s">
        <v>345</v>
      </c>
      <c r="CW106" s="22" t="s">
        <v>345</v>
      </c>
      <c r="CX106" s="22"/>
      <c r="CY106" s="22">
        <v>904.58015267175574</v>
      </c>
      <c r="CZ106" s="63" t="s">
        <v>345</v>
      </c>
      <c r="DA106" s="22" t="s">
        <v>345</v>
      </c>
      <c r="DB106" s="22" t="s">
        <v>345</v>
      </c>
      <c r="DC106" s="22" t="s">
        <v>345</v>
      </c>
      <c r="DD106" s="22" t="s">
        <v>345</v>
      </c>
      <c r="DE106" s="22" t="s">
        <v>345</v>
      </c>
      <c r="DF106" s="22" t="s">
        <v>345</v>
      </c>
      <c r="DG106" s="22" t="s">
        <v>345</v>
      </c>
      <c r="DH106" s="63" t="s">
        <v>345</v>
      </c>
      <c r="DI106" s="22" t="s">
        <v>345</v>
      </c>
      <c r="DJ106" s="22" t="s">
        <v>345</v>
      </c>
      <c r="DK106" s="22" t="s">
        <v>345</v>
      </c>
      <c r="DL106" s="22" t="s">
        <v>345</v>
      </c>
      <c r="DM106" s="22" t="s">
        <v>345</v>
      </c>
      <c r="DN106" s="22" t="s">
        <v>345</v>
      </c>
      <c r="DO106" s="22" t="s">
        <v>345</v>
      </c>
      <c r="DP106" s="22" t="s">
        <v>345</v>
      </c>
      <c r="DQ106" s="22" t="s">
        <v>345</v>
      </c>
      <c r="DR106" s="22" t="s">
        <v>345</v>
      </c>
      <c r="DS106" s="22" t="s">
        <v>345</v>
      </c>
      <c r="DT106" s="22" t="s">
        <v>345</v>
      </c>
      <c r="DU106" s="22" t="s">
        <v>345</v>
      </c>
      <c r="DV106" s="22" t="s">
        <v>345</v>
      </c>
      <c r="DW106" s="22" t="s">
        <v>345</v>
      </c>
      <c r="DX106" s="63" t="s">
        <v>345</v>
      </c>
      <c r="DY106" s="63" t="s">
        <v>345</v>
      </c>
      <c r="DZ106" s="22" t="s">
        <v>345</v>
      </c>
      <c r="EA106" s="22" t="s">
        <v>345</v>
      </c>
      <c r="EB106" s="22" t="s">
        <v>345</v>
      </c>
      <c r="EC106" s="22" t="s">
        <v>345</v>
      </c>
      <c r="ED106" s="22" t="s">
        <v>345</v>
      </c>
      <c r="EE106" s="22" t="s">
        <v>345</v>
      </c>
      <c r="EF106" s="22" t="s">
        <v>345</v>
      </c>
      <c r="EG106" s="22" t="s">
        <v>345</v>
      </c>
      <c r="EH106" s="22" t="s">
        <v>345</v>
      </c>
      <c r="EI106" s="22" t="s">
        <v>345</v>
      </c>
      <c r="EJ106" s="22" t="s">
        <v>345</v>
      </c>
      <c r="EK106" s="22" t="s">
        <v>345</v>
      </c>
      <c r="EL106" s="22" t="s">
        <v>345</v>
      </c>
      <c r="EM106" s="22" t="s">
        <v>345</v>
      </c>
      <c r="EN106" s="22" t="s">
        <v>345</v>
      </c>
      <c r="EO106" s="22" t="s">
        <v>345</v>
      </c>
      <c r="EP106" s="22" t="s">
        <v>345</v>
      </c>
      <c r="EQ106" s="22" t="s">
        <v>345</v>
      </c>
      <c r="ER106" s="22" t="s">
        <v>345</v>
      </c>
      <c r="ES106" s="22" t="s">
        <v>345</v>
      </c>
      <c r="ET106" s="22" t="s">
        <v>345</v>
      </c>
      <c r="EU106" s="22" t="s">
        <v>345</v>
      </c>
      <c r="EV106" s="22" t="s">
        <v>345</v>
      </c>
      <c r="EW106" s="22" t="s">
        <v>345</v>
      </c>
      <c r="EX106" s="22" t="s">
        <v>345</v>
      </c>
      <c r="EY106" s="22" t="s">
        <v>345</v>
      </c>
      <c r="EZ106" s="22" t="s">
        <v>345</v>
      </c>
      <c r="FA106" s="22" t="s">
        <v>345</v>
      </c>
      <c r="FB106" s="22" t="s">
        <v>345</v>
      </c>
      <c r="FC106" s="22" t="s">
        <v>345</v>
      </c>
      <c r="FD106" s="22" t="s">
        <v>345</v>
      </c>
      <c r="FE106" s="22" t="s">
        <v>345</v>
      </c>
      <c r="FF106" s="22" t="s">
        <v>345</v>
      </c>
      <c r="FG106" s="22" t="s">
        <v>345</v>
      </c>
      <c r="FH106" s="22" t="s">
        <v>345</v>
      </c>
      <c r="FI106" s="22" t="s">
        <v>345</v>
      </c>
      <c r="FJ106" s="22" t="s">
        <v>345</v>
      </c>
      <c r="FK106" s="22" t="s">
        <v>345</v>
      </c>
      <c r="FL106" s="22" t="s">
        <v>345</v>
      </c>
      <c r="FM106" s="22" t="s">
        <v>345</v>
      </c>
      <c r="FN106" s="22" t="s">
        <v>345</v>
      </c>
      <c r="FO106" s="22" t="s">
        <v>345</v>
      </c>
      <c r="FP106" s="75">
        <v>897.36037772561929</v>
      </c>
      <c r="FQ106" s="22" t="s">
        <v>345</v>
      </c>
      <c r="FR106" s="22" t="s">
        <v>345</v>
      </c>
      <c r="FS106" s="22" t="s">
        <v>345</v>
      </c>
      <c r="FT106" s="22" t="s">
        <v>345</v>
      </c>
      <c r="FU106" s="22" t="s">
        <v>345</v>
      </c>
      <c r="FV106" s="22" t="s">
        <v>345</v>
      </c>
      <c r="FW106" s="22" t="s">
        <v>345</v>
      </c>
      <c r="FX106" s="22" t="s">
        <v>345</v>
      </c>
      <c r="FY106" s="22" t="s">
        <v>345</v>
      </c>
      <c r="FZ106" s="22" t="s">
        <v>345</v>
      </c>
      <c r="GA106" s="63" t="s">
        <v>345</v>
      </c>
      <c r="GB106" s="22" t="s">
        <v>345</v>
      </c>
      <c r="GC106" s="63"/>
    </row>
    <row r="107" spans="1:185">
      <c r="A107" s="66">
        <v>1885</v>
      </c>
      <c r="B107" s="22">
        <v>2215.2706155632986</v>
      </c>
      <c r="C107" s="22">
        <v>3137.8131381892445</v>
      </c>
      <c r="D107" s="22">
        <v>2274.2086001829825</v>
      </c>
      <c r="E107" s="22">
        <v>1231.2287015945328</v>
      </c>
      <c r="F107" s="22">
        <v>2207.354667404928</v>
      </c>
      <c r="G107" s="22">
        <v>2216.2357377340077</v>
      </c>
      <c r="H107" s="22">
        <v>1671.1024841203355</v>
      </c>
      <c r="I107" s="22">
        <v>3222.8695566063834</v>
      </c>
      <c r="J107" s="22">
        <v>1544.3454429248457</v>
      </c>
      <c r="K107" s="22">
        <v>1582.1005925097536</v>
      </c>
      <c r="L107" s="22">
        <v>4455.4219094225282</v>
      </c>
      <c r="M107" s="22">
        <v>3573.6807996668053</v>
      </c>
      <c r="N107" s="63">
        <v>2491.6016218115251</v>
      </c>
      <c r="O107" s="74" t="s">
        <v>345</v>
      </c>
      <c r="P107" s="22">
        <v>1591.427482988066</v>
      </c>
      <c r="Q107" s="22">
        <v>1051.7133956386292</v>
      </c>
      <c r="R107" s="22">
        <v>1661.0286901806846</v>
      </c>
      <c r="S107" s="22" t="s">
        <v>345</v>
      </c>
      <c r="T107" s="68" t="s">
        <v>345</v>
      </c>
      <c r="U107" s="22">
        <v>4422.264150943397</v>
      </c>
      <c r="V107" s="22">
        <v>3587.2328990228016</v>
      </c>
      <c r="W107" s="22">
        <v>2072.8101157308188</v>
      </c>
      <c r="X107" s="22">
        <v>3269.9590358480282</v>
      </c>
      <c r="Y107" s="63">
        <v>3233.8917897205638</v>
      </c>
      <c r="Z107" s="22" t="s">
        <v>345</v>
      </c>
      <c r="AA107" s="22" t="s">
        <v>345</v>
      </c>
      <c r="AB107" s="22" t="s">
        <v>345</v>
      </c>
      <c r="AC107" s="22" t="s">
        <v>345</v>
      </c>
      <c r="AD107" s="22" t="s">
        <v>345</v>
      </c>
      <c r="AE107" s="22" t="s">
        <v>345</v>
      </c>
      <c r="AF107" s="22" t="s">
        <v>345</v>
      </c>
      <c r="AG107" s="63" t="s">
        <v>345</v>
      </c>
      <c r="AH107" s="22" t="s">
        <v>345</v>
      </c>
      <c r="AI107" s="22" t="s">
        <v>345</v>
      </c>
      <c r="AJ107" s="22" t="s">
        <v>345</v>
      </c>
      <c r="AK107" s="22" t="s">
        <v>345</v>
      </c>
      <c r="AL107" s="22" t="s">
        <v>345</v>
      </c>
      <c r="AM107" s="22"/>
      <c r="AN107" s="22"/>
      <c r="AO107" s="63" t="s">
        <v>345</v>
      </c>
      <c r="AP107" s="22" t="s">
        <v>345</v>
      </c>
      <c r="AQ107" s="22" t="s">
        <v>345</v>
      </c>
      <c r="AR107" s="63" t="s">
        <v>345</v>
      </c>
      <c r="AS107" s="22" t="s">
        <v>345</v>
      </c>
      <c r="AT107" s="22" t="s">
        <v>345</v>
      </c>
      <c r="AU107" s="22" t="s">
        <v>345</v>
      </c>
      <c r="AV107" s="22" t="s">
        <v>345</v>
      </c>
      <c r="AW107" s="22" t="s">
        <v>345</v>
      </c>
      <c r="AX107" s="22" t="s">
        <v>345</v>
      </c>
      <c r="AY107" s="22" t="s">
        <v>345</v>
      </c>
      <c r="AZ107" s="22" t="s">
        <v>345</v>
      </c>
      <c r="BA107" s="22" t="s">
        <v>345</v>
      </c>
      <c r="BB107" s="22" t="s">
        <v>345</v>
      </c>
      <c r="BC107" s="22" t="s">
        <v>345</v>
      </c>
      <c r="BD107" s="22" t="s">
        <v>345</v>
      </c>
      <c r="BE107" s="22" t="s">
        <v>345</v>
      </c>
      <c r="BF107" s="22" t="s">
        <v>345</v>
      </c>
      <c r="BG107" s="22" t="s">
        <v>345</v>
      </c>
      <c r="BH107" s="63">
        <v>865.08565586981149</v>
      </c>
      <c r="BI107" s="22">
        <v>2449.4072955366491</v>
      </c>
      <c r="BJ107" s="22">
        <v>772.58326249903405</v>
      </c>
      <c r="BK107" s="22">
        <v>1787.6506002880208</v>
      </c>
      <c r="BL107" s="22">
        <v>728.51682314707375</v>
      </c>
      <c r="BM107" s="22"/>
      <c r="BN107" s="22">
        <v>572.53746931105104</v>
      </c>
      <c r="BO107" s="22">
        <v>2569.1489361702129</v>
      </c>
      <c r="BP107" s="22">
        <v>822.38629270206195</v>
      </c>
      <c r="BQ107" s="63" t="s">
        <v>345</v>
      </c>
      <c r="BR107" s="22" t="s">
        <v>345</v>
      </c>
      <c r="BS107" s="22" t="s">
        <v>345</v>
      </c>
      <c r="BT107" s="72"/>
      <c r="BU107" s="22" t="s">
        <v>345</v>
      </c>
      <c r="BV107" s="22" t="s">
        <v>345</v>
      </c>
      <c r="BW107" s="22" t="s">
        <v>345</v>
      </c>
      <c r="BX107" s="22" t="s">
        <v>345</v>
      </c>
      <c r="BY107" s="22" t="s">
        <v>345</v>
      </c>
      <c r="BZ107" s="22" t="s">
        <v>345</v>
      </c>
      <c r="CA107" s="22" t="s">
        <v>345</v>
      </c>
      <c r="CB107" s="22" t="s">
        <v>345</v>
      </c>
      <c r="CC107" s="22" t="s">
        <v>345</v>
      </c>
      <c r="CD107" s="22" t="s">
        <v>345</v>
      </c>
      <c r="CE107" s="22" t="s">
        <v>345</v>
      </c>
      <c r="CF107" s="22" t="s">
        <v>345</v>
      </c>
      <c r="CG107" s="63" t="s">
        <v>345</v>
      </c>
      <c r="CH107" s="22" t="s">
        <v>345</v>
      </c>
      <c r="CI107" s="63" t="s">
        <v>345</v>
      </c>
      <c r="CJ107" s="22" t="s">
        <v>345</v>
      </c>
      <c r="CK107" s="22">
        <v>566.72968427803812</v>
      </c>
      <c r="CL107" s="22">
        <v>706.70899201594716</v>
      </c>
      <c r="CM107" s="22">
        <v>860.12439170375001</v>
      </c>
      <c r="CN107" s="22" t="s">
        <v>345</v>
      </c>
      <c r="CO107" s="22"/>
      <c r="CP107" s="22" t="s">
        <v>345</v>
      </c>
      <c r="CQ107" s="22"/>
      <c r="CR107" s="22" t="s">
        <v>345</v>
      </c>
      <c r="CS107" s="22" t="s">
        <v>345</v>
      </c>
      <c r="CT107" s="22" t="s">
        <v>345</v>
      </c>
      <c r="CU107" s="22" t="s">
        <v>345</v>
      </c>
      <c r="CV107" s="22" t="s">
        <v>345</v>
      </c>
      <c r="CW107" s="22" t="s">
        <v>345</v>
      </c>
      <c r="CX107" s="22"/>
      <c r="CY107" s="22">
        <v>842.27129337539429</v>
      </c>
      <c r="CZ107" s="63" t="s">
        <v>345</v>
      </c>
      <c r="DA107" s="22" t="s">
        <v>345</v>
      </c>
      <c r="DB107" s="22" t="s">
        <v>345</v>
      </c>
      <c r="DC107" s="22" t="s">
        <v>345</v>
      </c>
      <c r="DD107" s="22" t="s">
        <v>345</v>
      </c>
      <c r="DE107" s="22" t="s">
        <v>345</v>
      </c>
      <c r="DF107" s="22" t="s">
        <v>345</v>
      </c>
      <c r="DG107" s="22" t="s">
        <v>345</v>
      </c>
      <c r="DH107" s="63" t="s">
        <v>345</v>
      </c>
      <c r="DI107" s="22" t="s">
        <v>345</v>
      </c>
      <c r="DJ107" s="22" t="s">
        <v>345</v>
      </c>
      <c r="DK107" s="22" t="s">
        <v>345</v>
      </c>
      <c r="DL107" s="22" t="s">
        <v>345</v>
      </c>
      <c r="DM107" s="22" t="s">
        <v>345</v>
      </c>
      <c r="DN107" s="22" t="s">
        <v>345</v>
      </c>
      <c r="DO107" s="22" t="s">
        <v>345</v>
      </c>
      <c r="DP107" s="22" t="s">
        <v>345</v>
      </c>
      <c r="DQ107" s="22" t="s">
        <v>345</v>
      </c>
      <c r="DR107" s="22" t="s">
        <v>345</v>
      </c>
      <c r="DS107" s="22" t="s">
        <v>345</v>
      </c>
      <c r="DT107" s="22" t="s">
        <v>345</v>
      </c>
      <c r="DU107" s="22" t="s">
        <v>345</v>
      </c>
      <c r="DV107" s="22" t="s">
        <v>345</v>
      </c>
      <c r="DW107" s="22" t="s">
        <v>345</v>
      </c>
      <c r="DX107" s="63" t="s">
        <v>345</v>
      </c>
      <c r="DY107" s="63" t="s">
        <v>345</v>
      </c>
      <c r="DZ107" s="22" t="s">
        <v>345</v>
      </c>
      <c r="EA107" s="22" t="s">
        <v>345</v>
      </c>
      <c r="EB107" s="22" t="s">
        <v>345</v>
      </c>
      <c r="EC107" s="22" t="s">
        <v>345</v>
      </c>
      <c r="ED107" s="22" t="s">
        <v>345</v>
      </c>
      <c r="EE107" s="22" t="s">
        <v>345</v>
      </c>
      <c r="EF107" s="22" t="s">
        <v>345</v>
      </c>
      <c r="EG107" s="22" t="s">
        <v>345</v>
      </c>
      <c r="EH107" s="22" t="s">
        <v>345</v>
      </c>
      <c r="EI107" s="22" t="s">
        <v>345</v>
      </c>
      <c r="EJ107" s="22" t="s">
        <v>345</v>
      </c>
      <c r="EK107" s="22" t="s">
        <v>345</v>
      </c>
      <c r="EL107" s="22" t="s">
        <v>345</v>
      </c>
      <c r="EM107" s="22" t="s">
        <v>345</v>
      </c>
      <c r="EN107" s="22" t="s">
        <v>345</v>
      </c>
      <c r="EO107" s="22" t="s">
        <v>345</v>
      </c>
      <c r="EP107" s="22" t="s">
        <v>345</v>
      </c>
      <c r="EQ107" s="22" t="s">
        <v>345</v>
      </c>
      <c r="ER107" s="22" t="s">
        <v>345</v>
      </c>
      <c r="ES107" s="22" t="s">
        <v>345</v>
      </c>
      <c r="ET107" s="22" t="s">
        <v>345</v>
      </c>
      <c r="EU107" s="22" t="s">
        <v>345</v>
      </c>
      <c r="EV107" s="22" t="s">
        <v>345</v>
      </c>
      <c r="EW107" s="22" t="s">
        <v>345</v>
      </c>
      <c r="EX107" s="22" t="s">
        <v>345</v>
      </c>
      <c r="EY107" s="22" t="s">
        <v>345</v>
      </c>
      <c r="EZ107" s="22" t="s">
        <v>345</v>
      </c>
      <c r="FA107" s="22" t="s">
        <v>345</v>
      </c>
      <c r="FB107" s="22" t="s">
        <v>345</v>
      </c>
      <c r="FC107" s="22" t="s">
        <v>345</v>
      </c>
      <c r="FD107" s="22" t="s">
        <v>345</v>
      </c>
      <c r="FE107" s="22" t="s">
        <v>345</v>
      </c>
      <c r="FF107" s="22" t="s">
        <v>345</v>
      </c>
      <c r="FG107" s="22" t="s">
        <v>345</v>
      </c>
      <c r="FH107" s="22" t="s">
        <v>345</v>
      </c>
      <c r="FI107" s="22" t="s">
        <v>345</v>
      </c>
      <c r="FJ107" s="22" t="s">
        <v>345</v>
      </c>
      <c r="FK107" s="22" t="s">
        <v>345</v>
      </c>
      <c r="FL107" s="22" t="s">
        <v>345</v>
      </c>
      <c r="FM107" s="22" t="s">
        <v>345</v>
      </c>
      <c r="FN107" s="22" t="s">
        <v>345</v>
      </c>
      <c r="FO107" s="22" t="s">
        <v>345</v>
      </c>
      <c r="FP107" s="75">
        <v>758.02188983386623</v>
      </c>
      <c r="FQ107" s="22" t="s">
        <v>345</v>
      </c>
      <c r="FR107" s="22" t="s">
        <v>345</v>
      </c>
      <c r="FS107" s="22" t="s">
        <v>345</v>
      </c>
      <c r="FT107" s="22" t="s">
        <v>345</v>
      </c>
      <c r="FU107" s="22" t="s">
        <v>345</v>
      </c>
      <c r="FV107" s="22" t="s">
        <v>345</v>
      </c>
      <c r="FW107" s="22" t="s">
        <v>345</v>
      </c>
      <c r="FX107" s="22" t="s">
        <v>345</v>
      </c>
      <c r="FY107" s="22" t="s">
        <v>345</v>
      </c>
      <c r="FZ107" s="22" t="s">
        <v>345</v>
      </c>
      <c r="GA107" s="63" t="s">
        <v>345</v>
      </c>
      <c r="GB107" s="22" t="s">
        <v>345</v>
      </c>
      <c r="GC107" s="63"/>
    </row>
    <row r="108" spans="1:185">
      <c r="A108" s="66">
        <v>1886</v>
      </c>
      <c r="B108" s="22">
        <v>2267.7099002302375</v>
      </c>
      <c r="C108" s="22">
        <v>3153.2723433012334</v>
      </c>
      <c r="D108" s="22">
        <v>2336.1093538183463</v>
      </c>
      <c r="E108" s="22">
        <v>1275.501798561151</v>
      </c>
      <c r="F108" s="22">
        <v>2236.6830498268855</v>
      </c>
      <c r="G108" s="22">
        <v>2211.3782661246014</v>
      </c>
      <c r="H108" s="22">
        <v>1707.5759735080821</v>
      </c>
      <c r="I108" s="22">
        <v>3234.5909985700309</v>
      </c>
      <c r="J108" s="22">
        <v>1541.7423288280897</v>
      </c>
      <c r="K108" s="22">
        <v>1597.665696568115</v>
      </c>
      <c r="L108" s="22">
        <v>4623.4965590564216</v>
      </c>
      <c r="M108" s="22">
        <v>3600.0241235921026</v>
      </c>
      <c r="N108" s="63">
        <v>2516.026003800172</v>
      </c>
      <c r="O108" s="74" t="s">
        <v>345</v>
      </c>
      <c r="P108" s="22">
        <v>1521.8037752480784</v>
      </c>
      <c r="Q108" s="22">
        <v>1100.0617665225448</v>
      </c>
      <c r="R108" s="22">
        <v>1616.5461017338384</v>
      </c>
      <c r="S108" s="22" t="s">
        <v>345</v>
      </c>
      <c r="T108" s="68" t="s">
        <v>345</v>
      </c>
      <c r="U108" s="22">
        <v>4329.4418095585552</v>
      </c>
      <c r="V108" s="22">
        <v>3601.5814696485627</v>
      </c>
      <c r="W108" s="22">
        <v>2075.2451708766716</v>
      </c>
      <c r="X108" s="22">
        <v>3294.0650574238362</v>
      </c>
      <c r="Y108" s="63">
        <v>3253.1335106038764</v>
      </c>
      <c r="Z108" s="22" t="s">
        <v>345</v>
      </c>
      <c r="AA108" s="22" t="s">
        <v>345</v>
      </c>
      <c r="AB108" s="22" t="s">
        <v>345</v>
      </c>
      <c r="AC108" s="22" t="s">
        <v>345</v>
      </c>
      <c r="AD108" s="22" t="s">
        <v>345</v>
      </c>
      <c r="AE108" s="22" t="s">
        <v>345</v>
      </c>
      <c r="AF108" s="22" t="s">
        <v>345</v>
      </c>
      <c r="AG108" s="63" t="s">
        <v>345</v>
      </c>
      <c r="AH108" s="22" t="s">
        <v>345</v>
      </c>
      <c r="AI108" s="22" t="s">
        <v>345</v>
      </c>
      <c r="AJ108" s="22" t="s">
        <v>345</v>
      </c>
      <c r="AK108" s="22" t="s">
        <v>345</v>
      </c>
      <c r="AL108" s="22" t="s">
        <v>345</v>
      </c>
      <c r="AM108" s="22"/>
      <c r="AN108" s="22"/>
      <c r="AO108" s="63" t="s">
        <v>345</v>
      </c>
      <c r="AP108" s="22" t="s">
        <v>345</v>
      </c>
      <c r="AQ108" s="22" t="s">
        <v>345</v>
      </c>
      <c r="AR108" s="63" t="s">
        <v>345</v>
      </c>
      <c r="AS108" s="22" t="s">
        <v>345</v>
      </c>
      <c r="AT108" s="22" t="s">
        <v>345</v>
      </c>
      <c r="AU108" s="22" t="s">
        <v>345</v>
      </c>
      <c r="AV108" s="22" t="s">
        <v>345</v>
      </c>
      <c r="AW108" s="22" t="s">
        <v>345</v>
      </c>
      <c r="AX108" s="22" t="s">
        <v>345</v>
      </c>
      <c r="AY108" s="22" t="s">
        <v>345</v>
      </c>
      <c r="AZ108" s="22" t="s">
        <v>345</v>
      </c>
      <c r="BA108" s="22" t="s">
        <v>345</v>
      </c>
      <c r="BB108" s="22" t="s">
        <v>345</v>
      </c>
      <c r="BC108" s="22" t="s">
        <v>345</v>
      </c>
      <c r="BD108" s="22" t="s">
        <v>345</v>
      </c>
      <c r="BE108" s="22" t="s">
        <v>345</v>
      </c>
      <c r="BF108" s="22" t="s">
        <v>345</v>
      </c>
      <c r="BG108" s="22" t="s">
        <v>345</v>
      </c>
      <c r="BH108" s="63">
        <v>831.67545122932222</v>
      </c>
      <c r="BI108" s="22">
        <v>2365.9006480062203</v>
      </c>
      <c r="BJ108" s="22">
        <v>776.7579458393385</v>
      </c>
      <c r="BK108" s="22">
        <v>1837.154180755937</v>
      </c>
      <c r="BL108" s="22">
        <v>732.15940726280905</v>
      </c>
      <c r="BM108" s="22"/>
      <c r="BN108" s="22">
        <v>556.13890161092502</v>
      </c>
      <c r="BO108" s="22">
        <v>2608.1771720613287</v>
      </c>
      <c r="BP108" s="22">
        <v>833.97488339950485</v>
      </c>
      <c r="BQ108" s="63" t="s">
        <v>345</v>
      </c>
      <c r="BR108" s="22" t="s">
        <v>345</v>
      </c>
      <c r="BS108" s="22" t="s">
        <v>345</v>
      </c>
      <c r="BT108" s="72"/>
      <c r="BU108" s="22" t="s">
        <v>345</v>
      </c>
      <c r="BV108" s="22" t="s">
        <v>345</v>
      </c>
      <c r="BW108" s="22" t="s">
        <v>345</v>
      </c>
      <c r="BX108" s="22" t="s">
        <v>345</v>
      </c>
      <c r="BY108" s="22" t="s">
        <v>345</v>
      </c>
      <c r="BZ108" s="22" t="s">
        <v>345</v>
      </c>
      <c r="CA108" s="22" t="s">
        <v>345</v>
      </c>
      <c r="CB108" s="22" t="s">
        <v>345</v>
      </c>
      <c r="CC108" s="22" t="s">
        <v>345</v>
      </c>
      <c r="CD108" s="22" t="s">
        <v>345</v>
      </c>
      <c r="CE108" s="22" t="s">
        <v>345</v>
      </c>
      <c r="CF108" s="22" t="s">
        <v>345</v>
      </c>
      <c r="CG108" s="63" t="s">
        <v>345</v>
      </c>
      <c r="CH108" s="22" t="s">
        <v>345</v>
      </c>
      <c r="CI108" s="63" t="s">
        <v>345</v>
      </c>
      <c r="CJ108" s="22" t="s">
        <v>345</v>
      </c>
      <c r="CK108" s="22">
        <v>547.77206670857527</v>
      </c>
      <c r="CL108" s="22">
        <v>694.97523642771682</v>
      </c>
      <c r="CM108" s="22">
        <v>916.44658484801414</v>
      </c>
      <c r="CN108" s="22" t="s">
        <v>345</v>
      </c>
      <c r="CO108" s="22"/>
      <c r="CP108" s="22" t="s">
        <v>345</v>
      </c>
      <c r="CQ108" s="22"/>
      <c r="CR108" s="22" t="s">
        <v>345</v>
      </c>
      <c r="CS108" s="22" t="s">
        <v>345</v>
      </c>
      <c r="CT108" s="22" t="s">
        <v>345</v>
      </c>
      <c r="CU108" s="22" t="s">
        <v>345</v>
      </c>
      <c r="CV108" s="22" t="s">
        <v>345</v>
      </c>
      <c r="CW108" s="22" t="s">
        <v>345</v>
      </c>
      <c r="CX108" s="22"/>
      <c r="CY108" s="22">
        <v>810.26925485284903</v>
      </c>
      <c r="CZ108" s="63" t="s">
        <v>345</v>
      </c>
      <c r="DA108" s="22" t="s">
        <v>345</v>
      </c>
      <c r="DB108" s="22" t="s">
        <v>345</v>
      </c>
      <c r="DC108" s="22" t="s">
        <v>345</v>
      </c>
      <c r="DD108" s="22" t="s">
        <v>345</v>
      </c>
      <c r="DE108" s="22" t="s">
        <v>345</v>
      </c>
      <c r="DF108" s="22" t="s">
        <v>345</v>
      </c>
      <c r="DG108" s="22" t="s">
        <v>345</v>
      </c>
      <c r="DH108" s="63" t="s">
        <v>345</v>
      </c>
      <c r="DI108" s="22" t="s">
        <v>345</v>
      </c>
      <c r="DJ108" s="22" t="s">
        <v>345</v>
      </c>
      <c r="DK108" s="22" t="s">
        <v>345</v>
      </c>
      <c r="DL108" s="22" t="s">
        <v>345</v>
      </c>
      <c r="DM108" s="22" t="s">
        <v>345</v>
      </c>
      <c r="DN108" s="22" t="s">
        <v>345</v>
      </c>
      <c r="DO108" s="22" t="s">
        <v>345</v>
      </c>
      <c r="DP108" s="22" t="s">
        <v>345</v>
      </c>
      <c r="DQ108" s="22" t="s">
        <v>345</v>
      </c>
      <c r="DR108" s="22" t="s">
        <v>345</v>
      </c>
      <c r="DS108" s="22" t="s">
        <v>345</v>
      </c>
      <c r="DT108" s="22" t="s">
        <v>345</v>
      </c>
      <c r="DU108" s="22" t="s">
        <v>345</v>
      </c>
      <c r="DV108" s="22" t="s">
        <v>345</v>
      </c>
      <c r="DW108" s="22" t="s">
        <v>345</v>
      </c>
      <c r="DX108" s="63" t="s">
        <v>345</v>
      </c>
      <c r="DY108" s="63" t="s">
        <v>345</v>
      </c>
      <c r="DZ108" s="22" t="s">
        <v>345</v>
      </c>
      <c r="EA108" s="22" t="s">
        <v>345</v>
      </c>
      <c r="EB108" s="22" t="s">
        <v>345</v>
      </c>
      <c r="EC108" s="22" t="s">
        <v>345</v>
      </c>
      <c r="ED108" s="22" t="s">
        <v>345</v>
      </c>
      <c r="EE108" s="22" t="s">
        <v>345</v>
      </c>
      <c r="EF108" s="22" t="s">
        <v>345</v>
      </c>
      <c r="EG108" s="22" t="s">
        <v>345</v>
      </c>
      <c r="EH108" s="22" t="s">
        <v>345</v>
      </c>
      <c r="EI108" s="22" t="s">
        <v>345</v>
      </c>
      <c r="EJ108" s="22" t="s">
        <v>345</v>
      </c>
      <c r="EK108" s="22" t="s">
        <v>345</v>
      </c>
      <c r="EL108" s="22" t="s">
        <v>345</v>
      </c>
      <c r="EM108" s="22" t="s">
        <v>345</v>
      </c>
      <c r="EN108" s="22" t="s">
        <v>345</v>
      </c>
      <c r="EO108" s="22" t="s">
        <v>345</v>
      </c>
      <c r="EP108" s="22" t="s">
        <v>345</v>
      </c>
      <c r="EQ108" s="22" t="s">
        <v>345</v>
      </c>
      <c r="ER108" s="22" t="s">
        <v>345</v>
      </c>
      <c r="ES108" s="22" t="s">
        <v>345</v>
      </c>
      <c r="ET108" s="22" t="s">
        <v>345</v>
      </c>
      <c r="EU108" s="22" t="s">
        <v>345</v>
      </c>
      <c r="EV108" s="22" t="s">
        <v>345</v>
      </c>
      <c r="EW108" s="22" t="s">
        <v>345</v>
      </c>
      <c r="EX108" s="22" t="s">
        <v>345</v>
      </c>
      <c r="EY108" s="22" t="s">
        <v>345</v>
      </c>
      <c r="EZ108" s="22" t="s">
        <v>345</v>
      </c>
      <c r="FA108" s="22" t="s">
        <v>345</v>
      </c>
      <c r="FB108" s="22" t="s">
        <v>345</v>
      </c>
      <c r="FC108" s="22" t="s">
        <v>345</v>
      </c>
      <c r="FD108" s="22" t="s">
        <v>345</v>
      </c>
      <c r="FE108" s="22" t="s">
        <v>345</v>
      </c>
      <c r="FF108" s="22" t="s">
        <v>345</v>
      </c>
      <c r="FG108" s="22" t="s">
        <v>345</v>
      </c>
      <c r="FH108" s="22" t="s">
        <v>345</v>
      </c>
      <c r="FI108" s="22" t="s">
        <v>345</v>
      </c>
      <c r="FJ108" s="22" t="s">
        <v>345</v>
      </c>
      <c r="FK108" s="22" t="s">
        <v>345</v>
      </c>
      <c r="FL108" s="22" t="s">
        <v>345</v>
      </c>
      <c r="FM108" s="22" t="s">
        <v>345</v>
      </c>
      <c r="FN108" s="22" t="s">
        <v>345</v>
      </c>
      <c r="FO108" s="22" t="s">
        <v>345</v>
      </c>
      <c r="FP108" s="75">
        <v>895.01096231709164</v>
      </c>
      <c r="FQ108" s="22" t="s">
        <v>345</v>
      </c>
      <c r="FR108" s="22" t="s">
        <v>345</v>
      </c>
      <c r="FS108" s="22" t="s">
        <v>345</v>
      </c>
      <c r="FT108" s="22" t="s">
        <v>345</v>
      </c>
      <c r="FU108" s="22" t="s">
        <v>345</v>
      </c>
      <c r="FV108" s="22" t="s">
        <v>345</v>
      </c>
      <c r="FW108" s="22" t="s">
        <v>345</v>
      </c>
      <c r="FX108" s="22" t="s">
        <v>345</v>
      </c>
      <c r="FY108" s="22" t="s">
        <v>345</v>
      </c>
      <c r="FZ108" s="22" t="s">
        <v>345</v>
      </c>
      <c r="GA108" s="63" t="s">
        <v>345</v>
      </c>
      <c r="GB108" s="22" t="s">
        <v>345</v>
      </c>
      <c r="GC108" s="63"/>
    </row>
    <row r="109" spans="1:185">
      <c r="A109" s="66">
        <v>1887</v>
      </c>
      <c r="B109" s="22">
        <v>2404.4300932090546</v>
      </c>
      <c r="C109" s="22">
        <v>3249.8914793693393</v>
      </c>
      <c r="D109" s="22">
        <v>2394.5149754135</v>
      </c>
      <c r="E109" s="22">
        <v>1275.5374059318283</v>
      </c>
      <c r="F109" s="22">
        <v>2249.4339040838331</v>
      </c>
      <c r="G109" s="22">
        <v>2275.2421034325343</v>
      </c>
      <c r="H109" s="22">
        <v>1750.8449070703759</v>
      </c>
      <c r="I109" s="22">
        <v>3276.9477040872798</v>
      </c>
      <c r="J109" s="22">
        <v>1551.8184715563962</v>
      </c>
      <c r="K109" s="22">
        <v>1550.186744169237</v>
      </c>
      <c r="L109" s="22">
        <v>4560.8790957839165</v>
      </c>
      <c r="M109" s="22">
        <v>3713.150718618504</v>
      </c>
      <c r="N109" s="63">
        <v>2572.7369562958438</v>
      </c>
      <c r="O109" s="74" t="s">
        <v>345</v>
      </c>
      <c r="P109" s="22">
        <v>1574.5504635957966</v>
      </c>
      <c r="Q109" s="22">
        <v>1113.9007960808328</v>
      </c>
      <c r="R109" s="22">
        <v>1585.393707531548</v>
      </c>
      <c r="S109" s="22" t="s">
        <v>345</v>
      </c>
      <c r="T109" s="68" t="s">
        <v>345</v>
      </c>
      <c r="U109" s="22">
        <v>4631.7460317460318</v>
      </c>
      <c r="V109" s="22">
        <v>3604.0921874999999</v>
      </c>
      <c r="W109" s="22">
        <v>2119.8999999999996</v>
      </c>
      <c r="X109" s="22">
        <v>3368.2546090701117</v>
      </c>
      <c r="Y109" s="63">
        <v>3335.6137139311199</v>
      </c>
      <c r="Z109" s="22" t="s">
        <v>345</v>
      </c>
      <c r="AA109" s="22" t="s">
        <v>345</v>
      </c>
      <c r="AB109" s="22" t="s">
        <v>345</v>
      </c>
      <c r="AC109" s="22" t="s">
        <v>345</v>
      </c>
      <c r="AD109" s="22" t="s">
        <v>345</v>
      </c>
      <c r="AE109" s="22" t="s">
        <v>345</v>
      </c>
      <c r="AF109" s="22" t="s">
        <v>345</v>
      </c>
      <c r="AG109" s="63" t="s">
        <v>345</v>
      </c>
      <c r="AH109" s="22" t="s">
        <v>345</v>
      </c>
      <c r="AI109" s="22" t="s">
        <v>345</v>
      </c>
      <c r="AJ109" s="22" t="s">
        <v>345</v>
      </c>
      <c r="AK109" s="22" t="s">
        <v>345</v>
      </c>
      <c r="AL109" s="22" t="s">
        <v>345</v>
      </c>
      <c r="AM109" s="22"/>
      <c r="AN109" s="22"/>
      <c r="AO109" s="63" t="s">
        <v>345</v>
      </c>
      <c r="AP109" s="22" t="s">
        <v>345</v>
      </c>
      <c r="AQ109" s="22" t="s">
        <v>345</v>
      </c>
      <c r="AR109" s="63" t="s">
        <v>345</v>
      </c>
      <c r="AS109" s="22" t="s">
        <v>345</v>
      </c>
      <c r="AT109" s="22" t="s">
        <v>345</v>
      </c>
      <c r="AU109" s="22" t="s">
        <v>345</v>
      </c>
      <c r="AV109" s="22" t="s">
        <v>345</v>
      </c>
      <c r="AW109" s="22" t="s">
        <v>345</v>
      </c>
      <c r="AX109" s="22" t="s">
        <v>345</v>
      </c>
      <c r="AY109" s="22" t="s">
        <v>345</v>
      </c>
      <c r="AZ109" s="22" t="s">
        <v>345</v>
      </c>
      <c r="BA109" s="22" t="s">
        <v>345</v>
      </c>
      <c r="BB109" s="22" t="s">
        <v>345</v>
      </c>
      <c r="BC109" s="22" t="s">
        <v>345</v>
      </c>
      <c r="BD109" s="22" t="s">
        <v>345</v>
      </c>
      <c r="BE109" s="22" t="s">
        <v>345</v>
      </c>
      <c r="BF109" s="22" t="s">
        <v>345</v>
      </c>
      <c r="BG109" s="22" t="s">
        <v>345</v>
      </c>
      <c r="BH109" s="63">
        <v>972.47559935709842</v>
      </c>
      <c r="BI109" s="22">
        <v>2409.957990683457</v>
      </c>
      <c r="BJ109" s="22">
        <v>780.86373790022333</v>
      </c>
      <c r="BK109" s="22">
        <v>1938.4930085299657</v>
      </c>
      <c r="BL109" s="22">
        <v>728.49861022649486</v>
      </c>
      <c r="BM109" s="22"/>
      <c r="BN109" s="22">
        <v>554.18270456133712</v>
      </c>
      <c r="BO109" s="22">
        <v>2267.2131147540981</v>
      </c>
      <c r="BP109" s="22">
        <v>845.72677379630431</v>
      </c>
      <c r="BQ109" s="63" t="s">
        <v>345</v>
      </c>
      <c r="BR109" s="22" t="s">
        <v>345</v>
      </c>
      <c r="BS109" s="22" t="s">
        <v>345</v>
      </c>
      <c r="BT109" s="72"/>
      <c r="BU109" s="22" t="s">
        <v>345</v>
      </c>
      <c r="BV109" s="22" t="s">
        <v>345</v>
      </c>
      <c r="BW109" s="22" t="s">
        <v>345</v>
      </c>
      <c r="BX109" s="22" t="s">
        <v>345</v>
      </c>
      <c r="BY109" s="22" t="s">
        <v>345</v>
      </c>
      <c r="BZ109" s="22" t="s">
        <v>345</v>
      </c>
      <c r="CA109" s="22" t="s">
        <v>345</v>
      </c>
      <c r="CB109" s="22" t="s">
        <v>345</v>
      </c>
      <c r="CC109" s="22" t="s">
        <v>345</v>
      </c>
      <c r="CD109" s="22" t="s">
        <v>345</v>
      </c>
      <c r="CE109" s="22" t="s">
        <v>345</v>
      </c>
      <c r="CF109" s="22" t="s">
        <v>345</v>
      </c>
      <c r="CG109" s="63" t="s">
        <v>345</v>
      </c>
      <c r="CH109" s="22" t="s">
        <v>345</v>
      </c>
      <c r="CI109" s="63" t="s">
        <v>345</v>
      </c>
      <c r="CJ109" s="22" t="s">
        <v>345</v>
      </c>
      <c r="CK109" s="22">
        <v>571.6868353502017</v>
      </c>
      <c r="CL109" s="22">
        <v>695.76324723811308</v>
      </c>
      <c r="CM109" s="22">
        <v>951.5257551587506</v>
      </c>
      <c r="CN109" s="22" t="s">
        <v>345</v>
      </c>
      <c r="CO109" s="22"/>
      <c r="CP109" s="22" t="s">
        <v>345</v>
      </c>
      <c r="CQ109" s="22"/>
      <c r="CR109" s="22" t="s">
        <v>345</v>
      </c>
      <c r="CS109" s="22" t="s">
        <v>345</v>
      </c>
      <c r="CT109" s="22" t="s">
        <v>345</v>
      </c>
      <c r="CU109" s="22" t="s">
        <v>345</v>
      </c>
      <c r="CV109" s="22" t="s">
        <v>345</v>
      </c>
      <c r="CW109" s="22" t="s">
        <v>345</v>
      </c>
      <c r="CX109" s="22"/>
      <c r="CY109" s="22">
        <v>945.04812170133505</v>
      </c>
      <c r="CZ109" s="63" t="s">
        <v>345</v>
      </c>
      <c r="DA109" s="22" t="s">
        <v>345</v>
      </c>
      <c r="DB109" s="22" t="s">
        <v>345</v>
      </c>
      <c r="DC109" s="22" t="s">
        <v>345</v>
      </c>
      <c r="DD109" s="22" t="s">
        <v>345</v>
      </c>
      <c r="DE109" s="22" t="s">
        <v>345</v>
      </c>
      <c r="DF109" s="22" t="s">
        <v>345</v>
      </c>
      <c r="DG109" s="22" t="s">
        <v>345</v>
      </c>
      <c r="DH109" s="63" t="s">
        <v>345</v>
      </c>
      <c r="DI109" s="22" t="s">
        <v>345</v>
      </c>
      <c r="DJ109" s="22" t="s">
        <v>345</v>
      </c>
      <c r="DK109" s="22" t="s">
        <v>345</v>
      </c>
      <c r="DL109" s="22" t="s">
        <v>345</v>
      </c>
      <c r="DM109" s="22" t="s">
        <v>345</v>
      </c>
      <c r="DN109" s="22" t="s">
        <v>345</v>
      </c>
      <c r="DO109" s="22" t="s">
        <v>345</v>
      </c>
      <c r="DP109" s="22" t="s">
        <v>345</v>
      </c>
      <c r="DQ109" s="22" t="s">
        <v>345</v>
      </c>
      <c r="DR109" s="22" t="s">
        <v>345</v>
      </c>
      <c r="DS109" s="22" t="s">
        <v>345</v>
      </c>
      <c r="DT109" s="22" t="s">
        <v>345</v>
      </c>
      <c r="DU109" s="22" t="s">
        <v>345</v>
      </c>
      <c r="DV109" s="22" t="s">
        <v>345</v>
      </c>
      <c r="DW109" s="22" t="s">
        <v>345</v>
      </c>
      <c r="DX109" s="63" t="s">
        <v>345</v>
      </c>
      <c r="DY109" s="63" t="s">
        <v>345</v>
      </c>
      <c r="DZ109" s="22" t="s">
        <v>345</v>
      </c>
      <c r="EA109" s="22" t="s">
        <v>345</v>
      </c>
      <c r="EB109" s="22" t="s">
        <v>345</v>
      </c>
      <c r="EC109" s="22" t="s">
        <v>345</v>
      </c>
      <c r="ED109" s="22" t="s">
        <v>345</v>
      </c>
      <c r="EE109" s="22" t="s">
        <v>345</v>
      </c>
      <c r="EF109" s="22" t="s">
        <v>345</v>
      </c>
      <c r="EG109" s="22" t="s">
        <v>345</v>
      </c>
      <c r="EH109" s="22" t="s">
        <v>345</v>
      </c>
      <c r="EI109" s="22" t="s">
        <v>345</v>
      </c>
      <c r="EJ109" s="22" t="s">
        <v>345</v>
      </c>
      <c r="EK109" s="22" t="s">
        <v>345</v>
      </c>
      <c r="EL109" s="22" t="s">
        <v>345</v>
      </c>
      <c r="EM109" s="22" t="s">
        <v>345</v>
      </c>
      <c r="EN109" s="22" t="s">
        <v>345</v>
      </c>
      <c r="EO109" s="22" t="s">
        <v>345</v>
      </c>
      <c r="EP109" s="22" t="s">
        <v>345</v>
      </c>
      <c r="EQ109" s="22" t="s">
        <v>345</v>
      </c>
      <c r="ER109" s="22" t="s">
        <v>345</v>
      </c>
      <c r="ES109" s="22" t="s">
        <v>345</v>
      </c>
      <c r="ET109" s="22" t="s">
        <v>345</v>
      </c>
      <c r="EU109" s="22" t="s">
        <v>345</v>
      </c>
      <c r="EV109" s="22" t="s">
        <v>345</v>
      </c>
      <c r="EW109" s="22" t="s">
        <v>345</v>
      </c>
      <c r="EX109" s="22" t="s">
        <v>345</v>
      </c>
      <c r="EY109" s="22" t="s">
        <v>345</v>
      </c>
      <c r="EZ109" s="22" t="s">
        <v>345</v>
      </c>
      <c r="FA109" s="22" t="s">
        <v>345</v>
      </c>
      <c r="FB109" s="22" t="s">
        <v>345</v>
      </c>
      <c r="FC109" s="22" t="s">
        <v>345</v>
      </c>
      <c r="FD109" s="22" t="s">
        <v>345</v>
      </c>
      <c r="FE109" s="22" t="s">
        <v>345</v>
      </c>
      <c r="FF109" s="22" t="s">
        <v>345</v>
      </c>
      <c r="FG109" s="22" t="s">
        <v>345</v>
      </c>
      <c r="FH109" s="22" t="s">
        <v>345</v>
      </c>
      <c r="FI109" s="22" t="s">
        <v>345</v>
      </c>
      <c r="FJ109" s="22" t="s">
        <v>345</v>
      </c>
      <c r="FK109" s="22" t="s">
        <v>345</v>
      </c>
      <c r="FL109" s="22" t="s">
        <v>345</v>
      </c>
      <c r="FM109" s="22" t="s">
        <v>345</v>
      </c>
      <c r="FN109" s="22" t="s">
        <v>345</v>
      </c>
      <c r="FO109" s="22" t="s">
        <v>345</v>
      </c>
      <c r="FP109" s="75">
        <v>1021.3498583369492</v>
      </c>
      <c r="FQ109" s="22" t="s">
        <v>345</v>
      </c>
      <c r="FR109" s="22" t="s">
        <v>345</v>
      </c>
      <c r="FS109" s="22" t="s">
        <v>345</v>
      </c>
      <c r="FT109" s="22" t="s">
        <v>345</v>
      </c>
      <c r="FU109" s="22" t="s">
        <v>345</v>
      </c>
      <c r="FV109" s="22" t="s">
        <v>345</v>
      </c>
      <c r="FW109" s="22" t="s">
        <v>345</v>
      </c>
      <c r="FX109" s="22" t="s">
        <v>345</v>
      </c>
      <c r="FY109" s="22" t="s">
        <v>345</v>
      </c>
      <c r="FZ109" s="22" t="s">
        <v>345</v>
      </c>
      <c r="GA109" s="63" t="s">
        <v>345</v>
      </c>
      <c r="GB109" s="22" t="s">
        <v>345</v>
      </c>
      <c r="GC109" s="63"/>
    </row>
    <row r="110" spans="1:185">
      <c r="A110" s="66">
        <v>1888</v>
      </c>
      <c r="B110" s="22">
        <v>2379.1510465774095</v>
      </c>
      <c r="C110" s="22">
        <v>3247.0852338937902</v>
      </c>
      <c r="D110" s="22">
        <v>2388.8081524147096</v>
      </c>
      <c r="E110" s="22">
        <v>1302.287456445993</v>
      </c>
      <c r="F110" s="22">
        <v>2269.4038827655309</v>
      </c>
      <c r="G110" s="22">
        <v>2340.7836176887704</v>
      </c>
      <c r="H110" s="22">
        <v>1741.7468818977006</v>
      </c>
      <c r="I110" s="22">
        <v>3281.8598889065611</v>
      </c>
      <c r="J110" s="22">
        <v>1618.5144698412748</v>
      </c>
      <c r="K110" s="22">
        <v>1575.462129458442</v>
      </c>
      <c r="L110" s="22">
        <v>4708.0340483526488</v>
      </c>
      <c r="M110" s="22">
        <v>3849.0978010357635</v>
      </c>
      <c r="N110" s="63">
        <v>2622.538857769795</v>
      </c>
      <c r="O110" s="74" t="s">
        <v>345</v>
      </c>
      <c r="P110" s="22">
        <v>1610.4614997498672</v>
      </c>
      <c r="Q110" s="22">
        <v>1117.5637393767706</v>
      </c>
      <c r="R110" s="22">
        <v>1641.4772727272725</v>
      </c>
      <c r="S110" s="22" t="s">
        <v>345</v>
      </c>
      <c r="T110" s="68" t="s">
        <v>345</v>
      </c>
      <c r="U110" s="22">
        <v>4503.7517053206002</v>
      </c>
      <c r="V110" s="22">
        <v>3554.1124807395995</v>
      </c>
      <c r="W110" s="22">
        <v>2248.9008934136709</v>
      </c>
      <c r="X110" s="22">
        <v>3281.6637028255286</v>
      </c>
      <c r="Y110" s="63">
        <v>3264.1492211127506</v>
      </c>
      <c r="Z110" s="22" t="s">
        <v>345</v>
      </c>
      <c r="AA110" s="22" t="s">
        <v>345</v>
      </c>
      <c r="AB110" s="22" t="s">
        <v>345</v>
      </c>
      <c r="AC110" s="22" t="s">
        <v>345</v>
      </c>
      <c r="AD110" s="22" t="s">
        <v>345</v>
      </c>
      <c r="AE110" s="22" t="s">
        <v>345</v>
      </c>
      <c r="AF110" s="22" t="s">
        <v>345</v>
      </c>
      <c r="AG110" s="63" t="s">
        <v>345</v>
      </c>
      <c r="AH110" s="22" t="s">
        <v>345</v>
      </c>
      <c r="AI110" s="22" t="s">
        <v>345</v>
      </c>
      <c r="AJ110" s="22" t="s">
        <v>345</v>
      </c>
      <c r="AK110" s="22" t="s">
        <v>345</v>
      </c>
      <c r="AL110" s="22" t="s">
        <v>345</v>
      </c>
      <c r="AM110" s="22"/>
      <c r="AN110" s="22"/>
      <c r="AO110" s="63" t="s">
        <v>345</v>
      </c>
      <c r="AP110" s="22" t="s">
        <v>345</v>
      </c>
      <c r="AQ110" s="22" t="s">
        <v>345</v>
      </c>
      <c r="AR110" s="63" t="s">
        <v>345</v>
      </c>
      <c r="AS110" s="22" t="s">
        <v>345</v>
      </c>
      <c r="AT110" s="22" t="s">
        <v>345</v>
      </c>
      <c r="AU110" s="22" t="s">
        <v>345</v>
      </c>
      <c r="AV110" s="22" t="s">
        <v>345</v>
      </c>
      <c r="AW110" s="22" t="s">
        <v>345</v>
      </c>
      <c r="AX110" s="22" t="s">
        <v>345</v>
      </c>
      <c r="AY110" s="22" t="s">
        <v>345</v>
      </c>
      <c r="AZ110" s="22" t="s">
        <v>345</v>
      </c>
      <c r="BA110" s="22" t="s">
        <v>345</v>
      </c>
      <c r="BB110" s="22" t="s">
        <v>345</v>
      </c>
      <c r="BC110" s="22" t="s">
        <v>345</v>
      </c>
      <c r="BD110" s="22" t="s">
        <v>345</v>
      </c>
      <c r="BE110" s="22" t="s">
        <v>345</v>
      </c>
      <c r="BF110" s="22" t="s">
        <v>345</v>
      </c>
      <c r="BG110" s="22" t="s">
        <v>345</v>
      </c>
      <c r="BH110" s="63">
        <v>935.48572993369964</v>
      </c>
      <c r="BI110" s="22">
        <v>2646.5248576753047</v>
      </c>
      <c r="BJ110" s="22">
        <v>785.04604589972223</v>
      </c>
      <c r="BK110" s="22">
        <v>1836.3258291454181</v>
      </c>
      <c r="BL110" s="22">
        <v>724.85611717536244</v>
      </c>
      <c r="BM110" s="22"/>
      <c r="BN110" s="22">
        <v>563.36802393227072</v>
      </c>
      <c r="BO110" s="22">
        <v>2718.1102362204724</v>
      </c>
      <c r="BP110" s="22">
        <v>857.64426501711796</v>
      </c>
      <c r="BQ110" s="63" t="s">
        <v>345</v>
      </c>
      <c r="BR110" s="22" t="s">
        <v>345</v>
      </c>
      <c r="BS110" s="22" t="s">
        <v>345</v>
      </c>
      <c r="BT110" s="72"/>
      <c r="BU110" s="22" t="s">
        <v>345</v>
      </c>
      <c r="BV110" s="22" t="s">
        <v>345</v>
      </c>
      <c r="BW110" s="22" t="s">
        <v>345</v>
      </c>
      <c r="BX110" s="22" t="s">
        <v>345</v>
      </c>
      <c r="BY110" s="22" t="s">
        <v>345</v>
      </c>
      <c r="BZ110" s="22" t="s">
        <v>345</v>
      </c>
      <c r="CA110" s="22" t="s">
        <v>345</v>
      </c>
      <c r="CB110" s="22" t="s">
        <v>345</v>
      </c>
      <c r="CC110" s="22" t="s">
        <v>345</v>
      </c>
      <c r="CD110" s="22" t="s">
        <v>345</v>
      </c>
      <c r="CE110" s="22" t="s">
        <v>345</v>
      </c>
      <c r="CF110" s="22" t="s">
        <v>345</v>
      </c>
      <c r="CG110" s="63" t="s">
        <v>345</v>
      </c>
      <c r="CH110" s="22" t="s">
        <v>345</v>
      </c>
      <c r="CI110" s="63" t="s">
        <v>345</v>
      </c>
      <c r="CJ110" s="22" t="s">
        <v>345</v>
      </c>
      <c r="CK110" s="22">
        <v>575.86821338957782</v>
      </c>
      <c r="CL110" s="22">
        <v>689.46329604935204</v>
      </c>
      <c r="CM110" s="22">
        <v>899.59491477924121</v>
      </c>
      <c r="CN110" s="22" t="s">
        <v>345</v>
      </c>
      <c r="CO110" s="22"/>
      <c r="CP110" s="22" t="s">
        <v>345</v>
      </c>
      <c r="CQ110" s="22"/>
      <c r="CR110" s="22" t="s">
        <v>345</v>
      </c>
      <c r="CS110" s="22" t="s">
        <v>345</v>
      </c>
      <c r="CT110" s="22" t="s">
        <v>345</v>
      </c>
      <c r="CU110" s="22" t="s">
        <v>345</v>
      </c>
      <c r="CV110" s="22" t="s">
        <v>345</v>
      </c>
      <c r="CW110" s="22" t="s">
        <v>345</v>
      </c>
      <c r="CX110" s="22"/>
      <c r="CY110" s="22">
        <v>921.18981907390378</v>
      </c>
      <c r="CZ110" s="63" t="s">
        <v>345</v>
      </c>
      <c r="DA110" s="22" t="s">
        <v>345</v>
      </c>
      <c r="DB110" s="22" t="s">
        <v>345</v>
      </c>
      <c r="DC110" s="22" t="s">
        <v>345</v>
      </c>
      <c r="DD110" s="22" t="s">
        <v>345</v>
      </c>
      <c r="DE110" s="22" t="s">
        <v>345</v>
      </c>
      <c r="DF110" s="22" t="s">
        <v>345</v>
      </c>
      <c r="DG110" s="22" t="s">
        <v>345</v>
      </c>
      <c r="DH110" s="63" t="s">
        <v>345</v>
      </c>
      <c r="DI110" s="22" t="s">
        <v>345</v>
      </c>
      <c r="DJ110" s="22" t="s">
        <v>345</v>
      </c>
      <c r="DK110" s="22" t="s">
        <v>345</v>
      </c>
      <c r="DL110" s="22" t="s">
        <v>345</v>
      </c>
      <c r="DM110" s="22" t="s">
        <v>345</v>
      </c>
      <c r="DN110" s="22" t="s">
        <v>345</v>
      </c>
      <c r="DO110" s="22" t="s">
        <v>345</v>
      </c>
      <c r="DP110" s="22" t="s">
        <v>345</v>
      </c>
      <c r="DQ110" s="22" t="s">
        <v>345</v>
      </c>
      <c r="DR110" s="22" t="s">
        <v>345</v>
      </c>
      <c r="DS110" s="22" t="s">
        <v>345</v>
      </c>
      <c r="DT110" s="22" t="s">
        <v>345</v>
      </c>
      <c r="DU110" s="22" t="s">
        <v>345</v>
      </c>
      <c r="DV110" s="22" t="s">
        <v>345</v>
      </c>
      <c r="DW110" s="22" t="s">
        <v>345</v>
      </c>
      <c r="DX110" s="63" t="s">
        <v>345</v>
      </c>
      <c r="DY110" s="63" t="s">
        <v>345</v>
      </c>
      <c r="DZ110" s="22" t="s">
        <v>345</v>
      </c>
      <c r="EA110" s="22" t="s">
        <v>345</v>
      </c>
      <c r="EB110" s="22" t="s">
        <v>345</v>
      </c>
      <c r="EC110" s="22" t="s">
        <v>345</v>
      </c>
      <c r="ED110" s="22" t="s">
        <v>345</v>
      </c>
      <c r="EE110" s="22" t="s">
        <v>345</v>
      </c>
      <c r="EF110" s="22" t="s">
        <v>345</v>
      </c>
      <c r="EG110" s="22" t="s">
        <v>345</v>
      </c>
      <c r="EH110" s="22" t="s">
        <v>345</v>
      </c>
      <c r="EI110" s="22" t="s">
        <v>345</v>
      </c>
      <c r="EJ110" s="22" t="s">
        <v>345</v>
      </c>
      <c r="EK110" s="22" t="s">
        <v>345</v>
      </c>
      <c r="EL110" s="22" t="s">
        <v>345</v>
      </c>
      <c r="EM110" s="22" t="s">
        <v>345</v>
      </c>
      <c r="EN110" s="22" t="s">
        <v>345</v>
      </c>
      <c r="EO110" s="22" t="s">
        <v>345</v>
      </c>
      <c r="EP110" s="22" t="s">
        <v>345</v>
      </c>
      <c r="EQ110" s="22" t="s">
        <v>345</v>
      </c>
      <c r="ER110" s="22" t="s">
        <v>345</v>
      </c>
      <c r="ES110" s="22" t="s">
        <v>345</v>
      </c>
      <c r="ET110" s="22" t="s">
        <v>345</v>
      </c>
      <c r="EU110" s="22" t="s">
        <v>345</v>
      </c>
      <c r="EV110" s="22" t="s">
        <v>345</v>
      </c>
      <c r="EW110" s="22" t="s">
        <v>345</v>
      </c>
      <c r="EX110" s="22" t="s">
        <v>345</v>
      </c>
      <c r="EY110" s="22" t="s">
        <v>345</v>
      </c>
      <c r="EZ110" s="22" t="s">
        <v>345</v>
      </c>
      <c r="FA110" s="22" t="s">
        <v>345</v>
      </c>
      <c r="FB110" s="22" t="s">
        <v>345</v>
      </c>
      <c r="FC110" s="22" t="s">
        <v>345</v>
      </c>
      <c r="FD110" s="22" t="s">
        <v>345</v>
      </c>
      <c r="FE110" s="22" t="s">
        <v>345</v>
      </c>
      <c r="FF110" s="22" t="s">
        <v>345</v>
      </c>
      <c r="FG110" s="22" t="s">
        <v>345</v>
      </c>
      <c r="FH110" s="22" t="s">
        <v>345</v>
      </c>
      <c r="FI110" s="22" t="s">
        <v>345</v>
      </c>
      <c r="FJ110" s="22" t="s">
        <v>345</v>
      </c>
      <c r="FK110" s="22" t="s">
        <v>345</v>
      </c>
      <c r="FL110" s="22" t="s">
        <v>345</v>
      </c>
      <c r="FM110" s="22" t="s">
        <v>345</v>
      </c>
      <c r="FN110" s="22" t="s">
        <v>345</v>
      </c>
      <c r="FO110" s="22" t="s">
        <v>345</v>
      </c>
      <c r="FP110" s="75">
        <v>1151.7663624591589</v>
      </c>
      <c r="FQ110" s="22" t="s">
        <v>345</v>
      </c>
      <c r="FR110" s="22" t="s">
        <v>345</v>
      </c>
      <c r="FS110" s="22" t="s">
        <v>345</v>
      </c>
      <c r="FT110" s="22" t="s">
        <v>345</v>
      </c>
      <c r="FU110" s="22" t="s">
        <v>345</v>
      </c>
      <c r="FV110" s="22" t="s">
        <v>345</v>
      </c>
      <c r="FW110" s="22" t="s">
        <v>345</v>
      </c>
      <c r="FX110" s="22" t="s">
        <v>345</v>
      </c>
      <c r="FY110" s="22" t="s">
        <v>345</v>
      </c>
      <c r="FZ110" s="22" t="s">
        <v>345</v>
      </c>
      <c r="GA110" s="63" t="s">
        <v>345</v>
      </c>
      <c r="GB110" s="22" t="s">
        <v>345</v>
      </c>
      <c r="GC110" s="63"/>
    </row>
    <row r="111" spans="1:185">
      <c r="A111" s="66">
        <v>1889</v>
      </c>
      <c r="B111" s="22">
        <v>2337.2069932685117</v>
      </c>
      <c r="C111" s="22">
        <v>3378.5000826309697</v>
      </c>
      <c r="D111" s="22">
        <v>2399.6309314586997</v>
      </c>
      <c r="E111" s="22">
        <v>1326.5877305877304</v>
      </c>
      <c r="F111" s="22">
        <v>2322.4284321567839</v>
      </c>
      <c r="G111" s="22">
        <v>2379.2176369390227</v>
      </c>
      <c r="H111" s="22">
        <v>1688.6782474613653</v>
      </c>
      <c r="I111" s="22">
        <v>3356.4344148804803</v>
      </c>
      <c r="J111" s="22">
        <v>1675.0554145470262</v>
      </c>
      <c r="K111" s="22">
        <v>1598.8753502828704</v>
      </c>
      <c r="L111" s="22">
        <v>4557.5059422533741</v>
      </c>
      <c r="M111" s="22">
        <v>4023.7664210016674</v>
      </c>
      <c r="N111" s="63">
        <v>2672.6482207282588</v>
      </c>
      <c r="O111" s="74" t="s">
        <v>345</v>
      </c>
      <c r="P111" s="22">
        <v>1499.6745034668581</v>
      </c>
      <c r="Q111" s="22">
        <v>1088.2647943831494</v>
      </c>
      <c r="R111" s="22">
        <v>1630.4446204321757</v>
      </c>
      <c r="S111" s="22" t="s">
        <v>345</v>
      </c>
      <c r="T111" s="68"/>
      <c r="U111" s="22">
        <v>4746.8563864990074</v>
      </c>
      <c r="V111" s="22">
        <v>3701.25</v>
      </c>
      <c r="W111" s="22">
        <v>2239.21726618705</v>
      </c>
      <c r="X111" s="22">
        <v>3413.28044375645</v>
      </c>
      <c r="Y111" s="63">
        <v>3392.1230743066089</v>
      </c>
      <c r="Z111" s="22" t="s">
        <v>345</v>
      </c>
      <c r="AA111" s="22" t="s">
        <v>345</v>
      </c>
      <c r="AB111" s="22" t="s">
        <v>345</v>
      </c>
      <c r="AC111" s="22" t="s">
        <v>345</v>
      </c>
      <c r="AD111" s="22" t="s">
        <v>345</v>
      </c>
      <c r="AE111" s="22" t="s">
        <v>345</v>
      </c>
      <c r="AF111" s="22" t="s">
        <v>345</v>
      </c>
      <c r="AH111" s="22" t="s">
        <v>345</v>
      </c>
      <c r="AI111" s="22" t="s">
        <v>345</v>
      </c>
      <c r="AJ111" s="22" t="s">
        <v>345</v>
      </c>
      <c r="AK111" s="22" t="s">
        <v>345</v>
      </c>
      <c r="AL111" s="22" t="s">
        <v>345</v>
      </c>
      <c r="AM111" s="22"/>
      <c r="AN111" s="22"/>
      <c r="AO111" s="63" t="s">
        <v>345</v>
      </c>
      <c r="AP111" s="22" t="s">
        <v>345</v>
      </c>
      <c r="AQ111" s="22" t="s">
        <v>345</v>
      </c>
      <c r="AR111" s="63" t="s">
        <v>345</v>
      </c>
      <c r="AS111" s="22" t="s">
        <v>345</v>
      </c>
      <c r="AT111" s="22" t="s">
        <v>345</v>
      </c>
      <c r="AU111" s="22" t="s">
        <v>345</v>
      </c>
      <c r="AV111" s="22" t="s">
        <v>345</v>
      </c>
      <c r="AW111" s="22" t="s">
        <v>345</v>
      </c>
      <c r="AX111" s="22" t="s">
        <v>345</v>
      </c>
      <c r="AY111" s="22" t="s">
        <v>345</v>
      </c>
      <c r="AZ111" s="22" t="s">
        <v>345</v>
      </c>
      <c r="BA111" s="22" t="s">
        <v>345</v>
      </c>
      <c r="BB111" s="22" t="s">
        <v>345</v>
      </c>
      <c r="BC111" s="22" t="s">
        <v>345</v>
      </c>
      <c r="BD111" s="22" t="s">
        <v>345</v>
      </c>
      <c r="BE111" s="22" t="s">
        <v>345</v>
      </c>
      <c r="BF111" s="22" t="s">
        <v>345</v>
      </c>
      <c r="BG111" s="22" t="s">
        <v>345</v>
      </c>
      <c r="BH111" s="63">
        <v>869.85854224702427</v>
      </c>
      <c r="BI111" s="22">
        <v>2690.0326809246335</v>
      </c>
      <c r="BJ111" s="22">
        <v>789.28110202324569</v>
      </c>
      <c r="BK111" s="22">
        <v>1858.3605170223955</v>
      </c>
      <c r="BL111" s="22">
        <v>721.23183658948574</v>
      </c>
      <c r="BM111" s="22"/>
      <c r="BN111" s="22">
        <v>569.05902530610126</v>
      </c>
      <c r="BO111" s="22">
        <v>2415.151515151515</v>
      </c>
      <c r="BP111" s="22">
        <v>869.02286851221163</v>
      </c>
      <c r="BQ111" s="63" t="s">
        <v>345</v>
      </c>
      <c r="BR111" s="22" t="s">
        <v>345</v>
      </c>
      <c r="BS111" s="22" t="s">
        <v>345</v>
      </c>
      <c r="BT111" s="72"/>
      <c r="BU111" s="22" t="s">
        <v>345</v>
      </c>
      <c r="BV111" s="22" t="s">
        <v>345</v>
      </c>
      <c r="BW111" s="22" t="s">
        <v>345</v>
      </c>
      <c r="BX111" s="22" t="s">
        <v>345</v>
      </c>
      <c r="BY111" s="22" t="s">
        <v>345</v>
      </c>
      <c r="BZ111" s="22" t="s">
        <v>345</v>
      </c>
      <c r="CA111" s="22" t="s">
        <v>345</v>
      </c>
      <c r="CB111" s="22" t="s">
        <v>345</v>
      </c>
      <c r="CC111" s="22" t="s">
        <v>345</v>
      </c>
      <c r="CD111" s="22" t="s">
        <v>345</v>
      </c>
      <c r="CE111" s="22" t="s">
        <v>345</v>
      </c>
      <c r="CF111" s="22" t="s">
        <v>345</v>
      </c>
      <c r="CG111" s="37" t="s">
        <v>345</v>
      </c>
      <c r="CH111" s="22" t="s">
        <v>345</v>
      </c>
      <c r="CI111" s="63" t="s">
        <v>345</v>
      </c>
      <c r="CJ111" s="22" t="s">
        <v>345</v>
      </c>
      <c r="CK111" s="22">
        <v>559.19263752353061</v>
      </c>
      <c r="CL111" s="22">
        <v>682.47592523274511</v>
      </c>
      <c r="CM111" s="22">
        <v>932.67486393872196</v>
      </c>
      <c r="CN111" s="22" t="s">
        <v>345</v>
      </c>
      <c r="CO111" s="22"/>
      <c r="CP111" s="22" t="s">
        <v>345</v>
      </c>
      <c r="CQ111" s="22"/>
      <c r="CR111" s="22" t="s">
        <v>345</v>
      </c>
      <c r="CS111" s="22" t="s">
        <v>345</v>
      </c>
      <c r="CT111" s="22" t="s">
        <v>345</v>
      </c>
      <c r="CU111" s="22" t="s">
        <v>345</v>
      </c>
      <c r="CV111" s="22" t="s">
        <v>345</v>
      </c>
      <c r="CW111" s="22" t="s">
        <v>345</v>
      </c>
      <c r="CX111" s="22"/>
      <c r="CY111" s="22">
        <v>901.54032014497136</v>
      </c>
      <c r="CZ111" s="63" t="s">
        <v>345</v>
      </c>
      <c r="DA111" s="22" t="s">
        <v>345</v>
      </c>
      <c r="DB111" s="22" t="s">
        <v>345</v>
      </c>
      <c r="DC111" s="22" t="s">
        <v>345</v>
      </c>
      <c r="DD111" s="22" t="s">
        <v>345</v>
      </c>
      <c r="DE111" s="22" t="s">
        <v>345</v>
      </c>
      <c r="DF111" s="22" t="s">
        <v>345</v>
      </c>
      <c r="DG111" s="22" t="s">
        <v>345</v>
      </c>
      <c r="DH111" s="63" t="s">
        <v>345</v>
      </c>
      <c r="DI111" s="22" t="s">
        <v>345</v>
      </c>
      <c r="DJ111" s="22" t="s">
        <v>345</v>
      </c>
      <c r="DK111" s="22" t="s">
        <v>345</v>
      </c>
      <c r="DL111" s="22" t="s">
        <v>345</v>
      </c>
      <c r="DM111" s="22" t="s">
        <v>345</v>
      </c>
      <c r="DN111" s="22" t="s">
        <v>345</v>
      </c>
      <c r="DO111" s="22" t="s">
        <v>345</v>
      </c>
      <c r="DP111" s="22" t="s">
        <v>345</v>
      </c>
      <c r="DQ111" s="22" t="s">
        <v>345</v>
      </c>
      <c r="DR111" s="22" t="s">
        <v>345</v>
      </c>
      <c r="DS111" s="22" t="s">
        <v>345</v>
      </c>
      <c r="DT111" s="22" t="s">
        <v>345</v>
      </c>
      <c r="DU111" s="22" t="s">
        <v>345</v>
      </c>
      <c r="DV111" s="22" t="s">
        <v>345</v>
      </c>
      <c r="DW111" s="22" t="s">
        <v>345</v>
      </c>
      <c r="DX111" s="63" t="s">
        <v>345</v>
      </c>
      <c r="DY111" s="63" t="s">
        <v>345</v>
      </c>
      <c r="DZ111" s="22" t="s">
        <v>345</v>
      </c>
      <c r="EA111" s="22" t="s">
        <v>345</v>
      </c>
      <c r="EB111" s="22" t="s">
        <v>345</v>
      </c>
      <c r="EC111" s="22" t="s">
        <v>345</v>
      </c>
      <c r="ED111" s="22" t="s">
        <v>345</v>
      </c>
      <c r="EE111" s="22" t="s">
        <v>345</v>
      </c>
      <c r="EF111" s="22" t="s">
        <v>345</v>
      </c>
      <c r="EG111" s="22" t="s">
        <v>345</v>
      </c>
      <c r="EH111" s="22" t="s">
        <v>345</v>
      </c>
      <c r="EI111" s="22" t="s">
        <v>345</v>
      </c>
      <c r="EJ111" s="22" t="s">
        <v>345</v>
      </c>
      <c r="EK111" s="22" t="s">
        <v>345</v>
      </c>
      <c r="EL111" s="22" t="s">
        <v>345</v>
      </c>
      <c r="EM111" s="22" t="s">
        <v>345</v>
      </c>
      <c r="EN111" s="22" t="s">
        <v>345</v>
      </c>
      <c r="EO111" s="22" t="s">
        <v>345</v>
      </c>
      <c r="EP111" s="22" t="s">
        <v>345</v>
      </c>
      <c r="EQ111" s="22" t="s">
        <v>345</v>
      </c>
      <c r="ER111" s="22" t="s">
        <v>345</v>
      </c>
      <c r="ES111" s="22" t="s">
        <v>345</v>
      </c>
      <c r="ET111" s="22" t="s">
        <v>345</v>
      </c>
      <c r="EU111" s="22" t="s">
        <v>345</v>
      </c>
      <c r="EV111" s="22" t="s">
        <v>345</v>
      </c>
      <c r="EW111" s="22" t="s">
        <v>345</v>
      </c>
      <c r="EX111" s="22" t="s">
        <v>345</v>
      </c>
      <c r="EY111" s="22" t="s">
        <v>345</v>
      </c>
      <c r="EZ111" s="22" t="s">
        <v>345</v>
      </c>
      <c r="FA111" s="22" t="s">
        <v>345</v>
      </c>
      <c r="FB111" s="22" t="s">
        <v>345</v>
      </c>
      <c r="FC111" s="22" t="s">
        <v>345</v>
      </c>
      <c r="FD111" s="22" t="s">
        <v>345</v>
      </c>
      <c r="FE111" s="22" t="s">
        <v>345</v>
      </c>
      <c r="FF111" s="22" t="s">
        <v>345</v>
      </c>
      <c r="FG111" s="22" t="s">
        <v>345</v>
      </c>
      <c r="FH111" s="22" t="s">
        <v>345</v>
      </c>
      <c r="FI111" s="22" t="s">
        <v>345</v>
      </c>
      <c r="FJ111" s="22" t="s">
        <v>345</v>
      </c>
      <c r="FK111" s="22" t="s">
        <v>345</v>
      </c>
      <c r="FL111" s="22" t="s">
        <v>345</v>
      </c>
      <c r="FM111" s="22" t="s">
        <v>345</v>
      </c>
      <c r="FN111" s="22" t="s">
        <v>345</v>
      </c>
      <c r="FO111" s="22" t="s">
        <v>345</v>
      </c>
      <c r="FP111" s="75">
        <v>1140.0091789882729</v>
      </c>
      <c r="FQ111" s="22" t="s">
        <v>345</v>
      </c>
      <c r="FR111" s="22" t="s">
        <v>345</v>
      </c>
      <c r="FS111" s="22" t="s">
        <v>345</v>
      </c>
      <c r="FT111" s="22" t="s">
        <v>345</v>
      </c>
      <c r="FU111" s="22" t="s">
        <v>345</v>
      </c>
      <c r="FV111" s="22" t="s">
        <v>345</v>
      </c>
      <c r="FW111" s="22" t="s">
        <v>345</v>
      </c>
      <c r="FX111" s="22" t="s">
        <v>345</v>
      </c>
      <c r="FY111" s="22" t="s">
        <v>345</v>
      </c>
      <c r="FZ111" s="22" t="s">
        <v>345</v>
      </c>
      <c r="GA111" s="63" t="s">
        <v>345</v>
      </c>
      <c r="GB111" s="22" t="s">
        <v>345</v>
      </c>
      <c r="GC111" s="63"/>
    </row>
    <row r="112" spans="1:185">
      <c r="A112" s="66">
        <v>1890</v>
      </c>
      <c r="B112" s="22">
        <v>2443.3559510567297</v>
      </c>
      <c r="C112" s="22">
        <v>3427.8480971128606</v>
      </c>
      <c r="D112" s="22">
        <v>2523.2432432432433</v>
      </c>
      <c r="E112" s="22">
        <v>1381.0401861252117</v>
      </c>
      <c r="F112" s="22">
        <v>2376.012445644024</v>
      </c>
      <c r="G112" s="22">
        <v>2427.8085995756928</v>
      </c>
      <c r="H112" s="22">
        <v>1689.6597609403432</v>
      </c>
      <c r="I112" s="22">
        <v>3186.2092809685505</v>
      </c>
      <c r="J112" s="22">
        <v>1709.4871086513269</v>
      </c>
      <c r="K112" s="22">
        <v>1635.4983864786632</v>
      </c>
      <c r="L112" s="22">
        <v>4830.0357673295257</v>
      </c>
      <c r="M112" s="22">
        <v>4008.7886354541815</v>
      </c>
      <c r="N112" s="63">
        <v>2702.6020757840779</v>
      </c>
      <c r="O112" s="74" t="s">
        <v>345</v>
      </c>
      <c r="P112" s="22">
        <v>1416.0262897407642</v>
      </c>
      <c r="Q112" s="22">
        <v>1127.8838504375497</v>
      </c>
      <c r="R112" s="22">
        <v>1624.0919074167934</v>
      </c>
      <c r="S112" s="22">
        <v>2027.9027902790281</v>
      </c>
      <c r="T112" s="68">
        <v>2546.8261982162894</v>
      </c>
      <c r="U112" s="22">
        <v>4457.6762149983906</v>
      </c>
      <c r="V112" s="22">
        <v>3755.4766917293236</v>
      </c>
      <c r="W112" s="22">
        <v>2378.3773891825945</v>
      </c>
      <c r="X112" s="22">
        <v>3391.898281254937</v>
      </c>
      <c r="Y112" s="63">
        <v>3372.0162934770538</v>
      </c>
      <c r="Z112" s="22">
        <v>597.79614325068871</v>
      </c>
      <c r="AA112" s="22"/>
      <c r="AB112" s="22">
        <v>1505.0208833200036</v>
      </c>
      <c r="AC112" s="22">
        <v>1472.5158562367865</v>
      </c>
      <c r="AD112" s="22">
        <v>1284.0203027916339</v>
      </c>
      <c r="AE112" s="22">
        <v>1246.0233297985153</v>
      </c>
      <c r="AF112" s="22">
        <v>776.11629952064834</v>
      </c>
      <c r="AG112" s="63">
        <v>1275.8383447328115</v>
      </c>
      <c r="AH112" s="22" t="s">
        <v>345</v>
      </c>
      <c r="AI112" s="22" t="s">
        <v>345</v>
      </c>
      <c r="AJ112" s="22" t="s">
        <v>345</v>
      </c>
      <c r="AK112" s="22" t="s">
        <v>345</v>
      </c>
      <c r="AL112" s="22" t="s">
        <v>345</v>
      </c>
      <c r="AM112" s="22"/>
      <c r="AN112" s="22"/>
      <c r="AO112" s="63" t="s">
        <v>345</v>
      </c>
      <c r="AP112" s="22" t="s">
        <v>345</v>
      </c>
      <c r="AQ112" s="22" t="s">
        <v>345</v>
      </c>
      <c r="AR112" s="63" t="s">
        <v>345</v>
      </c>
      <c r="AS112" s="22" t="s">
        <v>345</v>
      </c>
      <c r="AT112" s="22" t="s">
        <v>345</v>
      </c>
      <c r="AU112" s="22" t="s">
        <v>345</v>
      </c>
      <c r="AV112" s="22" t="s">
        <v>345</v>
      </c>
      <c r="AW112" s="22" t="s">
        <v>345</v>
      </c>
      <c r="AX112" s="22" t="s">
        <v>345</v>
      </c>
      <c r="AY112" s="22" t="s">
        <v>345</v>
      </c>
      <c r="AZ112" s="22" t="s">
        <v>345</v>
      </c>
      <c r="BA112" s="22" t="s">
        <v>345</v>
      </c>
      <c r="BB112" s="22" t="s">
        <v>345</v>
      </c>
      <c r="BC112" s="22" t="s">
        <v>345</v>
      </c>
      <c r="BD112" s="22" t="s">
        <v>345</v>
      </c>
      <c r="BE112" s="22" t="s">
        <v>345</v>
      </c>
      <c r="BF112" s="22" t="s">
        <v>345</v>
      </c>
      <c r="BG112" s="22" t="s">
        <v>345</v>
      </c>
      <c r="BH112" s="63">
        <v>866.27887746411454</v>
      </c>
      <c r="BI112" s="22">
        <v>2416.4500372970028</v>
      </c>
      <c r="BJ112" s="22">
        <v>793.50658497077268</v>
      </c>
      <c r="BK112" s="22">
        <v>1966.4470729562138</v>
      </c>
      <c r="BL112" s="22">
        <v>717.62567740653822</v>
      </c>
      <c r="BM112" s="22">
        <v>976.23041117339494</v>
      </c>
      <c r="BN112" s="22">
        <v>565.99959431954005</v>
      </c>
      <c r="BO112" s="22">
        <v>2147.2303206997085</v>
      </c>
      <c r="BP112" s="22">
        <v>866.66420325416357</v>
      </c>
      <c r="BQ112" s="63">
        <v>1052.4448416624907</v>
      </c>
      <c r="BR112" s="22" t="s">
        <v>345</v>
      </c>
      <c r="BS112" s="22" t="s">
        <v>345</v>
      </c>
      <c r="BT112" s="72">
        <v>1510</v>
      </c>
      <c r="BU112" s="22" t="s">
        <v>345</v>
      </c>
      <c r="BV112" s="22">
        <v>483.0657521455247</v>
      </c>
      <c r="BW112" s="22" t="s">
        <v>345</v>
      </c>
      <c r="BX112" s="22" t="s">
        <v>345</v>
      </c>
      <c r="BY112" s="22" t="s">
        <v>345</v>
      </c>
      <c r="BZ112" s="22" t="s">
        <v>345</v>
      </c>
      <c r="CA112" s="22">
        <v>552.77538107563998</v>
      </c>
      <c r="CB112" s="22" t="s">
        <v>345</v>
      </c>
      <c r="CC112" s="22" t="s">
        <v>345</v>
      </c>
      <c r="CD112" s="22" t="s">
        <v>345</v>
      </c>
      <c r="CE112" s="22" t="s">
        <v>345</v>
      </c>
      <c r="CF112" s="22" t="s">
        <v>345</v>
      </c>
      <c r="CG112" s="63" t="s">
        <v>345</v>
      </c>
      <c r="CH112" s="22" t="s">
        <v>345</v>
      </c>
      <c r="CI112" s="63" t="s">
        <v>345</v>
      </c>
      <c r="CJ112" s="22">
        <v>540.47105263157891</v>
      </c>
      <c r="CK112" s="22">
        <v>584.14095971047038</v>
      </c>
      <c r="CL112" s="22">
        <v>657.08077035519693</v>
      </c>
      <c r="CM112" s="22">
        <v>1011.941961723682</v>
      </c>
      <c r="CN112" s="22" t="s">
        <v>345</v>
      </c>
      <c r="CO112" s="22"/>
      <c r="CP112" s="22">
        <v>783.95802098950526</v>
      </c>
      <c r="CQ112" s="22"/>
      <c r="CR112" s="22" t="s">
        <v>345</v>
      </c>
      <c r="CS112" s="22" t="s">
        <v>345</v>
      </c>
      <c r="CT112" s="22" t="s">
        <v>345</v>
      </c>
      <c r="CU112" s="22" t="s">
        <v>345</v>
      </c>
      <c r="CV112" s="22" t="s">
        <v>345</v>
      </c>
      <c r="CW112" s="22" t="s">
        <v>345</v>
      </c>
      <c r="CX112" s="22"/>
      <c r="CY112" s="22">
        <v>1045.169009871373</v>
      </c>
      <c r="CZ112" s="63" t="s">
        <v>345</v>
      </c>
      <c r="DA112" s="22" t="s">
        <v>345</v>
      </c>
      <c r="DB112" s="22" t="s">
        <v>345</v>
      </c>
      <c r="DC112" s="22" t="s">
        <v>345</v>
      </c>
      <c r="DD112" s="22" t="s">
        <v>345</v>
      </c>
      <c r="DE112" s="22" t="s">
        <v>345</v>
      </c>
      <c r="DF112" s="22" t="s">
        <v>345</v>
      </c>
      <c r="DG112" s="22" t="s">
        <v>345</v>
      </c>
      <c r="DH112" s="63" t="s">
        <v>345</v>
      </c>
      <c r="DI112" s="22" t="s">
        <v>345</v>
      </c>
      <c r="DJ112" s="22" t="s">
        <v>345</v>
      </c>
      <c r="DK112" s="22" t="s">
        <v>345</v>
      </c>
      <c r="DL112" s="22" t="s">
        <v>345</v>
      </c>
      <c r="DM112" s="22" t="s">
        <v>345</v>
      </c>
      <c r="DN112" s="22" t="s">
        <v>345</v>
      </c>
      <c r="DO112" s="22" t="s">
        <v>345</v>
      </c>
      <c r="DP112" s="22" t="s">
        <v>345</v>
      </c>
      <c r="DQ112" s="22" t="s">
        <v>345</v>
      </c>
      <c r="DR112" s="22" t="s">
        <v>345</v>
      </c>
      <c r="DS112" s="22" t="s">
        <v>345</v>
      </c>
      <c r="DT112" s="22" t="s">
        <v>345</v>
      </c>
      <c r="DU112" s="22" t="s">
        <v>345</v>
      </c>
      <c r="DV112" s="22" t="s">
        <v>345</v>
      </c>
      <c r="DW112" s="22" t="s">
        <v>345</v>
      </c>
      <c r="DX112" s="63" t="s">
        <v>345</v>
      </c>
      <c r="DY112" s="63" t="s">
        <v>345</v>
      </c>
      <c r="DZ112" s="22" t="s">
        <v>345</v>
      </c>
      <c r="EA112" s="22" t="s">
        <v>345</v>
      </c>
      <c r="EB112" s="22" t="s">
        <v>345</v>
      </c>
      <c r="EC112" s="22" t="s">
        <v>345</v>
      </c>
      <c r="ED112" s="22" t="s">
        <v>345</v>
      </c>
      <c r="EE112" s="22" t="s">
        <v>345</v>
      </c>
      <c r="EF112" s="22" t="s">
        <v>345</v>
      </c>
      <c r="EG112" s="22" t="s">
        <v>345</v>
      </c>
      <c r="EH112" s="22" t="s">
        <v>345</v>
      </c>
      <c r="EI112" s="22" t="s">
        <v>345</v>
      </c>
      <c r="EJ112" s="22" t="s">
        <v>345</v>
      </c>
      <c r="EK112" s="22" t="s">
        <v>345</v>
      </c>
      <c r="EL112" s="22" t="s">
        <v>345</v>
      </c>
      <c r="EM112" s="22" t="s">
        <v>345</v>
      </c>
      <c r="EN112" s="22" t="s">
        <v>345</v>
      </c>
      <c r="EO112" s="22" t="s">
        <v>345</v>
      </c>
      <c r="EP112" s="22" t="s">
        <v>345</v>
      </c>
      <c r="EQ112" s="22" t="s">
        <v>345</v>
      </c>
      <c r="ER112" s="22" t="s">
        <v>345</v>
      </c>
      <c r="ES112" s="22" t="s">
        <v>345</v>
      </c>
      <c r="ET112" s="22" t="s">
        <v>345</v>
      </c>
      <c r="EU112" s="22" t="s">
        <v>345</v>
      </c>
      <c r="EV112" s="22" t="s">
        <v>345</v>
      </c>
      <c r="EW112" s="22" t="s">
        <v>345</v>
      </c>
      <c r="EX112" s="22" t="s">
        <v>345</v>
      </c>
      <c r="EY112" s="22" t="s">
        <v>345</v>
      </c>
      <c r="EZ112" s="22" t="s">
        <v>345</v>
      </c>
      <c r="FA112" s="22" t="s">
        <v>345</v>
      </c>
      <c r="FB112" s="22" t="s">
        <v>345</v>
      </c>
      <c r="FC112" s="22" t="s">
        <v>345</v>
      </c>
      <c r="FD112" s="22" t="s">
        <v>345</v>
      </c>
      <c r="FE112" s="22" t="s">
        <v>345</v>
      </c>
      <c r="FF112" s="22" t="s">
        <v>345</v>
      </c>
      <c r="FG112" s="22" t="s">
        <v>345</v>
      </c>
      <c r="FH112" s="22" t="s">
        <v>345</v>
      </c>
      <c r="FI112" s="22" t="s">
        <v>345</v>
      </c>
      <c r="FJ112" s="22" t="s">
        <v>345</v>
      </c>
      <c r="FK112" s="22" t="s">
        <v>345</v>
      </c>
      <c r="FL112" s="22" t="s">
        <v>345</v>
      </c>
      <c r="FM112" s="22" t="s">
        <v>345</v>
      </c>
      <c r="FN112" s="22" t="s">
        <v>345</v>
      </c>
      <c r="FO112" s="22" t="s">
        <v>345</v>
      </c>
      <c r="FP112" s="75">
        <v>1148.3918428837314</v>
      </c>
      <c r="FQ112" s="22" t="s">
        <v>345</v>
      </c>
      <c r="FR112" s="22" t="s">
        <v>345</v>
      </c>
      <c r="FS112" s="22" t="s">
        <v>345</v>
      </c>
      <c r="FT112" s="22" t="s">
        <v>345</v>
      </c>
      <c r="FU112" s="22" t="s">
        <v>345</v>
      </c>
      <c r="FV112" s="22" t="s">
        <v>345</v>
      </c>
      <c r="FW112" s="22" t="s">
        <v>345</v>
      </c>
      <c r="FX112" s="22" t="s">
        <v>345</v>
      </c>
      <c r="FY112" s="22" t="s">
        <v>345</v>
      </c>
      <c r="FZ112" s="22" t="s">
        <v>345</v>
      </c>
      <c r="GA112" s="63" t="s">
        <v>345</v>
      </c>
      <c r="GB112" s="22" t="s">
        <v>345</v>
      </c>
      <c r="GC112" s="63"/>
    </row>
    <row r="113" spans="1:185">
      <c r="A113" s="66">
        <v>1891</v>
      </c>
      <c r="B113" s="22">
        <v>2506.147998531032</v>
      </c>
      <c r="C113" s="22">
        <v>3395.2804996755358</v>
      </c>
      <c r="D113" s="22">
        <v>2555.1795759411511</v>
      </c>
      <c r="E113" s="22">
        <v>1350.390142021721</v>
      </c>
      <c r="F113" s="22">
        <v>2432.0610509466524</v>
      </c>
      <c r="G113" s="22">
        <v>2396.5457832076295</v>
      </c>
      <c r="H113" s="22">
        <v>1712.2909479734342</v>
      </c>
      <c r="I113" s="22">
        <v>3158.5028496107575</v>
      </c>
      <c r="J113" s="22">
        <v>1712.278578264481</v>
      </c>
      <c r="K113" s="22">
        <v>1724.4525507088033</v>
      </c>
      <c r="L113" s="22">
        <v>4558.058145519467</v>
      </c>
      <c r="M113" s="22">
        <v>3975.1717369451358</v>
      </c>
      <c r="N113" s="63">
        <v>2703.0336323459792</v>
      </c>
      <c r="O113" s="74" t="s">
        <v>345</v>
      </c>
      <c r="P113" s="22">
        <v>1234.4359515469175</v>
      </c>
      <c r="Q113" s="22">
        <v>1099.4475138121547</v>
      </c>
      <c r="R113" s="22">
        <v>1653.6779546983628</v>
      </c>
      <c r="S113" s="22" t="s">
        <v>345</v>
      </c>
      <c r="T113" s="68" t="s">
        <v>345</v>
      </c>
      <c r="U113" s="22">
        <v>4666.4580725907381</v>
      </c>
      <c r="V113" s="22">
        <v>3731.0608308605342</v>
      </c>
      <c r="W113" s="22">
        <v>2408.726468222043</v>
      </c>
      <c r="X113" s="22">
        <v>3467.2636507150369</v>
      </c>
      <c r="Y113" s="63">
        <v>3450.2104990878643</v>
      </c>
      <c r="Z113" s="22" t="s">
        <v>345</v>
      </c>
      <c r="AA113" s="22" t="s">
        <v>345</v>
      </c>
      <c r="AB113" s="22" t="s">
        <v>345</v>
      </c>
      <c r="AC113" s="22" t="s">
        <v>345</v>
      </c>
      <c r="AD113" s="22" t="s">
        <v>345</v>
      </c>
      <c r="AE113" s="22" t="s">
        <v>345</v>
      </c>
      <c r="AF113" s="22" t="s">
        <v>345</v>
      </c>
      <c r="AG113" s="63" t="s">
        <v>345</v>
      </c>
      <c r="AH113" s="22" t="s">
        <v>345</v>
      </c>
      <c r="AI113" s="22" t="s">
        <v>345</v>
      </c>
      <c r="AJ113" s="22" t="s">
        <v>345</v>
      </c>
      <c r="AK113" s="22" t="s">
        <v>345</v>
      </c>
      <c r="AL113" s="22" t="s">
        <v>345</v>
      </c>
      <c r="AM113" s="22"/>
      <c r="AN113" s="22"/>
      <c r="AO113" s="63" t="s">
        <v>345</v>
      </c>
      <c r="AP113" s="22" t="s">
        <v>345</v>
      </c>
      <c r="AQ113" s="22" t="s">
        <v>345</v>
      </c>
      <c r="AR113" s="63" t="s">
        <v>345</v>
      </c>
      <c r="AS113" s="22" t="s">
        <v>345</v>
      </c>
      <c r="AT113" s="22" t="s">
        <v>345</v>
      </c>
      <c r="AU113" s="22" t="s">
        <v>345</v>
      </c>
      <c r="AV113" s="22" t="s">
        <v>345</v>
      </c>
      <c r="AW113" s="22" t="s">
        <v>345</v>
      </c>
      <c r="AX113" s="22" t="s">
        <v>345</v>
      </c>
      <c r="AY113" s="22" t="s">
        <v>345</v>
      </c>
      <c r="AZ113" s="22" t="s">
        <v>345</v>
      </c>
      <c r="BA113" s="22" t="s">
        <v>345</v>
      </c>
      <c r="BB113" s="22" t="s">
        <v>345</v>
      </c>
      <c r="BC113" s="22" t="s">
        <v>345</v>
      </c>
      <c r="BD113" s="22" t="s">
        <v>345</v>
      </c>
      <c r="BE113" s="22" t="s">
        <v>345</v>
      </c>
      <c r="BF113" s="22" t="s">
        <v>345</v>
      </c>
      <c r="BG113" s="22" t="s">
        <v>345</v>
      </c>
      <c r="BH113" s="63">
        <v>793.49236021162017</v>
      </c>
      <c r="BI113" s="22">
        <v>2278.3955693211919</v>
      </c>
      <c r="BJ113" s="22">
        <v>772.54281587454432</v>
      </c>
      <c r="BK113" s="22">
        <v>2098.750730787619</v>
      </c>
      <c r="BL113" s="22">
        <v>714.03754901950538</v>
      </c>
      <c r="BM113" s="22"/>
      <c r="BN113" s="22">
        <v>563.88890271427715</v>
      </c>
      <c r="BO113" s="22">
        <v>2290.3682719546741</v>
      </c>
      <c r="BP113" s="22">
        <v>864.31193978598935</v>
      </c>
      <c r="BQ113" s="63" t="s">
        <v>345</v>
      </c>
      <c r="BR113" s="22" t="s">
        <v>345</v>
      </c>
      <c r="BS113" s="22" t="s">
        <v>345</v>
      </c>
      <c r="BT113" s="72"/>
      <c r="BU113" s="22" t="s">
        <v>345</v>
      </c>
      <c r="BV113" s="22" t="s">
        <v>345</v>
      </c>
      <c r="BW113" s="22" t="s">
        <v>345</v>
      </c>
      <c r="BX113" s="22" t="s">
        <v>345</v>
      </c>
      <c r="BY113" s="22" t="s">
        <v>345</v>
      </c>
      <c r="BZ113" s="22" t="s">
        <v>345</v>
      </c>
      <c r="CA113" s="22" t="s">
        <v>345</v>
      </c>
      <c r="CB113" s="22" t="s">
        <v>345</v>
      </c>
      <c r="CC113" s="22" t="s">
        <v>345</v>
      </c>
      <c r="CD113" s="22" t="s">
        <v>345</v>
      </c>
      <c r="CE113" s="22" t="s">
        <v>345</v>
      </c>
      <c r="CF113" s="22" t="s">
        <v>345</v>
      </c>
      <c r="CG113" s="63" t="s">
        <v>345</v>
      </c>
      <c r="CH113" s="22" t="s">
        <v>345</v>
      </c>
      <c r="CI113" s="63" t="s">
        <v>345</v>
      </c>
      <c r="CJ113" s="22" t="s">
        <v>345</v>
      </c>
      <c r="CK113" s="22">
        <v>529.49555531755379</v>
      </c>
      <c r="CL113" s="22">
        <v>669.1202648671848</v>
      </c>
      <c r="CM113" s="22">
        <v>956.43801386825157</v>
      </c>
      <c r="CN113" s="22" t="s">
        <v>345</v>
      </c>
      <c r="CO113" s="22"/>
      <c r="CP113" s="22" t="s">
        <v>345</v>
      </c>
      <c r="CQ113" s="22"/>
      <c r="CR113" s="22" t="s">
        <v>345</v>
      </c>
      <c r="CS113" s="22" t="s">
        <v>345</v>
      </c>
      <c r="CT113" s="22" t="s">
        <v>345</v>
      </c>
      <c r="CU113" s="22" t="s">
        <v>345</v>
      </c>
      <c r="CV113" s="22" t="s">
        <v>345</v>
      </c>
      <c r="CW113" s="22" t="s">
        <v>345</v>
      </c>
      <c r="CX113" s="22"/>
      <c r="CY113" s="22">
        <v>1036.7215041128084</v>
      </c>
      <c r="CZ113" s="63" t="s">
        <v>345</v>
      </c>
      <c r="DA113" s="22" t="s">
        <v>345</v>
      </c>
      <c r="DB113" s="22" t="s">
        <v>345</v>
      </c>
      <c r="DC113" s="22" t="s">
        <v>345</v>
      </c>
      <c r="DD113" s="22" t="s">
        <v>345</v>
      </c>
      <c r="DE113" s="22" t="s">
        <v>345</v>
      </c>
      <c r="DF113" s="22" t="s">
        <v>345</v>
      </c>
      <c r="DG113" s="22" t="s">
        <v>345</v>
      </c>
      <c r="DH113" s="63" t="s">
        <v>345</v>
      </c>
      <c r="DI113" s="22" t="s">
        <v>345</v>
      </c>
      <c r="DJ113" s="22" t="s">
        <v>345</v>
      </c>
      <c r="DK113" s="22" t="s">
        <v>345</v>
      </c>
      <c r="DL113" s="22" t="s">
        <v>345</v>
      </c>
      <c r="DM113" s="22" t="s">
        <v>345</v>
      </c>
      <c r="DN113" s="22" t="s">
        <v>345</v>
      </c>
      <c r="DO113" s="22" t="s">
        <v>345</v>
      </c>
      <c r="DP113" s="22" t="s">
        <v>345</v>
      </c>
      <c r="DQ113" s="22" t="s">
        <v>345</v>
      </c>
      <c r="DR113" s="22" t="s">
        <v>345</v>
      </c>
      <c r="DS113" s="22" t="s">
        <v>345</v>
      </c>
      <c r="DT113" s="22" t="s">
        <v>345</v>
      </c>
      <c r="DU113" s="22" t="s">
        <v>345</v>
      </c>
      <c r="DV113" s="22" t="s">
        <v>345</v>
      </c>
      <c r="DW113" s="22" t="s">
        <v>345</v>
      </c>
      <c r="DX113" s="63" t="s">
        <v>345</v>
      </c>
      <c r="DY113" s="63" t="s">
        <v>345</v>
      </c>
      <c r="DZ113" s="22" t="s">
        <v>345</v>
      </c>
      <c r="EA113" s="22" t="s">
        <v>345</v>
      </c>
      <c r="EB113" s="22" t="s">
        <v>345</v>
      </c>
      <c r="EC113" s="22" t="s">
        <v>345</v>
      </c>
      <c r="ED113" s="22" t="s">
        <v>345</v>
      </c>
      <c r="EE113" s="22" t="s">
        <v>345</v>
      </c>
      <c r="EF113" s="22" t="s">
        <v>345</v>
      </c>
      <c r="EG113" s="22" t="s">
        <v>345</v>
      </c>
      <c r="EH113" s="22" t="s">
        <v>345</v>
      </c>
      <c r="EI113" s="22" t="s">
        <v>345</v>
      </c>
      <c r="EJ113" s="22" t="s">
        <v>345</v>
      </c>
      <c r="EK113" s="22" t="s">
        <v>345</v>
      </c>
      <c r="EL113" s="22" t="s">
        <v>345</v>
      </c>
      <c r="EM113" s="22" t="s">
        <v>345</v>
      </c>
      <c r="EN113" s="22" t="s">
        <v>345</v>
      </c>
      <c r="EO113" s="22" t="s">
        <v>345</v>
      </c>
      <c r="EP113" s="22" t="s">
        <v>345</v>
      </c>
      <c r="EQ113" s="22" t="s">
        <v>345</v>
      </c>
      <c r="ER113" s="22" t="s">
        <v>345</v>
      </c>
      <c r="ES113" s="22" t="s">
        <v>345</v>
      </c>
      <c r="ET113" s="22" t="s">
        <v>345</v>
      </c>
      <c r="EU113" s="22" t="s">
        <v>345</v>
      </c>
      <c r="EV113" s="22" t="s">
        <v>345</v>
      </c>
      <c r="EW113" s="22" t="s">
        <v>345</v>
      </c>
      <c r="EX113" s="22" t="s">
        <v>345</v>
      </c>
      <c r="EY113" s="22" t="s">
        <v>345</v>
      </c>
      <c r="EZ113" s="22" t="s">
        <v>345</v>
      </c>
      <c r="FA113" s="22" t="s">
        <v>345</v>
      </c>
      <c r="FB113" s="22" t="s">
        <v>345</v>
      </c>
      <c r="FC113" s="22" t="s">
        <v>345</v>
      </c>
      <c r="FD113" s="22" t="s">
        <v>345</v>
      </c>
      <c r="FE113" s="22" t="s">
        <v>345</v>
      </c>
      <c r="FF113" s="22" t="s">
        <v>345</v>
      </c>
      <c r="FG113" s="22" t="s">
        <v>345</v>
      </c>
      <c r="FH113" s="22" t="s">
        <v>345</v>
      </c>
      <c r="FI113" s="22" t="s">
        <v>345</v>
      </c>
      <c r="FJ113" s="22" t="s">
        <v>345</v>
      </c>
      <c r="FK113" s="22" t="s">
        <v>345</v>
      </c>
      <c r="FL113" s="22" t="s">
        <v>345</v>
      </c>
      <c r="FM113" s="22" t="s">
        <v>345</v>
      </c>
      <c r="FN113" s="22" t="s">
        <v>345</v>
      </c>
      <c r="FO113" s="22" t="s">
        <v>345</v>
      </c>
      <c r="FP113" s="75">
        <v>1195.9331711494276</v>
      </c>
      <c r="FQ113" s="22" t="s">
        <v>345</v>
      </c>
      <c r="FR113" s="22" t="s">
        <v>345</v>
      </c>
      <c r="FS113" s="22" t="s">
        <v>345</v>
      </c>
      <c r="FT113" s="22" t="s">
        <v>345</v>
      </c>
      <c r="FU113" s="22" t="s">
        <v>345</v>
      </c>
      <c r="FV113" s="22" t="s">
        <v>345</v>
      </c>
      <c r="FW113" s="22" t="s">
        <v>345</v>
      </c>
      <c r="FX113" s="22" t="s">
        <v>345</v>
      </c>
      <c r="FY113" s="22" t="s">
        <v>345</v>
      </c>
      <c r="FZ113" s="22" t="s">
        <v>345</v>
      </c>
      <c r="GA113" s="63" t="s">
        <v>345</v>
      </c>
      <c r="GB113" s="22" t="s">
        <v>345</v>
      </c>
      <c r="GC113" s="63"/>
    </row>
    <row r="114" spans="1:185">
      <c r="A114" s="66">
        <v>1892</v>
      </c>
      <c r="B114" s="22">
        <v>2535.1280886627906</v>
      </c>
      <c r="C114" s="22">
        <v>3441.8329321136257</v>
      </c>
      <c r="D114" s="22">
        <v>2597.7911474000862</v>
      </c>
      <c r="E114" s="22">
        <v>1279.8853529171768</v>
      </c>
      <c r="F114" s="22">
        <v>2492.87150251294</v>
      </c>
      <c r="G114" s="22">
        <v>2469.31079719532</v>
      </c>
      <c r="H114" s="22">
        <v>1714.2247474146011</v>
      </c>
      <c r="I114" s="22">
        <v>3218.7112856786862</v>
      </c>
      <c r="J114" s="22">
        <v>1733.8015630091315</v>
      </c>
      <c r="K114" s="22">
        <v>1701.8361248246074</v>
      </c>
      <c r="L114" s="22">
        <v>4816.4132083240238</v>
      </c>
      <c r="M114" s="22">
        <v>3846.3196622436662</v>
      </c>
      <c r="N114" s="63">
        <v>2716.8370682567347</v>
      </c>
      <c r="O114" s="74" t="s">
        <v>345</v>
      </c>
      <c r="P114" s="22">
        <v>1287.7191262149647</v>
      </c>
      <c r="Q114" s="22">
        <v>1086.9905956112852</v>
      </c>
      <c r="R114" s="22">
        <v>1769.7588747488278</v>
      </c>
      <c r="S114" s="22" t="s">
        <v>345</v>
      </c>
      <c r="T114" s="68" t="s">
        <v>345</v>
      </c>
      <c r="U114" s="22">
        <v>3995.418448381185</v>
      </c>
      <c r="V114" s="22">
        <v>3800.6282798833822</v>
      </c>
      <c r="W114" s="22">
        <v>2370.8395061728397</v>
      </c>
      <c r="X114" s="22">
        <v>3727.9955856921815</v>
      </c>
      <c r="Y114" s="63">
        <v>3649.358004912955</v>
      </c>
      <c r="Z114" s="22" t="s">
        <v>345</v>
      </c>
      <c r="AA114" s="22">
        <v>1131.5055145520105</v>
      </c>
      <c r="AB114" s="22" t="s">
        <v>345</v>
      </c>
      <c r="AC114" s="22" t="s">
        <v>345</v>
      </c>
      <c r="AD114" s="22" t="s">
        <v>345</v>
      </c>
      <c r="AE114" s="22" t="s">
        <v>345</v>
      </c>
      <c r="AF114" s="22" t="s">
        <v>345</v>
      </c>
      <c r="AG114" s="63" t="s">
        <v>345</v>
      </c>
      <c r="AH114" s="22" t="s">
        <v>345</v>
      </c>
      <c r="AI114" s="22" t="s">
        <v>345</v>
      </c>
      <c r="AJ114" s="22" t="s">
        <v>345</v>
      </c>
      <c r="AK114" s="22" t="s">
        <v>345</v>
      </c>
      <c r="AL114" s="22" t="s">
        <v>345</v>
      </c>
      <c r="AM114" s="22"/>
      <c r="AN114" s="22"/>
      <c r="AO114" s="63" t="s">
        <v>345</v>
      </c>
      <c r="AP114" s="22" t="s">
        <v>345</v>
      </c>
      <c r="AQ114" s="22" t="s">
        <v>345</v>
      </c>
      <c r="AR114" s="63" t="s">
        <v>345</v>
      </c>
      <c r="AS114" s="22" t="s">
        <v>345</v>
      </c>
      <c r="AT114" s="22" t="s">
        <v>345</v>
      </c>
      <c r="AU114" s="22" t="s">
        <v>345</v>
      </c>
      <c r="AV114" s="22" t="s">
        <v>345</v>
      </c>
      <c r="AW114" s="22" t="s">
        <v>345</v>
      </c>
      <c r="AX114" s="22" t="s">
        <v>345</v>
      </c>
      <c r="AY114" s="22" t="s">
        <v>345</v>
      </c>
      <c r="AZ114" s="22" t="s">
        <v>345</v>
      </c>
      <c r="BA114" s="22" t="s">
        <v>345</v>
      </c>
      <c r="BB114" s="22" t="s">
        <v>345</v>
      </c>
      <c r="BC114" s="22" t="s">
        <v>345</v>
      </c>
      <c r="BD114" s="22" t="s">
        <v>345</v>
      </c>
      <c r="BE114" s="22" t="s">
        <v>345</v>
      </c>
      <c r="BF114" s="22" t="s">
        <v>345</v>
      </c>
      <c r="BG114" s="22" t="s">
        <v>345</v>
      </c>
      <c r="BH114" s="63">
        <v>868.66532065272088</v>
      </c>
      <c r="BI114" s="22">
        <v>2666.7110445934154</v>
      </c>
      <c r="BJ114" s="22">
        <v>729.88042455998925</v>
      </c>
      <c r="BK114" s="22">
        <v>2029.8540837558971</v>
      </c>
      <c r="BL114" s="22">
        <v>710.46736127440806</v>
      </c>
      <c r="BM114" s="22"/>
      <c r="BN114" s="22">
        <v>546.22969602259582</v>
      </c>
      <c r="BO114" s="22">
        <v>2294.3603851444291</v>
      </c>
      <c r="BP114" s="22">
        <v>861.96606073222051</v>
      </c>
      <c r="BQ114" s="63" t="s">
        <v>345</v>
      </c>
      <c r="BR114" s="22" t="s">
        <v>345</v>
      </c>
      <c r="BS114" s="22" t="s">
        <v>345</v>
      </c>
      <c r="BT114" s="72"/>
      <c r="BU114" s="22" t="s">
        <v>345</v>
      </c>
      <c r="BV114" s="22" t="s">
        <v>345</v>
      </c>
      <c r="BW114" s="22" t="s">
        <v>345</v>
      </c>
      <c r="BX114" s="22" t="s">
        <v>345</v>
      </c>
      <c r="BY114" s="22" t="s">
        <v>345</v>
      </c>
      <c r="BZ114" s="22" t="s">
        <v>345</v>
      </c>
      <c r="CA114" s="22" t="s">
        <v>345</v>
      </c>
      <c r="CB114" s="22" t="s">
        <v>345</v>
      </c>
      <c r="CC114" s="22" t="s">
        <v>345</v>
      </c>
      <c r="CD114" s="22" t="s">
        <v>345</v>
      </c>
      <c r="CE114" s="22" t="s">
        <v>345</v>
      </c>
      <c r="CF114" s="22" t="s">
        <v>345</v>
      </c>
      <c r="CG114" s="63" t="s">
        <v>345</v>
      </c>
      <c r="CH114" s="22" t="s">
        <v>345</v>
      </c>
      <c r="CI114" s="63" t="s">
        <v>345</v>
      </c>
      <c r="CJ114" s="22" t="s">
        <v>345</v>
      </c>
      <c r="CK114" s="22">
        <v>571.01719922735344</v>
      </c>
      <c r="CL114" s="22">
        <v>689.44139952773662</v>
      </c>
      <c r="CM114" s="22">
        <v>1012.69479402222</v>
      </c>
      <c r="CN114" s="22" t="s">
        <v>345</v>
      </c>
      <c r="CO114" s="22"/>
      <c r="CP114" s="22" t="s">
        <v>345</v>
      </c>
      <c r="CQ114" s="22"/>
      <c r="CR114" s="22" t="s">
        <v>345</v>
      </c>
      <c r="CS114" s="22" t="s">
        <v>345</v>
      </c>
      <c r="CT114" s="22" t="s">
        <v>345</v>
      </c>
      <c r="CU114" s="22" t="s">
        <v>345</v>
      </c>
      <c r="CV114" s="22" t="s">
        <v>345</v>
      </c>
      <c r="CW114" s="22" t="s">
        <v>345</v>
      </c>
      <c r="CX114" s="22"/>
      <c r="CY114" s="22">
        <v>1052.1613832853025</v>
      </c>
      <c r="CZ114" s="63" t="s">
        <v>345</v>
      </c>
      <c r="DA114" s="22" t="s">
        <v>345</v>
      </c>
      <c r="DB114" s="22" t="s">
        <v>345</v>
      </c>
      <c r="DC114" s="22" t="s">
        <v>345</v>
      </c>
      <c r="DD114" s="22" t="s">
        <v>345</v>
      </c>
      <c r="DE114" s="22" t="s">
        <v>345</v>
      </c>
      <c r="DF114" s="22" t="s">
        <v>345</v>
      </c>
      <c r="DG114" s="22" t="s">
        <v>345</v>
      </c>
      <c r="DH114" s="63" t="s">
        <v>345</v>
      </c>
      <c r="DI114" s="22" t="s">
        <v>345</v>
      </c>
      <c r="DJ114" s="22" t="s">
        <v>345</v>
      </c>
      <c r="DK114" s="22" t="s">
        <v>345</v>
      </c>
      <c r="DL114" s="22" t="s">
        <v>345</v>
      </c>
      <c r="DM114" s="22" t="s">
        <v>345</v>
      </c>
      <c r="DN114" s="22" t="s">
        <v>345</v>
      </c>
      <c r="DO114" s="22" t="s">
        <v>345</v>
      </c>
      <c r="DP114" s="22" t="s">
        <v>345</v>
      </c>
      <c r="DQ114" s="22" t="s">
        <v>345</v>
      </c>
      <c r="DR114" s="22" t="s">
        <v>345</v>
      </c>
      <c r="DS114" s="22" t="s">
        <v>345</v>
      </c>
      <c r="DT114" s="22" t="s">
        <v>345</v>
      </c>
      <c r="DU114" s="22" t="s">
        <v>345</v>
      </c>
      <c r="DV114" s="22" t="s">
        <v>345</v>
      </c>
      <c r="DW114" s="22" t="s">
        <v>345</v>
      </c>
      <c r="DX114" s="63" t="s">
        <v>345</v>
      </c>
      <c r="DY114" s="63" t="s">
        <v>345</v>
      </c>
      <c r="DZ114" s="22" t="s">
        <v>345</v>
      </c>
      <c r="EA114" s="22" t="s">
        <v>345</v>
      </c>
      <c r="EB114" s="22" t="s">
        <v>345</v>
      </c>
      <c r="EC114" s="22" t="s">
        <v>345</v>
      </c>
      <c r="ED114" s="22" t="s">
        <v>345</v>
      </c>
      <c r="EE114" s="22" t="s">
        <v>345</v>
      </c>
      <c r="EF114" s="22" t="s">
        <v>345</v>
      </c>
      <c r="EG114" s="22" t="s">
        <v>345</v>
      </c>
      <c r="EH114" s="22" t="s">
        <v>345</v>
      </c>
      <c r="EI114" s="22" t="s">
        <v>345</v>
      </c>
      <c r="EJ114" s="22" t="s">
        <v>345</v>
      </c>
      <c r="EK114" s="22" t="s">
        <v>345</v>
      </c>
      <c r="EL114" s="22" t="s">
        <v>345</v>
      </c>
      <c r="EM114" s="22" t="s">
        <v>345</v>
      </c>
      <c r="EN114" s="22" t="s">
        <v>345</v>
      </c>
      <c r="EO114" s="22" t="s">
        <v>345</v>
      </c>
      <c r="EP114" s="22" t="s">
        <v>345</v>
      </c>
      <c r="EQ114" s="22" t="s">
        <v>345</v>
      </c>
      <c r="ER114" s="22" t="s">
        <v>345</v>
      </c>
      <c r="ES114" s="22" t="s">
        <v>345</v>
      </c>
      <c r="ET114" s="22" t="s">
        <v>345</v>
      </c>
      <c r="EU114" s="22" t="s">
        <v>345</v>
      </c>
      <c r="EV114" s="22" t="s">
        <v>345</v>
      </c>
      <c r="EW114" s="22" t="s">
        <v>345</v>
      </c>
      <c r="EX114" s="22" t="s">
        <v>345</v>
      </c>
      <c r="EY114" s="22" t="s">
        <v>345</v>
      </c>
      <c r="EZ114" s="22" t="s">
        <v>345</v>
      </c>
      <c r="FA114" s="22" t="s">
        <v>345</v>
      </c>
      <c r="FB114" s="22" t="s">
        <v>345</v>
      </c>
      <c r="FC114" s="22" t="s">
        <v>345</v>
      </c>
      <c r="FD114" s="22" t="s">
        <v>345</v>
      </c>
      <c r="FE114" s="22" t="s">
        <v>345</v>
      </c>
      <c r="FF114" s="22" t="s">
        <v>345</v>
      </c>
      <c r="FG114" s="22" t="s">
        <v>345</v>
      </c>
      <c r="FH114" s="22" t="s">
        <v>345</v>
      </c>
      <c r="FI114" s="22" t="s">
        <v>345</v>
      </c>
      <c r="FJ114" s="22" t="s">
        <v>345</v>
      </c>
      <c r="FK114" s="22" t="s">
        <v>345</v>
      </c>
      <c r="FL114" s="22" t="s">
        <v>345</v>
      </c>
      <c r="FM114" s="22" t="s">
        <v>345</v>
      </c>
      <c r="FN114" s="22" t="s">
        <v>345</v>
      </c>
      <c r="FO114" s="22" t="s">
        <v>345</v>
      </c>
      <c r="FP114" s="75">
        <v>1166.7928561717665</v>
      </c>
      <c r="FQ114" s="22" t="s">
        <v>345</v>
      </c>
      <c r="FR114" s="22" t="s">
        <v>345</v>
      </c>
      <c r="FS114" s="22" t="s">
        <v>345</v>
      </c>
      <c r="FT114" s="22" t="s">
        <v>345</v>
      </c>
      <c r="FU114" s="22" t="s">
        <v>345</v>
      </c>
      <c r="FV114" s="22" t="s">
        <v>345</v>
      </c>
      <c r="FW114" s="22" t="s">
        <v>345</v>
      </c>
      <c r="FX114" s="22" t="s">
        <v>345</v>
      </c>
      <c r="FY114" s="22" t="s">
        <v>345</v>
      </c>
      <c r="FZ114" s="22" t="s">
        <v>345</v>
      </c>
      <c r="GA114" s="63" t="s">
        <v>345</v>
      </c>
      <c r="GB114" s="22" t="s">
        <v>345</v>
      </c>
      <c r="GC114" s="63"/>
    </row>
    <row r="115" spans="1:185">
      <c r="A115" s="66">
        <v>1893</v>
      </c>
      <c r="B115" s="22">
        <v>2525.1031817364733</v>
      </c>
      <c r="C115" s="22">
        <v>3455.4811111111117</v>
      </c>
      <c r="D115" s="22">
        <v>2628.737201365188</v>
      </c>
      <c r="E115" s="22">
        <v>1340.9012345679012</v>
      </c>
      <c r="F115" s="22">
        <v>2534.8947368421054</v>
      </c>
      <c r="G115" s="22">
        <v>2565.4640799625431</v>
      </c>
      <c r="H115" s="22">
        <v>1741.1047528572615</v>
      </c>
      <c r="I115" s="22">
        <v>3149.3105808130299</v>
      </c>
      <c r="J115" s="22">
        <v>1769.3741801897449</v>
      </c>
      <c r="K115" s="22">
        <v>1743.4943622331091</v>
      </c>
      <c r="L115" s="22">
        <v>4863.6184191783714</v>
      </c>
      <c r="M115" s="22">
        <v>3810.7444531047017</v>
      </c>
      <c r="N115" s="63">
        <v>2751.6531539275202</v>
      </c>
      <c r="O115" s="74" t="s">
        <v>345</v>
      </c>
      <c r="P115" s="22">
        <v>1370.5035308419854</v>
      </c>
      <c r="Q115" s="22">
        <v>1100.9531219607081</v>
      </c>
      <c r="R115" s="22">
        <v>1700.2111580351188</v>
      </c>
      <c r="S115" s="22" t="s">
        <v>345</v>
      </c>
      <c r="T115" s="68" t="s">
        <v>345</v>
      </c>
      <c r="U115" s="22">
        <v>3707.8584283143373</v>
      </c>
      <c r="V115" s="22">
        <v>3788.4</v>
      </c>
      <c r="W115" s="22">
        <v>2333.6995268138799</v>
      </c>
      <c r="X115" s="22">
        <v>3478.4119825675657</v>
      </c>
      <c r="Y115" s="63">
        <v>3415.242749731472</v>
      </c>
      <c r="Z115" s="22" t="s">
        <v>345</v>
      </c>
      <c r="AA115" s="22" t="s">
        <v>345</v>
      </c>
      <c r="AB115" s="22" t="s">
        <v>345</v>
      </c>
      <c r="AC115" s="22" t="s">
        <v>345</v>
      </c>
      <c r="AD115" s="22" t="s">
        <v>345</v>
      </c>
      <c r="AE115" s="22" t="s">
        <v>345</v>
      </c>
      <c r="AF115" s="22" t="s">
        <v>345</v>
      </c>
      <c r="AG115" s="63" t="s">
        <v>345</v>
      </c>
      <c r="AH115" s="22" t="s">
        <v>345</v>
      </c>
      <c r="AI115" s="22" t="s">
        <v>345</v>
      </c>
      <c r="AJ115" s="22" t="s">
        <v>345</v>
      </c>
      <c r="AK115" s="22" t="s">
        <v>345</v>
      </c>
      <c r="AL115" s="22" t="s">
        <v>345</v>
      </c>
      <c r="AM115" s="22"/>
      <c r="AN115" s="22"/>
      <c r="AO115" s="63" t="s">
        <v>345</v>
      </c>
      <c r="AP115" s="22" t="s">
        <v>345</v>
      </c>
      <c r="AQ115" s="22" t="s">
        <v>345</v>
      </c>
      <c r="AR115" s="63" t="s">
        <v>345</v>
      </c>
      <c r="AS115" s="22" t="s">
        <v>345</v>
      </c>
      <c r="AT115" s="22" t="s">
        <v>345</v>
      </c>
      <c r="AU115" s="22" t="s">
        <v>345</v>
      </c>
      <c r="AV115" s="22" t="s">
        <v>345</v>
      </c>
      <c r="AW115" s="22" t="s">
        <v>345</v>
      </c>
      <c r="AX115" s="22" t="s">
        <v>345</v>
      </c>
      <c r="AY115" s="22" t="s">
        <v>345</v>
      </c>
      <c r="AZ115" s="22" t="s">
        <v>345</v>
      </c>
      <c r="BA115" s="22" t="s">
        <v>345</v>
      </c>
      <c r="BB115" s="22" t="s">
        <v>345</v>
      </c>
      <c r="BC115" s="22" t="s">
        <v>345</v>
      </c>
      <c r="BD115" s="22" t="s">
        <v>345</v>
      </c>
      <c r="BE115" s="22" t="s">
        <v>345</v>
      </c>
      <c r="BF115" s="22" t="s">
        <v>345</v>
      </c>
      <c r="BG115" s="22" t="s">
        <v>345</v>
      </c>
      <c r="BH115" s="63">
        <v>984.4078153001301</v>
      </c>
      <c r="BI115" s="22">
        <v>2765.9180799405694</v>
      </c>
      <c r="BJ115" s="22">
        <v>621.57197218212832</v>
      </c>
      <c r="BK115" s="22">
        <v>2103.130287921027</v>
      </c>
      <c r="BL115" s="22">
        <v>706.91502446803588</v>
      </c>
      <c r="BM115" s="22"/>
      <c r="BN115" s="22">
        <v>541.25855392412154</v>
      </c>
      <c r="BO115" s="22">
        <v>2437.1657754010694</v>
      </c>
      <c r="BP115" s="22">
        <v>859.62654876454781</v>
      </c>
      <c r="BQ115" s="63" t="s">
        <v>345</v>
      </c>
      <c r="BR115" s="22" t="s">
        <v>345</v>
      </c>
      <c r="BS115" s="22" t="s">
        <v>345</v>
      </c>
      <c r="BT115" s="72"/>
      <c r="BU115" s="22" t="s">
        <v>345</v>
      </c>
      <c r="BV115" s="22" t="s">
        <v>345</v>
      </c>
      <c r="BW115" s="22" t="s">
        <v>345</v>
      </c>
      <c r="BX115" s="22" t="s">
        <v>345</v>
      </c>
      <c r="BY115" s="22" t="s">
        <v>345</v>
      </c>
      <c r="BZ115" s="22" t="s">
        <v>345</v>
      </c>
      <c r="CA115" s="22" t="s">
        <v>345</v>
      </c>
      <c r="CB115" s="22" t="s">
        <v>345</v>
      </c>
      <c r="CC115" s="22" t="s">
        <v>345</v>
      </c>
      <c r="CD115" s="22" t="s">
        <v>345</v>
      </c>
      <c r="CE115" s="22" t="s">
        <v>345</v>
      </c>
      <c r="CF115" s="22" t="s">
        <v>345</v>
      </c>
      <c r="CG115" s="63" t="s">
        <v>345</v>
      </c>
      <c r="CH115" s="22" t="s">
        <v>345</v>
      </c>
      <c r="CI115" s="63" t="s">
        <v>345</v>
      </c>
      <c r="CJ115" s="22" t="s">
        <v>345</v>
      </c>
      <c r="CK115" s="22">
        <v>584.46201957456799</v>
      </c>
      <c r="CL115" s="22">
        <v>704.05117675398742</v>
      </c>
      <c r="CM115" s="22">
        <v>1008.3603082851638</v>
      </c>
      <c r="CN115" s="22" t="s">
        <v>345</v>
      </c>
      <c r="CO115" s="22"/>
      <c r="CP115" s="22" t="s">
        <v>345</v>
      </c>
      <c r="CQ115" s="22"/>
      <c r="CR115" s="22" t="s">
        <v>345</v>
      </c>
      <c r="CS115" s="22" t="s">
        <v>345</v>
      </c>
      <c r="CT115" s="22" t="s">
        <v>345</v>
      </c>
      <c r="CU115" s="22" t="s">
        <v>345</v>
      </c>
      <c r="CV115" s="22" t="s">
        <v>345</v>
      </c>
      <c r="CW115" s="22" t="s">
        <v>345</v>
      </c>
      <c r="CX115" s="22"/>
      <c r="CY115" s="22">
        <v>1052.4971623155507</v>
      </c>
      <c r="CZ115" s="63" t="s">
        <v>345</v>
      </c>
      <c r="DA115" s="22" t="s">
        <v>345</v>
      </c>
      <c r="DB115" s="22" t="s">
        <v>345</v>
      </c>
      <c r="DC115" s="22" t="s">
        <v>345</v>
      </c>
      <c r="DD115" s="22" t="s">
        <v>345</v>
      </c>
      <c r="DE115" s="22" t="s">
        <v>345</v>
      </c>
      <c r="DF115" s="22" t="s">
        <v>345</v>
      </c>
      <c r="DG115" s="22" t="s">
        <v>345</v>
      </c>
      <c r="DH115" s="63" t="s">
        <v>345</v>
      </c>
      <c r="DI115" s="22" t="s">
        <v>345</v>
      </c>
      <c r="DJ115" s="22" t="s">
        <v>345</v>
      </c>
      <c r="DK115" s="22" t="s">
        <v>345</v>
      </c>
      <c r="DL115" s="22" t="s">
        <v>345</v>
      </c>
      <c r="DM115" s="22" t="s">
        <v>345</v>
      </c>
      <c r="DN115" s="22" t="s">
        <v>345</v>
      </c>
      <c r="DO115" s="22" t="s">
        <v>345</v>
      </c>
      <c r="DP115" s="22" t="s">
        <v>345</v>
      </c>
      <c r="DQ115" s="22" t="s">
        <v>345</v>
      </c>
      <c r="DR115" s="22" t="s">
        <v>345</v>
      </c>
      <c r="DS115" s="22" t="s">
        <v>345</v>
      </c>
      <c r="DT115" s="22" t="s">
        <v>345</v>
      </c>
      <c r="DU115" s="22" t="s">
        <v>345</v>
      </c>
      <c r="DV115" s="22" t="s">
        <v>345</v>
      </c>
      <c r="DW115" s="22" t="s">
        <v>345</v>
      </c>
      <c r="DX115" s="63" t="s">
        <v>345</v>
      </c>
      <c r="DY115" s="63" t="s">
        <v>345</v>
      </c>
      <c r="DZ115" s="22" t="s">
        <v>345</v>
      </c>
      <c r="EA115" s="22" t="s">
        <v>345</v>
      </c>
      <c r="EB115" s="22" t="s">
        <v>345</v>
      </c>
      <c r="EC115" s="22" t="s">
        <v>345</v>
      </c>
      <c r="ED115" s="22" t="s">
        <v>345</v>
      </c>
      <c r="EE115" s="22" t="s">
        <v>345</v>
      </c>
      <c r="EF115" s="22" t="s">
        <v>345</v>
      </c>
      <c r="EG115" s="22" t="s">
        <v>345</v>
      </c>
      <c r="EH115" s="22" t="s">
        <v>345</v>
      </c>
      <c r="EI115" s="22" t="s">
        <v>345</v>
      </c>
      <c r="EJ115" s="22" t="s">
        <v>345</v>
      </c>
      <c r="EK115" s="22" t="s">
        <v>345</v>
      </c>
      <c r="EL115" s="22" t="s">
        <v>345</v>
      </c>
      <c r="EM115" s="22" t="s">
        <v>345</v>
      </c>
      <c r="EN115" s="22" t="s">
        <v>345</v>
      </c>
      <c r="EO115" s="22" t="s">
        <v>345</v>
      </c>
      <c r="EP115" s="22" t="s">
        <v>345</v>
      </c>
      <c r="EQ115" s="22" t="s">
        <v>345</v>
      </c>
      <c r="ER115" s="22" t="s">
        <v>345</v>
      </c>
      <c r="ES115" s="22" t="s">
        <v>345</v>
      </c>
      <c r="ET115" s="22" t="s">
        <v>345</v>
      </c>
      <c r="EU115" s="22" t="s">
        <v>345</v>
      </c>
      <c r="EV115" s="22" t="s">
        <v>345</v>
      </c>
      <c r="EW115" s="22" t="s">
        <v>345</v>
      </c>
      <c r="EX115" s="22" t="s">
        <v>345</v>
      </c>
      <c r="EY115" s="22" t="s">
        <v>345</v>
      </c>
      <c r="EZ115" s="22" t="s">
        <v>345</v>
      </c>
      <c r="FA115" s="22" t="s">
        <v>345</v>
      </c>
      <c r="FB115" s="22" t="s">
        <v>345</v>
      </c>
      <c r="FC115" s="22" t="s">
        <v>345</v>
      </c>
      <c r="FD115" s="22" t="s">
        <v>345</v>
      </c>
      <c r="FE115" s="22" t="s">
        <v>345</v>
      </c>
      <c r="FF115" s="22" t="s">
        <v>345</v>
      </c>
      <c r="FG115" s="22" t="s">
        <v>345</v>
      </c>
      <c r="FH115" s="22" t="s">
        <v>345</v>
      </c>
      <c r="FI115" s="22" t="s">
        <v>345</v>
      </c>
      <c r="FJ115" s="22" t="s">
        <v>345</v>
      </c>
      <c r="FK115" s="22" t="s">
        <v>345</v>
      </c>
      <c r="FL115" s="22" t="s">
        <v>345</v>
      </c>
      <c r="FM115" s="22" t="s">
        <v>345</v>
      </c>
      <c r="FN115" s="22" t="s">
        <v>345</v>
      </c>
      <c r="FO115" s="22" t="s">
        <v>345</v>
      </c>
      <c r="FP115" s="75">
        <v>1155.9010739572991</v>
      </c>
      <c r="FQ115" s="22" t="s">
        <v>345</v>
      </c>
      <c r="FR115" s="22" t="s">
        <v>345</v>
      </c>
      <c r="FS115" s="22" t="s">
        <v>345</v>
      </c>
      <c r="FT115" s="22" t="s">
        <v>345</v>
      </c>
      <c r="FU115" s="22" t="s">
        <v>345</v>
      </c>
      <c r="FV115" s="22" t="s">
        <v>345</v>
      </c>
      <c r="FW115" s="22" t="s">
        <v>345</v>
      </c>
      <c r="FX115" s="22" t="s">
        <v>345</v>
      </c>
      <c r="FY115" s="22" t="s">
        <v>345</v>
      </c>
      <c r="FZ115" s="22" t="s">
        <v>345</v>
      </c>
      <c r="GA115" s="63" t="s">
        <v>345</v>
      </c>
      <c r="GB115" s="22" t="s">
        <v>345</v>
      </c>
      <c r="GC115" s="63"/>
    </row>
    <row r="116" spans="1:185">
      <c r="A116" s="66">
        <v>1894</v>
      </c>
      <c r="B116" s="22">
        <v>2644.598719316969</v>
      </c>
      <c r="C116" s="22">
        <v>3468.2890109890109</v>
      </c>
      <c r="D116" s="22">
        <v>2657.4271229404308</v>
      </c>
      <c r="E116" s="22">
        <v>1399.4225408203902</v>
      </c>
      <c r="F116" s="22">
        <v>2626.0233672857998</v>
      </c>
      <c r="G116" s="22">
        <v>2597.6019153773409</v>
      </c>
      <c r="H116" s="22">
        <v>1750.8537734284312</v>
      </c>
      <c r="I116" s="22">
        <v>3292.2430205693813</v>
      </c>
      <c r="J116" s="22">
        <v>1763.7167042326203</v>
      </c>
      <c r="K116" s="22">
        <v>1751.1557233078095</v>
      </c>
      <c r="L116" s="22">
        <v>4750.6673577161446</v>
      </c>
      <c r="M116" s="22">
        <v>4028.8928176226877</v>
      </c>
      <c r="N116" s="63">
        <v>2832.1133814902105</v>
      </c>
      <c r="O116" s="74" t="s">
        <v>345</v>
      </c>
      <c r="P116" s="22">
        <v>1401.4727412069149</v>
      </c>
      <c r="Q116" s="22">
        <v>1078.9880262649672</v>
      </c>
      <c r="R116" s="22">
        <v>1711.6065501217083</v>
      </c>
      <c r="S116" s="22" t="s">
        <v>345</v>
      </c>
      <c r="T116" s="68" t="s">
        <v>345</v>
      </c>
      <c r="U116" s="22">
        <v>3765.5375552282767</v>
      </c>
      <c r="V116" s="22">
        <v>3579.0955678670357</v>
      </c>
      <c r="W116" s="22">
        <v>2420.4608474907245</v>
      </c>
      <c r="X116" s="22">
        <v>3313.7995798135421</v>
      </c>
      <c r="Y116" s="63">
        <v>3277.162524588899</v>
      </c>
      <c r="Z116" s="22" t="s">
        <v>345</v>
      </c>
      <c r="AA116" s="22" t="s">
        <v>345</v>
      </c>
      <c r="AB116" s="22" t="s">
        <v>345</v>
      </c>
      <c r="AC116" s="22" t="s">
        <v>345</v>
      </c>
      <c r="AD116" s="22" t="s">
        <v>345</v>
      </c>
      <c r="AE116" s="22" t="s">
        <v>345</v>
      </c>
      <c r="AF116" s="22" t="s">
        <v>345</v>
      </c>
      <c r="AG116" s="63" t="s">
        <v>345</v>
      </c>
      <c r="AH116" s="22" t="s">
        <v>345</v>
      </c>
      <c r="AI116" s="22" t="s">
        <v>345</v>
      </c>
      <c r="AJ116" s="22" t="s">
        <v>345</v>
      </c>
      <c r="AK116" s="22" t="s">
        <v>345</v>
      </c>
      <c r="AL116" s="22" t="s">
        <v>345</v>
      </c>
      <c r="AM116" s="22"/>
      <c r="AN116" s="22"/>
      <c r="AO116" s="63" t="s">
        <v>345</v>
      </c>
      <c r="AP116" s="22" t="s">
        <v>345</v>
      </c>
      <c r="AQ116" s="22" t="s">
        <v>345</v>
      </c>
      <c r="AR116" s="63" t="s">
        <v>345</v>
      </c>
      <c r="AS116" s="22" t="s">
        <v>345</v>
      </c>
      <c r="AT116" s="22" t="s">
        <v>345</v>
      </c>
      <c r="AU116" s="22" t="s">
        <v>345</v>
      </c>
      <c r="AV116" s="22" t="s">
        <v>345</v>
      </c>
      <c r="AW116" s="22" t="s">
        <v>345</v>
      </c>
      <c r="AX116" s="22" t="s">
        <v>345</v>
      </c>
      <c r="AY116" s="22" t="s">
        <v>345</v>
      </c>
      <c r="AZ116" s="22" t="s">
        <v>345</v>
      </c>
      <c r="BA116" s="22" t="s">
        <v>345</v>
      </c>
      <c r="BB116" s="22" t="s">
        <v>345</v>
      </c>
      <c r="BC116" s="22" t="s">
        <v>345</v>
      </c>
      <c r="BD116" s="22" t="s">
        <v>345</v>
      </c>
      <c r="BE116" s="22" t="s">
        <v>345</v>
      </c>
      <c r="BF116" s="22" t="s">
        <v>345</v>
      </c>
      <c r="BG116" s="22" t="s">
        <v>345</v>
      </c>
      <c r="BH116" s="63">
        <v>1119.2418554563903</v>
      </c>
      <c r="BI116" s="22">
        <v>3117.4164708793942</v>
      </c>
      <c r="BJ116" s="22">
        <v>621.1956173511885</v>
      </c>
      <c r="BK116" s="22">
        <v>2042.0856452653222</v>
      </c>
      <c r="BL116" s="22">
        <v>703.38044934569564</v>
      </c>
      <c r="BM116" s="22"/>
      <c r="BN116" s="22">
        <v>522.9328670086428</v>
      </c>
      <c r="BO116" s="22">
        <v>2657.1428571428569</v>
      </c>
      <c r="BP116" s="22">
        <v>856.53362786351295</v>
      </c>
      <c r="BQ116" s="63" t="s">
        <v>345</v>
      </c>
      <c r="BR116" s="22" t="s">
        <v>345</v>
      </c>
      <c r="BS116" s="22" t="s">
        <v>345</v>
      </c>
      <c r="BT116" s="72"/>
      <c r="BU116" s="22" t="s">
        <v>345</v>
      </c>
      <c r="BV116" s="22" t="s">
        <v>345</v>
      </c>
      <c r="BW116" s="22" t="s">
        <v>345</v>
      </c>
      <c r="BX116" s="22" t="s">
        <v>345</v>
      </c>
      <c r="BY116" s="22" t="s">
        <v>345</v>
      </c>
      <c r="BZ116" s="22" t="s">
        <v>345</v>
      </c>
      <c r="CA116" s="22" t="s">
        <v>345</v>
      </c>
      <c r="CB116" s="22" t="s">
        <v>345</v>
      </c>
      <c r="CC116" s="22" t="s">
        <v>345</v>
      </c>
      <c r="CD116" s="22" t="s">
        <v>345</v>
      </c>
      <c r="CE116" s="22" t="s">
        <v>345</v>
      </c>
      <c r="CF116" s="22" t="s">
        <v>345</v>
      </c>
      <c r="CG116" s="63" t="s">
        <v>345</v>
      </c>
      <c r="CH116" s="22" t="s">
        <v>345</v>
      </c>
      <c r="CI116" s="63" t="s">
        <v>345</v>
      </c>
      <c r="CJ116" s="22" t="s">
        <v>345</v>
      </c>
      <c r="CK116" s="22">
        <v>592.39962353275439</v>
      </c>
      <c r="CL116" s="22">
        <v>706.30236183825161</v>
      </c>
      <c r="CM116" s="22">
        <v>1119.4156711003627</v>
      </c>
      <c r="CN116" s="22" t="s">
        <v>345</v>
      </c>
      <c r="CO116" s="22"/>
      <c r="CP116" s="22" t="s">
        <v>345</v>
      </c>
      <c r="CQ116" s="22"/>
      <c r="CR116" s="22" t="s">
        <v>345</v>
      </c>
      <c r="CS116" s="22" t="s">
        <v>345</v>
      </c>
      <c r="CT116" s="22" t="s">
        <v>345</v>
      </c>
      <c r="CU116" s="22" t="s">
        <v>345</v>
      </c>
      <c r="CV116" s="22" t="s">
        <v>345</v>
      </c>
      <c r="CW116" s="22" t="s">
        <v>345</v>
      </c>
      <c r="CX116" s="22"/>
      <c r="CY116" s="22">
        <v>1043.2477678571429</v>
      </c>
      <c r="CZ116" s="63" t="s">
        <v>345</v>
      </c>
      <c r="DA116" s="22" t="s">
        <v>345</v>
      </c>
      <c r="DB116" s="22" t="s">
        <v>345</v>
      </c>
      <c r="DC116" s="22" t="s">
        <v>345</v>
      </c>
      <c r="DD116" s="22" t="s">
        <v>345</v>
      </c>
      <c r="DE116" s="22" t="s">
        <v>345</v>
      </c>
      <c r="DF116" s="22" t="s">
        <v>345</v>
      </c>
      <c r="DG116" s="22" t="s">
        <v>345</v>
      </c>
      <c r="DH116" s="63" t="s">
        <v>345</v>
      </c>
      <c r="DI116" s="22" t="s">
        <v>345</v>
      </c>
      <c r="DJ116" s="22" t="s">
        <v>345</v>
      </c>
      <c r="DK116" s="22" t="s">
        <v>345</v>
      </c>
      <c r="DL116" s="22" t="s">
        <v>345</v>
      </c>
      <c r="DM116" s="22" t="s">
        <v>345</v>
      </c>
      <c r="DN116" s="22" t="s">
        <v>345</v>
      </c>
      <c r="DO116" s="22" t="s">
        <v>345</v>
      </c>
      <c r="DP116" s="22" t="s">
        <v>345</v>
      </c>
      <c r="DQ116" s="22" t="s">
        <v>345</v>
      </c>
      <c r="DR116" s="22" t="s">
        <v>345</v>
      </c>
      <c r="DS116" s="22" t="s">
        <v>345</v>
      </c>
      <c r="DT116" s="22" t="s">
        <v>345</v>
      </c>
      <c r="DU116" s="22" t="s">
        <v>345</v>
      </c>
      <c r="DV116" s="22" t="s">
        <v>345</v>
      </c>
      <c r="DW116" s="22" t="s">
        <v>345</v>
      </c>
      <c r="DX116" s="63" t="s">
        <v>345</v>
      </c>
      <c r="DY116" s="63" t="s">
        <v>345</v>
      </c>
      <c r="DZ116" s="22" t="s">
        <v>345</v>
      </c>
      <c r="EA116" s="22" t="s">
        <v>345</v>
      </c>
      <c r="EB116" s="22" t="s">
        <v>345</v>
      </c>
      <c r="EC116" s="22" t="s">
        <v>345</v>
      </c>
      <c r="ED116" s="22" t="s">
        <v>345</v>
      </c>
      <c r="EE116" s="22" t="s">
        <v>345</v>
      </c>
      <c r="EF116" s="22" t="s">
        <v>345</v>
      </c>
      <c r="EG116" s="22" t="s">
        <v>345</v>
      </c>
      <c r="EH116" s="22" t="s">
        <v>345</v>
      </c>
      <c r="EI116" s="22" t="s">
        <v>345</v>
      </c>
      <c r="EJ116" s="22" t="s">
        <v>345</v>
      </c>
      <c r="EK116" s="22" t="s">
        <v>345</v>
      </c>
      <c r="EL116" s="22" t="s">
        <v>345</v>
      </c>
      <c r="EM116" s="22" t="s">
        <v>345</v>
      </c>
      <c r="EN116" s="22" t="s">
        <v>345</v>
      </c>
      <c r="EO116" s="22" t="s">
        <v>345</v>
      </c>
      <c r="EP116" s="22" t="s">
        <v>345</v>
      </c>
      <c r="EQ116" s="22" t="s">
        <v>345</v>
      </c>
      <c r="ER116" s="22" t="s">
        <v>345</v>
      </c>
      <c r="ES116" s="22" t="s">
        <v>345</v>
      </c>
      <c r="ET116" s="22" t="s">
        <v>345</v>
      </c>
      <c r="EU116" s="22" t="s">
        <v>345</v>
      </c>
      <c r="EV116" s="22" t="s">
        <v>345</v>
      </c>
      <c r="EW116" s="22" t="s">
        <v>345</v>
      </c>
      <c r="EX116" s="22" t="s">
        <v>345</v>
      </c>
      <c r="EY116" s="22" t="s">
        <v>345</v>
      </c>
      <c r="EZ116" s="22" t="s">
        <v>345</v>
      </c>
      <c r="FA116" s="22" t="s">
        <v>345</v>
      </c>
      <c r="FB116" s="22" t="s">
        <v>345</v>
      </c>
      <c r="FC116" s="22" t="s">
        <v>345</v>
      </c>
      <c r="FD116" s="22" t="s">
        <v>345</v>
      </c>
      <c r="FE116" s="22" t="s">
        <v>345</v>
      </c>
      <c r="FF116" s="22" t="s">
        <v>345</v>
      </c>
      <c r="FG116" s="22" t="s">
        <v>345</v>
      </c>
      <c r="FH116" s="22" t="s">
        <v>345</v>
      </c>
      <c r="FI116" s="22" t="s">
        <v>345</v>
      </c>
      <c r="FJ116" s="22" t="s">
        <v>345</v>
      </c>
      <c r="FK116" s="22" t="s">
        <v>345</v>
      </c>
      <c r="FL116" s="22" t="s">
        <v>345</v>
      </c>
      <c r="FM116" s="22" t="s">
        <v>345</v>
      </c>
      <c r="FN116" s="22" t="s">
        <v>345</v>
      </c>
      <c r="FO116" s="22" t="s">
        <v>345</v>
      </c>
      <c r="FP116" s="75">
        <v>1123.2650757221718</v>
      </c>
      <c r="FQ116" s="22" t="s">
        <v>345</v>
      </c>
      <c r="FR116" s="22" t="s">
        <v>345</v>
      </c>
      <c r="FS116" s="22" t="s">
        <v>345</v>
      </c>
      <c r="FT116" s="22" t="s">
        <v>345</v>
      </c>
      <c r="FU116" s="22" t="s">
        <v>345</v>
      </c>
      <c r="FV116" s="22" t="s">
        <v>345</v>
      </c>
      <c r="FW116" s="22" t="s">
        <v>345</v>
      </c>
      <c r="FX116" s="22" t="s">
        <v>345</v>
      </c>
      <c r="FY116" s="22" t="s">
        <v>345</v>
      </c>
      <c r="FZ116" s="22" t="s">
        <v>345</v>
      </c>
      <c r="GA116" s="63" t="s">
        <v>345</v>
      </c>
      <c r="GB116" s="22" t="s">
        <v>345</v>
      </c>
      <c r="GC116" s="63"/>
    </row>
    <row r="117" spans="1:185">
      <c r="A117" s="66">
        <v>1895</v>
      </c>
      <c r="B117" s="22">
        <v>2687.7818661971833</v>
      </c>
      <c r="C117" s="22">
        <v>3511.5006988662844</v>
      </c>
      <c r="D117" s="22">
        <v>2770.2252816020027</v>
      </c>
      <c r="E117" s="22">
        <v>1492.3962948046717</v>
      </c>
      <c r="F117" s="22">
        <v>2569.2218315127934</v>
      </c>
      <c r="G117" s="22">
        <v>2686.0838313841509</v>
      </c>
      <c r="H117" s="22">
        <v>1765.0317754516464</v>
      </c>
      <c r="I117" s="22">
        <v>3270.2606585034528</v>
      </c>
      <c r="J117" s="22">
        <v>1762.7699317507443</v>
      </c>
      <c r="K117" s="22">
        <v>1836.2647940132663</v>
      </c>
      <c r="L117" s="22">
        <v>4944.2434679266271</v>
      </c>
      <c r="M117" s="22">
        <v>4117.7007725453204</v>
      </c>
      <c r="N117" s="63">
        <v>2875.1435567607791</v>
      </c>
      <c r="O117" s="74" t="s">
        <v>345</v>
      </c>
      <c r="P117" s="22">
        <v>1348.1588661399173</v>
      </c>
      <c r="Q117" s="22">
        <v>1117.3537871524447</v>
      </c>
      <c r="R117" s="22">
        <v>1689.0455471718897</v>
      </c>
      <c r="S117" s="22" t="s">
        <v>345</v>
      </c>
      <c r="T117" s="68" t="s">
        <v>345</v>
      </c>
      <c r="U117" s="22">
        <v>3487.2832369942194</v>
      </c>
      <c r="V117" s="22">
        <v>3641.6367346938778</v>
      </c>
      <c r="W117" s="22">
        <v>2370.9645966337785</v>
      </c>
      <c r="X117" s="22">
        <v>3644.2203547551221</v>
      </c>
      <c r="Y117" s="63">
        <v>3554.2580950577544</v>
      </c>
      <c r="Z117" s="22" t="s">
        <v>345</v>
      </c>
      <c r="AA117" s="22" t="s">
        <v>345</v>
      </c>
      <c r="AB117" s="22" t="s">
        <v>345</v>
      </c>
      <c r="AC117" s="22" t="s">
        <v>345</v>
      </c>
      <c r="AD117" s="22" t="s">
        <v>345</v>
      </c>
      <c r="AE117" s="22" t="s">
        <v>345</v>
      </c>
      <c r="AF117" s="22" t="s">
        <v>345</v>
      </c>
      <c r="AG117" s="63" t="s">
        <v>345</v>
      </c>
      <c r="AH117" s="22" t="s">
        <v>345</v>
      </c>
      <c r="AI117" s="22" t="s">
        <v>345</v>
      </c>
      <c r="AJ117" s="22" t="s">
        <v>345</v>
      </c>
      <c r="AK117" s="22" t="s">
        <v>345</v>
      </c>
      <c r="AL117" s="22" t="s">
        <v>345</v>
      </c>
      <c r="AM117" s="22"/>
      <c r="AN117" s="22"/>
      <c r="AO117" s="63" t="s">
        <v>345</v>
      </c>
      <c r="AP117" s="22" t="s">
        <v>345</v>
      </c>
      <c r="AQ117" s="22" t="s">
        <v>345</v>
      </c>
      <c r="AR117" s="63" t="s">
        <v>345</v>
      </c>
      <c r="AS117" s="22" t="s">
        <v>345</v>
      </c>
      <c r="AT117" s="22" t="s">
        <v>345</v>
      </c>
      <c r="AU117" s="22" t="s">
        <v>345</v>
      </c>
      <c r="AV117" s="22" t="s">
        <v>345</v>
      </c>
      <c r="AW117" s="22" t="s">
        <v>345</v>
      </c>
      <c r="AX117" s="22" t="s">
        <v>345</v>
      </c>
      <c r="AY117" s="22" t="s">
        <v>345</v>
      </c>
      <c r="AZ117" s="22" t="s">
        <v>345</v>
      </c>
      <c r="BA117" s="22" t="s">
        <v>345</v>
      </c>
      <c r="BB117" s="22" t="s">
        <v>345</v>
      </c>
      <c r="BC117" s="22" t="s">
        <v>345</v>
      </c>
      <c r="BD117" s="22" t="s">
        <v>345</v>
      </c>
      <c r="BE117" s="22" t="s">
        <v>345</v>
      </c>
      <c r="BF117" s="22" t="s">
        <v>345</v>
      </c>
      <c r="BG117" s="22" t="s">
        <v>345</v>
      </c>
      <c r="BH117" s="63">
        <v>1035.7163438551672</v>
      </c>
      <c r="BI117" s="22">
        <v>3377.5994094637149</v>
      </c>
      <c r="BJ117" s="22">
        <v>783.41677096370461</v>
      </c>
      <c r="BK117" s="22">
        <v>2157.8144807206127</v>
      </c>
      <c r="BL117" s="22">
        <v>699.86354709896727</v>
      </c>
      <c r="BM117" s="22">
        <v>1093.0758723124818</v>
      </c>
      <c r="BN117" s="22">
        <v>521.19888377776454</v>
      </c>
      <c r="BO117" s="22">
        <v>2568.1818181818185</v>
      </c>
      <c r="BP117" s="22">
        <v>849.92148817572172</v>
      </c>
      <c r="BQ117" s="63" t="s">
        <v>345</v>
      </c>
      <c r="BR117" s="22" t="s">
        <v>345</v>
      </c>
      <c r="BS117" s="22" t="s">
        <v>345</v>
      </c>
      <c r="BT117" s="72"/>
      <c r="BU117" s="22" t="s">
        <v>345</v>
      </c>
      <c r="BV117" s="22" t="s">
        <v>345</v>
      </c>
      <c r="BW117" s="22" t="s">
        <v>345</v>
      </c>
      <c r="BX117" s="22" t="s">
        <v>345</v>
      </c>
      <c r="BY117" s="22" t="s">
        <v>345</v>
      </c>
      <c r="BZ117" s="22" t="s">
        <v>345</v>
      </c>
      <c r="CA117" s="22" t="s">
        <v>345</v>
      </c>
      <c r="CB117" s="22" t="s">
        <v>345</v>
      </c>
      <c r="CC117" s="22" t="s">
        <v>345</v>
      </c>
      <c r="CD117" s="22" t="s">
        <v>345</v>
      </c>
      <c r="CE117" s="22" t="s">
        <v>345</v>
      </c>
      <c r="CF117" s="22" t="s">
        <v>345</v>
      </c>
      <c r="CG117" s="63" t="s">
        <v>345</v>
      </c>
      <c r="CH117" s="22" t="s">
        <v>345</v>
      </c>
      <c r="CI117" s="63" t="s">
        <v>345</v>
      </c>
      <c r="CJ117" s="22" t="s">
        <v>345</v>
      </c>
      <c r="CK117" s="22">
        <v>576.82980443322504</v>
      </c>
      <c r="CL117" s="22">
        <v>700.22791920900136</v>
      </c>
      <c r="CM117" s="22">
        <v>1123.4641532016756</v>
      </c>
      <c r="CN117" s="22" t="s">
        <v>345</v>
      </c>
      <c r="CO117" s="22"/>
      <c r="CP117" s="22" t="s">
        <v>345</v>
      </c>
      <c r="CQ117" s="22"/>
      <c r="CR117" s="22" t="s">
        <v>345</v>
      </c>
      <c r="CS117" s="22" t="s">
        <v>345</v>
      </c>
      <c r="CT117" s="22" t="s">
        <v>345</v>
      </c>
      <c r="CU117" s="22" t="s">
        <v>345</v>
      </c>
      <c r="CV117" s="22" t="s">
        <v>345</v>
      </c>
      <c r="CW117" s="22" t="s">
        <v>345</v>
      </c>
      <c r="CX117" s="22"/>
      <c r="CY117" s="22">
        <v>1084.9420849420851</v>
      </c>
      <c r="CZ117" s="63" t="s">
        <v>345</v>
      </c>
      <c r="DA117" s="22" t="s">
        <v>345</v>
      </c>
      <c r="DB117" s="22" t="s">
        <v>345</v>
      </c>
      <c r="DC117" s="22" t="s">
        <v>345</v>
      </c>
      <c r="DD117" s="22" t="s">
        <v>345</v>
      </c>
      <c r="DE117" s="22" t="s">
        <v>345</v>
      </c>
      <c r="DF117" s="22" t="s">
        <v>345</v>
      </c>
      <c r="DG117" s="22" t="s">
        <v>345</v>
      </c>
      <c r="DH117" s="63" t="s">
        <v>345</v>
      </c>
      <c r="DI117" s="22" t="s">
        <v>345</v>
      </c>
      <c r="DJ117" s="22" t="s">
        <v>345</v>
      </c>
      <c r="DK117" s="22" t="s">
        <v>345</v>
      </c>
      <c r="DL117" s="22" t="s">
        <v>345</v>
      </c>
      <c r="DM117" s="22" t="s">
        <v>345</v>
      </c>
      <c r="DN117" s="22" t="s">
        <v>345</v>
      </c>
      <c r="DO117" s="22" t="s">
        <v>345</v>
      </c>
      <c r="DP117" s="22" t="s">
        <v>345</v>
      </c>
      <c r="DQ117" s="22" t="s">
        <v>345</v>
      </c>
      <c r="DR117" s="22" t="s">
        <v>345</v>
      </c>
      <c r="DS117" s="22" t="s">
        <v>345</v>
      </c>
      <c r="DT117" s="22" t="s">
        <v>345</v>
      </c>
      <c r="DU117" s="22" t="s">
        <v>345</v>
      </c>
      <c r="DV117" s="22" t="s">
        <v>345</v>
      </c>
      <c r="DW117" s="22" t="s">
        <v>345</v>
      </c>
      <c r="DX117" s="63" t="s">
        <v>345</v>
      </c>
      <c r="DY117" s="63" t="s">
        <v>345</v>
      </c>
      <c r="DZ117" s="22" t="s">
        <v>345</v>
      </c>
      <c r="EA117" s="22" t="s">
        <v>345</v>
      </c>
      <c r="EB117" s="22" t="s">
        <v>345</v>
      </c>
      <c r="EC117" s="22" t="s">
        <v>345</v>
      </c>
      <c r="ED117" s="22" t="s">
        <v>345</v>
      </c>
      <c r="EE117" s="22" t="s">
        <v>345</v>
      </c>
      <c r="EF117" s="22" t="s">
        <v>345</v>
      </c>
      <c r="EG117" s="22" t="s">
        <v>345</v>
      </c>
      <c r="EH117" s="22" t="s">
        <v>345</v>
      </c>
      <c r="EI117" s="22" t="s">
        <v>345</v>
      </c>
      <c r="EJ117" s="22" t="s">
        <v>345</v>
      </c>
      <c r="EK117" s="22" t="s">
        <v>345</v>
      </c>
      <c r="EL117" s="22" t="s">
        <v>345</v>
      </c>
      <c r="EM117" s="22" t="s">
        <v>345</v>
      </c>
      <c r="EN117" s="22" t="s">
        <v>345</v>
      </c>
      <c r="EO117" s="22" t="s">
        <v>345</v>
      </c>
      <c r="EP117" s="22" t="s">
        <v>345</v>
      </c>
      <c r="EQ117" s="22" t="s">
        <v>345</v>
      </c>
      <c r="ER117" s="22" t="s">
        <v>345</v>
      </c>
      <c r="ES117" s="22" t="s">
        <v>345</v>
      </c>
      <c r="ET117" s="22" t="s">
        <v>345</v>
      </c>
      <c r="EU117" s="22" t="s">
        <v>345</v>
      </c>
      <c r="EV117" s="22" t="s">
        <v>345</v>
      </c>
      <c r="EW117" s="22" t="s">
        <v>345</v>
      </c>
      <c r="EX117" s="22" t="s">
        <v>345</v>
      </c>
      <c r="EY117" s="22" t="s">
        <v>345</v>
      </c>
      <c r="EZ117" s="22" t="s">
        <v>345</v>
      </c>
      <c r="FA117" s="22" t="s">
        <v>345</v>
      </c>
      <c r="FB117" s="22" t="s">
        <v>345</v>
      </c>
      <c r="FC117" s="22" t="s">
        <v>345</v>
      </c>
      <c r="FD117" s="22" t="s">
        <v>345</v>
      </c>
      <c r="FE117" s="22" t="s">
        <v>345</v>
      </c>
      <c r="FF117" s="22" t="s">
        <v>345</v>
      </c>
      <c r="FG117" s="22" t="s">
        <v>345</v>
      </c>
      <c r="FH117" s="22" t="s">
        <v>345</v>
      </c>
      <c r="FI117" s="22" t="s">
        <v>345</v>
      </c>
      <c r="FJ117" s="22" t="s">
        <v>345</v>
      </c>
      <c r="FK117" s="22" t="s">
        <v>345</v>
      </c>
      <c r="FL117" s="22" t="s">
        <v>345</v>
      </c>
      <c r="FM117" s="22" t="s">
        <v>345</v>
      </c>
      <c r="FN117" s="22" t="s">
        <v>345</v>
      </c>
      <c r="FO117" s="22" t="s">
        <v>345</v>
      </c>
      <c r="FP117" s="75">
        <v>1293.3965696504442</v>
      </c>
      <c r="FQ117" s="22" t="s">
        <v>345</v>
      </c>
      <c r="FR117" s="22" t="s">
        <v>345</v>
      </c>
      <c r="FS117" s="22" t="s">
        <v>345</v>
      </c>
      <c r="FT117" s="22" t="s">
        <v>345</v>
      </c>
      <c r="FU117" s="22" t="s">
        <v>345</v>
      </c>
      <c r="FV117" s="22" t="s">
        <v>345</v>
      </c>
      <c r="FW117" s="22" t="s">
        <v>345</v>
      </c>
      <c r="FX117" s="22" t="s">
        <v>345</v>
      </c>
      <c r="FY117" s="22" t="s">
        <v>345</v>
      </c>
      <c r="FZ117" s="22" t="s">
        <v>345</v>
      </c>
      <c r="GA117" s="63" t="s">
        <v>345</v>
      </c>
      <c r="GB117" s="22" t="s">
        <v>345</v>
      </c>
      <c r="GC117" s="63"/>
    </row>
    <row r="118" spans="1:185">
      <c r="A118" s="66">
        <v>1896</v>
      </c>
      <c r="B118" s="22">
        <v>2701.0125457396757</v>
      </c>
      <c r="C118" s="22">
        <v>3551.4953803510934</v>
      </c>
      <c r="D118" s="22">
        <v>2835.790774299835</v>
      </c>
      <c r="E118" s="22">
        <v>1569.9411530815107</v>
      </c>
      <c r="F118" s="22">
        <v>2685.4419536226114</v>
      </c>
      <c r="G118" s="22">
        <v>2739.6427383537789</v>
      </c>
      <c r="H118" s="22">
        <v>1791.422023336067</v>
      </c>
      <c r="I118" s="22">
        <v>3362.2063377142995</v>
      </c>
      <c r="J118" s="22">
        <v>1787.9463641557293</v>
      </c>
      <c r="K118" s="22">
        <v>1884.2574037187997</v>
      </c>
      <c r="L118" s="22">
        <v>5203.8466632827131</v>
      </c>
      <c r="M118" s="22">
        <v>4248.5639031288674</v>
      </c>
      <c r="N118" s="63">
        <v>2956.7209518930149</v>
      </c>
      <c r="O118" s="74" t="s">
        <v>345</v>
      </c>
      <c r="P118" s="22">
        <v>1480.413943930721</v>
      </c>
      <c r="Q118" s="22">
        <v>1124.9047981721249</v>
      </c>
      <c r="R118" s="22">
        <v>1547.5381072486018</v>
      </c>
      <c r="S118" s="22" t="s">
        <v>345</v>
      </c>
      <c r="T118" s="68" t="s">
        <v>345</v>
      </c>
      <c r="U118" s="22">
        <v>3684.9276185069543</v>
      </c>
      <c r="V118" s="22">
        <v>3987.9625668449203</v>
      </c>
      <c r="W118" s="22">
        <v>2288.4768110387126</v>
      </c>
      <c r="X118" s="22">
        <v>3504.4280715560494</v>
      </c>
      <c r="Y118" s="63">
        <v>3438.1261500309988</v>
      </c>
      <c r="Z118" s="22" t="s">
        <v>345</v>
      </c>
      <c r="AA118" s="22" t="s">
        <v>345</v>
      </c>
      <c r="AB118" s="22" t="s">
        <v>345</v>
      </c>
      <c r="AC118" s="22" t="s">
        <v>345</v>
      </c>
      <c r="AD118" s="22" t="s">
        <v>345</v>
      </c>
      <c r="AE118" s="22" t="s">
        <v>345</v>
      </c>
      <c r="AF118" s="22" t="s">
        <v>345</v>
      </c>
      <c r="AG118" s="63" t="s">
        <v>345</v>
      </c>
      <c r="AH118" s="22" t="s">
        <v>345</v>
      </c>
      <c r="AI118" s="22" t="s">
        <v>345</v>
      </c>
      <c r="AJ118" s="22" t="s">
        <v>345</v>
      </c>
      <c r="AK118" s="22" t="s">
        <v>345</v>
      </c>
      <c r="AL118" s="22" t="s">
        <v>345</v>
      </c>
      <c r="AM118" s="22"/>
      <c r="AN118" s="22"/>
      <c r="AO118" s="63" t="s">
        <v>345</v>
      </c>
      <c r="AP118" s="22" t="s">
        <v>345</v>
      </c>
      <c r="AQ118" s="22" t="s">
        <v>345</v>
      </c>
      <c r="AR118" s="63" t="s">
        <v>345</v>
      </c>
      <c r="AS118" s="22" t="s">
        <v>345</v>
      </c>
      <c r="AT118" s="22" t="s">
        <v>345</v>
      </c>
      <c r="AU118" s="22" t="s">
        <v>345</v>
      </c>
      <c r="AV118" s="22" t="s">
        <v>345</v>
      </c>
      <c r="AW118" s="22" t="s">
        <v>345</v>
      </c>
      <c r="AX118" s="22" t="s">
        <v>345</v>
      </c>
      <c r="AY118" s="22" t="s">
        <v>345</v>
      </c>
      <c r="AZ118" s="22" t="s">
        <v>345</v>
      </c>
      <c r="BA118" s="22" t="s">
        <v>345</v>
      </c>
      <c r="BB118" s="22" t="s">
        <v>345</v>
      </c>
      <c r="BC118" s="22" t="s">
        <v>345</v>
      </c>
      <c r="BD118" s="22" t="s">
        <v>345</v>
      </c>
      <c r="BE118" s="22" t="s">
        <v>345</v>
      </c>
      <c r="BF118" s="22" t="s">
        <v>345</v>
      </c>
      <c r="BG118" s="22" t="s">
        <v>345</v>
      </c>
      <c r="BH118" s="63">
        <v>1140.7198441538478</v>
      </c>
      <c r="BI118" s="22">
        <v>3585.8545148006133</v>
      </c>
      <c r="BJ118" s="22">
        <v>709.93766043270989</v>
      </c>
      <c r="BK118" s="22">
        <v>2142.920724825789</v>
      </c>
      <c r="BL118" s="22">
        <v>696.3642293634723</v>
      </c>
      <c r="BM118" s="22"/>
      <c r="BN118" s="22">
        <v>552.85191562948319</v>
      </c>
      <c r="BO118" s="22">
        <v>2644.1717791411043</v>
      </c>
      <c r="BP118" s="22">
        <v>843.36039189104804</v>
      </c>
      <c r="BQ118" s="63" t="s">
        <v>345</v>
      </c>
      <c r="BR118" s="22" t="s">
        <v>345</v>
      </c>
      <c r="BS118" s="22" t="s">
        <v>345</v>
      </c>
      <c r="BT118" s="72"/>
      <c r="BU118" s="22" t="s">
        <v>345</v>
      </c>
      <c r="BV118" s="22" t="s">
        <v>345</v>
      </c>
      <c r="BW118" s="22" t="s">
        <v>345</v>
      </c>
      <c r="BX118" s="22" t="s">
        <v>345</v>
      </c>
      <c r="BY118" s="22" t="s">
        <v>345</v>
      </c>
      <c r="BZ118" s="22" t="s">
        <v>345</v>
      </c>
      <c r="CA118" s="22" t="s">
        <v>345</v>
      </c>
      <c r="CB118" s="22" t="s">
        <v>345</v>
      </c>
      <c r="CC118" s="22" t="s">
        <v>345</v>
      </c>
      <c r="CD118" s="22" t="s">
        <v>345</v>
      </c>
      <c r="CE118" s="22" t="s">
        <v>345</v>
      </c>
      <c r="CF118" s="22" t="s">
        <v>345</v>
      </c>
      <c r="CG118" s="63" t="s">
        <v>345</v>
      </c>
      <c r="CH118" s="22" t="s">
        <v>345</v>
      </c>
      <c r="CI118" s="63" t="s">
        <v>345</v>
      </c>
      <c r="CJ118" s="22" t="s">
        <v>345</v>
      </c>
      <c r="CK118" s="22">
        <v>533.37226587385851</v>
      </c>
      <c r="CL118" s="22">
        <v>697.10473211892486</v>
      </c>
      <c r="CM118" s="22">
        <v>1051.1234951180206</v>
      </c>
      <c r="CN118" s="22" t="s">
        <v>345</v>
      </c>
      <c r="CO118" s="22"/>
      <c r="CP118" s="22" t="s">
        <v>345</v>
      </c>
      <c r="CQ118" s="22"/>
      <c r="CR118" s="22" t="s">
        <v>345</v>
      </c>
      <c r="CS118" s="22" t="s">
        <v>345</v>
      </c>
      <c r="CT118" s="22" t="s">
        <v>345</v>
      </c>
      <c r="CU118" s="22" t="s">
        <v>345</v>
      </c>
      <c r="CV118" s="22" t="s">
        <v>345</v>
      </c>
      <c r="CW118" s="22" t="s">
        <v>345</v>
      </c>
      <c r="CX118" s="22"/>
      <c r="CY118" s="22">
        <v>1088.0043325209856</v>
      </c>
      <c r="CZ118" s="63" t="s">
        <v>345</v>
      </c>
      <c r="DA118" s="22" t="s">
        <v>345</v>
      </c>
      <c r="DB118" s="22" t="s">
        <v>345</v>
      </c>
      <c r="DC118" s="22" t="s">
        <v>345</v>
      </c>
      <c r="DD118" s="22" t="s">
        <v>345</v>
      </c>
      <c r="DE118" s="22" t="s">
        <v>345</v>
      </c>
      <c r="DF118" s="22" t="s">
        <v>345</v>
      </c>
      <c r="DG118" s="22" t="s">
        <v>345</v>
      </c>
      <c r="DH118" s="63" t="s">
        <v>345</v>
      </c>
      <c r="DI118" s="22" t="s">
        <v>345</v>
      </c>
      <c r="DJ118" s="22" t="s">
        <v>345</v>
      </c>
      <c r="DK118" s="22" t="s">
        <v>345</v>
      </c>
      <c r="DL118" s="22" t="s">
        <v>345</v>
      </c>
      <c r="DM118" s="22" t="s">
        <v>345</v>
      </c>
      <c r="DN118" s="22" t="s">
        <v>345</v>
      </c>
      <c r="DO118" s="22" t="s">
        <v>345</v>
      </c>
      <c r="DP118" s="22" t="s">
        <v>345</v>
      </c>
      <c r="DQ118" s="22" t="s">
        <v>345</v>
      </c>
      <c r="DR118" s="22" t="s">
        <v>345</v>
      </c>
      <c r="DS118" s="22" t="s">
        <v>345</v>
      </c>
      <c r="DT118" s="22" t="s">
        <v>345</v>
      </c>
      <c r="DU118" s="22" t="s">
        <v>345</v>
      </c>
      <c r="DV118" s="22" t="s">
        <v>345</v>
      </c>
      <c r="DW118" s="22" t="s">
        <v>345</v>
      </c>
      <c r="DX118" s="63" t="s">
        <v>345</v>
      </c>
      <c r="DY118" s="63" t="s">
        <v>345</v>
      </c>
      <c r="DZ118" s="22" t="s">
        <v>345</v>
      </c>
      <c r="EA118" s="22" t="s">
        <v>345</v>
      </c>
      <c r="EB118" s="22" t="s">
        <v>345</v>
      </c>
      <c r="EC118" s="22" t="s">
        <v>345</v>
      </c>
      <c r="ED118" s="22" t="s">
        <v>345</v>
      </c>
      <c r="EE118" s="22" t="s">
        <v>345</v>
      </c>
      <c r="EF118" s="22" t="s">
        <v>345</v>
      </c>
      <c r="EG118" s="22" t="s">
        <v>345</v>
      </c>
      <c r="EH118" s="22" t="s">
        <v>345</v>
      </c>
      <c r="EI118" s="22" t="s">
        <v>345</v>
      </c>
      <c r="EJ118" s="22" t="s">
        <v>345</v>
      </c>
      <c r="EK118" s="22" t="s">
        <v>345</v>
      </c>
      <c r="EL118" s="22" t="s">
        <v>345</v>
      </c>
      <c r="EM118" s="22" t="s">
        <v>345</v>
      </c>
      <c r="EN118" s="22" t="s">
        <v>345</v>
      </c>
      <c r="EO118" s="22" t="s">
        <v>345</v>
      </c>
      <c r="EP118" s="22" t="s">
        <v>345</v>
      </c>
      <c r="EQ118" s="22" t="s">
        <v>345</v>
      </c>
      <c r="ER118" s="22" t="s">
        <v>345</v>
      </c>
      <c r="ES118" s="22" t="s">
        <v>345</v>
      </c>
      <c r="ET118" s="22" t="s">
        <v>345</v>
      </c>
      <c r="EU118" s="22" t="s">
        <v>345</v>
      </c>
      <c r="EV118" s="22" t="s">
        <v>345</v>
      </c>
      <c r="EW118" s="22" t="s">
        <v>345</v>
      </c>
      <c r="EX118" s="22" t="s">
        <v>345</v>
      </c>
      <c r="EY118" s="22" t="s">
        <v>345</v>
      </c>
      <c r="EZ118" s="22" t="s">
        <v>345</v>
      </c>
      <c r="FA118" s="22" t="s">
        <v>345</v>
      </c>
      <c r="FB118" s="22" t="s">
        <v>345</v>
      </c>
      <c r="FC118" s="22" t="s">
        <v>345</v>
      </c>
      <c r="FD118" s="22" t="s">
        <v>345</v>
      </c>
      <c r="FE118" s="22" t="s">
        <v>345</v>
      </c>
      <c r="FF118" s="22" t="s">
        <v>345</v>
      </c>
      <c r="FG118" s="22" t="s">
        <v>345</v>
      </c>
      <c r="FH118" s="22" t="s">
        <v>345</v>
      </c>
      <c r="FI118" s="22" t="s">
        <v>345</v>
      </c>
      <c r="FJ118" s="22" t="s">
        <v>345</v>
      </c>
      <c r="FK118" s="22" t="s">
        <v>345</v>
      </c>
      <c r="FL118" s="22" t="s">
        <v>345</v>
      </c>
      <c r="FM118" s="22" t="s">
        <v>345</v>
      </c>
      <c r="FN118" s="22" t="s">
        <v>345</v>
      </c>
      <c r="FO118" s="22" t="s">
        <v>345</v>
      </c>
      <c r="FP118" s="75">
        <v>1350.8185943767894</v>
      </c>
      <c r="FQ118" s="22" t="s">
        <v>345</v>
      </c>
      <c r="FR118" s="22" t="s">
        <v>345</v>
      </c>
      <c r="FS118" s="22" t="s">
        <v>345</v>
      </c>
      <c r="FT118" s="22" t="s">
        <v>345</v>
      </c>
      <c r="FU118" s="22" t="s">
        <v>345</v>
      </c>
      <c r="FV118" s="22" t="s">
        <v>345</v>
      </c>
      <c r="FW118" s="22" t="s">
        <v>345</v>
      </c>
      <c r="FX118" s="22" t="s">
        <v>345</v>
      </c>
      <c r="FY118" s="22" t="s">
        <v>345</v>
      </c>
      <c r="FZ118" s="22" t="s">
        <v>345</v>
      </c>
      <c r="GA118" s="63" t="s">
        <v>345</v>
      </c>
      <c r="GB118" s="22" t="s">
        <v>345</v>
      </c>
      <c r="GC118" s="63"/>
    </row>
    <row r="119" spans="1:185">
      <c r="A119" s="66">
        <v>1897</v>
      </c>
      <c r="B119" s="22">
        <v>2730.1526388409798</v>
      </c>
      <c r="C119" s="22">
        <v>3586.4266951740988</v>
      </c>
      <c r="D119" s="22">
        <v>2862.9894394800976</v>
      </c>
      <c r="E119" s="22">
        <v>1624.1945861122006</v>
      </c>
      <c r="F119" s="22">
        <v>2639.248364231189</v>
      </c>
      <c r="G119" s="22">
        <v>2774.6099651393465</v>
      </c>
      <c r="H119" s="22">
        <v>1794.398752443079</v>
      </c>
      <c r="I119" s="22">
        <v>3400.5709752953267</v>
      </c>
      <c r="J119" s="22">
        <v>1856.4090711730626</v>
      </c>
      <c r="K119" s="22">
        <v>1958.1172013923544</v>
      </c>
      <c r="L119" s="22">
        <v>5335.5468374549946</v>
      </c>
      <c r="M119" s="22">
        <v>4263.5121914622259</v>
      </c>
      <c r="N119" s="63">
        <v>2969.2851685235123</v>
      </c>
      <c r="O119" s="74" t="s">
        <v>345</v>
      </c>
      <c r="P119" s="22">
        <v>1257.2833639888624</v>
      </c>
      <c r="Q119" s="22">
        <v>1181.6635160680528</v>
      </c>
      <c r="R119" s="22">
        <v>1618.9410480349345</v>
      </c>
      <c r="S119" s="22" t="s">
        <v>345</v>
      </c>
      <c r="T119" s="68" t="s">
        <v>345</v>
      </c>
      <c r="U119" s="22">
        <v>3419.9665365309534</v>
      </c>
      <c r="V119" s="22">
        <v>3949.8455497382201</v>
      </c>
      <c r="W119" s="22">
        <v>2511.5133801480356</v>
      </c>
      <c r="X119" s="22">
        <v>3769.4832967669827</v>
      </c>
      <c r="Y119" s="63">
        <v>3675.1500791813864</v>
      </c>
      <c r="Z119" s="22" t="s">
        <v>345</v>
      </c>
      <c r="AA119" s="22" t="s">
        <v>345</v>
      </c>
      <c r="AB119" s="22" t="s">
        <v>345</v>
      </c>
      <c r="AC119" s="22" t="s">
        <v>345</v>
      </c>
      <c r="AD119" s="22" t="s">
        <v>345</v>
      </c>
      <c r="AE119" s="22" t="s">
        <v>345</v>
      </c>
      <c r="AF119" s="22" t="s">
        <v>345</v>
      </c>
      <c r="AG119" s="63" t="s">
        <v>345</v>
      </c>
      <c r="AH119" s="22" t="s">
        <v>345</v>
      </c>
      <c r="AI119" s="22" t="s">
        <v>345</v>
      </c>
      <c r="AJ119" s="22" t="s">
        <v>345</v>
      </c>
      <c r="AK119" s="22" t="s">
        <v>345</v>
      </c>
      <c r="AL119" s="22" t="s">
        <v>345</v>
      </c>
      <c r="AM119" s="22"/>
      <c r="AN119" s="22"/>
      <c r="AO119" s="63" t="s">
        <v>345</v>
      </c>
      <c r="AP119" s="22" t="s">
        <v>345</v>
      </c>
      <c r="AQ119" s="22" t="s">
        <v>345</v>
      </c>
      <c r="AR119" s="63" t="s">
        <v>345</v>
      </c>
      <c r="AS119" s="22" t="s">
        <v>345</v>
      </c>
      <c r="AT119" s="22" t="s">
        <v>345</v>
      </c>
      <c r="AU119" s="22" t="s">
        <v>345</v>
      </c>
      <c r="AV119" s="22" t="s">
        <v>345</v>
      </c>
      <c r="AW119" s="22" t="s">
        <v>345</v>
      </c>
      <c r="AX119" s="22" t="s">
        <v>345</v>
      </c>
      <c r="AY119" s="22" t="s">
        <v>345</v>
      </c>
      <c r="AZ119" s="22" t="s">
        <v>345</v>
      </c>
      <c r="BA119" s="22" t="s">
        <v>345</v>
      </c>
      <c r="BB119" s="22" t="s">
        <v>345</v>
      </c>
      <c r="BC119" s="22" t="s">
        <v>345</v>
      </c>
      <c r="BD119" s="22" t="s">
        <v>345</v>
      </c>
      <c r="BE119" s="22" t="s">
        <v>345</v>
      </c>
      <c r="BF119" s="22" t="s">
        <v>345</v>
      </c>
      <c r="BG119" s="22" t="s">
        <v>345</v>
      </c>
      <c r="BH119" s="63">
        <v>1121.6282986449969</v>
      </c>
      <c r="BI119" s="22">
        <v>2822.6907612319296</v>
      </c>
      <c r="BJ119" s="22">
        <v>699.0986688951233</v>
      </c>
      <c r="BK119" s="22">
        <v>2069.6328402945946</v>
      </c>
      <c r="BL119" s="22">
        <v>692.88240821665499</v>
      </c>
      <c r="BM119" s="22"/>
      <c r="BN119" s="22">
        <v>596.90972830025112</v>
      </c>
      <c r="BO119" s="22">
        <v>2493.4445768772348</v>
      </c>
      <c r="BP119" s="22">
        <v>836.84994497229286</v>
      </c>
      <c r="BQ119" s="63" t="s">
        <v>345</v>
      </c>
      <c r="BR119" s="22" t="s">
        <v>345</v>
      </c>
      <c r="BS119" s="22" t="s">
        <v>345</v>
      </c>
      <c r="BT119" s="72"/>
      <c r="BU119" s="22" t="s">
        <v>345</v>
      </c>
      <c r="BV119" s="22" t="s">
        <v>345</v>
      </c>
      <c r="BW119" s="22" t="s">
        <v>345</v>
      </c>
      <c r="BX119" s="22" t="s">
        <v>345</v>
      </c>
      <c r="BY119" s="22" t="s">
        <v>345</v>
      </c>
      <c r="BZ119" s="22" t="s">
        <v>345</v>
      </c>
      <c r="CA119" s="22" t="s">
        <v>345</v>
      </c>
      <c r="CB119" s="22" t="s">
        <v>345</v>
      </c>
      <c r="CC119" s="22" t="s">
        <v>345</v>
      </c>
      <c r="CD119" s="22" t="s">
        <v>345</v>
      </c>
      <c r="CE119" s="22" t="s">
        <v>345</v>
      </c>
      <c r="CF119" s="22" t="s">
        <v>345</v>
      </c>
      <c r="CG119" s="63" t="s">
        <v>345</v>
      </c>
      <c r="CH119" s="22" t="s">
        <v>345</v>
      </c>
      <c r="CI119" s="63" t="s">
        <v>345</v>
      </c>
      <c r="CJ119" s="22" t="s">
        <v>345</v>
      </c>
      <c r="CK119" s="22">
        <v>629.7446551413459</v>
      </c>
      <c r="CL119" s="22">
        <v>697.40287407627056</v>
      </c>
      <c r="CM119" s="22">
        <v>1061.9491123982837</v>
      </c>
      <c r="CN119" s="22" t="s">
        <v>345</v>
      </c>
      <c r="CO119" s="22"/>
      <c r="CP119" s="22" t="s">
        <v>345</v>
      </c>
      <c r="CQ119" s="22"/>
      <c r="CR119" s="22" t="s">
        <v>345</v>
      </c>
      <c r="CS119" s="22" t="s">
        <v>345</v>
      </c>
      <c r="CT119" s="22" t="s">
        <v>345</v>
      </c>
      <c r="CU119" s="22" t="s">
        <v>345</v>
      </c>
      <c r="CV119" s="22" t="s">
        <v>345</v>
      </c>
      <c r="CW119" s="22" t="s">
        <v>345</v>
      </c>
      <c r="CX119" s="22"/>
      <c r="CY119" s="22">
        <v>1125</v>
      </c>
      <c r="CZ119" s="63" t="s">
        <v>345</v>
      </c>
      <c r="DA119" s="22" t="s">
        <v>345</v>
      </c>
      <c r="DB119" s="22" t="s">
        <v>345</v>
      </c>
      <c r="DC119" s="22" t="s">
        <v>345</v>
      </c>
      <c r="DD119" s="22" t="s">
        <v>345</v>
      </c>
      <c r="DE119" s="22" t="s">
        <v>345</v>
      </c>
      <c r="DF119" s="22" t="s">
        <v>345</v>
      </c>
      <c r="DG119" s="22" t="s">
        <v>345</v>
      </c>
      <c r="DH119" s="63" t="s">
        <v>345</v>
      </c>
      <c r="DI119" s="22" t="s">
        <v>345</v>
      </c>
      <c r="DJ119" s="22" t="s">
        <v>345</v>
      </c>
      <c r="DK119" s="22" t="s">
        <v>345</v>
      </c>
      <c r="DL119" s="22" t="s">
        <v>345</v>
      </c>
      <c r="DM119" s="22" t="s">
        <v>345</v>
      </c>
      <c r="DN119" s="22" t="s">
        <v>345</v>
      </c>
      <c r="DO119" s="22" t="s">
        <v>345</v>
      </c>
      <c r="DP119" s="22" t="s">
        <v>345</v>
      </c>
      <c r="DQ119" s="22" t="s">
        <v>345</v>
      </c>
      <c r="DR119" s="22" t="s">
        <v>345</v>
      </c>
      <c r="DS119" s="22" t="s">
        <v>345</v>
      </c>
      <c r="DT119" s="22" t="s">
        <v>345</v>
      </c>
      <c r="DU119" s="22" t="s">
        <v>345</v>
      </c>
      <c r="DV119" s="22" t="s">
        <v>345</v>
      </c>
      <c r="DW119" s="22" t="s">
        <v>345</v>
      </c>
      <c r="DX119" s="63" t="s">
        <v>345</v>
      </c>
      <c r="DY119" s="63" t="s">
        <v>345</v>
      </c>
      <c r="DZ119" s="22" t="s">
        <v>345</v>
      </c>
      <c r="EA119" s="22" t="s">
        <v>345</v>
      </c>
      <c r="EB119" s="22" t="s">
        <v>345</v>
      </c>
      <c r="EC119" s="22" t="s">
        <v>345</v>
      </c>
      <c r="ED119" s="22" t="s">
        <v>345</v>
      </c>
      <c r="EE119" s="22" t="s">
        <v>345</v>
      </c>
      <c r="EF119" s="22" t="s">
        <v>345</v>
      </c>
      <c r="EG119" s="22" t="s">
        <v>345</v>
      </c>
      <c r="EH119" s="22" t="s">
        <v>345</v>
      </c>
      <c r="EI119" s="22" t="s">
        <v>345</v>
      </c>
      <c r="EJ119" s="22" t="s">
        <v>345</v>
      </c>
      <c r="EK119" s="22" t="s">
        <v>345</v>
      </c>
      <c r="EL119" s="22" t="s">
        <v>345</v>
      </c>
      <c r="EM119" s="22" t="s">
        <v>345</v>
      </c>
      <c r="EN119" s="22" t="s">
        <v>345</v>
      </c>
      <c r="EO119" s="22" t="s">
        <v>345</v>
      </c>
      <c r="EP119" s="22" t="s">
        <v>345</v>
      </c>
      <c r="EQ119" s="22" t="s">
        <v>345</v>
      </c>
      <c r="ER119" s="22" t="s">
        <v>345</v>
      </c>
      <c r="ES119" s="22" t="s">
        <v>345</v>
      </c>
      <c r="ET119" s="22" t="s">
        <v>345</v>
      </c>
      <c r="EU119" s="22" t="s">
        <v>345</v>
      </c>
      <c r="EV119" s="22" t="s">
        <v>345</v>
      </c>
      <c r="EW119" s="22" t="s">
        <v>345</v>
      </c>
      <c r="EX119" s="22" t="s">
        <v>345</v>
      </c>
      <c r="EY119" s="22" t="s">
        <v>345</v>
      </c>
      <c r="EZ119" s="22" t="s">
        <v>345</v>
      </c>
      <c r="FA119" s="22" t="s">
        <v>345</v>
      </c>
      <c r="FB119" s="22" t="s">
        <v>345</v>
      </c>
      <c r="FC119" s="22" t="s">
        <v>345</v>
      </c>
      <c r="FD119" s="22" t="s">
        <v>345</v>
      </c>
      <c r="FE119" s="22" t="s">
        <v>345</v>
      </c>
      <c r="FF119" s="22" t="s">
        <v>345</v>
      </c>
      <c r="FG119" s="22" t="s">
        <v>345</v>
      </c>
      <c r="FH119" s="22" t="s">
        <v>345</v>
      </c>
      <c r="FI119" s="22" t="s">
        <v>345</v>
      </c>
      <c r="FJ119" s="22" t="s">
        <v>345</v>
      </c>
      <c r="FK119" s="22" t="s">
        <v>345</v>
      </c>
      <c r="FL119" s="22" t="s">
        <v>345</v>
      </c>
      <c r="FM119" s="22" t="s">
        <v>345</v>
      </c>
      <c r="FN119" s="22" t="s">
        <v>345</v>
      </c>
      <c r="FO119" s="22" t="s">
        <v>345</v>
      </c>
      <c r="FP119" s="75">
        <v>1263.5292097179815</v>
      </c>
      <c r="FQ119" s="22" t="s">
        <v>345</v>
      </c>
      <c r="FR119" s="22" t="s">
        <v>345</v>
      </c>
      <c r="FS119" s="22" t="s">
        <v>345</v>
      </c>
      <c r="FT119" s="22" t="s">
        <v>345</v>
      </c>
      <c r="FU119" s="22" t="s">
        <v>345</v>
      </c>
      <c r="FV119" s="22" t="s">
        <v>345</v>
      </c>
      <c r="FW119" s="22" t="s">
        <v>345</v>
      </c>
      <c r="FX119" s="22" t="s">
        <v>345</v>
      </c>
      <c r="FY119" s="22" t="s">
        <v>345</v>
      </c>
      <c r="FZ119" s="22" t="s">
        <v>345</v>
      </c>
      <c r="GA119" s="63" t="s">
        <v>345</v>
      </c>
      <c r="GB119" s="22" t="s">
        <v>345</v>
      </c>
      <c r="GC119" s="63"/>
    </row>
    <row r="120" spans="1:185">
      <c r="A120" s="66">
        <v>1898</v>
      </c>
      <c r="B120" s="22">
        <v>2855.2873975409839</v>
      </c>
      <c r="C120" s="22">
        <v>3614.7919442761963</v>
      </c>
      <c r="D120" s="22">
        <v>2869.5955146175411</v>
      </c>
      <c r="E120" s="22">
        <v>1668.1977597528003</v>
      </c>
      <c r="F120" s="22">
        <v>2759.6174486694831</v>
      </c>
      <c r="G120" s="22">
        <v>2847.8220385570485</v>
      </c>
      <c r="H120" s="22">
        <v>1787.2189671471176</v>
      </c>
      <c r="I120" s="22">
        <v>3407.0386114757184</v>
      </c>
      <c r="J120" s="22">
        <v>1844.2498861648576</v>
      </c>
      <c r="K120" s="22">
        <v>2024.7585902147302</v>
      </c>
      <c r="L120" s="22">
        <v>5501.3525531415371</v>
      </c>
      <c r="M120" s="22">
        <v>4427.7241276838104</v>
      </c>
      <c r="N120" s="63">
        <v>3055.0483921981395</v>
      </c>
      <c r="O120" s="74" t="s">
        <v>345</v>
      </c>
      <c r="P120" s="22">
        <v>1357.6157642109174</v>
      </c>
      <c r="Q120" s="22">
        <v>1214.3795757461985</v>
      </c>
      <c r="R120" s="22">
        <v>1735.9526138463211</v>
      </c>
      <c r="S120" s="22" t="s">
        <v>345</v>
      </c>
      <c r="T120" s="68" t="s">
        <v>345</v>
      </c>
      <c r="U120" s="22">
        <v>3891.2685337726525</v>
      </c>
      <c r="V120" s="22">
        <v>3985.1052631578946</v>
      </c>
      <c r="W120" s="22">
        <v>2583.4561502347415</v>
      </c>
      <c r="X120" s="22">
        <v>3779.691749908513</v>
      </c>
      <c r="Y120" s="63">
        <v>3710.2103271995884</v>
      </c>
      <c r="Z120" s="22" t="s">
        <v>345</v>
      </c>
      <c r="AA120" s="22" t="s">
        <v>345</v>
      </c>
      <c r="AB120" s="22" t="s">
        <v>345</v>
      </c>
      <c r="AC120" s="22" t="s">
        <v>345</v>
      </c>
      <c r="AD120" s="22" t="s">
        <v>345</v>
      </c>
      <c r="AE120" s="22" t="s">
        <v>345</v>
      </c>
      <c r="AF120" s="22" t="s">
        <v>345</v>
      </c>
      <c r="AG120" s="63" t="s">
        <v>345</v>
      </c>
      <c r="AH120" s="22" t="s">
        <v>345</v>
      </c>
      <c r="AI120" s="22" t="s">
        <v>345</v>
      </c>
      <c r="AJ120" s="22" t="s">
        <v>345</v>
      </c>
      <c r="AK120" s="22" t="s">
        <v>345</v>
      </c>
      <c r="AL120" s="22" t="s">
        <v>345</v>
      </c>
      <c r="AM120" s="22"/>
      <c r="AN120" s="22"/>
      <c r="AO120" s="63" t="s">
        <v>345</v>
      </c>
      <c r="AP120" s="22" t="s">
        <v>345</v>
      </c>
      <c r="AQ120" s="22" t="s">
        <v>345</v>
      </c>
      <c r="AR120" s="63" t="s">
        <v>345</v>
      </c>
      <c r="AS120" s="22" t="s">
        <v>345</v>
      </c>
      <c r="AT120" s="22" t="s">
        <v>345</v>
      </c>
      <c r="AU120" s="22" t="s">
        <v>345</v>
      </c>
      <c r="AV120" s="22" t="s">
        <v>345</v>
      </c>
      <c r="AW120" s="22" t="s">
        <v>345</v>
      </c>
      <c r="AX120" s="22" t="s">
        <v>345</v>
      </c>
      <c r="AY120" s="22" t="s">
        <v>345</v>
      </c>
      <c r="AZ120" s="22" t="s">
        <v>345</v>
      </c>
      <c r="BA120" s="22" t="s">
        <v>345</v>
      </c>
      <c r="BB120" s="22" t="s">
        <v>345</v>
      </c>
      <c r="BC120" s="22" t="s">
        <v>345</v>
      </c>
      <c r="BD120" s="22" t="s">
        <v>345</v>
      </c>
      <c r="BE120" s="22" t="s">
        <v>345</v>
      </c>
      <c r="BF120" s="22" t="s">
        <v>345</v>
      </c>
      <c r="BG120" s="22" t="s">
        <v>345</v>
      </c>
      <c r="BH120" s="63">
        <v>1151.4588385025768</v>
      </c>
      <c r="BI120" s="22">
        <v>2973.8089671064513</v>
      </c>
      <c r="BJ120" s="22">
        <v>717.03392794683452</v>
      </c>
      <c r="BK120" s="22">
        <v>2292.2556466225446</v>
      </c>
      <c r="BL120" s="22">
        <v>689.4179961755716</v>
      </c>
      <c r="BM120" s="22"/>
      <c r="BN120" s="22">
        <v>627.55439442938268</v>
      </c>
      <c r="BO120" s="22">
        <v>2250</v>
      </c>
      <c r="BP120" s="22">
        <v>830.38975642408661</v>
      </c>
      <c r="BQ120" s="63" t="s">
        <v>345</v>
      </c>
      <c r="BR120" s="22" t="s">
        <v>345</v>
      </c>
      <c r="BS120" s="22" t="s">
        <v>345</v>
      </c>
      <c r="BT120" s="72"/>
      <c r="BU120" s="22" t="s">
        <v>345</v>
      </c>
      <c r="BV120" s="22" t="s">
        <v>345</v>
      </c>
      <c r="BW120" s="22" t="s">
        <v>345</v>
      </c>
      <c r="BX120" s="22" t="s">
        <v>345</v>
      </c>
      <c r="BY120" s="22" t="s">
        <v>345</v>
      </c>
      <c r="BZ120" s="22" t="s">
        <v>345</v>
      </c>
      <c r="CA120" s="22" t="s">
        <v>345</v>
      </c>
      <c r="CB120" s="22" t="s">
        <v>345</v>
      </c>
      <c r="CC120" s="22" t="s">
        <v>345</v>
      </c>
      <c r="CD120" s="22" t="s">
        <v>345</v>
      </c>
      <c r="CE120" s="22" t="s">
        <v>345</v>
      </c>
      <c r="CF120" s="22" t="s">
        <v>345</v>
      </c>
      <c r="CG120" s="63" t="s">
        <v>345</v>
      </c>
      <c r="CH120" s="22" t="s">
        <v>345</v>
      </c>
      <c r="CI120" s="63" t="s">
        <v>345</v>
      </c>
      <c r="CJ120" s="22" t="s">
        <v>345</v>
      </c>
      <c r="CK120" s="22">
        <v>629.93883986201934</v>
      </c>
      <c r="CL120" s="22">
        <v>692.12527176266121</v>
      </c>
      <c r="CM120" s="22">
        <v>1248.8829760111253</v>
      </c>
      <c r="CN120" s="22" t="s">
        <v>345</v>
      </c>
      <c r="CO120" s="22"/>
      <c r="CP120" s="22" t="s">
        <v>345</v>
      </c>
      <c r="CQ120" s="22"/>
      <c r="CR120" s="22" t="s">
        <v>345</v>
      </c>
      <c r="CS120" s="22" t="s">
        <v>345</v>
      </c>
      <c r="CT120" s="22" t="s">
        <v>345</v>
      </c>
      <c r="CU120" s="22" t="s">
        <v>345</v>
      </c>
      <c r="CV120" s="22" t="s">
        <v>345</v>
      </c>
      <c r="CW120" s="22" t="s">
        <v>345</v>
      </c>
      <c r="CX120" s="22"/>
      <c r="CY120" s="22">
        <v>1167.8010471204188</v>
      </c>
      <c r="CZ120" s="63" t="s">
        <v>345</v>
      </c>
      <c r="DA120" s="22" t="s">
        <v>345</v>
      </c>
      <c r="DB120" s="22" t="s">
        <v>345</v>
      </c>
      <c r="DC120" s="22" t="s">
        <v>345</v>
      </c>
      <c r="DD120" s="22" t="s">
        <v>345</v>
      </c>
      <c r="DE120" s="22" t="s">
        <v>345</v>
      </c>
      <c r="DF120" s="22" t="s">
        <v>345</v>
      </c>
      <c r="DG120" s="22" t="s">
        <v>345</v>
      </c>
      <c r="DH120" s="63" t="s">
        <v>345</v>
      </c>
      <c r="DI120" s="22" t="s">
        <v>345</v>
      </c>
      <c r="DJ120" s="22" t="s">
        <v>345</v>
      </c>
      <c r="DK120" s="22" t="s">
        <v>345</v>
      </c>
      <c r="DL120" s="22" t="s">
        <v>345</v>
      </c>
      <c r="DM120" s="22" t="s">
        <v>345</v>
      </c>
      <c r="DN120" s="22" t="s">
        <v>345</v>
      </c>
      <c r="DO120" s="22" t="s">
        <v>345</v>
      </c>
      <c r="DP120" s="22" t="s">
        <v>345</v>
      </c>
      <c r="DQ120" s="22" t="s">
        <v>345</v>
      </c>
      <c r="DR120" s="22" t="s">
        <v>345</v>
      </c>
      <c r="DS120" s="22" t="s">
        <v>345</v>
      </c>
      <c r="DT120" s="22" t="s">
        <v>345</v>
      </c>
      <c r="DU120" s="22" t="s">
        <v>345</v>
      </c>
      <c r="DV120" s="22" t="s">
        <v>345</v>
      </c>
      <c r="DW120" s="22" t="s">
        <v>345</v>
      </c>
      <c r="DX120" s="63" t="s">
        <v>345</v>
      </c>
      <c r="DY120" s="63" t="s">
        <v>345</v>
      </c>
      <c r="DZ120" s="22" t="s">
        <v>345</v>
      </c>
      <c r="EA120" s="22" t="s">
        <v>345</v>
      </c>
      <c r="EB120" s="22" t="s">
        <v>345</v>
      </c>
      <c r="EC120" s="22" t="s">
        <v>345</v>
      </c>
      <c r="ED120" s="22" t="s">
        <v>345</v>
      </c>
      <c r="EE120" s="22" t="s">
        <v>345</v>
      </c>
      <c r="EF120" s="22" t="s">
        <v>345</v>
      </c>
      <c r="EG120" s="22" t="s">
        <v>345</v>
      </c>
      <c r="EH120" s="22" t="s">
        <v>345</v>
      </c>
      <c r="EI120" s="22" t="s">
        <v>345</v>
      </c>
      <c r="EJ120" s="22" t="s">
        <v>345</v>
      </c>
      <c r="EK120" s="22" t="s">
        <v>345</v>
      </c>
      <c r="EL120" s="22" t="s">
        <v>345</v>
      </c>
      <c r="EM120" s="22" t="s">
        <v>345</v>
      </c>
      <c r="EN120" s="22" t="s">
        <v>345</v>
      </c>
      <c r="EO120" s="22" t="s">
        <v>345</v>
      </c>
      <c r="EP120" s="22" t="s">
        <v>345</v>
      </c>
      <c r="EQ120" s="22" t="s">
        <v>345</v>
      </c>
      <c r="ER120" s="22" t="s">
        <v>345</v>
      </c>
      <c r="ES120" s="22" t="s">
        <v>345</v>
      </c>
      <c r="ET120" s="22" t="s">
        <v>345</v>
      </c>
      <c r="EU120" s="22" t="s">
        <v>345</v>
      </c>
      <c r="EV120" s="22" t="s">
        <v>345</v>
      </c>
      <c r="EW120" s="22" t="s">
        <v>345</v>
      </c>
      <c r="EX120" s="22" t="s">
        <v>345</v>
      </c>
      <c r="EY120" s="22" t="s">
        <v>345</v>
      </c>
      <c r="EZ120" s="22" t="s">
        <v>345</v>
      </c>
      <c r="FA120" s="22" t="s">
        <v>345</v>
      </c>
      <c r="FB120" s="22" t="s">
        <v>345</v>
      </c>
      <c r="FC120" s="22" t="s">
        <v>345</v>
      </c>
      <c r="FD120" s="22" t="s">
        <v>345</v>
      </c>
      <c r="FE120" s="22" t="s">
        <v>345</v>
      </c>
      <c r="FF120" s="22" t="s">
        <v>345</v>
      </c>
      <c r="FG120" s="22" t="s">
        <v>345</v>
      </c>
      <c r="FH120" s="22" t="s">
        <v>345</v>
      </c>
      <c r="FI120" s="22" t="s">
        <v>345</v>
      </c>
      <c r="FJ120" s="22" t="s">
        <v>345</v>
      </c>
      <c r="FK120" s="22" t="s">
        <v>345</v>
      </c>
      <c r="FL120" s="22" t="s">
        <v>345</v>
      </c>
      <c r="FM120" s="22" t="s">
        <v>345</v>
      </c>
      <c r="FN120" s="22" t="s">
        <v>345</v>
      </c>
      <c r="FO120" s="22" t="s">
        <v>345</v>
      </c>
      <c r="FP120" s="75">
        <v>1516.8213386163588</v>
      </c>
      <c r="FQ120" s="22" t="s">
        <v>345</v>
      </c>
      <c r="FR120" s="22" t="s">
        <v>345</v>
      </c>
      <c r="FS120" s="22" t="s">
        <v>345</v>
      </c>
      <c r="FT120" s="22" t="s">
        <v>345</v>
      </c>
      <c r="FU120" s="22" t="s">
        <v>345</v>
      </c>
      <c r="FV120" s="22" t="s">
        <v>345</v>
      </c>
      <c r="FW120" s="22" t="s">
        <v>345</v>
      </c>
      <c r="FX120" s="22" t="s">
        <v>345</v>
      </c>
      <c r="FY120" s="22" t="s">
        <v>345</v>
      </c>
      <c r="FZ120" s="22" t="s">
        <v>345</v>
      </c>
      <c r="GA120" s="63" t="s">
        <v>345</v>
      </c>
      <c r="GB120" s="22" t="s">
        <v>345</v>
      </c>
      <c r="GC120" s="63"/>
    </row>
    <row r="121" spans="1:185">
      <c r="A121" s="66">
        <v>1899</v>
      </c>
      <c r="B121" s="22">
        <v>2886.2769230769236</v>
      </c>
      <c r="C121" s="22">
        <v>3656.152957069949</v>
      </c>
      <c r="D121" s="22">
        <v>2952.094861660079</v>
      </c>
      <c r="E121" s="22">
        <v>1606.9893292682925</v>
      </c>
      <c r="F121" s="22">
        <v>2911.446579194002</v>
      </c>
      <c r="G121" s="22">
        <v>2905.093894611136</v>
      </c>
      <c r="H121" s="22">
        <v>1807.0695538363848</v>
      </c>
      <c r="I121" s="22">
        <v>3410.4529424421612</v>
      </c>
      <c r="J121" s="22">
        <v>1875.1842505024956</v>
      </c>
      <c r="K121" s="22">
        <v>2074.6729977865371</v>
      </c>
      <c r="L121" s="22">
        <v>5608.2567152640986</v>
      </c>
      <c r="M121" s="22">
        <v>4566.9517082382963</v>
      </c>
      <c r="N121" s="63">
        <v>3139.372155845082</v>
      </c>
      <c r="O121" s="74" t="s">
        <v>345</v>
      </c>
      <c r="P121" s="22">
        <v>1385.9812365966886</v>
      </c>
      <c r="Q121" s="22">
        <v>1248.7886693999255</v>
      </c>
      <c r="R121" s="22">
        <v>1755.9510928370482</v>
      </c>
      <c r="S121" s="22" t="s">
        <v>345</v>
      </c>
      <c r="T121" s="68"/>
      <c r="U121" s="22">
        <v>3839.609861826063</v>
      </c>
      <c r="V121" s="22">
        <v>4040.875314861461</v>
      </c>
      <c r="W121" s="22">
        <v>2795.6150845253574</v>
      </c>
      <c r="X121" s="22">
        <v>4051.3670612989567</v>
      </c>
      <c r="Y121" s="63">
        <v>3962.5049141350528</v>
      </c>
      <c r="Z121" s="22" t="s">
        <v>345</v>
      </c>
      <c r="AA121" s="22">
        <v>986.39650786183211</v>
      </c>
      <c r="AB121" s="22" t="s">
        <v>345</v>
      </c>
      <c r="AC121" s="22" t="s">
        <v>345</v>
      </c>
      <c r="AD121" s="22" t="s">
        <v>345</v>
      </c>
      <c r="AE121" s="22" t="s">
        <v>345</v>
      </c>
      <c r="AF121" s="22" t="s">
        <v>345</v>
      </c>
      <c r="AH121" s="22" t="s">
        <v>345</v>
      </c>
      <c r="AI121" s="22" t="s">
        <v>345</v>
      </c>
      <c r="AJ121" s="22" t="s">
        <v>345</v>
      </c>
      <c r="AK121" s="22" t="s">
        <v>345</v>
      </c>
      <c r="AL121" s="22" t="s">
        <v>345</v>
      </c>
      <c r="AM121" s="22"/>
      <c r="AN121" s="22"/>
      <c r="AO121" s="63" t="s">
        <v>345</v>
      </c>
      <c r="AP121" s="22" t="s">
        <v>345</v>
      </c>
      <c r="AQ121" s="22" t="s">
        <v>345</v>
      </c>
      <c r="AR121" s="63" t="s">
        <v>345</v>
      </c>
      <c r="AS121" s="22" t="s">
        <v>345</v>
      </c>
      <c r="AT121" s="22" t="s">
        <v>345</v>
      </c>
      <c r="AU121" s="22" t="s">
        <v>345</v>
      </c>
      <c r="AV121" s="22" t="s">
        <v>345</v>
      </c>
      <c r="AW121" s="22" t="s">
        <v>345</v>
      </c>
      <c r="AX121" s="22" t="s">
        <v>345</v>
      </c>
      <c r="AY121" s="22" t="s">
        <v>345</v>
      </c>
      <c r="AZ121" s="22" t="s">
        <v>345</v>
      </c>
      <c r="BA121" s="22" t="s">
        <v>345</v>
      </c>
      <c r="BB121" s="22" t="s">
        <v>345</v>
      </c>
      <c r="BC121" s="22" t="s">
        <v>345</v>
      </c>
      <c r="BD121" s="22" t="s">
        <v>345</v>
      </c>
      <c r="BE121" s="22" t="s">
        <v>345</v>
      </c>
      <c r="BF121" s="22" t="s">
        <v>345</v>
      </c>
      <c r="BG121" s="22" t="s">
        <v>345</v>
      </c>
      <c r="BH121" s="63">
        <v>1221.8589125664648</v>
      </c>
      <c r="BI121" s="22">
        <v>3394.9228860669195</v>
      </c>
      <c r="BJ121" s="22">
        <v>702.97198815759509</v>
      </c>
      <c r="BK121" s="22">
        <v>2278.8258511255617</v>
      </c>
      <c r="BL121" s="22">
        <v>685.97090619469384</v>
      </c>
      <c r="BM121" s="22"/>
      <c r="BN121" s="22">
        <v>654.12989546352298</v>
      </c>
      <c r="BO121" s="22">
        <v>2260.9673790776155</v>
      </c>
      <c r="BP121" s="22">
        <v>823.62714380055922</v>
      </c>
      <c r="BQ121" s="63" t="s">
        <v>345</v>
      </c>
      <c r="BR121" s="22" t="s">
        <v>345</v>
      </c>
      <c r="BS121" s="22" t="s">
        <v>345</v>
      </c>
      <c r="BT121" s="72"/>
      <c r="BU121" s="22" t="s">
        <v>345</v>
      </c>
      <c r="BV121" s="22" t="s">
        <v>345</v>
      </c>
      <c r="BW121" s="22" t="s">
        <v>345</v>
      </c>
      <c r="BX121" s="22" t="s">
        <v>345</v>
      </c>
      <c r="BY121" s="22" t="s">
        <v>345</v>
      </c>
      <c r="BZ121" s="22" t="s">
        <v>345</v>
      </c>
      <c r="CA121" s="22" t="s">
        <v>345</v>
      </c>
      <c r="CB121" s="22" t="s">
        <v>345</v>
      </c>
      <c r="CC121" s="22" t="s">
        <v>345</v>
      </c>
      <c r="CD121" s="22" t="s">
        <v>345</v>
      </c>
      <c r="CE121" s="22" t="s">
        <v>345</v>
      </c>
      <c r="CF121" s="22" t="s">
        <v>345</v>
      </c>
      <c r="CG121" s="63"/>
      <c r="CH121" s="22"/>
      <c r="CI121" s="63"/>
      <c r="CJ121" s="22" t="s">
        <v>345</v>
      </c>
      <c r="CK121" s="22">
        <v>579.87598984539227</v>
      </c>
      <c r="CL121" s="22">
        <v>719.76819004561924</v>
      </c>
      <c r="CM121" s="22">
        <v>1143.1368450006876</v>
      </c>
      <c r="CN121" s="22" t="s">
        <v>345</v>
      </c>
      <c r="CO121" s="22"/>
      <c r="CP121" s="22" t="s">
        <v>345</v>
      </c>
      <c r="CQ121" s="22"/>
      <c r="CR121" s="22" t="s">
        <v>345</v>
      </c>
      <c r="CS121" s="22" t="s">
        <v>345</v>
      </c>
      <c r="CT121" s="22" t="s">
        <v>345</v>
      </c>
      <c r="CU121" s="22" t="s">
        <v>345</v>
      </c>
      <c r="CV121" s="22" t="s">
        <v>345</v>
      </c>
      <c r="CW121" s="22" t="s">
        <v>345</v>
      </c>
      <c r="CX121" s="22"/>
      <c r="CY121" s="22">
        <v>1233.6086732059885</v>
      </c>
      <c r="CZ121" s="63"/>
      <c r="DA121" s="22" t="s">
        <v>345</v>
      </c>
      <c r="DB121" s="22" t="s">
        <v>345</v>
      </c>
      <c r="DC121" s="22" t="s">
        <v>345</v>
      </c>
      <c r="DD121" s="22" t="s">
        <v>345</v>
      </c>
      <c r="DE121" s="22" t="s">
        <v>345</v>
      </c>
      <c r="DF121" s="22" t="s">
        <v>345</v>
      </c>
      <c r="DG121" s="22" t="s">
        <v>345</v>
      </c>
      <c r="DH121" s="63" t="s">
        <v>345</v>
      </c>
      <c r="DI121" s="22" t="s">
        <v>345</v>
      </c>
      <c r="DJ121" s="22" t="s">
        <v>345</v>
      </c>
      <c r="DK121" s="22" t="s">
        <v>345</v>
      </c>
      <c r="DL121" s="22" t="s">
        <v>345</v>
      </c>
      <c r="DM121" s="22" t="s">
        <v>345</v>
      </c>
      <c r="DN121" s="22" t="s">
        <v>345</v>
      </c>
      <c r="DO121" s="22" t="s">
        <v>345</v>
      </c>
      <c r="DP121" s="22" t="s">
        <v>345</v>
      </c>
      <c r="DQ121" s="22" t="s">
        <v>345</v>
      </c>
      <c r="DR121" s="22" t="s">
        <v>345</v>
      </c>
      <c r="DS121" s="22" t="s">
        <v>345</v>
      </c>
      <c r="DT121" s="22" t="s">
        <v>345</v>
      </c>
      <c r="DU121" s="22" t="s">
        <v>345</v>
      </c>
      <c r="DV121" s="22" t="s">
        <v>345</v>
      </c>
      <c r="DW121" s="22" t="s">
        <v>345</v>
      </c>
      <c r="DX121" s="63" t="s">
        <v>345</v>
      </c>
      <c r="DY121" s="63"/>
      <c r="DZ121" s="22" t="s">
        <v>345</v>
      </c>
      <c r="EA121" s="22" t="s">
        <v>345</v>
      </c>
      <c r="EB121" s="22" t="s">
        <v>345</v>
      </c>
      <c r="EC121" s="22" t="s">
        <v>345</v>
      </c>
      <c r="ED121" s="22" t="s">
        <v>345</v>
      </c>
      <c r="EE121" s="22" t="s">
        <v>345</v>
      </c>
      <c r="EF121" s="22" t="s">
        <v>345</v>
      </c>
      <c r="EG121" s="22" t="s">
        <v>345</v>
      </c>
      <c r="EH121" s="22" t="s">
        <v>345</v>
      </c>
      <c r="EI121" s="22" t="s">
        <v>345</v>
      </c>
      <c r="EJ121" s="22" t="s">
        <v>345</v>
      </c>
      <c r="EK121" s="22" t="s">
        <v>345</v>
      </c>
      <c r="EL121" s="22" t="s">
        <v>345</v>
      </c>
      <c r="EM121" s="22" t="s">
        <v>345</v>
      </c>
      <c r="EN121" s="22" t="s">
        <v>345</v>
      </c>
      <c r="EO121" s="22" t="s">
        <v>345</v>
      </c>
      <c r="EP121" s="22" t="s">
        <v>345</v>
      </c>
      <c r="EQ121" s="22" t="s">
        <v>345</v>
      </c>
      <c r="ER121" s="22" t="s">
        <v>345</v>
      </c>
      <c r="ES121" s="22" t="s">
        <v>345</v>
      </c>
      <c r="ET121" s="22" t="s">
        <v>345</v>
      </c>
      <c r="EU121" s="22" t="s">
        <v>345</v>
      </c>
      <c r="EV121" s="22" t="s">
        <v>345</v>
      </c>
      <c r="EW121" s="22" t="s">
        <v>345</v>
      </c>
      <c r="EX121" s="22" t="s">
        <v>345</v>
      </c>
      <c r="EY121" s="22" t="s">
        <v>345</v>
      </c>
      <c r="EZ121" s="22" t="s">
        <v>345</v>
      </c>
      <c r="FA121" s="22" t="s">
        <v>345</v>
      </c>
      <c r="FB121" s="22" t="s">
        <v>345</v>
      </c>
      <c r="FC121" s="22" t="s">
        <v>345</v>
      </c>
      <c r="FD121" s="22" t="s">
        <v>345</v>
      </c>
      <c r="FE121" s="22" t="s">
        <v>345</v>
      </c>
      <c r="FF121" s="22" t="s">
        <v>345</v>
      </c>
      <c r="FG121" s="22" t="s">
        <v>345</v>
      </c>
      <c r="FH121" s="22" t="s">
        <v>345</v>
      </c>
      <c r="FI121" s="22" t="s">
        <v>345</v>
      </c>
      <c r="FJ121" s="22" t="s">
        <v>345</v>
      </c>
      <c r="FK121" s="22" t="s">
        <v>345</v>
      </c>
      <c r="FL121" s="22" t="s">
        <v>345</v>
      </c>
      <c r="FM121" s="22" t="s">
        <v>345</v>
      </c>
      <c r="FN121" s="22" t="s">
        <v>345</v>
      </c>
      <c r="FO121" s="22" t="s">
        <v>345</v>
      </c>
      <c r="FP121" s="75">
        <v>1332.3119362089628</v>
      </c>
      <c r="FQ121" s="22" t="s">
        <v>345</v>
      </c>
      <c r="FR121" s="22" t="s">
        <v>345</v>
      </c>
      <c r="FS121" s="22" t="s">
        <v>345</v>
      </c>
      <c r="FT121" s="22" t="s">
        <v>345</v>
      </c>
      <c r="FU121" s="22" t="s">
        <v>345</v>
      </c>
      <c r="FV121" s="22" t="s">
        <v>345</v>
      </c>
      <c r="FW121" s="22" t="s">
        <v>345</v>
      </c>
      <c r="FX121" s="22" t="s">
        <v>345</v>
      </c>
      <c r="FY121" s="22" t="s">
        <v>345</v>
      </c>
      <c r="FZ121" s="22" t="s">
        <v>345</v>
      </c>
      <c r="GA121" s="63"/>
      <c r="GB121" s="22" t="s">
        <v>345</v>
      </c>
      <c r="GC121" s="63"/>
    </row>
    <row r="122" spans="1:185">
      <c r="A122" s="66">
        <v>1900</v>
      </c>
      <c r="B122" s="22">
        <v>2881.807132094425</v>
      </c>
      <c r="C122" s="22">
        <v>3731.0500074415836</v>
      </c>
      <c r="D122" s="22">
        <v>3016.6106989457244</v>
      </c>
      <c r="E122" s="22">
        <v>1668.4803476946336</v>
      </c>
      <c r="F122" s="22">
        <v>2875.6862899650228</v>
      </c>
      <c r="G122" s="22">
        <v>2984.7592851364275</v>
      </c>
      <c r="H122" s="22">
        <v>1854.688438436837</v>
      </c>
      <c r="I122" s="22">
        <v>3328.9614376745703</v>
      </c>
      <c r="J122" s="22">
        <v>1876.6879537995067</v>
      </c>
      <c r="K122" s="22">
        <v>2083.0276272045235</v>
      </c>
      <c r="L122" s="22">
        <v>5898.959360560717</v>
      </c>
      <c r="M122" s="22">
        <v>4491.8142145547308</v>
      </c>
      <c r="N122" s="63">
        <v>3155.0249632893797</v>
      </c>
      <c r="O122" s="74" t="s">
        <v>345</v>
      </c>
      <c r="P122" s="22">
        <v>1237.4251997198485</v>
      </c>
      <c r="Q122" s="22">
        <v>1302.1835677276092</v>
      </c>
      <c r="R122" s="22">
        <v>1786.27598836583</v>
      </c>
      <c r="S122" s="22">
        <v>2361.3861386138615</v>
      </c>
      <c r="T122" s="68">
        <v>2958.5646553333563</v>
      </c>
      <c r="U122" s="22">
        <v>4013.365410318097</v>
      </c>
      <c r="V122" s="22">
        <v>4298.1412639405207</v>
      </c>
      <c r="W122" s="22">
        <v>2911.2662635147517</v>
      </c>
      <c r="X122" s="22">
        <v>4090.7872916966658</v>
      </c>
      <c r="Y122" s="63">
        <v>4014.8700402796426</v>
      </c>
      <c r="Z122" s="22">
        <v>685</v>
      </c>
      <c r="AA122" s="22"/>
      <c r="AB122" s="22">
        <v>1729.0396969197825</v>
      </c>
      <c r="AC122" s="22">
        <v>1682.3347832187455</v>
      </c>
      <c r="AD122" s="22">
        <v>1536</v>
      </c>
      <c r="AE122" s="22">
        <v>1415</v>
      </c>
      <c r="AF122" s="22">
        <v>830.40597137568466</v>
      </c>
      <c r="AG122" s="63">
        <v>1462.7324873755354</v>
      </c>
      <c r="AH122" s="22" t="s">
        <v>345</v>
      </c>
      <c r="AI122" s="22" t="s">
        <v>345</v>
      </c>
      <c r="AJ122" s="22" t="s">
        <v>345</v>
      </c>
      <c r="AK122" s="22" t="s">
        <v>345</v>
      </c>
      <c r="AL122" s="22" t="s">
        <v>345</v>
      </c>
      <c r="AM122" s="22"/>
      <c r="AN122" s="22"/>
      <c r="AO122" s="63" t="s">
        <v>345</v>
      </c>
      <c r="AP122" s="22" t="s">
        <v>345</v>
      </c>
      <c r="AQ122" s="22" t="s">
        <v>345</v>
      </c>
      <c r="AR122" s="63" t="s">
        <v>345</v>
      </c>
      <c r="AS122" s="22" t="s">
        <v>345</v>
      </c>
      <c r="AT122" s="22" t="s">
        <v>345</v>
      </c>
      <c r="AU122" s="22" t="s">
        <v>345</v>
      </c>
      <c r="AV122" s="22" t="s">
        <v>345</v>
      </c>
      <c r="AW122" s="22" t="s">
        <v>345</v>
      </c>
      <c r="AX122" s="22" t="s">
        <v>345</v>
      </c>
      <c r="AY122" s="22" t="s">
        <v>345</v>
      </c>
      <c r="AZ122" s="22" t="s">
        <v>345</v>
      </c>
      <c r="BA122" s="22" t="s">
        <v>345</v>
      </c>
      <c r="BB122" s="22" t="s">
        <v>345</v>
      </c>
      <c r="BC122" s="22" t="s">
        <v>345</v>
      </c>
      <c r="BD122" s="22" t="s">
        <v>345</v>
      </c>
      <c r="BE122" s="22" t="s">
        <v>345</v>
      </c>
      <c r="BF122" s="22" t="s">
        <v>345</v>
      </c>
      <c r="BG122" s="22" t="s">
        <v>345</v>
      </c>
      <c r="BH122" s="63">
        <v>1195.6080374917947</v>
      </c>
      <c r="BI122" s="22">
        <v>2875.3515248150075</v>
      </c>
      <c r="BJ122" s="22">
        <v>678.43638790035584</v>
      </c>
      <c r="BK122" s="22">
        <v>2194.0330276420177</v>
      </c>
      <c r="BL122" s="22">
        <v>682.54105166372028</v>
      </c>
      <c r="BM122" s="22">
        <v>1318.6477874630259</v>
      </c>
      <c r="BN122" s="22">
        <v>680.32166204885038</v>
      </c>
      <c r="BO122" s="22">
        <v>2218.5792349726776</v>
      </c>
      <c r="BP122" s="22">
        <v>821.18000000000166</v>
      </c>
      <c r="BQ122" s="63">
        <v>1180.9884956866738</v>
      </c>
      <c r="BR122" s="22" t="s">
        <v>345</v>
      </c>
      <c r="BS122" s="22" t="s">
        <v>345</v>
      </c>
      <c r="BT122" s="72">
        <v>1140</v>
      </c>
      <c r="BU122" s="22" t="s">
        <v>345</v>
      </c>
      <c r="BV122" s="22">
        <v>594.38843763398313</v>
      </c>
      <c r="BW122" s="22" t="s">
        <v>345</v>
      </c>
      <c r="BX122" s="22" t="s">
        <v>345</v>
      </c>
      <c r="BY122" s="22" t="s">
        <v>345</v>
      </c>
      <c r="BZ122" s="22" t="s">
        <v>345</v>
      </c>
      <c r="CA122" s="22">
        <v>580.95748491455311</v>
      </c>
      <c r="CB122" s="22" t="s">
        <v>345</v>
      </c>
      <c r="CC122" s="22" t="s">
        <v>345</v>
      </c>
      <c r="CD122" s="22" t="s">
        <v>345</v>
      </c>
      <c r="CE122" s="22" t="s">
        <v>345</v>
      </c>
      <c r="CF122" s="22" t="s">
        <v>345</v>
      </c>
      <c r="CG122" s="63">
        <v>831.27400789466776</v>
      </c>
      <c r="CH122" s="22">
        <v>845.13888888888891</v>
      </c>
      <c r="CI122" s="63">
        <v>1148.5062189711944</v>
      </c>
      <c r="CJ122" s="22">
        <v>545.38499999999999</v>
      </c>
      <c r="CK122" s="22">
        <v>599.17750439367308</v>
      </c>
      <c r="CL122" s="22">
        <v>734.22190876682305</v>
      </c>
      <c r="CM122" s="22">
        <v>1179.5133664376574</v>
      </c>
      <c r="CN122" s="22" t="s">
        <v>345</v>
      </c>
      <c r="CO122" s="22"/>
      <c r="CP122" s="22" t="s">
        <v>345</v>
      </c>
      <c r="CQ122" s="22"/>
      <c r="CR122" s="22" t="s">
        <v>345</v>
      </c>
      <c r="CS122" s="22" t="s">
        <v>345</v>
      </c>
      <c r="CT122" s="22" t="s">
        <v>345</v>
      </c>
      <c r="CU122" s="22" t="s">
        <v>345</v>
      </c>
      <c r="CV122" s="22" t="s">
        <v>345</v>
      </c>
      <c r="CW122" s="22" t="s">
        <v>345</v>
      </c>
      <c r="CX122" s="22">
        <v>1338.9584769253095</v>
      </c>
      <c r="CY122" s="22">
        <v>1290.3885480572596</v>
      </c>
      <c r="CZ122" s="63">
        <v>615.73070687241739</v>
      </c>
      <c r="DA122" s="22" t="s">
        <v>345</v>
      </c>
      <c r="DB122" s="22" t="s">
        <v>345</v>
      </c>
      <c r="DC122" s="22" t="s">
        <v>345</v>
      </c>
      <c r="DD122" s="22" t="s">
        <v>345</v>
      </c>
      <c r="DE122" s="22" t="s">
        <v>345</v>
      </c>
      <c r="DF122" s="22" t="s">
        <v>345</v>
      </c>
      <c r="DG122" s="22" t="s">
        <v>345</v>
      </c>
      <c r="DH122" s="63" t="s">
        <v>345</v>
      </c>
      <c r="DI122" s="22" t="s">
        <v>345</v>
      </c>
      <c r="DJ122" s="22" t="s">
        <v>345</v>
      </c>
      <c r="DK122" s="22" t="s">
        <v>345</v>
      </c>
      <c r="DL122" s="22" t="s">
        <v>345</v>
      </c>
      <c r="DM122" s="22" t="s">
        <v>345</v>
      </c>
      <c r="DN122" s="22" t="s">
        <v>345</v>
      </c>
      <c r="DO122" s="22" t="s">
        <v>345</v>
      </c>
      <c r="DP122" s="22" t="s">
        <v>345</v>
      </c>
      <c r="DQ122" s="22" t="s">
        <v>345</v>
      </c>
      <c r="DR122" s="22" t="s">
        <v>345</v>
      </c>
      <c r="DS122" s="22" t="s">
        <v>345</v>
      </c>
      <c r="DT122" s="22" t="s">
        <v>345</v>
      </c>
      <c r="DU122" s="22" t="s">
        <v>345</v>
      </c>
      <c r="DV122" s="22" t="s">
        <v>345</v>
      </c>
      <c r="DW122" s="22" t="s">
        <v>345</v>
      </c>
      <c r="DX122" s="63" t="s">
        <v>345</v>
      </c>
      <c r="DY122" s="63" t="s">
        <v>345</v>
      </c>
      <c r="DZ122" s="22" t="s">
        <v>345</v>
      </c>
      <c r="EA122" s="22" t="s">
        <v>345</v>
      </c>
      <c r="EB122" s="22" t="s">
        <v>345</v>
      </c>
      <c r="EC122" s="22" t="s">
        <v>345</v>
      </c>
      <c r="ED122" s="22" t="s">
        <v>345</v>
      </c>
      <c r="EE122" s="22" t="s">
        <v>345</v>
      </c>
      <c r="EF122" s="22" t="s">
        <v>345</v>
      </c>
      <c r="EG122" s="22" t="s">
        <v>345</v>
      </c>
      <c r="EH122" s="22" t="s">
        <v>345</v>
      </c>
      <c r="EI122" s="22" t="s">
        <v>345</v>
      </c>
      <c r="EJ122" s="22" t="s">
        <v>345</v>
      </c>
      <c r="EK122" s="22" t="s">
        <v>345</v>
      </c>
      <c r="EL122" s="22" t="s">
        <v>345</v>
      </c>
      <c r="EM122" s="22" t="s">
        <v>345</v>
      </c>
      <c r="EN122" s="22" t="s">
        <v>345</v>
      </c>
      <c r="EO122" s="22" t="s">
        <v>345</v>
      </c>
      <c r="EP122" s="22" t="s">
        <v>345</v>
      </c>
      <c r="EQ122" s="22" t="s">
        <v>345</v>
      </c>
      <c r="ER122" s="22" t="s">
        <v>345</v>
      </c>
      <c r="ES122" s="22" t="s">
        <v>345</v>
      </c>
      <c r="ET122" s="22" t="s">
        <v>345</v>
      </c>
      <c r="EU122" s="22" t="s">
        <v>345</v>
      </c>
      <c r="EV122" s="22" t="s">
        <v>345</v>
      </c>
      <c r="EW122" s="22" t="s">
        <v>345</v>
      </c>
      <c r="EX122" s="22" t="s">
        <v>345</v>
      </c>
      <c r="EY122" s="22" t="s">
        <v>345</v>
      </c>
      <c r="EZ122" s="22" t="s">
        <v>345</v>
      </c>
      <c r="FA122" s="22" t="s">
        <v>345</v>
      </c>
      <c r="FB122" s="22" t="s">
        <v>345</v>
      </c>
      <c r="FC122" s="22" t="s">
        <v>345</v>
      </c>
      <c r="FD122" s="22" t="s">
        <v>345</v>
      </c>
      <c r="FE122" s="22" t="s">
        <v>345</v>
      </c>
      <c r="FF122" s="22" t="s">
        <v>345</v>
      </c>
      <c r="FG122" s="22" t="s">
        <v>345</v>
      </c>
      <c r="FH122" s="22" t="s">
        <v>345</v>
      </c>
      <c r="FI122" s="22" t="s">
        <v>345</v>
      </c>
      <c r="FJ122" s="22" t="s">
        <v>345</v>
      </c>
      <c r="FK122" s="22" t="s">
        <v>345</v>
      </c>
      <c r="FL122" s="22" t="s">
        <v>345</v>
      </c>
      <c r="FM122" s="22" t="s">
        <v>345</v>
      </c>
      <c r="FN122" s="22" t="s">
        <v>345</v>
      </c>
      <c r="FO122" s="22" t="s">
        <v>345</v>
      </c>
      <c r="FP122" s="75">
        <v>937.17363105624474</v>
      </c>
      <c r="FQ122" s="22" t="s">
        <v>345</v>
      </c>
      <c r="FR122" s="22" t="s">
        <v>345</v>
      </c>
      <c r="FS122" s="22" t="s">
        <v>345</v>
      </c>
      <c r="FT122" s="22" t="s">
        <v>345</v>
      </c>
      <c r="FU122" s="22" t="s">
        <v>345</v>
      </c>
      <c r="FV122" s="22" t="s">
        <v>345</v>
      </c>
      <c r="FW122" s="22" t="s">
        <v>345</v>
      </c>
      <c r="FX122" s="22" t="s">
        <v>345</v>
      </c>
      <c r="FY122" s="22" t="s">
        <v>345</v>
      </c>
      <c r="FZ122" s="22" t="s">
        <v>345</v>
      </c>
      <c r="GA122" s="63" t="s">
        <v>345</v>
      </c>
      <c r="GB122" s="22" t="s">
        <v>345</v>
      </c>
      <c r="GC122" s="63"/>
    </row>
    <row r="123" spans="1:185">
      <c r="A123" s="66">
        <v>1901</v>
      </c>
      <c r="B123" s="22">
        <v>2863.8586578293289</v>
      </c>
      <c r="C123" s="22">
        <v>3719.3580355830027</v>
      </c>
      <c r="D123" s="22">
        <v>3104.2020046260604</v>
      </c>
      <c r="E123" s="22">
        <v>1636.1781027371578</v>
      </c>
      <c r="F123" s="22">
        <v>2826.4949557086616</v>
      </c>
      <c r="G123" s="22">
        <v>2871.3329228094321</v>
      </c>
      <c r="H123" s="22">
        <v>1885.2075584966317</v>
      </c>
      <c r="I123" s="22">
        <v>3440.4398645979486</v>
      </c>
      <c r="J123" s="22">
        <v>1902.1317473317074</v>
      </c>
      <c r="K123" s="22">
        <v>2137.0844667930628</v>
      </c>
      <c r="L123" s="22">
        <v>5635.66760265835</v>
      </c>
      <c r="M123" s="22">
        <v>4450.3975636766327</v>
      </c>
      <c r="N123" s="63">
        <v>3113.2621647761662</v>
      </c>
      <c r="O123" s="74" t="s">
        <v>345</v>
      </c>
      <c r="P123" s="22">
        <v>1186.1412515553648</v>
      </c>
      <c r="Q123" s="22">
        <v>1269.3225628786488</v>
      </c>
      <c r="R123" s="22">
        <v>1901.0129160190793</v>
      </c>
      <c r="S123" s="22" t="s">
        <v>345</v>
      </c>
      <c r="T123" s="68" t="s">
        <v>345</v>
      </c>
      <c r="U123" s="22">
        <v>3838.7351778656125</v>
      </c>
      <c r="V123" s="22">
        <v>4223.497572815535</v>
      </c>
      <c r="W123" s="22">
        <v>3096.7767341040467</v>
      </c>
      <c r="X123" s="22">
        <v>4463.8631881676256</v>
      </c>
      <c r="Y123" s="63">
        <v>4348.7079495246644</v>
      </c>
      <c r="Z123" s="22" t="s">
        <v>345</v>
      </c>
      <c r="AA123" s="22" t="s">
        <v>345</v>
      </c>
      <c r="AB123" s="22" t="s">
        <v>345</v>
      </c>
      <c r="AC123" s="22" t="s">
        <v>345</v>
      </c>
      <c r="AD123" s="22" t="s">
        <v>345</v>
      </c>
      <c r="AE123" s="22" t="s">
        <v>345</v>
      </c>
      <c r="AF123" s="22" t="s">
        <v>345</v>
      </c>
      <c r="AG123" s="63" t="s">
        <v>345</v>
      </c>
      <c r="AH123" s="22" t="s">
        <v>345</v>
      </c>
      <c r="AI123" s="22" t="s">
        <v>345</v>
      </c>
      <c r="AJ123" s="22" t="s">
        <v>345</v>
      </c>
      <c r="AK123" s="22" t="s">
        <v>345</v>
      </c>
      <c r="AL123" s="22" t="s">
        <v>345</v>
      </c>
      <c r="AM123" s="22"/>
      <c r="AN123" s="22"/>
      <c r="AO123" s="63" t="s">
        <v>345</v>
      </c>
      <c r="AP123" s="22" t="s">
        <v>345</v>
      </c>
      <c r="AQ123" s="22" t="s">
        <v>345</v>
      </c>
      <c r="AR123" s="63" t="s">
        <v>345</v>
      </c>
      <c r="AS123" s="22" t="s">
        <v>345</v>
      </c>
      <c r="AT123" s="22" t="s">
        <v>345</v>
      </c>
      <c r="AU123" s="22" t="s">
        <v>345</v>
      </c>
      <c r="AV123" s="22" t="s">
        <v>345</v>
      </c>
      <c r="AW123" s="22" t="s">
        <v>345</v>
      </c>
      <c r="AX123" s="22" t="s">
        <v>345</v>
      </c>
      <c r="AY123" s="22" t="s">
        <v>345</v>
      </c>
      <c r="AZ123" s="22" t="s">
        <v>345</v>
      </c>
      <c r="BA123" s="22" t="s">
        <v>345</v>
      </c>
      <c r="BB123" s="22" t="s">
        <v>345</v>
      </c>
      <c r="BC123" s="22" t="s">
        <v>345</v>
      </c>
      <c r="BD123" s="22" t="s">
        <v>345</v>
      </c>
      <c r="BE123" s="22" t="s">
        <v>345</v>
      </c>
      <c r="BF123" s="22" t="s">
        <v>345</v>
      </c>
      <c r="BG123" s="22" t="s">
        <v>345</v>
      </c>
      <c r="BH123" s="63">
        <v>1225.4385773493746</v>
      </c>
      <c r="BI123" s="22">
        <v>2880.3871585923644</v>
      </c>
      <c r="BJ123" s="22">
        <v>729.93692909960851</v>
      </c>
      <c r="BK123" s="22">
        <v>2222.5142199241673</v>
      </c>
      <c r="BL123" s="22">
        <v>679.12834640540154</v>
      </c>
      <c r="BM123" s="22">
        <v>1415.4982387966725</v>
      </c>
      <c r="BN123" s="22">
        <v>720.98996938551431</v>
      </c>
      <c r="BO123" s="22">
        <v>2233.3333333333335</v>
      </c>
      <c r="BP123" s="22">
        <v>791.39218723374199</v>
      </c>
      <c r="BQ123" s="63">
        <v>1230.8668323489476</v>
      </c>
      <c r="BR123" s="22" t="s">
        <v>345</v>
      </c>
      <c r="BS123" s="22" t="s">
        <v>345</v>
      </c>
      <c r="BT123" s="72"/>
      <c r="BU123" s="22" t="s">
        <v>345</v>
      </c>
      <c r="BV123" s="22">
        <v>606.27620638666281</v>
      </c>
      <c r="BW123" s="22" t="s">
        <v>345</v>
      </c>
      <c r="BX123" s="22" t="s">
        <v>345</v>
      </c>
      <c r="BY123" s="22" t="s">
        <v>345</v>
      </c>
      <c r="BZ123" s="22" t="s">
        <v>345</v>
      </c>
      <c r="CA123" s="22" t="s">
        <v>345</v>
      </c>
      <c r="CB123" s="22" t="s">
        <v>345</v>
      </c>
      <c r="CC123" s="22" t="s">
        <v>345</v>
      </c>
      <c r="CD123" s="22" t="s">
        <v>345</v>
      </c>
      <c r="CE123" s="22" t="s">
        <v>345</v>
      </c>
      <c r="CF123" s="22" t="s">
        <v>345</v>
      </c>
      <c r="CG123" s="63" t="s">
        <v>345</v>
      </c>
      <c r="CH123" s="22" t="s">
        <v>345</v>
      </c>
      <c r="CI123" s="63" t="s">
        <v>345</v>
      </c>
      <c r="CJ123" s="22" t="s">
        <v>345</v>
      </c>
      <c r="CK123" s="22">
        <v>607.816212438854</v>
      </c>
      <c r="CL123" s="22">
        <v>715.57727360528008</v>
      </c>
      <c r="CM123" s="22">
        <v>1206.4631230128523</v>
      </c>
      <c r="CN123" s="22" t="s">
        <v>345</v>
      </c>
      <c r="CO123" s="22"/>
      <c r="CP123" s="22" t="s">
        <v>345</v>
      </c>
      <c r="CQ123" s="22">
        <v>676.80674679399226</v>
      </c>
      <c r="CR123" s="22" t="s">
        <v>345</v>
      </c>
      <c r="CS123" s="22">
        <v>698.9513822688275</v>
      </c>
      <c r="CT123" s="22" t="s">
        <v>345</v>
      </c>
      <c r="CU123" s="22" t="s">
        <v>345</v>
      </c>
      <c r="CV123" s="22" t="s">
        <v>345</v>
      </c>
      <c r="CW123" s="22" t="s">
        <v>345</v>
      </c>
      <c r="CX123" s="22">
        <v>1438.6772210596921</v>
      </c>
      <c r="CY123" s="22">
        <v>1191.7638303150584</v>
      </c>
      <c r="CZ123" s="63" t="s">
        <v>345</v>
      </c>
      <c r="DA123" s="22" t="s">
        <v>345</v>
      </c>
      <c r="DB123" s="22" t="s">
        <v>345</v>
      </c>
      <c r="DC123" s="22" t="s">
        <v>345</v>
      </c>
      <c r="DD123" s="22" t="s">
        <v>345</v>
      </c>
      <c r="DE123" s="22" t="s">
        <v>345</v>
      </c>
      <c r="DF123" s="22" t="s">
        <v>345</v>
      </c>
      <c r="DG123" s="22" t="s">
        <v>345</v>
      </c>
      <c r="DH123" s="63" t="s">
        <v>345</v>
      </c>
      <c r="DI123" s="22" t="s">
        <v>345</v>
      </c>
      <c r="DJ123" s="22" t="s">
        <v>345</v>
      </c>
      <c r="DK123" s="22" t="s">
        <v>345</v>
      </c>
      <c r="DL123" s="22" t="s">
        <v>345</v>
      </c>
      <c r="DM123" s="22" t="s">
        <v>345</v>
      </c>
      <c r="DN123" s="22" t="s">
        <v>345</v>
      </c>
      <c r="DO123" s="22" t="s">
        <v>345</v>
      </c>
      <c r="DP123" s="22" t="s">
        <v>345</v>
      </c>
      <c r="DQ123" s="22" t="s">
        <v>345</v>
      </c>
      <c r="DR123" s="22" t="s">
        <v>345</v>
      </c>
      <c r="DS123" s="22" t="s">
        <v>345</v>
      </c>
      <c r="DT123" s="22" t="s">
        <v>345</v>
      </c>
      <c r="DU123" s="22" t="s">
        <v>345</v>
      </c>
      <c r="DV123" s="22" t="s">
        <v>345</v>
      </c>
      <c r="DW123" s="22" t="s">
        <v>345</v>
      </c>
      <c r="DX123" s="63" t="s">
        <v>345</v>
      </c>
      <c r="DY123" s="63" t="s">
        <v>345</v>
      </c>
      <c r="DZ123" s="22" t="s">
        <v>345</v>
      </c>
      <c r="EA123" s="22" t="s">
        <v>345</v>
      </c>
      <c r="EB123" s="22" t="s">
        <v>345</v>
      </c>
      <c r="EC123" s="22" t="s">
        <v>345</v>
      </c>
      <c r="ED123" s="22" t="s">
        <v>345</v>
      </c>
      <c r="EE123" s="22" t="s">
        <v>345</v>
      </c>
      <c r="EF123" s="22" t="s">
        <v>345</v>
      </c>
      <c r="EG123" s="22" t="s">
        <v>345</v>
      </c>
      <c r="EH123" s="22" t="s">
        <v>345</v>
      </c>
      <c r="EI123" s="22" t="s">
        <v>345</v>
      </c>
      <c r="EJ123" s="22" t="s">
        <v>345</v>
      </c>
      <c r="EK123" s="22" t="s">
        <v>345</v>
      </c>
      <c r="EL123" s="22" t="s">
        <v>345</v>
      </c>
      <c r="EM123" s="22" t="s">
        <v>345</v>
      </c>
      <c r="EN123" s="22" t="s">
        <v>345</v>
      </c>
      <c r="EO123" s="22" t="s">
        <v>345</v>
      </c>
      <c r="EP123" s="22" t="s">
        <v>345</v>
      </c>
      <c r="EQ123" s="22" t="s">
        <v>345</v>
      </c>
      <c r="ER123" s="22" t="s">
        <v>345</v>
      </c>
      <c r="ES123" s="22" t="s">
        <v>345</v>
      </c>
      <c r="ET123" s="22" t="s">
        <v>345</v>
      </c>
      <c r="EU123" s="22" t="s">
        <v>345</v>
      </c>
      <c r="EV123" s="22" t="s">
        <v>345</v>
      </c>
      <c r="EW123" s="22" t="s">
        <v>345</v>
      </c>
      <c r="EX123" s="22" t="s">
        <v>345</v>
      </c>
      <c r="EY123" s="22" t="s">
        <v>345</v>
      </c>
      <c r="EZ123" s="22" t="s">
        <v>345</v>
      </c>
      <c r="FA123" s="22" t="s">
        <v>345</v>
      </c>
      <c r="FB123" s="22" t="s">
        <v>345</v>
      </c>
      <c r="FC123" s="22" t="s">
        <v>345</v>
      </c>
      <c r="FD123" s="22" t="s">
        <v>345</v>
      </c>
      <c r="FE123" s="22" t="s">
        <v>345</v>
      </c>
      <c r="FF123" s="22" t="s">
        <v>345</v>
      </c>
      <c r="FG123" s="22" t="s">
        <v>345</v>
      </c>
      <c r="FH123" s="22" t="s">
        <v>345</v>
      </c>
      <c r="FI123" s="22" t="s">
        <v>345</v>
      </c>
      <c r="FJ123" s="22" t="s">
        <v>345</v>
      </c>
      <c r="FK123" s="22" t="s">
        <v>345</v>
      </c>
      <c r="FL123" s="22" t="s">
        <v>345</v>
      </c>
      <c r="FM123" s="22" t="s">
        <v>345</v>
      </c>
      <c r="FN123" s="22" t="s">
        <v>345</v>
      </c>
      <c r="FO123" s="22" t="s">
        <v>345</v>
      </c>
      <c r="FP123" s="75">
        <v>1008.5179304136939</v>
      </c>
      <c r="FQ123" s="22" t="s">
        <v>345</v>
      </c>
      <c r="FR123" s="22" t="s">
        <v>345</v>
      </c>
      <c r="FS123" s="22" t="s">
        <v>345</v>
      </c>
      <c r="FT123" s="22" t="s">
        <v>345</v>
      </c>
      <c r="FU123" s="22" t="s">
        <v>345</v>
      </c>
      <c r="FV123" s="22" t="s">
        <v>345</v>
      </c>
      <c r="FW123" s="22" t="s">
        <v>345</v>
      </c>
      <c r="FX123" s="22" t="s">
        <v>345</v>
      </c>
      <c r="FY123" s="22" t="s">
        <v>345</v>
      </c>
      <c r="FZ123" s="22" t="s">
        <v>345</v>
      </c>
      <c r="GA123" s="63" t="s">
        <v>345</v>
      </c>
      <c r="GB123" s="22" t="s">
        <v>345</v>
      </c>
      <c r="GC123" s="63"/>
    </row>
    <row r="124" spans="1:185">
      <c r="A124" s="66">
        <v>1902</v>
      </c>
      <c r="B124" s="22">
        <v>2945.3133300541072</v>
      </c>
      <c r="C124" s="22">
        <v>3739.3750543242072</v>
      </c>
      <c r="D124" s="22">
        <v>3141.0674799847507</v>
      </c>
      <c r="E124" s="22">
        <v>1591.3034251675354</v>
      </c>
      <c r="F124" s="22">
        <v>2775.2903986441679</v>
      </c>
      <c r="G124" s="22">
        <v>2893.4672750606019</v>
      </c>
      <c r="H124" s="22">
        <v>1915.1352387062493</v>
      </c>
      <c r="I124" s="22">
        <v>3532.2715297735067</v>
      </c>
      <c r="J124" s="22">
        <v>1914.3614412497141</v>
      </c>
      <c r="K124" s="22">
        <v>2108.9337391705776</v>
      </c>
      <c r="L124" s="22">
        <v>5791.7025194038315</v>
      </c>
      <c r="M124" s="22">
        <v>4525.2808822476318</v>
      </c>
      <c r="N124" s="63">
        <v>3137.5458189257643</v>
      </c>
      <c r="O124" s="74" t="s">
        <v>345</v>
      </c>
      <c r="P124" s="22">
        <v>1519.9555110292172</v>
      </c>
      <c r="Q124" s="22">
        <v>1265.744448489261</v>
      </c>
      <c r="R124" s="22">
        <v>1833.0849478390462</v>
      </c>
      <c r="S124" s="22" t="s">
        <v>345</v>
      </c>
      <c r="T124" s="68" t="s">
        <v>345</v>
      </c>
      <c r="U124" s="22">
        <v>3822.5974025974024</v>
      </c>
      <c r="V124" s="22">
        <v>4438.4928909952605</v>
      </c>
      <c r="W124" s="22">
        <v>3330.9246017699111</v>
      </c>
      <c r="X124" s="22">
        <v>4420.6301450880228</v>
      </c>
      <c r="Y124" s="63">
        <v>4326.6105018204498</v>
      </c>
      <c r="Z124" s="22" t="s">
        <v>345</v>
      </c>
      <c r="AA124" s="22" t="s">
        <v>345</v>
      </c>
      <c r="AB124" s="22" t="s">
        <v>345</v>
      </c>
      <c r="AC124" s="22" t="s">
        <v>345</v>
      </c>
      <c r="AD124" s="22" t="s">
        <v>345</v>
      </c>
      <c r="AE124" s="22" t="s">
        <v>345</v>
      </c>
      <c r="AF124" s="22" t="s">
        <v>345</v>
      </c>
      <c r="AG124" s="63" t="s">
        <v>345</v>
      </c>
      <c r="AH124" s="22" t="s">
        <v>345</v>
      </c>
      <c r="AI124" s="22" t="s">
        <v>345</v>
      </c>
      <c r="AJ124" s="22" t="s">
        <v>345</v>
      </c>
      <c r="AK124" s="22" t="s">
        <v>345</v>
      </c>
      <c r="AL124" s="22" t="s">
        <v>345</v>
      </c>
      <c r="AM124" s="22"/>
      <c r="AN124" s="22"/>
      <c r="AO124" s="63" t="s">
        <v>345</v>
      </c>
      <c r="AP124" s="22" t="s">
        <v>345</v>
      </c>
      <c r="AQ124" s="22" t="s">
        <v>345</v>
      </c>
      <c r="AR124" s="63" t="s">
        <v>345</v>
      </c>
      <c r="AS124" s="22" t="s">
        <v>345</v>
      </c>
      <c r="AT124" s="22" t="s">
        <v>345</v>
      </c>
      <c r="AU124" s="22" t="s">
        <v>345</v>
      </c>
      <c r="AV124" s="22" t="s">
        <v>345</v>
      </c>
      <c r="AW124" s="22" t="s">
        <v>345</v>
      </c>
      <c r="AX124" s="22" t="s">
        <v>345</v>
      </c>
      <c r="AY124" s="22" t="s">
        <v>345</v>
      </c>
      <c r="AZ124" s="22" t="s">
        <v>345</v>
      </c>
      <c r="BA124" s="22" t="s">
        <v>345</v>
      </c>
      <c r="BB124" s="22" t="s">
        <v>345</v>
      </c>
      <c r="BC124" s="22" t="s">
        <v>345</v>
      </c>
      <c r="BD124" s="22" t="s">
        <v>345</v>
      </c>
      <c r="BE124" s="22" t="s">
        <v>345</v>
      </c>
      <c r="BF124" s="22" t="s">
        <v>345</v>
      </c>
      <c r="BG124" s="22" t="s">
        <v>345</v>
      </c>
      <c r="BH124" s="63">
        <v>1331.6352992423581</v>
      </c>
      <c r="BI124" s="22">
        <v>2716.506637970499</v>
      </c>
      <c r="BJ124" s="22">
        <v>714.78010861463099</v>
      </c>
      <c r="BK124" s="22">
        <v>2292.5777148971097</v>
      </c>
      <c r="BL124" s="22">
        <v>675.73270467337454</v>
      </c>
      <c r="BM124" s="22">
        <v>1347.885500575374</v>
      </c>
      <c r="BN124" s="22">
        <v>757.01684041700082</v>
      </c>
      <c r="BO124" s="22">
        <v>2572.4867724867722</v>
      </c>
      <c r="BP124" s="22">
        <v>856.02960057774806</v>
      </c>
      <c r="BQ124" s="63">
        <v>1209.3172262596518</v>
      </c>
      <c r="BR124" s="22" t="s">
        <v>345</v>
      </c>
      <c r="BS124" s="22" t="s">
        <v>345</v>
      </c>
      <c r="BT124" s="72"/>
      <c r="BU124" s="22" t="s">
        <v>345</v>
      </c>
      <c r="BV124" s="22">
        <v>618.40173051439615</v>
      </c>
      <c r="BW124" s="22" t="s">
        <v>345</v>
      </c>
      <c r="BX124" s="22" t="s">
        <v>345</v>
      </c>
      <c r="BY124" s="22" t="s">
        <v>345</v>
      </c>
      <c r="BZ124" s="22" t="s">
        <v>345</v>
      </c>
      <c r="CA124" s="22" t="s">
        <v>345</v>
      </c>
      <c r="CB124" s="22" t="s">
        <v>345</v>
      </c>
      <c r="CC124" s="22" t="s">
        <v>345</v>
      </c>
      <c r="CD124" s="22" t="s">
        <v>345</v>
      </c>
      <c r="CE124" s="22" t="s">
        <v>345</v>
      </c>
      <c r="CF124" s="22" t="s">
        <v>345</v>
      </c>
      <c r="CG124" s="63" t="s">
        <v>345</v>
      </c>
      <c r="CH124" s="22" t="s">
        <v>345</v>
      </c>
      <c r="CI124" s="63" t="s">
        <v>345</v>
      </c>
      <c r="CJ124" s="22" t="s">
        <v>345</v>
      </c>
      <c r="CK124" s="22">
        <v>654.52777777777783</v>
      </c>
      <c r="CL124" s="22">
        <v>693.49914383964881</v>
      </c>
      <c r="CM124" s="22">
        <v>1128.9048502927851</v>
      </c>
      <c r="CN124" s="22">
        <v>672.75594690498099</v>
      </c>
      <c r="CO124" s="22"/>
      <c r="CP124" s="22" t="s">
        <v>345</v>
      </c>
      <c r="CQ124" s="22">
        <v>676.73345112526988</v>
      </c>
      <c r="CR124" s="22" t="s">
        <v>345</v>
      </c>
      <c r="CS124" s="22" t="s">
        <v>345</v>
      </c>
      <c r="CT124" s="22" t="s">
        <v>345</v>
      </c>
      <c r="CU124" s="22" t="s">
        <v>345</v>
      </c>
      <c r="CV124" s="22" t="s">
        <v>345</v>
      </c>
      <c r="CW124" s="22" t="s">
        <v>345</v>
      </c>
      <c r="CX124" s="22">
        <v>1355.7993476018682</v>
      </c>
      <c r="CY124" s="22">
        <v>1175.3868828297716</v>
      </c>
      <c r="CZ124" s="63" t="s">
        <v>345</v>
      </c>
      <c r="DA124" s="22" t="s">
        <v>345</v>
      </c>
      <c r="DB124" s="22" t="s">
        <v>345</v>
      </c>
      <c r="DC124" s="22" t="s">
        <v>345</v>
      </c>
      <c r="DD124" s="22" t="s">
        <v>345</v>
      </c>
      <c r="DE124" s="22" t="s">
        <v>345</v>
      </c>
      <c r="DF124" s="22" t="s">
        <v>345</v>
      </c>
      <c r="DG124" s="22" t="s">
        <v>345</v>
      </c>
      <c r="DH124" s="63" t="s">
        <v>345</v>
      </c>
      <c r="DI124" s="22" t="s">
        <v>345</v>
      </c>
      <c r="DJ124" s="22" t="s">
        <v>345</v>
      </c>
      <c r="DK124" s="22" t="s">
        <v>345</v>
      </c>
      <c r="DL124" s="22" t="s">
        <v>345</v>
      </c>
      <c r="DM124" s="22" t="s">
        <v>345</v>
      </c>
      <c r="DN124" s="22" t="s">
        <v>345</v>
      </c>
      <c r="DO124" s="22" t="s">
        <v>345</v>
      </c>
      <c r="DP124" s="22" t="s">
        <v>345</v>
      </c>
      <c r="DQ124" s="22" t="s">
        <v>345</v>
      </c>
      <c r="DR124" s="22" t="s">
        <v>345</v>
      </c>
      <c r="DS124" s="22" t="s">
        <v>345</v>
      </c>
      <c r="DT124" s="22" t="s">
        <v>345</v>
      </c>
      <c r="DU124" s="22" t="s">
        <v>345</v>
      </c>
      <c r="DV124" s="22" t="s">
        <v>345</v>
      </c>
      <c r="DW124" s="22" t="s">
        <v>345</v>
      </c>
      <c r="DX124" s="63" t="s">
        <v>345</v>
      </c>
      <c r="DY124" s="63" t="s">
        <v>345</v>
      </c>
      <c r="DZ124" s="22" t="s">
        <v>345</v>
      </c>
      <c r="EA124" s="22" t="s">
        <v>345</v>
      </c>
      <c r="EB124" s="22" t="s">
        <v>345</v>
      </c>
      <c r="EC124" s="22" t="s">
        <v>345</v>
      </c>
      <c r="ED124" s="22" t="s">
        <v>345</v>
      </c>
      <c r="EE124" s="22" t="s">
        <v>345</v>
      </c>
      <c r="EF124" s="22" t="s">
        <v>345</v>
      </c>
      <c r="EG124" s="22" t="s">
        <v>345</v>
      </c>
      <c r="EH124" s="22" t="s">
        <v>345</v>
      </c>
      <c r="EI124" s="22" t="s">
        <v>345</v>
      </c>
      <c r="EJ124" s="22" t="s">
        <v>345</v>
      </c>
      <c r="EK124" s="22" t="s">
        <v>345</v>
      </c>
      <c r="EL124" s="22" t="s">
        <v>345</v>
      </c>
      <c r="EM124" s="22" t="s">
        <v>345</v>
      </c>
      <c r="EN124" s="22" t="s">
        <v>345</v>
      </c>
      <c r="EO124" s="22" t="s">
        <v>345</v>
      </c>
      <c r="EP124" s="22" t="s">
        <v>345</v>
      </c>
      <c r="EQ124" s="22" t="s">
        <v>345</v>
      </c>
      <c r="ER124" s="22" t="s">
        <v>345</v>
      </c>
      <c r="ES124" s="22" t="s">
        <v>345</v>
      </c>
      <c r="ET124" s="22" t="s">
        <v>345</v>
      </c>
      <c r="EU124" s="22" t="s">
        <v>345</v>
      </c>
      <c r="EV124" s="22" t="s">
        <v>345</v>
      </c>
      <c r="EW124" s="22" t="s">
        <v>345</v>
      </c>
      <c r="EX124" s="22" t="s">
        <v>345</v>
      </c>
      <c r="EY124" s="22" t="s">
        <v>345</v>
      </c>
      <c r="EZ124" s="22" t="s">
        <v>345</v>
      </c>
      <c r="FA124" s="22" t="s">
        <v>345</v>
      </c>
      <c r="FB124" s="22" t="s">
        <v>345</v>
      </c>
      <c r="FC124" s="22" t="s">
        <v>345</v>
      </c>
      <c r="FD124" s="22" t="s">
        <v>345</v>
      </c>
      <c r="FE124" s="22" t="s">
        <v>345</v>
      </c>
      <c r="FF124" s="22" t="s">
        <v>345</v>
      </c>
      <c r="FG124" s="22" t="s">
        <v>345</v>
      </c>
      <c r="FH124" s="22" t="s">
        <v>345</v>
      </c>
      <c r="FI124" s="22" t="s">
        <v>345</v>
      </c>
      <c r="FJ124" s="22" t="s">
        <v>345</v>
      </c>
      <c r="FK124" s="22" t="s">
        <v>345</v>
      </c>
      <c r="FL124" s="22" t="s">
        <v>345</v>
      </c>
      <c r="FM124" s="22" t="s">
        <v>345</v>
      </c>
      <c r="FN124" s="22" t="s">
        <v>345</v>
      </c>
      <c r="FO124" s="22" t="s">
        <v>345</v>
      </c>
      <c r="FP124" s="75">
        <v>1204.0080779659556</v>
      </c>
      <c r="FQ124" s="22" t="s">
        <v>345</v>
      </c>
      <c r="FR124" s="22" t="s">
        <v>345</v>
      </c>
      <c r="FS124" s="22" t="s">
        <v>345</v>
      </c>
      <c r="FT124" s="22" t="s">
        <v>345</v>
      </c>
      <c r="FU124" s="22" t="s">
        <v>345</v>
      </c>
      <c r="FV124" s="22" t="s">
        <v>345</v>
      </c>
      <c r="FW124" s="22" t="s">
        <v>345</v>
      </c>
      <c r="FX124" s="22" t="s">
        <v>345</v>
      </c>
      <c r="FY124" s="22" t="s">
        <v>345</v>
      </c>
      <c r="FZ124" s="22" t="s">
        <v>345</v>
      </c>
      <c r="GA124" s="63" t="s">
        <v>345</v>
      </c>
      <c r="GB124" s="22" t="s">
        <v>345</v>
      </c>
      <c r="GC124" s="63"/>
    </row>
    <row r="125" spans="1:185">
      <c r="A125" s="66">
        <v>1903</v>
      </c>
      <c r="B125" s="22">
        <v>2940.8862751460088</v>
      </c>
      <c r="C125" s="22">
        <v>3772.3527225953981</v>
      </c>
      <c r="D125" s="22">
        <v>3290.2977761025254</v>
      </c>
      <c r="E125" s="22">
        <v>1685.7893569844791</v>
      </c>
      <c r="F125" s="22">
        <v>2830.5475163046149</v>
      </c>
      <c r="G125" s="22">
        <v>3008.1579972964914</v>
      </c>
      <c r="H125" s="22">
        <v>1932.4914981284207</v>
      </c>
      <c r="I125" s="22">
        <v>3478.0004686502866</v>
      </c>
      <c r="J125" s="22">
        <v>1891.4925065048078</v>
      </c>
      <c r="K125" s="22">
        <v>2219.6553390185891</v>
      </c>
      <c r="L125" s="22">
        <v>5678.9970539993883</v>
      </c>
      <c r="M125" s="22">
        <v>4439.6162950338485</v>
      </c>
      <c r="N125" s="63">
        <v>3169.6274123856056</v>
      </c>
      <c r="O125" s="74" t="s">
        <v>345</v>
      </c>
      <c r="P125" s="22">
        <v>1485.4925069041742</v>
      </c>
      <c r="Q125" s="22">
        <v>1273.0554051615234</v>
      </c>
      <c r="R125" s="22">
        <v>1828.8493049315505</v>
      </c>
      <c r="S125" s="22" t="s">
        <v>345</v>
      </c>
      <c r="T125" s="68" t="s">
        <v>345</v>
      </c>
      <c r="U125" s="22">
        <v>4076.2320328542091</v>
      </c>
      <c r="V125" s="22">
        <v>4727.4844290657447</v>
      </c>
      <c r="W125" s="22">
        <v>3333.6280750043011</v>
      </c>
      <c r="X125" s="22">
        <v>4550.8943740271288</v>
      </c>
      <c r="Y125" s="63">
        <v>4455.0469286073285</v>
      </c>
      <c r="Z125" s="22" t="s">
        <v>345</v>
      </c>
      <c r="AA125" s="22" t="s">
        <v>345</v>
      </c>
      <c r="AB125" s="22" t="s">
        <v>345</v>
      </c>
      <c r="AC125" s="22" t="s">
        <v>345</v>
      </c>
      <c r="AD125" s="22" t="s">
        <v>345</v>
      </c>
      <c r="AE125" s="22" t="s">
        <v>345</v>
      </c>
      <c r="AF125" s="22" t="s">
        <v>345</v>
      </c>
      <c r="AG125" s="63" t="s">
        <v>345</v>
      </c>
      <c r="AH125" s="22" t="s">
        <v>345</v>
      </c>
      <c r="AI125" s="22" t="s">
        <v>345</v>
      </c>
      <c r="AJ125" s="22" t="s">
        <v>345</v>
      </c>
      <c r="AK125" s="22" t="s">
        <v>345</v>
      </c>
      <c r="AL125" s="22" t="s">
        <v>345</v>
      </c>
      <c r="AM125" s="22"/>
      <c r="AN125" s="22"/>
      <c r="AO125" s="63" t="s">
        <v>345</v>
      </c>
      <c r="AP125" s="22" t="s">
        <v>345</v>
      </c>
      <c r="AQ125" s="22" t="s">
        <v>345</v>
      </c>
      <c r="AR125" s="63" t="s">
        <v>345</v>
      </c>
      <c r="AS125" s="22" t="s">
        <v>345</v>
      </c>
      <c r="AT125" s="22" t="s">
        <v>345</v>
      </c>
      <c r="AU125" s="22" t="s">
        <v>345</v>
      </c>
      <c r="AV125" s="22" t="s">
        <v>345</v>
      </c>
      <c r="AW125" s="22" t="s">
        <v>345</v>
      </c>
      <c r="AX125" s="22" t="s">
        <v>345</v>
      </c>
      <c r="AY125" s="22" t="s">
        <v>345</v>
      </c>
      <c r="AZ125" s="22" t="s">
        <v>345</v>
      </c>
      <c r="BA125" s="22" t="s">
        <v>345</v>
      </c>
      <c r="BB125" s="22" t="s">
        <v>345</v>
      </c>
      <c r="BC125" s="22" t="s">
        <v>345</v>
      </c>
      <c r="BD125" s="22" t="s">
        <v>345</v>
      </c>
      <c r="BE125" s="22" t="s">
        <v>345</v>
      </c>
      <c r="BF125" s="22" t="s">
        <v>345</v>
      </c>
      <c r="BG125" s="22" t="s">
        <v>345</v>
      </c>
      <c r="BH125" s="63">
        <v>1239.7572364810128</v>
      </c>
      <c r="BI125" s="22">
        <v>2992.315232360454</v>
      </c>
      <c r="BJ125" s="22">
        <v>713.9207507820646</v>
      </c>
      <c r="BK125" s="22">
        <v>2138.7845921277908</v>
      </c>
      <c r="BL125" s="22">
        <v>672.35404115000767</v>
      </c>
      <c r="BM125" s="22">
        <v>1482.7463536108148</v>
      </c>
      <c r="BN125" s="22">
        <v>798.3104540654698</v>
      </c>
      <c r="BO125" s="22">
        <v>2614.9843912591055</v>
      </c>
      <c r="BP125" s="22">
        <v>913.43510002702726</v>
      </c>
      <c r="BQ125" s="63">
        <v>1271.1552479702345</v>
      </c>
      <c r="BR125" s="22" t="s">
        <v>345</v>
      </c>
      <c r="BS125" s="22" t="s">
        <v>345</v>
      </c>
      <c r="BT125" s="72"/>
      <c r="BU125" s="22" t="s">
        <v>345</v>
      </c>
      <c r="BV125" s="22">
        <v>630.76976512468411</v>
      </c>
      <c r="BW125" s="22" t="s">
        <v>345</v>
      </c>
      <c r="BX125" s="22" t="s">
        <v>345</v>
      </c>
      <c r="BY125" s="22" t="s">
        <v>345</v>
      </c>
      <c r="BZ125" s="22" t="s">
        <v>345</v>
      </c>
      <c r="CA125" s="22" t="s">
        <v>345</v>
      </c>
      <c r="CB125" s="22" t="s">
        <v>345</v>
      </c>
      <c r="CC125" s="22" t="s">
        <v>345</v>
      </c>
      <c r="CD125" s="22" t="s">
        <v>345</v>
      </c>
      <c r="CE125" s="22" t="s">
        <v>345</v>
      </c>
      <c r="CF125" s="22" t="s">
        <v>345</v>
      </c>
      <c r="CG125" s="63" t="s">
        <v>345</v>
      </c>
      <c r="CH125" s="22" t="s">
        <v>345</v>
      </c>
      <c r="CI125" s="63" t="s">
        <v>345</v>
      </c>
      <c r="CJ125" s="22" t="s">
        <v>345</v>
      </c>
      <c r="CK125" s="22">
        <v>659.78943734898166</v>
      </c>
      <c r="CL125" s="22">
        <v>724.93814274944032</v>
      </c>
      <c r="CM125" s="22">
        <v>1192.6275386662592</v>
      </c>
      <c r="CN125" s="22">
        <v>803.61057382333979</v>
      </c>
      <c r="CO125" s="22"/>
      <c r="CP125" s="22" t="s">
        <v>345</v>
      </c>
      <c r="CQ125" s="22">
        <v>802.28770042119413</v>
      </c>
      <c r="CR125" s="22" t="s">
        <v>345</v>
      </c>
      <c r="CS125" s="22" t="s">
        <v>345</v>
      </c>
      <c r="CT125" s="22" t="s">
        <v>345</v>
      </c>
      <c r="CU125" s="22" t="s">
        <v>345</v>
      </c>
      <c r="CV125" s="22" t="s">
        <v>345</v>
      </c>
      <c r="CW125" s="22" t="s">
        <v>345</v>
      </c>
      <c r="CX125" s="22">
        <v>1301.2104372505373</v>
      </c>
      <c r="CY125" s="22">
        <v>1225.4571703561116</v>
      </c>
      <c r="CZ125" s="63" t="s">
        <v>345</v>
      </c>
      <c r="DA125" s="22" t="s">
        <v>345</v>
      </c>
      <c r="DB125" s="22" t="s">
        <v>345</v>
      </c>
      <c r="DC125" s="22" t="s">
        <v>345</v>
      </c>
      <c r="DD125" s="22" t="s">
        <v>345</v>
      </c>
      <c r="DE125" s="22" t="s">
        <v>345</v>
      </c>
      <c r="DF125" s="22" t="s">
        <v>345</v>
      </c>
      <c r="DG125" s="22" t="s">
        <v>345</v>
      </c>
      <c r="DH125" s="63" t="s">
        <v>345</v>
      </c>
      <c r="DI125" s="22" t="s">
        <v>345</v>
      </c>
      <c r="DJ125" s="22" t="s">
        <v>345</v>
      </c>
      <c r="DK125" s="22" t="s">
        <v>345</v>
      </c>
      <c r="DL125" s="22" t="s">
        <v>345</v>
      </c>
      <c r="DM125" s="22" t="s">
        <v>345</v>
      </c>
      <c r="DN125" s="22" t="s">
        <v>345</v>
      </c>
      <c r="DO125" s="22" t="s">
        <v>345</v>
      </c>
      <c r="DP125" s="22" t="s">
        <v>345</v>
      </c>
      <c r="DQ125" s="22" t="s">
        <v>345</v>
      </c>
      <c r="DR125" s="22" t="s">
        <v>345</v>
      </c>
      <c r="DS125" s="22" t="s">
        <v>345</v>
      </c>
      <c r="DT125" s="22" t="s">
        <v>345</v>
      </c>
      <c r="DU125" s="22" t="s">
        <v>345</v>
      </c>
      <c r="DV125" s="22" t="s">
        <v>345</v>
      </c>
      <c r="DW125" s="22" t="s">
        <v>345</v>
      </c>
      <c r="DX125" s="63" t="s">
        <v>345</v>
      </c>
      <c r="DY125" s="63" t="s">
        <v>345</v>
      </c>
      <c r="DZ125" s="22" t="s">
        <v>345</v>
      </c>
      <c r="EA125" s="22" t="s">
        <v>345</v>
      </c>
      <c r="EB125" s="22" t="s">
        <v>345</v>
      </c>
      <c r="EC125" s="22" t="s">
        <v>345</v>
      </c>
      <c r="ED125" s="22" t="s">
        <v>345</v>
      </c>
      <c r="EE125" s="22" t="s">
        <v>345</v>
      </c>
      <c r="EF125" s="22" t="s">
        <v>345</v>
      </c>
      <c r="EG125" s="22" t="s">
        <v>345</v>
      </c>
      <c r="EH125" s="22" t="s">
        <v>345</v>
      </c>
      <c r="EI125" s="22" t="s">
        <v>345</v>
      </c>
      <c r="EJ125" s="22" t="s">
        <v>345</v>
      </c>
      <c r="EK125" s="22" t="s">
        <v>345</v>
      </c>
      <c r="EL125" s="22" t="s">
        <v>345</v>
      </c>
      <c r="EM125" s="22" t="s">
        <v>345</v>
      </c>
      <c r="EN125" s="22" t="s">
        <v>345</v>
      </c>
      <c r="EO125" s="22" t="s">
        <v>345</v>
      </c>
      <c r="EP125" s="22" t="s">
        <v>345</v>
      </c>
      <c r="EQ125" s="22" t="s">
        <v>345</v>
      </c>
      <c r="ER125" s="22" t="s">
        <v>345</v>
      </c>
      <c r="ES125" s="22" t="s">
        <v>345</v>
      </c>
      <c r="ET125" s="22" t="s">
        <v>345</v>
      </c>
      <c r="EU125" s="22" t="s">
        <v>345</v>
      </c>
      <c r="EV125" s="22" t="s">
        <v>345</v>
      </c>
      <c r="EW125" s="22" t="s">
        <v>345</v>
      </c>
      <c r="EX125" s="22" t="s">
        <v>345</v>
      </c>
      <c r="EY125" s="22" t="s">
        <v>345</v>
      </c>
      <c r="EZ125" s="22" t="s">
        <v>345</v>
      </c>
      <c r="FA125" s="22" t="s">
        <v>345</v>
      </c>
      <c r="FB125" s="22" t="s">
        <v>345</v>
      </c>
      <c r="FC125" s="22" t="s">
        <v>345</v>
      </c>
      <c r="FD125" s="22" t="s">
        <v>345</v>
      </c>
      <c r="FE125" s="22" t="s">
        <v>345</v>
      </c>
      <c r="FF125" s="22" t="s">
        <v>345</v>
      </c>
      <c r="FG125" s="22" t="s">
        <v>345</v>
      </c>
      <c r="FH125" s="22" t="s">
        <v>345</v>
      </c>
      <c r="FI125" s="22" t="s">
        <v>345</v>
      </c>
      <c r="FJ125" s="22" t="s">
        <v>345</v>
      </c>
      <c r="FK125" s="22" t="s">
        <v>345</v>
      </c>
      <c r="FL125" s="22" t="s">
        <v>345</v>
      </c>
      <c r="FM125" s="22" t="s">
        <v>345</v>
      </c>
      <c r="FN125" s="22" t="s">
        <v>345</v>
      </c>
      <c r="FO125" s="22" t="s">
        <v>345</v>
      </c>
      <c r="FP125" s="75">
        <v>1613.3719097693095</v>
      </c>
      <c r="FQ125" s="22" t="s">
        <v>345</v>
      </c>
      <c r="FR125" s="22" t="s">
        <v>345</v>
      </c>
      <c r="FS125" s="22" t="s">
        <v>345</v>
      </c>
      <c r="FT125" s="22" t="s">
        <v>345</v>
      </c>
      <c r="FU125" s="22" t="s">
        <v>345</v>
      </c>
      <c r="FV125" s="22" t="s">
        <v>345</v>
      </c>
      <c r="FW125" s="22" t="s">
        <v>345</v>
      </c>
      <c r="FX125" s="22" t="s">
        <v>345</v>
      </c>
      <c r="FY125" s="22" t="s">
        <v>345</v>
      </c>
      <c r="FZ125" s="22" t="s">
        <v>345</v>
      </c>
      <c r="GA125" s="63" t="s">
        <v>345</v>
      </c>
      <c r="GB125" s="22" t="s">
        <v>345</v>
      </c>
      <c r="GC125" s="63"/>
    </row>
    <row r="126" spans="1:185">
      <c r="A126" s="66">
        <v>1904</v>
      </c>
      <c r="B126" s="22">
        <v>2955.8501926782274</v>
      </c>
      <c r="C126" s="22">
        <v>3820.8353090601181</v>
      </c>
      <c r="D126" s="22">
        <v>3325.5800074599028</v>
      </c>
      <c r="E126" s="22">
        <v>1730.9868372943326</v>
      </c>
      <c r="F126" s="22">
        <v>2846.7080692136369</v>
      </c>
      <c r="G126" s="22">
        <v>3083.353492717019</v>
      </c>
      <c r="H126" s="22">
        <v>1966.4352270155937</v>
      </c>
      <c r="I126" s="22">
        <v>3475.9912730216511</v>
      </c>
      <c r="J126" s="22">
        <v>1887.6614699686982</v>
      </c>
      <c r="K126" s="22">
        <v>2257.8316883663251</v>
      </c>
      <c r="L126" s="22">
        <v>6067.4782566758522</v>
      </c>
      <c r="M126" s="22">
        <v>4427.9439581328761</v>
      </c>
      <c r="N126" s="63">
        <v>3208.3503834023954</v>
      </c>
      <c r="O126" s="74" t="s">
        <v>345</v>
      </c>
      <c r="P126" s="22">
        <v>1566.6671166262749</v>
      </c>
      <c r="Q126" s="22">
        <v>1278.9407765253175</v>
      </c>
      <c r="R126" s="22">
        <v>1810.2362204724409</v>
      </c>
      <c r="S126" s="22" t="s">
        <v>345</v>
      </c>
      <c r="T126" s="68" t="s">
        <v>345</v>
      </c>
      <c r="U126" s="22">
        <v>4294.7288393309682</v>
      </c>
      <c r="V126" s="22">
        <v>4570.4210526315783</v>
      </c>
      <c r="W126" s="22">
        <v>3279.5642308975639</v>
      </c>
      <c r="X126" s="22">
        <v>4409.5320240043638</v>
      </c>
      <c r="Y126" s="63">
        <v>4333.6370582309946</v>
      </c>
      <c r="Z126" s="22" t="s">
        <v>345</v>
      </c>
      <c r="AA126" s="22" t="s">
        <v>345</v>
      </c>
      <c r="AB126" s="22" t="s">
        <v>345</v>
      </c>
      <c r="AC126" s="22" t="s">
        <v>345</v>
      </c>
      <c r="AD126" s="22" t="s">
        <v>345</v>
      </c>
      <c r="AE126" s="22" t="s">
        <v>345</v>
      </c>
      <c r="AF126" s="22" t="s">
        <v>345</v>
      </c>
      <c r="AG126" s="63" t="s">
        <v>345</v>
      </c>
      <c r="AH126" s="22" t="s">
        <v>345</v>
      </c>
      <c r="AI126" s="22" t="s">
        <v>345</v>
      </c>
      <c r="AJ126" s="22" t="s">
        <v>345</v>
      </c>
      <c r="AK126" s="22" t="s">
        <v>345</v>
      </c>
      <c r="AL126" s="22" t="s">
        <v>345</v>
      </c>
      <c r="AM126" s="22"/>
      <c r="AN126" s="22"/>
      <c r="AO126" s="63" t="s">
        <v>345</v>
      </c>
      <c r="AP126" s="22" t="s">
        <v>345</v>
      </c>
      <c r="AQ126" s="22" t="s">
        <v>345</v>
      </c>
      <c r="AR126" s="63" t="s">
        <v>345</v>
      </c>
      <c r="AS126" s="22" t="s">
        <v>345</v>
      </c>
      <c r="AT126" s="22" t="s">
        <v>345</v>
      </c>
      <c r="AU126" s="22" t="s">
        <v>345</v>
      </c>
      <c r="AV126" s="22" t="s">
        <v>345</v>
      </c>
      <c r="AW126" s="22" t="s">
        <v>345</v>
      </c>
      <c r="AX126" s="22" t="s">
        <v>345</v>
      </c>
      <c r="AY126" s="22" t="s">
        <v>345</v>
      </c>
      <c r="AZ126" s="22" t="s">
        <v>345</v>
      </c>
      <c r="BA126" s="22" t="s">
        <v>345</v>
      </c>
      <c r="BB126" s="22" t="s">
        <v>345</v>
      </c>
      <c r="BC126" s="22" t="s">
        <v>345</v>
      </c>
      <c r="BD126" s="22" t="s">
        <v>345</v>
      </c>
      <c r="BE126" s="22" t="s">
        <v>345</v>
      </c>
      <c r="BF126" s="22" t="s">
        <v>345</v>
      </c>
      <c r="BG126" s="22" t="s">
        <v>345</v>
      </c>
      <c r="BH126" s="63">
        <v>1371.0116118543635</v>
      </c>
      <c r="BI126" s="22">
        <v>3191.0397502883698</v>
      </c>
      <c r="BJ126" s="22">
        <v>712.76867309950478</v>
      </c>
      <c r="BK126" s="22">
        <v>2287.4817850202667</v>
      </c>
      <c r="BL126" s="22">
        <v>668.9922709442576</v>
      </c>
      <c r="BM126" s="22">
        <v>1492.3282657657658</v>
      </c>
      <c r="BN126" s="22">
        <v>814.91136600625646</v>
      </c>
      <c r="BO126" s="22">
        <v>2639.71340839304</v>
      </c>
      <c r="BP126" s="22">
        <v>876.24738738549593</v>
      </c>
      <c r="BQ126" s="63">
        <v>1303.3407213416333</v>
      </c>
      <c r="BR126" s="22" t="s">
        <v>345</v>
      </c>
      <c r="BS126" s="22" t="s">
        <v>345</v>
      </c>
      <c r="BT126" s="72"/>
      <c r="BU126" s="22" t="s">
        <v>345</v>
      </c>
      <c r="BV126" s="22">
        <v>643.38516042717788</v>
      </c>
      <c r="BW126" s="22" t="s">
        <v>345</v>
      </c>
      <c r="BX126" s="22" t="s">
        <v>345</v>
      </c>
      <c r="BY126" s="22" t="s">
        <v>345</v>
      </c>
      <c r="BZ126" s="22" t="s">
        <v>345</v>
      </c>
      <c r="CA126" s="22" t="s">
        <v>345</v>
      </c>
      <c r="CB126" s="22" t="s">
        <v>345</v>
      </c>
      <c r="CC126" s="22" t="s">
        <v>345</v>
      </c>
      <c r="CD126" s="22" t="s">
        <v>345</v>
      </c>
      <c r="CE126" s="22" t="s">
        <v>345</v>
      </c>
      <c r="CF126" s="22" t="s">
        <v>345</v>
      </c>
      <c r="CG126" s="63" t="s">
        <v>345</v>
      </c>
      <c r="CH126" s="22" t="s">
        <v>345</v>
      </c>
      <c r="CI126" s="63" t="s">
        <v>345</v>
      </c>
      <c r="CJ126" s="22" t="s">
        <v>345</v>
      </c>
      <c r="CK126" s="22">
        <v>658.86792452830184</v>
      </c>
      <c r="CL126" s="22">
        <v>726.51268133245185</v>
      </c>
      <c r="CM126" s="22">
        <v>1188.0882530510155</v>
      </c>
      <c r="CN126" s="22">
        <v>679.02327935222672</v>
      </c>
      <c r="CO126" s="22"/>
      <c r="CP126" s="22" t="s">
        <v>345</v>
      </c>
      <c r="CQ126" s="22">
        <v>763.75202047460687</v>
      </c>
      <c r="CR126" s="22" t="s">
        <v>345</v>
      </c>
      <c r="CS126" s="22" t="s">
        <v>345</v>
      </c>
      <c r="CT126" s="22" t="s">
        <v>345</v>
      </c>
      <c r="CU126" s="22" t="s">
        <v>345</v>
      </c>
      <c r="CV126" s="22" t="s">
        <v>345</v>
      </c>
      <c r="CW126" s="22" t="s">
        <v>345</v>
      </c>
      <c r="CX126" s="22">
        <v>1358.2056560774292</v>
      </c>
      <c r="CY126" s="22">
        <v>1215.2137963619182</v>
      </c>
      <c r="CZ126" s="63" t="s">
        <v>345</v>
      </c>
      <c r="DA126" s="22" t="s">
        <v>345</v>
      </c>
      <c r="DB126" s="22" t="s">
        <v>345</v>
      </c>
      <c r="DC126" s="22" t="s">
        <v>345</v>
      </c>
      <c r="DD126" s="22" t="s">
        <v>345</v>
      </c>
      <c r="DE126" s="22" t="s">
        <v>345</v>
      </c>
      <c r="DF126" s="22" t="s">
        <v>345</v>
      </c>
      <c r="DG126" s="22" t="s">
        <v>345</v>
      </c>
      <c r="DH126" s="63" t="s">
        <v>345</v>
      </c>
      <c r="DI126" s="22" t="s">
        <v>345</v>
      </c>
      <c r="DJ126" s="22" t="s">
        <v>345</v>
      </c>
      <c r="DK126" s="22" t="s">
        <v>345</v>
      </c>
      <c r="DL126" s="22" t="s">
        <v>345</v>
      </c>
      <c r="DM126" s="22" t="s">
        <v>345</v>
      </c>
      <c r="DN126" s="22" t="s">
        <v>345</v>
      </c>
      <c r="DO126" s="22" t="s">
        <v>345</v>
      </c>
      <c r="DP126" s="22" t="s">
        <v>345</v>
      </c>
      <c r="DQ126" s="22" t="s">
        <v>345</v>
      </c>
      <c r="DR126" s="22" t="s">
        <v>345</v>
      </c>
      <c r="DS126" s="22" t="s">
        <v>345</v>
      </c>
      <c r="DT126" s="22" t="s">
        <v>345</v>
      </c>
      <c r="DU126" s="22" t="s">
        <v>345</v>
      </c>
      <c r="DV126" s="22" t="s">
        <v>345</v>
      </c>
      <c r="DW126" s="22" t="s">
        <v>345</v>
      </c>
      <c r="DX126" s="63" t="s">
        <v>345</v>
      </c>
      <c r="DY126" s="63" t="s">
        <v>345</v>
      </c>
      <c r="DZ126" s="22" t="s">
        <v>345</v>
      </c>
      <c r="EA126" s="22" t="s">
        <v>345</v>
      </c>
      <c r="EB126" s="22" t="s">
        <v>345</v>
      </c>
      <c r="EC126" s="22" t="s">
        <v>345</v>
      </c>
      <c r="ED126" s="22" t="s">
        <v>345</v>
      </c>
      <c r="EE126" s="22" t="s">
        <v>345</v>
      </c>
      <c r="EF126" s="22" t="s">
        <v>345</v>
      </c>
      <c r="EG126" s="22" t="s">
        <v>345</v>
      </c>
      <c r="EH126" s="22" t="s">
        <v>345</v>
      </c>
      <c r="EI126" s="22" t="s">
        <v>345</v>
      </c>
      <c r="EJ126" s="22" t="s">
        <v>345</v>
      </c>
      <c r="EK126" s="22" t="s">
        <v>345</v>
      </c>
      <c r="EL126" s="22" t="s">
        <v>345</v>
      </c>
      <c r="EM126" s="22" t="s">
        <v>345</v>
      </c>
      <c r="EN126" s="22" t="s">
        <v>345</v>
      </c>
      <c r="EO126" s="22" t="s">
        <v>345</v>
      </c>
      <c r="EP126" s="22" t="s">
        <v>345</v>
      </c>
      <c r="EQ126" s="22" t="s">
        <v>345</v>
      </c>
      <c r="ER126" s="22" t="s">
        <v>345</v>
      </c>
      <c r="ES126" s="22" t="s">
        <v>345</v>
      </c>
      <c r="ET126" s="22" t="s">
        <v>345</v>
      </c>
      <c r="EU126" s="22" t="s">
        <v>345</v>
      </c>
      <c r="EV126" s="22" t="s">
        <v>345</v>
      </c>
      <c r="EW126" s="22" t="s">
        <v>345</v>
      </c>
      <c r="EX126" s="22" t="s">
        <v>345</v>
      </c>
      <c r="EY126" s="22" t="s">
        <v>345</v>
      </c>
      <c r="EZ126" s="22" t="s">
        <v>345</v>
      </c>
      <c r="FA126" s="22" t="s">
        <v>345</v>
      </c>
      <c r="FB126" s="22" t="s">
        <v>345</v>
      </c>
      <c r="FC126" s="22" t="s">
        <v>345</v>
      </c>
      <c r="FD126" s="22" t="s">
        <v>345</v>
      </c>
      <c r="FE126" s="22" t="s">
        <v>345</v>
      </c>
      <c r="FF126" s="22" t="s">
        <v>345</v>
      </c>
      <c r="FG126" s="22" t="s">
        <v>345</v>
      </c>
      <c r="FH126" s="22" t="s">
        <v>345</v>
      </c>
      <c r="FI126" s="22" t="s">
        <v>345</v>
      </c>
      <c r="FJ126" s="22" t="s">
        <v>345</v>
      </c>
      <c r="FK126" s="22" t="s">
        <v>345</v>
      </c>
      <c r="FL126" s="22" t="s">
        <v>345</v>
      </c>
      <c r="FM126" s="22" t="s">
        <v>345</v>
      </c>
      <c r="FN126" s="22" t="s">
        <v>345</v>
      </c>
      <c r="FO126" s="22" t="s">
        <v>345</v>
      </c>
      <c r="FP126" s="75">
        <v>1612.7982572524179</v>
      </c>
      <c r="FQ126" s="22" t="s">
        <v>345</v>
      </c>
      <c r="FR126" s="22" t="s">
        <v>345</v>
      </c>
      <c r="FS126" s="22" t="s">
        <v>345</v>
      </c>
      <c r="FT126" s="22" t="s">
        <v>345</v>
      </c>
      <c r="FU126" s="22" t="s">
        <v>345</v>
      </c>
      <c r="FV126" s="22" t="s">
        <v>345</v>
      </c>
      <c r="FW126" s="22" t="s">
        <v>345</v>
      </c>
      <c r="FX126" s="22" t="s">
        <v>345</v>
      </c>
      <c r="FY126" s="22" t="s">
        <v>345</v>
      </c>
      <c r="FZ126" s="22" t="s">
        <v>345</v>
      </c>
      <c r="GA126" s="63" t="s">
        <v>345</v>
      </c>
      <c r="GB126" s="22" t="s">
        <v>345</v>
      </c>
      <c r="GC126" s="63"/>
    </row>
    <row r="127" spans="1:185">
      <c r="A127" s="66">
        <v>1905</v>
      </c>
      <c r="B127" s="22">
        <v>3089.7773363000638</v>
      </c>
      <c r="C127" s="22">
        <v>3881.6399999999994</v>
      </c>
      <c r="D127" s="22">
        <v>3345.9741697416976</v>
      </c>
      <c r="E127" s="22">
        <v>1741.8236784938447</v>
      </c>
      <c r="F127" s="22">
        <v>2894.020322817315</v>
      </c>
      <c r="G127" s="22">
        <v>3104.0454948502834</v>
      </c>
      <c r="H127" s="22">
        <v>2006.746723405324</v>
      </c>
      <c r="I127" s="22">
        <v>3597.7291724203096</v>
      </c>
      <c r="J127" s="22">
        <v>1892.0972555472067</v>
      </c>
      <c r="K127" s="22">
        <v>2225.4131972669611</v>
      </c>
      <c r="L127" s="22">
        <v>6301.7922677152355</v>
      </c>
      <c r="M127" s="22">
        <v>4520.47579162886</v>
      </c>
      <c r="N127" s="63">
        <v>3261.9883647112702</v>
      </c>
      <c r="O127" s="74" t="s">
        <v>345</v>
      </c>
      <c r="P127" s="22">
        <v>1606.190023580775</v>
      </c>
      <c r="Q127" s="22">
        <v>1232.9253148838036</v>
      </c>
      <c r="R127" s="22">
        <v>1777.2957717033398</v>
      </c>
      <c r="S127" s="22" t="s">
        <v>345</v>
      </c>
      <c r="T127" s="68" t="s">
        <v>345</v>
      </c>
      <c r="U127" s="22">
        <v>4281.9680319680319</v>
      </c>
      <c r="V127" s="22">
        <v>4850.0010881392818</v>
      </c>
      <c r="W127" s="22">
        <v>3561.8170613039251</v>
      </c>
      <c r="X127" s="22">
        <v>4642.1638917608461</v>
      </c>
      <c r="Y127" s="63">
        <v>4559.0793526943589</v>
      </c>
      <c r="Z127" s="22" t="s">
        <v>345</v>
      </c>
      <c r="AA127" s="22">
        <v>1079.6352690897272</v>
      </c>
      <c r="AB127" s="22" t="s">
        <v>345</v>
      </c>
      <c r="AC127" s="22" t="s">
        <v>345</v>
      </c>
      <c r="AD127" s="22" t="s">
        <v>345</v>
      </c>
      <c r="AE127" s="22" t="s">
        <v>345</v>
      </c>
      <c r="AF127" s="22" t="s">
        <v>345</v>
      </c>
      <c r="AG127" s="63" t="s">
        <v>345</v>
      </c>
      <c r="AH127" s="22" t="s">
        <v>345</v>
      </c>
      <c r="AI127" s="22" t="s">
        <v>345</v>
      </c>
      <c r="AJ127" s="22" t="s">
        <v>345</v>
      </c>
      <c r="AK127" s="22" t="s">
        <v>345</v>
      </c>
      <c r="AL127" s="22" t="s">
        <v>345</v>
      </c>
      <c r="AM127" s="22"/>
      <c r="AN127" s="22"/>
      <c r="AO127" s="63" t="s">
        <v>345</v>
      </c>
      <c r="AP127" s="22" t="s">
        <v>345</v>
      </c>
      <c r="AQ127" s="22" t="s">
        <v>345</v>
      </c>
      <c r="AR127" s="63" t="s">
        <v>345</v>
      </c>
      <c r="AS127" s="22" t="s">
        <v>345</v>
      </c>
      <c r="AT127" s="22" t="s">
        <v>345</v>
      </c>
      <c r="AU127" s="22" t="s">
        <v>345</v>
      </c>
      <c r="AV127" s="22" t="s">
        <v>345</v>
      </c>
      <c r="AW127" s="22" t="s">
        <v>345</v>
      </c>
      <c r="AX127" s="22" t="s">
        <v>345</v>
      </c>
      <c r="AY127" s="22" t="s">
        <v>345</v>
      </c>
      <c r="AZ127" s="22" t="s">
        <v>345</v>
      </c>
      <c r="BA127" s="22" t="s">
        <v>345</v>
      </c>
      <c r="BB127" s="22" t="s">
        <v>345</v>
      </c>
      <c r="BC127" s="22" t="s">
        <v>345</v>
      </c>
      <c r="BD127" s="22" t="s">
        <v>345</v>
      </c>
      <c r="BE127" s="22" t="s">
        <v>345</v>
      </c>
      <c r="BF127" s="22" t="s">
        <v>345</v>
      </c>
      <c r="BG127" s="22" t="s">
        <v>345</v>
      </c>
      <c r="BH127" s="63">
        <v>1213.5063614063426</v>
      </c>
      <c r="BI127" s="22">
        <v>3478.6168467113362</v>
      </c>
      <c r="BJ127" s="22">
        <v>718.14227865820123</v>
      </c>
      <c r="BK127" s="22">
        <v>2259.2402848872475</v>
      </c>
      <c r="BL127" s="22">
        <v>665.64730958953635</v>
      </c>
      <c r="BM127" s="22">
        <v>1629.6734665459862</v>
      </c>
      <c r="BN127" s="22">
        <v>863.57786357786358</v>
      </c>
      <c r="BO127" s="22">
        <v>2334.3403826787512</v>
      </c>
      <c r="BP127" s="22">
        <v>860.515049303311</v>
      </c>
      <c r="BQ127" s="63">
        <v>1368.5347141792433</v>
      </c>
      <c r="BR127" s="22" t="s">
        <v>345</v>
      </c>
      <c r="BS127" s="22" t="s">
        <v>345</v>
      </c>
      <c r="BT127" s="72"/>
      <c r="BU127" s="22" t="s">
        <v>345</v>
      </c>
      <c r="BV127" s="22">
        <v>656.2528636357215</v>
      </c>
      <c r="BW127" s="22" t="s">
        <v>345</v>
      </c>
      <c r="BX127" s="22" t="s">
        <v>345</v>
      </c>
      <c r="BY127" s="22" t="s">
        <v>345</v>
      </c>
      <c r="BZ127" s="22" t="s">
        <v>345</v>
      </c>
      <c r="CA127" s="22" t="s">
        <v>345</v>
      </c>
      <c r="CB127" s="22" t="s">
        <v>345</v>
      </c>
      <c r="CC127" s="22" t="s">
        <v>345</v>
      </c>
      <c r="CD127" s="22" t="s">
        <v>345</v>
      </c>
      <c r="CE127" s="22" t="s">
        <v>345</v>
      </c>
      <c r="CF127" s="22" t="s">
        <v>345</v>
      </c>
      <c r="CG127" s="63" t="s">
        <v>345</v>
      </c>
      <c r="CH127" s="22" t="s">
        <v>345</v>
      </c>
      <c r="CI127" s="63" t="s">
        <v>345</v>
      </c>
      <c r="CJ127" s="22" t="s">
        <v>345</v>
      </c>
      <c r="CK127" s="22">
        <v>642.98329355608598</v>
      </c>
      <c r="CL127" s="22">
        <v>727.37980118433734</v>
      </c>
      <c r="CM127" s="22">
        <v>1156.7547459907321</v>
      </c>
      <c r="CN127" s="22">
        <v>708.91261171797419</v>
      </c>
      <c r="CO127" s="22"/>
      <c r="CP127" s="22" t="s">
        <v>345</v>
      </c>
      <c r="CQ127" s="22">
        <v>617.9621106943431</v>
      </c>
      <c r="CR127" s="22" t="s">
        <v>345</v>
      </c>
      <c r="CS127" s="22" t="s">
        <v>345</v>
      </c>
      <c r="CT127" s="22" t="s">
        <v>345</v>
      </c>
      <c r="CU127" s="22" t="s">
        <v>345</v>
      </c>
      <c r="CV127" s="22" t="s">
        <v>345</v>
      </c>
      <c r="CW127" s="22" t="s">
        <v>345</v>
      </c>
      <c r="CX127" s="22">
        <v>1369.6361888117924</v>
      </c>
      <c r="CY127" s="22">
        <v>1178.8729180926307</v>
      </c>
      <c r="CZ127" s="63" t="s">
        <v>345</v>
      </c>
      <c r="DA127" s="22" t="s">
        <v>345</v>
      </c>
      <c r="DB127" s="22" t="s">
        <v>345</v>
      </c>
      <c r="DC127" s="22" t="s">
        <v>345</v>
      </c>
      <c r="DD127" s="22" t="s">
        <v>345</v>
      </c>
      <c r="DE127" s="22" t="s">
        <v>345</v>
      </c>
      <c r="DF127" s="22" t="s">
        <v>345</v>
      </c>
      <c r="DG127" s="22" t="s">
        <v>345</v>
      </c>
      <c r="DH127" s="63" t="s">
        <v>345</v>
      </c>
      <c r="DI127" s="22" t="s">
        <v>345</v>
      </c>
      <c r="DJ127" s="22" t="s">
        <v>345</v>
      </c>
      <c r="DK127" s="22" t="s">
        <v>345</v>
      </c>
      <c r="DL127" s="22" t="s">
        <v>345</v>
      </c>
      <c r="DM127" s="22" t="s">
        <v>345</v>
      </c>
      <c r="DN127" s="22" t="s">
        <v>345</v>
      </c>
      <c r="DO127" s="22" t="s">
        <v>345</v>
      </c>
      <c r="DP127" s="22" t="s">
        <v>345</v>
      </c>
      <c r="DQ127" s="22" t="s">
        <v>345</v>
      </c>
      <c r="DR127" s="22" t="s">
        <v>345</v>
      </c>
      <c r="DS127" s="22" t="s">
        <v>345</v>
      </c>
      <c r="DT127" s="22" t="s">
        <v>345</v>
      </c>
      <c r="DU127" s="22" t="s">
        <v>345</v>
      </c>
      <c r="DV127" s="22" t="s">
        <v>345</v>
      </c>
      <c r="DW127" s="22" t="s">
        <v>345</v>
      </c>
      <c r="DX127" s="63" t="s">
        <v>345</v>
      </c>
      <c r="DY127" s="63" t="s">
        <v>345</v>
      </c>
      <c r="DZ127" s="22" t="s">
        <v>345</v>
      </c>
      <c r="EA127" s="22" t="s">
        <v>345</v>
      </c>
      <c r="EB127" s="22" t="s">
        <v>345</v>
      </c>
      <c r="EC127" s="22" t="s">
        <v>345</v>
      </c>
      <c r="ED127" s="22" t="s">
        <v>345</v>
      </c>
      <c r="EE127" s="22" t="s">
        <v>345</v>
      </c>
      <c r="EF127" s="22" t="s">
        <v>345</v>
      </c>
      <c r="EG127" s="22" t="s">
        <v>345</v>
      </c>
      <c r="EH127" s="22" t="s">
        <v>345</v>
      </c>
      <c r="EI127" s="22" t="s">
        <v>345</v>
      </c>
      <c r="EJ127" s="22" t="s">
        <v>345</v>
      </c>
      <c r="EK127" s="22" t="s">
        <v>345</v>
      </c>
      <c r="EL127" s="22" t="s">
        <v>345</v>
      </c>
      <c r="EM127" s="22" t="s">
        <v>345</v>
      </c>
      <c r="EN127" s="22" t="s">
        <v>345</v>
      </c>
      <c r="EO127" s="22" t="s">
        <v>345</v>
      </c>
      <c r="EP127" s="22" t="s">
        <v>345</v>
      </c>
      <c r="EQ127" s="22" t="s">
        <v>345</v>
      </c>
      <c r="ER127" s="22" t="s">
        <v>345</v>
      </c>
      <c r="ES127" s="22" t="s">
        <v>345</v>
      </c>
      <c r="ET127" s="22" t="s">
        <v>345</v>
      </c>
      <c r="EU127" s="22" t="s">
        <v>345</v>
      </c>
      <c r="EV127" s="22" t="s">
        <v>345</v>
      </c>
      <c r="EW127" s="22" t="s">
        <v>345</v>
      </c>
      <c r="EX127" s="22" t="s">
        <v>345</v>
      </c>
      <c r="EY127" s="22" t="s">
        <v>345</v>
      </c>
      <c r="EZ127" s="22" t="s">
        <v>345</v>
      </c>
      <c r="FA127" s="22" t="s">
        <v>345</v>
      </c>
      <c r="FB127" s="22" t="s">
        <v>345</v>
      </c>
      <c r="FC127" s="22" t="s">
        <v>345</v>
      </c>
      <c r="FD127" s="22" t="s">
        <v>345</v>
      </c>
      <c r="FE127" s="22" t="s">
        <v>345</v>
      </c>
      <c r="FF127" s="22" t="s">
        <v>345</v>
      </c>
      <c r="FG127" s="22" t="s">
        <v>345</v>
      </c>
      <c r="FH127" s="22" t="s">
        <v>345</v>
      </c>
      <c r="FI127" s="22" t="s">
        <v>345</v>
      </c>
      <c r="FJ127" s="22" t="s">
        <v>345</v>
      </c>
      <c r="FK127" s="22" t="s">
        <v>345</v>
      </c>
      <c r="FL127" s="22" t="s">
        <v>345</v>
      </c>
      <c r="FM127" s="22" t="s">
        <v>345</v>
      </c>
      <c r="FN127" s="22" t="s">
        <v>345</v>
      </c>
      <c r="FO127" s="22" t="s">
        <v>345</v>
      </c>
      <c r="FP127" s="75">
        <v>1721.4275565175142</v>
      </c>
      <c r="FQ127" s="22" t="s">
        <v>345</v>
      </c>
      <c r="FR127" s="22" t="s">
        <v>345</v>
      </c>
      <c r="FS127" s="22" t="s">
        <v>345</v>
      </c>
      <c r="FT127" s="22" t="s">
        <v>345</v>
      </c>
      <c r="FU127" s="22" t="s">
        <v>345</v>
      </c>
      <c r="FV127" s="22" t="s">
        <v>345</v>
      </c>
      <c r="FW127" s="22" t="s">
        <v>345</v>
      </c>
      <c r="FX127" s="22" t="s">
        <v>345</v>
      </c>
      <c r="FY127" s="22" t="s">
        <v>345</v>
      </c>
      <c r="FZ127" s="22" t="s">
        <v>345</v>
      </c>
      <c r="GA127" s="63" t="s">
        <v>345</v>
      </c>
      <c r="GB127" s="22" t="s">
        <v>345</v>
      </c>
      <c r="GC127" s="63"/>
    </row>
    <row r="128" spans="1:185">
      <c r="A128" s="66">
        <v>1906</v>
      </c>
      <c r="B128" s="22">
        <v>3176.2326569136385</v>
      </c>
      <c r="C128" s="22">
        <v>3917.4721686414996</v>
      </c>
      <c r="D128" s="22">
        <v>3401.7986136446552</v>
      </c>
      <c r="E128" s="22">
        <v>1794.3281922525105</v>
      </c>
      <c r="F128" s="22">
        <v>2943.2813736505304</v>
      </c>
      <c r="G128" s="22">
        <v>3152.1373211613795</v>
      </c>
      <c r="H128" s="22">
        <v>2074.7065614609319</v>
      </c>
      <c r="I128" s="22">
        <v>3620.0714332260895</v>
      </c>
      <c r="J128" s="22">
        <v>1962.0530597751617</v>
      </c>
      <c r="K128" s="22">
        <v>2403.4333877439522</v>
      </c>
      <c r="L128" s="22">
        <v>6591.6712648395469</v>
      </c>
      <c r="M128" s="22">
        <v>4631.0853531975745</v>
      </c>
      <c r="N128" s="63">
        <v>3337.2015980199089</v>
      </c>
      <c r="O128" s="74" t="s">
        <v>345</v>
      </c>
      <c r="P128" s="22">
        <v>1586.7454067417834</v>
      </c>
      <c r="Q128" s="22">
        <v>1230.5663032008442</v>
      </c>
      <c r="R128" s="22">
        <v>1851.3149720439014</v>
      </c>
      <c r="S128" s="22" t="s">
        <v>345</v>
      </c>
      <c r="T128" s="68" t="s">
        <v>345</v>
      </c>
      <c r="U128" s="22">
        <v>4507.3855243722301</v>
      </c>
      <c r="V128" s="22">
        <v>5157.6786469344615</v>
      </c>
      <c r="W128" s="22">
        <v>3846.2069404648205</v>
      </c>
      <c r="X128" s="22">
        <v>5079.124239244491</v>
      </c>
      <c r="Y128" s="63">
        <v>4976.1644549763023</v>
      </c>
      <c r="Z128" s="22" t="s">
        <v>345</v>
      </c>
      <c r="AA128" s="22" t="s">
        <v>345</v>
      </c>
      <c r="AB128" s="22" t="s">
        <v>345</v>
      </c>
      <c r="AC128" s="22" t="s">
        <v>345</v>
      </c>
      <c r="AD128" s="22" t="s">
        <v>345</v>
      </c>
      <c r="AE128" s="22" t="s">
        <v>345</v>
      </c>
      <c r="AF128" s="22" t="s">
        <v>345</v>
      </c>
      <c r="AG128" s="63" t="s">
        <v>345</v>
      </c>
      <c r="AH128" s="22" t="s">
        <v>345</v>
      </c>
      <c r="AI128" s="22" t="s">
        <v>345</v>
      </c>
      <c r="AJ128" s="22" t="s">
        <v>345</v>
      </c>
      <c r="AK128" s="22" t="s">
        <v>345</v>
      </c>
      <c r="AL128" s="22" t="s">
        <v>345</v>
      </c>
      <c r="AM128" s="22"/>
      <c r="AN128" s="22"/>
      <c r="AO128" s="63" t="s">
        <v>345</v>
      </c>
      <c r="AP128" s="22" t="s">
        <v>345</v>
      </c>
      <c r="AQ128" s="22" t="s">
        <v>345</v>
      </c>
      <c r="AR128" s="63" t="s">
        <v>345</v>
      </c>
      <c r="AS128" s="22" t="s">
        <v>345</v>
      </c>
      <c r="AT128" s="22" t="s">
        <v>345</v>
      </c>
      <c r="AU128" s="22" t="s">
        <v>345</v>
      </c>
      <c r="AV128" s="22" t="s">
        <v>345</v>
      </c>
      <c r="AW128" s="22" t="s">
        <v>345</v>
      </c>
      <c r="AX128" s="22" t="s">
        <v>345</v>
      </c>
      <c r="AY128" s="22" t="s">
        <v>345</v>
      </c>
      <c r="AZ128" s="22" t="s">
        <v>345</v>
      </c>
      <c r="BA128" s="22" t="s">
        <v>345</v>
      </c>
      <c r="BB128" s="22" t="s">
        <v>345</v>
      </c>
      <c r="BC128" s="22" t="s">
        <v>345</v>
      </c>
      <c r="BD128" s="22" t="s">
        <v>345</v>
      </c>
      <c r="BE128" s="22" t="s">
        <v>345</v>
      </c>
      <c r="BF128" s="22" t="s">
        <v>345</v>
      </c>
      <c r="BG128" s="22" t="s">
        <v>345</v>
      </c>
      <c r="BH128" s="63">
        <v>1159.8113896626992</v>
      </c>
      <c r="BI128" s="22">
        <v>3518.2683457096682</v>
      </c>
      <c r="BJ128" s="22">
        <v>770.3040093993244</v>
      </c>
      <c r="BK128" s="22">
        <v>2408.4013946111882</v>
      </c>
      <c r="BL128" s="22">
        <v>671.47858879639546</v>
      </c>
      <c r="BM128" s="22">
        <v>1594.2558027412356</v>
      </c>
      <c r="BN128" s="22">
        <v>920.94560244026434</v>
      </c>
      <c r="BO128" s="22">
        <v>2533.2011892963328</v>
      </c>
      <c r="BP128" s="22">
        <v>798.93577723749308</v>
      </c>
      <c r="BQ128" s="63">
        <v>1399.1137809837251</v>
      </c>
      <c r="BR128" s="22" t="s">
        <v>345</v>
      </c>
      <c r="BS128" s="22" t="s">
        <v>345</v>
      </c>
      <c r="BT128" s="72"/>
      <c r="BU128" s="22" t="s">
        <v>345</v>
      </c>
      <c r="BV128" s="22">
        <v>669.37792090843595</v>
      </c>
      <c r="BW128" s="22" t="s">
        <v>345</v>
      </c>
      <c r="BX128" s="22" t="s">
        <v>345</v>
      </c>
      <c r="BY128" s="22" t="s">
        <v>345</v>
      </c>
      <c r="BZ128" s="22" t="s">
        <v>345</v>
      </c>
      <c r="CA128" s="22" t="s">
        <v>345</v>
      </c>
      <c r="CB128" s="22" t="s">
        <v>345</v>
      </c>
      <c r="CC128" s="22" t="s">
        <v>345</v>
      </c>
      <c r="CD128" s="22" t="s">
        <v>345</v>
      </c>
      <c r="CE128" s="22" t="s">
        <v>345</v>
      </c>
      <c r="CF128" s="22" t="s">
        <v>345</v>
      </c>
      <c r="CG128" s="63" t="s">
        <v>345</v>
      </c>
      <c r="CH128" s="22" t="s">
        <v>345</v>
      </c>
      <c r="CI128" s="63" t="s">
        <v>345</v>
      </c>
      <c r="CJ128" s="22" t="s">
        <v>345</v>
      </c>
      <c r="CK128" s="22">
        <v>657.33310742121319</v>
      </c>
      <c r="CL128" s="22">
        <v>739.15378807438765</v>
      </c>
      <c r="CM128" s="22">
        <v>1297.2095411523071</v>
      </c>
      <c r="CN128" s="22">
        <v>722.44549993910607</v>
      </c>
      <c r="CO128" s="22"/>
      <c r="CP128" s="22" t="s">
        <v>345</v>
      </c>
      <c r="CQ128" s="22">
        <v>651.3542919499705</v>
      </c>
      <c r="CR128" s="22" t="s">
        <v>345</v>
      </c>
      <c r="CS128" s="22">
        <v>566.39758715514938</v>
      </c>
      <c r="CT128" s="22" t="s">
        <v>345</v>
      </c>
      <c r="CU128" s="22" t="s">
        <v>345</v>
      </c>
      <c r="CV128" s="22" t="s">
        <v>345</v>
      </c>
      <c r="CW128" s="22" t="s">
        <v>345</v>
      </c>
      <c r="CX128" s="22">
        <v>1399.9075365551023</v>
      </c>
      <c r="CY128" s="22">
        <v>1190.4441453566621</v>
      </c>
      <c r="CZ128" s="63" t="s">
        <v>345</v>
      </c>
      <c r="DA128" s="22" t="s">
        <v>345</v>
      </c>
      <c r="DB128" s="22" t="s">
        <v>345</v>
      </c>
      <c r="DC128" s="22" t="s">
        <v>345</v>
      </c>
      <c r="DD128" s="22" t="s">
        <v>345</v>
      </c>
      <c r="DE128" s="22" t="s">
        <v>345</v>
      </c>
      <c r="DF128" s="22" t="s">
        <v>345</v>
      </c>
      <c r="DG128" s="22" t="s">
        <v>345</v>
      </c>
      <c r="DH128" s="63" t="s">
        <v>345</v>
      </c>
      <c r="DI128" s="22" t="s">
        <v>345</v>
      </c>
      <c r="DJ128" s="22" t="s">
        <v>345</v>
      </c>
      <c r="DK128" s="22" t="s">
        <v>345</v>
      </c>
      <c r="DL128" s="22" t="s">
        <v>345</v>
      </c>
      <c r="DM128" s="22" t="s">
        <v>345</v>
      </c>
      <c r="DN128" s="22" t="s">
        <v>345</v>
      </c>
      <c r="DO128" s="22" t="s">
        <v>345</v>
      </c>
      <c r="DP128" s="22" t="s">
        <v>345</v>
      </c>
      <c r="DQ128" s="22" t="s">
        <v>345</v>
      </c>
      <c r="DR128" s="22" t="s">
        <v>345</v>
      </c>
      <c r="DS128" s="22" t="s">
        <v>345</v>
      </c>
      <c r="DT128" s="22" t="s">
        <v>345</v>
      </c>
      <c r="DU128" s="22" t="s">
        <v>345</v>
      </c>
      <c r="DV128" s="22" t="s">
        <v>345</v>
      </c>
      <c r="DW128" s="22" t="s">
        <v>345</v>
      </c>
      <c r="DX128" s="63" t="s">
        <v>345</v>
      </c>
      <c r="DY128" s="63" t="s">
        <v>345</v>
      </c>
      <c r="DZ128" s="22" t="s">
        <v>345</v>
      </c>
      <c r="EA128" s="22" t="s">
        <v>345</v>
      </c>
      <c r="EB128" s="22" t="s">
        <v>345</v>
      </c>
      <c r="EC128" s="22" t="s">
        <v>345</v>
      </c>
      <c r="ED128" s="22" t="s">
        <v>345</v>
      </c>
      <c r="EE128" s="22" t="s">
        <v>345</v>
      </c>
      <c r="EF128" s="22" t="s">
        <v>345</v>
      </c>
      <c r="EG128" s="22" t="s">
        <v>345</v>
      </c>
      <c r="EH128" s="22" t="s">
        <v>345</v>
      </c>
      <c r="EI128" s="22" t="s">
        <v>345</v>
      </c>
      <c r="EJ128" s="22" t="s">
        <v>345</v>
      </c>
      <c r="EK128" s="22" t="s">
        <v>345</v>
      </c>
      <c r="EL128" s="22" t="s">
        <v>345</v>
      </c>
      <c r="EM128" s="22" t="s">
        <v>345</v>
      </c>
      <c r="EN128" s="22" t="s">
        <v>345</v>
      </c>
      <c r="EO128" s="22" t="s">
        <v>345</v>
      </c>
      <c r="EP128" s="22" t="s">
        <v>345</v>
      </c>
      <c r="EQ128" s="22" t="s">
        <v>345</v>
      </c>
      <c r="ER128" s="22" t="s">
        <v>345</v>
      </c>
      <c r="ES128" s="22" t="s">
        <v>345</v>
      </c>
      <c r="ET128" s="22" t="s">
        <v>345</v>
      </c>
      <c r="EU128" s="22" t="s">
        <v>345</v>
      </c>
      <c r="EV128" s="22" t="s">
        <v>345</v>
      </c>
      <c r="EW128" s="22" t="s">
        <v>345</v>
      </c>
      <c r="EX128" s="22" t="s">
        <v>345</v>
      </c>
      <c r="EY128" s="22" t="s">
        <v>345</v>
      </c>
      <c r="EZ128" s="22" t="s">
        <v>345</v>
      </c>
      <c r="FA128" s="22" t="s">
        <v>345</v>
      </c>
      <c r="FB128" s="22" t="s">
        <v>345</v>
      </c>
      <c r="FC128" s="22" t="s">
        <v>345</v>
      </c>
      <c r="FD128" s="22" t="s">
        <v>345</v>
      </c>
      <c r="FE128" s="22" t="s">
        <v>345</v>
      </c>
      <c r="FF128" s="22" t="s">
        <v>345</v>
      </c>
      <c r="FG128" s="22" t="s">
        <v>345</v>
      </c>
      <c r="FH128" s="22" t="s">
        <v>345</v>
      </c>
      <c r="FI128" s="22" t="s">
        <v>345</v>
      </c>
      <c r="FJ128" s="22" t="s">
        <v>345</v>
      </c>
      <c r="FK128" s="22" t="s">
        <v>345</v>
      </c>
      <c r="FL128" s="22" t="s">
        <v>345</v>
      </c>
      <c r="FM128" s="22" t="s">
        <v>345</v>
      </c>
      <c r="FN128" s="22" t="s">
        <v>345</v>
      </c>
      <c r="FO128" s="22" t="s">
        <v>345</v>
      </c>
      <c r="FP128" s="75">
        <v>1858.8255800390914</v>
      </c>
      <c r="FQ128" s="22" t="s">
        <v>345</v>
      </c>
      <c r="FR128" s="22" t="s">
        <v>345</v>
      </c>
      <c r="FS128" s="22" t="s">
        <v>345</v>
      </c>
      <c r="FT128" s="22" t="s">
        <v>345</v>
      </c>
      <c r="FU128" s="22" t="s">
        <v>345</v>
      </c>
      <c r="FV128" s="22" t="s">
        <v>345</v>
      </c>
      <c r="FW128" s="22" t="s">
        <v>345</v>
      </c>
      <c r="FX128" s="22" t="s">
        <v>345</v>
      </c>
      <c r="FY128" s="22" t="s">
        <v>345</v>
      </c>
      <c r="FZ128" s="22" t="s">
        <v>345</v>
      </c>
      <c r="GA128" s="63" t="s">
        <v>345</v>
      </c>
      <c r="GB128" s="22" t="s">
        <v>345</v>
      </c>
      <c r="GC128" s="63"/>
    </row>
    <row r="129" spans="1:185">
      <c r="A129" s="66">
        <v>1907</v>
      </c>
      <c r="B129" s="22">
        <v>3338.142656907024</v>
      </c>
      <c r="C129" s="22">
        <v>3932.0692286726626</v>
      </c>
      <c r="D129" s="22">
        <v>3486.2810810810815</v>
      </c>
      <c r="E129" s="22">
        <v>1834.4877702942219</v>
      </c>
      <c r="F129" s="22">
        <v>3070.3294904987542</v>
      </c>
      <c r="G129" s="22">
        <v>3244.8733033923863</v>
      </c>
      <c r="H129" s="22">
        <v>2111.6408489369405</v>
      </c>
      <c r="I129" s="22">
        <v>3508.3359503972069</v>
      </c>
      <c r="J129" s="22">
        <v>2038.4699920347362</v>
      </c>
      <c r="K129" s="22">
        <v>2563.3770119683613</v>
      </c>
      <c r="L129" s="22">
        <v>6557.2877187027489</v>
      </c>
      <c r="M129" s="22">
        <v>4678.5787319660694</v>
      </c>
      <c r="N129" s="63">
        <v>3412.5325557334031</v>
      </c>
      <c r="O129" s="74" t="s">
        <v>345</v>
      </c>
      <c r="P129" s="22">
        <v>1608.8823204933635</v>
      </c>
      <c r="Q129" s="22">
        <v>1249.3461203138622</v>
      </c>
      <c r="R129" s="22">
        <v>1896.4010282776349</v>
      </c>
      <c r="S129" s="22" t="s">
        <v>345</v>
      </c>
      <c r="T129" s="68" t="s">
        <v>345</v>
      </c>
      <c r="U129" s="22">
        <v>4616.4283983523137</v>
      </c>
      <c r="V129" s="22">
        <v>5339.5201238390091</v>
      </c>
      <c r="W129" s="22">
        <v>3874.8502122498489</v>
      </c>
      <c r="X129" s="22">
        <v>5064.8904269570303</v>
      </c>
      <c r="Y129" s="63">
        <v>4969.6253900293859</v>
      </c>
      <c r="Z129" s="22" t="s">
        <v>345</v>
      </c>
      <c r="AA129" s="22" t="s">
        <v>345</v>
      </c>
      <c r="AB129" s="22" t="s">
        <v>345</v>
      </c>
      <c r="AC129" s="22" t="s">
        <v>345</v>
      </c>
      <c r="AD129" s="22" t="s">
        <v>345</v>
      </c>
      <c r="AE129" s="22" t="s">
        <v>345</v>
      </c>
      <c r="AF129" s="22" t="s">
        <v>345</v>
      </c>
      <c r="AG129" s="63" t="s">
        <v>345</v>
      </c>
      <c r="AH129" s="22" t="s">
        <v>345</v>
      </c>
      <c r="AI129" s="22" t="s">
        <v>345</v>
      </c>
      <c r="AJ129" s="22" t="s">
        <v>345</v>
      </c>
      <c r="AK129" s="22" t="s">
        <v>345</v>
      </c>
      <c r="AL129" s="22" t="s">
        <v>345</v>
      </c>
      <c r="AM129" s="22"/>
      <c r="AN129" s="22"/>
      <c r="AO129" s="63" t="s">
        <v>345</v>
      </c>
      <c r="AP129" s="22" t="s">
        <v>345</v>
      </c>
      <c r="AQ129" s="22" t="s">
        <v>345</v>
      </c>
      <c r="AR129" s="63" t="s">
        <v>345</v>
      </c>
      <c r="AS129" s="22" t="s">
        <v>345</v>
      </c>
      <c r="AT129" s="22" t="s">
        <v>345</v>
      </c>
      <c r="AU129" s="22" t="s">
        <v>345</v>
      </c>
      <c r="AV129" s="22" t="s">
        <v>345</v>
      </c>
      <c r="AW129" s="22" t="s">
        <v>345</v>
      </c>
      <c r="AX129" s="22" t="s">
        <v>345</v>
      </c>
      <c r="AY129" s="22" t="s">
        <v>345</v>
      </c>
      <c r="AZ129" s="22" t="s">
        <v>345</v>
      </c>
      <c r="BA129" s="22" t="s">
        <v>345</v>
      </c>
      <c r="BB129" s="22" t="s">
        <v>345</v>
      </c>
      <c r="BC129" s="22" t="s">
        <v>345</v>
      </c>
      <c r="BD129" s="22" t="s">
        <v>345</v>
      </c>
      <c r="BE129" s="22" t="s">
        <v>345</v>
      </c>
      <c r="BF129" s="22" t="s">
        <v>345</v>
      </c>
      <c r="BG129" s="22" t="s">
        <v>345</v>
      </c>
      <c r="BH129" s="63">
        <v>1114.4689690791781</v>
      </c>
      <c r="BI129" s="22">
        <v>3459.4466505081646</v>
      </c>
      <c r="BJ129" s="22">
        <v>755.22531160115045</v>
      </c>
      <c r="BK129" s="22">
        <v>2507.3115898102378</v>
      </c>
      <c r="BL129" s="22">
        <v>702.33392119909547</v>
      </c>
      <c r="BM129" s="22">
        <v>1669.051512673753</v>
      </c>
      <c r="BN129" s="22">
        <v>966.36546184738961</v>
      </c>
      <c r="BO129" s="22">
        <v>2757.3099415204679</v>
      </c>
      <c r="BP129" s="22">
        <v>792.81478076832593</v>
      </c>
      <c r="BQ129" s="63">
        <v>1424.7540912646286</v>
      </c>
      <c r="BR129" s="22" t="s">
        <v>345</v>
      </c>
      <c r="BS129" s="22" t="s">
        <v>345</v>
      </c>
      <c r="BT129" s="72"/>
      <c r="BU129" s="22" t="s">
        <v>345</v>
      </c>
      <c r="BV129" s="22">
        <v>682.76547932660458</v>
      </c>
      <c r="BW129" s="22" t="s">
        <v>345</v>
      </c>
      <c r="BX129" s="22" t="s">
        <v>345</v>
      </c>
      <c r="BY129" s="22" t="s">
        <v>345</v>
      </c>
      <c r="BZ129" s="22" t="s">
        <v>345</v>
      </c>
      <c r="CA129" s="22" t="s">
        <v>345</v>
      </c>
      <c r="CB129" s="22" t="s">
        <v>345</v>
      </c>
      <c r="CC129" s="22" t="s">
        <v>345</v>
      </c>
      <c r="CD129" s="22" t="s">
        <v>345</v>
      </c>
      <c r="CE129" s="22" t="s">
        <v>345</v>
      </c>
      <c r="CF129" s="22" t="s">
        <v>345</v>
      </c>
      <c r="CG129" s="63" t="s">
        <v>345</v>
      </c>
      <c r="CH129" s="22" t="s">
        <v>345</v>
      </c>
      <c r="CI129" s="63" t="s">
        <v>345</v>
      </c>
      <c r="CJ129" s="22" t="s">
        <v>345</v>
      </c>
      <c r="CK129" s="22">
        <v>613.7891545975076</v>
      </c>
      <c r="CL129" s="22">
        <v>749.44629683064966</v>
      </c>
      <c r="CM129" s="22">
        <v>1325.1545574636725</v>
      </c>
      <c r="CN129" s="22">
        <v>747.04265742621578</v>
      </c>
      <c r="CO129" s="22"/>
      <c r="CP129" s="22" t="s">
        <v>345</v>
      </c>
      <c r="CQ129" s="22">
        <v>721.00430501031337</v>
      </c>
      <c r="CR129" s="22" t="s">
        <v>345</v>
      </c>
      <c r="CS129" s="22" t="s">
        <v>345</v>
      </c>
      <c r="CT129" s="22" t="s">
        <v>345</v>
      </c>
      <c r="CU129" s="22" t="s">
        <v>345</v>
      </c>
      <c r="CV129" s="22" t="s">
        <v>345</v>
      </c>
      <c r="CW129" s="22" t="s">
        <v>345</v>
      </c>
      <c r="CX129" s="22">
        <v>1381.266442688767</v>
      </c>
      <c r="CY129" s="22">
        <v>1233.266174166107</v>
      </c>
      <c r="CZ129" s="63" t="s">
        <v>345</v>
      </c>
      <c r="DA129" s="22" t="s">
        <v>345</v>
      </c>
      <c r="DB129" s="22" t="s">
        <v>345</v>
      </c>
      <c r="DC129" s="22" t="s">
        <v>345</v>
      </c>
      <c r="DD129" s="22" t="s">
        <v>345</v>
      </c>
      <c r="DE129" s="22" t="s">
        <v>345</v>
      </c>
      <c r="DF129" s="22" t="s">
        <v>345</v>
      </c>
      <c r="DG129" s="22" t="s">
        <v>345</v>
      </c>
      <c r="DH129" s="63" t="s">
        <v>345</v>
      </c>
      <c r="DI129" s="22" t="s">
        <v>345</v>
      </c>
      <c r="DJ129" s="22" t="s">
        <v>345</v>
      </c>
      <c r="DK129" s="22" t="s">
        <v>345</v>
      </c>
      <c r="DL129" s="22" t="s">
        <v>345</v>
      </c>
      <c r="DM129" s="22" t="s">
        <v>345</v>
      </c>
      <c r="DN129" s="22" t="s">
        <v>345</v>
      </c>
      <c r="DO129" s="22" t="s">
        <v>345</v>
      </c>
      <c r="DP129" s="22" t="s">
        <v>345</v>
      </c>
      <c r="DQ129" s="22" t="s">
        <v>345</v>
      </c>
      <c r="DR129" s="22" t="s">
        <v>345</v>
      </c>
      <c r="DS129" s="22" t="s">
        <v>345</v>
      </c>
      <c r="DT129" s="22" t="s">
        <v>345</v>
      </c>
      <c r="DU129" s="22" t="s">
        <v>345</v>
      </c>
      <c r="DV129" s="22" t="s">
        <v>345</v>
      </c>
      <c r="DW129" s="22" t="s">
        <v>345</v>
      </c>
      <c r="DX129" s="63" t="s">
        <v>345</v>
      </c>
      <c r="DY129" s="63" t="s">
        <v>345</v>
      </c>
      <c r="DZ129" s="22" t="s">
        <v>345</v>
      </c>
      <c r="EA129" s="22" t="s">
        <v>345</v>
      </c>
      <c r="EB129" s="22" t="s">
        <v>345</v>
      </c>
      <c r="EC129" s="22" t="s">
        <v>345</v>
      </c>
      <c r="ED129" s="22" t="s">
        <v>345</v>
      </c>
      <c r="EE129" s="22" t="s">
        <v>345</v>
      </c>
      <c r="EF129" s="22" t="s">
        <v>345</v>
      </c>
      <c r="EG129" s="22" t="s">
        <v>345</v>
      </c>
      <c r="EH129" s="22" t="s">
        <v>345</v>
      </c>
      <c r="EI129" s="22" t="s">
        <v>345</v>
      </c>
      <c r="EJ129" s="22" t="s">
        <v>345</v>
      </c>
      <c r="EK129" s="22" t="s">
        <v>345</v>
      </c>
      <c r="EL129" s="22" t="s">
        <v>345</v>
      </c>
      <c r="EM129" s="22" t="s">
        <v>345</v>
      </c>
      <c r="EN129" s="22" t="s">
        <v>345</v>
      </c>
      <c r="EO129" s="22" t="s">
        <v>345</v>
      </c>
      <c r="EP129" s="22" t="s">
        <v>345</v>
      </c>
      <c r="EQ129" s="22" t="s">
        <v>345</v>
      </c>
      <c r="ER129" s="22" t="s">
        <v>345</v>
      </c>
      <c r="ES129" s="22" t="s">
        <v>345</v>
      </c>
      <c r="ET129" s="22" t="s">
        <v>345</v>
      </c>
      <c r="EU129" s="22" t="s">
        <v>345</v>
      </c>
      <c r="EV129" s="22" t="s">
        <v>345</v>
      </c>
      <c r="EW129" s="22" t="s">
        <v>345</v>
      </c>
      <c r="EX129" s="22" t="s">
        <v>345</v>
      </c>
      <c r="EY129" s="22" t="s">
        <v>345</v>
      </c>
      <c r="EZ129" s="22" t="s">
        <v>345</v>
      </c>
      <c r="FA129" s="22" t="s">
        <v>345</v>
      </c>
      <c r="FB129" s="22" t="s">
        <v>345</v>
      </c>
      <c r="FC129" s="22" t="s">
        <v>345</v>
      </c>
      <c r="FD129" s="22" t="s">
        <v>345</v>
      </c>
      <c r="FE129" s="22" t="s">
        <v>345</v>
      </c>
      <c r="FF129" s="22" t="s">
        <v>345</v>
      </c>
      <c r="FG129" s="22" t="s">
        <v>345</v>
      </c>
      <c r="FH129" s="22" t="s">
        <v>345</v>
      </c>
      <c r="FI129" s="22" t="s">
        <v>345</v>
      </c>
      <c r="FJ129" s="22" t="s">
        <v>345</v>
      </c>
      <c r="FK129" s="22" t="s">
        <v>345</v>
      </c>
      <c r="FL129" s="22" t="s">
        <v>345</v>
      </c>
      <c r="FM129" s="22" t="s">
        <v>345</v>
      </c>
      <c r="FN129" s="22" t="s">
        <v>345</v>
      </c>
      <c r="FO129" s="22" t="s">
        <v>345</v>
      </c>
      <c r="FP129" s="75">
        <v>1824.2702849223626</v>
      </c>
      <c r="FQ129" s="22" t="s">
        <v>345</v>
      </c>
      <c r="FR129" s="22" t="s">
        <v>345</v>
      </c>
      <c r="FS129" s="22" t="s">
        <v>345</v>
      </c>
      <c r="FT129" s="22" t="s">
        <v>345</v>
      </c>
      <c r="FU129" s="22" t="s">
        <v>345</v>
      </c>
      <c r="FV129" s="22" t="s">
        <v>345</v>
      </c>
      <c r="FW129" s="22" t="s">
        <v>345</v>
      </c>
      <c r="FX129" s="22" t="s">
        <v>345</v>
      </c>
      <c r="FY129" s="22" t="s">
        <v>345</v>
      </c>
      <c r="FZ129" s="22" t="s">
        <v>345</v>
      </c>
      <c r="GA129" s="63" t="s">
        <v>345</v>
      </c>
      <c r="GB129" s="22" t="s">
        <v>345</v>
      </c>
      <c r="GC129" s="63"/>
    </row>
    <row r="130" spans="1:185">
      <c r="A130" s="66">
        <v>1908</v>
      </c>
      <c r="B130" s="22">
        <v>3319.6635312259054</v>
      </c>
      <c r="C130" s="22">
        <v>3932.6200242882201</v>
      </c>
      <c r="D130" s="22">
        <v>3552.1003915984338</v>
      </c>
      <c r="E130" s="22">
        <v>1828.9377839916115</v>
      </c>
      <c r="F130" s="22">
        <v>3044.9492033328461</v>
      </c>
      <c r="G130" s="22">
        <v>3254.3113406442544</v>
      </c>
      <c r="H130" s="22">
        <v>2156.2113722694689</v>
      </c>
      <c r="I130" s="22">
        <v>3530.8259209979055</v>
      </c>
      <c r="J130" s="22">
        <v>2088.0395869540071</v>
      </c>
      <c r="K130" s="22">
        <v>2484.4040856265187</v>
      </c>
      <c r="L130" s="22">
        <v>6572.7557662402669</v>
      </c>
      <c r="M130" s="22">
        <v>4449.1916417369239</v>
      </c>
      <c r="N130" s="63">
        <v>3372.5268416329486</v>
      </c>
      <c r="O130" s="74" t="s">
        <v>345</v>
      </c>
      <c r="P130" s="22">
        <v>1600.3103067520699</v>
      </c>
      <c r="Q130" s="22">
        <v>1219.2254495159061</v>
      </c>
      <c r="R130" s="22">
        <v>1957.1610926729638</v>
      </c>
      <c r="S130" s="22" t="s">
        <v>345</v>
      </c>
      <c r="T130" s="68" t="s">
        <v>345</v>
      </c>
      <c r="U130" s="22">
        <v>4693.1141291398617</v>
      </c>
      <c r="V130" s="22">
        <v>4834.9126506024104</v>
      </c>
      <c r="W130" s="22">
        <v>3572.0610597387349</v>
      </c>
      <c r="X130" s="22">
        <v>4560.6159676604348</v>
      </c>
      <c r="Y130" s="63">
        <v>4502.1786841610519</v>
      </c>
      <c r="Z130" s="22" t="s">
        <v>345</v>
      </c>
      <c r="AA130" s="22" t="s">
        <v>345</v>
      </c>
      <c r="AB130" s="22" t="s">
        <v>345</v>
      </c>
      <c r="AC130" s="22" t="s">
        <v>345</v>
      </c>
      <c r="AD130" s="22" t="s">
        <v>345</v>
      </c>
      <c r="AE130" s="22" t="s">
        <v>345</v>
      </c>
      <c r="AF130" s="22" t="s">
        <v>345</v>
      </c>
      <c r="AG130" s="63" t="s">
        <v>345</v>
      </c>
      <c r="AH130" s="22" t="s">
        <v>345</v>
      </c>
      <c r="AI130" s="22" t="s">
        <v>345</v>
      </c>
      <c r="AJ130" s="22" t="s">
        <v>345</v>
      </c>
      <c r="AK130" s="22" t="s">
        <v>345</v>
      </c>
      <c r="AL130" s="22" t="s">
        <v>345</v>
      </c>
      <c r="AM130" s="22"/>
      <c r="AN130" s="22"/>
      <c r="AO130" s="63" t="s">
        <v>345</v>
      </c>
      <c r="AP130" s="22" t="s">
        <v>345</v>
      </c>
      <c r="AQ130" s="22" t="s">
        <v>345</v>
      </c>
      <c r="AR130" s="63" t="s">
        <v>345</v>
      </c>
      <c r="AS130" s="22" t="s">
        <v>345</v>
      </c>
      <c r="AT130" s="22" t="s">
        <v>345</v>
      </c>
      <c r="AU130" s="22" t="s">
        <v>345</v>
      </c>
      <c r="AV130" s="22" t="s">
        <v>345</v>
      </c>
      <c r="AW130" s="22" t="s">
        <v>345</v>
      </c>
      <c r="AX130" s="22" t="s">
        <v>345</v>
      </c>
      <c r="AY130" s="22" t="s">
        <v>345</v>
      </c>
      <c r="AZ130" s="22" t="s">
        <v>345</v>
      </c>
      <c r="BA130" s="22" t="s">
        <v>345</v>
      </c>
      <c r="BB130" s="22" t="s">
        <v>345</v>
      </c>
      <c r="BC130" s="22" t="s">
        <v>345</v>
      </c>
      <c r="BD130" s="22" t="s">
        <v>345</v>
      </c>
      <c r="BE130" s="22" t="s">
        <v>345</v>
      </c>
      <c r="BF130" s="22" t="s">
        <v>345</v>
      </c>
      <c r="BG130" s="22" t="s">
        <v>345</v>
      </c>
      <c r="BH130" s="63">
        <v>1217.0860261892524</v>
      </c>
      <c r="BI130" s="22">
        <v>3657.1711477765994</v>
      </c>
      <c r="BJ130" s="22">
        <v>734.12195465427408</v>
      </c>
      <c r="BK130" s="22">
        <v>2742.5247422335974</v>
      </c>
      <c r="BL130" s="22">
        <v>727.55163662871519</v>
      </c>
      <c r="BM130" s="22">
        <v>1649.2990024265303</v>
      </c>
      <c r="BN130" s="22">
        <v>972.48388696083293</v>
      </c>
      <c r="BO130" s="22">
        <v>2973.1543624161072</v>
      </c>
      <c r="BP130" s="22">
        <v>841.07529532087358</v>
      </c>
      <c r="BQ130" s="63">
        <v>1458.2829271624717</v>
      </c>
      <c r="BR130" s="22" t="s">
        <v>345</v>
      </c>
      <c r="BS130" s="22" t="s">
        <v>345</v>
      </c>
      <c r="BT130" s="72"/>
      <c r="BU130" s="22" t="s">
        <v>345</v>
      </c>
      <c r="BV130" s="22">
        <v>703.24844370640267</v>
      </c>
      <c r="BW130" s="22" t="s">
        <v>345</v>
      </c>
      <c r="BX130" s="22" t="s">
        <v>345</v>
      </c>
      <c r="BY130" s="22" t="s">
        <v>345</v>
      </c>
      <c r="BZ130" s="22" t="s">
        <v>345</v>
      </c>
      <c r="CA130" s="22" t="s">
        <v>345</v>
      </c>
      <c r="CB130" s="22" t="s">
        <v>345</v>
      </c>
      <c r="CC130" s="22" t="s">
        <v>345</v>
      </c>
      <c r="CD130" s="22" t="s">
        <v>345</v>
      </c>
      <c r="CE130" s="22" t="s">
        <v>345</v>
      </c>
      <c r="CF130" s="22" t="s">
        <v>345</v>
      </c>
      <c r="CG130" s="63" t="s">
        <v>345</v>
      </c>
      <c r="CH130" s="22" t="s">
        <v>345</v>
      </c>
      <c r="CI130" s="63" t="s">
        <v>345</v>
      </c>
      <c r="CJ130" s="22" t="s">
        <v>345</v>
      </c>
      <c r="CK130" s="22">
        <v>618.82825577502513</v>
      </c>
      <c r="CL130" s="22">
        <v>741.04970868719829</v>
      </c>
      <c r="CM130" s="22">
        <v>1318.4389556568585</v>
      </c>
      <c r="CN130" s="22">
        <v>774.91207502930831</v>
      </c>
      <c r="CO130" s="22"/>
      <c r="CP130" s="22" t="s">
        <v>345</v>
      </c>
      <c r="CQ130" s="22">
        <v>743.92827854657003</v>
      </c>
      <c r="CR130" s="22" t="s">
        <v>345</v>
      </c>
      <c r="CS130" s="22" t="s">
        <v>345</v>
      </c>
      <c r="CT130" s="22" t="s">
        <v>345</v>
      </c>
      <c r="CU130" s="22" t="s">
        <v>345</v>
      </c>
      <c r="CV130" s="22" t="s">
        <v>345</v>
      </c>
      <c r="CW130" s="22" t="s">
        <v>345</v>
      </c>
      <c r="CX130" s="22">
        <v>1523.1143392858767</v>
      </c>
      <c r="CY130" s="22">
        <v>1221.2389380530972</v>
      </c>
      <c r="CZ130" s="63" t="s">
        <v>345</v>
      </c>
      <c r="DA130" s="22" t="s">
        <v>345</v>
      </c>
      <c r="DB130" s="22" t="s">
        <v>345</v>
      </c>
      <c r="DC130" s="22" t="s">
        <v>345</v>
      </c>
      <c r="DD130" s="22" t="s">
        <v>345</v>
      </c>
      <c r="DE130" s="22" t="s">
        <v>345</v>
      </c>
      <c r="DF130" s="22" t="s">
        <v>345</v>
      </c>
      <c r="DG130" s="22" t="s">
        <v>345</v>
      </c>
      <c r="DH130" s="63" t="s">
        <v>345</v>
      </c>
      <c r="DI130" s="22" t="s">
        <v>345</v>
      </c>
      <c r="DJ130" s="22" t="s">
        <v>345</v>
      </c>
      <c r="DK130" s="22" t="s">
        <v>345</v>
      </c>
      <c r="DL130" s="22" t="s">
        <v>345</v>
      </c>
      <c r="DM130" s="22" t="s">
        <v>345</v>
      </c>
      <c r="DN130" s="22" t="s">
        <v>345</v>
      </c>
      <c r="DO130" s="22" t="s">
        <v>345</v>
      </c>
      <c r="DP130" s="22" t="s">
        <v>345</v>
      </c>
      <c r="DQ130" s="22" t="s">
        <v>345</v>
      </c>
      <c r="DR130" s="22" t="s">
        <v>345</v>
      </c>
      <c r="DS130" s="22" t="s">
        <v>345</v>
      </c>
      <c r="DT130" s="22" t="s">
        <v>345</v>
      </c>
      <c r="DU130" s="22" t="s">
        <v>345</v>
      </c>
      <c r="DV130" s="22" t="s">
        <v>345</v>
      </c>
      <c r="DW130" s="22" t="s">
        <v>345</v>
      </c>
      <c r="DX130" s="63" t="s">
        <v>345</v>
      </c>
      <c r="DY130" s="63" t="s">
        <v>345</v>
      </c>
      <c r="DZ130" s="22" t="s">
        <v>345</v>
      </c>
      <c r="EA130" s="22" t="s">
        <v>345</v>
      </c>
      <c r="EB130" s="22" t="s">
        <v>345</v>
      </c>
      <c r="EC130" s="22" t="s">
        <v>345</v>
      </c>
      <c r="ED130" s="22" t="s">
        <v>345</v>
      </c>
      <c r="EE130" s="22" t="s">
        <v>345</v>
      </c>
      <c r="EF130" s="22" t="s">
        <v>345</v>
      </c>
      <c r="EG130" s="22" t="s">
        <v>345</v>
      </c>
      <c r="EH130" s="22" t="s">
        <v>345</v>
      </c>
      <c r="EI130" s="22" t="s">
        <v>345</v>
      </c>
      <c r="EJ130" s="22" t="s">
        <v>345</v>
      </c>
      <c r="EK130" s="22" t="s">
        <v>345</v>
      </c>
      <c r="EL130" s="22" t="s">
        <v>345</v>
      </c>
      <c r="EM130" s="22" t="s">
        <v>345</v>
      </c>
      <c r="EN130" s="22" t="s">
        <v>345</v>
      </c>
      <c r="EO130" s="22" t="s">
        <v>345</v>
      </c>
      <c r="EP130" s="22" t="s">
        <v>345</v>
      </c>
      <c r="EQ130" s="22" t="s">
        <v>345</v>
      </c>
      <c r="ER130" s="22" t="s">
        <v>345</v>
      </c>
      <c r="ES130" s="22" t="s">
        <v>345</v>
      </c>
      <c r="ET130" s="22" t="s">
        <v>345</v>
      </c>
      <c r="EU130" s="22" t="s">
        <v>345</v>
      </c>
      <c r="EV130" s="22" t="s">
        <v>345</v>
      </c>
      <c r="EW130" s="22" t="s">
        <v>345</v>
      </c>
      <c r="EX130" s="22" t="s">
        <v>345</v>
      </c>
      <c r="EY130" s="22" t="s">
        <v>345</v>
      </c>
      <c r="EZ130" s="22" t="s">
        <v>345</v>
      </c>
      <c r="FA130" s="22" t="s">
        <v>345</v>
      </c>
      <c r="FB130" s="22" t="s">
        <v>345</v>
      </c>
      <c r="FC130" s="22" t="s">
        <v>345</v>
      </c>
      <c r="FD130" s="22" t="s">
        <v>345</v>
      </c>
      <c r="FE130" s="22" t="s">
        <v>345</v>
      </c>
      <c r="FF130" s="22" t="s">
        <v>345</v>
      </c>
      <c r="FG130" s="22" t="s">
        <v>345</v>
      </c>
      <c r="FH130" s="22" t="s">
        <v>345</v>
      </c>
      <c r="FI130" s="22" t="s">
        <v>345</v>
      </c>
      <c r="FJ130" s="22" t="s">
        <v>345</v>
      </c>
      <c r="FK130" s="22" t="s">
        <v>345</v>
      </c>
      <c r="FL130" s="22" t="s">
        <v>345</v>
      </c>
      <c r="FM130" s="22" t="s">
        <v>345</v>
      </c>
      <c r="FN130" s="22" t="s">
        <v>345</v>
      </c>
      <c r="FO130" s="22" t="s">
        <v>345</v>
      </c>
      <c r="FP130" s="75">
        <v>1431.9172846512427</v>
      </c>
      <c r="FQ130" s="22" t="s">
        <v>345</v>
      </c>
      <c r="FR130" s="22" t="s">
        <v>345</v>
      </c>
      <c r="FS130" s="22" t="s">
        <v>345</v>
      </c>
      <c r="FT130" s="22" t="s">
        <v>345</v>
      </c>
      <c r="FU130" s="22" t="s">
        <v>345</v>
      </c>
      <c r="FV130" s="22" t="s">
        <v>345</v>
      </c>
      <c r="FW130" s="22" t="s">
        <v>345</v>
      </c>
      <c r="FX130" s="22" t="s">
        <v>345</v>
      </c>
      <c r="FY130" s="22" t="s">
        <v>345</v>
      </c>
      <c r="FZ130" s="22" t="s">
        <v>345</v>
      </c>
      <c r="GA130" s="63" t="s">
        <v>345</v>
      </c>
      <c r="GB130" s="22" t="s">
        <v>345</v>
      </c>
      <c r="GC130" s="63"/>
    </row>
    <row r="131" spans="1:185">
      <c r="A131" s="66">
        <v>1909</v>
      </c>
      <c r="B131" s="22">
        <v>3275.9793893129772</v>
      </c>
      <c r="C131" s="22">
        <v>3970.9208344477138</v>
      </c>
      <c r="D131" s="22">
        <v>3642.5166959578205</v>
      </c>
      <c r="E131" s="22">
        <v>1884.3032080027597</v>
      </c>
      <c r="F131" s="22">
        <v>3166.8147850835576</v>
      </c>
      <c r="G131" s="22">
        <v>3274.7056965085912</v>
      </c>
      <c r="H131" s="22">
        <v>2173.4173402232445</v>
      </c>
      <c r="I131" s="22">
        <v>3671.2542662860624</v>
      </c>
      <c r="J131" s="22">
        <v>2114.7121959356568</v>
      </c>
      <c r="K131" s="22">
        <v>2497.3179955610044</v>
      </c>
      <c r="L131" s="22">
        <v>6664.7353435132563</v>
      </c>
      <c r="M131" s="22">
        <v>4510.5231805929925</v>
      </c>
      <c r="N131" s="63">
        <v>3424.6940595861524</v>
      </c>
      <c r="O131" s="74" t="s">
        <v>345</v>
      </c>
      <c r="P131" s="22">
        <v>1631.8182842277049</v>
      </c>
      <c r="Q131" s="22">
        <v>1208.0905039424065</v>
      </c>
      <c r="R131" s="22">
        <v>1977.485928705441</v>
      </c>
      <c r="S131" s="22" t="s">
        <v>345</v>
      </c>
      <c r="T131" s="68" t="s">
        <v>345</v>
      </c>
      <c r="U131" s="22">
        <v>4980.5984104721829</v>
      </c>
      <c r="V131" s="22">
        <v>4770.4541015625</v>
      </c>
      <c r="W131" s="22">
        <v>3849.5975975975975</v>
      </c>
      <c r="X131" s="22">
        <v>5017.4959876713074</v>
      </c>
      <c r="Y131" s="63">
        <v>4934.3281365134762</v>
      </c>
      <c r="Z131" s="22" t="s">
        <v>345</v>
      </c>
      <c r="AA131" s="22" t="s">
        <v>345</v>
      </c>
      <c r="AB131" s="22" t="s">
        <v>345</v>
      </c>
      <c r="AC131" s="22" t="s">
        <v>345</v>
      </c>
      <c r="AD131" s="22" t="s">
        <v>345</v>
      </c>
      <c r="AE131" s="22" t="s">
        <v>345</v>
      </c>
      <c r="AF131" s="22" t="s">
        <v>345</v>
      </c>
      <c r="AH131" s="22" t="s">
        <v>345</v>
      </c>
      <c r="AI131" s="22" t="s">
        <v>345</v>
      </c>
      <c r="AJ131" s="22" t="s">
        <v>345</v>
      </c>
      <c r="AK131" s="22" t="s">
        <v>345</v>
      </c>
      <c r="AL131" s="22" t="s">
        <v>345</v>
      </c>
      <c r="AM131" s="22"/>
      <c r="AN131" s="22"/>
      <c r="AO131" s="63" t="s">
        <v>345</v>
      </c>
      <c r="AP131" s="22" t="s">
        <v>345</v>
      </c>
      <c r="AQ131" s="22" t="s">
        <v>345</v>
      </c>
      <c r="AR131" s="63" t="s">
        <v>345</v>
      </c>
      <c r="AS131" s="22" t="s">
        <v>345</v>
      </c>
      <c r="AT131" s="22" t="s">
        <v>345</v>
      </c>
      <c r="AU131" s="22" t="s">
        <v>345</v>
      </c>
      <c r="AV131" s="22" t="s">
        <v>345</v>
      </c>
      <c r="AW131" s="22" t="s">
        <v>345</v>
      </c>
      <c r="AX131" s="22" t="s">
        <v>345</v>
      </c>
      <c r="AY131" s="22" t="s">
        <v>345</v>
      </c>
      <c r="AZ131" s="22" t="s">
        <v>345</v>
      </c>
      <c r="BA131" s="22" t="s">
        <v>345</v>
      </c>
      <c r="BB131" s="22" t="s">
        <v>345</v>
      </c>
      <c r="BC131" s="22" t="s">
        <v>345</v>
      </c>
      <c r="BD131" s="22" t="s">
        <v>345</v>
      </c>
      <c r="BE131" s="22" t="s">
        <v>345</v>
      </c>
      <c r="BF131" s="22" t="s">
        <v>345</v>
      </c>
      <c r="BG131" s="22" t="s">
        <v>345</v>
      </c>
      <c r="BH131" s="63">
        <v>1263.6216683670768</v>
      </c>
      <c r="BI131" s="22">
        <v>3698.7445915569388</v>
      </c>
      <c r="BJ131" s="22">
        <v>776.22506205755258</v>
      </c>
      <c r="BK131" s="22">
        <v>2725.6946946620947</v>
      </c>
      <c r="BL131" s="22">
        <v>751.48292031733467</v>
      </c>
      <c r="BM131" s="22">
        <v>1680.0026672001068</v>
      </c>
      <c r="BN131" s="22">
        <v>976.49938800489599</v>
      </c>
      <c r="BO131" s="22">
        <v>2956.6854990583806</v>
      </c>
      <c r="BP131" s="22">
        <v>864.99702151823453</v>
      </c>
      <c r="BQ131" s="63">
        <v>1491.6949350658929</v>
      </c>
      <c r="BR131" s="22" t="s">
        <v>345</v>
      </c>
      <c r="BS131" s="22" t="s">
        <v>345</v>
      </c>
      <c r="BT131" s="72"/>
      <c r="BU131" s="22" t="s">
        <v>345</v>
      </c>
      <c r="BV131" s="22">
        <v>724.34589701759489</v>
      </c>
      <c r="BW131" s="22" t="s">
        <v>345</v>
      </c>
      <c r="BX131" s="22" t="s">
        <v>345</v>
      </c>
      <c r="BY131" s="22" t="s">
        <v>345</v>
      </c>
      <c r="BZ131" s="22" t="s">
        <v>345</v>
      </c>
      <c r="CA131" s="22" t="s">
        <v>345</v>
      </c>
      <c r="CB131" s="22" t="s">
        <v>345</v>
      </c>
      <c r="CC131" s="22" t="s">
        <v>345</v>
      </c>
      <c r="CD131" s="22" t="s">
        <v>345</v>
      </c>
      <c r="CE131" s="22" t="s">
        <v>345</v>
      </c>
      <c r="CF131" s="22" t="s">
        <v>345</v>
      </c>
      <c r="CG131" s="63" t="s">
        <v>345</v>
      </c>
      <c r="CH131" s="22" t="s">
        <v>345</v>
      </c>
      <c r="CI131" s="63" t="s">
        <v>345</v>
      </c>
      <c r="CJ131" s="22" t="s">
        <v>345</v>
      </c>
      <c r="CK131" s="22">
        <v>699.63727121464228</v>
      </c>
      <c r="CL131" s="22">
        <v>768.72920821391449</v>
      </c>
      <c r="CM131" s="22">
        <v>1300.5424911498087</v>
      </c>
      <c r="CN131" s="22">
        <v>774.55716586151368</v>
      </c>
      <c r="CO131" s="22"/>
      <c r="CP131" s="22" t="s">
        <v>345</v>
      </c>
      <c r="CQ131" s="22">
        <v>830.27344935005613</v>
      </c>
      <c r="CR131" s="22" t="s">
        <v>345</v>
      </c>
      <c r="CS131" s="22" t="s">
        <v>345</v>
      </c>
      <c r="CT131" s="22" t="s">
        <v>345</v>
      </c>
      <c r="CU131" s="22" t="s">
        <v>345</v>
      </c>
      <c r="CV131" s="22" t="s">
        <v>345</v>
      </c>
      <c r="CW131" s="22" t="s">
        <v>345</v>
      </c>
      <c r="CX131" s="22">
        <v>1479.8353664239212</v>
      </c>
      <c r="CY131" s="22">
        <v>1152.8898582333698</v>
      </c>
      <c r="CZ131" s="63" t="s">
        <v>345</v>
      </c>
      <c r="DA131" s="22" t="s">
        <v>345</v>
      </c>
      <c r="DB131" s="22" t="s">
        <v>345</v>
      </c>
      <c r="DC131" s="22" t="s">
        <v>345</v>
      </c>
      <c r="DD131" s="22" t="s">
        <v>345</v>
      </c>
      <c r="DE131" s="22" t="s">
        <v>345</v>
      </c>
      <c r="DF131" s="22" t="s">
        <v>345</v>
      </c>
      <c r="DG131" s="22" t="s">
        <v>345</v>
      </c>
      <c r="DH131" s="63" t="s">
        <v>345</v>
      </c>
      <c r="DI131" s="22" t="s">
        <v>345</v>
      </c>
      <c r="DJ131" s="22" t="s">
        <v>345</v>
      </c>
      <c r="DK131" s="22" t="s">
        <v>345</v>
      </c>
      <c r="DL131" s="22" t="s">
        <v>345</v>
      </c>
      <c r="DM131" s="22" t="s">
        <v>345</v>
      </c>
      <c r="DN131" s="22" t="s">
        <v>345</v>
      </c>
      <c r="DO131" s="22" t="s">
        <v>345</v>
      </c>
      <c r="DP131" s="22" t="s">
        <v>345</v>
      </c>
      <c r="DQ131" s="22" t="s">
        <v>345</v>
      </c>
      <c r="DR131" s="22" t="s">
        <v>345</v>
      </c>
      <c r="DS131" s="22" t="s">
        <v>345</v>
      </c>
      <c r="DT131" s="22" t="s">
        <v>345</v>
      </c>
      <c r="DU131" s="22" t="s">
        <v>345</v>
      </c>
      <c r="DV131" s="22" t="s">
        <v>345</v>
      </c>
      <c r="DW131" s="22" t="s">
        <v>345</v>
      </c>
      <c r="DX131" s="63" t="s">
        <v>345</v>
      </c>
      <c r="DY131" s="63" t="s">
        <v>345</v>
      </c>
      <c r="DZ131" s="22" t="s">
        <v>345</v>
      </c>
      <c r="EA131" s="22" t="s">
        <v>345</v>
      </c>
      <c r="EB131" s="22" t="s">
        <v>345</v>
      </c>
      <c r="EC131" s="22" t="s">
        <v>345</v>
      </c>
      <c r="ED131" s="22" t="s">
        <v>345</v>
      </c>
      <c r="EE131" s="22" t="s">
        <v>345</v>
      </c>
      <c r="EF131" s="22" t="s">
        <v>345</v>
      </c>
      <c r="EG131" s="22" t="s">
        <v>345</v>
      </c>
      <c r="EH131" s="22" t="s">
        <v>345</v>
      </c>
      <c r="EI131" s="22" t="s">
        <v>345</v>
      </c>
      <c r="EJ131" s="22" t="s">
        <v>345</v>
      </c>
      <c r="EK131" s="22" t="s">
        <v>345</v>
      </c>
      <c r="EL131" s="22" t="s">
        <v>345</v>
      </c>
      <c r="EM131" s="22" t="s">
        <v>345</v>
      </c>
      <c r="EN131" s="22" t="s">
        <v>345</v>
      </c>
      <c r="EO131" s="22" t="s">
        <v>345</v>
      </c>
      <c r="EP131" s="22" t="s">
        <v>345</v>
      </c>
      <c r="EQ131" s="22" t="s">
        <v>345</v>
      </c>
      <c r="ER131" s="22" t="s">
        <v>345</v>
      </c>
      <c r="ES131" s="22" t="s">
        <v>345</v>
      </c>
      <c r="ET131" s="22" t="s">
        <v>345</v>
      </c>
      <c r="EU131" s="22" t="s">
        <v>345</v>
      </c>
      <c r="EV131" s="22" t="s">
        <v>345</v>
      </c>
      <c r="EW131" s="22" t="s">
        <v>345</v>
      </c>
      <c r="EX131" s="22" t="s">
        <v>345</v>
      </c>
      <c r="EY131" s="22" t="s">
        <v>345</v>
      </c>
      <c r="EZ131" s="22" t="s">
        <v>345</v>
      </c>
      <c r="FA131" s="22" t="s">
        <v>345</v>
      </c>
      <c r="FB131" s="22" t="s">
        <v>345</v>
      </c>
      <c r="FC131" s="22" t="s">
        <v>345</v>
      </c>
      <c r="FD131" s="22" t="s">
        <v>345</v>
      </c>
      <c r="FE131" s="22" t="s">
        <v>345</v>
      </c>
      <c r="FF131" s="22" t="s">
        <v>345</v>
      </c>
      <c r="FG131" s="22" t="s">
        <v>345</v>
      </c>
      <c r="FH131" s="22" t="s">
        <v>345</v>
      </c>
      <c r="FI131" s="22" t="s">
        <v>345</v>
      </c>
      <c r="FJ131" s="22" t="s">
        <v>345</v>
      </c>
      <c r="FK131" s="22" t="s">
        <v>345</v>
      </c>
      <c r="FL131" s="22" t="s">
        <v>345</v>
      </c>
      <c r="FM131" s="22" t="s">
        <v>345</v>
      </c>
      <c r="FN131" s="22" t="s">
        <v>345</v>
      </c>
      <c r="FO131" s="22" t="s">
        <v>345</v>
      </c>
      <c r="FP131" s="75">
        <v>1500</v>
      </c>
      <c r="FQ131" s="22" t="s">
        <v>345</v>
      </c>
      <c r="FR131" s="23"/>
      <c r="FS131" s="22" t="s">
        <v>345</v>
      </c>
      <c r="FT131" s="22" t="s">
        <v>345</v>
      </c>
      <c r="FU131" s="22" t="s">
        <v>345</v>
      </c>
      <c r="FV131" s="22" t="s">
        <v>345</v>
      </c>
      <c r="FW131" s="22" t="s">
        <v>345</v>
      </c>
      <c r="FX131" s="22" t="s">
        <v>345</v>
      </c>
      <c r="FY131" s="22" t="s">
        <v>345</v>
      </c>
      <c r="FZ131" s="22" t="s">
        <v>345</v>
      </c>
      <c r="GA131" s="63" t="s">
        <v>345</v>
      </c>
      <c r="GB131" s="22" t="s">
        <v>345</v>
      </c>
      <c r="GC131" s="63"/>
    </row>
    <row r="132" spans="1:185">
      <c r="A132" s="66">
        <v>1910</v>
      </c>
      <c r="B132" s="22">
        <v>3290.3731478681584</v>
      </c>
      <c r="C132" s="22">
        <v>4063.8668978394239</v>
      </c>
      <c r="D132" s="22">
        <v>3705.0832755031229</v>
      </c>
      <c r="E132" s="22">
        <v>1906.4479344486176</v>
      </c>
      <c r="F132" s="22">
        <v>2965.207015330875</v>
      </c>
      <c r="G132" s="22">
        <v>3347.6477959417348</v>
      </c>
      <c r="H132" s="22">
        <v>2175.5176083668352</v>
      </c>
      <c r="I132" s="22">
        <v>3782.9472092984952</v>
      </c>
      <c r="J132" s="22">
        <v>2185.9659711598574</v>
      </c>
      <c r="K132" s="22">
        <v>2543.1285149342775</v>
      </c>
      <c r="L132" s="22">
        <v>6884.9522583400376</v>
      </c>
      <c r="M132" s="22">
        <v>4610.7800338409479</v>
      </c>
      <c r="N132" s="63">
        <v>3441.7828931048175</v>
      </c>
      <c r="O132" s="74" t="s">
        <v>345</v>
      </c>
      <c r="P132" s="22">
        <v>1625.5158616323813</v>
      </c>
      <c r="Q132" s="22">
        <v>1227.906186267845</v>
      </c>
      <c r="R132" s="22">
        <v>1895.1052472555141</v>
      </c>
      <c r="S132" s="22" t="s">
        <v>345</v>
      </c>
      <c r="T132" s="68" t="s">
        <v>345</v>
      </c>
      <c r="U132" s="22">
        <v>5209.8285714285712</v>
      </c>
      <c r="V132" s="22">
        <v>5316.3071770334927</v>
      </c>
      <c r="W132" s="22">
        <v>4065.7612687813021</v>
      </c>
      <c r="X132" s="22">
        <v>4963.7357034290217</v>
      </c>
      <c r="Y132" s="63">
        <v>4916.1955207591946</v>
      </c>
      <c r="Z132" s="22">
        <v>780.32036613272317</v>
      </c>
      <c r="AA132" s="22"/>
      <c r="AB132" s="22">
        <v>1990.988909426987</v>
      </c>
      <c r="AC132" s="22">
        <v>2000.3924646781788</v>
      </c>
      <c r="AD132" s="22">
        <v>1689.9864885152381</v>
      </c>
      <c r="AE132" s="22">
        <v>1660.0370807348727</v>
      </c>
      <c r="AF132" s="22">
        <v>973.03021189054118</v>
      </c>
      <c r="AG132" s="63">
        <v>1667.0263394320054</v>
      </c>
      <c r="AH132" s="22" t="s">
        <v>345</v>
      </c>
      <c r="AI132" s="22" t="s">
        <v>345</v>
      </c>
      <c r="AJ132" s="22" t="s">
        <v>345</v>
      </c>
      <c r="AK132" s="22" t="s">
        <v>345</v>
      </c>
      <c r="AL132" s="22" t="s">
        <v>345</v>
      </c>
      <c r="AM132" s="22"/>
      <c r="AN132" s="22"/>
      <c r="AO132" s="63" t="s">
        <v>345</v>
      </c>
      <c r="AP132" s="22" t="s">
        <v>345</v>
      </c>
      <c r="AQ132" s="22" t="s">
        <v>345</v>
      </c>
      <c r="AR132" s="63" t="s">
        <v>345</v>
      </c>
      <c r="AS132" s="22" t="s">
        <v>345</v>
      </c>
      <c r="AT132" s="22" t="s">
        <v>345</v>
      </c>
      <c r="AU132" s="22" t="s">
        <v>345</v>
      </c>
      <c r="AV132" s="22" t="s">
        <v>345</v>
      </c>
      <c r="AW132" s="22" t="s">
        <v>345</v>
      </c>
      <c r="AX132" s="22" t="s">
        <v>345</v>
      </c>
      <c r="AY132" s="22" t="s">
        <v>345</v>
      </c>
      <c r="AZ132" s="22" t="s">
        <v>345</v>
      </c>
      <c r="BA132" s="22" t="s">
        <v>345</v>
      </c>
      <c r="BB132" s="22" t="s">
        <v>345</v>
      </c>
      <c r="BC132" s="22" t="s">
        <v>345</v>
      </c>
      <c r="BD132" s="22" t="s">
        <v>345</v>
      </c>
      <c r="BE132" s="22" t="s">
        <v>345</v>
      </c>
      <c r="BF132" s="22" t="s">
        <v>345</v>
      </c>
      <c r="BG132" s="22" t="s">
        <v>345</v>
      </c>
      <c r="BH132" s="63">
        <v>1348.3404015626031</v>
      </c>
      <c r="BI132" s="22">
        <v>3821.7104898360271</v>
      </c>
      <c r="BJ132" s="22">
        <v>768.72524306805906</v>
      </c>
      <c r="BK132" s="22">
        <v>3000.1076088212894</v>
      </c>
      <c r="BL132" s="22">
        <v>779.03325708232626</v>
      </c>
      <c r="BM132" s="22">
        <v>1693.5333333333333</v>
      </c>
      <c r="BN132" s="22">
        <v>980.90403674160018</v>
      </c>
      <c r="BO132" s="22">
        <v>3135.9851988899168</v>
      </c>
      <c r="BP132" s="22">
        <v>885.56225766258035</v>
      </c>
      <c r="BQ132" s="63">
        <v>1531.1251859251122</v>
      </c>
      <c r="BR132" s="22" t="s">
        <v>345</v>
      </c>
      <c r="BS132" s="22" t="s">
        <v>345</v>
      </c>
      <c r="BT132" s="72"/>
      <c r="BU132" s="22" t="s">
        <v>345</v>
      </c>
      <c r="BV132" s="22">
        <v>746.07627392812276</v>
      </c>
      <c r="BW132" s="22" t="s">
        <v>345</v>
      </c>
      <c r="BX132" s="22" t="s">
        <v>345</v>
      </c>
      <c r="BY132" s="22" t="s">
        <v>345</v>
      </c>
      <c r="BZ132" s="22" t="s">
        <v>345</v>
      </c>
      <c r="CA132" s="22" t="s">
        <v>345</v>
      </c>
      <c r="CB132" s="22" t="s">
        <v>345</v>
      </c>
      <c r="CC132" s="22" t="s">
        <v>345</v>
      </c>
      <c r="CD132" s="22" t="s">
        <v>345</v>
      </c>
      <c r="CE132" s="22" t="s">
        <v>345</v>
      </c>
      <c r="CF132" s="22" t="s">
        <v>345</v>
      </c>
      <c r="CG132" s="63" t="s">
        <v>345</v>
      </c>
      <c r="CH132" s="22" t="s">
        <v>345</v>
      </c>
      <c r="CI132" s="63" t="s">
        <v>345</v>
      </c>
      <c r="CJ132" s="22" t="s">
        <v>345</v>
      </c>
      <c r="CK132" s="22">
        <v>696.58722277391598</v>
      </c>
      <c r="CL132" s="22">
        <v>806.65496681298043</v>
      </c>
      <c r="CM132" s="22">
        <v>1303.7552607132759</v>
      </c>
      <c r="CN132" s="22">
        <v>874.28055524207207</v>
      </c>
      <c r="CO132" s="22"/>
      <c r="CP132" s="22" t="s">
        <v>345</v>
      </c>
      <c r="CQ132" s="22">
        <v>844.44352548036738</v>
      </c>
      <c r="CR132" s="22" t="s">
        <v>345</v>
      </c>
      <c r="CS132" s="22" t="s">
        <v>345</v>
      </c>
      <c r="CT132" s="22" t="s">
        <v>345</v>
      </c>
      <c r="CU132" s="22" t="s">
        <v>345</v>
      </c>
      <c r="CV132" s="22" t="s">
        <v>345</v>
      </c>
      <c r="CW132" s="22" t="s">
        <v>345</v>
      </c>
      <c r="CX132" s="22">
        <v>1606.2339734628777</v>
      </c>
      <c r="CY132" s="22">
        <v>1208.011996572408</v>
      </c>
      <c r="CZ132" s="63" t="s">
        <v>345</v>
      </c>
      <c r="DA132" s="22" t="s">
        <v>345</v>
      </c>
      <c r="DB132" s="22" t="s">
        <v>345</v>
      </c>
      <c r="DC132" s="22" t="s">
        <v>345</v>
      </c>
      <c r="DD132" s="22" t="s">
        <v>345</v>
      </c>
      <c r="DE132" s="22" t="s">
        <v>345</v>
      </c>
      <c r="DF132" s="22" t="s">
        <v>345</v>
      </c>
      <c r="DG132" s="22" t="s">
        <v>345</v>
      </c>
      <c r="DH132" s="63" t="s">
        <v>345</v>
      </c>
      <c r="DI132" s="22" t="s">
        <v>345</v>
      </c>
      <c r="DJ132" s="22" t="s">
        <v>345</v>
      </c>
      <c r="DK132" s="22" t="s">
        <v>345</v>
      </c>
      <c r="DL132" s="22" t="s">
        <v>345</v>
      </c>
      <c r="DM132" s="22" t="s">
        <v>345</v>
      </c>
      <c r="DN132" s="22" t="s">
        <v>345</v>
      </c>
      <c r="DO132" s="22" t="s">
        <v>345</v>
      </c>
      <c r="DP132" s="22" t="s">
        <v>345</v>
      </c>
      <c r="DQ132" s="22" t="s">
        <v>345</v>
      </c>
      <c r="DR132" s="22" t="s">
        <v>345</v>
      </c>
      <c r="DS132" s="22" t="s">
        <v>345</v>
      </c>
      <c r="DT132" s="22" t="s">
        <v>345</v>
      </c>
      <c r="DU132" s="22" t="s">
        <v>345</v>
      </c>
      <c r="DV132" s="22" t="s">
        <v>345</v>
      </c>
      <c r="DW132" s="22" t="s">
        <v>345</v>
      </c>
      <c r="DX132" s="63" t="s">
        <v>345</v>
      </c>
      <c r="DY132" s="63" t="s">
        <v>345</v>
      </c>
      <c r="DZ132" s="22" t="s">
        <v>345</v>
      </c>
      <c r="EA132" s="22" t="s">
        <v>345</v>
      </c>
      <c r="EB132" s="22" t="s">
        <v>345</v>
      </c>
      <c r="EC132" s="22" t="s">
        <v>345</v>
      </c>
      <c r="ED132" s="22" t="s">
        <v>345</v>
      </c>
      <c r="EE132" s="22" t="s">
        <v>345</v>
      </c>
      <c r="EF132" s="22" t="s">
        <v>345</v>
      </c>
      <c r="EG132" s="22" t="s">
        <v>345</v>
      </c>
      <c r="EH132" s="22" t="s">
        <v>345</v>
      </c>
      <c r="EI132" s="22" t="s">
        <v>345</v>
      </c>
      <c r="EJ132" s="22" t="s">
        <v>345</v>
      </c>
      <c r="EK132" s="22" t="s">
        <v>345</v>
      </c>
      <c r="EL132" s="22" t="s">
        <v>345</v>
      </c>
      <c r="EM132" s="22" t="s">
        <v>345</v>
      </c>
      <c r="EN132" s="22" t="s">
        <v>345</v>
      </c>
      <c r="EO132" s="22" t="s">
        <v>345</v>
      </c>
      <c r="EP132" s="22" t="s">
        <v>345</v>
      </c>
      <c r="EQ132" s="22" t="s">
        <v>345</v>
      </c>
      <c r="ER132" s="22" t="s">
        <v>345</v>
      </c>
      <c r="ES132" s="22" t="s">
        <v>345</v>
      </c>
      <c r="ET132" s="22" t="s">
        <v>345</v>
      </c>
      <c r="EU132" s="22" t="s">
        <v>345</v>
      </c>
      <c r="EV132" s="22" t="s">
        <v>345</v>
      </c>
      <c r="EW132" s="22" t="s">
        <v>345</v>
      </c>
      <c r="EX132" s="22" t="s">
        <v>345</v>
      </c>
      <c r="EY132" s="22" t="s">
        <v>345</v>
      </c>
      <c r="EZ132" s="22" t="s">
        <v>345</v>
      </c>
      <c r="FA132" s="22" t="s">
        <v>345</v>
      </c>
      <c r="FB132" s="22" t="s">
        <v>345</v>
      </c>
      <c r="FC132" s="22" t="s">
        <v>345</v>
      </c>
      <c r="FD132" s="22" t="s">
        <v>345</v>
      </c>
      <c r="FE132" s="22" t="s">
        <v>345</v>
      </c>
      <c r="FF132" s="22" t="s">
        <v>345</v>
      </c>
      <c r="FG132" s="22" t="s">
        <v>345</v>
      </c>
      <c r="FH132" s="22" t="s">
        <v>345</v>
      </c>
      <c r="FI132" s="22" t="s">
        <v>345</v>
      </c>
      <c r="FJ132" s="22" t="s">
        <v>345</v>
      </c>
      <c r="FK132" s="22" t="s">
        <v>345</v>
      </c>
      <c r="FL132" s="22" t="s">
        <v>345</v>
      </c>
      <c r="FM132" s="22" t="s">
        <v>345</v>
      </c>
      <c r="FN132" s="22" t="s">
        <v>345</v>
      </c>
      <c r="FO132" s="22" t="s">
        <v>345</v>
      </c>
      <c r="FP132" s="22">
        <v>1151.094890510949</v>
      </c>
      <c r="FQ132" s="22" t="s">
        <v>345</v>
      </c>
      <c r="FR132" s="22" t="s">
        <v>345</v>
      </c>
      <c r="FS132" s="22" t="s">
        <v>345</v>
      </c>
      <c r="FT132" s="22" t="s">
        <v>345</v>
      </c>
      <c r="FU132" s="22" t="s">
        <v>345</v>
      </c>
      <c r="FV132" s="22" t="s">
        <v>345</v>
      </c>
      <c r="FW132" s="22" t="s">
        <v>345</v>
      </c>
      <c r="FX132" s="22" t="s">
        <v>345</v>
      </c>
      <c r="FY132" s="22" t="s">
        <v>345</v>
      </c>
      <c r="FZ132" s="22" t="s">
        <v>345</v>
      </c>
      <c r="GA132" s="63" t="s">
        <v>345</v>
      </c>
      <c r="GB132" s="22" t="s">
        <v>345</v>
      </c>
      <c r="GC132" s="63"/>
    </row>
    <row r="133" spans="1:185">
      <c r="A133" s="66">
        <v>1911</v>
      </c>
      <c r="B133" s="22">
        <v>3365.2132253711206</v>
      </c>
      <c r="C133" s="22">
        <v>4148.2649993348405</v>
      </c>
      <c r="D133" s="22">
        <v>3856.6609530339388</v>
      </c>
      <c r="E133" s="22">
        <v>1939.1326806212023</v>
      </c>
      <c r="F133" s="22">
        <v>3249.5770934708407</v>
      </c>
      <c r="G133" s="22">
        <v>3408.4044979013975</v>
      </c>
      <c r="H133" s="22">
        <v>2199.1612101575556</v>
      </c>
      <c r="I133" s="22">
        <v>3862.7039086883997</v>
      </c>
      <c r="J133" s="22">
        <v>2255.0903953290299</v>
      </c>
      <c r="K133" s="22">
        <v>2606.4082786140671</v>
      </c>
      <c r="L133" s="22">
        <v>6926.6880708591543</v>
      </c>
      <c r="M133" s="22">
        <v>4708.8999293098886</v>
      </c>
      <c r="N133" s="63">
        <v>3548.1141082660179</v>
      </c>
      <c r="O133" s="74" t="s">
        <v>345</v>
      </c>
      <c r="P133" s="22">
        <v>2027.3274787344612</v>
      </c>
      <c r="Q133" s="22">
        <v>1241.6175231676496</v>
      </c>
      <c r="R133" s="22">
        <v>2017.2051615484645</v>
      </c>
      <c r="S133" s="22" t="s">
        <v>345</v>
      </c>
      <c r="T133" s="68" t="s">
        <v>345</v>
      </c>
      <c r="U133" s="22">
        <v>5103.7777777777783</v>
      </c>
      <c r="V133" s="22">
        <v>5493.8462980318654</v>
      </c>
      <c r="W133" s="22">
        <v>4212.5376518218627</v>
      </c>
      <c r="X133" s="22">
        <v>5045.6839038988055</v>
      </c>
      <c r="Y133" s="63">
        <v>4994.9987874378567</v>
      </c>
      <c r="Z133" s="22" t="s">
        <v>345</v>
      </c>
      <c r="AA133" s="22">
        <v>1136.6765790227121</v>
      </c>
      <c r="AB133" s="22" t="s">
        <v>345</v>
      </c>
      <c r="AC133" s="22" t="s">
        <v>345</v>
      </c>
      <c r="AD133" s="22" t="s">
        <v>345</v>
      </c>
      <c r="AE133" s="22" t="s">
        <v>345</v>
      </c>
      <c r="AF133" s="22" t="s">
        <v>345</v>
      </c>
      <c r="AG133" s="63" t="s">
        <v>345</v>
      </c>
      <c r="AH133" s="22" t="s">
        <v>345</v>
      </c>
      <c r="AI133" s="22" t="s">
        <v>345</v>
      </c>
      <c r="AJ133" s="22" t="s">
        <v>345</v>
      </c>
      <c r="AK133" s="22" t="s">
        <v>345</v>
      </c>
      <c r="AL133" s="22" t="s">
        <v>345</v>
      </c>
      <c r="AM133" s="22"/>
      <c r="AN133" s="22"/>
      <c r="AO133" s="63" t="s">
        <v>345</v>
      </c>
      <c r="AP133" s="22" t="s">
        <v>345</v>
      </c>
      <c r="AQ133" s="22" t="s">
        <v>345</v>
      </c>
      <c r="AR133" s="63" t="s">
        <v>345</v>
      </c>
      <c r="AS133" s="22" t="s">
        <v>345</v>
      </c>
      <c r="AT133" s="22" t="s">
        <v>345</v>
      </c>
      <c r="AU133" s="22" t="s">
        <v>345</v>
      </c>
      <c r="AV133" s="22" t="s">
        <v>345</v>
      </c>
      <c r="AW133" s="22" t="s">
        <v>345</v>
      </c>
      <c r="AX133" s="22" t="s">
        <v>345</v>
      </c>
      <c r="AY133" s="22" t="s">
        <v>345</v>
      </c>
      <c r="AZ133" s="22" t="s">
        <v>345</v>
      </c>
      <c r="BA133" s="22" t="s">
        <v>345</v>
      </c>
      <c r="BB133" s="22" t="s">
        <v>345</v>
      </c>
      <c r="BC133" s="22" t="s">
        <v>345</v>
      </c>
      <c r="BD133" s="22" t="s">
        <v>345</v>
      </c>
      <c r="BE133" s="22" t="s">
        <v>345</v>
      </c>
      <c r="BF133" s="22" t="s">
        <v>345</v>
      </c>
      <c r="BG133" s="22" t="s">
        <v>345</v>
      </c>
      <c r="BH133" s="63">
        <v>1245.7233444525289</v>
      </c>
      <c r="BI133" s="22">
        <v>3746.1507136690425</v>
      </c>
      <c r="BJ133" s="22">
        <v>835.67681932384187</v>
      </c>
      <c r="BK133" s="22">
        <v>2886.5344444110547</v>
      </c>
      <c r="BL133" s="22">
        <v>802.16547142709476</v>
      </c>
      <c r="BM133" s="22">
        <v>1706.7378252168112</v>
      </c>
      <c r="BN133" s="22">
        <v>989.49629983289572</v>
      </c>
      <c r="BO133" s="22">
        <v>2956.8345323741005</v>
      </c>
      <c r="BP133" s="22">
        <v>936.94870312522403</v>
      </c>
      <c r="BQ133" s="63">
        <v>1554.2847396801374</v>
      </c>
      <c r="BR133" s="22" t="s">
        <v>345</v>
      </c>
      <c r="BS133" s="22" t="s">
        <v>345</v>
      </c>
      <c r="BT133" s="72"/>
      <c r="BU133" s="22" t="s">
        <v>345</v>
      </c>
      <c r="BV133" s="22">
        <v>768.45856214596631</v>
      </c>
      <c r="BW133" s="22" t="s">
        <v>345</v>
      </c>
      <c r="BX133" s="22" t="s">
        <v>345</v>
      </c>
      <c r="BY133" s="22" t="s">
        <v>345</v>
      </c>
      <c r="BZ133" s="22" t="s">
        <v>345</v>
      </c>
      <c r="CA133" s="22" t="s">
        <v>345</v>
      </c>
      <c r="CB133" s="22" t="s">
        <v>345</v>
      </c>
      <c r="CC133" s="22" t="s">
        <v>345</v>
      </c>
      <c r="CD133" s="22" t="s">
        <v>345</v>
      </c>
      <c r="CE133" s="22" t="s">
        <v>345</v>
      </c>
      <c r="CF133" s="22" t="s">
        <v>345</v>
      </c>
      <c r="CG133" s="63" t="s">
        <v>345</v>
      </c>
      <c r="CH133" s="22" t="s">
        <v>345</v>
      </c>
      <c r="CI133" s="63" t="s">
        <v>345</v>
      </c>
      <c r="CJ133" s="22" t="s">
        <v>345</v>
      </c>
      <c r="CK133" s="22">
        <v>690.70933685252385</v>
      </c>
      <c r="CL133" s="22">
        <v>835.69776263488006</v>
      </c>
      <c r="CM133" s="22">
        <v>1355.578014537489</v>
      </c>
      <c r="CN133" s="22">
        <v>912.64393268379092</v>
      </c>
      <c r="CO133" s="22">
        <v>455.12012784256467</v>
      </c>
      <c r="CP133" s="22" t="s">
        <v>345</v>
      </c>
      <c r="CQ133" s="22">
        <v>789.44747069467371</v>
      </c>
      <c r="CR133" s="22" t="s">
        <v>345</v>
      </c>
      <c r="CS133" s="22">
        <v>606.52084193148994</v>
      </c>
      <c r="CT133" s="22" t="s">
        <v>345</v>
      </c>
      <c r="CU133" s="22">
        <v>800.80889787664307</v>
      </c>
      <c r="CV133" s="22" t="s">
        <v>345</v>
      </c>
      <c r="CW133" s="22" t="s">
        <v>345</v>
      </c>
      <c r="CX133" s="22">
        <v>1471.262636614111</v>
      </c>
      <c r="CY133" s="22">
        <v>1160.1849905402564</v>
      </c>
      <c r="CZ133" s="63" t="s">
        <v>345</v>
      </c>
      <c r="DA133" s="22" t="s">
        <v>345</v>
      </c>
      <c r="DB133" s="22" t="s">
        <v>345</v>
      </c>
      <c r="DC133" s="22" t="s">
        <v>345</v>
      </c>
      <c r="DD133" s="22" t="s">
        <v>345</v>
      </c>
      <c r="DE133" s="22" t="s">
        <v>345</v>
      </c>
      <c r="DF133" s="22" t="s">
        <v>345</v>
      </c>
      <c r="DG133" s="22" t="s">
        <v>345</v>
      </c>
      <c r="DH133" s="63" t="s">
        <v>345</v>
      </c>
      <c r="DI133" s="22" t="s">
        <v>345</v>
      </c>
      <c r="DJ133" s="22" t="s">
        <v>345</v>
      </c>
      <c r="DK133" s="22" t="s">
        <v>345</v>
      </c>
      <c r="DL133" s="22" t="s">
        <v>345</v>
      </c>
      <c r="DM133" s="22" t="s">
        <v>345</v>
      </c>
      <c r="DN133" s="22" t="s">
        <v>345</v>
      </c>
      <c r="DO133" s="22" t="s">
        <v>345</v>
      </c>
      <c r="DP133" s="22" t="s">
        <v>345</v>
      </c>
      <c r="DQ133" s="22" t="s">
        <v>345</v>
      </c>
      <c r="DR133" s="22" t="s">
        <v>345</v>
      </c>
      <c r="DS133" s="22" t="s">
        <v>345</v>
      </c>
      <c r="DT133" s="22" t="s">
        <v>345</v>
      </c>
      <c r="DU133" s="22" t="s">
        <v>345</v>
      </c>
      <c r="DV133" s="22" t="s">
        <v>345</v>
      </c>
      <c r="DW133" s="22" t="s">
        <v>345</v>
      </c>
      <c r="DX133" s="63" t="s">
        <v>345</v>
      </c>
      <c r="DY133" s="63" t="s">
        <v>345</v>
      </c>
      <c r="DZ133" s="22" t="s">
        <v>345</v>
      </c>
      <c r="EA133" s="22" t="s">
        <v>345</v>
      </c>
      <c r="EB133" s="22" t="s">
        <v>345</v>
      </c>
      <c r="EC133" s="22" t="s">
        <v>345</v>
      </c>
      <c r="ED133" s="22" t="s">
        <v>345</v>
      </c>
      <c r="EE133" s="22" t="s">
        <v>345</v>
      </c>
      <c r="EF133" s="22" t="s">
        <v>345</v>
      </c>
      <c r="EG133" s="22" t="s">
        <v>345</v>
      </c>
      <c r="EH133" s="22" t="s">
        <v>345</v>
      </c>
      <c r="EI133" s="22" t="s">
        <v>345</v>
      </c>
      <c r="EJ133" s="22" t="s">
        <v>345</v>
      </c>
      <c r="EK133" s="22" t="s">
        <v>345</v>
      </c>
      <c r="EL133" s="22" t="s">
        <v>345</v>
      </c>
      <c r="EM133" s="22" t="s">
        <v>345</v>
      </c>
      <c r="EN133" s="22" t="s">
        <v>345</v>
      </c>
      <c r="EO133" s="22" t="s">
        <v>345</v>
      </c>
      <c r="EP133" s="22" t="s">
        <v>345</v>
      </c>
      <c r="EQ133" s="22" t="s">
        <v>345</v>
      </c>
      <c r="ER133" s="22" t="s">
        <v>345</v>
      </c>
      <c r="ES133" s="22" t="s">
        <v>345</v>
      </c>
      <c r="ET133" s="22" t="s">
        <v>345</v>
      </c>
      <c r="EU133" s="22" t="s">
        <v>345</v>
      </c>
      <c r="EV133" s="22" t="s">
        <v>345</v>
      </c>
      <c r="EW133" s="22" t="s">
        <v>345</v>
      </c>
      <c r="EX133" s="22" t="s">
        <v>345</v>
      </c>
      <c r="EY133" s="22" t="s">
        <v>345</v>
      </c>
      <c r="EZ133" s="22" t="s">
        <v>345</v>
      </c>
      <c r="FA133" s="22" t="s">
        <v>345</v>
      </c>
      <c r="FB133" s="22" t="s">
        <v>345</v>
      </c>
      <c r="FC133" s="22" t="s">
        <v>345</v>
      </c>
      <c r="FD133" s="22" t="s">
        <v>345</v>
      </c>
      <c r="FE133" s="22" t="s">
        <v>345</v>
      </c>
      <c r="FF133" s="22" t="s">
        <v>345</v>
      </c>
      <c r="FG133" s="22" t="s">
        <v>345</v>
      </c>
      <c r="FH133" s="22" t="s">
        <v>345</v>
      </c>
      <c r="FI133" s="22" t="s">
        <v>345</v>
      </c>
      <c r="FJ133" s="22" t="s">
        <v>345</v>
      </c>
      <c r="FK133" s="22" t="s">
        <v>345</v>
      </c>
      <c r="FL133" s="22" t="s">
        <v>345</v>
      </c>
      <c r="FM133" s="22" t="s">
        <v>345</v>
      </c>
      <c r="FN133" s="22" t="s">
        <v>345</v>
      </c>
      <c r="FO133" s="22" t="s">
        <v>345</v>
      </c>
      <c r="FP133" s="22"/>
      <c r="FQ133" s="22" t="s">
        <v>345</v>
      </c>
      <c r="FR133" s="22" t="s">
        <v>345</v>
      </c>
      <c r="FS133" s="22" t="s">
        <v>345</v>
      </c>
      <c r="FT133" s="22" t="s">
        <v>345</v>
      </c>
      <c r="FU133" s="22" t="s">
        <v>345</v>
      </c>
      <c r="FV133" s="22" t="s">
        <v>345</v>
      </c>
      <c r="FW133" s="22" t="s">
        <v>345</v>
      </c>
      <c r="FX133" s="22" t="s">
        <v>345</v>
      </c>
      <c r="FY133" s="22" t="s">
        <v>345</v>
      </c>
      <c r="FZ133" s="22" t="s">
        <v>345</v>
      </c>
      <c r="GA133" s="63" t="s">
        <v>345</v>
      </c>
      <c r="GB133" s="22" t="s">
        <v>345</v>
      </c>
      <c r="GC133" s="63"/>
    </row>
    <row r="134" spans="1:185">
      <c r="A134" s="66">
        <v>1912</v>
      </c>
      <c r="B134" s="22">
        <v>3505.0944378346226</v>
      </c>
      <c r="C134" s="22">
        <v>4206.3885375494074</v>
      </c>
      <c r="D134" s="22">
        <v>3812.226363944425</v>
      </c>
      <c r="E134" s="22">
        <v>2022.4019346230823</v>
      </c>
      <c r="F134" s="22">
        <v>3514.4934355279374</v>
      </c>
      <c r="G134" s="22">
        <v>3523.6936872643782</v>
      </c>
      <c r="H134" s="22">
        <v>2201.376559414266</v>
      </c>
      <c r="I134" s="22">
        <v>3918.0594325100587</v>
      </c>
      <c r="J134" s="22">
        <v>2344.4584140119273</v>
      </c>
      <c r="K134" s="22">
        <v>2705.3079713728443</v>
      </c>
      <c r="L134" s="22">
        <v>7211.9319692539721</v>
      </c>
      <c r="M134" s="22">
        <v>4761.7473253203007</v>
      </c>
      <c r="N134" s="63">
        <v>3656.3775243364571</v>
      </c>
      <c r="O134" s="74" t="s">
        <v>345</v>
      </c>
      <c r="P134" s="22">
        <v>1966.970976509198</v>
      </c>
      <c r="Q134" s="22">
        <v>1256.5392354124749</v>
      </c>
      <c r="R134" s="22">
        <v>1988.6724960254371</v>
      </c>
      <c r="S134" s="22" t="s">
        <v>345</v>
      </c>
      <c r="T134" s="68"/>
      <c r="U134" s="22">
        <v>5098.4767217335329</v>
      </c>
      <c r="V134" s="22">
        <v>5209.2527472527472</v>
      </c>
      <c r="W134" s="22">
        <v>4377.130755064456</v>
      </c>
      <c r="X134" s="22">
        <v>5200.6984734020871</v>
      </c>
      <c r="Y134" s="63">
        <v>5139.0076656458023</v>
      </c>
      <c r="Z134" s="22" t="s">
        <v>345</v>
      </c>
      <c r="AA134" s="22" t="s">
        <v>345</v>
      </c>
      <c r="AB134" s="22" t="s">
        <v>345</v>
      </c>
      <c r="AC134" s="22" t="s">
        <v>345</v>
      </c>
      <c r="AD134" s="22" t="s">
        <v>345</v>
      </c>
      <c r="AE134" s="22" t="s">
        <v>345</v>
      </c>
      <c r="AF134" s="22" t="s">
        <v>345</v>
      </c>
      <c r="AH134" s="22" t="s">
        <v>345</v>
      </c>
      <c r="AI134" s="22" t="s">
        <v>345</v>
      </c>
      <c r="AJ134" s="22" t="s">
        <v>345</v>
      </c>
      <c r="AK134" s="22" t="s">
        <v>345</v>
      </c>
      <c r="AL134" s="22" t="s">
        <v>345</v>
      </c>
      <c r="AM134" s="22"/>
      <c r="AN134" s="22"/>
      <c r="AO134" s="63" t="s">
        <v>345</v>
      </c>
      <c r="AP134" s="22" t="s">
        <v>345</v>
      </c>
      <c r="AQ134" s="22" t="s">
        <v>345</v>
      </c>
      <c r="AR134" s="63" t="s">
        <v>345</v>
      </c>
      <c r="AS134" s="22" t="s">
        <v>345</v>
      </c>
      <c r="AT134" s="22" t="s">
        <v>345</v>
      </c>
      <c r="AU134" s="22" t="s">
        <v>345</v>
      </c>
      <c r="AV134" s="22" t="s">
        <v>345</v>
      </c>
      <c r="AW134" s="22" t="s">
        <v>345</v>
      </c>
      <c r="AX134" s="22" t="s">
        <v>345</v>
      </c>
      <c r="AY134" s="22" t="s">
        <v>345</v>
      </c>
      <c r="AZ134" s="22" t="s">
        <v>345</v>
      </c>
      <c r="BA134" s="22" t="s">
        <v>345</v>
      </c>
      <c r="BB134" s="22" t="s">
        <v>345</v>
      </c>
      <c r="BC134" s="22" t="s">
        <v>345</v>
      </c>
      <c r="BD134" s="22" t="s">
        <v>345</v>
      </c>
      <c r="BE134" s="22" t="s">
        <v>345</v>
      </c>
      <c r="BF134" s="22" t="s">
        <v>345</v>
      </c>
      <c r="BG134" s="22" t="s">
        <v>345</v>
      </c>
      <c r="BH134" s="63">
        <v>1345.9539583739968</v>
      </c>
      <c r="BI134" s="22">
        <v>3903.6228674758304</v>
      </c>
      <c r="BJ134" s="22">
        <v>809.17645027624303</v>
      </c>
      <c r="BK134" s="22">
        <v>2967.7515119962941</v>
      </c>
      <c r="BL134" s="22">
        <v>825.65364903573436</v>
      </c>
      <c r="BM134" s="22">
        <v>1718.2910547396527</v>
      </c>
      <c r="BN134" s="22">
        <v>1011.5511551155116</v>
      </c>
      <c r="BO134" s="22">
        <v>3507.867132867133</v>
      </c>
      <c r="BP134" s="22">
        <v>961.94422396617176</v>
      </c>
      <c r="BQ134" s="63">
        <v>1583.7668715316563</v>
      </c>
      <c r="BR134" s="22" t="s">
        <v>345</v>
      </c>
      <c r="BS134" s="22" t="s">
        <v>345</v>
      </c>
      <c r="BT134" s="72"/>
      <c r="BU134" s="22" t="s">
        <v>345</v>
      </c>
      <c r="BV134" s="22">
        <v>791.51231901034532</v>
      </c>
      <c r="BW134" s="22" t="s">
        <v>345</v>
      </c>
      <c r="BX134" s="22" t="s">
        <v>345</v>
      </c>
      <c r="BY134" s="22" t="s">
        <v>345</v>
      </c>
      <c r="BZ134" s="22" t="s">
        <v>345</v>
      </c>
      <c r="CA134" s="22" t="s">
        <v>345</v>
      </c>
      <c r="CB134" s="22" t="s">
        <v>345</v>
      </c>
      <c r="CC134" s="22" t="s">
        <v>345</v>
      </c>
      <c r="CD134" s="22" t="s">
        <v>345</v>
      </c>
      <c r="CE134" s="22" t="s">
        <v>345</v>
      </c>
      <c r="CF134" s="22" t="s">
        <v>345</v>
      </c>
      <c r="CG134" s="63"/>
      <c r="CH134" s="22"/>
      <c r="CI134" s="63"/>
      <c r="CJ134" s="22" t="s">
        <v>345</v>
      </c>
      <c r="CK134" s="22">
        <v>688.68160843770602</v>
      </c>
      <c r="CL134" s="22">
        <v>839.84665722228181</v>
      </c>
      <c r="CM134" s="22">
        <v>1384.082605366993</v>
      </c>
      <c r="CN134" s="22">
        <v>911.36215511622856</v>
      </c>
      <c r="CO134" s="22">
        <v>470.88939497395944</v>
      </c>
      <c r="CP134" s="22" t="s">
        <v>345</v>
      </c>
      <c r="CQ134" s="22">
        <v>742.49428937338928</v>
      </c>
      <c r="CR134" s="22" t="s">
        <v>345</v>
      </c>
      <c r="CS134" s="22" t="s">
        <v>345</v>
      </c>
      <c r="CT134" s="22" t="s">
        <v>345</v>
      </c>
      <c r="CU134" s="22">
        <v>821.81818181818176</v>
      </c>
      <c r="CV134" s="22" t="s">
        <v>345</v>
      </c>
      <c r="CW134" s="22" t="s">
        <v>345</v>
      </c>
      <c r="CX134" s="22">
        <v>1413.9678440158577</v>
      </c>
      <c r="CY134" s="22">
        <v>1156.5635451505016</v>
      </c>
      <c r="CZ134" s="63"/>
      <c r="DA134" s="22" t="s">
        <v>345</v>
      </c>
      <c r="DB134" s="22" t="s">
        <v>345</v>
      </c>
      <c r="DC134" s="22" t="s">
        <v>345</v>
      </c>
      <c r="DD134" s="22" t="s">
        <v>345</v>
      </c>
      <c r="DE134" s="22"/>
      <c r="DF134" s="22"/>
      <c r="DG134" s="22"/>
      <c r="DH134" s="63"/>
      <c r="DI134" s="22" t="s">
        <v>345</v>
      </c>
      <c r="DJ134" s="22" t="s">
        <v>345</v>
      </c>
      <c r="DK134" s="22" t="s">
        <v>345</v>
      </c>
      <c r="DL134" s="22" t="s">
        <v>345</v>
      </c>
      <c r="DM134" s="22" t="s">
        <v>345</v>
      </c>
      <c r="DN134" s="22" t="s">
        <v>345</v>
      </c>
      <c r="DO134" s="22" t="s">
        <v>345</v>
      </c>
      <c r="DP134" s="22" t="s">
        <v>345</v>
      </c>
      <c r="DQ134" s="22" t="s">
        <v>345</v>
      </c>
      <c r="DR134" s="22" t="s">
        <v>345</v>
      </c>
      <c r="DS134" s="22" t="s">
        <v>345</v>
      </c>
      <c r="DT134" s="22" t="s">
        <v>345</v>
      </c>
      <c r="DU134" s="22" t="s">
        <v>345</v>
      </c>
      <c r="DV134" s="22" t="s">
        <v>345</v>
      </c>
      <c r="DW134" s="22" t="s">
        <v>345</v>
      </c>
      <c r="DX134" s="63" t="s">
        <v>345</v>
      </c>
      <c r="DY134" s="63"/>
      <c r="DZ134" s="22" t="s">
        <v>345</v>
      </c>
      <c r="EA134" s="22" t="s">
        <v>345</v>
      </c>
      <c r="EB134" s="22" t="s">
        <v>345</v>
      </c>
      <c r="EC134" s="22" t="s">
        <v>345</v>
      </c>
      <c r="ED134" s="22" t="s">
        <v>345</v>
      </c>
      <c r="EE134" s="22" t="s">
        <v>345</v>
      </c>
      <c r="EF134" s="22" t="s">
        <v>345</v>
      </c>
      <c r="EG134" s="22" t="s">
        <v>345</v>
      </c>
      <c r="EH134" s="22" t="s">
        <v>345</v>
      </c>
      <c r="EI134" s="22" t="s">
        <v>345</v>
      </c>
      <c r="EJ134" s="22" t="s">
        <v>345</v>
      </c>
      <c r="EK134" s="22" t="s">
        <v>345</v>
      </c>
      <c r="EL134" s="22" t="s">
        <v>345</v>
      </c>
      <c r="EM134" s="22" t="s">
        <v>345</v>
      </c>
      <c r="EN134" s="22" t="s">
        <v>345</v>
      </c>
      <c r="EO134" s="22" t="s">
        <v>345</v>
      </c>
      <c r="EP134" s="22" t="s">
        <v>345</v>
      </c>
      <c r="EQ134" s="22" t="s">
        <v>345</v>
      </c>
      <c r="ER134" s="22" t="s">
        <v>345</v>
      </c>
      <c r="ES134" s="22" t="s">
        <v>345</v>
      </c>
      <c r="ET134" s="22" t="s">
        <v>345</v>
      </c>
      <c r="EU134" s="22" t="s">
        <v>345</v>
      </c>
      <c r="EV134" s="22" t="s">
        <v>345</v>
      </c>
      <c r="EW134" s="22" t="s">
        <v>345</v>
      </c>
      <c r="EX134" s="22" t="s">
        <v>345</v>
      </c>
      <c r="EY134" s="22" t="s">
        <v>345</v>
      </c>
      <c r="EZ134" s="22" t="s">
        <v>345</v>
      </c>
      <c r="FA134" s="22" t="s">
        <v>345</v>
      </c>
      <c r="FB134" s="22" t="s">
        <v>345</v>
      </c>
      <c r="FC134" s="22" t="s">
        <v>345</v>
      </c>
      <c r="FD134" s="22" t="s">
        <v>345</v>
      </c>
      <c r="FE134" s="22" t="s">
        <v>345</v>
      </c>
      <c r="FF134" s="22" t="s">
        <v>345</v>
      </c>
      <c r="FG134" s="22" t="s">
        <v>345</v>
      </c>
      <c r="FH134" s="22" t="s">
        <v>345</v>
      </c>
      <c r="FI134" s="22" t="s">
        <v>345</v>
      </c>
      <c r="FJ134" s="22" t="s">
        <v>345</v>
      </c>
      <c r="FK134" s="22" t="s">
        <v>345</v>
      </c>
      <c r="FL134" s="22" t="s">
        <v>345</v>
      </c>
      <c r="FM134" s="22" t="s">
        <v>345</v>
      </c>
      <c r="FN134" s="22" t="s">
        <v>345</v>
      </c>
      <c r="FO134" s="22" t="s">
        <v>345</v>
      </c>
      <c r="FP134" s="22"/>
      <c r="FQ134" s="22" t="s">
        <v>345</v>
      </c>
      <c r="FR134" s="22" t="s">
        <v>345</v>
      </c>
      <c r="FS134" s="22" t="s">
        <v>345</v>
      </c>
      <c r="FT134" s="22" t="s">
        <v>345</v>
      </c>
      <c r="FU134" s="22" t="s">
        <v>345</v>
      </c>
      <c r="FV134" s="22" t="s">
        <v>345</v>
      </c>
      <c r="FW134" s="22" t="s">
        <v>345</v>
      </c>
      <c r="FX134" s="22" t="s">
        <v>345</v>
      </c>
      <c r="FY134" s="22" t="s">
        <v>345</v>
      </c>
      <c r="FZ134" s="22" t="s">
        <v>345</v>
      </c>
      <c r="GA134" s="63"/>
      <c r="GB134" s="22" t="s">
        <v>345</v>
      </c>
      <c r="GC134" s="63"/>
    </row>
    <row r="135" spans="1:185">
      <c r="A135" s="66">
        <v>1913</v>
      </c>
      <c r="B135" s="22">
        <v>3465.4943106250926</v>
      </c>
      <c r="C135" s="22">
        <v>4219.5408296373598</v>
      </c>
      <c r="D135" s="22">
        <v>3912.168957425411</v>
      </c>
      <c r="E135" s="22">
        <v>2110.6706309877763</v>
      </c>
      <c r="F135" s="22">
        <v>3484.7695535778889</v>
      </c>
      <c r="G135" s="22">
        <v>3648.006394294322</v>
      </c>
      <c r="H135" s="22">
        <v>2304.7927574242003</v>
      </c>
      <c r="I135" s="22">
        <v>4048.5074626865671</v>
      </c>
      <c r="J135" s="22">
        <v>2447.0649770419286</v>
      </c>
      <c r="K135" s="22">
        <v>2874.078997790205</v>
      </c>
      <c r="L135" s="22">
        <v>7092.6120023353815</v>
      </c>
      <c r="M135" s="22">
        <v>4920.5459046200358</v>
      </c>
      <c r="N135" s="63">
        <v>3747.1363809577942</v>
      </c>
      <c r="O135" s="74">
        <v>2736.0791532443627</v>
      </c>
      <c r="P135" s="22">
        <v>1177.0728154926344</v>
      </c>
      <c r="Q135" s="22">
        <v>1250.3348961821837</v>
      </c>
      <c r="R135" s="22">
        <v>2055.6186152099885</v>
      </c>
      <c r="S135" s="22">
        <v>2829.896907216495</v>
      </c>
      <c r="T135" s="68">
        <v>3487.9470076550433</v>
      </c>
      <c r="U135" s="22">
        <v>5156.8139390168017</v>
      </c>
      <c r="V135" s="22">
        <v>5152.4064171122991</v>
      </c>
      <c r="W135" s="22">
        <v>4446.7651553744272</v>
      </c>
      <c r="X135" s="22">
        <v>5300.7294633526626</v>
      </c>
      <c r="Y135" s="63">
        <v>5232.8165815387656</v>
      </c>
      <c r="Z135" s="22">
        <v>810.69042316258356</v>
      </c>
      <c r="AA135" s="22"/>
      <c r="AB135" s="22">
        <v>2095.5412522534657</v>
      </c>
      <c r="AC135" s="22">
        <v>2097.8745045771807</v>
      </c>
      <c r="AD135" s="22">
        <v>1739.0116061400224</v>
      </c>
      <c r="AE135" s="22">
        <v>1741.0393549932146</v>
      </c>
      <c r="AF135" s="22">
        <v>973.05552974852526</v>
      </c>
      <c r="AG135" s="63">
        <v>1726.4138998739509</v>
      </c>
      <c r="AH135" s="22" t="s">
        <v>345</v>
      </c>
      <c r="AI135" s="22" t="s">
        <v>345</v>
      </c>
      <c r="AJ135" s="22" t="s">
        <v>345</v>
      </c>
      <c r="AK135" s="22" t="s">
        <v>345</v>
      </c>
      <c r="AL135" s="22" t="s">
        <v>345</v>
      </c>
      <c r="AM135" s="22"/>
      <c r="AN135" s="22"/>
      <c r="AO135" s="63" t="s">
        <v>345</v>
      </c>
      <c r="AP135" s="22" t="s">
        <v>345</v>
      </c>
      <c r="AQ135" s="22" t="s">
        <v>345</v>
      </c>
      <c r="AR135" s="63" t="s">
        <v>345</v>
      </c>
      <c r="AS135" s="22" t="s">
        <v>345</v>
      </c>
      <c r="AT135" s="22" t="s">
        <v>345</v>
      </c>
      <c r="AU135" s="22" t="s">
        <v>345</v>
      </c>
      <c r="AV135" s="22" t="s">
        <v>345</v>
      </c>
      <c r="AW135" s="22" t="s">
        <v>345</v>
      </c>
      <c r="AX135" s="22" t="s">
        <v>345</v>
      </c>
      <c r="AY135" s="22" t="s">
        <v>345</v>
      </c>
      <c r="AZ135" s="22" t="s">
        <v>345</v>
      </c>
      <c r="BA135" s="22" t="s">
        <v>345</v>
      </c>
      <c r="BB135" s="22" t="s">
        <v>345</v>
      </c>
      <c r="BC135" s="22" t="s">
        <v>345</v>
      </c>
      <c r="BD135" s="22" t="s">
        <v>345</v>
      </c>
      <c r="BE135" s="22" t="s">
        <v>345</v>
      </c>
      <c r="BF135" s="22" t="s">
        <v>345</v>
      </c>
      <c r="BG135" s="22" t="s">
        <v>345</v>
      </c>
      <c r="BH135" s="63">
        <v>1413.9675892492785</v>
      </c>
      <c r="BI135" s="22">
        <v>3797.2433776279549</v>
      </c>
      <c r="BJ135" s="22">
        <v>810.98901098901104</v>
      </c>
      <c r="BK135" s="22">
        <v>2988.345050902034</v>
      </c>
      <c r="BL135" s="22">
        <v>845.21890100551514</v>
      </c>
      <c r="BM135" s="22">
        <v>1731.5297261189044</v>
      </c>
      <c r="BN135" s="22">
        <v>1032.3632130384169</v>
      </c>
      <c r="BO135" s="22">
        <v>3310.1104502973662</v>
      </c>
      <c r="BP135" s="22">
        <v>1103.8331652448996</v>
      </c>
      <c r="BQ135" s="63">
        <v>1585.8847405036338</v>
      </c>
      <c r="BR135" s="22" t="s">
        <v>345</v>
      </c>
      <c r="BS135" s="22" t="s">
        <v>345</v>
      </c>
      <c r="BT135" s="72">
        <v>1752</v>
      </c>
      <c r="BU135" s="22" t="s">
        <v>345</v>
      </c>
      <c r="BV135" s="22">
        <v>815.25768858065589</v>
      </c>
      <c r="BW135" s="22" t="s">
        <v>345</v>
      </c>
      <c r="BX135" s="22" t="s">
        <v>345</v>
      </c>
      <c r="BY135" s="22" t="s">
        <v>345</v>
      </c>
      <c r="BZ135" s="22" t="s">
        <v>345</v>
      </c>
      <c r="CA135" s="22">
        <v>610.7276387690539</v>
      </c>
      <c r="CB135" s="22" t="s">
        <v>345</v>
      </c>
      <c r="CC135" s="22" t="s">
        <v>345</v>
      </c>
      <c r="CD135" s="22" t="s">
        <v>345</v>
      </c>
      <c r="CE135" s="22" t="s">
        <v>345</v>
      </c>
      <c r="CF135" s="22" t="s">
        <v>345</v>
      </c>
      <c r="CG135" s="63">
        <v>1240.1172623890309</v>
      </c>
      <c r="CH135" s="22">
        <v>1173.913043478261</v>
      </c>
      <c r="CI135" s="63">
        <v>1552.3359881352205</v>
      </c>
      <c r="CJ135" s="22">
        <v>552.29674703756234</v>
      </c>
      <c r="CK135" s="22">
        <v>672.51234771155748</v>
      </c>
      <c r="CL135" s="22">
        <v>868.50017412152249</v>
      </c>
      <c r="CM135" s="22">
        <v>1386.6891159622232</v>
      </c>
      <c r="CN135" s="22">
        <v>988.06479113384478</v>
      </c>
      <c r="CO135" s="22">
        <v>485.45227010090622</v>
      </c>
      <c r="CP135" s="22">
        <v>840.60306134192649</v>
      </c>
      <c r="CQ135" s="22">
        <v>807.04348879100235</v>
      </c>
      <c r="CR135" s="22" t="s">
        <v>345</v>
      </c>
      <c r="CS135" s="22">
        <v>685.13710855103034</v>
      </c>
      <c r="CT135" s="22">
        <v>1279.2607802874743</v>
      </c>
      <c r="CU135" s="22">
        <v>900.12970168612196</v>
      </c>
      <c r="CV135" s="22">
        <v>538.92534137258372</v>
      </c>
      <c r="CW135" s="22" t="s">
        <v>345</v>
      </c>
      <c r="CX135" s="22">
        <v>1366.8511263479982</v>
      </c>
      <c r="CY135" s="22">
        <v>1234.2548326751196</v>
      </c>
      <c r="CZ135" s="63">
        <v>673.26420504037674</v>
      </c>
      <c r="DA135" s="22" t="s">
        <v>345</v>
      </c>
      <c r="DB135" s="22" t="s">
        <v>345</v>
      </c>
      <c r="DC135" s="22" t="s">
        <v>345</v>
      </c>
      <c r="DD135" s="22" t="s">
        <v>345</v>
      </c>
      <c r="DE135" s="22">
        <v>485.45227010090622</v>
      </c>
      <c r="DF135" s="22">
        <v>727.13170277677227</v>
      </c>
      <c r="DG135" s="22">
        <v>751.89986589181945</v>
      </c>
      <c r="DH135" s="63">
        <v>755.52451126732865</v>
      </c>
      <c r="DI135" s="22" t="s">
        <v>345</v>
      </c>
      <c r="DJ135" s="22">
        <v>1000</v>
      </c>
      <c r="DK135" s="22">
        <v>1000</v>
      </c>
      <c r="DL135" s="22" t="s">
        <v>345</v>
      </c>
      <c r="DM135" s="22">
        <v>1000</v>
      </c>
      <c r="DN135" s="22" t="s">
        <v>345</v>
      </c>
      <c r="DO135" s="22">
        <v>1349.7688751926041</v>
      </c>
      <c r="DP135" s="22" t="s">
        <v>345</v>
      </c>
      <c r="DQ135" s="22" t="s">
        <v>345</v>
      </c>
      <c r="DR135" s="22" t="s">
        <v>345</v>
      </c>
      <c r="DS135" s="22">
        <v>1350.0501504513541</v>
      </c>
      <c r="DT135" s="22">
        <v>1213</v>
      </c>
      <c r="DU135" s="22" t="s">
        <v>345</v>
      </c>
      <c r="DV135" s="22" t="s">
        <v>345</v>
      </c>
      <c r="DW135" s="22">
        <v>1250</v>
      </c>
      <c r="DX135" s="63">
        <v>1132.9803703015666</v>
      </c>
      <c r="DY135" s="63">
        <v>690.96730922066888</v>
      </c>
      <c r="DZ135" s="22">
        <v>1163.3618337274877</v>
      </c>
      <c r="EA135" s="22" t="s">
        <v>345</v>
      </c>
      <c r="EB135" s="22" t="s">
        <v>345</v>
      </c>
      <c r="EC135" s="22" t="s">
        <v>345</v>
      </c>
      <c r="ED135" s="22" t="s">
        <v>345</v>
      </c>
      <c r="EE135" s="22" t="s">
        <v>345</v>
      </c>
      <c r="EF135" s="22" t="s">
        <v>345</v>
      </c>
      <c r="EG135" s="22" t="s">
        <v>345</v>
      </c>
      <c r="EH135" s="22" t="s">
        <v>345</v>
      </c>
      <c r="EI135" s="22" t="s">
        <v>345</v>
      </c>
      <c r="EJ135" s="22" t="s">
        <v>345</v>
      </c>
      <c r="EK135" s="22" t="s">
        <v>345</v>
      </c>
      <c r="EL135" s="22" t="s">
        <v>345</v>
      </c>
      <c r="EM135" s="22" t="s">
        <v>345</v>
      </c>
      <c r="EN135" s="22">
        <v>901.67984189723313</v>
      </c>
      <c r="EO135" s="22" t="s">
        <v>345</v>
      </c>
      <c r="EP135" s="22" t="s">
        <v>345</v>
      </c>
      <c r="EQ135" s="22" t="s">
        <v>345</v>
      </c>
      <c r="ER135" s="22" t="s">
        <v>345</v>
      </c>
      <c r="ES135" s="22">
        <v>780.71463534018608</v>
      </c>
      <c r="ET135" s="22" t="s">
        <v>345</v>
      </c>
      <c r="EU135" s="22" t="s">
        <v>345</v>
      </c>
      <c r="EV135" s="22" t="s">
        <v>345</v>
      </c>
      <c r="EW135" s="22" t="s">
        <v>345</v>
      </c>
      <c r="EX135" s="22" t="s">
        <v>345</v>
      </c>
      <c r="EY135" s="22" t="s">
        <v>345</v>
      </c>
      <c r="EZ135" s="22" t="s">
        <v>345</v>
      </c>
      <c r="FA135" s="22" t="s">
        <v>345</v>
      </c>
      <c r="FB135" s="22" t="s">
        <v>345</v>
      </c>
      <c r="FC135" s="22" t="s">
        <v>345</v>
      </c>
      <c r="FD135" s="22" t="s">
        <v>345</v>
      </c>
      <c r="FE135" s="22">
        <v>710.23283114850324</v>
      </c>
      <c r="FF135" s="22" t="s">
        <v>345</v>
      </c>
      <c r="FG135" s="22" t="s">
        <v>345</v>
      </c>
      <c r="FH135" s="22" t="s">
        <v>345</v>
      </c>
      <c r="FI135" s="22" t="s">
        <v>345</v>
      </c>
      <c r="FJ135" s="22" t="s">
        <v>345</v>
      </c>
      <c r="FK135" s="22" t="s">
        <v>345</v>
      </c>
      <c r="FL135" s="22" t="s">
        <v>345</v>
      </c>
      <c r="FM135" s="22" t="s">
        <v>345</v>
      </c>
      <c r="FN135" s="22" t="s">
        <v>345</v>
      </c>
      <c r="FO135" s="22" t="s">
        <v>345</v>
      </c>
      <c r="FP135" s="22"/>
      <c r="FQ135" s="22" t="s">
        <v>345</v>
      </c>
      <c r="FR135" s="22" t="s">
        <v>345</v>
      </c>
      <c r="FS135" s="22" t="s">
        <v>345</v>
      </c>
      <c r="FT135" s="22" t="s">
        <v>345</v>
      </c>
      <c r="FU135" s="22">
        <v>882.88770053475935</v>
      </c>
      <c r="FV135" s="22" t="s">
        <v>345</v>
      </c>
      <c r="FW135" s="22" t="s">
        <v>345</v>
      </c>
      <c r="FX135" s="22" t="s">
        <v>345</v>
      </c>
      <c r="FY135" s="22" t="s">
        <v>345</v>
      </c>
      <c r="FZ135" s="22" t="s">
        <v>345</v>
      </c>
      <c r="GA135" s="63">
        <v>908.34427151696968</v>
      </c>
      <c r="GB135" s="22" t="s">
        <v>345</v>
      </c>
      <c r="GC135" s="63">
        <v>1543.1589762396532</v>
      </c>
    </row>
    <row r="136" spans="1:185">
      <c r="A136" s="66">
        <v>1914</v>
      </c>
      <c r="B136" s="22">
        <v>2875.6295285672309</v>
      </c>
      <c r="C136" s="22">
        <v>3923.3325132720447</v>
      </c>
      <c r="D136" s="22">
        <v>4110.4075546719687</v>
      </c>
      <c r="E136" s="22">
        <v>2000.6170979364556</v>
      </c>
      <c r="F136" s="22">
        <v>3236.3362185360215</v>
      </c>
      <c r="G136" s="22">
        <v>3059.2904865649971</v>
      </c>
      <c r="H136" s="22">
        <v>2179.1564253251954</v>
      </c>
      <c r="I136" s="22">
        <v>3868.283415644416</v>
      </c>
      <c r="J136" s="22">
        <v>2472.2794637567554</v>
      </c>
      <c r="K136" s="22">
        <v>2935.0663896963429</v>
      </c>
      <c r="L136" s="22">
        <v>6638.7092492839183</v>
      </c>
      <c r="M136" s="22">
        <v>4926.5821190471015</v>
      </c>
      <c r="N136" s="63">
        <v>3474.3637229059786</v>
      </c>
      <c r="O136" s="74" t="s">
        <v>345</v>
      </c>
      <c r="P136" s="22">
        <v>1502.4711696869851</v>
      </c>
      <c r="Q136" s="22">
        <v>1257.5250836120401</v>
      </c>
      <c r="R136" s="22">
        <v>2013.677811550152</v>
      </c>
      <c r="S136" s="22">
        <v>2638.7665198237883</v>
      </c>
      <c r="T136" s="68" t="s">
        <v>345</v>
      </c>
      <c r="U136" s="22">
        <v>5026.7585647678898</v>
      </c>
      <c r="V136" s="22">
        <v>5189.2440944881882</v>
      </c>
      <c r="W136" s="22">
        <v>4025.284566909675</v>
      </c>
      <c r="X136" s="22">
        <v>4799.2011356213252</v>
      </c>
      <c r="Y136" s="63">
        <v>4757.8992821577494</v>
      </c>
      <c r="Z136" s="22" t="s">
        <v>345</v>
      </c>
      <c r="AA136" s="22" t="s">
        <v>345</v>
      </c>
      <c r="AB136" s="22" t="s">
        <v>345</v>
      </c>
      <c r="AC136" s="22" t="s">
        <v>345</v>
      </c>
      <c r="AD136" s="22" t="s">
        <v>345</v>
      </c>
      <c r="AE136" s="22" t="s">
        <v>345</v>
      </c>
      <c r="AF136" s="22" t="s">
        <v>345</v>
      </c>
      <c r="AG136" s="63" t="s">
        <v>345</v>
      </c>
      <c r="AH136" s="22" t="s">
        <v>345</v>
      </c>
      <c r="AI136" s="22" t="s">
        <v>345</v>
      </c>
      <c r="AJ136" s="22" t="s">
        <v>345</v>
      </c>
      <c r="AK136" s="22" t="s">
        <v>345</v>
      </c>
      <c r="AL136" s="22" t="s">
        <v>345</v>
      </c>
      <c r="AM136" s="22"/>
      <c r="AN136" s="22"/>
      <c r="AO136" s="63" t="s">
        <v>345</v>
      </c>
      <c r="AP136" s="22" t="s">
        <v>345</v>
      </c>
      <c r="AQ136" s="22" t="s">
        <v>345</v>
      </c>
      <c r="AR136" s="63" t="s">
        <v>345</v>
      </c>
      <c r="AS136" s="22" t="s">
        <v>345</v>
      </c>
      <c r="AT136" s="22" t="s">
        <v>345</v>
      </c>
      <c r="AU136" s="22" t="s">
        <v>345</v>
      </c>
      <c r="AV136" s="22" t="s">
        <v>345</v>
      </c>
      <c r="AW136" s="22" t="s">
        <v>345</v>
      </c>
      <c r="AX136" s="22" t="s">
        <v>345</v>
      </c>
      <c r="AY136" s="22" t="s">
        <v>345</v>
      </c>
      <c r="AZ136" s="22" t="s">
        <v>345</v>
      </c>
      <c r="BA136" s="22" t="s">
        <v>345</v>
      </c>
      <c r="BB136" s="22" t="s">
        <v>345</v>
      </c>
      <c r="BC136" s="22" t="s">
        <v>345</v>
      </c>
      <c r="BD136" s="22" t="s">
        <v>345</v>
      </c>
      <c r="BE136" s="22" t="s">
        <v>345</v>
      </c>
      <c r="BF136" s="22" t="s">
        <v>345</v>
      </c>
      <c r="BG136" s="22" t="s">
        <v>345</v>
      </c>
      <c r="BH136" s="63">
        <v>1350.2231487503357</v>
      </c>
      <c r="BI136" s="22">
        <v>3302.2234619926585</v>
      </c>
      <c r="BJ136" s="22">
        <v>779.93460535573854</v>
      </c>
      <c r="BK136" s="22">
        <v>2496.8459563844649</v>
      </c>
      <c r="BL136" s="22">
        <v>860.55684245249688</v>
      </c>
      <c r="BM136" s="22">
        <v>1744.318181818182</v>
      </c>
      <c r="BN136" s="22">
        <v>1013.1034482758621</v>
      </c>
      <c r="BO136" s="22">
        <v>2654.1291905151265</v>
      </c>
      <c r="BP136" s="22">
        <v>956.43050561666007</v>
      </c>
      <c r="BQ136" s="63">
        <v>1472.5598379509738</v>
      </c>
      <c r="BR136" s="22" t="s">
        <v>345</v>
      </c>
      <c r="BS136" s="22" t="s">
        <v>345</v>
      </c>
      <c r="BT136" s="72"/>
      <c r="BU136" s="22" t="s">
        <v>345</v>
      </c>
      <c r="BV136" s="22">
        <v>831.56284235226894</v>
      </c>
      <c r="BW136" s="22" t="s">
        <v>345</v>
      </c>
      <c r="BX136" s="22" t="s">
        <v>345</v>
      </c>
      <c r="BY136" s="22" t="s">
        <v>345</v>
      </c>
      <c r="BZ136" s="22" t="s">
        <v>345</v>
      </c>
      <c r="CA136" s="22" t="s">
        <v>345</v>
      </c>
      <c r="CB136" s="22" t="s">
        <v>345</v>
      </c>
      <c r="CC136" s="22" t="s">
        <v>345</v>
      </c>
      <c r="CD136" s="22" t="s">
        <v>345</v>
      </c>
      <c r="CE136" s="22" t="s">
        <v>345</v>
      </c>
      <c r="CF136" s="22" t="s">
        <v>345</v>
      </c>
      <c r="CG136" s="63"/>
      <c r="CH136" s="22" t="s">
        <v>345</v>
      </c>
      <c r="CI136" s="63" t="s">
        <v>345</v>
      </c>
      <c r="CJ136" s="22" t="s">
        <v>345</v>
      </c>
      <c r="CK136" s="22">
        <v>708.55263157894728</v>
      </c>
      <c r="CL136" s="22">
        <v>858.60154729768135</v>
      </c>
      <c r="CM136" s="22">
        <v>1326.502213909459</v>
      </c>
      <c r="CN136" s="22">
        <v>951.69890224777828</v>
      </c>
      <c r="CO136" s="22">
        <v>503.65288505384274</v>
      </c>
      <c r="CP136" s="22" t="s">
        <v>345</v>
      </c>
      <c r="CQ136" s="22">
        <v>778.28007337698148</v>
      </c>
      <c r="CR136" s="22" t="s">
        <v>345</v>
      </c>
      <c r="CS136" s="22" t="s">
        <v>345</v>
      </c>
      <c r="CT136" s="22" t="s">
        <v>345</v>
      </c>
      <c r="CU136" s="22">
        <v>920.16539440203564</v>
      </c>
      <c r="CV136" s="22" t="s">
        <v>345</v>
      </c>
      <c r="CW136" s="22" t="s">
        <v>345</v>
      </c>
      <c r="CX136" s="22">
        <v>1366.8260105591557</v>
      </c>
      <c r="CY136" s="22">
        <v>1209.7974369574206</v>
      </c>
      <c r="CZ136" s="63" t="s">
        <v>345</v>
      </c>
      <c r="DA136" s="22" t="s">
        <v>345</v>
      </c>
      <c r="DB136" s="22" t="s">
        <v>345</v>
      </c>
      <c r="DC136" s="22" t="s">
        <v>345</v>
      </c>
      <c r="DD136" s="22" t="s">
        <v>345</v>
      </c>
      <c r="DE136" s="22" t="s">
        <v>345</v>
      </c>
      <c r="DF136" s="22" t="s">
        <v>345</v>
      </c>
      <c r="DG136" s="22" t="s">
        <v>345</v>
      </c>
      <c r="DH136" s="63" t="s">
        <v>345</v>
      </c>
      <c r="DI136" s="22" t="s">
        <v>345</v>
      </c>
      <c r="DJ136" s="22" t="s">
        <v>345</v>
      </c>
      <c r="DK136" s="22" t="s">
        <v>345</v>
      </c>
      <c r="DL136" s="22" t="s">
        <v>345</v>
      </c>
      <c r="DM136" s="22" t="s">
        <v>345</v>
      </c>
      <c r="DN136" s="22" t="s">
        <v>345</v>
      </c>
      <c r="DO136" s="22" t="s">
        <v>345</v>
      </c>
      <c r="DP136" s="22" t="s">
        <v>345</v>
      </c>
      <c r="DQ136" s="22" t="s">
        <v>345</v>
      </c>
      <c r="DR136" s="22" t="s">
        <v>345</v>
      </c>
      <c r="DS136" s="22" t="s">
        <v>345</v>
      </c>
      <c r="DT136" s="22" t="s">
        <v>345</v>
      </c>
      <c r="DU136" s="22" t="s">
        <v>345</v>
      </c>
      <c r="DV136" s="22" t="s">
        <v>345</v>
      </c>
      <c r="DW136" s="22" t="s">
        <v>345</v>
      </c>
      <c r="DX136" s="63" t="s">
        <v>345</v>
      </c>
      <c r="DY136" s="63" t="s">
        <v>345</v>
      </c>
      <c r="DZ136" s="22" t="s">
        <v>345</v>
      </c>
      <c r="EA136" s="22" t="s">
        <v>345</v>
      </c>
      <c r="EB136" s="22" t="s">
        <v>345</v>
      </c>
      <c r="EC136" s="22" t="s">
        <v>345</v>
      </c>
      <c r="ED136" s="22" t="s">
        <v>345</v>
      </c>
      <c r="EE136" s="22" t="s">
        <v>345</v>
      </c>
      <c r="EF136" s="22" t="s">
        <v>345</v>
      </c>
      <c r="EG136" s="22" t="s">
        <v>345</v>
      </c>
      <c r="EH136" s="22" t="s">
        <v>345</v>
      </c>
      <c r="EI136" s="22" t="s">
        <v>345</v>
      </c>
      <c r="EJ136" s="22" t="s">
        <v>345</v>
      </c>
      <c r="EK136" s="22" t="s">
        <v>345</v>
      </c>
      <c r="EL136" s="22" t="s">
        <v>345</v>
      </c>
      <c r="EM136" s="22" t="s">
        <v>345</v>
      </c>
      <c r="EN136" s="22" t="s">
        <v>345</v>
      </c>
      <c r="EO136" s="22" t="s">
        <v>345</v>
      </c>
      <c r="EP136" s="22" t="s">
        <v>345</v>
      </c>
      <c r="EQ136" s="22" t="s">
        <v>345</v>
      </c>
      <c r="ER136" s="22" t="s">
        <v>345</v>
      </c>
      <c r="ES136" s="22" t="s">
        <v>345</v>
      </c>
      <c r="ET136" s="22" t="s">
        <v>345</v>
      </c>
      <c r="EU136" s="22" t="s">
        <v>345</v>
      </c>
      <c r="EV136" s="22" t="s">
        <v>345</v>
      </c>
      <c r="EW136" s="22" t="s">
        <v>345</v>
      </c>
      <c r="EX136" s="22" t="s">
        <v>345</v>
      </c>
      <c r="EY136" s="22" t="s">
        <v>345</v>
      </c>
      <c r="EZ136" s="22" t="s">
        <v>345</v>
      </c>
      <c r="FA136" s="22" t="s">
        <v>345</v>
      </c>
      <c r="FB136" s="22" t="s">
        <v>345</v>
      </c>
      <c r="FC136" s="22" t="s">
        <v>345</v>
      </c>
      <c r="FD136" s="22" t="s">
        <v>345</v>
      </c>
      <c r="FE136" s="22" t="s">
        <v>345</v>
      </c>
      <c r="FF136" s="22" t="s">
        <v>345</v>
      </c>
      <c r="FG136" s="22" t="s">
        <v>345</v>
      </c>
      <c r="FH136" s="22" t="s">
        <v>345</v>
      </c>
      <c r="FI136" s="22" t="s">
        <v>345</v>
      </c>
      <c r="FJ136" s="22" t="s">
        <v>345</v>
      </c>
      <c r="FK136" s="22" t="s">
        <v>345</v>
      </c>
      <c r="FL136" s="22" t="s">
        <v>345</v>
      </c>
      <c r="FM136" s="22" t="s">
        <v>345</v>
      </c>
      <c r="FN136" s="22" t="s">
        <v>345</v>
      </c>
      <c r="FO136" s="22" t="s">
        <v>345</v>
      </c>
      <c r="FP136" s="22"/>
      <c r="FQ136" s="22" t="s">
        <v>345</v>
      </c>
      <c r="FR136" s="22" t="s">
        <v>345</v>
      </c>
      <c r="FS136" s="22" t="s">
        <v>345</v>
      </c>
      <c r="FT136" s="22" t="s">
        <v>345</v>
      </c>
      <c r="FU136" s="22" t="s">
        <v>345</v>
      </c>
      <c r="FV136" s="22" t="s">
        <v>345</v>
      </c>
      <c r="FW136" s="22" t="s">
        <v>345</v>
      </c>
      <c r="FX136" s="22" t="s">
        <v>345</v>
      </c>
      <c r="FY136" s="22" t="s">
        <v>345</v>
      </c>
      <c r="FZ136" s="22" t="s">
        <v>345</v>
      </c>
      <c r="GA136" s="63" t="s">
        <v>345</v>
      </c>
      <c r="GB136" s="22" t="s">
        <v>345</v>
      </c>
      <c r="GC136" s="63"/>
    </row>
    <row r="137" spans="1:185">
      <c r="A137" s="66">
        <v>1915</v>
      </c>
      <c r="B137" s="22">
        <v>2652.9919834658986</v>
      </c>
      <c r="C137" s="22">
        <v>3858.079391674185</v>
      </c>
      <c r="D137" s="22">
        <v>3777.9476268412436</v>
      </c>
      <c r="E137" s="22">
        <v>1881.6775867661368</v>
      </c>
      <c r="F137" s="22">
        <v>3248.0667473629601</v>
      </c>
      <c r="G137" s="22">
        <v>2899.0123508983843</v>
      </c>
      <c r="H137" s="22">
        <v>2069.6937185312536</v>
      </c>
      <c r="I137" s="22">
        <v>3925.6810007818608</v>
      </c>
      <c r="J137" s="22">
        <v>2554.2310596303842</v>
      </c>
      <c r="K137" s="22">
        <v>3036.9983918912212</v>
      </c>
      <c r="L137" s="22">
        <v>6623.3334706748401</v>
      </c>
      <c r="M137" s="22">
        <v>5288.2658178679321</v>
      </c>
      <c r="N137" s="63">
        <v>3472.7608404573666</v>
      </c>
      <c r="O137" s="74" t="s">
        <v>345</v>
      </c>
      <c r="P137" s="22">
        <v>1143.0388949472917</v>
      </c>
      <c r="Q137" s="22">
        <v>1227.7889111556447</v>
      </c>
      <c r="R137" s="22">
        <v>2032.919405892379</v>
      </c>
      <c r="S137" s="22">
        <v>2686.9056327724948</v>
      </c>
      <c r="T137" s="68" t="s">
        <v>345</v>
      </c>
      <c r="U137" s="22">
        <v>4896.600281633474</v>
      </c>
      <c r="V137" s="22">
        <v>5173.794270833333</v>
      </c>
      <c r="W137" s="22">
        <v>4232.8882920278347</v>
      </c>
      <c r="X137" s="22">
        <v>4864.1926174696109</v>
      </c>
      <c r="Y137" s="63">
        <v>4823.8190620797359</v>
      </c>
      <c r="Z137" s="22" t="s">
        <v>345</v>
      </c>
      <c r="AA137" s="22" t="s">
        <v>345</v>
      </c>
      <c r="AB137" s="22" t="s">
        <v>345</v>
      </c>
      <c r="AC137" s="22" t="s">
        <v>345</v>
      </c>
      <c r="AD137" s="22" t="s">
        <v>345</v>
      </c>
      <c r="AE137" s="22" t="s">
        <v>345</v>
      </c>
      <c r="AF137" s="22" t="s">
        <v>345</v>
      </c>
      <c r="AG137" s="63" t="s">
        <v>345</v>
      </c>
      <c r="AH137" s="22" t="s">
        <v>345</v>
      </c>
      <c r="AI137" s="22" t="s">
        <v>345</v>
      </c>
      <c r="AJ137" s="22" t="s">
        <v>345</v>
      </c>
      <c r="AK137" s="22" t="s">
        <v>345</v>
      </c>
      <c r="AL137" s="22" t="s">
        <v>345</v>
      </c>
      <c r="AM137" s="22"/>
      <c r="AN137" s="22"/>
      <c r="AO137" s="63" t="s">
        <v>345</v>
      </c>
      <c r="AP137" s="22" t="s">
        <v>345</v>
      </c>
      <c r="AQ137" s="22" t="s">
        <v>345</v>
      </c>
      <c r="AR137" s="63" t="s">
        <v>345</v>
      </c>
      <c r="AS137" s="22" t="s">
        <v>345</v>
      </c>
      <c r="AT137" s="22" t="s">
        <v>345</v>
      </c>
      <c r="AU137" s="22" t="s">
        <v>345</v>
      </c>
      <c r="AV137" s="22" t="s">
        <v>345</v>
      </c>
      <c r="AW137" s="22" t="s">
        <v>345</v>
      </c>
      <c r="AX137" s="22" t="s">
        <v>345</v>
      </c>
      <c r="AY137" s="22" t="s">
        <v>345</v>
      </c>
      <c r="AZ137" s="22" t="s">
        <v>345</v>
      </c>
      <c r="BA137" s="22" t="s">
        <v>345</v>
      </c>
      <c r="BB137" s="22" t="s">
        <v>345</v>
      </c>
      <c r="BC137" s="22" t="s">
        <v>345</v>
      </c>
      <c r="BD137" s="22" t="s">
        <v>345</v>
      </c>
      <c r="BE137" s="22" t="s">
        <v>345</v>
      </c>
      <c r="BF137" s="22" t="s">
        <v>345</v>
      </c>
      <c r="BG137" s="22" t="s">
        <v>345</v>
      </c>
      <c r="BH137" s="63">
        <v>1389.628802876955</v>
      </c>
      <c r="BI137" s="22">
        <v>3243.7231808296638</v>
      </c>
      <c r="BJ137" s="22">
        <v>797.92494123368726</v>
      </c>
      <c r="BK137" s="22">
        <v>2389.0930431899756</v>
      </c>
      <c r="BL137" s="22">
        <v>883.11986272415527</v>
      </c>
      <c r="BM137" s="22">
        <v>1757.1906354515049</v>
      </c>
      <c r="BN137" s="22">
        <v>1086.7196367763904</v>
      </c>
      <c r="BO137" s="22">
        <v>2470.3049759229534</v>
      </c>
      <c r="BP137" s="22">
        <v>979.5569848318612</v>
      </c>
      <c r="BQ137" s="63">
        <v>1472.6294811627749</v>
      </c>
      <c r="BR137" s="22" t="s">
        <v>345</v>
      </c>
      <c r="BS137" s="22" t="s">
        <v>345</v>
      </c>
      <c r="BT137" s="72"/>
      <c r="BU137" s="22" t="s">
        <v>345</v>
      </c>
      <c r="BV137" s="22">
        <v>848.19409919931434</v>
      </c>
      <c r="BW137" s="22" t="s">
        <v>345</v>
      </c>
      <c r="BX137" s="22" t="s">
        <v>345</v>
      </c>
      <c r="BY137" s="22" t="s">
        <v>345</v>
      </c>
      <c r="BZ137" s="22" t="s">
        <v>345</v>
      </c>
      <c r="CA137" s="22" t="s">
        <v>345</v>
      </c>
      <c r="CB137" s="22" t="s">
        <v>345</v>
      </c>
      <c r="CC137" s="22" t="s">
        <v>345</v>
      </c>
      <c r="CD137" s="22" t="s">
        <v>345</v>
      </c>
      <c r="CE137" s="22" t="s">
        <v>345</v>
      </c>
      <c r="CF137" s="22" t="s">
        <v>345</v>
      </c>
      <c r="CG137" s="63" t="s">
        <v>345</v>
      </c>
      <c r="CH137" s="22" t="s">
        <v>345</v>
      </c>
      <c r="CI137" s="63" t="s">
        <v>345</v>
      </c>
      <c r="CJ137" s="22" t="s">
        <v>345</v>
      </c>
      <c r="CK137" s="22">
        <v>690.69690992767914</v>
      </c>
      <c r="CL137" s="22">
        <v>860.31191406853043</v>
      </c>
      <c r="CM137" s="22">
        <v>1429.7150064001203</v>
      </c>
      <c r="CN137" s="22">
        <v>875.16668376243717</v>
      </c>
      <c r="CO137" s="22">
        <v>585.09469681383052</v>
      </c>
      <c r="CP137" s="22" t="s">
        <v>345</v>
      </c>
      <c r="CQ137" s="22">
        <v>810.22442283423629</v>
      </c>
      <c r="CR137" s="22" t="s">
        <v>345</v>
      </c>
      <c r="CS137" s="22" t="s">
        <v>345</v>
      </c>
      <c r="CT137" s="22" t="s">
        <v>345</v>
      </c>
      <c r="CU137" s="22">
        <v>937.63642033052702</v>
      </c>
      <c r="CV137" s="22" t="s">
        <v>345</v>
      </c>
      <c r="CW137" s="22" t="s">
        <v>345</v>
      </c>
      <c r="CX137" s="22">
        <v>1376.5912431566624</v>
      </c>
      <c r="CY137" s="22">
        <v>1136.3914373088685</v>
      </c>
      <c r="CZ137" s="63" t="s">
        <v>345</v>
      </c>
      <c r="DA137" s="22" t="s">
        <v>345</v>
      </c>
      <c r="DB137" s="22" t="s">
        <v>345</v>
      </c>
      <c r="DC137" s="22" t="s">
        <v>345</v>
      </c>
      <c r="DD137" s="22" t="s">
        <v>345</v>
      </c>
      <c r="DE137" s="22" t="s">
        <v>345</v>
      </c>
      <c r="DF137" s="22" t="s">
        <v>345</v>
      </c>
      <c r="DG137" s="22" t="s">
        <v>345</v>
      </c>
      <c r="DH137" s="63" t="s">
        <v>345</v>
      </c>
      <c r="DI137" s="22" t="s">
        <v>345</v>
      </c>
      <c r="DJ137" s="22" t="s">
        <v>345</v>
      </c>
      <c r="DK137" s="22" t="s">
        <v>345</v>
      </c>
      <c r="DL137" s="22" t="s">
        <v>345</v>
      </c>
      <c r="DM137" s="22" t="s">
        <v>345</v>
      </c>
      <c r="DN137" s="22" t="s">
        <v>345</v>
      </c>
      <c r="DO137" s="22" t="s">
        <v>345</v>
      </c>
      <c r="DP137" s="22" t="s">
        <v>345</v>
      </c>
      <c r="DQ137" s="22" t="s">
        <v>345</v>
      </c>
      <c r="DR137" s="22" t="s">
        <v>345</v>
      </c>
      <c r="DS137" s="22" t="s">
        <v>345</v>
      </c>
      <c r="DT137" s="22" t="s">
        <v>345</v>
      </c>
      <c r="DU137" s="22" t="s">
        <v>345</v>
      </c>
      <c r="DV137" s="22" t="s">
        <v>345</v>
      </c>
      <c r="DW137" s="22" t="s">
        <v>345</v>
      </c>
      <c r="DX137" s="63" t="s">
        <v>345</v>
      </c>
      <c r="DY137" s="63" t="s">
        <v>345</v>
      </c>
      <c r="DZ137" s="22" t="s">
        <v>345</v>
      </c>
      <c r="EA137" s="22" t="s">
        <v>345</v>
      </c>
      <c r="EB137" s="22" t="s">
        <v>345</v>
      </c>
      <c r="EC137" s="22" t="s">
        <v>345</v>
      </c>
      <c r="ED137" s="22" t="s">
        <v>345</v>
      </c>
      <c r="EE137" s="22" t="s">
        <v>345</v>
      </c>
      <c r="EF137" s="22" t="s">
        <v>345</v>
      </c>
      <c r="EG137" s="22" t="s">
        <v>345</v>
      </c>
      <c r="EH137" s="22" t="s">
        <v>345</v>
      </c>
      <c r="EI137" s="22" t="s">
        <v>345</v>
      </c>
      <c r="EJ137" s="22" t="s">
        <v>345</v>
      </c>
      <c r="EK137" s="22" t="s">
        <v>345</v>
      </c>
      <c r="EL137" s="22" t="s">
        <v>345</v>
      </c>
      <c r="EM137" s="22" t="s">
        <v>345</v>
      </c>
      <c r="EN137" s="22" t="s">
        <v>345</v>
      </c>
      <c r="EO137" s="22" t="s">
        <v>345</v>
      </c>
      <c r="EP137" s="22" t="s">
        <v>345</v>
      </c>
      <c r="EQ137" s="22" t="s">
        <v>345</v>
      </c>
      <c r="ER137" s="22" t="s">
        <v>345</v>
      </c>
      <c r="ES137" s="22" t="s">
        <v>345</v>
      </c>
      <c r="ET137" s="22" t="s">
        <v>345</v>
      </c>
      <c r="EU137" s="22" t="s">
        <v>345</v>
      </c>
      <c r="EV137" s="22" t="s">
        <v>345</v>
      </c>
      <c r="EW137" s="22" t="s">
        <v>345</v>
      </c>
      <c r="EX137" s="22" t="s">
        <v>345</v>
      </c>
      <c r="EY137" s="22" t="s">
        <v>345</v>
      </c>
      <c r="EZ137" s="22" t="s">
        <v>345</v>
      </c>
      <c r="FA137" s="22" t="s">
        <v>345</v>
      </c>
      <c r="FB137" s="22" t="s">
        <v>345</v>
      </c>
      <c r="FC137" s="22" t="s">
        <v>345</v>
      </c>
      <c r="FD137" s="22" t="s">
        <v>345</v>
      </c>
      <c r="FE137" s="22" t="s">
        <v>345</v>
      </c>
      <c r="FF137" s="22" t="s">
        <v>345</v>
      </c>
      <c r="FG137" s="22" t="s">
        <v>345</v>
      </c>
      <c r="FH137" s="22" t="s">
        <v>345</v>
      </c>
      <c r="FI137" s="22" t="s">
        <v>345</v>
      </c>
      <c r="FJ137" s="22" t="s">
        <v>345</v>
      </c>
      <c r="FK137" s="22" t="s">
        <v>345</v>
      </c>
      <c r="FL137" s="22" t="s">
        <v>345</v>
      </c>
      <c r="FM137" s="22" t="s">
        <v>345</v>
      </c>
      <c r="FN137" s="22" t="s">
        <v>345</v>
      </c>
      <c r="FO137" s="22" t="s">
        <v>345</v>
      </c>
      <c r="FP137" s="22"/>
      <c r="FQ137" s="22" t="s">
        <v>345</v>
      </c>
      <c r="FR137" s="22" t="s">
        <v>345</v>
      </c>
      <c r="FS137" s="22" t="s">
        <v>345</v>
      </c>
      <c r="FT137" s="22" t="s">
        <v>345</v>
      </c>
      <c r="FU137" s="22" t="s">
        <v>345</v>
      </c>
      <c r="FV137" s="22" t="s">
        <v>345</v>
      </c>
      <c r="FW137" s="22" t="s">
        <v>345</v>
      </c>
      <c r="FX137" s="22" t="s">
        <v>345</v>
      </c>
      <c r="FY137" s="22" t="s">
        <v>345</v>
      </c>
      <c r="FZ137" s="22" t="s">
        <v>345</v>
      </c>
      <c r="GA137" s="63" t="s">
        <v>345</v>
      </c>
      <c r="GB137" s="22" t="s">
        <v>345</v>
      </c>
      <c r="GC137" s="63"/>
    </row>
    <row r="138" spans="1:185">
      <c r="A138" s="66">
        <v>1916</v>
      </c>
      <c r="B138" s="22">
        <v>2627.5918995290426</v>
      </c>
      <c r="C138" s="22">
        <v>4080.4346817830456</v>
      </c>
      <c r="D138" s="22">
        <v>3891.2580853816303</v>
      </c>
      <c r="E138" s="22">
        <v>1893.0370370370372</v>
      </c>
      <c r="F138" s="22">
        <v>3463.3307592016845</v>
      </c>
      <c r="G138" s="22">
        <v>2934.503359767541</v>
      </c>
      <c r="H138" s="22">
        <v>2240.2602967956477</v>
      </c>
      <c r="I138" s="22">
        <v>3956.1870779619398</v>
      </c>
      <c r="J138" s="22">
        <v>2627.837431640603</v>
      </c>
      <c r="K138" s="22">
        <v>3205.4944529874265</v>
      </c>
      <c r="L138" s="22">
        <v>7058.3695563554802</v>
      </c>
      <c r="M138" s="22">
        <v>5384.3804015995183</v>
      </c>
      <c r="N138" s="63">
        <v>3595.700138393513</v>
      </c>
      <c r="O138" s="74" t="s">
        <v>345</v>
      </c>
      <c r="P138" s="22">
        <v>971.84623714131021</v>
      </c>
      <c r="Q138" s="22">
        <v>1233.6557705136756</v>
      </c>
      <c r="R138" s="22">
        <v>2113.2394911236879</v>
      </c>
      <c r="S138" s="22">
        <v>2787.746170678337</v>
      </c>
      <c r="T138" s="68" t="s">
        <v>345</v>
      </c>
      <c r="U138" s="22">
        <v>4878.3047426841576</v>
      </c>
      <c r="V138" s="22">
        <v>5120.3142857142857</v>
      </c>
      <c r="W138" s="22">
        <v>4646.1149257365469</v>
      </c>
      <c r="X138" s="22">
        <v>5458.6928998476023</v>
      </c>
      <c r="Y138" s="63">
        <v>5373.4984831345118</v>
      </c>
      <c r="Z138" s="22" t="s">
        <v>345</v>
      </c>
      <c r="AA138" s="22" t="s">
        <v>345</v>
      </c>
      <c r="AB138" s="22" t="s">
        <v>345</v>
      </c>
      <c r="AC138" s="22" t="s">
        <v>345</v>
      </c>
      <c r="AD138" s="22" t="s">
        <v>345</v>
      </c>
      <c r="AE138" s="22" t="s">
        <v>345</v>
      </c>
      <c r="AF138" s="22" t="s">
        <v>345</v>
      </c>
      <c r="AG138" s="63" t="s">
        <v>345</v>
      </c>
      <c r="AH138" s="22" t="s">
        <v>345</v>
      </c>
      <c r="AI138" s="22" t="s">
        <v>345</v>
      </c>
      <c r="AJ138" s="22" t="s">
        <v>345</v>
      </c>
      <c r="AK138" s="22" t="s">
        <v>345</v>
      </c>
      <c r="AL138" s="22" t="s">
        <v>345</v>
      </c>
      <c r="AM138" s="22"/>
      <c r="AN138" s="22"/>
      <c r="AO138" s="63" t="s">
        <v>345</v>
      </c>
      <c r="AP138" s="22" t="s">
        <v>345</v>
      </c>
      <c r="AQ138" s="22" t="s">
        <v>345</v>
      </c>
      <c r="AR138" s="63" t="s">
        <v>345</v>
      </c>
      <c r="AS138" s="22" t="s">
        <v>345</v>
      </c>
      <c r="AT138" s="22" t="s">
        <v>345</v>
      </c>
      <c r="AU138" s="22" t="s">
        <v>345</v>
      </c>
      <c r="AV138" s="22" t="s">
        <v>345</v>
      </c>
      <c r="AW138" s="22" t="s">
        <v>345</v>
      </c>
      <c r="AX138" s="22" t="s">
        <v>345</v>
      </c>
      <c r="AY138" s="22" t="s">
        <v>345</v>
      </c>
      <c r="AZ138" s="22" t="s">
        <v>345</v>
      </c>
      <c r="BA138" s="22" t="s">
        <v>345</v>
      </c>
      <c r="BB138" s="22" t="s">
        <v>345</v>
      </c>
      <c r="BC138" s="22" t="s">
        <v>345</v>
      </c>
      <c r="BD138" s="22" t="s">
        <v>345</v>
      </c>
      <c r="BE138" s="22" t="s">
        <v>345</v>
      </c>
      <c r="BF138" s="22" t="s">
        <v>345</v>
      </c>
      <c r="BG138" s="22" t="s">
        <v>345</v>
      </c>
      <c r="BH138" s="63">
        <v>1235.4831558522385</v>
      </c>
      <c r="BI138" s="22">
        <v>3091.1458330735954</v>
      </c>
      <c r="BJ138" s="22">
        <v>804.1830376632139</v>
      </c>
      <c r="BK138" s="22">
        <v>2895.1816270195413</v>
      </c>
      <c r="BL138" s="22">
        <v>910.82546936098868</v>
      </c>
      <c r="BM138" s="22">
        <v>1770.1472556894244</v>
      </c>
      <c r="BN138" s="22">
        <v>1184.5291479820628</v>
      </c>
      <c r="BO138" s="22">
        <v>2508.274231678487</v>
      </c>
      <c r="BP138" s="22">
        <v>920.63982225222435</v>
      </c>
      <c r="BQ138" s="63">
        <v>1491.1762090636507</v>
      </c>
      <c r="BR138" s="22" t="s">
        <v>345</v>
      </c>
      <c r="BS138" s="22" t="s">
        <v>345</v>
      </c>
      <c r="BT138" s="72"/>
      <c r="BU138" s="22" t="s">
        <v>345</v>
      </c>
      <c r="BV138" s="22">
        <v>856.67604019130749</v>
      </c>
      <c r="BW138" s="22" t="s">
        <v>345</v>
      </c>
      <c r="BX138" s="22" t="s">
        <v>345</v>
      </c>
      <c r="BY138" s="22" t="s">
        <v>345</v>
      </c>
      <c r="BZ138" s="22" t="s">
        <v>345</v>
      </c>
      <c r="CA138" s="22" t="s">
        <v>345</v>
      </c>
      <c r="CB138" s="22" t="s">
        <v>345</v>
      </c>
      <c r="CC138" s="22" t="s">
        <v>345</v>
      </c>
      <c r="CD138" s="22" t="s">
        <v>345</v>
      </c>
      <c r="CE138" s="22" t="s">
        <v>345</v>
      </c>
      <c r="CF138" s="22" t="s">
        <v>345</v>
      </c>
      <c r="CG138" s="63" t="s">
        <v>345</v>
      </c>
      <c r="CH138" s="22" t="s">
        <v>345</v>
      </c>
      <c r="CI138" s="63" t="s">
        <v>345</v>
      </c>
      <c r="CJ138" s="22" t="s">
        <v>345</v>
      </c>
      <c r="CK138" s="22">
        <v>710.16420361247947</v>
      </c>
      <c r="CL138" s="22">
        <v>857.82095388519178</v>
      </c>
      <c r="CM138" s="22">
        <v>1629.7179596766703</v>
      </c>
      <c r="CN138" s="22">
        <v>1002.9183858307335</v>
      </c>
      <c r="CO138" s="22">
        <v>568.45446980490544</v>
      </c>
      <c r="CP138" s="22" t="s">
        <v>345</v>
      </c>
      <c r="CQ138" s="22">
        <v>873.35960832313322</v>
      </c>
      <c r="CR138" s="22" t="s">
        <v>345</v>
      </c>
      <c r="CS138" s="22">
        <v>822.52964426877475</v>
      </c>
      <c r="CT138" s="22" t="s">
        <v>345</v>
      </c>
      <c r="CU138" s="22">
        <v>996.02568022011621</v>
      </c>
      <c r="CV138" s="22" t="s">
        <v>345</v>
      </c>
      <c r="CW138" s="22" t="s">
        <v>345</v>
      </c>
      <c r="CX138" s="22">
        <v>1228.2199056700144</v>
      </c>
      <c r="CY138" s="22">
        <v>1172.6010863005431</v>
      </c>
      <c r="CZ138" s="63" t="s">
        <v>345</v>
      </c>
      <c r="DA138" s="22" t="s">
        <v>345</v>
      </c>
      <c r="DB138" s="22" t="s">
        <v>345</v>
      </c>
      <c r="DC138" s="22" t="s">
        <v>345</v>
      </c>
      <c r="DD138" s="22" t="s">
        <v>345</v>
      </c>
      <c r="DE138" s="22" t="s">
        <v>345</v>
      </c>
      <c r="DF138" s="22" t="s">
        <v>345</v>
      </c>
      <c r="DG138" s="22" t="s">
        <v>345</v>
      </c>
      <c r="DH138" s="63" t="s">
        <v>345</v>
      </c>
      <c r="DI138" s="22" t="s">
        <v>345</v>
      </c>
      <c r="DJ138" s="22" t="s">
        <v>345</v>
      </c>
      <c r="DK138" s="22" t="s">
        <v>345</v>
      </c>
      <c r="DL138" s="22" t="s">
        <v>345</v>
      </c>
      <c r="DM138" s="22" t="s">
        <v>345</v>
      </c>
      <c r="DN138" s="22" t="s">
        <v>345</v>
      </c>
      <c r="DO138" s="22" t="s">
        <v>345</v>
      </c>
      <c r="DP138" s="22" t="s">
        <v>345</v>
      </c>
      <c r="DQ138" s="22" t="s">
        <v>345</v>
      </c>
      <c r="DR138" s="22" t="s">
        <v>345</v>
      </c>
      <c r="DS138" s="22" t="s">
        <v>345</v>
      </c>
      <c r="DT138" s="22" t="s">
        <v>345</v>
      </c>
      <c r="DU138" s="22" t="s">
        <v>345</v>
      </c>
      <c r="DV138" s="22" t="s">
        <v>345</v>
      </c>
      <c r="DW138" s="22" t="s">
        <v>345</v>
      </c>
      <c r="DX138" s="63" t="s">
        <v>345</v>
      </c>
      <c r="DY138" s="63" t="s">
        <v>345</v>
      </c>
      <c r="DZ138" s="22" t="s">
        <v>345</v>
      </c>
      <c r="EA138" s="22" t="s">
        <v>345</v>
      </c>
      <c r="EB138" s="22" t="s">
        <v>345</v>
      </c>
      <c r="EC138" s="22" t="s">
        <v>345</v>
      </c>
      <c r="ED138" s="22" t="s">
        <v>345</v>
      </c>
      <c r="EE138" s="22" t="s">
        <v>345</v>
      </c>
      <c r="EF138" s="22" t="s">
        <v>345</v>
      </c>
      <c r="EG138" s="22" t="s">
        <v>345</v>
      </c>
      <c r="EH138" s="22" t="s">
        <v>345</v>
      </c>
      <c r="EI138" s="22" t="s">
        <v>345</v>
      </c>
      <c r="EJ138" s="22" t="s">
        <v>345</v>
      </c>
      <c r="EK138" s="22" t="s">
        <v>345</v>
      </c>
      <c r="EL138" s="22" t="s">
        <v>345</v>
      </c>
      <c r="EM138" s="22" t="s">
        <v>345</v>
      </c>
      <c r="EN138" s="22" t="s">
        <v>345</v>
      </c>
      <c r="EO138" s="22" t="s">
        <v>345</v>
      </c>
      <c r="EP138" s="22" t="s">
        <v>345</v>
      </c>
      <c r="EQ138" s="22" t="s">
        <v>345</v>
      </c>
      <c r="ER138" s="22" t="s">
        <v>345</v>
      </c>
      <c r="ES138" s="22" t="s">
        <v>345</v>
      </c>
      <c r="ET138" s="22" t="s">
        <v>345</v>
      </c>
      <c r="EU138" s="22" t="s">
        <v>345</v>
      </c>
      <c r="EV138" s="22" t="s">
        <v>345</v>
      </c>
      <c r="EW138" s="22" t="s">
        <v>345</v>
      </c>
      <c r="EX138" s="22" t="s">
        <v>345</v>
      </c>
      <c r="EY138" s="22" t="s">
        <v>345</v>
      </c>
      <c r="EZ138" s="22" t="s">
        <v>345</v>
      </c>
      <c r="FA138" s="22" t="s">
        <v>345</v>
      </c>
      <c r="FB138" s="22" t="s">
        <v>345</v>
      </c>
      <c r="FC138" s="22" t="s">
        <v>345</v>
      </c>
      <c r="FD138" s="22" t="s">
        <v>345</v>
      </c>
      <c r="FE138" s="22" t="s">
        <v>345</v>
      </c>
      <c r="FF138" s="22" t="s">
        <v>345</v>
      </c>
      <c r="FG138" s="22" t="s">
        <v>345</v>
      </c>
      <c r="FH138" s="22" t="s">
        <v>345</v>
      </c>
      <c r="FI138" s="22" t="s">
        <v>345</v>
      </c>
      <c r="FJ138" s="22" t="s">
        <v>345</v>
      </c>
      <c r="FK138" s="22" t="s">
        <v>345</v>
      </c>
      <c r="FL138" s="22" t="s">
        <v>345</v>
      </c>
      <c r="FM138" s="22" t="s">
        <v>345</v>
      </c>
      <c r="FN138" s="22" t="s">
        <v>345</v>
      </c>
      <c r="FO138" s="22" t="s">
        <v>345</v>
      </c>
      <c r="FP138" s="22"/>
      <c r="FQ138" s="22" t="s">
        <v>345</v>
      </c>
      <c r="FR138" s="22" t="s">
        <v>345</v>
      </c>
      <c r="FS138" s="22" t="s">
        <v>345</v>
      </c>
      <c r="FT138" s="22" t="s">
        <v>345</v>
      </c>
      <c r="FU138" s="22" t="s">
        <v>345</v>
      </c>
      <c r="FV138" s="22" t="s">
        <v>345</v>
      </c>
      <c r="FW138" s="22" t="s">
        <v>345</v>
      </c>
      <c r="FX138" s="22" t="s">
        <v>345</v>
      </c>
      <c r="FY138" s="22" t="s">
        <v>345</v>
      </c>
      <c r="FZ138" s="22" t="s">
        <v>345</v>
      </c>
      <c r="GA138" s="63" t="s">
        <v>345</v>
      </c>
      <c r="GB138" s="22" t="s">
        <v>345</v>
      </c>
      <c r="GC138" s="63"/>
    </row>
    <row r="139" spans="1:185">
      <c r="A139" s="66">
        <v>1917</v>
      </c>
      <c r="B139" s="22">
        <v>2586.3004105695341</v>
      </c>
      <c r="C139" s="22">
        <v>3519.1106223314791</v>
      </c>
      <c r="D139" s="22">
        <v>3616.5814696485622</v>
      </c>
      <c r="E139" s="22">
        <v>1580.8889244558254</v>
      </c>
      <c r="F139" s="22">
        <v>2978.9271533292608</v>
      </c>
      <c r="G139" s="22">
        <v>2952.0790718184994</v>
      </c>
      <c r="H139" s="22">
        <v>2247.153255007695</v>
      </c>
      <c r="I139" s="22">
        <v>3626.6133152990683</v>
      </c>
      <c r="J139" s="22">
        <v>2361.3115719114462</v>
      </c>
      <c r="K139" s="22">
        <v>3010.5253780626931</v>
      </c>
      <c r="L139" s="22">
        <v>6820.6613912534913</v>
      </c>
      <c r="M139" s="22">
        <v>5421.0162183035136</v>
      </c>
      <c r="N139" s="63">
        <v>3479.5876389732175</v>
      </c>
      <c r="O139" s="74" t="s">
        <v>345</v>
      </c>
      <c r="P139" s="22">
        <v>848.2078853046595</v>
      </c>
      <c r="Q139" s="22">
        <v>1212.4895920066613</v>
      </c>
      <c r="R139" s="22">
        <v>2073.4227091442026</v>
      </c>
      <c r="S139" s="22">
        <v>2712.2093023255816</v>
      </c>
      <c r="T139" s="68" t="s">
        <v>345</v>
      </c>
      <c r="U139" s="22">
        <v>4791.1111111111113</v>
      </c>
      <c r="V139" s="22">
        <v>5008.192708333333</v>
      </c>
      <c r="W139" s="22">
        <v>4800.5808867947317</v>
      </c>
      <c r="X139" s="22">
        <v>5247.7368735370892</v>
      </c>
      <c r="Y139" s="63">
        <v>5194.9655233679641</v>
      </c>
      <c r="Z139" s="22" t="s">
        <v>345</v>
      </c>
      <c r="AA139" s="22" t="s">
        <v>345</v>
      </c>
      <c r="AB139" s="22" t="s">
        <v>345</v>
      </c>
      <c r="AC139" s="22" t="s">
        <v>345</v>
      </c>
      <c r="AD139" s="22" t="s">
        <v>345</v>
      </c>
      <c r="AE139" s="22" t="s">
        <v>345</v>
      </c>
      <c r="AF139" s="22" t="s">
        <v>345</v>
      </c>
      <c r="AG139" s="63" t="s">
        <v>345</v>
      </c>
      <c r="AH139" s="22" t="s">
        <v>345</v>
      </c>
      <c r="AI139" s="22" t="s">
        <v>345</v>
      </c>
      <c r="AJ139" s="22" t="s">
        <v>345</v>
      </c>
      <c r="AK139" s="22" t="s">
        <v>345</v>
      </c>
      <c r="AL139" s="22" t="s">
        <v>345</v>
      </c>
      <c r="AM139" s="22"/>
      <c r="AN139" s="22"/>
      <c r="AO139" s="63" t="s">
        <v>345</v>
      </c>
      <c r="AP139" s="22" t="s">
        <v>345</v>
      </c>
      <c r="AQ139" s="22" t="s">
        <v>345</v>
      </c>
      <c r="AR139" s="63" t="s">
        <v>345</v>
      </c>
      <c r="AS139" s="22" t="s">
        <v>345</v>
      </c>
      <c r="AT139" s="22" t="s">
        <v>345</v>
      </c>
      <c r="AU139" s="22" t="s">
        <v>345</v>
      </c>
      <c r="AV139" s="22" t="s">
        <v>345</v>
      </c>
      <c r="AW139" s="22" t="s">
        <v>345</v>
      </c>
      <c r="AX139" s="22" t="s">
        <v>345</v>
      </c>
      <c r="AY139" s="22" t="s">
        <v>345</v>
      </c>
      <c r="AZ139" s="22" t="s">
        <v>345</v>
      </c>
      <c r="BA139" s="22" t="s">
        <v>345</v>
      </c>
      <c r="BB139" s="22" t="s">
        <v>345</v>
      </c>
      <c r="BC139" s="22" t="s">
        <v>345</v>
      </c>
      <c r="BD139" s="22" t="s">
        <v>345</v>
      </c>
      <c r="BE139" s="22" t="s">
        <v>345</v>
      </c>
      <c r="BF139" s="22" t="s">
        <v>345</v>
      </c>
      <c r="BG139" s="22" t="s">
        <v>345</v>
      </c>
      <c r="BH139" s="63">
        <v>1084.8144783092825</v>
      </c>
      <c r="BI139" s="22">
        <v>2790.122291553062</v>
      </c>
      <c r="BJ139" s="22">
        <v>841.90890719726406</v>
      </c>
      <c r="BK139" s="22">
        <v>2923.3180816710769</v>
      </c>
      <c r="BL139" s="22">
        <v>930.021514403982</v>
      </c>
      <c r="BM139" s="22">
        <v>1783.2551908908238</v>
      </c>
      <c r="BN139" s="22">
        <v>1212.7518264334735</v>
      </c>
      <c r="BO139" s="22">
        <v>2717.4922600619198</v>
      </c>
      <c r="BP139" s="22">
        <v>1068.966435047055</v>
      </c>
      <c r="BQ139" s="63">
        <v>1484.1695284574801</v>
      </c>
      <c r="BR139" s="22" t="s">
        <v>345</v>
      </c>
      <c r="BS139" s="22" t="s">
        <v>345</v>
      </c>
      <c r="BT139" s="72"/>
      <c r="BU139" s="22" t="s">
        <v>345</v>
      </c>
      <c r="BV139" s="22">
        <v>865.24280059322052</v>
      </c>
      <c r="BW139" s="22" t="s">
        <v>345</v>
      </c>
      <c r="BX139" s="22" t="s">
        <v>345</v>
      </c>
      <c r="BY139" s="22" t="s">
        <v>345</v>
      </c>
      <c r="BZ139" s="22" t="s">
        <v>345</v>
      </c>
      <c r="CA139" s="22" t="s">
        <v>345</v>
      </c>
      <c r="CB139" s="22" t="s">
        <v>345</v>
      </c>
      <c r="CC139" s="22" t="s">
        <v>345</v>
      </c>
      <c r="CD139" s="22" t="s">
        <v>345</v>
      </c>
      <c r="CE139" s="22" t="s">
        <v>345</v>
      </c>
      <c r="CF139" s="22" t="s">
        <v>345</v>
      </c>
      <c r="CG139" s="63" t="s">
        <v>345</v>
      </c>
      <c r="CH139" s="22" t="s">
        <v>345</v>
      </c>
      <c r="CI139" s="63" t="s">
        <v>345</v>
      </c>
      <c r="CJ139" s="22" t="s">
        <v>345</v>
      </c>
      <c r="CK139" s="22">
        <v>696.65682414698165</v>
      </c>
      <c r="CL139" s="22">
        <v>850.42015865356211</v>
      </c>
      <c r="CM139" s="22">
        <v>1665.0631923140511</v>
      </c>
      <c r="CN139" s="22">
        <v>1147.7093206951029</v>
      </c>
      <c r="CO139" s="22">
        <v>624.46640889087223</v>
      </c>
      <c r="CP139" s="22" t="s">
        <v>345</v>
      </c>
      <c r="CQ139" s="22">
        <v>979.40193292966921</v>
      </c>
      <c r="CR139" s="22" t="s">
        <v>345</v>
      </c>
      <c r="CS139" s="22" t="s">
        <v>345</v>
      </c>
      <c r="CT139" s="22" t="s">
        <v>345</v>
      </c>
      <c r="CU139" s="22">
        <v>1033.5630806113277</v>
      </c>
      <c r="CV139" s="22" t="s">
        <v>345</v>
      </c>
      <c r="CW139" s="22" t="s">
        <v>345</v>
      </c>
      <c r="CX139" s="22">
        <v>1434.9665599996656</v>
      </c>
      <c r="CY139" s="22">
        <v>1217.6587301587301</v>
      </c>
      <c r="CZ139" s="63" t="s">
        <v>345</v>
      </c>
      <c r="DA139" s="22" t="s">
        <v>345</v>
      </c>
      <c r="DB139" s="22" t="s">
        <v>345</v>
      </c>
      <c r="DC139" s="22" t="s">
        <v>345</v>
      </c>
      <c r="DD139" s="22" t="s">
        <v>345</v>
      </c>
      <c r="DE139" s="22" t="s">
        <v>345</v>
      </c>
      <c r="DF139" s="22" t="s">
        <v>345</v>
      </c>
      <c r="DG139" s="22" t="s">
        <v>345</v>
      </c>
      <c r="DH139" s="63" t="s">
        <v>345</v>
      </c>
      <c r="DI139" s="22" t="s">
        <v>345</v>
      </c>
      <c r="DJ139" s="22" t="s">
        <v>345</v>
      </c>
      <c r="DK139" s="22" t="s">
        <v>345</v>
      </c>
      <c r="DL139" s="22" t="s">
        <v>345</v>
      </c>
      <c r="DM139" s="22" t="s">
        <v>345</v>
      </c>
      <c r="DN139" s="22" t="s">
        <v>345</v>
      </c>
      <c r="DO139" s="22" t="s">
        <v>345</v>
      </c>
      <c r="DP139" s="22" t="s">
        <v>345</v>
      </c>
      <c r="DQ139" s="22" t="s">
        <v>345</v>
      </c>
      <c r="DR139" s="22" t="s">
        <v>345</v>
      </c>
      <c r="DS139" s="22" t="s">
        <v>345</v>
      </c>
      <c r="DT139" s="22" t="s">
        <v>345</v>
      </c>
      <c r="DU139" s="22" t="s">
        <v>345</v>
      </c>
      <c r="DV139" s="22" t="s">
        <v>345</v>
      </c>
      <c r="DW139" s="22" t="s">
        <v>345</v>
      </c>
      <c r="DX139" s="63" t="s">
        <v>345</v>
      </c>
      <c r="DY139" s="63" t="s">
        <v>345</v>
      </c>
      <c r="DZ139" s="22" t="s">
        <v>345</v>
      </c>
      <c r="EA139" s="22" t="s">
        <v>345</v>
      </c>
      <c r="EB139" s="22" t="s">
        <v>345</v>
      </c>
      <c r="EC139" s="22" t="s">
        <v>345</v>
      </c>
      <c r="ED139" s="22" t="s">
        <v>345</v>
      </c>
      <c r="EE139" s="22" t="s">
        <v>345</v>
      </c>
      <c r="EF139" s="22" t="s">
        <v>345</v>
      </c>
      <c r="EG139" s="22" t="s">
        <v>345</v>
      </c>
      <c r="EH139" s="22" t="s">
        <v>345</v>
      </c>
      <c r="EI139" s="22" t="s">
        <v>345</v>
      </c>
      <c r="EJ139" s="22" t="s">
        <v>345</v>
      </c>
      <c r="EK139" s="22" t="s">
        <v>345</v>
      </c>
      <c r="EL139" s="22" t="s">
        <v>345</v>
      </c>
      <c r="EM139" s="22" t="s">
        <v>345</v>
      </c>
      <c r="EN139" s="22" t="s">
        <v>345</v>
      </c>
      <c r="EO139" s="22" t="s">
        <v>345</v>
      </c>
      <c r="EP139" s="22" t="s">
        <v>345</v>
      </c>
      <c r="EQ139" s="22" t="s">
        <v>345</v>
      </c>
      <c r="ER139" s="22" t="s">
        <v>345</v>
      </c>
      <c r="ES139" s="22" t="s">
        <v>345</v>
      </c>
      <c r="ET139" s="22" t="s">
        <v>345</v>
      </c>
      <c r="EU139" s="22" t="s">
        <v>345</v>
      </c>
      <c r="EV139" s="22" t="s">
        <v>345</v>
      </c>
      <c r="EW139" s="22" t="s">
        <v>345</v>
      </c>
      <c r="EX139" s="22" t="s">
        <v>345</v>
      </c>
      <c r="EY139" s="22" t="s">
        <v>345</v>
      </c>
      <c r="EZ139" s="22" t="s">
        <v>345</v>
      </c>
      <c r="FA139" s="22" t="s">
        <v>345</v>
      </c>
      <c r="FB139" s="22" t="s">
        <v>345</v>
      </c>
      <c r="FC139" s="22" t="s">
        <v>345</v>
      </c>
      <c r="FD139" s="22" t="s">
        <v>345</v>
      </c>
      <c r="FE139" s="22" t="s">
        <v>345</v>
      </c>
      <c r="FF139" s="22" t="s">
        <v>345</v>
      </c>
      <c r="FG139" s="22" t="s">
        <v>345</v>
      </c>
      <c r="FH139" s="22" t="s">
        <v>345</v>
      </c>
      <c r="FI139" s="22" t="s">
        <v>345</v>
      </c>
      <c r="FJ139" s="22" t="s">
        <v>345</v>
      </c>
      <c r="FK139" s="22" t="s">
        <v>345</v>
      </c>
      <c r="FL139" s="22" t="s">
        <v>345</v>
      </c>
      <c r="FM139" s="22" t="s">
        <v>345</v>
      </c>
      <c r="FN139" s="22" t="s">
        <v>345</v>
      </c>
      <c r="FO139" s="22" t="s">
        <v>345</v>
      </c>
      <c r="FP139" s="22"/>
      <c r="FQ139" s="22" t="s">
        <v>345</v>
      </c>
      <c r="FR139" s="22" t="s">
        <v>345</v>
      </c>
      <c r="FS139" s="22" t="s">
        <v>345</v>
      </c>
      <c r="FT139" s="22" t="s">
        <v>345</v>
      </c>
      <c r="FU139" s="22" t="s">
        <v>345</v>
      </c>
      <c r="FV139" s="22" t="s">
        <v>345</v>
      </c>
      <c r="FW139" s="22" t="s">
        <v>345</v>
      </c>
      <c r="FX139" s="22" t="s">
        <v>345</v>
      </c>
      <c r="FY139" s="22" t="s">
        <v>345</v>
      </c>
      <c r="FZ139" s="22" t="s">
        <v>345</v>
      </c>
      <c r="GA139" s="63" t="s">
        <v>345</v>
      </c>
      <c r="GB139" s="22" t="s">
        <v>345</v>
      </c>
      <c r="GC139" s="63"/>
    </row>
    <row r="140" spans="1:185">
      <c r="A140" s="66">
        <v>1918</v>
      </c>
      <c r="B140" s="22">
        <v>2554.8138631102806</v>
      </c>
      <c r="C140" s="22">
        <v>2861.2797650130551</v>
      </c>
      <c r="D140" s="22">
        <v>3458.5971563981038</v>
      </c>
      <c r="E140" s="22">
        <v>1369.8016</v>
      </c>
      <c r="F140" s="22">
        <v>2395.5287997509208</v>
      </c>
      <c r="G140" s="22">
        <v>2983.1574106718576</v>
      </c>
      <c r="H140" s="22">
        <v>2190.6681369860826</v>
      </c>
      <c r="I140" s="22">
        <v>3352.2193424170619</v>
      </c>
      <c r="J140" s="22">
        <v>2242.8816490908457</v>
      </c>
      <c r="K140" s="22">
        <v>2782.2451365656302</v>
      </c>
      <c r="L140" s="22">
        <v>6217.180240983047</v>
      </c>
      <c r="M140" s="22">
        <v>5459.3145679012341</v>
      </c>
      <c r="N140" s="63">
        <v>3337.2266590058762</v>
      </c>
      <c r="O140" s="74" t="s">
        <v>345</v>
      </c>
      <c r="P140" s="22">
        <v>1430.0711743772242</v>
      </c>
      <c r="Q140" s="22">
        <v>1149.6757026442708</v>
      </c>
      <c r="R140" s="22">
        <v>2045.0596658711215</v>
      </c>
      <c r="S140" s="22">
        <v>2633.3333333333335</v>
      </c>
      <c r="T140" s="68" t="s">
        <v>345</v>
      </c>
      <c r="U140" s="22">
        <v>4601.5500794912559</v>
      </c>
      <c r="V140" s="22">
        <v>4910.8494809688591</v>
      </c>
      <c r="W140" s="22">
        <v>4440.5946978743732</v>
      </c>
      <c r="X140" s="22">
        <v>5658.9843937575033</v>
      </c>
      <c r="Y140" s="63">
        <v>5521.8638386880857</v>
      </c>
      <c r="Z140" s="22" t="s">
        <v>345</v>
      </c>
      <c r="AA140" s="22" t="s">
        <v>345</v>
      </c>
      <c r="AB140" s="22" t="s">
        <v>345</v>
      </c>
      <c r="AC140" s="22" t="s">
        <v>345</v>
      </c>
      <c r="AD140" s="22" t="s">
        <v>345</v>
      </c>
      <c r="AE140" s="22" t="s">
        <v>345</v>
      </c>
      <c r="AF140" s="22" t="s">
        <v>345</v>
      </c>
      <c r="AG140" s="63" t="s">
        <v>345</v>
      </c>
      <c r="AH140" s="22" t="s">
        <v>345</v>
      </c>
      <c r="AI140" s="22" t="s">
        <v>345</v>
      </c>
      <c r="AJ140" s="22" t="s">
        <v>345</v>
      </c>
      <c r="AK140" s="22" t="s">
        <v>345</v>
      </c>
      <c r="AL140" s="22" t="s">
        <v>345</v>
      </c>
      <c r="AM140" s="22"/>
      <c r="AN140" s="22"/>
      <c r="AO140" s="63" t="s">
        <v>345</v>
      </c>
      <c r="AP140" s="22" t="s">
        <v>345</v>
      </c>
      <c r="AQ140" s="22" t="s">
        <v>345</v>
      </c>
      <c r="AR140" s="63" t="s">
        <v>345</v>
      </c>
      <c r="AS140" s="22" t="s">
        <v>345</v>
      </c>
      <c r="AT140" s="22" t="s">
        <v>345</v>
      </c>
      <c r="AU140" s="22" t="s">
        <v>345</v>
      </c>
      <c r="AV140" s="22" t="s">
        <v>345</v>
      </c>
      <c r="AW140" s="22" t="s">
        <v>345</v>
      </c>
      <c r="AX140" s="22" t="s">
        <v>345</v>
      </c>
      <c r="AY140" s="22" t="s">
        <v>345</v>
      </c>
      <c r="AZ140" s="22" t="s">
        <v>345</v>
      </c>
      <c r="BA140" s="22" t="s">
        <v>345</v>
      </c>
      <c r="BB140" s="22" t="s">
        <v>345</v>
      </c>
      <c r="BC140" s="22" t="s">
        <v>345</v>
      </c>
      <c r="BD140" s="22" t="s">
        <v>345</v>
      </c>
      <c r="BE140" s="22" t="s">
        <v>345</v>
      </c>
      <c r="BF140" s="22" t="s">
        <v>345</v>
      </c>
      <c r="BG140" s="22" t="s">
        <v>345</v>
      </c>
      <c r="BH140" s="63">
        <v>664.10117101625963</v>
      </c>
      <c r="BI140" s="22">
        <v>3247.8761443619833</v>
      </c>
      <c r="BJ140" s="22">
        <v>807.66449746926969</v>
      </c>
      <c r="BK140" s="22">
        <v>2925.87562415496</v>
      </c>
      <c r="BL140" s="22">
        <v>962.9212380951094</v>
      </c>
      <c r="BM140" s="22">
        <v>1796.4477211796245</v>
      </c>
      <c r="BN140" s="22">
        <v>1204.853519895059</v>
      </c>
      <c r="BO140" s="22">
        <v>2827.5075987841947</v>
      </c>
      <c r="BP140" s="22">
        <v>1057.4721723046137</v>
      </c>
      <c r="BQ140" s="63">
        <v>1532.5730937153564</v>
      </c>
      <c r="BR140" s="22" t="s">
        <v>345</v>
      </c>
      <c r="BS140" s="22" t="s">
        <v>345</v>
      </c>
      <c r="BT140" s="72"/>
      <c r="BU140" s="22" t="s">
        <v>345</v>
      </c>
      <c r="BV140" s="22">
        <v>873.89522859915292</v>
      </c>
      <c r="BW140" s="22" t="s">
        <v>345</v>
      </c>
      <c r="BX140" s="22" t="s">
        <v>345</v>
      </c>
      <c r="BY140" s="22" t="s">
        <v>345</v>
      </c>
      <c r="BZ140" s="22" t="s">
        <v>345</v>
      </c>
      <c r="CA140" s="22" t="s">
        <v>345</v>
      </c>
      <c r="CB140" s="22" t="s">
        <v>345</v>
      </c>
      <c r="CC140" s="22" t="s">
        <v>345</v>
      </c>
      <c r="CD140" s="22" t="s">
        <v>345</v>
      </c>
      <c r="CE140" s="22" t="s">
        <v>345</v>
      </c>
      <c r="CF140" s="22" t="s">
        <v>345</v>
      </c>
      <c r="CG140" s="63" t="s">
        <v>345</v>
      </c>
      <c r="CH140" s="22" t="s">
        <v>345</v>
      </c>
      <c r="CI140" s="63" t="s">
        <v>345</v>
      </c>
      <c r="CJ140" s="22" t="s">
        <v>345</v>
      </c>
      <c r="CK140" s="22">
        <v>607.02064896755155</v>
      </c>
      <c r="CL140" s="22">
        <v>867.26098464241875</v>
      </c>
      <c r="CM140" s="22">
        <v>1668.4133294464891</v>
      </c>
      <c r="CN140" s="22">
        <v>1285.6727695437373</v>
      </c>
      <c r="CO140" s="22">
        <v>667.97827758187179</v>
      </c>
      <c r="CP140" s="22" t="s">
        <v>345</v>
      </c>
      <c r="CQ140" s="22">
        <v>935.5947513092791</v>
      </c>
      <c r="CR140" s="22" t="s">
        <v>345</v>
      </c>
      <c r="CS140" s="22" t="s">
        <v>345</v>
      </c>
      <c r="CT140" s="22" t="s">
        <v>345</v>
      </c>
      <c r="CU140" s="22">
        <v>969.44770857814331</v>
      </c>
      <c r="CV140" s="22" t="s">
        <v>345</v>
      </c>
      <c r="CW140" s="22" t="s">
        <v>345</v>
      </c>
      <c r="CX140" s="22">
        <v>1334.476135909071</v>
      </c>
      <c r="CY140" s="22">
        <v>1107.4574280681152</v>
      </c>
      <c r="CZ140" s="63" t="s">
        <v>345</v>
      </c>
      <c r="DA140" s="22" t="s">
        <v>345</v>
      </c>
      <c r="DB140" s="22" t="s">
        <v>345</v>
      </c>
      <c r="DC140" s="22" t="s">
        <v>345</v>
      </c>
      <c r="DD140" s="22" t="s">
        <v>345</v>
      </c>
      <c r="DE140" s="22" t="s">
        <v>345</v>
      </c>
      <c r="DF140" s="22" t="s">
        <v>345</v>
      </c>
      <c r="DG140" s="22" t="s">
        <v>345</v>
      </c>
      <c r="DH140" s="63" t="s">
        <v>345</v>
      </c>
      <c r="DI140" s="22" t="s">
        <v>345</v>
      </c>
      <c r="DJ140" s="22" t="s">
        <v>345</v>
      </c>
      <c r="DK140" s="22" t="s">
        <v>345</v>
      </c>
      <c r="DL140" s="22" t="s">
        <v>345</v>
      </c>
      <c r="DM140" s="22" t="s">
        <v>345</v>
      </c>
      <c r="DN140" s="22" t="s">
        <v>345</v>
      </c>
      <c r="DO140" s="22" t="s">
        <v>345</v>
      </c>
      <c r="DP140" s="22" t="s">
        <v>345</v>
      </c>
      <c r="DQ140" s="22" t="s">
        <v>345</v>
      </c>
      <c r="DR140" s="22" t="s">
        <v>345</v>
      </c>
      <c r="DS140" s="22" t="s">
        <v>345</v>
      </c>
      <c r="DT140" s="22" t="s">
        <v>345</v>
      </c>
      <c r="DU140" s="22" t="s">
        <v>345</v>
      </c>
      <c r="DV140" s="22" t="s">
        <v>345</v>
      </c>
      <c r="DW140" s="22" t="s">
        <v>345</v>
      </c>
      <c r="DX140" s="63" t="s">
        <v>345</v>
      </c>
      <c r="DY140" s="63" t="s">
        <v>345</v>
      </c>
      <c r="DZ140" s="22" t="s">
        <v>345</v>
      </c>
      <c r="EA140" s="22" t="s">
        <v>345</v>
      </c>
      <c r="EB140" s="22" t="s">
        <v>345</v>
      </c>
      <c r="EC140" s="22" t="s">
        <v>345</v>
      </c>
      <c r="ED140" s="22" t="s">
        <v>345</v>
      </c>
      <c r="EE140" s="22" t="s">
        <v>345</v>
      </c>
      <c r="EF140" s="22" t="s">
        <v>345</v>
      </c>
      <c r="EG140" s="22" t="s">
        <v>345</v>
      </c>
      <c r="EH140" s="22" t="s">
        <v>345</v>
      </c>
      <c r="EI140" s="22" t="s">
        <v>345</v>
      </c>
      <c r="EJ140" s="22" t="s">
        <v>345</v>
      </c>
      <c r="EK140" s="22" t="s">
        <v>345</v>
      </c>
      <c r="EL140" s="22" t="s">
        <v>345</v>
      </c>
      <c r="EM140" s="22" t="s">
        <v>345</v>
      </c>
      <c r="EN140" s="22" t="s">
        <v>345</v>
      </c>
      <c r="EO140" s="22" t="s">
        <v>345</v>
      </c>
      <c r="EP140" s="22" t="s">
        <v>345</v>
      </c>
      <c r="EQ140" s="22" t="s">
        <v>345</v>
      </c>
      <c r="ER140" s="22" t="s">
        <v>345</v>
      </c>
      <c r="ES140" s="22" t="s">
        <v>345</v>
      </c>
      <c r="ET140" s="22" t="s">
        <v>345</v>
      </c>
      <c r="EU140" s="22" t="s">
        <v>345</v>
      </c>
      <c r="EV140" s="22" t="s">
        <v>345</v>
      </c>
      <c r="EW140" s="22" t="s">
        <v>345</v>
      </c>
      <c r="EX140" s="22" t="s">
        <v>345</v>
      </c>
      <c r="EY140" s="22" t="s">
        <v>345</v>
      </c>
      <c r="EZ140" s="22" t="s">
        <v>345</v>
      </c>
      <c r="FA140" s="22" t="s">
        <v>345</v>
      </c>
      <c r="FB140" s="22" t="s">
        <v>345</v>
      </c>
      <c r="FC140" s="22" t="s">
        <v>345</v>
      </c>
      <c r="FD140" s="22" t="s">
        <v>345</v>
      </c>
      <c r="FE140" s="22" t="s">
        <v>345</v>
      </c>
      <c r="FF140" s="22" t="s">
        <v>345</v>
      </c>
      <c r="FG140" s="22" t="s">
        <v>345</v>
      </c>
      <c r="FH140" s="22" t="s">
        <v>345</v>
      </c>
      <c r="FI140" s="22" t="s">
        <v>345</v>
      </c>
      <c r="FJ140" s="22" t="s">
        <v>345</v>
      </c>
      <c r="FK140" s="22" t="s">
        <v>345</v>
      </c>
      <c r="FL140" s="22" t="s">
        <v>345</v>
      </c>
      <c r="FM140" s="22" t="s">
        <v>345</v>
      </c>
      <c r="FN140" s="22" t="s">
        <v>345</v>
      </c>
      <c r="FO140" s="22" t="s">
        <v>345</v>
      </c>
      <c r="FP140" s="22">
        <v>1162.6058394160584</v>
      </c>
      <c r="FQ140" s="22" t="s">
        <v>345</v>
      </c>
      <c r="FR140" s="22" t="s">
        <v>345</v>
      </c>
      <c r="FS140" s="22" t="s">
        <v>345</v>
      </c>
      <c r="FT140" s="22" t="s">
        <v>345</v>
      </c>
      <c r="FU140" s="22" t="s">
        <v>345</v>
      </c>
      <c r="FV140" s="22" t="s">
        <v>345</v>
      </c>
      <c r="FW140" s="22" t="s">
        <v>345</v>
      </c>
      <c r="FX140" s="22" t="s">
        <v>345</v>
      </c>
      <c r="FY140" s="22" t="s">
        <v>345</v>
      </c>
      <c r="FZ140" s="22" t="s">
        <v>345</v>
      </c>
      <c r="GA140" s="63" t="s">
        <v>345</v>
      </c>
      <c r="GB140" s="22" t="s">
        <v>345</v>
      </c>
      <c r="GC140" s="63"/>
    </row>
    <row r="141" spans="1:185">
      <c r="A141" s="66">
        <v>1919</v>
      </c>
      <c r="B141" s="22">
        <v>2258.9981975967958</v>
      </c>
      <c r="C141" s="22">
        <v>3389.4199003670687</v>
      </c>
      <c r="D141" s="22">
        <v>3859.6283572767024</v>
      </c>
      <c r="E141" s="22">
        <v>1658.2293872313121</v>
      </c>
      <c r="F141" s="22">
        <v>2811.3751162790695</v>
      </c>
      <c r="G141" s="22">
        <v>2586.271821890432</v>
      </c>
      <c r="H141" s="22">
        <v>2102.7379989829501</v>
      </c>
      <c r="I141" s="22">
        <v>4121.8839088905215</v>
      </c>
      <c r="J141" s="22">
        <v>2601.9567881530925</v>
      </c>
      <c r="K141" s="22">
        <v>2824.6554766119634</v>
      </c>
      <c r="L141" s="22">
        <v>6175.7579360198342</v>
      </c>
      <c r="M141" s="22">
        <v>4870.4079167920236</v>
      </c>
      <c r="N141" s="63">
        <v>3217.3025527507248</v>
      </c>
      <c r="O141" s="74" t="s">
        <v>345</v>
      </c>
      <c r="P141" s="22">
        <v>1274.2049469964666</v>
      </c>
      <c r="Q141" s="22">
        <v>1173.2270386978907</v>
      </c>
      <c r="R141" s="22">
        <v>2044.0946375231142</v>
      </c>
      <c r="S141" s="22">
        <v>2489.884393063584</v>
      </c>
      <c r="T141" s="68" t="s">
        <v>345</v>
      </c>
      <c r="U141" s="22">
        <v>4715.5786635855957</v>
      </c>
      <c r="V141" s="22">
        <v>5282.7213389121343</v>
      </c>
      <c r="W141" s="22">
        <v>4019.3430042115119</v>
      </c>
      <c r="X141" s="22">
        <v>5680.4064926568881</v>
      </c>
      <c r="Y141" s="63">
        <v>5516.9273891486509</v>
      </c>
      <c r="Z141" s="22" t="s">
        <v>345</v>
      </c>
      <c r="AA141" s="22" t="s">
        <v>345</v>
      </c>
      <c r="AB141" s="22" t="s">
        <v>345</v>
      </c>
      <c r="AC141" s="22" t="s">
        <v>345</v>
      </c>
      <c r="AD141" s="22" t="s">
        <v>345</v>
      </c>
      <c r="AE141" s="22" t="s">
        <v>345</v>
      </c>
      <c r="AF141" s="22" t="s">
        <v>345</v>
      </c>
      <c r="AG141" s="68" t="s">
        <v>345</v>
      </c>
      <c r="AH141" s="22" t="s">
        <v>345</v>
      </c>
      <c r="AI141" s="22" t="s">
        <v>345</v>
      </c>
      <c r="AJ141" s="22" t="s">
        <v>345</v>
      </c>
      <c r="AK141" s="22" t="s">
        <v>345</v>
      </c>
      <c r="AL141" s="22" t="s">
        <v>345</v>
      </c>
      <c r="AM141" s="22"/>
      <c r="AN141" s="22"/>
      <c r="AO141" s="63" t="s">
        <v>345</v>
      </c>
      <c r="AP141" s="22" t="s">
        <v>345</v>
      </c>
      <c r="AQ141" s="22" t="s">
        <v>345</v>
      </c>
      <c r="AR141" s="63" t="s">
        <v>345</v>
      </c>
      <c r="AS141" s="22" t="s">
        <v>345</v>
      </c>
      <c r="AT141" s="22" t="s">
        <v>345</v>
      </c>
      <c r="AU141" s="22" t="s">
        <v>345</v>
      </c>
      <c r="AV141" s="22" t="s">
        <v>345</v>
      </c>
      <c r="AW141" s="22" t="s">
        <v>345</v>
      </c>
      <c r="AX141" s="22" t="s">
        <v>345</v>
      </c>
      <c r="AY141" s="22" t="s">
        <v>345</v>
      </c>
      <c r="AZ141" s="22" t="s">
        <v>345</v>
      </c>
      <c r="BA141" s="22" t="s">
        <v>345</v>
      </c>
      <c r="BB141" s="22" t="s">
        <v>345</v>
      </c>
      <c r="BC141" s="22" t="s">
        <v>345</v>
      </c>
      <c r="BD141" s="22" t="s">
        <v>345</v>
      </c>
      <c r="BE141" s="22" t="s">
        <v>345</v>
      </c>
      <c r="BF141" s="22" t="s">
        <v>345</v>
      </c>
      <c r="BG141" s="22" t="s">
        <v>345</v>
      </c>
      <c r="BH141" s="63">
        <v>572.54097466323253</v>
      </c>
      <c r="BI141" s="22">
        <v>3307.4861188410878</v>
      </c>
      <c r="BJ141" s="22">
        <v>895.24874231414196</v>
      </c>
      <c r="BK141" s="22">
        <v>2480.4902148232609</v>
      </c>
      <c r="BL141" s="22">
        <v>1022.26907330927</v>
      </c>
      <c r="BM141" s="22">
        <v>1809.7250167672703</v>
      </c>
      <c r="BN141" s="22">
        <v>1229.5400561433817</v>
      </c>
      <c r="BO141" s="22">
        <v>3134.9739000745712</v>
      </c>
      <c r="BP141" s="22">
        <v>982.77686245464088</v>
      </c>
      <c r="BQ141" s="63">
        <v>1560.4831768937593</v>
      </c>
      <c r="BR141" s="22" t="s">
        <v>345</v>
      </c>
      <c r="BS141" s="22" t="s">
        <v>345</v>
      </c>
      <c r="BT141" s="72"/>
      <c r="BU141" s="22" t="s">
        <v>345</v>
      </c>
      <c r="BV141" s="22">
        <v>891.37313317113592</v>
      </c>
      <c r="BW141" s="22" t="s">
        <v>345</v>
      </c>
      <c r="BX141" s="22" t="s">
        <v>345</v>
      </c>
      <c r="BY141" s="22" t="s">
        <v>345</v>
      </c>
      <c r="BZ141" s="22" t="s">
        <v>345</v>
      </c>
      <c r="CA141" s="22" t="s">
        <v>345</v>
      </c>
      <c r="CB141" s="22" t="s">
        <v>345</v>
      </c>
      <c r="CC141" s="22" t="s">
        <v>345</v>
      </c>
      <c r="CD141" s="22" t="s">
        <v>345</v>
      </c>
      <c r="CE141" s="22" t="s">
        <v>345</v>
      </c>
      <c r="CF141" s="22" t="s">
        <v>345</v>
      </c>
      <c r="CG141" s="63" t="s">
        <v>345</v>
      </c>
      <c r="CH141" s="22" t="s">
        <v>345</v>
      </c>
      <c r="CI141" s="63" t="s">
        <v>345</v>
      </c>
      <c r="CJ141" s="22" t="s">
        <v>345</v>
      </c>
      <c r="CK141" s="22">
        <v>690.23910907304287</v>
      </c>
      <c r="CL141" s="22">
        <v>937.17082373257699</v>
      </c>
      <c r="CM141" s="22">
        <v>1827.2143955984293</v>
      </c>
      <c r="CN141" s="22">
        <v>1212.4120889564722</v>
      </c>
      <c r="CO141" s="22">
        <v>706.20025561993839</v>
      </c>
      <c r="CP141" s="22" t="s">
        <v>345</v>
      </c>
      <c r="CQ141" s="22">
        <v>961.50834298460052</v>
      </c>
      <c r="CR141" s="22" t="s">
        <v>345</v>
      </c>
      <c r="CS141" s="22" t="s">
        <v>345</v>
      </c>
      <c r="CT141" s="22" t="s">
        <v>345</v>
      </c>
      <c r="CU141" s="22">
        <v>1157.5007198387561</v>
      </c>
      <c r="CV141" s="22" t="s">
        <v>345</v>
      </c>
      <c r="CW141" s="22" t="s">
        <v>345</v>
      </c>
      <c r="CX141" s="22">
        <v>1348.9316086260778</v>
      </c>
      <c r="CY141" s="22">
        <v>1166.4413979532728</v>
      </c>
      <c r="CZ141" s="63" t="s">
        <v>345</v>
      </c>
      <c r="DA141" s="22" t="s">
        <v>345</v>
      </c>
      <c r="DB141" s="22" t="s">
        <v>345</v>
      </c>
      <c r="DC141" s="22" t="s">
        <v>345</v>
      </c>
      <c r="DD141" s="22" t="s">
        <v>345</v>
      </c>
      <c r="DE141" s="22" t="s">
        <v>345</v>
      </c>
      <c r="DF141" s="22" t="s">
        <v>345</v>
      </c>
      <c r="DG141" s="22" t="s">
        <v>345</v>
      </c>
      <c r="DH141" s="63" t="s">
        <v>345</v>
      </c>
      <c r="DI141" s="22" t="s">
        <v>345</v>
      </c>
      <c r="DJ141" s="22" t="s">
        <v>345</v>
      </c>
      <c r="DK141" s="22" t="s">
        <v>345</v>
      </c>
      <c r="DL141" s="22" t="s">
        <v>345</v>
      </c>
      <c r="DM141" s="22" t="s">
        <v>345</v>
      </c>
      <c r="DN141" s="22" t="s">
        <v>345</v>
      </c>
      <c r="DO141" s="22" t="s">
        <v>345</v>
      </c>
      <c r="DP141" s="22" t="s">
        <v>345</v>
      </c>
      <c r="DQ141" s="22" t="s">
        <v>345</v>
      </c>
      <c r="DR141" s="22" t="s">
        <v>345</v>
      </c>
      <c r="DS141" s="22" t="s">
        <v>345</v>
      </c>
      <c r="DT141" s="22" t="s">
        <v>345</v>
      </c>
      <c r="DU141" s="22" t="s">
        <v>345</v>
      </c>
      <c r="DV141" s="22" t="s">
        <v>345</v>
      </c>
      <c r="DW141" s="22" t="s">
        <v>345</v>
      </c>
      <c r="DX141" s="63" t="s">
        <v>345</v>
      </c>
      <c r="DY141" s="63" t="s">
        <v>345</v>
      </c>
      <c r="DZ141" s="22" t="s">
        <v>345</v>
      </c>
      <c r="EA141" s="22" t="s">
        <v>345</v>
      </c>
      <c r="EB141" s="22" t="s">
        <v>345</v>
      </c>
      <c r="EC141" s="22" t="s">
        <v>345</v>
      </c>
      <c r="ED141" s="22" t="s">
        <v>345</v>
      </c>
      <c r="EE141" s="22" t="s">
        <v>345</v>
      </c>
      <c r="EF141" s="22" t="s">
        <v>345</v>
      </c>
      <c r="EG141" s="22" t="s">
        <v>345</v>
      </c>
      <c r="EH141" s="22" t="s">
        <v>345</v>
      </c>
      <c r="EI141" s="22" t="s">
        <v>345</v>
      </c>
      <c r="EJ141" s="22" t="s">
        <v>345</v>
      </c>
      <c r="EK141" s="22" t="s">
        <v>345</v>
      </c>
      <c r="EL141" s="22" t="s">
        <v>345</v>
      </c>
      <c r="EM141" s="22" t="s">
        <v>345</v>
      </c>
      <c r="EN141" s="22" t="s">
        <v>345</v>
      </c>
      <c r="EO141" s="22" t="s">
        <v>345</v>
      </c>
      <c r="EP141" s="22" t="s">
        <v>345</v>
      </c>
      <c r="EQ141" s="22" t="s">
        <v>345</v>
      </c>
      <c r="ER141" s="22" t="s">
        <v>345</v>
      </c>
      <c r="ES141" s="22" t="s">
        <v>345</v>
      </c>
      <c r="ET141" s="22" t="s">
        <v>345</v>
      </c>
      <c r="EU141" s="22" t="s">
        <v>345</v>
      </c>
      <c r="EV141" s="22" t="s">
        <v>345</v>
      </c>
      <c r="EW141" s="22" t="s">
        <v>345</v>
      </c>
      <c r="EX141" s="22" t="s">
        <v>345</v>
      </c>
      <c r="EY141" s="22" t="s">
        <v>345</v>
      </c>
      <c r="EZ141" s="22" t="s">
        <v>345</v>
      </c>
      <c r="FA141" s="22" t="s">
        <v>345</v>
      </c>
      <c r="FB141" s="22" t="s">
        <v>345</v>
      </c>
      <c r="FC141" s="22" t="s">
        <v>345</v>
      </c>
      <c r="FD141" s="22" t="s">
        <v>345</v>
      </c>
      <c r="FE141" s="22" t="s">
        <v>345</v>
      </c>
      <c r="FF141" s="22" t="s">
        <v>345</v>
      </c>
      <c r="FG141" s="22" t="s">
        <v>345</v>
      </c>
      <c r="FH141" s="22" t="s">
        <v>345</v>
      </c>
      <c r="FI141" s="22" t="s">
        <v>345</v>
      </c>
      <c r="FJ141" s="22" t="s">
        <v>345</v>
      </c>
      <c r="FK141" s="22" t="s">
        <v>345</v>
      </c>
      <c r="FL141" s="22" t="s">
        <v>345</v>
      </c>
      <c r="FM141" s="22" t="s">
        <v>345</v>
      </c>
      <c r="FN141" s="22" t="s">
        <v>345</v>
      </c>
      <c r="FO141" s="22" t="s">
        <v>345</v>
      </c>
      <c r="FP141" s="22"/>
      <c r="FQ141" s="22" t="s">
        <v>345</v>
      </c>
      <c r="FR141" s="22" t="s">
        <v>345</v>
      </c>
      <c r="FS141" s="22" t="s">
        <v>345</v>
      </c>
      <c r="FT141" s="22" t="s">
        <v>345</v>
      </c>
      <c r="FU141" s="22" t="s">
        <v>345</v>
      </c>
      <c r="FV141" s="22" t="s">
        <v>345</v>
      </c>
      <c r="FW141" s="22" t="s">
        <v>345</v>
      </c>
      <c r="FX141" s="22" t="s">
        <v>345</v>
      </c>
      <c r="FY141" s="22" t="s">
        <v>345</v>
      </c>
      <c r="FZ141" s="22" t="s">
        <v>345</v>
      </c>
      <c r="GA141" s="63" t="s">
        <v>345</v>
      </c>
      <c r="GB141" s="22" t="s">
        <v>345</v>
      </c>
      <c r="GC141" s="63"/>
    </row>
    <row r="142" spans="1:185">
      <c r="A142" s="66">
        <v>1920</v>
      </c>
      <c r="B142" s="22">
        <v>2412.31045701007</v>
      </c>
      <c r="C142" s="22">
        <v>3961.9935116525421</v>
      </c>
      <c r="D142" s="22">
        <v>3991.9895126465149</v>
      </c>
      <c r="E142" s="22">
        <v>1845.5298436003832</v>
      </c>
      <c r="F142" s="22">
        <v>3226.9209999999994</v>
      </c>
      <c r="G142" s="22">
        <v>2795.595625184747</v>
      </c>
      <c r="H142" s="22">
        <v>2152.7842846250815</v>
      </c>
      <c r="I142" s="22">
        <v>4219.9021612149527</v>
      </c>
      <c r="J142" s="22">
        <v>2739.0610630108922</v>
      </c>
      <c r="K142" s="22">
        <v>3004.1671707016167</v>
      </c>
      <c r="L142" s="22">
        <v>6567.9656154288477</v>
      </c>
      <c r="M142" s="22">
        <v>4547.9136285000313</v>
      </c>
      <c r="N142" s="63">
        <v>3333.4080814970448</v>
      </c>
      <c r="O142" s="74" t="s">
        <v>345</v>
      </c>
      <c r="P142" s="22">
        <v>1432.6315789473686</v>
      </c>
      <c r="Q142" s="22">
        <v>1229.2254105158399</v>
      </c>
      <c r="R142" s="22">
        <v>2177.1853805576488</v>
      </c>
      <c r="S142" s="22">
        <v>2536.3570914326851</v>
      </c>
      <c r="T142" s="68" t="s">
        <v>345</v>
      </c>
      <c r="U142" s="22">
        <v>4765.5841731989549</v>
      </c>
      <c r="V142" s="22">
        <v>5641.2497985495575</v>
      </c>
      <c r="W142" s="22">
        <v>3861.4762446010454</v>
      </c>
      <c r="X142" s="22">
        <v>5552.3273640778061</v>
      </c>
      <c r="Y142" s="63">
        <v>5397.0980879634935</v>
      </c>
      <c r="Z142" s="22" t="s">
        <v>345</v>
      </c>
      <c r="AA142" s="22" t="s">
        <v>345</v>
      </c>
      <c r="AB142" s="22">
        <v>1933.1937185477946</v>
      </c>
      <c r="AC142" s="22">
        <v>1708.8678782039105</v>
      </c>
      <c r="AD142" s="22" t="s">
        <v>345</v>
      </c>
      <c r="AE142" s="22" t="s">
        <v>345</v>
      </c>
      <c r="AF142" s="22">
        <v>949.37827671127479</v>
      </c>
      <c r="AG142" s="68" t="s">
        <v>345</v>
      </c>
      <c r="AH142" s="22" t="s">
        <v>345</v>
      </c>
      <c r="AI142" s="22" t="s">
        <v>345</v>
      </c>
      <c r="AJ142" s="22" t="s">
        <v>345</v>
      </c>
      <c r="AK142" s="22" t="s">
        <v>345</v>
      </c>
      <c r="AL142" s="22" t="s">
        <v>345</v>
      </c>
      <c r="AM142" s="22"/>
      <c r="AN142" s="22"/>
      <c r="AO142" s="63" t="s">
        <v>345</v>
      </c>
      <c r="AP142" s="22" t="s">
        <v>345</v>
      </c>
      <c r="AQ142" s="22" t="s">
        <v>345</v>
      </c>
      <c r="AR142" s="63" t="s">
        <v>345</v>
      </c>
      <c r="AS142" s="22" t="s">
        <v>345</v>
      </c>
      <c r="AT142" s="22" t="s">
        <v>345</v>
      </c>
      <c r="AU142" s="22" t="s">
        <v>345</v>
      </c>
      <c r="AV142" s="22" t="s">
        <v>345</v>
      </c>
      <c r="AW142" s="22" t="s">
        <v>345</v>
      </c>
      <c r="AX142" s="22" t="s">
        <v>345</v>
      </c>
      <c r="AY142" s="22" t="s">
        <v>345</v>
      </c>
      <c r="AZ142" s="22" t="s">
        <v>345</v>
      </c>
      <c r="BA142" s="22" t="s">
        <v>345</v>
      </c>
      <c r="BB142" s="22" t="s">
        <v>345</v>
      </c>
      <c r="BC142" s="22" t="s">
        <v>345</v>
      </c>
      <c r="BD142" s="22" t="s">
        <v>345</v>
      </c>
      <c r="BE142" s="22" t="s">
        <v>345</v>
      </c>
      <c r="BF142" s="22" t="s">
        <v>345</v>
      </c>
      <c r="BG142" s="22" t="s">
        <v>345</v>
      </c>
      <c r="BH142" s="63">
        <v>574.85895431773963</v>
      </c>
      <c r="BI142" s="22">
        <v>3473.0686694004016</v>
      </c>
      <c r="BJ142" s="22">
        <v>963.10757553641804</v>
      </c>
      <c r="BK142" s="22">
        <v>2768.1846225445261</v>
      </c>
      <c r="BL142" s="22">
        <v>1070.515420458358</v>
      </c>
      <c r="BM142" s="22">
        <v>1823.0872483221476</v>
      </c>
      <c r="BN142" s="22">
        <v>1226.226012793177</v>
      </c>
      <c r="BO142" s="22">
        <v>2673.9606126914659</v>
      </c>
      <c r="BP142" s="22">
        <v>1172.6913996345952</v>
      </c>
      <c r="BQ142" s="63">
        <v>1628.0491414579542</v>
      </c>
      <c r="BR142" s="22" t="s">
        <v>345</v>
      </c>
      <c r="BS142" s="22">
        <v>1623.8095238095239</v>
      </c>
      <c r="BT142" s="72"/>
      <c r="BU142" s="22" t="s">
        <v>345</v>
      </c>
      <c r="BV142" s="22">
        <v>909.20059583455861</v>
      </c>
      <c r="BW142" s="22">
        <v>932.47863247863245</v>
      </c>
      <c r="BX142" s="22">
        <v>1272.3857232310584</v>
      </c>
      <c r="BY142" s="22" t="s">
        <v>345</v>
      </c>
      <c r="BZ142" s="22">
        <v>1273.6111111111111</v>
      </c>
      <c r="CA142" s="22" t="s">
        <v>345</v>
      </c>
      <c r="CB142" s="22">
        <v>1264.0625</v>
      </c>
      <c r="CC142" s="22" t="s">
        <v>345</v>
      </c>
      <c r="CD142" s="22" t="s">
        <v>345</v>
      </c>
      <c r="CE142" s="22" t="s">
        <v>345</v>
      </c>
      <c r="CF142" s="22" t="s">
        <v>345</v>
      </c>
      <c r="CG142" s="63" t="s">
        <v>345</v>
      </c>
      <c r="CH142" s="22" t="s">
        <v>345</v>
      </c>
      <c r="CI142" s="63" t="s">
        <v>345</v>
      </c>
      <c r="CJ142" s="22" t="s">
        <v>345</v>
      </c>
      <c r="CK142" s="22">
        <v>634.98363874345557</v>
      </c>
      <c r="CL142" s="22">
        <v>899.1739103221521</v>
      </c>
      <c r="CM142" s="22">
        <v>1695.7542907305885</v>
      </c>
      <c r="CN142" s="22">
        <v>1289.1375291375291</v>
      </c>
      <c r="CO142" s="22">
        <v>609.70609554784699</v>
      </c>
      <c r="CP142" s="22" t="s">
        <v>345</v>
      </c>
      <c r="CQ142" s="22">
        <v>948.80179917679141</v>
      </c>
      <c r="CR142" s="22" t="s">
        <v>345</v>
      </c>
      <c r="CS142" s="22" t="s">
        <v>345</v>
      </c>
      <c r="CT142" s="22" t="s">
        <v>345</v>
      </c>
      <c r="CU142" s="22">
        <v>1110.296191819464</v>
      </c>
      <c r="CV142" s="22" t="s">
        <v>345</v>
      </c>
      <c r="CW142" s="22" t="s">
        <v>345</v>
      </c>
      <c r="CX142" s="22">
        <v>1460.1738757605422</v>
      </c>
      <c r="CY142" s="22">
        <v>1092</v>
      </c>
      <c r="CZ142" s="63" t="s">
        <v>345</v>
      </c>
      <c r="DA142" s="22" t="s">
        <v>345</v>
      </c>
      <c r="DB142" s="22" t="s">
        <v>345</v>
      </c>
      <c r="DC142" s="22" t="s">
        <v>345</v>
      </c>
      <c r="DD142" s="22" t="s">
        <v>345</v>
      </c>
      <c r="DE142" s="22" t="s">
        <v>345</v>
      </c>
      <c r="DF142" s="22" t="s">
        <v>345</v>
      </c>
      <c r="DG142" s="22" t="s">
        <v>345</v>
      </c>
      <c r="DH142" s="63" t="s">
        <v>345</v>
      </c>
      <c r="DI142" s="22" t="s">
        <v>345</v>
      </c>
      <c r="DJ142" s="22" t="s">
        <v>345</v>
      </c>
      <c r="DK142" s="22" t="s">
        <v>345</v>
      </c>
      <c r="DL142" s="22" t="s">
        <v>345</v>
      </c>
      <c r="DM142" s="22" t="s">
        <v>345</v>
      </c>
      <c r="DN142" s="22" t="s">
        <v>345</v>
      </c>
      <c r="DO142" s="22" t="s">
        <v>345</v>
      </c>
      <c r="DP142" s="22" t="s">
        <v>345</v>
      </c>
      <c r="DQ142" s="22" t="s">
        <v>345</v>
      </c>
      <c r="DR142" s="22" t="s">
        <v>345</v>
      </c>
      <c r="DS142" s="22" t="s">
        <v>345</v>
      </c>
      <c r="DT142" s="22" t="s">
        <v>345</v>
      </c>
      <c r="DU142" s="22" t="s">
        <v>345</v>
      </c>
      <c r="DV142" s="22" t="s">
        <v>345</v>
      </c>
      <c r="DW142" s="22" t="s">
        <v>345</v>
      </c>
      <c r="DX142" s="63" t="s">
        <v>345</v>
      </c>
      <c r="DY142" s="63" t="s">
        <v>345</v>
      </c>
      <c r="DZ142" s="22" t="s">
        <v>345</v>
      </c>
      <c r="EA142" s="22" t="s">
        <v>345</v>
      </c>
      <c r="EB142" s="22" t="s">
        <v>345</v>
      </c>
      <c r="EC142" s="22" t="s">
        <v>345</v>
      </c>
      <c r="ED142" s="22" t="s">
        <v>345</v>
      </c>
      <c r="EE142" s="22" t="s">
        <v>345</v>
      </c>
      <c r="EF142" s="22" t="s">
        <v>345</v>
      </c>
      <c r="EG142" s="22" t="s">
        <v>345</v>
      </c>
      <c r="EH142" s="22" t="s">
        <v>345</v>
      </c>
      <c r="EI142" s="22" t="s">
        <v>345</v>
      </c>
      <c r="EJ142" s="22" t="s">
        <v>345</v>
      </c>
      <c r="EK142" s="22" t="s">
        <v>345</v>
      </c>
      <c r="EL142" s="22" t="s">
        <v>345</v>
      </c>
      <c r="EM142" s="22" t="s">
        <v>345</v>
      </c>
      <c r="EN142" s="22" t="s">
        <v>345</v>
      </c>
      <c r="EO142" s="22" t="s">
        <v>345</v>
      </c>
      <c r="EP142" s="22" t="s">
        <v>345</v>
      </c>
      <c r="EQ142" s="22" t="s">
        <v>345</v>
      </c>
      <c r="ER142" s="22" t="s">
        <v>345</v>
      </c>
      <c r="ES142" s="22" t="s">
        <v>345</v>
      </c>
      <c r="ET142" s="22" t="s">
        <v>345</v>
      </c>
      <c r="EU142" s="22" t="s">
        <v>345</v>
      </c>
      <c r="EV142" s="22" t="s">
        <v>345</v>
      </c>
      <c r="EW142" s="22" t="s">
        <v>345</v>
      </c>
      <c r="EX142" s="22" t="s">
        <v>345</v>
      </c>
      <c r="EY142" s="22" t="s">
        <v>345</v>
      </c>
      <c r="EZ142" s="22" t="s">
        <v>345</v>
      </c>
      <c r="FA142" s="22" t="s">
        <v>345</v>
      </c>
      <c r="FB142" s="22" t="s">
        <v>345</v>
      </c>
      <c r="FC142" s="22" t="s">
        <v>345</v>
      </c>
      <c r="FD142" s="22" t="s">
        <v>345</v>
      </c>
      <c r="FE142" s="22" t="s">
        <v>345</v>
      </c>
      <c r="FF142" s="22" t="s">
        <v>345</v>
      </c>
      <c r="FG142" s="22" t="s">
        <v>345</v>
      </c>
      <c r="FH142" s="22" t="s">
        <v>345</v>
      </c>
      <c r="FI142" s="22" t="s">
        <v>345</v>
      </c>
      <c r="FJ142" s="22" t="s">
        <v>345</v>
      </c>
      <c r="FK142" s="22" t="s">
        <v>345</v>
      </c>
      <c r="FL142" s="22" t="s">
        <v>345</v>
      </c>
      <c r="FM142" s="22" t="s">
        <v>345</v>
      </c>
      <c r="FN142" s="22" t="s">
        <v>345</v>
      </c>
      <c r="FO142" s="22" t="s">
        <v>345</v>
      </c>
      <c r="FP142" s="22"/>
      <c r="FQ142" s="22" t="s">
        <v>345</v>
      </c>
      <c r="FR142" s="22" t="s">
        <v>345</v>
      </c>
      <c r="FS142" s="22" t="s">
        <v>345</v>
      </c>
      <c r="FT142" s="22" t="s">
        <v>345</v>
      </c>
      <c r="FU142" s="22" t="s">
        <v>345</v>
      </c>
      <c r="FV142" s="22" t="s">
        <v>345</v>
      </c>
      <c r="FW142" s="22" t="s">
        <v>345</v>
      </c>
      <c r="FX142" s="22" t="s">
        <v>345</v>
      </c>
      <c r="FY142" s="22" t="s">
        <v>345</v>
      </c>
      <c r="FZ142" s="22" t="s">
        <v>345</v>
      </c>
      <c r="GA142" s="63" t="s">
        <v>345</v>
      </c>
      <c r="GB142" s="22" t="s">
        <v>345</v>
      </c>
      <c r="GC142" s="63"/>
    </row>
    <row r="143" spans="1:185">
      <c r="A143" s="66">
        <v>1921</v>
      </c>
      <c r="B143" s="22">
        <v>2650.136070110701</v>
      </c>
      <c r="C143" s="22">
        <v>4056.3069029850744</v>
      </c>
      <c r="D143" s="22">
        <v>3826.0547945205481</v>
      </c>
      <c r="E143" s="22">
        <v>1884.4526813880127</v>
      </c>
      <c r="F143" s="22">
        <v>3074.6257645259939</v>
      </c>
      <c r="G143" s="22">
        <v>3077.8263199779126</v>
      </c>
      <c r="H143" s="22">
        <v>2079.5000125615616</v>
      </c>
      <c r="I143" s="22">
        <v>4431.3964744979057</v>
      </c>
      <c r="J143" s="22">
        <v>2442.8996652013498</v>
      </c>
      <c r="K143" s="22">
        <v>2849.5334279119911</v>
      </c>
      <c r="L143" s="22">
        <v>5543.013925804823</v>
      </c>
      <c r="M143" s="22">
        <v>4439.1513432564889</v>
      </c>
      <c r="N143" s="63">
        <v>3319.9266358647951</v>
      </c>
      <c r="O143" s="22">
        <v>2532.6227390180879</v>
      </c>
      <c r="P143" s="22">
        <v>1918.1086174404661</v>
      </c>
      <c r="Q143" s="22">
        <v>1289.902816669412</v>
      </c>
      <c r="R143" s="22">
        <v>2212.4141796272943</v>
      </c>
      <c r="S143" s="22">
        <v>2402.0100502512564</v>
      </c>
      <c r="T143" s="68">
        <v>3135.728964288156</v>
      </c>
      <c r="U143" s="22">
        <v>4910.822193737411</v>
      </c>
      <c r="V143" s="22">
        <v>5128.0870588235293</v>
      </c>
      <c r="W143" s="22">
        <v>3357.0101905183869</v>
      </c>
      <c r="X143" s="22">
        <v>5322.7335909107596</v>
      </c>
      <c r="Y143" s="63">
        <v>5160.42702520685</v>
      </c>
      <c r="Z143" s="22" t="s">
        <v>345</v>
      </c>
      <c r="AA143" s="22">
        <v>1000.1540929659824</v>
      </c>
      <c r="AB143" s="22">
        <v>2084.6455009776228</v>
      </c>
      <c r="AC143" s="22" t="s">
        <v>345</v>
      </c>
      <c r="AD143" s="22" t="s">
        <v>345</v>
      </c>
      <c r="AE143" s="22" t="s">
        <v>345</v>
      </c>
      <c r="AF143" s="22">
        <v>958.74161963583049</v>
      </c>
      <c r="AG143" s="68" t="s">
        <v>345</v>
      </c>
      <c r="AH143" s="22" t="s">
        <v>345</v>
      </c>
      <c r="AI143" s="22" t="s">
        <v>345</v>
      </c>
      <c r="AJ143" s="22" t="s">
        <v>345</v>
      </c>
      <c r="AK143" s="22" t="s">
        <v>345</v>
      </c>
      <c r="AL143" s="22" t="s">
        <v>345</v>
      </c>
      <c r="AM143" s="22"/>
      <c r="AN143" s="22"/>
      <c r="AO143" s="63" t="s">
        <v>345</v>
      </c>
      <c r="AP143" s="22" t="s">
        <v>345</v>
      </c>
      <c r="AQ143" s="22" t="s">
        <v>345</v>
      </c>
      <c r="AR143" s="63" t="s">
        <v>345</v>
      </c>
      <c r="AS143" s="22" t="s">
        <v>345</v>
      </c>
      <c r="AT143" s="22" t="s">
        <v>345</v>
      </c>
      <c r="AU143" s="22" t="s">
        <v>345</v>
      </c>
      <c r="AV143" s="22" t="s">
        <v>345</v>
      </c>
      <c r="AW143" s="22" t="s">
        <v>345</v>
      </c>
      <c r="AX143" s="22" t="s">
        <v>345</v>
      </c>
      <c r="AY143" s="22" t="s">
        <v>345</v>
      </c>
      <c r="AZ143" s="22" t="s">
        <v>345</v>
      </c>
      <c r="BA143" s="22" t="s">
        <v>345</v>
      </c>
      <c r="BB143" s="22" t="s">
        <v>345</v>
      </c>
      <c r="BC143" s="22" t="s">
        <v>345</v>
      </c>
      <c r="BD143" s="22" t="s">
        <v>345</v>
      </c>
      <c r="BE143" s="22" t="s">
        <v>345</v>
      </c>
      <c r="BF143" s="22" t="s">
        <v>345</v>
      </c>
      <c r="BG143" s="22" t="s">
        <v>345</v>
      </c>
      <c r="BH143" s="63">
        <v>526.18138157309227</v>
      </c>
      <c r="BI143" s="22">
        <v>3471.1273290716667</v>
      </c>
      <c r="BJ143" s="22">
        <v>963.35228288462224</v>
      </c>
      <c r="BK143" s="22">
        <v>2369.8028254886776</v>
      </c>
      <c r="BL143" s="22">
        <v>1109.7136823904073</v>
      </c>
      <c r="BM143" s="22">
        <v>1835.9180933199059</v>
      </c>
      <c r="BN143" s="22">
        <v>1257.1368597816961</v>
      </c>
      <c r="BO143" s="22">
        <v>2751.0699001426533</v>
      </c>
      <c r="BP143" s="22">
        <v>1213.9133680079228</v>
      </c>
      <c r="BQ143" s="63">
        <v>1618.4519697456112</v>
      </c>
      <c r="BR143" s="22" t="s">
        <v>345</v>
      </c>
      <c r="BS143" s="22">
        <v>1553.4883720930234</v>
      </c>
      <c r="BT143" s="72"/>
      <c r="BU143" s="22" t="s">
        <v>345</v>
      </c>
      <c r="BV143" s="22">
        <v>918.29260179290407</v>
      </c>
      <c r="BW143" s="22">
        <v>919.32773109243692</v>
      </c>
      <c r="BX143" s="22">
        <v>1382.280049566295</v>
      </c>
      <c r="BY143" s="22" t="s">
        <v>345</v>
      </c>
      <c r="BZ143" s="22">
        <v>1252.7027027027027</v>
      </c>
      <c r="CA143" s="22" t="s">
        <v>345</v>
      </c>
      <c r="CB143" s="22">
        <v>1312.5</v>
      </c>
      <c r="CC143" s="22" t="s">
        <v>345</v>
      </c>
      <c r="CD143" s="22" t="s">
        <v>345</v>
      </c>
      <c r="CE143" s="22" t="s">
        <v>345</v>
      </c>
      <c r="CF143" s="22" t="s">
        <v>345</v>
      </c>
      <c r="CG143" s="63" t="s">
        <v>345</v>
      </c>
      <c r="CH143" s="22" t="s">
        <v>345</v>
      </c>
      <c r="CI143" s="63" t="s">
        <v>345</v>
      </c>
      <c r="CJ143" s="22" t="s">
        <v>345</v>
      </c>
      <c r="CK143" s="22">
        <v>679.41750732183539</v>
      </c>
      <c r="CL143" s="22">
        <v>890.47501469488327</v>
      </c>
      <c r="CM143" s="22">
        <v>1859.5025314214904</v>
      </c>
      <c r="CN143" s="22">
        <v>1235.3640687888767</v>
      </c>
      <c r="CO143" s="22">
        <v>652.48007912521427</v>
      </c>
      <c r="CP143" s="22" t="s">
        <v>345</v>
      </c>
      <c r="CQ143" s="22">
        <v>978.81754385964871</v>
      </c>
      <c r="CR143" s="22" t="s">
        <v>345</v>
      </c>
      <c r="CS143" s="22">
        <v>710.86890705419319</v>
      </c>
      <c r="CT143" s="22" t="s">
        <v>345</v>
      </c>
      <c r="CU143" s="22">
        <v>1074.9032614704256</v>
      </c>
      <c r="CV143" s="22" t="s">
        <v>345</v>
      </c>
      <c r="CW143" s="22" t="s">
        <v>345</v>
      </c>
      <c r="CX143" s="22">
        <v>1586.5137859254769</v>
      </c>
      <c r="CY143" s="22">
        <v>1059.0120663650075</v>
      </c>
      <c r="CZ143" s="63" t="s">
        <v>345</v>
      </c>
      <c r="DA143" s="22" t="s">
        <v>345</v>
      </c>
      <c r="DB143" s="22" t="s">
        <v>345</v>
      </c>
      <c r="DC143" s="22" t="s">
        <v>345</v>
      </c>
      <c r="DD143" s="22" t="s">
        <v>345</v>
      </c>
      <c r="DE143" s="22" t="s">
        <v>345</v>
      </c>
      <c r="DF143" s="22" t="s">
        <v>345</v>
      </c>
      <c r="DG143" s="22" t="s">
        <v>345</v>
      </c>
      <c r="DH143" s="63" t="s">
        <v>345</v>
      </c>
      <c r="DI143" s="22" t="s">
        <v>345</v>
      </c>
      <c r="DJ143" s="22" t="s">
        <v>345</v>
      </c>
      <c r="DK143" s="22" t="s">
        <v>345</v>
      </c>
      <c r="DL143" s="22" t="s">
        <v>345</v>
      </c>
      <c r="DM143" s="22" t="s">
        <v>345</v>
      </c>
      <c r="DN143" s="22" t="s">
        <v>345</v>
      </c>
      <c r="DO143" s="22" t="s">
        <v>345</v>
      </c>
      <c r="DP143" s="22" t="s">
        <v>345</v>
      </c>
      <c r="DQ143" s="22" t="s">
        <v>345</v>
      </c>
      <c r="DR143" s="22" t="s">
        <v>345</v>
      </c>
      <c r="DS143" s="22" t="s">
        <v>345</v>
      </c>
      <c r="DT143" s="22" t="s">
        <v>345</v>
      </c>
      <c r="DU143" s="22" t="s">
        <v>345</v>
      </c>
      <c r="DV143" s="22" t="s">
        <v>345</v>
      </c>
      <c r="DW143" s="22" t="s">
        <v>345</v>
      </c>
      <c r="DX143" s="63" t="s">
        <v>345</v>
      </c>
      <c r="DY143" s="63" t="s">
        <v>345</v>
      </c>
      <c r="DZ143" s="22" t="s">
        <v>345</v>
      </c>
      <c r="EA143" s="22" t="s">
        <v>345</v>
      </c>
      <c r="EB143" s="22" t="s">
        <v>345</v>
      </c>
      <c r="EC143" s="22" t="s">
        <v>345</v>
      </c>
      <c r="ED143" s="22" t="s">
        <v>345</v>
      </c>
      <c r="EE143" s="22" t="s">
        <v>345</v>
      </c>
      <c r="EF143" s="22" t="s">
        <v>345</v>
      </c>
      <c r="EG143" s="22" t="s">
        <v>345</v>
      </c>
      <c r="EH143" s="22" t="s">
        <v>345</v>
      </c>
      <c r="EI143" s="22" t="s">
        <v>345</v>
      </c>
      <c r="EJ143" s="22" t="s">
        <v>345</v>
      </c>
      <c r="EK143" s="22" t="s">
        <v>345</v>
      </c>
      <c r="EL143" s="22" t="s">
        <v>345</v>
      </c>
      <c r="EM143" s="22" t="s">
        <v>345</v>
      </c>
      <c r="EN143" s="22" t="s">
        <v>345</v>
      </c>
      <c r="EO143" s="22" t="s">
        <v>345</v>
      </c>
      <c r="EP143" s="22" t="s">
        <v>345</v>
      </c>
      <c r="EQ143" s="22" t="s">
        <v>345</v>
      </c>
      <c r="ER143" s="22" t="s">
        <v>345</v>
      </c>
      <c r="ES143" s="22" t="s">
        <v>345</v>
      </c>
      <c r="ET143" s="22" t="s">
        <v>345</v>
      </c>
      <c r="EU143" s="22" t="s">
        <v>345</v>
      </c>
      <c r="EV143" s="22" t="s">
        <v>345</v>
      </c>
      <c r="EW143" s="22" t="s">
        <v>345</v>
      </c>
      <c r="EX143" s="22" t="s">
        <v>345</v>
      </c>
      <c r="EY143" s="22" t="s">
        <v>345</v>
      </c>
      <c r="EZ143" s="22" t="s">
        <v>345</v>
      </c>
      <c r="FA143" s="22" t="s">
        <v>345</v>
      </c>
      <c r="FB143" s="22" t="s">
        <v>345</v>
      </c>
      <c r="FC143" s="22" t="s">
        <v>345</v>
      </c>
      <c r="FD143" s="22" t="s">
        <v>345</v>
      </c>
      <c r="FE143" s="22" t="s">
        <v>345</v>
      </c>
      <c r="FF143" s="22" t="s">
        <v>345</v>
      </c>
      <c r="FG143" s="22" t="s">
        <v>345</v>
      </c>
      <c r="FH143" s="22" t="s">
        <v>345</v>
      </c>
      <c r="FI143" s="22" t="s">
        <v>345</v>
      </c>
      <c r="FJ143" s="22" t="s">
        <v>345</v>
      </c>
      <c r="FK143" s="22" t="s">
        <v>345</v>
      </c>
      <c r="FL143" s="22" t="s">
        <v>345</v>
      </c>
      <c r="FM143" s="22" t="s">
        <v>345</v>
      </c>
      <c r="FN143" s="22" t="s">
        <v>345</v>
      </c>
      <c r="FO143" s="22" t="s">
        <v>345</v>
      </c>
      <c r="FP143" s="22"/>
      <c r="FQ143" s="22" t="s">
        <v>345</v>
      </c>
      <c r="FR143" s="22" t="s">
        <v>345</v>
      </c>
      <c r="FS143" s="22" t="s">
        <v>345</v>
      </c>
      <c r="FT143" s="22" t="s">
        <v>345</v>
      </c>
      <c r="FU143" s="22" t="s">
        <v>345</v>
      </c>
      <c r="FV143" s="22" t="s">
        <v>345</v>
      </c>
      <c r="FW143" s="22" t="s">
        <v>345</v>
      </c>
      <c r="FX143" s="22" t="s">
        <v>345</v>
      </c>
      <c r="FY143" s="22" t="s">
        <v>345</v>
      </c>
      <c r="FZ143" s="22" t="s">
        <v>345</v>
      </c>
      <c r="GA143" s="63" t="s">
        <v>345</v>
      </c>
      <c r="GB143" s="22" t="s">
        <v>345</v>
      </c>
      <c r="GC143" s="63"/>
    </row>
    <row r="144" spans="1:185">
      <c r="A144" s="66">
        <v>1922</v>
      </c>
      <c r="B144" s="22">
        <v>2877.489430147059</v>
      </c>
      <c r="C144" s="22">
        <v>4413.4791969356756</v>
      </c>
      <c r="D144" s="22">
        <v>4166.351595424444</v>
      </c>
      <c r="E144" s="22">
        <v>2058.0143302180691</v>
      </c>
      <c r="F144" s="22">
        <v>3610.3923135464233</v>
      </c>
      <c r="G144" s="22">
        <v>3330.9854604200323</v>
      </c>
      <c r="H144" s="22">
        <v>2231.2317543495487</v>
      </c>
      <c r="I144" s="22">
        <v>4599.2150170648465</v>
      </c>
      <c r="J144" s="22">
        <v>2678.0801117008164</v>
      </c>
      <c r="K144" s="22">
        <v>3053.6398599968693</v>
      </c>
      <c r="L144" s="22">
        <v>6486.719299061594</v>
      </c>
      <c r="M144" s="22">
        <v>4636.935184350491</v>
      </c>
      <c r="N144" s="63">
        <v>3608.91295489913</v>
      </c>
      <c r="O144" s="22">
        <v>2598.2678214523653</v>
      </c>
      <c r="P144" s="22">
        <v>1963.4974533106961</v>
      </c>
      <c r="Q144" s="22">
        <v>1429.8730881874392</v>
      </c>
      <c r="R144" s="22">
        <v>2283.6138339189938</v>
      </c>
      <c r="S144" s="22">
        <v>2748.9270386266094</v>
      </c>
      <c r="T144" s="68">
        <v>3395.2715470673429</v>
      </c>
      <c r="U144" s="22">
        <v>5063.688554000717</v>
      </c>
      <c r="V144" s="22">
        <v>4841.1441717791422</v>
      </c>
      <c r="W144" s="22">
        <v>3793.1455399061028</v>
      </c>
      <c r="X144" s="22">
        <v>5539.843678722711</v>
      </c>
      <c r="Y144" s="63">
        <v>5385.2195366777059</v>
      </c>
      <c r="Z144" s="22" t="s">
        <v>345</v>
      </c>
      <c r="AA144" s="22" t="s">
        <v>345</v>
      </c>
      <c r="AB144" s="22">
        <v>2005.8839680582405</v>
      </c>
      <c r="AC144" s="22" t="s">
        <v>345</v>
      </c>
      <c r="AD144" s="22" t="s">
        <v>345</v>
      </c>
      <c r="AE144" s="22" t="s">
        <v>345</v>
      </c>
      <c r="AF144" s="22">
        <v>972.85560526344841</v>
      </c>
      <c r="AG144" s="68" t="s">
        <v>345</v>
      </c>
      <c r="AH144" s="22" t="s">
        <v>345</v>
      </c>
      <c r="AI144" s="22" t="s">
        <v>345</v>
      </c>
      <c r="AJ144" s="22" t="s">
        <v>345</v>
      </c>
      <c r="AK144" s="22" t="s">
        <v>345</v>
      </c>
      <c r="AL144" s="22" t="s">
        <v>345</v>
      </c>
      <c r="AM144" s="22"/>
      <c r="AN144" s="22"/>
      <c r="AO144" s="63" t="s">
        <v>345</v>
      </c>
      <c r="AP144" s="22" t="s">
        <v>345</v>
      </c>
      <c r="AQ144" s="22" t="s">
        <v>345</v>
      </c>
      <c r="AR144" s="63" t="s">
        <v>345</v>
      </c>
      <c r="AS144" s="22" t="s">
        <v>345</v>
      </c>
      <c r="AT144" s="22" t="s">
        <v>345</v>
      </c>
      <c r="AU144" s="22" t="s">
        <v>345</v>
      </c>
      <c r="AV144" s="22" t="s">
        <v>345</v>
      </c>
      <c r="AW144" s="22" t="s">
        <v>345</v>
      </c>
      <c r="AX144" s="22" t="s">
        <v>345</v>
      </c>
      <c r="AY144" s="22" t="s">
        <v>345</v>
      </c>
      <c r="AZ144" s="22" t="s">
        <v>345</v>
      </c>
      <c r="BA144" s="22" t="s">
        <v>345</v>
      </c>
      <c r="BB144" s="22" t="s">
        <v>345</v>
      </c>
      <c r="BC144" s="22" t="s">
        <v>345</v>
      </c>
      <c r="BD144" s="22" t="s">
        <v>345</v>
      </c>
      <c r="BE144" s="22" t="s">
        <v>345</v>
      </c>
      <c r="BF144" s="22" t="s">
        <v>345</v>
      </c>
      <c r="BG144" s="22" t="s">
        <v>345</v>
      </c>
      <c r="BH144" s="63">
        <v>610.78763896259829</v>
      </c>
      <c r="BI144" s="22">
        <v>3635.6400280585458</v>
      </c>
      <c r="BJ144" s="22">
        <v>1009.0743465769742</v>
      </c>
      <c r="BK144" s="22">
        <v>2425.782724526799</v>
      </c>
      <c r="BL144" s="22">
        <v>1161.391536323983</v>
      </c>
      <c r="BM144" s="22">
        <v>1850.3536254874743</v>
      </c>
      <c r="BN144" s="22">
        <v>1344.5638693675073</v>
      </c>
      <c r="BO144" s="22">
        <v>3078.1577110956036</v>
      </c>
      <c r="BP144" s="22">
        <v>1240.6508229782062</v>
      </c>
      <c r="BQ144" s="63">
        <v>1683.5078700147435</v>
      </c>
      <c r="BR144" s="22" t="s">
        <v>345</v>
      </c>
      <c r="BS144" s="22">
        <v>1690.6976744186047</v>
      </c>
      <c r="BT144" s="72"/>
      <c r="BU144" s="22" t="s">
        <v>345</v>
      </c>
      <c r="BV144" s="22">
        <v>927.47552781083323</v>
      </c>
      <c r="BW144" s="22">
        <v>950</v>
      </c>
      <c r="BX144" s="22">
        <v>1291.2323727774371</v>
      </c>
      <c r="BY144" s="22" t="s">
        <v>345</v>
      </c>
      <c r="BZ144" s="22">
        <v>1309.090909090909</v>
      </c>
      <c r="CA144" s="22" t="s">
        <v>345</v>
      </c>
      <c r="CB144" s="22">
        <v>1183.0769230769231</v>
      </c>
      <c r="CC144" s="22" t="s">
        <v>345</v>
      </c>
      <c r="CD144" s="22" t="s">
        <v>345</v>
      </c>
      <c r="CE144" s="22" t="s">
        <v>345</v>
      </c>
      <c r="CF144" s="22" t="s">
        <v>345</v>
      </c>
      <c r="CG144" s="63" t="s">
        <v>345</v>
      </c>
      <c r="CH144" s="22" t="s">
        <v>345</v>
      </c>
      <c r="CI144" s="63" t="s">
        <v>345</v>
      </c>
      <c r="CJ144" s="22" t="s">
        <v>345</v>
      </c>
      <c r="CK144" s="22">
        <v>701.0115979381444</v>
      </c>
      <c r="CL144" s="22">
        <v>904.79678727412909</v>
      </c>
      <c r="CM144" s="22">
        <v>1831.1224807285566</v>
      </c>
      <c r="CN144" s="22">
        <v>1357.2646504531992</v>
      </c>
      <c r="CO144" s="22">
        <v>594.48168631245699</v>
      </c>
      <c r="CP144" s="22" t="s">
        <v>345</v>
      </c>
      <c r="CQ144" s="22">
        <v>1083.9452708253459</v>
      </c>
      <c r="CR144" s="22" t="s">
        <v>345</v>
      </c>
      <c r="CS144" s="22" t="s">
        <v>345</v>
      </c>
      <c r="CT144" s="22" t="s">
        <v>345</v>
      </c>
      <c r="CU144" s="22">
        <v>1151.7036235803137</v>
      </c>
      <c r="CV144" s="22" t="s">
        <v>345</v>
      </c>
      <c r="CW144" s="22" t="s">
        <v>345</v>
      </c>
      <c r="CX144" s="22">
        <v>1622.8867432310303</v>
      </c>
      <c r="CY144" s="22">
        <v>1086.4542574995342</v>
      </c>
      <c r="CZ144" s="63" t="s">
        <v>345</v>
      </c>
      <c r="DA144" s="22" t="s">
        <v>345</v>
      </c>
      <c r="DB144" s="22" t="s">
        <v>345</v>
      </c>
      <c r="DC144" s="22" t="s">
        <v>345</v>
      </c>
      <c r="DD144" s="22" t="s">
        <v>345</v>
      </c>
      <c r="DE144" s="22" t="s">
        <v>345</v>
      </c>
      <c r="DF144" s="22" t="s">
        <v>345</v>
      </c>
      <c r="DG144" s="22" t="s">
        <v>345</v>
      </c>
      <c r="DH144" s="63" t="s">
        <v>345</v>
      </c>
      <c r="DI144" s="22" t="s">
        <v>345</v>
      </c>
      <c r="DJ144" s="22" t="s">
        <v>345</v>
      </c>
      <c r="DK144" s="22" t="s">
        <v>345</v>
      </c>
      <c r="DL144" s="22" t="s">
        <v>345</v>
      </c>
      <c r="DM144" s="22" t="s">
        <v>345</v>
      </c>
      <c r="DN144" s="22" t="s">
        <v>345</v>
      </c>
      <c r="DO144" s="22" t="s">
        <v>345</v>
      </c>
      <c r="DP144" s="22" t="s">
        <v>345</v>
      </c>
      <c r="DQ144" s="22" t="s">
        <v>345</v>
      </c>
      <c r="DR144" s="22" t="s">
        <v>345</v>
      </c>
      <c r="DS144" s="22" t="s">
        <v>345</v>
      </c>
      <c r="DT144" s="22" t="s">
        <v>345</v>
      </c>
      <c r="DU144" s="22" t="s">
        <v>345</v>
      </c>
      <c r="DV144" s="22" t="s">
        <v>345</v>
      </c>
      <c r="DW144" s="22" t="s">
        <v>345</v>
      </c>
      <c r="DX144" s="63" t="s">
        <v>345</v>
      </c>
      <c r="DY144" s="63" t="s">
        <v>345</v>
      </c>
      <c r="DZ144" s="22" t="s">
        <v>345</v>
      </c>
      <c r="EA144" s="22" t="s">
        <v>345</v>
      </c>
      <c r="EB144" s="22" t="s">
        <v>345</v>
      </c>
      <c r="EC144" s="22" t="s">
        <v>345</v>
      </c>
      <c r="ED144" s="22" t="s">
        <v>345</v>
      </c>
      <c r="EE144" s="22" t="s">
        <v>345</v>
      </c>
      <c r="EF144" s="22" t="s">
        <v>345</v>
      </c>
      <c r="EG144" s="22" t="s">
        <v>345</v>
      </c>
      <c r="EH144" s="22" t="s">
        <v>345</v>
      </c>
      <c r="EI144" s="22" t="s">
        <v>345</v>
      </c>
      <c r="EJ144" s="22" t="s">
        <v>345</v>
      </c>
      <c r="EK144" s="22" t="s">
        <v>345</v>
      </c>
      <c r="EL144" s="22" t="s">
        <v>345</v>
      </c>
      <c r="EM144" s="22" t="s">
        <v>345</v>
      </c>
      <c r="EN144" s="22" t="s">
        <v>345</v>
      </c>
      <c r="EO144" s="22" t="s">
        <v>345</v>
      </c>
      <c r="EP144" s="22" t="s">
        <v>345</v>
      </c>
      <c r="EQ144" s="22" t="s">
        <v>345</v>
      </c>
      <c r="ER144" s="22" t="s">
        <v>345</v>
      </c>
      <c r="ES144" s="22" t="s">
        <v>345</v>
      </c>
      <c r="ET144" s="22" t="s">
        <v>345</v>
      </c>
      <c r="EU144" s="22" t="s">
        <v>345</v>
      </c>
      <c r="EV144" s="22" t="s">
        <v>345</v>
      </c>
      <c r="EW144" s="22" t="s">
        <v>345</v>
      </c>
      <c r="EX144" s="22" t="s">
        <v>345</v>
      </c>
      <c r="EY144" s="22" t="s">
        <v>345</v>
      </c>
      <c r="EZ144" s="22" t="s">
        <v>345</v>
      </c>
      <c r="FA144" s="22" t="s">
        <v>345</v>
      </c>
      <c r="FB144" s="22" t="s">
        <v>345</v>
      </c>
      <c r="FC144" s="22" t="s">
        <v>345</v>
      </c>
      <c r="FD144" s="22" t="s">
        <v>345</v>
      </c>
      <c r="FE144" s="22" t="s">
        <v>345</v>
      </c>
      <c r="FF144" s="22" t="s">
        <v>345</v>
      </c>
      <c r="FG144" s="22" t="s">
        <v>345</v>
      </c>
      <c r="FH144" s="22" t="s">
        <v>345</v>
      </c>
      <c r="FI144" s="22" t="s">
        <v>345</v>
      </c>
      <c r="FJ144" s="22" t="s">
        <v>345</v>
      </c>
      <c r="FK144" s="22" t="s">
        <v>345</v>
      </c>
      <c r="FL144" s="22" t="s">
        <v>345</v>
      </c>
      <c r="FM144" s="22" t="s">
        <v>345</v>
      </c>
      <c r="FN144" s="22" t="s">
        <v>345</v>
      </c>
      <c r="FO144" s="22" t="s">
        <v>345</v>
      </c>
      <c r="FP144" s="22"/>
      <c r="FQ144" s="22" t="s">
        <v>345</v>
      </c>
      <c r="FR144" s="22" t="s">
        <v>345</v>
      </c>
      <c r="FS144" s="22" t="s">
        <v>345</v>
      </c>
      <c r="FT144" s="22" t="s">
        <v>345</v>
      </c>
      <c r="FU144" s="22" t="s">
        <v>345</v>
      </c>
      <c r="FV144" s="22" t="s">
        <v>345</v>
      </c>
      <c r="FW144" s="22" t="s">
        <v>345</v>
      </c>
      <c r="FX144" s="22" t="s">
        <v>345</v>
      </c>
      <c r="FY144" s="22" t="s">
        <v>345</v>
      </c>
      <c r="FZ144" s="22" t="s">
        <v>345</v>
      </c>
      <c r="GA144" s="63" t="s">
        <v>345</v>
      </c>
      <c r="GB144" s="22" t="s">
        <v>345</v>
      </c>
      <c r="GC144" s="63"/>
    </row>
    <row r="145" spans="1:185">
      <c r="A145" s="66">
        <v>1923</v>
      </c>
      <c r="B145" s="22">
        <v>2842.2196240256767</v>
      </c>
      <c r="C145" s="22">
        <v>4533.2403405370005</v>
      </c>
      <c r="D145" s="22">
        <v>4558.8110846245527</v>
      </c>
      <c r="E145" s="22">
        <v>2186.799259944496</v>
      </c>
      <c r="F145" s="22">
        <v>3753.525677031093</v>
      </c>
      <c r="G145" s="22">
        <v>2749.5786990225815</v>
      </c>
      <c r="H145" s="22">
        <v>2413.7767603629327</v>
      </c>
      <c r="I145" s="22">
        <v>4634.9986013986017</v>
      </c>
      <c r="J145" s="22">
        <v>2732.1248314814598</v>
      </c>
      <c r="K145" s="22">
        <v>3151.3392622988817</v>
      </c>
      <c r="L145" s="22">
        <v>6711.0948564028131</v>
      </c>
      <c r="M145" s="22">
        <v>4759.7096152121267</v>
      </c>
      <c r="N145" s="63">
        <v>3552.2289121014683</v>
      </c>
      <c r="O145" s="22">
        <v>2574.6516257465164</v>
      </c>
      <c r="P145" s="22">
        <v>1987.8535773710482</v>
      </c>
      <c r="Q145" s="22">
        <v>1473.4051100755264</v>
      </c>
      <c r="R145" s="22">
        <v>2289.9253902137593</v>
      </c>
      <c r="S145" s="22">
        <v>2696.1483594864476</v>
      </c>
      <c r="T145" s="68">
        <v>3347.6470276613622</v>
      </c>
      <c r="U145" s="22">
        <v>5192.0308934526938</v>
      </c>
      <c r="V145" s="22">
        <v>5144.4796380090493</v>
      </c>
      <c r="W145" s="22">
        <v>3975.9576490924815</v>
      </c>
      <c r="X145" s="22">
        <v>6164.1990354756335</v>
      </c>
      <c r="Y145" s="63">
        <v>5953.2268120560211</v>
      </c>
      <c r="Z145" s="22" t="s">
        <v>345</v>
      </c>
      <c r="AA145" s="22" t="s">
        <v>345</v>
      </c>
      <c r="AB145" s="22">
        <v>2150.6136464816118</v>
      </c>
      <c r="AC145" s="22" t="s">
        <v>345</v>
      </c>
      <c r="AD145" s="22" t="s">
        <v>345</v>
      </c>
      <c r="AE145" s="22" t="s">
        <v>345</v>
      </c>
      <c r="AF145" s="22">
        <v>1009.0200736578671</v>
      </c>
      <c r="AG145" s="68" t="s">
        <v>345</v>
      </c>
      <c r="AH145" s="22" t="s">
        <v>345</v>
      </c>
      <c r="AI145" s="22" t="s">
        <v>345</v>
      </c>
      <c r="AJ145" s="22" t="s">
        <v>345</v>
      </c>
      <c r="AK145" s="22" t="s">
        <v>345</v>
      </c>
      <c r="AL145" s="22" t="s">
        <v>345</v>
      </c>
      <c r="AM145" s="22"/>
      <c r="AN145" s="22"/>
      <c r="AO145" s="63" t="s">
        <v>345</v>
      </c>
      <c r="AP145" s="22" t="s">
        <v>345</v>
      </c>
      <c r="AQ145" s="22" t="s">
        <v>345</v>
      </c>
      <c r="AR145" s="63" t="s">
        <v>345</v>
      </c>
      <c r="AS145" s="22" t="s">
        <v>345</v>
      </c>
      <c r="AT145" s="22" t="s">
        <v>345</v>
      </c>
      <c r="AU145" s="22" t="s">
        <v>345</v>
      </c>
      <c r="AV145" s="22" t="s">
        <v>345</v>
      </c>
      <c r="AW145" s="22" t="s">
        <v>345</v>
      </c>
      <c r="AX145" s="22" t="s">
        <v>345</v>
      </c>
      <c r="AY145" s="22" t="s">
        <v>345</v>
      </c>
      <c r="AZ145" s="22" t="s">
        <v>345</v>
      </c>
      <c r="BA145" s="22" t="s">
        <v>345</v>
      </c>
      <c r="BB145" s="22" t="s">
        <v>345</v>
      </c>
      <c r="BC145" s="22" t="s">
        <v>345</v>
      </c>
      <c r="BD145" s="22" t="s">
        <v>345</v>
      </c>
      <c r="BE145" s="22" t="s">
        <v>345</v>
      </c>
      <c r="BF145" s="22" t="s">
        <v>345</v>
      </c>
      <c r="BG145" s="22" t="s">
        <v>345</v>
      </c>
      <c r="BH145" s="63">
        <v>703.50682514287894</v>
      </c>
      <c r="BI145" s="22">
        <v>3897.8587871454342</v>
      </c>
      <c r="BJ145" s="22">
        <v>1045.5950010300076</v>
      </c>
      <c r="BK145" s="22">
        <v>2884.6009834756219</v>
      </c>
      <c r="BL145" s="22">
        <v>1211.0167045908161</v>
      </c>
      <c r="BM145" s="22">
        <v>1884.1022971302141</v>
      </c>
      <c r="BN145" s="22">
        <v>1414.9369149369149</v>
      </c>
      <c r="BO145" s="22">
        <v>3169.9658703071673</v>
      </c>
      <c r="BP145" s="22">
        <v>1420.252064803999</v>
      </c>
      <c r="BQ145" s="63">
        <v>1784.9317630141838</v>
      </c>
      <c r="BR145" s="22" t="s">
        <v>345</v>
      </c>
      <c r="BS145" s="22">
        <v>1527.2727272727273</v>
      </c>
      <c r="BT145" s="72"/>
      <c r="BU145" s="22" t="s">
        <v>345</v>
      </c>
      <c r="BV145" s="22">
        <v>936.75028308894139</v>
      </c>
      <c r="BW145" s="22">
        <v>974.19354838709683</v>
      </c>
      <c r="BX145" s="22">
        <v>1405.3398058252426</v>
      </c>
      <c r="BY145" s="22" t="s">
        <v>345</v>
      </c>
      <c r="BZ145" s="22">
        <v>1252.5</v>
      </c>
      <c r="CA145" s="22" t="s">
        <v>345</v>
      </c>
      <c r="CB145" s="22">
        <v>1266.1538461538462</v>
      </c>
      <c r="CC145" s="22" t="s">
        <v>345</v>
      </c>
      <c r="CD145" s="22" t="s">
        <v>345</v>
      </c>
      <c r="CE145" s="22" t="s">
        <v>345</v>
      </c>
      <c r="CF145" s="22" t="s">
        <v>345</v>
      </c>
      <c r="CG145" s="63" t="s">
        <v>345</v>
      </c>
      <c r="CH145" s="22" t="s">
        <v>345</v>
      </c>
      <c r="CI145" s="63" t="s">
        <v>345</v>
      </c>
      <c r="CJ145" s="22" t="s">
        <v>345</v>
      </c>
      <c r="CK145" s="22">
        <v>671.27232142857144</v>
      </c>
      <c r="CL145" s="22">
        <v>912.08122646257618</v>
      </c>
      <c r="CM145" s="22">
        <v>1809.3504841465731</v>
      </c>
      <c r="CN145" s="22">
        <v>1249.8679344955096</v>
      </c>
      <c r="CO145" s="22">
        <v>631.44377407714262</v>
      </c>
      <c r="CP145" s="22" t="s">
        <v>345</v>
      </c>
      <c r="CQ145" s="22">
        <v>1103.7191760138046</v>
      </c>
      <c r="CR145" s="22" t="s">
        <v>345</v>
      </c>
      <c r="CS145" s="22" t="s">
        <v>345</v>
      </c>
      <c r="CT145" s="22" t="s">
        <v>345</v>
      </c>
      <c r="CU145" s="22">
        <v>1109.8174120137603</v>
      </c>
      <c r="CV145" s="22" t="s">
        <v>345</v>
      </c>
      <c r="CW145" s="22" t="s">
        <v>345</v>
      </c>
      <c r="CX145" s="22">
        <v>1644.336672317065</v>
      </c>
      <c r="CY145" s="22">
        <v>1065.6100258016957</v>
      </c>
      <c r="CZ145" s="63" t="s">
        <v>345</v>
      </c>
      <c r="DA145" s="22" t="s">
        <v>345</v>
      </c>
      <c r="DB145" s="22" t="s">
        <v>345</v>
      </c>
      <c r="DC145" s="22" t="s">
        <v>345</v>
      </c>
      <c r="DD145" s="22" t="s">
        <v>345</v>
      </c>
      <c r="DE145" s="22" t="s">
        <v>345</v>
      </c>
      <c r="DF145" s="22" t="s">
        <v>345</v>
      </c>
      <c r="DG145" s="22" t="s">
        <v>345</v>
      </c>
      <c r="DH145" s="63" t="s">
        <v>345</v>
      </c>
      <c r="DI145" s="22" t="s">
        <v>345</v>
      </c>
      <c r="DJ145" s="22" t="s">
        <v>345</v>
      </c>
      <c r="DK145" s="22" t="s">
        <v>345</v>
      </c>
      <c r="DL145" s="22" t="s">
        <v>345</v>
      </c>
      <c r="DM145" s="22" t="s">
        <v>345</v>
      </c>
      <c r="DN145" s="22" t="s">
        <v>345</v>
      </c>
      <c r="DO145" s="22" t="s">
        <v>345</v>
      </c>
      <c r="DP145" s="22" t="s">
        <v>345</v>
      </c>
      <c r="DQ145" s="22" t="s">
        <v>345</v>
      </c>
      <c r="DR145" s="22" t="s">
        <v>345</v>
      </c>
      <c r="DS145" s="22" t="s">
        <v>345</v>
      </c>
      <c r="DT145" s="22">
        <v>712.11356921524828</v>
      </c>
      <c r="DU145" s="22" t="s">
        <v>345</v>
      </c>
      <c r="DV145" s="22" t="s">
        <v>345</v>
      </c>
      <c r="DW145" s="22" t="s">
        <v>345</v>
      </c>
      <c r="DX145" s="63" t="s">
        <v>345</v>
      </c>
      <c r="DY145" s="63" t="s">
        <v>345</v>
      </c>
      <c r="DZ145" s="22" t="s">
        <v>345</v>
      </c>
      <c r="EA145" s="22" t="s">
        <v>345</v>
      </c>
      <c r="EB145" s="22" t="s">
        <v>345</v>
      </c>
      <c r="EC145" s="22" t="s">
        <v>345</v>
      </c>
      <c r="ED145" s="22" t="s">
        <v>345</v>
      </c>
      <c r="EE145" s="22" t="s">
        <v>345</v>
      </c>
      <c r="EF145" s="22" t="s">
        <v>345</v>
      </c>
      <c r="EG145" s="22" t="s">
        <v>345</v>
      </c>
      <c r="EH145" s="22" t="s">
        <v>345</v>
      </c>
      <c r="EI145" s="22" t="s">
        <v>345</v>
      </c>
      <c r="EJ145" s="22" t="s">
        <v>345</v>
      </c>
      <c r="EK145" s="22" t="s">
        <v>345</v>
      </c>
      <c r="EL145" s="22" t="s">
        <v>345</v>
      </c>
      <c r="EM145" s="22" t="s">
        <v>345</v>
      </c>
      <c r="EN145" s="22" t="s">
        <v>345</v>
      </c>
      <c r="EO145" s="22" t="s">
        <v>345</v>
      </c>
      <c r="EP145" s="22" t="s">
        <v>345</v>
      </c>
      <c r="EQ145" s="22" t="s">
        <v>345</v>
      </c>
      <c r="ER145" s="22" t="s">
        <v>345</v>
      </c>
      <c r="ES145" s="22" t="s">
        <v>345</v>
      </c>
      <c r="ET145" s="22" t="s">
        <v>345</v>
      </c>
      <c r="EU145" s="22" t="s">
        <v>345</v>
      </c>
      <c r="EV145" s="22" t="s">
        <v>345</v>
      </c>
      <c r="EW145" s="22" t="s">
        <v>345</v>
      </c>
      <c r="EX145" s="22" t="s">
        <v>345</v>
      </c>
      <c r="EY145" s="22" t="s">
        <v>345</v>
      </c>
      <c r="EZ145" s="22" t="s">
        <v>345</v>
      </c>
      <c r="FA145" s="22" t="s">
        <v>345</v>
      </c>
      <c r="FB145" s="22" t="s">
        <v>345</v>
      </c>
      <c r="FC145" s="22" t="s">
        <v>345</v>
      </c>
      <c r="FD145" s="22" t="s">
        <v>345</v>
      </c>
      <c r="FE145" s="22" t="s">
        <v>345</v>
      </c>
      <c r="FF145" s="22" t="s">
        <v>345</v>
      </c>
      <c r="FG145" s="22" t="s">
        <v>345</v>
      </c>
      <c r="FH145" s="22" t="s">
        <v>345</v>
      </c>
      <c r="FI145" s="22" t="s">
        <v>345</v>
      </c>
      <c r="FJ145" s="22" t="s">
        <v>345</v>
      </c>
      <c r="FK145" s="22" t="s">
        <v>345</v>
      </c>
      <c r="FL145" s="22" t="s">
        <v>345</v>
      </c>
      <c r="FM145" s="22" t="s">
        <v>345</v>
      </c>
      <c r="FN145" s="22" t="s">
        <v>345</v>
      </c>
      <c r="FO145" s="22" t="s">
        <v>345</v>
      </c>
      <c r="FP145" s="22"/>
      <c r="FQ145" s="22" t="s">
        <v>345</v>
      </c>
      <c r="FR145" s="22" t="s">
        <v>345</v>
      </c>
      <c r="FS145" s="22" t="s">
        <v>345</v>
      </c>
      <c r="FT145" s="22" t="s">
        <v>345</v>
      </c>
      <c r="FU145" s="22" t="s">
        <v>345</v>
      </c>
      <c r="FV145" s="22" t="s">
        <v>345</v>
      </c>
      <c r="FW145" s="22" t="s">
        <v>345</v>
      </c>
      <c r="FX145" s="22" t="s">
        <v>345</v>
      </c>
      <c r="FY145" s="22" t="s">
        <v>345</v>
      </c>
      <c r="FZ145" s="22" t="s">
        <v>345</v>
      </c>
      <c r="GA145" s="63" t="s">
        <v>345</v>
      </c>
      <c r="GB145" s="22" t="s">
        <v>345</v>
      </c>
      <c r="GC145" s="63"/>
    </row>
    <row r="146" spans="1:185">
      <c r="A146" s="66">
        <v>1924</v>
      </c>
      <c r="B146" s="22">
        <v>3162.7758305394696</v>
      </c>
      <c r="C146" s="22">
        <v>4637.7883742052672</v>
      </c>
      <c r="D146" s="22">
        <v>4528.1941575686042</v>
      </c>
      <c r="E146" s="22">
        <v>2224.0437041564792</v>
      </c>
      <c r="F146" s="22">
        <v>4179.4635078144374</v>
      </c>
      <c r="G146" s="22">
        <v>3198.8292900776751</v>
      </c>
      <c r="H146" s="22">
        <v>2456.9802709350438</v>
      </c>
      <c r="I146" s="22">
        <v>4895.4949063876657</v>
      </c>
      <c r="J146" s="22">
        <v>2715.1208223831809</v>
      </c>
      <c r="K146" s="22">
        <v>3366.4987589377129</v>
      </c>
      <c r="L146" s="22">
        <v>7226.3940594934638</v>
      </c>
      <c r="M146" s="22">
        <v>4920.9420460870533</v>
      </c>
      <c r="N146" s="63">
        <v>3827.7604516779884</v>
      </c>
      <c r="O146" s="22">
        <v>2569.0515806988351</v>
      </c>
      <c r="P146" s="22">
        <v>2056.8333333333335</v>
      </c>
      <c r="Q146" s="22">
        <v>1401.2698412698412</v>
      </c>
      <c r="R146" s="22">
        <v>2331.0072953011008</v>
      </c>
      <c r="S146" s="22">
        <v>2894.1009239516702</v>
      </c>
      <c r="T146" s="68">
        <v>3587.3262231296926</v>
      </c>
      <c r="U146" s="22">
        <v>5417.4256745145212</v>
      </c>
      <c r="V146" s="22">
        <v>5142.9488888888882</v>
      </c>
      <c r="W146" s="22">
        <v>3977.0193740685545</v>
      </c>
      <c r="X146" s="22">
        <v>6232.5506730215266</v>
      </c>
      <c r="Y146" s="63">
        <v>6023.5632812440417</v>
      </c>
      <c r="Z146" s="22" t="s">
        <v>345</v>
      </c>
      <c r="AA146" s="22">
        <v>1025.9455750173825</v>
      </c>
      <c r="AB146" s="22">
        <v>2352.7875716463477</v>
      </c>
      <c r="AC146" s="22">
        <v>1912.0627627432018</v>
      </c>
      <c r="AD146" s="22" t="s">
        <v>345</v>
      </c>
      <c r="AE146" s="22" t="s">
        <v>345</v>
      </c>
      <c r="AF146" s="22">
        <v>1066.1900675999109</v>
      </c>
      <c r="AG146" s="68" t="s">
        <v>345</v>
      </c>
      <c r="AH146" s="22" t="s">
        <v>345</v>
      </c>
      <c r="AI146" s="22" t="s">
        <v>345</v>
      </c>
      <c r="AJ146" s="22" t="s">
        <v>345</v>
      </c>
      <c r="AK146" s="22" t="s">
        <v>345</v>
      </c>
      <c r="AL146" s="22" t="s">
        <v>345</v>
      </c>
      <c r="AM146" s="22"/>
      <c r="AN146" s="22"/>
      <c r="AO146" s="63" t="s">
        <v>345</v>
      </c>
      <c r="AP146" s="22" t="s">
        <v>345</v>
      </c>
      <c r="AQ146" s="22" t="s">
        <v>345</v>
      </c>
      <c r="AR146" s="63" t="s">
        <v>345</v>
      </c>
      <c r="AS146" s="22" t="s">
        <v>345</v>
      </c>
      <c r="AT146" s="22" t="s">
        <v>345</v>
      </c>
      <c r="AU146" s="22" t="s">
        <v>345</v>
      </c>
      <c r="AV146" s="22" t="s">
        <v>345</v>
      </c>
      <c r="AW146" s="22" t="s">
        <v>345</v>
      </c>
      <c r="AX146" s="22" t="s">
        <v>345</v>
      </c>
      <c r="AY146" s="22" t="s">
        <v>345</v>
      </c>
      <c r="AZ146" s="22" t="s">
        <v>345</v>
      </c>
      <c r="BA146" s="22" t="s">
        <v>345</v>
      </c>
      <c r="BB146" s="22" t="s">
        <v>345</v>
      </c>
      <c r="BC146" s="22" t="s">
        <v>345</v>
      </c>
      <c r="BD146" s="22" t="s">
        <v>345</v>
      </c>
      <c r="BE146" s="22" t="s">
        <v>345</v>
      </c>
      <c r="BF146" s="22" t="s">
        <v>345</v>
      </c>
      <c r="BG146" s="22" t="s">
        <v>345</v>
      </c>
      <c r="BH146" s="63">
        <v>891.26317715794721</v>
      </c>
      <c r="BI146" s="22">
        <v>4055.2621749839259</v>
      </c>
      <c r="BJ146" s="22">
        <v>1023.920869360428</v>
      </c>
      <c r="BK146" s="22">
        <v>3061.6796835366131</v>
      </c>
      <c r="BL146" s="22">
        <v>1255.0130775937228</v>
      </c>
      <c r="BM146" s="22">
        <v>1825.0368377218272</v>
      </c>
      <c r="BN146" s="22">
        <v>1524.0384615384614</v>
      </c>
      <c r="BO146" s="22">
        <v>3397.1962616822429</v>
      </c>
      <c r="BP146" s="22">
        <v>1630.0261661491008</v>
      </c>
      <c r="BQ146" s="63">
        <v>1822.1913719096938</v>
      </c>
      <c r="BR146" s="22" t="s">
        <v>345</v>
      </c>
      <c r="BS146" s="22">
        <v>1708.8888888888889</v>
      </c>
      <c r="BT146" s="72"/>
      <c r="BU146" s="22" t="s">
        <v>345</v>
      </c>
      <c r="BV146" s="22">
        <v>946.11778591983079</v>
      </c>
      <c r="BW146" s="22">
        <v>1017.3228346456693</v>
      </c>
      <c r="BX146" s="22">
        <v>1503.9039039039039</v>
      </c>
      <c r="BY146" s="22" t="s">
        <v>345</v>
      </c>
      <c r="BZ146" s="22">
        <v>1141.4634146341461</v>
      </c>
      <c r="CA146" s="22" t="s">
        <v>345</v>
      </c>
      <c r="CB146" s="22">
        <v>1321.2121212121212</v>
      </c>
      <c r="CC146" s="22" t="s">
        <v>345</v>
      </c>
      <c r="CD146" s="22" t="s">
        <v>345</v>
      </c>
      <c r="CE146" s="22" t="s">
        <v>345</v>
      </c>
      <c r="CF146" s="22" t="s">
        <v>345</v>
      </c>
      <c r="CG146" s="63" t="s">
        <v>345</v>
      </c>
      <c r="CH146" s="22" t="s">
        <v>345</v>
      </c>
      <c r="CI146" s="63" t="s">
        <v>345</v>
      </c>
      <c r="CJ146" s="22" t="s">
        <v>345</v>
      </c>
      <c r="CK146" s="22">
        <v>697.07293969055888</v>
      </c>
      <c r="CL146" s="22">
        <v>948.04808067290264</v>
      </c>
      <c r="CM146" s="22">
        <v>1836.3172136455032</v>
      </c>
      <c r="CN146" s="22">
        <v>1338.4296449857475</v>
      </c>
      <c r="CO146" s="22">
        <v>630.18328483754851</v>
      </c>
      <c r="CP146" s="22" t="s">
        <v>345</v>
      </c>
      <c r="CQ146" s="22">
        <v>1184.7475678334504</v>
      </c>
      <c r="CR146" s="22" t="s">
        <v>345</v>
      </c>
      <c r="CS146" s="22" t="s">
        <v>345</v>
      </c>
      <c r="CT146" s="22" t="s">
        <v>345</v>
      </c>
      <c r="CU146" s="22">
        <v>1060.0569505565622</v>
      </c>
      <c r="CV146" s="22" t="s">
        <v>345</v>
      </c>
      <c r="CW146" s="22" t="s">
        <v>345</v>
      </c>
      <c r="CX146" s="22">
        <v>1639.5492835362941</v>
      </c>
      <c r="CY146" s="22">
        <v>1127.6595744680851</v>
      </c>
      <c r="CZ146" s="63" t="s">
        <v>345</v>
      </c>
      <c r="DA146" s="22" t="s">
        <v>345</v>
      </c>
      <c r="DB146" s="22" t="s">
        <v>345</v>
      </c>
      <c r="DC146" s="22" t="s">
        <v>345</v>
      </c>
      <c r="DD146" s="22" t="s">
        <v>345</v>
      </c>
      <c r="DE146" s="22" t="s">
        <v>345</v>
      </c>
      <c r="DF146" s="22" t="s">
        <v>345</v>
      </c>
      <c r="DG146" s="22" t="s">
        <v>345</v>
      </c>
      <c r="DH146" s="63" t="s">
        <v>345</v>
      </c>
      <c r="DI146" s="22" t="s">
        <v>345</v>
      </c>
      <c r="DJ146" s="22" t="s">
        <v>345</v>
      </c>
      <c r="DK146" s="22" t="s">
        <v>345</v>
      </c>
      <c r="DL146" s="22" t="s">
        <v>345</v>
      </c>
      <c r="DM146" s="22" t="s">
        <v>345</v>
      </c>
      <c r="DN146" s="22" t="s">
        <v>345</v>
      </c>
      <c r="DO146" s="22" t="s">
        <v>345</v>
      </c>
      <c r="DP146" s="22" t="s">
        <v>345</v>
      </c>
      <c r="DQ146" s="22" t="s">
        <v>345</v>
      </c>
      <c r="DR146" s="22" t="s">
        <v>345</v>
      </c>
      <c r="DS146" s="22" t="s">
        <v>345</v>
      </c>
      <c r="DT146" s="22">
        <v>846.14833906071021</v>
      </c>
      <c r="DU146" s="22" t="s">
        <v>345</v>
      </c>
      <c r="DV146" s="22" t="s">
        <v>345</v>
      </c>
      <c r="DW146" s="22" t="s">
        <v>345</v>
      </c>
      <c r="DX146" s="63" t="s">
        <v>345</v>
      </c>
      <c r="DY146" s="63" t="s">
        <v>345</v>
      </c>
      <c r="DZ146" s="22" t="s">
        <v>345</v>
      </c>
      <c r="EA146" s="22" t="s">
        <v>345</v>
      </c>
      <c r="EB146" s="22" t="s">
        <v>345</v>
      </c>
      <c r="EC146" s="22" t="s">
        <v>345</v>
      </c>
      <c r="ED146" s="22" t="s">
        <v>345</v>
      </c>
      <c r="EE146" s="22" t="s">
        <v>345</v>
      </c>
      <c r="EF146" s="22" t="s">
        <v>345</v>
      </c>
      <c r="EG146" s="22" t="s">
        <v>345</v>
      </c>
      <c r="EH146" s="22" t="s">
        <v>345</v>
      </c>
      <c r="EI146" s="22" t="s">
        <v>345</v>
      </c>
      <c r="EJ146" s="22" t="s">
        <v>345</v>
      </c>
      <c r="EK146" s="22" t="s">
        <v>345</v>
      </c>
      <c r="EL146" s="22" t="s">
        <v>345</v>
      </c>
      <c r="EM146" s="22" t="s">
        <v>345</v>
      </c>
      <c r="EN146" s="22" t="s">
        <v>345</v>
      </c>
      <c r="EO146" s="22" t="s">
        <v>345</v>
      </c>
      <c r="EP146" s="22" t="s">
        <v>345</v>
      </c>
      <c r="EQ146" s="22" t="s">
        <v>345</v>
      </c>
      <c r="ER146" s="22" t="s">
        <v>345</v>
      </c>
      <c r="ES146" s="22" t="s">
        <v>345</v>
      </c>
      <c r="ET146" s="22" t="s">
        <v>345</v>
      </c>
      <c r="EU146" s="22" t="s">
        <v>345</v>
      </c>
      <c r="EV146" s="22" t="s">
        <v>345</v>
      </c>
      <c r="EW146" s="22" t="s">
        <v>345</v>
      </c>
      <c r="EX146" s="22" t="s">
        <v>345</v>
      </c>
      <c r="EY146" s="22" t="s">
        <v>345</v>
      </c>
      <c r="EZ146" s="22" t="s">
        <v>345</v>
      </c>
      <c r="FA146" s="22" t="s">
        <v>345</v>
      </c>
      <c r="FB146" s="22" t="s">
        <v>345</v>
      </c>
      <c r="FC146" s="22" t="s">
        <v>345</v>
      </c>
      <c r="FD146" s="22" t="s">
        <v>345</v>
      </c>
      <c r="FE146" s="22" t="s">
        <v>345</v>
      </c>
      <c r="FF146" s="22" t="s">
        <v>345</v>
      </c>
      <c r="FG146" s="22" t="s">
        <v>345</v>
      </c>
      <c r="FH146" s="22" t="s">
        <v>345</v>
      </c>
      <c r="FI146" s="22" t="s">
        <v>345</v>
      </c>
      <c r="FJ146" s="22" t="s">
        <v>345</v>
      </c>
      <c r="FK146" s="22" t="s">
        <v>345</v>
      </c>
      <c r="FL146" s="22" t="s">
        <v>345</v>
      </c>
      <c r="FM146" s="22" t="s">
        <v>345</v>
      </c>
      <c r="FN146" s="22" t="s">
        <v>345</v>
      </c>
      <c r="FO146" s="22" t="s">
        <v>345</v>
      </c>
      <c r="FP146" s="22">
        <v>1277.7153284671533</v>
      </c>
      <c r="FQ146" s="22" t="s">
        <v>345</v>
      </c>
      <c r="FR146" s="22" t="s">
        <v>345</v>
      </c>
      <c r="FS146" s="22" t="s">
        <v>345</v>
      </c>
      <c r="FT146" s="22" t="s">
        <v>345</v>
      </c>
      <c r="FU146" s="22" t="s">
        <v>345</v>
      </c>
      <c r="FV146" s="22" t="s">
        <v>345</v>
      </c>
      <c r="FW146" s="22" t="s">
        <v>345</v>
      </c>
      <c r="FX146" s="22" t="s">
        <v>345</v>
      </c>
      <c r="FY146" s="22" t="s">
        <v>345</v>
      </c>
      <c r="FZ146" s="22" t="s">
        <v>345</v>
      </c>
      <c r="GA146" s="63" t="s">
        <v>345</v>
      </c>
      <c r="GB146" s="22" t="s">
        <v>345</v>
      </c>
      <c r="GC146" s="63"/>
    </row>
    <row r="147" spans="1:185">
      <c r="A147" s="66">
        <v>1925</v>
      </c>
      <c r="B147" s="22">
        <v>3366.939380127621</v>
      </c>
      <c r="C147" s="22">
        <v>4665.5526417277288</v>
      </c>
      <c r="D147" s="22">
        <v>4378.3795620437959</v>
      </c>
      <c r="E147" s="22">
        <v>2328.1949152542375</v>
      </c>
      <c r="F147" s="22">
        <v>4166.3782073380935</v>
      </c>
      <c r="G147" s="22">
        <v>3531.6784346008931</v>
      </c>
      <c r="H147" s="22">
        <v>2602.3414303206473</v>
      </c>
      <c r="I147" s="22">
        <v>5030.9767852294326</v>
      </c>
      <c r="J147" s="22">
        <v>2863.1552407880599</v>
      </c>
      <c r="K147" s="22">
        <v>3442.9600497439019</v>
      </c>
      <c r="L147" s="22">
        <v>7361.0676335884846</v>
      </c>
      <c r="M147" s="22">
        <v>5144.4944628154199</v>
      </c>
      <c r="N147" s="63">
        <v>4005.339682892065</v>
      </c>
      <c r="O147" s="22">
        <v>2572.8643216080404</v>
      </c>
      <c r="P147" s="22">
        <v>2139.6441758979522</v>
      </c>
      <c r="Q147" s="22">
        <v>1446.0645970523676</v>
      </c>
      <c r="R147" s="22">
        <v>2450.5203660506008</v>
      </c>
      <c r="S147" s="22">
        <v>3031.8922749822818</v>
      </c>
      <c r="T147" s="68">
        <v>3752.7187919106414</v>
      </c>
      <c r="U147" s="22">
        <v>5553.0876661618713</v>
      </c>
      <c r="V147" s="22">
        <v>5291.581041968162</v>
      </c>
      <c r="W147" s="22">
        <v>4340.2756309561209</v>
      </c>
      <c r="X147" s="22">
        <v>6282.4188710398676</v>
      </c>
      <c r="Y147" s="63">
        <v>6100.3098048934344</v>
      </c>
      <c r="Z147" s="22" t="s">
        <v>345</v>
      </c>
      <c r="AA147" s="22">
        <v>1222.8290667166827</v>
      </c>
      <c r="AB147" s="22">
        <v>2605.981323722352</v>
      </c>
      <c r="AC147" s="22">
        <v>2279.1223681489168</v>
      </c>
      <c r="AD147" s="22" t="s">
        <v>345</v>
      </c>
      <c r="AE147" s="22" t="s">
        <v>345</v>
      </c>
      <c r="AF147" s="22">
        <v>1102.7791131369863</v>
      </c>
      <c r="AG147" s="68" t="s">
        <v>345</v>
      </c>
      <c r="AH147" s="22" t="s">
        <v>345</v>
      </c>
      <c r="AI147" s="22" t="s">
        <v>345</v>
      </c>
      <c r="AJ147" s="22" t="s">
        <v>345</v>
      </c>
      <c r="AK147" s="22" t="s">
        <v>345</v>
      </c>
      <c r="AL147" s="22" t="s">
        <v>345</v>
      </c>
      <c r="AM147" s="22"/>
      <c r="AN147" s="22"/>
      <c r="AO147" s="63" t="s">
        <v>345</v>
      </c>
      <c r="AP147" s="22" t="s">
        <v>345</v>
      </c>
      <c r="AQ147" s="22" t="s">
        <v>345</v>
      </c>
      <c r="AR147" s="63" t="s">
        <v>345</v>
      </c>
      <c r="AS147" s="22" t="s">
        <v>345</v>
      </c>
      <c r="AT147" s="22" t="s">
        <v>345</v>
      </c>
      <c r="AU147" s="22" t="s">
        <v>345</v>
      </c>
      <c r="AV147" s="22" t="s">
        <v>345</v>
      </c>
      <c r="AW147" s="22" t="s">
        <v>345</v>
      </c>
      <c r="AX147" s="22" t="s">
        <v>345</v>
      </c>
      <c r="AY147" s="22" t="s">
        <v>345</v>
      </c>
      <c r="AZ147" s="22" t="s">
        <v>345</v>
      </c>
      <c r="BA147" s="22" t="s">
        <v>345</v>
      </c>
      <c r="BB147" s="22" t="s">
        <v>345</v>
      </c>
      <c r="BC147" s="22" t="s">
        <v>345</v>
      </c>
      <c r="BD147" s="22" t="s">
        <v>345</v>
      </c>
      <c r="BE147" s="22" t="s">
        <v>345</v>
      </c>
      <c r="BF147" s="22" t="s">
        <v>345</v>
      </c>
      <c r="BG147" s="22" t="s">
        <v>345</v>
      </c>
      <c r="BH147" s="63">
        <v>1113.7892239906205</v>
      </c>
      <c r="BI147" s="22">
        <v>3919.4095468115916</v>
      </c>
      <c r="BJ147" s="22">
        <v>1007.3849399973625</v>
      </c>
      <c r="BK147" s="22">
        <v>3152.4416541647411</v>
      </c>
      <c r="BL147" s="22">
        <v>1254.768570798911</v>
      </c>
      <c r="BM147" s="22">
        <v>1908.0358269206511</v>
      </c>
      <c r="BN147" s="22">
        <v>1540.2366863905327</v>
      </c>
      <c r="BO147" s="22">
        <v>3187.7444589308993</v>
      </c>
      <c r="BP147" s="22">
        <v>2081.3252871082141</v>
      </c>
      <c r="BQ147" s="63">
        <v>1836.6247676046114</v>
      </c>
      <c r="BR147" s="22" t="s">
        <v>345</v>
      </c>
      <c r="BS147" s="22">
        <v>1665.2173913043478</v>
      </c>
      <c r="BT147" s="72">
        <v>1827</v>
      </c>
      <c r="BU147" s="22" t="s">
        <v>345</v>
      </c>
      <c r="BV147" s="22">
        <v>955.57896377902932</v>
      </c>
      <c r="BW147" s="22">
        <v>925.38461538461536</v>
      </c>
      <c r="BX147" s="22">
        <v>1460.1664684898928</v>
      </c>
      <c r="BY147" s="22" t="s">
        <v>345</v>
      </c>
      <c r="BZ147" s="22">
        <v>1329.4117647058822</v>
      </c>
      <c r="CA147" s="22">
        <v>676.15140396093068</v>
      </c>
      <c r="CB147" s="22">
        <v>1459.090909090909</v>
      </c>
      <c r="CC147" s="22" t="s">
        <v>345</v>
      </c>
      <c r="CD147" s="22" t="s">
        <v>345</v>
      </c>
      <c r="CE147" s="22" t="s">
        <v>345</v>
      </c>
      <c r="CF147" s="22" t="s">
        <v>345</v>
      </c>
      <c r="CG147" s="63" t="s">
        <v>345</v>
      </c>
      <c r="CH147" s="22" t="s">
        <v>345</v>
      </c>
      <c r="CI147" s="63" t="s">
        <v>345</v>
      </c>
      <c r="CJ147" s="22" t="s">
        <v>345</v>
      </c>
      <c r="CK147" s="22">
        <v>698.265082838387</v>
      </c>
      <c r="CL147" s="22">
        <v>955.00806820587673</v>
      </c>
      <c r="CM147" s="22">
        <v>1885.1617553173614</v>
      </c>
      <c r="CN147" s="22">
        <v>1323.4745762711864</v>
      </c>
      <c r="CO147" s="22">
        <v>625.01730154297172</v>
      </c>
      <c r="CP147" s="22" t="s">
        <v>345</v>
      </c>
      <c r="CQ147" s="22">
        <v>1229.2456261701682</v>
      </c>
      <c r="CR147" s="22" t="s">
        <v>345</v>
      </c>
      <c r="CS147" s="22" t="s">
        <v>345</v>
      </c>
      <c r="CT147" s="22" t="s">
        <v>345</v>
      </c>
      <c r="CU147" s="22">
        <v>1201.0635603950368</v>
      </c>
      <c r="CV147" s="22" t="s">
        <v>345</v>
      </c>
      <c r="CW147" s="22" t="s">
        <v>345</v>
      </c>
      <c r="CX147" s="22">
        <v>1907.331367243924</v>
      </c>
      <c r="CY147" s="22">
        <v>1186.9209809264305</v>
      </c>
      <c r="CZ147" s="63" t="s">
        <v>345</v>
      </c>
      <c r="DA147" s="22" t="s">
        <v>345</v>
      </c>
      <c r="DB147" s="22" t="s">
        <v>345</v>
      </c>
      <c r="DC147" s="22" t="s">
        <v>345</v>
      </c>
      <c r="DD147" s="22" t="s">
        <v>345</v>
      </c>
      <c r="DE147" s="22" t="s">
        <v>345</v>
      </c>
      <c r="DF147" s="22" t="s">
        <v>345</v>
      </c>
      <c r="DG147" s="22" t="s">
        <v>345</v>
      </c>
      <c r="DH147" s="63" t="s">
        <v>345</v>
      </c>
      <c r="DI147" s="22" t="s">
        <v>345</v>
      </c>
      <c r="DJ147" s="22" t="s">
        <v>345</v>
      </c>
      <c r="DK147" s="22" t="s">
        <v>345</v>
      </c>
      <c r="DL147" s="22" t="s">
        <v>345</v>
      </c>
      <c r="DM147" s="22" t="s">
        <v>345</v>
      </c>
      <c r="DN147" s="22" t="s">
        <v>345</v>
      </c>
      <c r="DO147" s="22" t="s">
        <v>345</v>
      </c>
      <c r="DP147" s="22" t="s">
        <v>345</v>
      </c>
      <c r="DQ147" s="22" t="s">
        <v>345</v>
      </c>
      <c r="DR147" s="22" t="s">
        <v>345</v>
      </c>
      <c r="DS147" s="22" t="s">
        <v>345</v>
      </c>
      <c r="DT147" s="22">
        <v>935.98406714560065</v>
      </c>
      <c r="DU147" s="22" t="s">
        <v>345</v>
      </c>
      <c r="DV147" s="22" t="s">
        <v>345</v>
      </c>
      <c r="DW147" s="22" t="s">
        <v>345</v>
      </c>
      <c r="DX147" s="63" t="s">
        <v>345</v>
      </c>
      <c r="DY147" s="63" t="s">
        <v>345</v>
      </c>
      <c r="DZ147" s="22" t="s">
        <v>345</v>
      </c>
      <c r="EA147" s="22" t="s">
        <v>345</v>
      </c>
      <c r="EB147" s="22" t="s">
        <v>345</v>
      </c>
      <c r="EC147" s="22" t="s">
        <v>345</v>
      </c>
      <c r="ED147" s="22" t="s">
        <v>345</v>
      </c>
      <c r="EE147" s="22" t="s">
        <v>345</v>
      </c>
      <c r="EF147" s="22" t="s">
        <v>345</v>
      </c>
      <c r="EG147" s="22" t="s">
        <v>345</v>
      </c>
      <c r="EH147" s="22" t="s">
        <v>345</v>
      </c>
      <c r="EI147" s="22" t="s">
        <v>345</v>
      </c>
      <c r="EJ147" s="22" t="s">
        <v>345</v>
      </c>
      <c r="EK147" s="22" t="s">
        <v>345</v>
      </c>
      <c r="EL147" s="22" t="s">
        <v>345</v>
      </c>
      <c r="EM147" s="22" t="s">
        <v>345</v>
      </c>
      <c r="EN147" s="22" t="s">
        <v>345</v>
      </c>
      <c r="EO147" s="22" t="s">
        <v>345</v>
      </c>
      <c r="EP147" s="22" t="s">
        <v>345</v>
      </c>
      <c r="EQ147" s="22" t="s">
        <v>345</v>
      </c>
      <c r="ER147" s="22" t="s">
        <v>345</v>
      </c>
      <c r="ES147" s="22" t="s">
        <v>345</v>
      </c>
      <c r="ET147" s="22" t="s">
        <v>345</v>
      </c>
      <c r="EU147" s="22" t="s">
        <v>345</v>
      </c>
      <c r="EV147" s="22" t="s">
        <v>345</v>
      </c>
      <c r="EW147" s="22" t="s">
        <v>345</v>
      </c>
      <c r="EX147" s="22" t="s">
        <v>345</v>
      </c>
      <c r="EY147" s="22" t="s">
        <v>345</v>
      </c>
      <c r="EZ147" s="22" t="s">
        <v>345</v>
      </c>
      <c r="FA147" s="22" t="s">
        <v>345</v>
      </c>
      <c r="FB147" s="22" t="s">
        <v>345</v>
      </c>
      <c r="FC147" s="22" t="s">
        <v>345</v>
      </c>
      <c r="FD147" s="22" t="s">
        <v>345</v>
      </c>
      <c r="FE147" s="22" t="s">
        <v>345</v>
      </c>
      <c r="FF147" s="22" t="s">
        <v>345</v>
      </c>
      <c r="FG147" s="22" t="s">
        <v>345</v>
      </c>
      <c r="FH147" s="22" t="s">
        <v>345</v>
      </c>
      <c r="FI147" s="22" t="s">
        <v>345</v>
      </c>
      <c r="FJ147" s="22" t="s">
        <v>345</v>
      </c>
      <c r="FK147" s="22" t="s">
        <v>345</v>
      </c>
      <c r="FL147" s="22" t="s">
        <v>345</v>
      </c>
      <c r="FM147" s="22" t="s">
        <v>345</v>
      </c>
      <c r="FN147" s="22" t="s">
        <v>345</v>
      </c>
      <c r="FO147" s="22" t="s">
        <v>345</v>
      </c>
      <c r="FP147" s="22">
        <v>1362.0190633133852</v>
      </c>
      <c r="FQ147" s="22" t="s">
        <v>345</v>
      </c>
      <c r="FR147" s="22" t="s">
        <v>345</v>
      </c>
      <c r="FS147" s="22" t="s">
        <v>345</v>
      </c>
      <c r="FT147" s="22" t="s">
        <v>345</v>
      </c>
      <c r="FU147" s="22" t="s">
        <v>345</v>
      </c>
      <c r="FV147" s="22" t="s">
        <v>345</v>
      </c>
      <c r="FW147" s="22" t="s">
        <v>345</v>
      </c>
      <c r="FX147" s="22" t="s">
        <v>345</v>
      </c>
      <c r="FY147" s="22" t="s">
        <v>345</v>
      </c>
      <c r="FZ147" s="22" t="s">
        <v>345</v>
      </c>
      <c r="GA147" s="63" t="s">
        <v>345</v>
      </c>
      <c r="GB147" s="22" t="s">
        <v>345</v>
      </c>
      <c r="GC147" s="63"/>
    </row>
    <row r="148" spans="1:185">
      <c r="A148" s="66">
        <v>1926</v>
      </c>
      <c r="B148" s="22">
        <v>3413.0563380281692</v>
      </c>
      <c r="C148" s="22">
        <v>4783.5951045385009</v>
      </c>
      <c r="D148" s="22">
        <v>4597.6825028968715</v>
      </c>
      <c r="E148" s="22">
        <v>2391.8089248277929</v>
      </c>
      <c r="F148" s="22">
        <v>4249.4685099094695</v>
      </c>
      <c r="G148" s="22">
        <v>3604.6361779035046</v>
      </c>
      <c r="H148" s="22">
        <v>2600.2277396485993</v>
      </c>
      <c r="I148" s="22">
        <v>5357.7593360995852</v>
      </c>
      <c r="J148" s="22">
        <v>2889.272777387007</v>
      </c>
      <c r="K148" s="22">
        <v>3610.6160753463641</v>
      </c>
      <c r="L148" s="22">
        <v>7497.2436100568129</v>
      </c>
      <c r="M148" s="22">
        <v>4936.1136363636369</v>
      </c>
      <c r="N148" s="63">
        <v>4025.4264715726749</v>
      </c>
      <c r="O148" s="22">
        <v>2571.5247391450689</v>
      </c>
      <c r="P148" s="22">
        <v>2179.5762992386626</v>
      </c>
      <c r="Q148" s="22">
        <v>1419.0800681431006</v>
      </c>
      <c r="R148" s="22">
        <v>2416.9109157118751</v>
      </c>
      <c r="S148" s="22">
        <v>3048.7288135593221</v>
      </c>
      <c r="T148" s="68">
        <v>3766.6210222829523</v>
      </c>
      <c r="U148" s="22">
        <v>5572.5593667546182</v>
      </c>
      <c r="V148" s="22">
        <v>4904.8427762039655</v>
      </c>
      <c r="W148" s="22">
        <v>4497.057139915577</v>
      </c>
      <c r="X148" s="22">
        <v>6602.4422138693508</v>
      </c>
      <c r="Y148" s="63">
        <v>6387.0206151977854</v>
      </c>
      <c r="Z148" s="22" t="s">
        <v>345</v>
      </c>
      <c r="AA148" s="22">
        <v>1240.704351306762</v>
      </c>
      <c r="AB148" s="22">
        <v>2575.37320139248</v>
      </c>
      <c r="AC148" s="22">
        <v>2162.1095550167452</v>
      </c>
      <c r="AD148" s="22" t="s">
        <v>345</v>
      </c>
      <c r="AE148" s="22">
        <v>1257.5331979912476</v>
      </c>
      <c r="AF148" s="22">
        <v>1163.084549897186</v>
      </c>
      <c r="AG148" s="68" t="s">
        <v>345</v>
      </c>
      <c r="AH148" s="22" t="s">
        <v>345</v>
      </c>
      <c r="AI148" s="22" t="s">
        <v>345</v>
      </c>
      <c r="AJ148" s="22" t="s">
        <v>345</v>
      </c>
      <c r="AK148" s="22" t="s">
        <v>345</v>
      </c>
      <c r="AL148" s="22" t="s">
        <v>345</v>
      </c>
      <c r="AM148" s="22"/>
      <c r="AN148" s="22"/>
      <c r="AO148" s="63" t="s">
        <v>345</v>
      </c>
      <c r="AP148" s="22" t="s">
        <v>345</v>
      </c>
      <c r="AQ148" s="22" t="s">
        <v>345</v>
      </c>
      <c r="AR148" s="63" t="s">
        <v>345</v>
      </c>
      <c r="AS148" s="22" t="s">
        <v>345</v>
      </c>
      <c r="AT148" s="22" t="s">
        <v>345</v>
      </c>
      <c r="AU148" s="22" t="s">
        <v>345</v>
      </c>
      <c r="AV148" s="22" t="s">
        <v>345</v>
      </c>
      <c r="AW148" s="22" t="s">
        <v>345</v>
      </c>
      <c r="AX148" s="22" t="s">
        <v>345</v>
      </c>
      <c r="AY148" s="22" t="s">
        <v>345</v>
      </c>
      <c r="AZ148" s="22" t="s">
        <v>345</v>
      </c>
      <c r="BA148" s="22" t="s">
        <v>345</v>
      </c>
      <c r="BB148" s="22" t="s">
        <v>345</v>
      </c>
      <c r="BC148" s="22" t="s">
        <v>345</v>
      </c>
      <c r="BD148" s="22" t="s">
        <v>345</v>
      </c>
      <c r="BE148" s="22" t="s">
        <v>345</v>
      </c>
      <c r="BF148" s="22" t="s">
        <v>345</v>
      </c>
      <c r="BG148" s="22" t="s">
        <v>345</v>
      </c>
      <c r="BH148" s="63">
        <v>1250.5500236065343</v>
      </c>
      <c r="BI148" s="22">
        <v>3994.0184401987035</v>
      </c>
      <c r="BJ148" s="22">
        <v>1008.3029108648595</v>
      </c>
      <c r="BK148" s="22">
        <v>2850.4902302765231</v>
      </c>
      <c r="BL148" s="22">
        <v>1340.2445907950703</v>
      </c>
      <c r="BM148" s="22">
        <v>1991.1817673725393</v>
      </c>
      <c r="BN148" s="22">
        <v>1670.2912621359224</v>
      </c>
      <c r="BO148" s="22">
        <v>3397.8357733927432</v>
      </c>
      <c r="BP148" s="22">
        <v>2487.0054610704633</v>
      </c>
      <c r="BQ148" s="63">
        <v>1886.8657907826955</v>
      </c>
      <c r="BR148" s="22" t="s">
        <v>345</v>
      </c>
      <c r="BS148" s="22">
        <v>1802.1276595744682</v>
      </c>
      <c r="BT148" s="72"/>
      <c r="BU148" s="22" t="s">
        <v>345</v>
      </c>
      <c r="BV148" s="22">
        <v>965.13475341681942</v>
      </c>
      <c r="BW148" s="22">
        <v>1069.1729323308271</v>
      </c>
      <c r="BX148" s="22">
        <v>1459.6821659799882</v>
      </c>
      <c r="BY148" s="22" t="s">
        <v>345</v>
      </c>
      <c r="BZ148" s="22">
        <v>1295.4545454545455</v>
      </c>
      <c r="CA148" s="22" t="s">
        <v>345</v>
      </c>
      <c r="CB148" s="22">
        <v>1249.2537313432836</v>
      </c>
      <c r="CC148" s="22" t="s">
        <v>345</v>
      </c>
      <c r="CD148" s="22" t="s">
        <v>345</v>
      </c>
      <c r="CE148" s="22" t="s">
        <v>345</v>
      </c>
      <c r="CF148" s="22" t="s">
        <v>345</v>
      </c>
      <c r="CG148" s="63" t="s">
        <v>345</v>
      </c>
      <c r="CH148" s="22" t="s">
        <v>345</v>
      </c>
      <c r="CI148" s="63" t="s">
        <v>345</v>
      </c>
      <c r="CJ148" s="22" t="s">
        <v>345</v>
      </c>
      <c r="CK148" s="22">
        <v>712.90222772277218</v>
      </c>
      <c r="CL148" s="22">
        <v>999.59757934751065</v>
      </c>
      <c r="CM148" s="22">
        <v>1871.5777814514795</v>
      </c>
      <c r="CN148" s="22">
        <v>1363.6288042574422</v>
      </c>
      <c r="CO148" s="22">
        <v>643.03407940066324</v>
      </c>
      <c r="CP148" s="22" t="s">
        <v>345</v>
      </c>
      <c r="CQ148" s="22">
        <v>1226.1647190439865</v>
      </c>
      <c r="CR148" s="22" t="s">
        <v>345</v>
      </c>
      <c r="CS148" s="22">
        <v>813.59097765965089</v>
      </c>
      <c r="CT148" s="22" t="s">
        <v>345</v>
      </c>
      <c r="CU148" s="22">
        <v>1316.4933135215454</v>
      </c>
      <c r="CV148" s="22" t="s">
        <v>345</v>
      </c>
      <c r="CW148" s="22" t="s">
        <v>345</v>
      </c>
      <c r="CX148" s="22">
        <v>1834.2696980036519</v>
      </c>
      <c r="CY148" s="22">
        <v>1266.3660955816049</v>
      </c>
      <c r="CZ148" s="63" t="s">
        <v>345</v>
      </c>
      <c r="DA148" s="22" t="s">
        <v>345</v>
      </c>
      <c r="DB148" s="22" t="s">
        <v>345</v>
      </c>
      <c r="DC148" s="22" t="s">
        <v>345</v>
      </c>
      <c r="DD148" s="22" t="s">
        <v>345</v>
      </c>
      <c r="DE148" s="22" t="s">
        <v>345</v>
      </c>
      <c r="DF148" s="22" t="s">
        <v>345</v>
      </c>
      <c r="DG148" s="22" t="s">
        <v>345</v>
      </c>
      <c r="DH148" s="63" t="s">
        <v>345</v>
      </c>
      <c r="DI148" s="22" t="s">
        <v>345</v>
      </c>
      <c r="DJ148" s="22" t="s">
        <v>345</v>
      </c>
      <c r="DK148" s="22" t="s">
        <v>345</v>
      </c>
      <c r="DL148" s="22" t="s">
        <v>345</v>
      </c>
      <c r="DM148" s="22" t="s">
        <v>345</v>
      </c>
      <c r="DN148" s="22" t="s">
        <v>345</v>
      </c>
      <c r="DO148" s="22" t="s">
        <v>345</v>
      </c>
      <c r="DP148" s="22" t="s">
        <v>345</v>
      </c>
      <c r="DQ148" s="22" t="s">
        <v>345</v>
      </c>
      <c r="DR148" s="22" t="s">
        <v>345</v>
      </c>
      <c r="DS148" s="22" t="s">
        <v>345</v>
      </c>
      <c r="DT148" s="22">
        <v>1079.4290156172708</v>
      </c>
      <c r="DU148" s="22" t="s">
        <v>345</v>
      </c>
      <c r="DV148" s="22" t="s">
        <v>345</v>
      </c>
      <c r="DW148" s="22" t="s">
        <v>345</v>
      </c>
      <c r="DX148" s="63" t="s">
        <v>345</v>
      </c>
      <c r="DY148" s="63" t="s">
        <v>345</v>
      </c>
      <c r="DZ148" s="22" t="s">
        <v>345</v>
      </c>
      <c r="EA148" s="22" t="s">
        <v>345</v>
      </c>
      <c r="EB148" s="22" t="s">
        <v>345</v>
      </c>
      <c r="EC148" s="22" t="s">
        <v>345</v>
      </c>
      <c r="ED148" s="22" t="s">
        <v>345</v>
      </c>
      <c r="EE148" s="22" t="s">
        <v>345</v>
      </c>
      <c r="EF148" s="22" t="s">
        <v>345</v>
      </c>
      <c r="EG148" s="22" t="s">
        <v>345</v>
      </c>
      <c r="EH148" s="22" t="s">
        <v>345</v>
      </c>
      <c r="EI148" s="22" t="s">
        <v>345</v>
      </c>
      <c r="EJ148" s="22" t="s">
        <v>345</v>
      </c>
      <c r="EK148" s="22" t="s">
        <v>345</v>
      </c>
      <c r="EL148" s="22" t="s">
        <v>345</v>
      </c>
      <c r="EM148" s="22" t="s">
        <v>345</v>
      </c>
      <c r="EN148" s="22" t="s">
        <v>345</v>
      </c>
      <c r="EO148" s="22" t="s">
        <v>345</v>
      </c>
      <c r="EP148" s="22" t="s">
        <v>345</v>
      </c>
      <c r="EQ148" s="22" t="s">
        <v>345</v>
      </c>
      <c r="ER148" s="22" t="s">
        <v>345</v>
      </c>
      <c r="ES148" s="22" t="s">
        <v>345</v>
      </c>
      <c r="ET148" s="22" t="s">
        <v>345</v>
      </c>
      <c r="EU148" s="22" t="s">
        <v>345</v>
      </c>
      <c r="EV148" s="22" t="s">
        <v>345</v>
      </c>
      <c r="EW148" s="22" t="s">
        <v>345</v>
      </c>
      <c r="EX148" s="22" t="s">
        <v>345</v>
      </c>
      <c r="EY148" s="22" t="s">
        <v>345</v>
      </c>
      <c r="EZ148" s="22" t="s">
        <v>345</v>
      </c>
      <c r="FA148" s="22" t="s">
        <v>345</v>
      </c>
      <c r="FB148" s="22" t="s">
        <v>345</v>
      </c>
      <c r="FC148" s="22" t="s">
        <v>345</v>
      </c>
      <c r="FD148" s="22" t="s">
        <v>345</v>
      </c>
      <c r="FE148" s="22" t="s">
        <v>345</v>
      </c>
      <c r="FF148" s="22" t="s">
        <v>345</v>
      </c>
      <c r="FG148" s="22" t="s">
        <v>345</v>
      </c>
      <c r="FH148" s="22" t="s">
        <v>345</v>
      </c>
      <c r="FI148" s="22" t="s">
        <v>345</v>
      </c>
      <c r="FJ148" s="22" t="s">
        <v>345</v>
      </c>
      <c r="FK148" s="22" t="s">
        <v>345</v>
      </c>
      <c r="FL148" s="22" t="s">
        <v>345</v>
      </c>
      <c r="FM148" s="22" t="s">
        <v>345</v>
      </c>
      <c r="FN148" s="22" t="s">
        <v>345</v>
      </c>
      <c r="FO148" s="22" t="s">
        <v>345</v>
      </c>
      <c r="FP148" s="22">
        <v>1397.5318566166311</v>
      </c>
      <c r="FQ148" s="22" t="s">
        <v>345</v>
      </c>
      <c r="FR148" s="22" t="s">
        <v>345</v>
      </c>
      <c r="FS148" s="22" t="s">
        <v>345</v>
      </c>
      <c r="FT148" s="22" t="s">
        <v>345</v>
      </c>
      <c r="FU148" s="22" t="s">
        <v>345</v>
      </c>
      <c r="FV148" s="22" t="s">
        <v>345</v>
      </c>
      <c r="FW148" s="22" t="s">
        <v>345</v>
      </c>
      <c r="FX148" s="22" t="s">
        <v>345</v>
      </c>
      <c r="FY148" s="22" t="s">
        <v>345</v>
      </c>
      <c r="FZ148" s="22" t="s">
        <v>345</v>
      </c>
      <c r="GA148" s="63" t="s">
        <v>345</v>
      </c>
      <c r="GB148" s="22" t="s">
        <v>345</v>
      </c>
      <c r="GC148" s="63"/>
    </row>
    <row r="149" spans="1:185">
      <c r="A149" s="66">
        <v>1927</v>
      </c>
      <c r="B149" s="22">
        <v>3505.4340933111889</v>
      </c>
      <c r="C149" s="22">
        <v>4923.2592358299589</v>
      </c>
      <c r="D149" s="22">
        <v>4657.9251798561154</v>
      </c>
      <c r="E149" s="22">
        <v>2557.1175771971498</v>
      </c>
      <c r="F149" s="22">
        <v>4153.9705178309732</v>
      </c>
      <c r="G149" s="22">
        <v>3941.0992924417787</v>
      </c>
      <c r="H149" s="22">
        <v>2530.7029046318808</v>
      </c>
      <c r="I149" s="22">
        <v>5504.1981256599793</v>
      </c>
      <c r="J149" s="22">
        <v>2985.567280364216</v>
      </c>
      <c r="K149" s="22">
        <v>3728.0402402292457</v>
      </c>
      <c r="L149" s="22">
        <v>7962.0138537145785</v>
      </c>
      <c r="M149" s="22">
        <v>5314.9382449492168</v>
      </c>
      <c r="N149" s="63">
        <v>4188.767973860643</v>
      </c>
      <c r="O149" s="22">
        <v>2653.0267162664863</v>
      </c>
      <c r="P149" s="22">
        <v>2220.1730047331484</v>
      </c>
      <c r="Q149" s="22">
        <v>1647.5986540226368</v>
      </c>
      <c r="R149" s="22">
        <v>2599.9032839495317</v>
      </c>
      <c r="S149" s="22">
        <v>3171.1267605633802</v>
      </c>
      <c r="T149" s="68">
        <v>3928.2172082148722</v>
      </c>
      <c r="U149" s="22">
        <v>5543.7944408532639</v>
      </c>
      <c r="V149" s="22">
        <v>4682.7306889352813</v>
      </c>
      <c r="W149" s="22">
        <v>4846.9964664310955</v>
      </c>
      <c r="X149" s="22">
        <v>6576.4989456243411</v>
      </c>
      <c r="Y149" s="63">
        <v>6384.9930016346552</v>
      </c>
      <c r="Z149" s="22" t="s">
        <v>345</v>
      </c>
      <c r="AA149" s="22">
        <v>1181.8755129147694</v>
      </c>
      <c r="AB149" s="22">
        <v>2751.6869994885069</v>
      </c>
      <c r="AC149" s="22">
        <v>2237.3357621561227</v>
      </c>
      <c r="AD149" s="22" t="s">
        <v>345</v>
      </c>
      <c r="AE149" s="22">
        <v>1241.3207101727367</v>
      </c>
      <c r="AF149" s="22">
        <v>1127.9966535557824</v>
      </c>
      <c r="AG149" s="68" t="s">
        <v>345</v>
      </c>
      <c r="AH149" s="22" t="s">
        <v>345</v>
      </c>
      <c r="AI149" s="22" t="s">
        <v>345</v>
      </c>
      <c r="AJ149" s="22" t="s">
        <v>345</v>
      </c>
      <c r="AK149" s="22" t="s">
        <v>345</v>
      </c>
      <c r="AL149" s="22" t="s">
        <v>345</v>
      </c>
      <c r="AM149" s="22"/>
      <c r="AN149" s="22"/>
      <c r="AO149" s="63" t="s">
        <v>345</v>
      </c>
      <c r="AP149" s="22" t="s">
        <v>345</v>
      </c>
      <c r="AQ149" s="22" t="s">
        <v>345</v>
      </c>
      <c r="AR149" s="63" t="s">
        <v>345</v>
      </c>
      <c r="AS149" s="22" t="s">
        <v>345</v>
      </c>
      <c r="AT149" s="22" t="s">
        <v>345</v>
      </c>
      <c r="AU149" s="22" t="s">
        <v>345</v>
      </c>
      <c r="AV149" s="22" t="s">
        <v>345</v>
      </c>
      <c r="AW149" s="22" t="s">
        <v>345</v>
      </c>
      <c r="AX149" s="22" t="s">
        <v>345</v>
      </c>
      <c r="AY149" s="22" t="s">
        <v>345</v>
      </c>
      <c r="AZ149" s="22" t="s">
        <v>345</v>
      </c>
      <c r="BA149" s="22" t="s">
        <v>345</v>
      </c>
      <c r="BB149" s="22" t="s">
        <v>345</v>
      </c>
      <c r="BC149" s="22" t="s">
        <v>345</v>
      </c>
      <c r="BD149" s="22" t="s">
        <v>345</v>
      </c>
      <c r="BE149" s="22" t="s">
        <v>345</v>
      </c>
      <c r="BF149" s="22" t="s">
        <v>345</v>
      </c>
      <c r="BG149" s="22" t="s">
        <v>345</v>
      </c>
      <c r="BH149" s="63">
        <v>1302.7045658329423</v>
      </c>
      <c r="BI149" s="22">
        <v>4155.6366617575204</v>
      </c>
      <c r="BJ149" s="22">
        <v>1059.8030835470288</v>
      </c>
      <c r="BK149" s="22">
        <v>2759.7790688633663</v>
      </c>
      <c r="BL149" s="22">
        <v>1423.8384058577083</v>
      </c>
      <c r="BM149" s="22">
        <v>1874.7860112496944</v>
      </c>
      <c r="BN149" s="22">
        <v>1673.8049713193118</v>
      </c>
      <c r="BO149" s="22">
        <v>3797.2636815920396</v>
      </c>
      <c r="BP149" s="22">
        <v>2761.0482213140244</v>
      </c>
      <c r="BQ149" s="63">
        <v>1929.3665490160665</v>
      </c>
      <c r="BR149" s="22" t="s">
        <v>345</v>
      </c>
      <c r="BS149" s="22">
        <v>1636.1702127659573</v>
      </c>
      <c r="BT149" s="72"/>
      <c r="BU149" s="22" t="s">
        <v>345</v>
      </c>
      <c r="BV149" s="22">
        <v>994.08879601932415</v>
      </c>
      <c r="BW149" s="22">
        <v>925.92592592592598</v>
      </c>
      <c r="BX149" s="22">
        <v>1539.3127548048922</v>
      </c>
      <c r="BY149" s="22" t="s">
        <v>345</v>
      </c>
      <c r="BZ149" s="22">
        <v>1406.7415730337079</v>
      </c>
      <c r="CA149" s="22" t="s">
        <v>345</v>
      </c>
      <c r="CB149" s="22">
        <v>1255.2238805970148</v>
      </c>
      <c r="CC149" s="22" t="s">
        <v>345</v>
      </c>
      <c r="CD149" s="22" t="s">
        <v>345</v>
      </c>
      <c r="CE149" s="22" t="s">
        <v>345</v>
      </c>
      <c r="CF149" s="22" t="s">
        <v>345</v>
      </c>
      <c r="CG149" s="63" t="s">
        <v>345</v>
      </c>
      <c r="CH149" s="22" t="s">
        <v>345</v>
      </c>
      <c r="CI149" s="63" t="s">
        <v>345</v>
      </c>
      <c r="CJ149" s="22" t="s">
        <v>345</v>
      </c>
      <c r="CK149" s="22">
        <v>705.96200980392155</v>
      </c>
      <c r="CL149" s="22">
        <v>1050.1644180948554</v>
      </c>
      <c r="CM149" s="22">
        <v>1869.7665472895978</v>
      </c>
      <c r="CN149" s="22">
        <v>1365.9488013002845</v>
      </c>
      <c r="CO149" s="22">
        <v>665.28260232570426</v>
      </c>
      <c r="CP149" s="22" t="s">
        <v>345</v>
      </c>
      <c r="CQ149" s="22">
        <v>1203.677544522933</v>
      </c>
      <c r="CR149" s="22" t="s">
        <v>345</v>
      </c>
      <c r="CS149" s="22" t="s">
        <v>345</v>
      </c>
      <c r="CT149" s="22" t="s">
        <v>345</v>
      </c>
      <c r="CU149" s="22">
        <v>1251.2112403100775</v>
      </c>
      <c r="CV149" s="22" t="s">
        <v>345</v>
      </c>
      <c r="CW149" s="22" t="s">
        <v>345</v>
      </c>
      <c r="CX149" s="22">
        <v>1754.1776570138056</v>
      </c>
      <c r="CY149" s="22">
        <v>1261.4916830620639</v>
      </c>
      <c r="CZ149" s="63" t="s">
        <v>345</v>
      </c>
      <c r="DA149" s="22" t="s">
        <v>345</v>
      </c>
      <c r="DB149" s="22" t="s">
        <v>345</v>
      </c>
      <c r="DC149" s="22" t="s">
        <v>345</v>
      </c>
      <c r="DD149" s="22" t="s">
        <v>345</v>
      </c>
      <c r="DE149" s="22" t="s">
        <v>345</v>
      </c>
      <c r="DF149" s="22" t="s">
        <v>345</v>
      </c>
      <c r="DG149" s="22" t="s">
        <v>345</v>
      </c>
      <c r="DH149" s="63" t="s">
        <v>345</v>
      </c>
      <c r="DI149" s="22" t="s">
        <v>345</v>
      </c>
      <c r="DJ149" s="22" t="s">
        <v>345</v>
      </c>
      <c r="DK149" s="22" t="s">
        <v>345</v>
      </c>
      <c r="DL149" s="22" t="s">
        <v>345</v>
      </c>
      <c r="DM149" s="22" t="s">
        <v>345</v>
      </c>
      <c r="DN149" s="22" t="s">
        <v>345</v>
      </c>
      <c r="DO149" s="22" t="s">
        <v>345</v>
      </c>
      <c r="DP149" s="22" t="s">
        <v>345</v>
      </c>
      <c r="DQ149" s="22" t="s">
        <v>345</v>
      </c>
      <c r="DR149" s="22" t="s">
        <v>345</v>
      </c>
      <c r="DS149" s="22" t="s">
        <v>345</v>
      </c>
      <c r="DT149" s="22">
        <v>974.45614035087726</v>
      </c>
      <c r="DU149" s="22" t="s">
        <v>345</v>
      </c>
      <c r="DV149" s="22" t="s">
        <v>345</v>
      </c>
      <c r="DW149" s="22" t="s">
        <v>345</v>
      </c>
      <c r="DX149" s="63" t="s">
        <v>345</v>
      </c>
      <c r="DY149" s="63" t="s">
        <v>345</v>
      </c>
      <c r="DZ149" s="22" t="s">
        <v>345</v>
      </c>
      <c r="EA149" s="22" t="s">
        <v>345</v>
      </c>
      <c r="EB149" s="22" t="s">
        <v>345</v>
      </c>
      <c r="EC149" s="22" t="s">
        <v>345</v>
      </c>
      <c r="ED149" s="22" t="s">
        <v>345</v>
      </c>
      <c r="EE149" s="22" t="s">
        <v>345</v>
      </c>
      <c r="EF149" s="22" t="s">
        <v>345</v>
      </c>
      <c r="EG149" s="22" t="s">
        <v>345</v>
      </c>
      <c r="EH149" s="22" t="s">
        <v>345</v>
      </c>
      <c r="EI149" s="22" t="s">
        <v>345</v>
      </c>
      <c r="EJ149" s="22" t="s">
        <v>345</v>
      </c>
      <c r="EK149" s="22" t="s">
        <v>345</v>
      </c>
      <c r="EL149" s="22" t="s">
        <v>345</v>
      </c>
      <c r="EM149" s="22" t="s">
        <v>345</v>
      </c>
      <c r="EN149" s="22" t="s">
        <v>345</v>
      </c>
      <c r="EO149" s="22" t="s">
        <v>345</v>
      </c>
      <c r="EP149" s="22" t="s">
        <v>345</v>
      </c>
      <c r="EQ149" s="22" t="s">
        <v>345</v>
      </c>
      <c r="ER149" s="22" t="s">
        <v>345</v>
      </c>
      <c r="ES149" s="22" t="s">
        <v>345</v>
      </c>
      <c r="ET149" s="22" t="s">
        <v>345</v>
      </c>
      <c r="EU149" s="22" t="s">
        <v>345</v>
      </c>
      <c r="EV149" s="22" t="s">
        <v>345</v>
      </c>
      <c r="EW149" s="22" t="s">
        <v>345</v>
      </c>
      <c r="EX149" s="22" t="s">
        <v>345</v>
      </c>
      <c r="EY149" s="22" t="s">
        <v>345</v>
      </c>
      <c r="EZ149" s="22" t="s">
        <v>345</v>
      </c>
      <c r="FA149" s="22" t="s">
        <v>345</v>
      </c>
      <c r="FB149" s="22" t="s">
        <v>345</v>
      </c>
      <c r="FC149" s="22" t="s">
        <v>345</v>
      </c>
      <c r="FD149" s="22" t="s">
        <v>345</v>
      </c>
      <c r="FE149" s="22" t="s">
        <v>345</v>
      </c>
      <c r="FF149" s="22" t="s">
        <v>345</v>
      </c>
      <c r="FG149" s="22" t="s">
        <v>345</v>
      </c>
      <c r="FH149" s="22" t="s">
        <v>345</v>
      </c>
      <c r="FI149" s="22" t="s">
        <v>345</v>
      </c>
      <c r="FJ149" s="22" t="s">
        <v>345</v>
      </c>
      <c r="FK149" s="22" t="s">
        <v>345</v>
      </c>
      <c r="FL149" s="22" t="s">
        <v>345</v>
      </c>
      <c r="FM149" s="22" t="s">
        <v>345</v>
      </c>
      <c r="FN149" s="22" t="s">
        <v>345</v>
      </c>
      <c r="FO149" s="22" t="s">
        <v>345</v>
      </c>
      <c r="FP149" s="22">
        <v>1424.6522128720846</v>
      </c>
      <c r="FQ149" s="22" t="s">
        <v>345</v>
      </c>
      <c r="FR149" s="22" t="s">
        <v>345</v>
      </c>
      <c r="FS149" s="22" t="s">
        <v>345</v>
      </c>
      <c r="FT149" s="22" t="s">
        <v>345</v>
      </c>
      <c r="FU149" s="22" t="s">
        <v>345</v>
      </c>
      <c r="FV149" s="22" t="s">
        <v>345</v>
      </c>
      <c r="FW149" s="22" t="s">
        <v>345</v>
      </c>
      <c r="FX149" s="22" t="s">
        <v>345</v>
      </c>
      <c r="FY149" s="22" t="s">
        <v>345</v>
      </c>
      <c r="FZ149" s="22" t="s">
        <v>345</v>
      </c>
      <c r="GA149" s="63" t="s">
        <v>345</v>
      </c>
      <c r="GB149" s="22" t="s">
        <v>345</v>
      </c>
      <c r="GC149" s="63"/>
    </row>
    <row r="150" spans="1:185">
      <c r="A150" s="66">
        <v>1928</v>
      </c>
      <c r="B150" s="22">
        <v>3657.2687038988411</v>
      </c>
      <c r="C150" s="22">
        <v>5139.4706325301204</v>
      </c>
      <c r="D150" s="22">
        <v>4785.4675436088073</v>
      </c>
      <c r="E150" s="22">
        <v>2707.2352767962311</v>
      </c>
      <c r="F150" s="22">
        <v>4431.4653105968337</v>
      </c>
      <c r="G150" s="22">
        <v>4089.9942540338234</v>
      </c>
      <c r="H150" s="22">
        <v>2666.1997376179233</v>
      </c>
      <c r="I150" s="22">
        <v>5719.5989061075661</v>
      </c>
      <c r="J150" s="22">
        <v>3105.9016558909871</v>
      </c>
      <c r="K150" s="22">
        <v>3834.6593461361126</v>
      </c>
      <c r="L150" s="22">
        <v>8353.4622308967864</v>
      </c>
      <c r="M150" s="22">
        <v>5356.9653341524427</v>
      </c>
      <c r="N150" s="63">
        <v>4347.3652951827116</v>
      </c>
      <c r="O150" s="22">
        <v>2737.0923913043475</v>
      </c>
      <c r="P150" s="22">
        <v>2234.3271555197421</v>
      </c>
      <c r="Q150" s="22">
        <v>1470.3127360628494</v>
      </c>
      <c r="R150" s="22">
        <v>2583.9317578448013</v>
      </c>
      <c r="S150" s="22">
        <v>3294.0350877192982</v>
      </c>
      <c r="T150" s="68">
        <v>4058.7551795864356</v>
      </c>
      <c r="U150" s="22">
        <v>5451.7766497461926</v>
      </c>
      <c r="V150" s="22">
        <v>5140.8755158184331</v>
      </c>
      <c r="W150" s="22">
        <v>5171.5891956070045</v>
      </c>
      <c r="X150" s="22">
        <v>6569.345446429309</v>
      </c>
      <c r="Y150" s="63">
        <v>6401.8869241407119</v>
      </c>
      <c r="Z150" s="22" t="s">
        <v>345</v>
      </c>
      <c r="AA150" s="22">
        <v>1212.6784586816023</v>
      </c>
      <c r="AB150" s="22">
        <v>2977.1718979727589</v>
      </c>
      <c r="AC150" s="22">
        <v>2414.9785775789028</v>
      </c>
      <c r="AD150" s="22" t="s">
        <v>345</v>
      </c>
      <c r="AE150" s="22">
        <v>1224.5412296427855</v>
      </c>
      <c r="AF150" s="22">
        <v>1209.9217851661429</v>
      </c>
      <c r="AH150" s="22" t="s">
        <v>345</v>
      </c>
      <c r="AI150" s="22" t="s">
        <v>345</v>
      </c>
      <c r="AJ150" s="22" t="s">
        <v>345</v>
      </c>
      <c r="AK150" s="22" t="s">
        <v>345</v>
      </c>
      <c r="AL150" s="22" t="s">
        <v>345</v>
      </c>
      <c r="AM150" s="22"/>
      <c r="AN150" s="22"/>
      <c r="AO150" s="63" t="s">
        <v>345</v>
      </c>
      <c r="AP150" s="22" t="s">
        <v>345</v>
      </c>
      <c r="AQ150" s="22" t="s">
        <v>345</v>
      </c>
      <c r="AR150" s="63" t="s">
        <v>345</v>
      </c>
      <c r="AS150" s="22" t="s">
        <v>345</v>
      </c>
      <c r="AT150" s="22" t="s">
        <v>345</v>
      </c>
      <c r="AU150" s="22" t="s">
        <v>345</v>
      </c>
      <c r="AV150" s="22" t="s">
        <v>345</v>
      </c>
      <c r="AW150" s="22" t="s">
        <v>345</v>
      </c>
      <c r="AX150" s="22" t="s">
        <v>345</v>
      </c>
      <c r="AY150" s="22" t="s">
        <v>345</v>
      </c>
      <c r="AZ150" s="22" t="s">
        <v>345</v>
      </c>
      <c r="BA150" s="22" t="s">
        <v>345</v>
      </c>
      <c r="BB150" s="22" t="s">
        <v>345</v>
      </c>
      <c r="BC150" s="22" t="s">
        <v>345</v>
      </c>
      <c r="BD150" s="22" t="s">
        <v>345</v>
      </c>
      <c r="BE150" s="22" t="s">
        <v>345</v>
      </c>
      <c r="BF150" s="22" t="s">
        <v>345</v>
      </c>
      <c r="BG150" s="22" t="s">
        <v>345</v>
      </c>
      <c r="BH150" s="63">
        <v>1369.9259758136457</v>
      </c>
      <c r="BI150" s="22">
        <v>4291.3016970334957</v>
      </c>
      <c r="BJ150" s="22">
        <v>1158.1870075076006</v>
      </c>
      <c r="BK150" s="22">
        <v>3332.3593638126908</v>
      </c>
      <c r="BL150" s="22">
        <v>1489.6893138667037</v>
      </c>
      <c r="BM150" s="22">
        <v>1856.7386986095228</v>
      </c>
      <c r="BN150" s="22">
        <v>1754.3298192771083</v>
      </c>
      <c r="BO150" s="22">
        <v>3905.832320777643</v>
      </c>
      <c r="BP150" s="22">
        <v>3057.1812693264715</v>
      </c>
      <c r="BQ150" s="63">
        <v>2038.9736407311136</v>
      </c>
      <c r="BR150" s="22" t="s">
        <v>345</v>
      </c>
      <c r="BS150" s="22">
        <v>1685.4166666666665</v>
      </c>
      <c r="BT150" s="73"/>
      <c r="BU150" s="22" t="s">
        <v>345</v>
      </c>
      <c r="BV150" s="22">
        <v>1023.9114598999039</v>
      </c>
      <c r="BW150" s="22">
        <v>1054.6762589928057</v>
      </c>
      <c r="BX150" s="22">
        <v>1557.3487031700288</v>
      </c>
      <c r="BY150" s="22" t="s">
        <v>345</v>
      </c>
      <c r="BZ150" s="22">
        <v>1547.2527472527472</v>
      </c>
      <c r="CA150" s="22" t="s">
        <v>345</v>
      </c>
      <c r="CB150" s="22">
        <v>1589.5522388059701</v>
      </c>
      <c r="CC150" s="22" t="s">
        <v>345</v>
      </c>
      <c r="CD150" s="22" t="s">
        <v>345</v>
      </c>
      <c r="CE150" s="22" t="s">
        <v>345</v>
      </c>
      <c r="CF150" s="22" t="s">
        <v>345</v>
      </c>
      <c r="CG150" s="63" t="s">
        <v>345</v>
      </c>
      <c r="CH150" s="22" t="s">
        <v>345</v>
      </c>
      <c r="CI150" s="63" t="s">
        <v>345</v>
      </c>
      <c r="CJ150" s="22" t="s">
        <v>345</v>
      </c>
      <c r="CK150" s="22">
        <v>705.92963299969665</v>
      </c>
      <c r="CL150" s="22">
        <v>1075.6329912811887</v>
      </c>
      <c r="CM150" s="22">
        <v>1992.3718670322799</v>
      </c>
      <c r="CN150" s="22">
        <v>1391.8520290201707</v>
      </c>
      <c r="CO150" s="22">
        <v>664.4051392321777</v>
      </c>
      <c r="CP150" s="22" t="s">
        <v>345</v>
      </c>
      <c r="CQ150" s="22">
        <v>1212.5937814513186</v>
      </c>
      <c r="CR150" s="22" t="s">
        <v>345</v>
      </c>
      <c r="CS150" s="22" t="s">
        <v>345</v>
      </c>
      <c r="CT150" s="22" t="s">
        <v>345</v>
      </c>
      <c r="CU150" s="22">
        <v>1389.4811656005686</v>
      </c>
      <c r="CV150" s="22" t="s">
        <v>345</v>
      </c>
      <c r="CW150" s="22" t="s">
        <v>345</v>
      </c>
      <c r="CX150" s="22">
        <v>2181.4323092653385</v>
      </c>
      <c r="CY150" s="22">
        <v>1256.893542757417</v>
      </c>
      <c r="CZ150" s="63" t="s">
        <v>345</v>
      </c>
      <c r="DA150" s="22" t="s">
        <v>345</v>
      </c>
      <c r="DB150" s="22" t="s">
        <v>345</v>
      </c>
      <c r="DC150" s="22" t="s">
        <v>345</v>
      </c>
      <c r="DD150" s="22" t="s">
        <v>345</v>
      </c>
      <c r="DE150" s="22" t="s">
        <v>345</v>
      </c>
      <c r="DF150" s="22" t="s">
        <v>345</v>
      </c>
      <c r="DG150" s="22" t="s">
        <v>345</v>
      </c>
      <c r="DH150" s="63" t="s">
        <v>345</v>
      </c>
      <c r="DI150" s="22" t="s">
        <v>345</v>
      </c>
      <c r="DJ150" s="22" t="s">
        <v>345</v>
      </c>
      <c r="DK150" s="22" t="s">
        <v>345</v>
      </c>
      <c r="DL150" s="22" t="s">
        <v>345</v>
      </c>
      <c r="DM150" s="22" t="s">
        <v>345</v>
      </c>
      <c r="DN150" s="22" t="s">
        <v>345</v>
      </c>
      <c r="DO150" s="22" t="s">
        <v>345</v>
      </c>
      <c r="DP150" s="22" t="s">
        <v>345</v>
      </c>
      <c r="DQ150" s="22" t="s">
        <v>345</v>
      </c>
      <c r="DR150" s="22" t="s">
        <v>345</v>
      </c>
      <c r="DS150" s="22" t="s">
        <v>345</v>
      </c>
      <c r="DT150" s="22">
        <v>1063.0008289582756</v>
      </c>
      <c r="DU150" s="22" t="s">
        <v>345</v>
      </c>
      <c r="DV150" s="22" t="s">
        <v>345</v>
      </c>
      <c r="DW150" s="22" t="s">
        <v>345</v>
      </c>
      <c r="DX150" s="63" t="s">
        <v>345</v>
      </c>
      <c r="DY150" s="63" t="s">
        <v>345</v>
      </c>
      <c r="DZ150" s="22" t="s">
        <v>345</v>
      </c>
      <c r="EA150" s="22" t="s">
        <v>345</v>
      </c>
      <c r="EB150" s="22" t="s">
        <v>345</v>
      </c>
      <c r="EC150" s="22" t="s">
        <v>345</v>
      </c>
      <c r="ED150" s="22" t="s">
        <v>345</v>
      </c>
      <c r="EE150" s="22" t="s">
        <v>345</v>
      </c>
      <c r="EF150" s="22" t="s">
        <v>345</v>
      </c>
      <c r="EG150" s="22" t="s">
        <v>345</v>
      </c>
      <c r="EH150" s="22" t="s">
        <v>345</v>
      </c>
      <c r="EI150" s="22" t="s">
        <v>345</v>
      </c>
      <c r="EJ150" s="22" t="s">
        <v>345</v>
      </c>
      <c r="EK150" s="22" t="s">
        <v>345</v>
      </c>
      <c r="EL150" s="22" t="s">
        <v>345</v>
      </c>
      <c r="EM150" s="22" t="s">
        <v>345</v>
      </c>
      <c r="EN150" s="22" t="s">
        <v>345</v>
      </c>
      <c r="EO150" s="22" t="s">
        <v>345</v>
      </c>
      <c r="EP150" s="22" t="s">
        <v>345</v>
      </c>
      <c r="EQ150" s="22" t="s">
        <v>345</v>
      </c>
      <c r="ER150" s="22" t="s">
        <v>345</v>
      </c>
      <c r="ES150" s="22" t="s">
        <v>345</v>
      </c>
      <c r="ET150" s="22" t="s">
        <v>345</v>
      </c>
      <c r="EU150" s="22" t="s">
        <v>345</v>
      </c>
      <c r="EV150" s="22" t="s">
        <v>345</v>
      </c>
      <c r="EW150" s="22" t="s">
        <v>345</v>
      </c>
      <c r="EX150" s="22" t="s">
        <v>345</v>
      </c>
      <c r="EY150" s="22" t="s">
        <v>345</v>
      </c>
      <c r="EZ150" s="22" t="s">
        <v>345</v>
      </c>
      <c r="FA150" s="22" t="s">
        <v>345</v>
      </c>
      <c r="FB150" s="22" t="s">
        <v>345</v>
      </c>
      <c r="FC150" s="22" t="s">
        <v>345</v>
      </c>
      <c r="FD150" s="22" t="s">
        <v>345</v>
      </c>
      <c r="FE150" s="22" t="s">
        <v>345</v>
      </c>
      <c r="FF150" s="22" t="s">
        <v>345</v>
      </c>
      <c r="FG150" s="22" t="s">
        <v>345</v>
      </c>
      <c r="FH150" s="22" t="s">
        <v>345</v>
      </c>
      <c r="FI150" s="22" t="s">
        <v>345</v>
      </c>
      <c r="FJ150" s="22" t="s">
        <v>345</v>
      </c>
      <c r="FK150" s="22" t="s">
        <v>345</v>
      </c>
      <c r="FL150" s="22" t="s">
        <v>345</v>
      </c>
      <c r="FM150" s="22" t="s">
        <v>345</v>
      </c>
      <c r="FN150" s="22" t="s">
        <v>345</v>
      </c>
      <c r="FO150" s="22" t="s">
        <v>345</v>
      </c>
      <c r="FP150" s="22">
        <v>1533.0883389587227</v>
      </c>
      <c r="FQ150" s="22" t="s">
        <v>345</v>
      </c>
      <c r="FR150" s="22" t="s">
        <v>345</v>
      </c>
      <c r="FS150" s="22" t="s">
        <v>345</v>
      </c>
      <c r="FT150" s="22" t="s">
        <v>345</v>
      </c>
      <c r="FU150" s="22" t="s">
        <v>345</v>
      </c>
      <c r="FV150" s="22" t="s">
        <v>345</v>
      </c>
      <c r="FW150" s="22" t="s">
        <v>345</v>
      </c>
      <c r="FX150" s="22" t="s">
        <v>345</v>
      </c>
      <c r="FY150" s="22" t="s">
        <v>345</v>
      </c>
      <c r="FZ150" s="22" t="s">
        <v>345</v>
      </c>
      <c r="GA150" s="63" t="s">
        <v>345</v>
      </c>
      <c r="GB150" s="22" t="s">
        <v>345</v>
      </c>
      <c r="GC150" s="63"/>
    </row>
    <row r="151" spans="1:185">
      <c r="A151" s="66">
        <v>1929</v>
      </c>
      <c r="B151" s="22">
        <v>3698.5295618247301</v>
      </c>
      <c r="C151" s="22">
        <v>5054.21875</v>
      </c>
      <c r="D151" s="22">
        <v>5075.3553155201816</v>
      </c>
      <c r="E151" s="22">
        <v>2716.8177570093453</v>
      </c>
      <c r="F151" s="22">
        <v>4709.9979626485565</v>
      </c>
      <c r="G151" s="22">
        <v>4051.4064165340828</v>
      </c>
      <c r="H151" s="22">
        <v>2777.9896372640164</v>
      </c>
      <c r="I151" s="22">
        <v>5688.7907992803903</v>
      </c>
      <c r="J151" s="22">
        <v>3387.3902679562434</v>
      </c>
      <c r="K151" s="22">
        <v>4062.7275577546834</v>
      </c>
      <c r="L151" s="22">
        <v>8635.8022616777707</v>
      </c>
      <c r="M151" s="22">
        <v>5503.3180504466636</v>
      </c>
      <c r="N151" s="63">
        <v>4452.1631552113431</v>
      </c>
      <c r="O151" s="22">
        <v>2823.9700374531835</v>
      </c>
      <c r="P151" s="22">
        <v>2341.9920318725099</v>
      </c>
      <c r="Q151" s="22">
        <v>1610.0582002686165</v>
      </c>
      <c r="R151" s="22">
        <v>2738.9056441189141</v>
      </c>
      <c r="S151" s="22">
        <v>3365.9902029391183</v>
      </c>
      <c r="T151" s="68">
        <v>4167.1387916558233</v>
      </c>
      <c r="U151" s="22">
        <v>5262.9768605378358</v>
      </c>
      <c r="V151" s="22">
        <v>5262.2426920462267</v>
      </c>
      <c r="W151" s="22">
        <v>5065.4459000485194</v>
      </c>
      <c r="X151" s="22">
        <v>6898.7221563254125</v>
      </c>
      <c r="Y151" s="63">
        <v>6672.5287465192969</v>
      </c>
      <c r="Z151" s="22">
        <v>926.3050153531218</v>
      </c>
      <c r="AA151" s="22">
        <v>1227.0106065047191</v>
      </c>
      <c r="AB151" s="22">
        <v>3042.373679354228</v>
      </c>
      <c r="AC151" s="22">
        <v>2475.81944095579</v>
      </c>
      <c r="AD151" s="22">
        <v>2117.3232270167782</v>
      </c>
      <c r="AE151" s="22">
        <v>1152.4179029624834</v>
      </c>
      <c r="AF151" s="22">
        <v>1255.88400672697</v>
      </c>
      <c r="AG151" s="63">
        <v>1981.6004996861959</v>
      </c>
      <c r="AH151" s="22" t="s">
        <v>345</v>
      </c>
      <c r="AI151" s="22" t="s">
        <v>345</v>
      </c>
      <c r="AJ151" s="22" t="s">
        <v>345</v>
      </c>
      <c r="AK151" s="22" t="s">
        <v>345</v>
      </c>
      <c r="AL151" s="22" t="s">
        <v>345</v>
      </c>
      <c r="AM151" s="22"/>
      <c r="AN151" s="22"/>
      <c r="AO151" s="63" t="s">
        <v>345</v>
      </c>
      <c r="AP151" s="22" t="s">
        <v>345</v>
      </c>
      <c r="AQ151" s="22" t="s">
        <v>345</v>
      </c>
      <c r="AR151" s="63" t="s">
        <v>345</v>
      </c>
      <c r="AS151" s="22" t="s">
        <v>345</v>
      </c>
      <c r="AT151" s="22" t="s">
        <v>345</v>
      </c>
      <c r="AU151" s="22" t="s">
        <v>345</v>
      </c>
      <c r="AV151" s="22" t="s">
        <v>345</v>
      </c>
      <c r="AW151" s="22" t="s">
        <v>345</v>
      </c>
      <c r="AX151" s="22" t="s">
        <v>345</v>
      </c>
      <c r="AY151" s="22" t="s">
        <v>345</v>
      </c>
      <c r="AZ151" s="22" t="s">
        <v>345</v>
      </c>
      <c r="BA151" s="22" t="s">
        <v>345</v>
      </c>
      <c r="BB151" s="22" t="s">
        <v>345</v>
      </c>
      <c r="BC151" s="22" t="s">
        <v>345</v>
      </c>
      <c r="BD151" s="22" t="s">
        <v>345</v>
      </c>
      <c r="BE151" s="22" t="s">
        <v>345</v>
      </c>
      <c r="BF151" s="22" t="s">
        <v>345</v>
      </c>
      <c r="BG151" s="22" t="s">
        <v>345</v>
      </c>
      <c r="BH151" s="63">
        <v>1385.8630251661173</v>
      </c>
      <c r="BI151" s="22">
        <v>4367.0677033449692</v>
      </c>
      <c r="BJ151" s="22">
        <v>1137.4414786891227</v>
      </c>
      <c r="BK151" s="22">
        <v>3455.4292999267486</v>
      </c>
      <c r="BL151" s="22">
        <v>1504.7035174833609</v>
      </c>
      <c r="BM151" s="22">
        <v>1757.2148148148149</v>
      </c>
      <c r="BN151" s="22">
        <v>1907.5240919199407</v>
      </c>
      <c r="BO151" s="22">
        <v>3847.4777448071218</v>
      </c>
      <c r="BP151" s="22">
        <v>3426.4823993668983</v>
      </c>
      <c r="BQ151" s="63">
        <v>2053.4353577924689</v>
      </c>
      <c r="BR151" s="22" t="s">
        <v>345</v>
      </c>
      <c r="BS151" s="22">
        <v>1581.6326530612246</v>
      </c>
      <c r="BT151" s="72">
        <v>1639</v>
      </c>
      <c r="BU151" s="22" t="s">
        <v>345</v>
      </c>
      <c r="BV151" s="22">
        <v>1054.6288036969013</v>
      </c>
      <c r="BW151" s="22">
        <v>1041.1347517730496</v>
      </c>
      <c r="BX151" s="22">
        <v>1720.4791785510554</v>
      </c>
      <c r="BY151" s="22" t="s">
        <v>345</v>
      </c>
      <c r="BZ151" s="22">
        <v>1498.9247311827958</v>
      </c>
      <c r="CA151" s="22">
        <v>699.88495829738304</v>
      </c>
      <c r="CB151" s="22">
        <v>1750</v>
      </c>
      <c r="CC151" s="22" t="s">
        <v>345</v>
      </c>
      <c r="CD151" s="22" t="s">
        <v>345</v>
      </c>
      <c r="CE151" s="22" t="s">
        <v>345</v>
      </c>
      <c r="CF151" s="22" t="s">
        <v>345</v>
      </c>
      <c r="CG151" s="63" t="s">
        <v>345</v>
      </c>
      <c r="CH151" s="22" t="s">
        <v>345</v>
      </c>
      <c r="CI151" s="63" t="s">
        <v>345</v>
      </c>
      <c r="CJ151" s="22">
        <v>562.4978194974891</v>
      </c>
      <c r="CK151" s="22">
        <v>727.73641549084357</v>
      </c>
      <c r="CL151" s="22">
        <v>1086.6744664092821</v>
      </c>
      <c r="CM151" s="22">
        <v>2025.7346783884636</v>
      </c>
      <c r="CN151" s="22">
        <v>1412.5678820791311</v>
      </c>
      <c r="CO151" s="22">
        <v>624.00566057833748</v>
      </c>
      <c r="CP151" s="22">
        <v>793.49809255266211</v>
      </c>
      <c r="CQ151" s="22">
        <v>1249.4523041884629</v>
      </c>
      <c r="CR151" s="22" t="s">
        <v>345</v>
      </c>
      <c r="CS151" s="22" t="s">
        <v>345</v>
      </c>
      <c r="CT151" s="22" t="s">
        <v>345</v>
      </c>
      <c r="CU151" s="22">
        <v>1682.3447636700648</v>
      </c>
      <c r="CV151" s="22" t="s">
        <v>345</v>
      </c>
      <c r="CW151" s="22" t="s">
        <v>345</v>
      </c>
      <c r="CX151" s="22">
        <v>2335.0426620304147</v>
      </c>
      <c r="CY151" s="22">
        <v>1335.5089080966659</v>
      </c>
      <c r="CZ151" s="63" t="s">
        <v>345</v>
      </c>
      <c r="DA151" s="22" t="s">
        <v>345</v>
      </c>
      <c r="DB151" s="22" t="s">
        <v>345</v>
      </c>
      <c r="DC151" s="22" t="s">
        <v>345</v>
      </c>
      <c r="DD151" s="22" t="s">
        <v>345</v>
      </c>
      <c r="DE151" s="22" t="s">
        <v>345</v>
      </c>
      <c r="DF151" s="22" t="s">
        <v>345</v>
      </c>
      <c r="DG151" s="22" t="s">
        <v>345</v>
      </c>
      <c r="DH151" s="63" t="s">
        <v>345</v>
      </c>
      <c r="DI151" s="22" t="s">
        <v>345</v>
      </c>
      <c r="DJ151" s="22" t="s">
        <v>345</v>
      </c>
      <c r="DK151" s="22" t="s">
        <v>345</v>
      </c>
      <c r="DL151" s="22" t="s">
        <v>345</v>
      </c>
      <c r="DM151" s="22" t="s">
        <v>345</v>
      </c>
      <c r="DN151" s="22" t="s">
        <v>345</v>
      </c>
      <c r="DO151" s="22" t="s">
        <v>345</v>
      </c>
      <c r="DP151" s="22" t="s">
        <v>345</v>
      </c>
      <c r="DQ151" s="22" t="s">
        <v>345</v>
      </c>
      <c r="DR151" s="22" t="s">
        <v>345</v>
      </c>
      <c r="DS151" s="22" t="s">
        <v>345</v>
      </c>
      <c r="DT151" s="22">
        <v>1213.3287997279836</v>
      </c>
      <c r="DU151" s="22" t="s">
        <v>345</v>
      </c>
      <c r="DV151" s="22" t="s">
        <v>345</v>
      </c>
      <c r="DW151" s="22" t="s">
        <v>345</v>
      </c>
      <c r="DX151" s="63" t="s">
        <v>345</v>
      </c>
      <c r="DY151" s="63" t="s">
        <v>345</v>
      </c>
      <c r="DZ151" s="22" t="s">
        <v>345</v>
      </c>
      <c r="EA151" s="22" t="s">
        <v>345</v>
      </c>
      <c r="EB151" s="22" t="s">
        <v>345</v>
      </c>
      <c r="EC151" s="22" t="s">
        <v>345</v>
      </c>
      <c r="ED151" s="22" t="s">
        <v>345</v>
      </c>
      <c r="EE151" s="22" t="s">
        <v>345</v>
      </c>
      <c r="EF151" s="22" t="s">
        <v>345</v>
      </c>
      <c r="EG151" s="22" t="s">
        <v>345</v>
      </c>
      <c r="EH151" s="22" t="s">
        <v>345</v>
      </c>
      <c r="EI151" s="22" t="s">
        <v>345</v>
      </c>
      <c r="EJ151" s="22" t="s">
        <v>345</v>
      </c>
      <c r="EK151" s="22" t="s">
        <v>345</v>
      </c>
      <c r="EL151" s="22" t="s">
        <v>345</v>
      </c>
      <c r="EM151" s="22" t="s">
        <v>345</v>
      </c>
      <c r="EN151" s="22" t="s">
        <v>345</v>
      </c>
      <c r="EO151" s="22" t="s">
        <v>345</v>
      </c>
      <c r="EP151" s="22" t="s">
        <v>345</v>
      </c>
      <c r="EQ151" s="22" t="s">
        <v>345</v>
      </c>
      <c r="ER151" s="22" t="s">
        <v>345</v>
      </c>
      <c r="ES151" s="22" t="s">
        <v>345</v>
      </c>
      <c r="ET151" s="22" t="s">
        <v>345</v>
      </c>
      <c r="EU151" s="22" t="s">
        <v>345</v>
      </c>
      <c r="EV151" s="22" t="s">
        <v>345</v>
      </c>
      <c r="EW151" s="22" t="s">
        <v>345</v>
      </c>
      <c r="EX151" s="22" t="s">
        <v>345</v>
      </c>
      <c r="EY151" s="22" t="s">
        <v>345</v>
      </c>
      <c r="EZ151" s="22" t="s">
        <v>345</v>
      </c>
      <c r="FA151" s="22" t="s">
        <v>345</v>
      </c>
      <c r="FB151" s="22" t="s">
        <v>345</v>
      </c>
      <c r="FC151" s="22" t="s">
        <v>345</v>
      </c>
      <c r="FD151" s="22" t="s">
        <v>345</v>
      </c>
      <c r="FE151" s="22" t="s">
        <v>345</v>
      </c>
      <c r="FF151" s="22" t="s">
        <v>345</v>
      </c>
      <c r="FG151" s="22" t="s">
        <v>345</v>
      </c>
      <c r="FH151" s="22" t="s">
        <v>345</v>
      </c>
      <c r="FI151" s="22" t="s">
        <v>345</v>
      </c>
      <c r="FJ151" s="22" t="s">
        <v>345</v>
      </c>
      <c r="FK151" s="22" t="s">
        <v>345</v>
      </c>
      <c r="FL151" s="22" t="s">
        <v>345</v>
      </c>
      <c r="FM151" s="22" t="s">
        <v>345</v>
      </c>
      <c r="FN151" s="22" t="s">
        <v>345</v>
      </c>
      <c r="FO151" s="22" t="s">
        <v>345</v>
      </c>
      <c r="FP151" s="22">
        <v>1497.1354690485709</v>
      </c>
      <c r="FQ151" s="22" t="s">
        <v>345</v>
      </c>
      <c r="FR151" s="22" t="s">
        <v>345</v>
      </c>
      <c r="FS151" s="22" t="s">
        <v>345</v>
      </c>
      <c r="FT151" s="22" t="s">
        <v>345</v>
      </c>
      <c r="FU151" s="22" t="s">
        <v>345</v>
      </c>
      <c r="FV151" s="22" t="s">
        <v>345</v>
      </c>
      <c r="FW151" s="22" t="s">
        <v>345</v>
      </c>
      <c r="FX151" s="22" t="s">
        <v>345</v>
      </c>
      <c r="FY151" s="22" t="s">
        <v>345</v>
      </c>
      <c r="FZ151" s="22" t="s">
        <v>345</v>
      </c>
      <c r="GA151" s="63" t="s">
        <v>345</v>
      </c>
      <c r="GB151" s="22" t="s">
        <v>345</v>
      </c>
      <c r="GC151" s="63"/>
    </row>
    <row r="152" spans="1:185">
      <c r="A152" s="66">
        <v>1930</v>
      </c>
      <c r="B152" s="22">
        <v>3585.7154398563739</v>
      </c>
      <c r="C152" s="22">
        <v>4978.6182516097078</v>
      </c>
      <c r="D152" s="22">
        <v>5340.7876905702997</v>
      </c>
      <c r="E152" s="22">
        <v>2665.633806900551</v>
      </c>
      <c r="F152" s="22">
        <v>4531.5583994232147</v>
      </c>
      <c r="G152" s="22">
        <v>3973.3575072214367</v>
      </c>
      <c r="H152" s="22">
        <v>2630.9822559678087</v>
      </c>
      <c r="I152" s="22">
        <v>5602.5304414003049</v>
      </c>
      <c r="J152" s="22">
        <v>3627.1045717701813</v>
      </c>
      <c r="K152" s="22">
        <v>4237.6909805987007</v>
      </c>
      <c r="L152" s="22">
        <v>8491.6692543480603</v>
      </c>
      <c r="M152" s="22">
        <v>5440.8624689312337</v>
      </c>
      <c r="N152" s="63">
        <v>4357.3201962211933</v>
      </c>
      <c r="O152" s="22">
        <v>2897.1643320806288</v>
      </c>
      <c r="P152" s="22">
        <v>2258.2270508581328</v>
      </c>
      <c r="Q152" s="22">
        <v>1570.7547169811321</v>
      </c>
      <c r="R152" s="22">
        <v>2620.388142461079</v>
      </c>
      <c r="S152" s="22">
        <v>3290.7949790794978</v>
      </c>
      <c r="T152" s="68">
        <v>4072.8980387673373</v>
      </c>
      <c r="U152" s="22">
        <v>4708.3011284588029</v>
      </c>
      <c r="V152" s="22">
        <v>4960.1212324179496</v>
      </c>
      <c r="W152" s="22">
        <v>4810.6045003813888</v>
      </c>
      <c r="X152" s="22">
        <v>6212.7127066015455</v>
      </c>
      <c r="Y152" s="63">
        <v>6027.6026682052934</v>
      </c>
      <c r="Z152" s="22" t="s">
        <v>345</v>
      </c>
      <c r="AA152" s="22">
        <v>1274.0609091578917</v>
      </c>
      <c r="AB152" s="22">
        <v>2925.8101833525498</v>
      </c>
      <c r="AC152" s="22">
        <v>2403.680523815327</v>
      </c>
      <c r="AD152" s="22">
        <v>1994.2838224591621</v>
      </c>
      <c r="AE152" s="22">
        <v>1218.8150547175453</v>
      </c>
      <c r="AF152" s="22">
        <v>1213.8008213441387</v>
      </c>
      <c r="AG152" s="68" t="s">
        <v>345</v>
      </c>
      <c r="AH152" s="22" t="s">
        <v>345</v>
      </c>
      <c r="AI152" s="22" t="s">
        <v>345</v>
      </c>
      <c r="AJ152" s="22" t="s">
        <v>345</v>
      </c>
      <c r="AK152" s="22" t="s">
        <v>345</v>
      </c>
      <c r="AL152" s="22" t="s">
        <v>345</v>
      </c>
      <c r="AM152" s="22"/>
      <c r="AN152" s="22"/>
      <c r="AO152" s="63" t="s">
        <v>345</v>
      </c>
      <c r="AP152" s="22" t="s">
        <v>345</v>
      </c>
      <c r="AQ152" s="22" t="s">
        <v>345</v>
      </c>
      <c r="AR152" s="63" t="s">
        <v>345</v>
      </c>
      <c r="AS152" s="22" t="s">
        <v>345</v>
      </c>
      <c r="AT152" s="22" t="s">
        <v>345</v>
      </c>
      <c r="AU152" s="22" t="s">
        <v>345</v>
      </c>
      <c r="AV152" s="22" t="s">
        <v>345</v>
      </c>
      <c r="AW152" s="22" t="s">
        <v>345</v>
      </c>
      <c r="AX152" s="22" t="s">
        <v>345</v>
      </c>
      <c r="AY152" s="22" t="s">
        <v>345</v>
      </c>
      <c r="AZ152" s="22" t="s">
        <v>345</v>
      </c>
      <c r="BA152" s="22" t="s">
        <v>345</v>
      </c>
      <c r="BB152" s="22" t="s">
        <v>345</v>
      </c>
      <c r="BC152" s="22" t="s">
        <v>345</v>
      </c>
      <c r="BD152" s="22" t="s">
        <v>345</v>
      </c>
      <c r="BE152" s="22" t="s">
        <v>345</v>
      </c>
      <c r="BF152" s="22" t="s">
        <v>345</v>
      </c>
      <c r="BG152" s="22" t="s">
        <v>345</v>
      </c>
      <c r="BH152" s="63">
        <v>1448.4249075838634</v>
      </c>
      <c r="BI152" s="22">
        <v>4079.5819569777959</v>
      </c>
      <c r="BJ152" s="22">
        <v>1048.2304575786463</v>
      </c>
      <c r="BK152" s="22">
        <v>2858.7639158954689</v>
      </c>
      <c r="BL152" s="22">
        <v>1474.0412547268083</v>
      </c>
      <c r="BM152" s="22">
        <v>1617.8748180494906</v>
      </c>
      <c r="BN152" s="22">
        <v>1662.956204379562</v>
      </c>
      <c r="BO152" s="22">
        <v>4301.2259194395801</v>
      </c>
      <c r="BP152" s="22">
        <v>3444.4752666976651</v>
      </c>
      <c r="BQ152" s="63">
        <v>1913.1340721322479</v>
      </c>
      <c r="BR152" s="22" t="s">
        <v>345</v>
      </c>
      <c r="BS152" s="22">
        <v>1626</v>
      </c>
      <c r="BT152" s="22">
        <v>1505.3427156632786</v>
      </c>
      <c r="BU152" s="22" t="s">
        <v>345</v>
      </c>
      <c r="BV152" s="22">
        <v>1065.1750917338702</v>
      </c>
      <c r="BW152" s="22">
        <v>1045.1388888888889</v>
      </c>
      <c r="BX152" s="22">
        <v>1775.8328627893845</v>
      </c>
      <c r="BY152" s="22" t="s">
        <v>345</v>
      </c>
      <c r="BZ152" s="22">
        <v>1563.1578947368421</v>
      </c>
      <c r="CA152" s="22" t="s">
        <v>345</v>
      </c>
      <c r="CB152" s="22">
        <v>1414.7058823529412</v>
      </c>
      <c r="CC152" s="22" t="s">
        <v>345</v>
      </c>
      <c r="CD152" s="22" t="s">
        <v>345</v>
      </c>
      <c r="CE152" s="22" t="s">
        <v>345</v>
      </c>
      <c r="CF152" s="22" t="s">
        <v>345</v>
      </c>
      <c r="CG152" s="63" t="s">
        <v>345</v>
      </c>
      <c r="CH152" s="22" t="s">
        <v>345</v>
      </c>
      <c r="CI152" s="63" t="s">
        <v>345</v>
      </c>
      <c r="CJ152" s="22">
        <v>567.62167689161561</v>
      </c>
      <c r="CK152" s="22">
        <v>725.61533888228303</v>
      </c>
      <c r="CL152" s="22">
        <v>1087.2871977222355</v>
      </c>
      <c r="CM152" s="22">
        <v>1850.3913212778218</v>
      </c>
      <c r="CN152" s="22">
        <v>1381.6886463544035</v>
      </c>
      <c r="CO152" s="22">
        <v>585.81783515239783</v>
      </c>
      <c r="CP152" s="22" t="s">
        <v>345</v>
      </c>
      <c r="CQ152" s="22">
        <v>1267.8691581023566</v>
      </c>
      <c r="CR152" s="22" t="s">
        <v>345</v>
      </c>
      <c r="CS152" s="22" t="s">
        <v>345</v>
      </c>
      <c r="CT152" s="22" t="s">
        <v>345</v>
      </c>
      <c r="CU152" s="22">
        <v>1635.8486290505325</v>
      </c>
      <c r="CV152" s="22" t="s">
        <v>345</v>
      </c>
      <c r="CW152" s="22" t="s">
        <v>345</v>
      </c>
      <c r="CX152" s="22">
        <v>1925.3448767609964</v>
      </c>
      <c r="CY152" s="22">
        <v>1265.1130190993515</v>
      </c>
      <c r="CZ152" s="63" t="s">
        <v>345</v>
      </c>
      <c r="DA152" s="22" t="s">
        <v>345</v>
      </c>
      <c r="DB152" s="22" t="s">
        <v>345</v>
      </c>
      <c r="DC152" s="22" t="s">
        <v>345</v>
      </c>
      <c r="DD152" s="22" t="s">
        <v>345</v>
      </c>
      <c r="DE152" s="22" t="s">
        <v>345</v>
      </c>
      <c r="DF152" s="22" t="s">
        <v>345</v>
      </c>
      <c r="DG152" s="22" t="s">
        <v>345</v>
      </c>
      <c r="DH152" s="63" t="s">
        <v>345</v>
      </c>
      <c r="DI152" s="22" t="s">
        <v>345</v>
      </c>
      <c r="DJ152" s="22" t="s">
        <v>345</v>
      </c>
      <c r="DK152" s="22" t="s">
        <v>345</v>
      </c>
      <c r="DL152" s="22" t="s">
        <v>345</v>
      </c>
      <c r="DM152" s="22" t="s">
        <v>345</v>
      </c>
      <c r="DN152" s="22" t="s">
        <v>345</v>
      </c>
      <c r="DO152" s="22" t="s">
        <v>345</v>
      </c>
      <c r="DP152" s="22" t="s">
        <v>345</v>
      </c>
      <c r="DQ152" s="22" t="s">
        <v>345</v>
      </c>
      <c r="DR152" s="22" t="s">
        <v>345</v>
      </c>
      <c r="DS152" s="22" t="s">
        <v>345</v>
      </c>
      <c r="DT152" s="22">
        <v>1249.2631296891748</v>
      </c>
      <c r="DU152" s="22" t="s">
        <v>345</v>
      </c>
      <c r="DV152" s="22" t="s">
        <v>345</v>
      </c>
      <c r="DW152" s="22" t="s">
        <v>345</v>
      </c>
      <c r="DX152" s="63" t="s">
        <v>345</v>
      </c>
      <c r="DY152" s="63" t="s">
        <v>345</v>
      </c>
      <c r="DZ152" s="22" t="s">
        <v>345</v>
      </c>
      <c r="EA152" s="22" t="s">
        <v>345</v>
      </c>
      <c r="EB152" s="22" t="s">
        <v>345</v>
      </c>
      <c r="EC152" s="22" t="s">
        <v>345</v>
      </c>
      <c r="ED152" s="22" t="s">
        <v>345</v>
      </c>
      <c r="EE152" s="22" t="s">
        <v>345</v>
      </c>
      <c r="EF152" s="22" t="s">
        <v>345</v>
      </c>
      <c r="EG152" s="22" t="s">
        <v>345</v>
      </c>
      <c r="EH152" s="22" t="s">
        <v>345</v>
      </c>
      <c r="EI152" s="22" t="s">
        <v>345</v>
      </c>
      <c r="EJ152" s="22" t="s">
        <v>345</v>
      </c>
      <c r="EK152" s="22" t="s">
        <v>345</v>
      </c>
      <c r="EL152" s="22" t="s">
        <v>345</v>
      </c>
      <c r="EM152" s="22" t="s">
        <v>345</v>
      </c>
      <c r="EN152" s="22" t="s">
        <v>345</v>
      </c>
      <c r="EO152" s="22" t="s">
        <v>345</v>
      </c>
      <c r="EP152" s="22" t="s">
        <v>345</v>
      </c>
      <c r="EQ152" s="22" t="s">
        <v>345</v>
      </c>
      <c r="ER152" s="22" t="s">
        <v>345</v>
      </c>
      <c r="ES152" s="22" t="s">
        <v>345</v>
      </c>
      <c r="ET152" s="22" t="s">
        <v>345</v>
      </c>
      <c r="EU152" s="22" t="s">
        <v>345</v>
      </c>
      <c r="EV152" s="22" t="s">
        <v>345</v>
      </c>
      <c r="EW152" s="22" t="s">
        <v>345</v>
      </c>
      <c r="EX152" s="22" t="s">
        <v>345</v>
      </c>
      <c r="EY152" s="22" t="s">
        <v>345</v>
      </c>
      <c r="EZ152" s="22" t="s">
        <v>345</v>
      </c>
      <c r="FA152" s="22" t="s">
        <v>345</v>
      </c>
      <c r="FB152" s="22" t="s">
        <v>345</v>
      </c>
      <c r="FC152" s="22" t="s">
        <v>345</v>
      </c>
      <c r="FD152" s="22" t="s">
        <v>345</v>
      </c>
      <c r="FE152" s="22" t="s">
        <v>345</v>
      </c>
      <c r="FF152" s="22" t="s">
        <v>345</v>
      </c>
      <c r="FG152" s="22" t="s">
        <v>345</v>
      </c>
      <c r="FH152" s="22" t="s">
        <v>345</v>
      </c>
      <c r="FI152" s="22" t="s">
        <v>345</v>
      </c>
      <c r="FJ152" s="22" t="s">
        <v>345</v>
      </c>
      <c r="FK152" s="22" t="s">
        <v>345</v>
      </c>
      <c r="FL152" s="22" t="s">
        <v>345</v>
      </c>
      <c r="FM152" s="22" t="s">
        <v>345</v>
      </c>
      <c r="FN152" s="22" t="s">
        <v>345</v>
      </c>
      <c r="FO152" s="22" t="s">
        <v>345</v>
      </c>
      <c r="FP152" s="22">
        <v>1413.1233806522393</v>
      </c>
      <c r="FQ152" s="22" t="s">
        <v>345</v>
      </c>
      <c r="FR152" s="22" t="s">
        <v>345</v>
      </c>
      <c r="FS152" s="22" t="s">
        <v>345</v>
      </c>
      <c r="FT152" s="22" t="s">
        <v>345</v>
      </c>
      <c r="FU152" s="22" t="s">
        <v>345</v>
      </c>
      <c r="FV152" s="22" t="s">
        <v>345</v>
      </c>
      <c r="FW152" s="22" t="s">
        <v>345</v>
      </c>
      <c r="FX152" s="22" t="s">
        <v>345</v>
      </c>
      <c r="FY152" s="22" t="s">
        <v>345</v>
      </c>
      <c r="FZ152" s="22" t="s">
        <v>345</v>
      </c>
      <c r="GA152" s="63" t="s">
        <v>345</v>
      </c>
      <c r="GB152" s="22" t="s">
        <v>345</v>
      </c>
      <c r="GC152" s="63"/>
    </row>
    <row r="153" spans="1:185">
      <c r="A153" s="66">
        <v>1931</v>
      </c>
      <c r="B153" s="22">
        <v>3287.6868008948545</v>
      </c>
      <c r="C153" s="22">
        <v>4860.4094265321191</v>
      </c>
      <c r="D153" s="22">
        <v>5359.2406836648925</v>
      </c>
      <c r="E153" s="22">
        <v>2580.597238204833</v>
      </c>
      <c r="F153" s="22">
        <v>4235.2604634495938</v>
      </c>
      <c r="G153" s="22">
        <v>3651.5139935496691</v>
      </c>
      <c r="H153" s="22">
        <v>2578.9047463431216</v>
      </c>
      <c r="I153" s="22">
        <v>5185.0493811726465</v>
      </c>
      <c r="J153" s="22">
        <v>3323.4573396095607</v>
      </c>
      <c r="K153" s="22">
        <v>4129.2241545291618</v>
      </c>
      <c r="L153" s="22">
        <v>8437.1908611322087</v>
      </c>
      <c r="M153" s="22">
        <v>5138.415852758606</v>
      </c>
      <c r="N153" s="63">
        <v>4112.0435838974654</v>
      </c>
      <c r="O153" s="22">
        <v>2971.7013296965565</v>
      </c>
      <c r="P153" s="22">
        <v>2134.4720496894411</v>
      </c>
      <c r="Q153" s="22">
        <v>1631.0962294365991</v>
      </c>
      <c r="R153" s="22">
        <v>2528.8701161562831</v>
      </c>
      <c r="S153" s="22">
        <v>3100.7644197359277</v>
      </c>
      <c r="T153" s="68">
        <v>3853.5612380152388</v>
      </c>
      <c r="U153" s="22">
        <v>4353.60808947449</v>
      </c>
      <c r="V153" s="22">
        <v>4475.1202113606341</v>
      </c>
      <c r="W153" s="22">
        <v>4003.6925964155012</v>
      </c>
      <c r="X153" s="22">
        <v>5691.3665963268159</v>
      </c>
      <c r="Y153" s="63">
        <v>5492.118083317635</v>
      </c>
      <c r="Z153" s="22" t="s">
        <v>345</v>
      </c>
      <c r="AA153" s="22">
        <v>1285.3606426309061</v>
      </c>
      <c r="AB153" s="22">
        <v>2808.7276690883969</v>
      </c>
      <c r="AC153" s="22">
        <v>2268.2729963785137</v>
      </c>
      <c r="AD153" s="22">
        <v>1823.4174186951377</v>
      </c>
      <c r="AE153" s="22">
        <v>1228.8484065538621</v>
      </c>
      <c r="AF153" s="22">
        <v>1160.6975373012601</v>
      </c>
      <c r="AG153" s="68" t="s">
        <v>345</v>
      </c>
      <c r="AH153" s="22" t="s">
        <v>345</v>
      </c>
      <c r="AI153" s="22" t="s">
        <v>345</v>
      </c>
      <c r="AJ153" s="22" t="s">
        <v>345</v>
      </c>
      <c r="AK153" s="22" t="s">
        <v>345</v>
      </c>
      <c r="AL153" s="22" t="s">
        <v>345</v>
      </c>
      <c r="AM153" s="22"/>
      <c r="AN153" s="22"/>
      <c r="AO153" s="63" t="s">
        <v>345</v>
      </c>
      <c r="AP153" s="22" t="s">
        <v>345</v>
      </c>
      <c r="AQ153" s="22" t="s">
        <v>345</v>
      </c>
      <c r="AR153" s="63" t="s">
        <v>345</v>
      </c>
      <c r="AS153" s="22" t="s">
        <v>345</v>
      </c>
      <c r="AT153" s="22" t="s">
        <v>345</v>
      </c>
      <c r="AU153" s="22" t="s">
        <v>345</v>
      </c>
      <c r="AV153" s="22" t="s">
        <v>345</v>
      </c>
      <c r="AW153" s="22" t="s">
        <v>345</v>
      </c>
      <c r="AX153" s="22" t="s">
        <v>345</v>
      </c>
      <c r="AY153" s="22" t="s">
        <v>345</v>
      </c>
      <c r="AZ153" s="22" t="s">
        <v>345</v>
      </c>
      <c r="BA153" s="22" t="s">
        <v>345</v>
      </c>
      <c r="BB153" s="22" t="s">
        <v>345</v>
      </c>
      <c r="BC153" s="22" t="s">
        <v>345</v>
      </c>
      <c r="BD153" s="22" t="s">
        <v>345</v>
      </c>
      <c r="BE153" s="22" t="s">
        <v>345</v>
      </c>
      <c r="BF153" s="22" t="s">
        <v>345</v>
      </c>
      <c r="BG153" s="22" t="s">
        <v>345</v>
      </c>
      <c r="BH153" s="63">
        <v>1461.5454550620218</v>
      </c>
      <c r="BI153" s="22">
        <v>3711.6554406349469</v>
      </c>
      <c r="BJ153" s="22">
        <v>1004.232835123774</v>
      </c>
      <c r="BK153" s="22">
        <v>2217.6722696399506</v>
      </c>
      <c r="BL153" s="22">
        <v>1447.7387853891244</v>
      </c>
      <c r="BM153" s="22">
        <v>1643.0205949656752</v>
      </c>
      <c r="BN153" s="22">
        <v>1504.04022266116</v>
      </c>
      <c r="BO153" s="22">
        <v>3500.2871912693854</v>
      </c>
      <c r="BP153" s="22">
        <v>2753.9922760738864</v>
      </c>
      <c r="BQ153" s="63">
        <v>1762.4582483235927</v>
      </c>
      <c r="BR153" s="22" t="s">
        <v>345</v>
      </c>
      <c r="BS153" s="22">
        <v>1574.5098039215686</v>
      </c>
      <c r="BT153" s="22">
        <v>1241.1764705882354</v>
      </c>
      <c r="BU153" s="22" t="s">
        <v>345</v>
      </c>
      <c r="BV153" s="22">
        <v>1043.8715898991929</v>
      </c>
      <c r="BW153" s="22">
        <v>923.97260273972609</v>
      </c>
      <c r="BX153" s="22">
        <v>1620.441988950276</v>
      </c>
      <c r="BY153" s="22" t="s">
        <v>345</v>
      </c>
      <c r="BZ153" s="22">
        <v>1563.9175257731958</v>
      </c>
      <c r="CA153" s="22" t="s">
        <v>345</v>
      </c>
      <c r="CB153" s="22">
        <v>1304.3478260869565</v>
      </c>
      <c r="CC153" s="22" t="s">
        <v>345</v>
      </c>
      <c r="CD153" s="22" t="s">
        <v>345</v>
      </c>
      <c r="CE153" s="22" t="s">
        <v>345</v>
      </c>
      <c r="CF153" s="22" t="s">
        <v>345</v>
      </c>
      <c r="CG153" s="63" t="s">
        <v>345</v>
      </c>
      <c r="CH153" s="22" t="s">
        <v>345</v>
      </c>
      <c r="CI153" s="63" t="s">
        <v>345</v>
      </c>
      <c r="CJ153" s="22">
        <v>569.16409548554725</v>
      </c>
      <c r="CK153" s="22">
        <v>711.11143695014664</v>
      </c>
      <c r="CL153" s="22">
        <v>1001.4427973759366</v>
      </c>
      <c r="CM153" s="22">
        <v>1837.3409401119545</v>
      </c>
      <c r="CN153" s="22">
        <v>1360.1836084992967</v>
      </c>
      <c r="CO153" s="22">
        <v>584.09081141025172</v>
      </c>
      <c r="CP153" s="22" t="s">
        <v>345</v>
      </c>
      <c r="CQ153" s="22">
        <v>1252.535992628882</v>
      </c>
      <c r="CR153" s="22" t="s">
        <v>345</v>
      </c>
      <c r="CS153" s="22">
        <v>902.36585532147001</v>
      </c>
      <c r="CT153" s="22" t="s">
        <v>345</v>
      </c>
      <c r="CU153" s="22">
        <v>1548.4156880124087</v>
      </c>
      <c r="CV153" s="22" t="s">
        <v>345</v>
      </c>
      <c r="CW153" s="22" t="s">
        <v>345</v>
      </c>
      <c r="CX153" s="22">
        <v>1570.5174452237882</v>
      </c>
      <c r="CY153" s="22">
        <v>1202.8531663187196</v>
      </c>
      <c r="CZ153" s="63" t="s">
        <v>345</v>
      </c>
      <c r="DA153" s="22" t="s">
        <v>345</v>
      </c>
      <c r="DB153" s="22" t="s">
        <v>345</v>
      </c>
      <c r="DC153" s="22" t="s">
        <v>345</v>
      </c>
      <c r="DD153" s="22" t="s">
        <v>345</v>
      </c>
      <c r="DE153" s="22" t="s">
        <v>345</v>
      </c>
      <c r="DF153" s="22" t="s">
        <v>345</v>
      </c>
      <c r="DG153" s="22" t="s">
        <v>345</v>
      </c>
      <c r="DH153" s="63" t="s">
        <v>345</v>
      </c>
      <c r="DI153" s="22" t="s">
        <v>345</v>
      </c>
      <c r="DJ153" s="22" t="s">
        <v>345</v>
      </c>
      <c r="DK153" s="22" t="s">
        <v>345</v>
      </c>
      <c r="DL153" s="22" t="s">
        <v>345</v>
      </c>
      <c r="DM153" s="22" t="s">
        <v>345</v>
      </c>
      <c r="DN153" s="22" t="s">
        <v>345</v>
      </c>
      <c r="DO153" s="22" t="s">
        <v>345</v>
      </c>
      <c r="DP153" s="22" t="s">
        <v>345</v>
      </c>
      <c r="DQ153" s="22" t="s">
        <v>345</v>
      </c>
      <c r="DR153" s="22" t="s">
        <v>345</v>
      </c>
      <c r="DS153" s="22" t="s">
        <v>345</v>
      </c>
      <c r="DT153" s="22">
        <v>1302.4252010017135</v>
      </c>
      <c r="DU153" s="22" t="s">
        <v>345</v>
      </c>
      <c r="DV153" s="22" t="s">
        <v>345</v>
      </c>
      <c r="DW153" s="22" t="s">
        <v>345</v>
      </c>
      <c r="DX153" s="63" t="s">
        <v>345</v>
      </c>
      <c r="DY153" s="63" t="s">
        <v>345</v>
      </c>
      <c r="DZ153" s="22" t="s">
        <v>345</v>
      </c>
      <c r="EA153" s="22" t="s">
        <v>345</v>
      </c>
      <c r="EB153" s="22" t="s">
        <v>345</v>
      </c>
      <c r="EC153" s="22" t="s">
        <v>345</v>
      </c>
      <c r="ED153" s="22" t="s">
        <v>345</v>
      </c>
      <c r="EE153" s="22" t="s">
        <v>345</v>
      </c>
      <c r="EF153" s="22" t="s">
        <v>345</v>
      </c>
      <c r="EG153" s="22" t="s">
        <v>345</v>
      </c>
      <c r="EH153" s="22" t="s">
        <v>345</v>
      </c>
      <c r="EI153" s="22" t="s">
        <v>345</v>
      </c>
      <c r="EJ153" s="22" t="s">
        <v>345</v>
      </c>
      <c r="EK153" s="22" t="s">
        <v>345</v>
      </c>
      <c r="EL153" s="22" t="s">
        <v>345</v>
      </c>
      <c r="EM153" s="22" t="s">
        <v>345</v>
      </c>
      <c r="EN153" s="22" t="s">
        <v>345</v>
      </c>
      <c r="EO153" s="22" t="s">
        <v>345</v>
      </c>
      <c r="EP153" s="22" t="s">
        <v>345</v>
      </c>
      <c r="EQ153" s="22" t="s">
        <v>345</v>
      </c>
      <c r="ER153" s="22" t="s">
        <v>345</v>
      </c>
      <c r="ES153" s="22" t="s">
        <v>345</v>
      </c>
      <c r="ET153" s="22" t="s">
        <v>345</v>
      </c>
      <c r="EU153" s="22" t="s">
        <v>345</v>
      </c>
      <c r="EV153" s="22" t="s">
        <v>345</v>
      </c>
      <c r="EW153" s="22" t="s">
        <v>345</v>
      </c>
      <c r="EX153" s="22" t="s">
        <v>345</v>
      </c>
      <c r="EY153" s="22" t="s">
        <v>345</v>
      </c>
      <c r="EZ153" s="22" t="s">
        <v>345</v>
      </c>
      <c r="FA153" s="22" t="s">
        <v>345</v>
      </c>
      <c r="FB153" s="22" t="s">
        <v>345</v>
      </c>
      <c r="FC153" s="22" t="s">
        <v>345</v>
      </c>
      <c r="FD153" s="22" t="s">
        <v>345</v>
      </c>
      <c r="FE153" s="22" t="s">
        <v>345</v>
      </c>
      <c r="FF153" s="22" t="s">
        <v>345</v>
      </c>
      <c r="FG153" s="22" t="s">
        <v>345</v>
      </c>
      <c r="FH153" s="22" t="s">
        <v>345</v>
      </c>
      <c r="FI153" s="22" t="s">
        <v>345</v>
      </c>
      <c r="FJ153" s="22" t="s">
        <v>345</v>
      </c>
      <c r="FK153" s="22" t="s">
        <v>345</v>
      </c>
      <c r="FL153" s="22" t="s">
        <v>345</v>
      </c>
      <c r="FM153" s="22" t="s">
        <v>345</v>
      </c>
      <c r="FN153" s="22" t="s">
        <v>345</v>
      </c>
      <c r="FO153" s="22" t="s">
        <v>345</v>
      </c>
      <c r="FP153" s="22">
        <v>1334.5610494471168</v>
      </c>
      <c r="FQ153" s="22" t="s">
        <v>345</v>
      </c>
      <c r="FR153" s="22" t="s">
        <v>345</v>
      </c>
      <c r="FS153" s="22" t="s">
        <v>345</v>
      </c>
      <c r="FT153" s="22" t="s">
        <v>345</v>
      </c>
      <c r="FU153" s="22" t="s">
        <v>345</v>
      </c>
      <c r="FV153" s="22" t="s">
        <v>345</v>
      </c>
      <c r="FW153" s="22" t="s">
        <v>345</v>
      </c>
      <c r="FX153" s="22" t="s">
        <v>345</v>
      </c>
      <c r="FY153" s="22" t="s">
        <v>345</v>
      </c>
      <c r="FZ153" s="22" t="s">
        <v>345</v>
      </c>
      <c r="GA153" s="63" t="s">
        <v>345</v>
      </c>
      <c r="GB153" s="22" t="s">
        <v>345</v>
      </c>
      <c r="GC153" s="63"/>
    </row>
    <row r="154" spans="1:185">
      <c r="A154" s="66">
        <v>1932</v>
      </c>
      <c r="B154" s="22">
        <v>2939.6569516728628</v>
      </c>
      <c r="C154" s="22">
        <v>4607.4519912044952</v>
      </c>
      <c r="D154" s="22">
        <v>5169.3921731890096</v>
      </c>
      <c r="E154" s="22">
        <v>2549.7636311732799</v>
      </c>
      <c r="F154" s="22">
        <v>3959.1228619206881</v>
      </c>
      <c r="G154" s="22">
        <v>3361.6775214559621</v>
      </c>
      <c r="H154" s="22">
        <v>2615.1748999404454</v>
      </c>
      <c r="I154" s="22">
        <v>5035.2388280192044</v>
      </c>
      <c r="J154" s="22">
        <v>3466.5575615441239</v>
      </c>
      <c r="K154" s="22">
        <v>3967.8842645856289</v>
      </c>
      <c r="L154" s="22">
        <v>7862.1599219238033</v>
      </c>
      <c r="M154" s="22">
        <v>5148.2532858530267</v>
      </c>
      <c r="N154" s="63">
        <v>3953.7935581123197</v>
      </c>
      <c r="O154" s="22">
        <v>2885.0457782299086</v>
      </c>
      <c r="P154" s="22">
        <v>2288.5205647636585</v>
      </c>
      <c r="Q154" s="22">
        <v>1642.5079091170549</v>
      </c>
      <c r="R154" s="22">
        <v>2559.4426078587271</v>
      </c>
      <c r="S154" s="22">
        <v>3198.1981981981985</v>
      </c>
      <c r="T154" s="68">
        <v>3723.7813053624327</v>
      </c>
      <c r="U154" s="22">
        <v>4563.7634898920805</v>
      </c>
      <c r="V154" s="22">
        <v>4327.2318271119839</v>
      </c>
      <c r="W154" s="22">
        <v>3671.4526588845661</v>
      </c>
      <c r="X154" s="22">
        <v>4908.365780158806</v>
      </c>
      <c r="Y154" s="63">
        <v>4794.0092076820756</v>
      </c>
      <c r="Z154" s="22" t="s">
        <v>345</v>
      </c>
      <c r="AA154" s="22">
        <v>1218.9667284391835</v>
      </c>
      <c r="AB154" s="22">
        <v>2679.7411871921495</v>
      </c>
      <c r="AC154" s="22">
        <v>2192.3540798749514</v>
      </c>
      <c r="AD154" s="22">
        <v>1657.6182876192031</v>
      </c>
      <c r="AE154" s="22">
        <v>1144.4894280229962</v>
      </c>
      <c r="AF154" s="22">
        <v>1038.2243592257014</v>
      </c>
      <c r="AG154" s="68" t="s">
        <v>345</v>
      </c>
      <c r="AH154" s="22" t="s">
        <v>345</v>
      </c>
      <c r="AI154" s="22" t="s">
        <v>345</v>
      </c>
      <c r="AJ154" s="22" t="s">
        <v>345</v>
      </c>
      <c r="AK154" s="22" t="s">
        <v>345</v>
      </c>
      <c r="AL154" s="22" t="s">
        <v>345</v>
      </c>
      <c r="AM154" s="22"/>
      <c r="AN154" s="22"/>
      <c r="AO154" s="63" t="s">
        <v>345</v>
      </c>
      <c r="AP154" s="22" t="s">
        <v>345</v>
      </c>
      <c r="AQ154" s="22" t="s">
        <v>345</v>
      </c>
      <c r="AR154" s="63" t="s">
        <v>345</v>
      </c>
      <c r="AS154" s="22" t="s">
        <v>345</v>
      </c>
      <c r="AT154" s="22" t="s">
        <v>345</v>
      </c>
      <c r="AU154" s="22" t="s">
        <v>345</v>
      </c>
      <c r="AV154" s="22" t="s">
        <v>345</v>
      </c>
      <c r="AW154" s="22" t="s">
        <v>345</v>
      </c>
      <c r="AX154" s="22" t="s">
        <v>345</v>
      </c>
      <c r="AY154" s="22" t="s">
        <v>345</v>
      </c>
      <c r="AZ154" s="22" t="s">
        <v>345</v>
      </c>
      <c r="BA154" s="22" t="s">
        <v>345</v>
      </c>
      <c r="BB154" s="22" t="s">
        <v>345</v>
      </c>
      <c r="BC154" s="22" t="s">
        <v>345</v>
      </c>
      <c r="BD154" s="22" t="s">
        <v>345</v>
      </c>
      <c r="BE154" s="22" t="s">
        <v>345</v>
      </c>
      <c r="BF154" s="22" t="s">
        <v>345</v>
      </c>
      <c r="BG154" s="22" t="s">
        <v>345</v>
      </c>
      <c r="BH154" s="63">
        <v>1438.9928000588213</v>
      </c>
      <c r="BI154" s="22">
        <v>3521.8219855012958</v>
      </c>
      <c r="BJ154" s="22">
        <v>1018.3654203736019</v>
      </c>
      <c r="BK154" s="22">
        <v>1844.4558295843692</v>
      </c>
      <c r="BL154" s="22">
        <v>1510.7827513278455</v>
      </c>
      <c r="BM154" s="22">
        <v>1372.5126475548061</v>
      </c>
      <c r="BN154" s="22">
        <v>1423.1448763250883</v>
      </c>
      <c r="BO154" s="22">
        <v>3196.0451977401131</v>
      </c>
      <c r="BP154" s="22">
        <v>2612.9107535388944</v>
      </c>
      <c r="BQ154" s="63">
        <v>1657.0206666208396</v>
      </c>
      <c r="BR154" s="22" t="s">
        <v>345</v>
      </c>
      <c r="BS154" s="22">
        <v>1421.1538461538462</v>
      </c>
      <c r="BT154" s="22">
        <v>977.40963855421694</v>
      </c>
      <c r="BU154" s="22" t="s">
        <v>345</v>
      </c>
      <c r="BV154" s="22">
        <v>1022.994158101209</v>
      </c>
      <c r="BW154" s="22">
        <v>823.12925170068024</v>
      </c>
      <c r="BX154" s="22">
        <v>1380.1075268817206</v>
      </c>
      <c r="BY154" s="22" t="s">
        <v>345</v>
      </c>
      <c r="BZ154" s="22">
        <v>1372.7272727272727</v>
      </c>
      <c r="CA154" s="22" t="s">
        <v>345</v>
      </c>
      <c r="CB154" s="22">
        <v>1173.913043478261</v>
      </c>
      <c r="CC154" s="22" t="s">
        <v>345</v>
      </c>
      <c r="CD154" s="22" t="s">
        <v>345</v>
      </c>
      <c r="CE154" s="22" t="s">
        <v>345</v>
      </c>
      <c r="CF154" s="22" t="s">
        <v>345</v>
      </c>
      <c r="CG154" s="63" t="s">
        <v>345</v>
      </c>
      <c r="CH154" s="22" t="s">
        <v>345</v>
      </c>
      <c r="CI154" s="63" t="s">
        <v>345</v>
      </c>
      <c r="CJ154" s="22">
        <v>582.91339836028908</v>
      </c>
      <c r="CK154" s="22">
        <v>709.10641989589362</v>
      </c>
      <c r="CL154" s="22">
        <v>945.44556301476018</v>
      </c>
      <c r="CM154" s="22">
        <v>1961.5832842315185</v>
      </c>
      <c r="CN154" s="22">
        <v>1387.5912936582545</v>
      </c>
      <c r="CO154" s="22">
        <v>580.22850164839917</v>
      </c>
      <c r="CP154" s="22" t="s">
        <v>345</v>
      </c>
      <c r="CQ154" s="22">
        <v>1295.9899993429267</v>
      </c>
      <c r="CR154" s="22" t="s">
        <v>345</v>
      </c>
      <c r="CS154" s="22" t="s">
        <v>345</v>
      </c>
      <c r="CT154" s="22" t="s">
        <v>345</v>
      </c>
      <c r="CU154" s="22">
        <v>1396.8288444830582</v>
      </c>
      <c r="CV154" s="22" t="s">
        <v>345</v>
      </c>
      <c r="CW154" s="22" t="s">
        <v>345</v>
      </c>
      <c r="CX154" s="22">
        <v>1502.2941666695897</v>
      </c>
      <c r="CY154" s="22">
        <v>1140.9813407049066</v>
      </c>
      <c r="CZ154" s="63" t="s">
        <v>345</v>
      </c>
      <c r="DA154" s="22" t="s">
        <v>345</v>
      </c>
      <c r="DB154" s="22" t="s">
        <v>345</v>
      </c>
      <c r="DC154" s="22" t="s">
        <v>345</v>
      </c>
      <c r="DD154" s="22" t="s">
        <v>345</v>
      </c>
      <c r="DE154" s="22" t="s">
        <v>345</v>
      </c>
      <c r="DF154" s="22" t="s">
        <v>345</v>
      </c>
      <c r="DG154" s="22" t="s">
        <v>345</v>
      </c>
      <c r="DH154" s="63" t="s">
        <v>345</v>
      </c>
      <c r="DI154" s="22" t="s">
        <v>345</v>
      </c>
      <c r="DJ154" s="22" t="s">
        <v>345</v>
      </c>
      <c r="DK154" s="22" t="s">
        <v>345</v>
      </c>
      <c r="DL154" s="22" t="s">
        <v>345</v>
      </c>
      <c r="DM154" s="22" t="s">
        <v>345</v>
      </c>
      <c r="DN154" s="22" t="s">
        <v>345</v>
      </c>
      <c r="DO154" s="22" t="s">
        <v>345</v>
      </c>
      <c r="DP154" s="22" t="s">
        <v>345</v>
      </c>
      <c r="DQ154" s="22" t="s">
        <v>345</v>
      </c>
      <c r="DR154" s="22" t="s">
        <v>345</v>
      </c>
      <c r="DS154" s="22" t="s">
        <v>345</v>
      </c>
      <c r="DT154" s="22">
        <v>1204.619177371221</v>
      </c>
      <c r="DU154" s="22" t="s">
        <v>345</v>
      </c>
      <c r="DV154" s="22" t="s">
        <v>345</v>
      </c>
      <c r="DW154" s="22" t="s">
        <v>345</v>
      </c>
      <c r="DX154" s="63" t="s">
        <v>345</v>
      </c>
      <c r="DY154" s="63" t="s">
        <v>345</v>
      </c>
      <c r="DZ154" s="22" t="s">
        <v>345</v>
      </c>
      <c r="EA154" s="22" t="s">
        <v>345</v>
      </c>
      <c r="EB154" s="22" t="s">
        <v>345</v>
      </c>
      <c r="EC154" s="22" t="s">
        <v>345</v>
      </c>
      <c r="ED154" s="22" t="s">
        <v>345</v>
      </c>
      <c r="EE154" s="22" t="s">
        <v>345</v>
      </c>
      <c r="EF154" s="22" t="s">
        <v>345</v>
      </c>
      <c r="EG154" s="22" t="s">
        <v>345</v>
      </c>
      <c r="EH154" s="22" t="s">
        <v>345</v>
      </c>
      <c r="EI154" s="22" t="s">
        <v>345</v>
      </c>
      <c r="EJ154" s="22" t="s">
        <v>345</v>
      </c>
      <c r="EK154" s="22" t="s">
        <v>345</v>
      </c>
      <c r="EL154" s="22" t="s">
        <v>345</v>
      </c>
      <c r="EM154" s="22" t="s">
        <v>345</v>
      </c>
      <c r="EN154" s="22" t="s">
        <v>345</v>
      </c>
      <c r="EO154" s="22" t="s">
        <v>345</v>
      </c>
      <c r="EP154" s="22" t="s">
        <v>345</v>
      </c>
      <c r="EQ154" s="22" t="s">
        <v>345</v>
      </c>
      <c r="ER154" s="22" t="s">
        <v>345</v>
      </c>
      <c r="ES154" s="22" t="s">
        <v>345</v>
      </c>
      <c r="ET154" s="22" t="s">
        <v>345</v>
      </c>
      <c r="EU154" s="22" t="s">
        <v>345</v>
      </c>
      <c r="EV154" s="22" t="s">
        <v>345</v>
      </c>
      <c r="EW154" s="22" t="s">
        <v>345</v>
      </c>
      <c r="EX154" s="22" t="s">
        <v>345</v>
      </c>
      <c r="EY154" s="22" t="s">
        <v>345</v>
      </c>
      <c r="EZ154" s="22" t="s">
        <v>345</v>
      </c>
      <c r="FA154" s="22" t="s">
        <v>345</v>
      </c>
      <c r="FB154" s="22" t="s">
        <v>345</v>
      </c>
      <c r="FC154" s="22" t="s">
        <v>345</v>
      </c>
      <c r="FD154" s="22" t="s">
        <v>345</v>
      </c>
      <c r="FE154" s="22" t="s">
        <v>345</v>
      </c>
      <c r="FF154" s="22" t="s">
        <v>345</v>
      </c>
      <c r="FG154" s="22" t="s">
        <v>345</v>
      </c>
      <c r="FH154" s="22" t="s">
        <v>345</v>
      </c>
      <c r="FI154" s="22" t="s">
        <v>345</v>
      </c>
      <c r="FJ154" s="22" t="s">
        <v>345</v>
      </c>
      <c r="FK154" s="22" t="s">
        <v>345</v>
      </c>
      <c r="FL154" s="22" t="s">
        <v>345</v>
      </c>
      <c r="FM154" s="22" t="s">
        <v>345</v>
      </c>
      <c r="FN154" s="22" t="s">
        <v>345</v>
      </c>
      <c r="FO154" s="22" t="s">
        <v>345</v>
      </c>
      <c r="FP154" s="22">
        <v>1283.9868314181399</v>
      </c>
      <c r="FQ154" s="22" t="s">
        <v>345</v>
      </c>
      <c r="FR154" s="22" t="s">
        <v>345</v>
      </c>
      <c r="FS154" s="22" t="s">
        <v>345</v>
      </c>
      <c r="FT154" s="22" t="s">
        <v>345</v>
      </c>
      <c r="FU154" s="22" t="s">
        <v>345</v>
      </c>
      <c r="FV154" s="22" t="s">
        <v>345</v>
      </c>
      <c r="FW154" s="22" t="s">
        <v>345</v>
      </c>
      <c r="FX154" s="22" t="s">
        <v>345</v>
      </c>
      <c r="FY154" s="22" t="s">
        <v>345</v>
      </c>
      <c r="FZ154" s="22" t="s">
        <v>345</v>
      </c>
      <c r="GA154" s="63" t="s">
        <v>345</v>
      </c>
      <c r="GB154" s="22" t="s">
        <v>345</v>
      </c>
      <c r="GC154" s="63"/>
    </row>
    <row r="155" spans="1:185">
      <c r="A155" s="66">
        <v>1933</v>
      </c>
      <c r="B155" s="22">
        <v>2833.1700266824782</v>
      </c>
      <c r="C155" s="22">
        <v>4680.5099015915439</v>
      </c>
      <c r="D155" s="22">
        <v>5290.5284888521892</v>
      </c>
      <c r="E155" s="22">
        <v>2701.6446398184912</v>
      </c>
      <c r="F155" s="22">
        <v>4239.1258295535936</v>
      </c>
      <c r="G155" s="22">
        <v>3555.7877837854212</v>
      </c>
      <c r="H155" s="22">
        <v>2565.0613929580454</v>
      </c>
      <c r="I155" s="22">
        <v>4956.4623042369785</v>
      </c>
      <c r="J155" s="22">
        <v>3533.5526261544092</v>
      </c>
      <c r="K155" s="22">
        <v>4033.4330682244999</v>
      </c>
      <c r="L155" s="22">
        <v>8057.2930311975442</v>
      </c>
      <c r="M155" s="22">
        <v>5277.4607480653476</v>
      </c>
      <c r="N155" s="63">
        <v>4077.6990611627912</v>
      </c>
      <c r="O155" s="22">
        <v>2800.1350438892637</v>
      </c>
      <c r="P155" s="22">
        <v>2394.7807616446667</v>
      </c>
      <c r="Q155" s="22">
        <v>1732.1022727272727</v>
      </c>
      <c r="R155" s="22">
        <v>2485.9464389354116</v>
      </c>
      <c r="S155" s="22">
        <v>3087.0165745856352</v>
      </c>
      <c r="T155" s="68">
        <v>3825.0624628668747</v>
      </c>
      <c r="U155" s="22">
        <v>4842.4068767908302</v>
      </c>
      <c r="V155" s="22">
        <v>4575.9993506493511</v>
      </c>
      <c r="W155" s="22">
        <v>3370.4060811429626</v>
      </c>
      <c r="X155" s="22">
        <v>4776.9154778887305</v>
      </c>
      <c r="Y155" s="63">
        <v>4672.0568458732014</v>
      </c>
      <c r="Z155" s="22" t="s">
        <v>345</v>
      </c>
      <c r="AA155" s="22">
        <v>1303.1401667678242</v>
      </c>
      <c r="AB155" s="22">
        <v>2551.7983370237039</v>
      </c>
      <c r="AC155" s="22">
        <v>2373.7848349892934</v>
      </c>
      <c r="AD155" s="22">
        <v>1589.7175940229374</v>
      </c>
      <c r="AE155" s="22">
        <v>1184.475946479474</v>
      </c>
      <c r="AF155" s="22">
        <v>1055.8173411839107</v>
      </c>
      <c r="AG155" s="68" t="s">
        <v>345</v>
      </c>
      <c r="AH155" s="22" t="s">
        <v>345</v>
      </c>
      <c r="AI155" s="22" t="s">
        <v>345</v>
      </c>
      <c r="AJ155" s="22" t="s">
        <v>345</v>
      </c>
      <c r="AK155" s="22" t="s">
        <v>345</v>
      </c>
      <c r="AL155" s="22" t="s">
        <v>345</v>
      </c>
      <c r="AM155" s="22"/>
      <c r="AN155" s="22"/>
      <c r="AO155" s="63" t="s">
        <v>345</v>
      </c>
      <c r="AP155" s="22" t="s">
        <v>345</v>
      </c>
      <c r="AQ155" s="22" t="s">
        <v>345</v>
      </c>
      <c r="AR155" s="63" t="s">
        <v>345</v>
      </c>
      <c r="AS155" s="22" t="s">
        <v>345</v>
      </c>
      <c r="AT155" s="22" t="s">
        <v>345</v>
      </c>
      <c r="AU155" s="22" t="s">
        <v>345</v>
      </c>
      <c r="AV155" s="22" t="s">
        <v>345</v>
      </c>
      <c r="AW155" s="22" t="s">
        <v>345</v>
      </c>
      <c r="AX155" s="22" t="s">
        <v>345</v>
      </c>
      <c r="AY155" s="22" t="s">
        <v>345</v>
      </c>
      <c r="AZ155" s="22" t="s">
        <v>345</v>
      </c>
      <c r="BA155" s="22" t="s">
        <v>345</v>
      </c>
      <c r="BB155" s="22" t="s">
        <v>345</v>
      </c>
      <c r="BC155" s="22" t="s">
        <v>345</v>
      </c>
      <c r="BD155" s="22" t="s">
        <v>345</v>
      </c>
      <c r="BE155" s="22" t="s">
        <v>345</v>
      </c>
      <c r="BF155" s="22" t="s">
        <v>345</v>
      </c>
      <c r="BG155" s="22" t="s">
        <v>345</v>
      </c>
      <c r="BH155" s="63">
        <v>1493.1144694787515</v>
      </c>
      <c r="BI155" s="22">
        <v>3621.314862870644</v>
      </c>
      <c r="BJ155" s="22">
        <v>1075.7155271493848</v>
      </c>
      <c r="BK155" s="22">
        <v>2236.3471207365737</v>
      </c>
      <c r="BL155" s="22">
        <v>1576.679465487593</v>
      </c>
      <c r="BM155" s="22">
        <v>1501.0212531051613</v>
      </c>
      <c r="BN155" s="22">
        <v>1557.892906815021</v>
      </c>
      <c r="BO155" s="22">
        <v>2750.4168982768206</v>
      </c>
      <c r="BP155" s="22">
        <v>2831.0156215329339</v>
      </c>
      <c r="BQ155" s="63">
        <v>1752.0316213854703</v>
      </c>
      <c r="BR155" s="22" t="s">
        <v>345</v>
      </c>
      <c r="BS155" s="22">
        <v>1660.3773584905662</v>
      </c>
      <c r="BT155" s="22">
        <v>1037.6847290640394</v>
      </c>
      <c r="BU155" s="22" t="s">
        <v>345</v>
      </c>
      <c r="BV155" s="22">
        <v>1022.994158101209</v>
      </c>
      <c r="BW155" s="22">
        <v>922.14765100671138</v>
      </c>
      <c r="BX155" s="22">
        <v>1357.5916230366493</v>
      </c>
      <c r="BY155" s="22" t="s">
        <v>345</v>
      </c>
      <c r="BZ155" s="22">
        <v>1262.3762376237623</v>
      </c>
      <c r="CA155" s="22">
        <v>723.61607678333655</v>
      </c>
      <c r="CB155" s="22">
        <v>1455.7142857142858</v>
      </c>
      <c r="CC155" s="22" t="s">
        <v>345</v>
      </c>
      <c r="CD155" s="22" t="s">
        <v>345</v>
      </c>
      <c r="CE155" s="22" t="s">
        <v>345</v>
      </c>
      <c r="CF155" s="22" t="s">
        <v>345</v>
      </c>
      <c r="CG155" s="63" t="s">
        <v>345</v>
      </c>
      <c r="CH155" s="22" t="s">
        <v>345</v>
      </c>
      <c r="CI155" s="63" t="s">
        <v>345</v>
      </c>
      <c r="CJ155" s="22">
        <v>578.60800000000006</v>
      </c>
      <c r="CK155" s="22">
        <v>699.83746792130034</v>
      </c>
      <c r="CL155" s="22">
        <v>937.61030977654991</v>
      </c>
      <c r="CM155" s="22">
        <v>2122.435622637016</v>
      </c>
      <c r="CN155" s="22">
        <v>1368.1310919621415</v>
      </c>
      <c r="CO155" s="22">
        <v>696.19301463190266</v>
      </c>
      <c r="CP155" s="22" t="s">
        <v>345</v>
      </c>
      <c r="CQ155" s="22">
        <v>1228.2292312289237</v>
      </c>
      <c r="CR155" s="22" t="s">
        <v>345</v>
      </c>
      <c r="CS155" s="22" t="s">
        <v>345</v>
      </c>
      <c r="CT155" s="22" t="s">
        <v>345</v>
      </c>
      <c r="CU155" s="22">
        <v>1439.6423248882265</v>
      </c>
      <c r="CV155" s="22" t="s">
        <v>345</v>
      </c>
      <c r="CW155" s="22" t="s">
        <v>345</v>
      </c>
      <c r="CX155" s="22">
        <v>2010.6833845066351</v>
      </c>
      <c r="CY155" s="22">
        <v>1150.0429184549357</v>
      </c>
      <c r="CZ155" s="63" t="s">
        <v>345</v>
      </c>
      <c r="DA155" s="22" t="s">
        <v>345</v>
      </c>
      <c r="DB155" s="22" t="s">
        <v>345</v>
      </c>
      <c r="DC155" s="22" t="s">
        <v>345</v>
      </c>
      <c r="DD155" s="22" t="s">
        <v>345</v>
      </c>
      <c r="DE155" s="22" t="s">
        <v>345</v>
      </c>
      <c r="DF155" s="22" t="s">
        <v>345</v>
      </c>
      <c r="DG155" s="22" t="s">
        <v>345</v>
      </c>
      <c r="DH155" s="63" t="s">
        <v>345</v>
      </c>
      <c r="DI155" s="22" t="s">
        <v>345</v>
      </c>
      <c r="DJ155" s="22" t="s">
        <v>345</v>
      </c>
      <c r="DK155" s="22" t="s">
        <v>345</v>
      </c>
      <c r="DL155" s="22" t="s">
        <v>345</v>
      </c>
      <c r="DM155" s="22" t="s">
        <v>345</v>
      </c>
      <c r="DN155" s="22" t="s">
        <v>345</v>
      </c>
      <c r="DO155" s="22" t="s">
        <v>345</v>
      </c>
      <c r="DP155" s="22" t="s">
        <v>345</v>
      </c>
      <c r="DQ155" s="22" t="s">
        <v>345</v>
      </c>
      <c r="DR155" s="22" t="s">
        <v>345</v>
      </c>
      <c r="DS155" s="22" t="s">
        <v>345</v>
      </c>
      <c r="DT155" s="22">
        <v>1341.6145101545535</v>
      </c>
      <c r="DU155" s="22" t="s">
        <v>345</v>
      </c>
      <c r="DV155" s="22" t="s">
        <v>345</v>
      </c>
      <c r="DW155" s="22" t="s">
        <v>345</v>
      </c>
      <c r="DX155" s="63" t="s">
        <v>345</v>
      </c>
      <c r="DY155" s="63" t="s">
        <v>345</v>
      </c>
      <c r="DZ155" s="22" t="s">
        <v>345</v>
      </c>
      <c r="EA155" s="22" t="s">
        <v>345</v>
      </c>
      <c r="EB155" s="22" t="s">
        <v>345</v>
      </c>
      <c r="EC155" s="22" t="s">
        <v>345</v>
      </c>
      <c r="ED155" s="22" t="s">
        <v>345</v>
      </c>
      <c r="EE155" s="22" t="s">
        <v>345</v>
      </c>
      <c r="EF155" s="22" t="s">
        <v>345</v>
      </c>
      <c r="EG155" s="22" t="s">
        <v>345</v>
      </c>
      <c r="EH155" s="22" t="s">
        <v>345</v>
      </c>
      <c r="EI155" s="22" t="s">
        <v>345</v>
      </c>
      <c r="EJ155" s="22" t="s">
        <v>345</v>
      </c>
      <c r="EK155" s="22" t="s">
        <v>345</v>
      </c>
      <c r="EL155" s="22" t="s">
        <v>345</v>
      </c>
      <c r="EM155" s="22" t="s">
        <v>345</v>
      </c>
      <c r="EN155" s="22" t="s">
        <v>345</v>
      </c>
      <c r="EO155" s="22" t="s">
        <v>345</v>
      </c>
      <c r="EP155" s="22" t="s">
        <v>345</v>
      </c>
      <c r="EQ155" s="22" t="s">
        <v>345</v>
      </c>
      <c r="ER155" s="22" t="s">
        <v>345</v>
      </c>
      <c r="ES155" s="22" t="s">
        <v>345</v>
      </c>
      <c r="ET155" s="22" t="s">
        <v>345</v>
      </c>
      <c r="EU155" s="22" t="s">
        <v>345</v>
      </c>
      <c r="EV155" s="22" t="s">
        <v>345</v>
      </c>
      <c r="EW155" s="22" t="s">
        <v>345</v>
      </c>
      <c r="EX155" s="22" t="s">
        <v>345</v>
      </c>
      <c r="EY155" s="22" t="s">
        <v>345</v>
      </c>
      <c r="EZ155" s="22" t="s">
        <v>345</v>
      </c>
      <c r="FA155" s="22" t="s">
        <v>345</v>
      </c>
      <c r="FB155" s="22" t="s">
        <v>345</v>
      </c>
      <c r="FC155" s="22" t="s">
        <v>345</v>
      </c>
      <c r="FD155" s="22" t="s">
        <v>345</v>
      </c>
      <c r="FE155" s="22" t="s">
        <v>345</v>
      </c>
      <c r="FF155" s="22" t="s">
        <v>345</v>
      </c>
      <c r="FG155" s="22" t="s">
        <v>345</v>
      </c>
      <c r="FH155" s="22" t="s">
        <v>345</v>
      </c>
      <c r="FI155" s="22" t="s">
        <v>345</v>
      </c>
      <c r="FJ155" s="22" t="s">
        <v>345</v>
      </c>
      <c r="FK155" s="22" t="s">
        <v>345</v>
      </c>
      <c r="FL155" s="22" t="s">
        <v>345</v>
      </c>
      <c r="FM155" s="22" t="s">
        <v>345</v>
      </c>
      <c r="FN155" s="22" t="s">
        <v>345</v>
      </c>
      <c r="FO155" s="22" t="s">
        <v>345</v>
      </c>
      <c r="FP155" s="22">
        <v>1422.6897825840431</v>
      </c>
      <c r="FQ155" s="22" t="s">
        <v>345</v>
      </c>
      <c r="FR155" s="22" t="s">
        <v>345</v>
      </c>
      <c r="FS155" s="22" t="s">
        <v>345</v>
      </c>
      <c r="FT155" s="22" t="s">
        <v>345</v>
      </c>
      <c r="FU155" s="22" t="s">
        <v>345</v>
      </c>
      <c r="FV155" s="22" t="s">
        <v>345</v>
      </c>
      <c r="FW155" s="22" t="s">
        <v>345</v>
      </c>
      <c r="FX155" s="22" t="s">
        <v>345</v>
      </c>
      <c r="FY155" s="22" t="s">
        <v>345</v>
      </c>
      <c r="FZ155" s="22" t="s">
        <v>345</v>
      </c>
      <c r="GA155" s="63" t="s">
        <v>345</v>
      </c>
      <c r="GB155" s="22" t="s">
        <v>345</v>
      </c>
      <c r="GC155" s="63"/>
    </row>
    <row r="156" spans="1:185">
      <c r="A156" s="66">
        <v>1934</v>
      </c>
      <c r="B156" s="22">
        <v>2851.5860946745561</v>
      </c>
      <c r="C156" s="22">
        <v>4623.7965383684341</v>
      </c>
      <c r="D156" s="22">
        <v>5402.0703764320797</v>
      </c>
      <c r="E156" s="22">
        <v>2988.3741899126512</v>
      </c>
      <c r="F156" s="22">
        <v>4191.7309415971395</v>
      </c>
      <c r="G156" s="22">
        <v>3858.2119893387944</v>
      </c>
      <c r="H156" s="22">
        <v>2538.0526408295664</v>
      </c>
      <c r="I156" s="22">
        <v>4804.9070854813572</v>
      </c>
      <c r="J156" s="22">
        <v>3638.0155784829158</v>
      </c>
      <c r="K156" s="22">
        <v>4294.0836982946585</v>
      </c>
      <c r="L156" s="22">
        <v>8086.2535716255625</v>
      </c>
      <c r="M156" s="22">
        <v>5607.5080358290834</v>
      </c>
      <c r="N156" s="63">
        <v>4218.3373258211031</v>
      </c>
      <c r="O156" s="22">
        <v>2881.8579602827331</v>
      </c>
      <c r="P156" s="22">
        <v>2418.211722488038</v>
      </c>
      <c r="Q156" s="22">
        <v>1783.9203030728218</v>
      </c>
      <c r="R156" s="22">
        <v>2555.7928457020826</v>
      </c>
      <c r="S156" s="22">
        <v>3198.2105987611835</v>
      </c>
      <c r="T156" s="68">
        <v>3952.6645336651022</v>
      </c>
      <c r="U156" s="22">
        <v>5059.8623166716552</v>
      </c>
      <c r="V156" s="22">
        <v>4767.8350515463917</v>
      </c>
      <c r="W156" s="22">
        <v>3691.0295557570262</v>
      </c>
      <c r="X156" s="22">
        <v>5113.6075934413839</v>
      </c>
      <c r="Y156" s="63">
        <v>5000.1873675141205</v>
      </c>
      <c r="Z156" s="22" t="s">
        <v>345</v>
      </c>
      <c r="AA156" s="22">
        <v>1176.5129275377456</v>
      </c>
      <c r="AB156" s="22">
        <v>2442.8366450654053</v>
      </c>
      <c r="AC156" s="22">
        <v>2369.6408688095471</v>
      </c>
      <c r="AD156" s="22">
        <v>1593.471486967743</v>
      </c>
      <c r="AE156" s="22">
        <v>1181.9967083945785</v>
      </c>
      <c r="AF156" s="22">
        <v>1080.1054235715537</v>
      </c>
      <c r="AG156" s="68" t="s">
        <v>345</v>
      </c>
      <c r="AH156" s="22" t="s">
        <v>345</v>
      </c>
      <c r="AI156" s="22" t="s">
        <v>345</v>
      </c>
      <c r="AJ156" s="22" t="s">
        <v>345</v>
      </c>
      <c r="AK156" s="22" t="s">
        <v>345</v>
      </c>
      <c r="AL156" s="22" t="s">
        <v>345</v>
      </c>
      <c r="AM156" s="22"/>
      <c r="AN156" s="22"/>
      <c r="AO156" s="63" t="s">
        <v>345</v>
      </c>
      <c r="AP156" s="22" t="s">
        <v>345</v>
      </c>
      <c r="AQ156" s="22" t="s">
        <v>345</v>
      </c>
      <c r="AR156" s="63" t="s">
        <v>345</v>
      </c>
      <c r="AS156" s="22" t="s">
        <v>345</v>
      </c>
      <c r="AT156" s="22" t="s">
        <v>345</v>
      </c>
      <c r="AU156" s="22" t="s">
        <v>345</v>
      </c>
      <c r="AV156" s="22" t="s">
        <v>345</v>
      </c>
      <c r="AW156" s="22" t="s">
        <v>345</v>
      </c>
      <c r="AX156" s="22" t="s">
        <v>345</v>
      </c>
      <c r="AY156" s="22" t="s">
        <v>345</v>
      </c>
      <c r="AZ156" s="22" t="s">
        <v>345</v>
      </c>
      <c r="BA156" s="22" t="s">
        <v>345</v>
      </c>
      <c r="BB156" s="22" t="s">
        <v>345</v>
      </c>
      <c r="BC156" s="22" t="s">
        <v>345</v>
      </c>
      <c r="BD156" s="22" t="s">
        <v>345</v>
      </c>
      <c r="BE156" s="22" t="s">
        <v>345</v>
      </c>
      <c r="BF156" s="22" t="s">
        <v>345</v>
      </c>
      <c r="BG156" s="22" t="s">
        <v>345</v>
      </c>
      <c r="BH156" s="63">
        <v>1630.1379074602276</v>
      </c>
      <c r="BI156" s="22">
        <v>3844.8180972525706</v>
      </c>
      <c r="BJ156" s="22">
        <v>1142.3195253268873</v>
      </c>
      <c r="BK156" s="22">
        <v>2655.4902986706893</v>
      </c>
      <c r="BL156" s="22">
        <v>1525.5691686467121</v>
      </c>
      <c r="BM156" s="22">
        <v>1573.9224722146923</v>
      </c>
      <c r="BN156" s="22">
        <v>1740.3352719808415</v>
      </c>
      <c r="BO156" s="22">
        <v>3220.8857299070532</v>
      </c>
      <c r="BP156" s="22">
        <v>2994.8869420821716</v>
      </c>
      <c r="BQ156" s="63">
        <v>1866.4980706858555</v>
      </c>
      <c r="BR156" s="22" t="s">
        <v>345</v>
      </c>
      <c r="BS156" s="22">
        <v>1437.0370370370372</v>
      </c>
      <c r="BT156" s="22">
        <v>1196.0357747159778</v>
      </c>
      <c r="BU156" s="22" t="s">
        <v>345</v>
      </c>
      <c r="BV156" s="22">
        <v>1022.994158101209</v>
      </c>
      <c r="BW156" s="22">
        <v>939.73509933774835</v>
      </c>
      <c r="BX156" s="22">
        <v>1511.8556701030927</v>
      </c>
      <c r="BY156" s="22" t="s">
        <v>345</v>
      </c>
      <c r="BZ156" s="22">
        <v>1210.7843137254902</v>
      </c>
      <c r="CA156" s="22" t="s">
        <v>345</v>
      </c>
      <c r="CB156" s="22">
        <v>1302.8169014084508</v>
      </c>
      <c r="CC156" s="22" t="s">
        <v>345</v>
      </c>
      <c r="CD156" s="22" t="s">
        <v>345</v>
      </c>
      <c r="CE156" s="22" t="s">
        <v>345</v>
      </c>
      <c r="CF156" s="22" t="s">
        <v>345</v>
      </c>
      <c r="CG156" s="63" t="s">
        <v>345</v>
      </c>
      <c r="CH156" s="22" t="s">
        <v>345</v>
      </c>
      <c r="CI156" s="63" t="s">
        <v>345</v>
      </c>
      <c r="CJ156" s="22">
        <v>525.40889186871686</v>
      </c>
      <c r="CK156" s="22">
        <v>696.60292463442079</v>
      </c>
      <c r="CL156" s="22">
        <v>935.23748570328087</v>
      </c>
      <c r="CM156" s="22">
        <v>2098.341636069908</v>
      </c>
      <c r="CN156" s="22">
        <v>1348.209974477478</v>
      </c>
      <c r="CO156" s="24">
        <v>690</v>
      </c>
      <c r="CP156" s="22" t="s">
        <v>345</v>
      </c>
      <c r="CQ156" s="24">
        <v>1262</v>
      </c>
      <c r="CR156" s="22" t="s">
        <v>345</v>
      </c>
      <c r="CS156" s="22" t="s">
        <v>345</v>
      </c>
      <c r="CT156" s="22" t="s">
        <v>345</v>
      </c>
      <c r="CU156" s="22">
        <v>1539.7454621322761</v>
      </c>
      <c r="CV156" s="22" t="s">
        <v>345</v>
      </c>
      <c r="CW156" s="22" t="s">
        <v>345</v>
      </c>
      <c r="CX156" s="22">
        <v>1897.8373616169863</v>
      </c>
      <c r="CY156" s="22">
        <v>1259.7070844686648</v>
      </c>
      <c r="CZ156" s="63" t="s">
        <v>345</v>
      </c>
      <c r="DA156" s="22" t="s">
        <v>345</v>
      </c>
      <c r="DB156" s="22" t="s">
        <v>345</v>
      </c>
      <c r="DC156" s="22" t="s">
        <v>345</v>
      </c>
      <c r="DD156" s="22" t="s">
        <v>345</v>
      </c>
      <c r="DE156" s="22" t="s">
        <v>345</v>
      </c>
      <c r="DF156" s="22" t="s">
        <v>345</v>
      </c>
      <c r="DG156" s="22" t="s">
        <v>345</v>
      </c>
      <c r="DH156" s="63" t="s">
        <v>345</v>
      </c>
      <c r="DI156" s="22" t="s">
        <v>345</v>
      </c>
      <c r="DJ156" s="22" t="s">
        <v>345</v>
      </c>
      <c r="DK156" s="22" t="s">
        <v>345</v>
      </c>
      <c r="DL156" s="22" t="s">
        <v>345</v>
      </c>
      <c r="DM156" s="22" t="s">
        <v>345</v>
      </c>
      <c r="DN156" s="22" t="s">
        <v>345</v>
      </c>
      <c r="DO156" s="22" t="s">
        <v>345</v>
      </c>
      <c r="DP156" s="22" t="s">
        <v>345</v>
      </c>
      <c r="DQ156" s="22" t="s">
        <v>345</v>
      </c>
      <c r="DR156" s="22" t="s">
        <v>345</v>
      </c>
      <c r="DS156" s="22" t="s">
        <v>345</v>
      </c>
      <c r="DT156" s="22">
        <v>1351.1253614988054</v>
      </c>
      <c r="DU156" s="22" t="s">
        <v>345</v>
      </c>
      <c r="DV156" s="22" t="s">
        <v>345</v>
      </c>
      <c r="DW156" s="22" t="s">
        <v>345</v>
      </c>
      <c r="DX156" s="63" t="s">
        <v>345</v>
      </c>
      <c r="DY156" s="63" t="s">
        <v>345</v>
      </c>
      <c r="DZ156" s="22" t="s">
        <v>345</v>
      </c>
      <c r="EA156" s="22" t="s">
        <v>345</v>
      </c>
      <c r="EB156" s="22" t="s">
        <v>345</v>
      </c>
      <c r="EC156" s="22" t="s">
        <v>345</v>
      </c>
      <c r="ED156" s="22" t="s">
        <v>345</v>
      </c>
      <c r="EE156" s="22" t="s">
        <v>345</v>
      </c>
      <c r="EF156" s="22" t="s">
        <v>345</v>
      </c>
      <c r="EG156" s="22" t="s">
        <v>345</v>
      </c>
      <c r="EH156" s="22" t="s">
        <v>345</v>
      </c>
      <c r="EI156" s="22" t="s">
        <v>345</v>
      </c>
      <c r="EJ156" s="22" t="s">
        <v>345</v>
      </c>
      <c r="EK156" s="22" t="s">
        <v>345</v>
      </c>
      <c r="EL156" s="22" t="s">
        <v>345</v>
      </c>
      <c r="EM156" s="22" t="s">
        <v>345</v>
      </c>
      <c r="EN156" s="22" t="s">
        <v>345</v>
      </c>
      <c r="EO156" s="22" t="s">
        <v>345</v>
      </c>
      <c r="EP156" s="22" t="s">
        <v>345</v>
      </c>
      <c r="EQ156" s="22" t="s">
        <v>345</v>
      </c>
      <c r="ER156" s="22" t="s">
        <v>345</v>
      </c>
      <c r="ES156" s="22" t="s">
        <v>345</v>
      </c>
      <c r="ET156" s="22" t="s">
        <v>345</v>
      </c>
      <c r="EU156" s="22" t="s">
        <v>345</v>
      </c>
      <c r="EV156" s="22" t="s">
        <v>345</v>
      </c>
      <c r="EW156" s="22" t="s">
        <v>345</v>
      </c>
      <c r="EX156" s="22" t="s">
        <v>345</v>
      </c>
      <c r="EY156" s="22" t="s">
        <v>345</v>
      </c>
      <c r="EZ156" s="22" t="s">
        <v>345</v>
      </c>
      <c r="FA156" s="22" t="s">
        <v>345</v>
      </c>
      <c r="FB156" s="22" t="s">
        <v>345</v>
      </c>
      <c r="FC156" s="22" t="s">
        <v>345</v>
      </c>
      <c r="FD156" s="22" t="s">
        <v>345</v>
      </c>
      <c r="FE156" s="22" t="s">
        <v>345</v>
      </c>
      <c r="FF156" s="22" t="s">
        <v>345</v>
      </c>
      <c r="FG156" s="22" t="s">
        <v>345</v>
      </c>
      <c r="FH156" s="22" t="s">
        <v>345</v>
      </c>
      <c r="FI156" s="22" t="s">
        <v>345</v>
      </c>
      <c r="FJ156" s="22" t="s">
        <v>345</v>
      </c>
      <c r="FK156" s="22" t="s">
        <v>345</v>
      </c>
      <c r="FL156" s="22" t="s">
        <v>345</v>
      </c>
      <c r="FM156" s="22" t="s">
        <v>345</v>
      </c>
      <c r="FN156" s="22" t="s">
        <v>345</v>
      </c>
      <c r="FO156" s="22" t="s">
        <v>345</v>
      </c>
      <c r="FP156" s="22">
        <v>1577</v>
      </c>
      <c r="FQ156" s="22" t="s">
        <v>345</v>
      </c>
      <c r="FR156" s="22" t="s">
        <v>345</v>
      </c>
      <c r="FS156" s="22" t="s">
        <v>345</v>
      </c>
      <c r="FT156" s="22" t="s">
        <v>345</v>
      </c>
      <c r="FU156" s="22" t="s">
        <v>345</v>
      </c>
      <c r="FV156" s="22" t="s">
        <v>345</v>
      </c>
      <c r="FW156" s="22" t="s">
        <v>345</v>
      </c>
      <c r="FX156" s="22" t="s">
        <v>345</v>
      </c>
      <c r="FY156" s="22" t="s">
        <v>345</v>
      </c>
      <c r="FZ156" s="22" t="s">
        <v>345</v>
      </c>
      <c r="GA156" s="63" t="s">
        <v>345</v>
      </c>
      <c r="GB156" s="22" t="s">
        <v>345</v>
      </c>
      <c r="GC156" s="63"/>
    </row>
    <row r="157" spans="1:185">
      <c r="A157" s="66">
        <v>1935</v>
      </c>
      <c r="B157" s="22">
        <v>2906.6614406152939</v>
      </c>
      <c r="C157" s="22">
        <v>4894.2010135135142</v>
      </c>
      <c r="D157" s="22">
        <v>5479.6887686062255</v>
      </c>
      <c r="E157" s="22">
        <v>3092.6619127516774</v>
      </c>
      <c r="F157" s="22">
        <v>4085.9311874105861</v>
      </c>
      <c r="G157" s="22">
        <v>4119.8127738481562</v>
      </c>
      <c r="H157" s="22">
        <v>2654.1079246971908</v>
      </c>
      <c r="I157" s="22">
        <v>4929.4557742470952</v>
      </c>
      <c r="J157" s="22">
        <v>3799.6267008862578</v>
      </c>
      <c r="K157" s="22">
        <v>4491.7283879943034</v>
      </c>
      <c r="L157" s="22">
        <v>7697.7968484306675</v>
      </c>
      <c r="M157" s="22">
        <v>5799.0052914568578</v>
      </c>
      <c r="N157" s="63">
        <v>4350.4683016792569</v>
      </c>
      <c r="O157" s="22">
        <v>2966.0047122181086</v>
      </c>
      <c r="P157" s="22">
        <v>2479.9057853672898</v>
      </c>
      <c r="Q157" s="22">
        <v>1668.6529933481154</v>
      </c>
      <c r="R157" s="22">
        <v>2582.7739126896945</v>
      </c>
      <c r="S157" s="22">
        <v>3319.8352779684283</v>
      </c>
      <c r="T157" s="68">
        <v>4065.9942991227108</v>
      </c>
      <c r="U157" s="22">
        <v>5317.587641117053</v>
      </c>
      <c r="V157" s="22">
        <v>4959.3725992317541</v>
      </c>
      <c r="W157" s="22">
        <v>3950.6250000000005</v>
      </c>
      <c r="X157" s="22">
        <v>5466.8379464879281</v>
      </c>
      <c r="Y157" s="63">
        <v>5339.9991377496044</v>
      </c>
      <c r="Z157" s="22" t="s">
        <v>345</v>
      </c>
      <c r="AA157" s="22">
        <v>1249.5781532996943</v>
      </c>
      <c r="AB157" s="22">
        <v>2409.898015077129</v>
      </c>
      <c r="AC157" s="22">
        <v>2471.2191159092799</v>
      </c>
      <c r="AD157" s="22">
        <v>1596.7140609806006</v>
      </c>
      <c r="AE157" s="22">
        <v>1196.2104482684167</v>
      </c>
      <c r="AF157" s="22">
        <v>1049.2439444032846</v>
      </c>
      <c r="AG157" s="68" t="s">
        <v>345</v>
      </c>
      <c r="AH157" s="22" t="s">
        <v>345</v>
      </c>
      <c r="AI157" s="22" t="s">
        <v>345</v>
      </c>
      <c r="AJ157" s="22" t="s">
        <v>345</v>
      </c>
      <c r="AK157" s="22" t="s">
        <v>345</v>
      </c>
      <c r="AL157" s="22" t="s">
        <v>345</v>
      </c>
      <c r="AM157" s="22"/>
      <c r="AN157" s="22"/>
      <c r="AO157" s="63" t="s">
        <v>345</v>
      </c>
      <c r="AP157" s="22" t="s">
        <v>345</v>
      </c>
      <c r="AQ157" s="22" t="s">
        <v>345</v>
      </c>
      <c r="AR157" s="63" t="s">
        <v>345</v>
      </c>
      <c r="AS157" s="22" t="s">
        <v>345</v>
      </c>
      <c r="AT157" s="22" t="s">
        <v>345</v>
      </c>
      <c r="AU157" s="22" t="s">
        <v>345</v>
      </c>
      <c r="AV157" s="22" t="s">
        <v>345</v>
      </c>
      <c r="AW157" s="22" t="s">
        <v>345</v>
      </c>
      <c r="AX157" s="22" t="s">
        <v>345</v>
      </c>
      <c r="AY157" s="22" t="s">
        <v>345</v>
      </c>
      <c r="AZ157" s="22" t="s">
        <v>345</v>
      </c>
      <c r="BA157" s="22" t="s">
        <v>345</v>
      </c>
      <c r="BB157" s="22" t="s">
        <v>345</v>
      </c>
      <c r="BC157" s="22" t="s">
        <v>345</v>
      </c>
      <c r="BD157" s="22" t="s">
        <v>345</v>
      </c>
      <c r="BE157" s="22" t="s">
        <v>345</v>
      </c>
      <c r="BF157" s="22" t="s">
        <v>345</v>
      </c>
      <c r="BG157" s="22" t="s">
        <v>345</v>
      </c>
      <c r="BH157" s="63">
        <v>1863.8691576298738</v>
      </c>
      <c r="BI157" s="22">
        <v>3950.0090637698177</v>
      </c>
      <c r="BJ157" s="22">
        <v>1149.986541049798</v>
      </c>
      <c r="BK157" s="22">
        <v>2761.2433402254678</v>
      </c>
      <c r="BL157" s="22">
        <v>1676.5384517324314</v>
      </c>
      <c r="BM157" s="22">
        <v>1660.3482242692082</v>
      </c>
      <c r="BN157" s="22">
        <v>1873.08533916849</v>
      </c>
      <c r="BO157" s="22">
        <v>3355.5675094136636</v>
      </c>
      <c r="BP157" s="22">
        <v>3180.6565598149159</v>
      </c>
      <c r="BQ157" s="63">
        <v>1937.1702161623994</v>
      </c>
      <c r="BR157" s="22" t="s">
        <v>345</v>
      </c>
      <c r="BS157" s="22">
        <v>1527.2727272727273</v>
      </c>
      <c r="BT157" s="22">
        <v>1371.2390428808339</v>
      </c>
      <c r="BU157" s="22" t="s">
        <v>345</v>
      </c>
      <c r="BV157" s="22">
        <v>1022.9941581012091</v>
      </c>
      <c r="BW157" s="22">
        <v>1020.9150326797385</v>
      </c>
      <c r="BX157" s="22">
        <v>1712.1212121212122</v>
      </c>
      <c r="BY157" s="22" t="s">
        <v>345</v>
      </c>
      <c r="BZ157" s="22">
        <v>1134.6153846153845</v>
      </c>
      <c r="CA157" s="22" t="s">
        <v>345</v>
      </c>
      <c r="CB157" s="22">
        <v>1287.6712328767123</v>
      </c>
      <c r="CC157" s="22" t="s">
        <v>345</v>
      </c>
      <c r="CD157" s="22" t="s">
        <v>345</v>
      </c>
      <c r="CE157" s="22" t="s">
        <v>345</v>
      </c>
      <c r="CF157" s="22" t="s">
        <v>345</v>
      </c>
      <c r="CG157" s="63" t="s">
        <v>345</v>
      </c>
      <c r="CH157" s="22" t="s">
        <v>345</v>
      </c>
      <c r="CI157" s="63" t="s">
        <v>345</v>
      </c>
      <c r="CJ157" s="22">
        <v>564.82786190954937</v>
      </c>
      <c r="CK157" s="22">
        <v>680.42429284525781</v>
      </c>
      <c r="CL157" s="22">
        <v>943.56351142663959</v>
      </c>
      <c r="CM157" s="22">
        <v>2120.4684855137352</v>
      </c>
      <c r="CN157" s="22">
        <v>1227.3799097217543</v>
      </c>
      <c r="CO157" s="22">
        <v>746.63921133882593</v>
      </c>
      <c r="CP157" s="22"/>
      <c r="CQ157" s="22">
        <v>1361.4712655359192</v>
      </c>
      <c r="CR157" s="22" t="s">
        <v>345</v>
      </c>
      <c r="CS157" s="22" t="s">
        <v>345</v>
      </c>
      <c r="CT157" s="22" t="s">
        <v>345</v>
      </c>
      <c r="CU157" s="22">
        <v>1364.4171779141104</v>
      </c>
      <c r="CV157" s="22" t="s">
        <v>345</v>
      </c>
      <c r="CW157" s="22" t="s">
        <v>345</v>
      </c>
      <c r="CX157" s="22">
        <v>2338.3250259997121</v>
      </c>
      <c r="CY157" s="22">
        <v>1183.9918602679329</v>
      </c>
      <c r="CZ157" s="63" t="s">
        <v>345</v>
      </c>
      <c r="DA157" s="22" t="s">
        <v>345</v>
      </c>
      <c r="DB157" s="22" t="s">
        <v>345</v>
      </c>
      <c r="DC157" s="22" t="s">
        <v>345</v>
      </c>
      <c r="DD157" s="22" t="s">
        <v>345</v>
      </c>
      <c r="DE157" s="22" t="s">
        <v>345</v>
      </c>
      <c r="DF157" s="22" t="s">
        <v>345</v>
      </c>
      <c r="DG157" s="22" t="s">
        <v>345</v>
      </c>
      <c r="DH157" s="63" t="s">
        <v>345</v>
      </c>
      <c r="DI157" s="22" t="s">
        <v>345</v>
      </c>
      <c r="DJ157" s="22" t="s">
        <v>345</v>
      </c>
      <c r="DK157" s="22" t="s">
        <v>345</v>
      </c>
      <c r="DL157" s="22" t="s">
        <v>345</v>
      </c>
      <c r="DM157" s="22" t="s">
        <v>345</v>
      </c>
      <c r="DN157" s="22" t="s">
        <v>345</v>
      </c>
      <c r="DO157" s="22" t="s">
        <v>345</v>
      </c>
      <c r="DP157" s="22" t="s">
        <v>345</v>
      </c>
      <c r="DQ157" s="22" t="s">
        <v>345</v>
      </c>
      <c r="DR157" s="22" t="s">
        <v>345</v>
      </c>
      <c r="DS157" s="22" t="s">
        <v>345</v>
      </c>
      <c r="DT157" s="22">
        <v>1357.036761975492</v>
      </c>
      <c r="DU157" s="22" t="s">
        <v>345</v>
      </c>
      <c r="DV157" s="22" t="s">
        <v>345</v>
      </c>
      <c r="DW157" s="22" t="s">
        <v>345</v>
      </c>
      <c r="DX157" s="63" t="s">
        <v>345</v>
      </c>
      <c r="DY157" s="63" t="s">
        <v>345</v>
      </c>
      <c r="DZ157" s="22" t="s">
        <v>345</v>
      </c>
      <c r="EA157" s="22" t="s">
        <v>345</v>
      </c>
      <c r="EB157" s="22" t="s">
        <v>345</v>
      </c>
      <c r="EC157" s="22" t="s">
        <v>345</v>
      </c>
      <c r="ED157" s="22" t="s">
        <v>345</v>
      </c>
      <c r="EE157" s="22" t="s">
        <v>345</v>
      </c>
      <c r="EF157" s="22" t="s">
        <v>345</v>
      </c>
      <c r="EG157" s="22" t="s">
        <v>345</v>
      </c>
      <c r="EH157" s="22" t="s">
        <v>345</v>
      </c>
      <c r="EI157" s="22" t="s">
        <v>345</v>
      </c>
      <c r="EJ157" s="22" t="s">
        <v>345</v>
      </c>
      <c r="EK157" s="22" t="s">
        <v>345</v>
      </c>
      <c r="EL157" s="22" t="s">
        <v>345</v>
      </c>
      <c r="EM157" s="22" t="s">
        <v>345</v>
      </c>
      <c r="EN157" s="22" t="s">
        <v>345</v>
      </c>
      <c r="EO157" s="22" t="s">
        <v>345</v>
      </c>
      <c r="EP157" s="22" t="s">
        <v>345</v>
      </c>
      <c r="EQ157" s="22" t="s">
        <v>345</v>
      </c>
      <c r="ER157" s="22" t="s">
        <v>345</v>
      </c>
      <c r="ES157" s="22" t="s">
        <v>345</v>
      </c>
      <c r="ET157" s="22" t="s">
        <v>345</v>
      </c>
      <c r="EU157" s="22" t="s">
        <v>345</v>
      </c>
      <c r="EV157" s="22" t="s">
        <v>345</v>
      </c>
      <c r="EW157" s="22" t="s">
        <v>345</v>
      </c>
      <c r="EX157" s="22" t="s">
        <v>345</v>
      </c>
      <c r="EY157" s="22" t="s">
        <v>345</v>
      </c>
      <c r="EZ157" s="22" t="s">
        <v>345</v>
      </c>
      <c r="FA157" s="22" t="s">
        <v>345</v>
      </c>
      <c r="FB157" s="22" t="s">
        <v>345</v>
      </c>
      <c r="FC157" s="22" t="s">
        <v>345</v>
      </c>
      <c r="FD157" s="22" t="s">
        <v>345</v>
      </c>
      <c r="FE157" s="22" t="s">
        <v>345</v>
      </c>
      <c r="FF157" s="22" t="s">
        <v>345</v>
      </c>
      <c r="FG157" s="22" t="s">
        <v>345</v>
      </c>
      <c r="FH157" s="22" t="s">
        <v>345</v>
      </c>
      <c r="FI157" s="22" t="s">
        <v>345</v>
      </c>
      <c r="FJ157" s="22" t="s">
        <v>345</v>
      </c>
      <c r="FK157" s="22" t="s">
        <v>345</v>
      </c>
      <c r="FL157" s="22" t="s">
        <v>345</v>
      </c>
      <c r="FM157" s="22" t="s">
        <v>345</v>
      </c>
      <c r="FN157" s="22" t="s">
        <v>345</v>
      </c>
      <c r="FO157" s="22" t="s">
        <v>345</v>
      </c>
      <c r="FP157" s="22">
        <v>1746.5182943212196</v>
      </c>
      <c r="FQ157" s="22" t="s">
        <v>345</v>
      </c>
      <c r="FR157" s="22" t="s">
        <v>345</v>
      </c>
      <c r="FS157" s="22" t="s">
        <v>345</v>
      </c>
      <c r="FT157" s="22" t="s">
        <v>345</v>
      </c>
      <c r="FU157" s="22" t="s">
        <v>345</v>
      </c>
      <c r="FV157" s="22" t="s">
        <v>345</v>
      </c>
      <c r="FW157" s="22" t="s">
        <v>345</v>
      </c>
      <c r="FX157" s="22" t="s">
        <v>345</v>
      </c>
      <c r="FY157" s="22" t="s">
        <v>345</v>
      </c>
      <c r="FZ157" s="22" t="s">
        <v>345</v>
      </c>
      <c r="GA157" s="63" t="s">
        <v>345</v>
      </c>
      <c r="GB157" s="22" t="s">
        <v>345</v>
      </c>
      <c r="GC157" s="63"/>
    </row>
    <row r="158" spans="1:185">
      <c r="A158" s="66">
        <v>1936</v>
      </c>
      <c r="B158" s="22">
        <v>2994.7044983722994</v>
      </c>
      <c r="C158" s="22">
        <v>4913.3206253758262</v>
      </c>
      <c r="D158" s="22">
        <v>5574.7608812466415</v>
      </c>
      <c r="E158" s="22">
        <v>3278.7758955845602</v>
      </c>
      <c r="F158" s="22">
        <v>4243.9980672870433</v>
      </c>
      <c r="G158" s="22">
        <v>4450.7416591189176</v>
      </c>
      <c r="H158" s="22">
        <v>2540.3044045713227</v>
      </c>
      <c r="I158" s="22">
        <v>5189.6788398309072</v>
      </c>
      <c r="J158" s="22">
        <v>4035.1270114712124</v>
      </c>
      <c r="K158" s="22">
        <v>4640.3749723323299</v>
      </c>
      <c r="L158" s="22">
        <v>7574.2329399664286</v>
      </c>
      <c r="M158" s="22">
        <v>6035.1685393258431</v>
      </c>
      <c r="N158" s="63">
        <v>4512.6165598566195</v>
      </c>
      <c r="O158" s="22">
        <v>3052.2413211998655</v>
      </c>
      <c r="P158" s="22">
        <v>2455.2715654952076</v>
      </c>
      <c r="Q158" s="22">
        <v>1522.792607802875</v>
      </c>
      <c r="R158" s="22">
        <v>1988.8351471180977</v>
      </c>
      <c r="S158" s="22">
        <v>3461.6963064295487</v>
      </c>
      <c r="T158" s="68">
        <v>4148.2322522765871</v>
      </c>
      <c r="U158" s="22">
        <v>5515.8484446410139</v>
      </c>
      <c r="V158" s="22">
        <v>5839.8022886204708</v>
      </c>
      <c r="W158" s="22">
        <v>4124.2059948412352</v>
      </c>
      <c r="X158" s="22">
        <v>6203.8837823765753</v>
      </c>
      <c r="Y158" s="63">
        <v>6010.860709468574</v>
      </c>
      <c r="Z158" s="22" t="s">
        <v>345</v>
      </c>
      <c r="AA158" s="22">
        <v>1385.526076637457</v>
      </c>
      <c r="AB158" s="22">
        <v>2598.6364714376082</v>
      </c>
      <c r="AC158" s="22">
        <v>2618.1919087856004</v>
      </c>
      <c r="AD158" s="22">
        <v>1624.6416664005121</v>
      </c>
      <c r="AE158" s="22">
        <v>1194.1848079047465</v>
      </c>
      <c r="AF158" s="22">
        <v>1169.2631965157923</v>
      </c>
      <c r="AG158" s="68" t="s">
        <v>345</v>
      </c>
      <c r="AH158" s="22" t="s">
        <v>345</v>
      </c>
      <c r="AI158" s="22" t="s">
        <v>345</v>
      </c>
      <c r="AJ158" s="22" t="s">
        <v>345</v>
      </c>
      <c r="AK158" s="22" t="s">
        <v>345</v>
      </c>
      <c r="AL158" s="22" t="s">
        <v>345</v>
      </c>
      <c r="AM158" s="22"/>
      <c r="AN158" s="22"/>
      <c r="AO158" s="63" t="s">
        <v>345</v>
      </c>
      <c r="AP158" s="22" t="s">
        <v>345</v>
      </c>
      <c r="AQ158" s="22" t="s">
        <v>345</v>
      </c>
      <c r="AR158" s="63" t="s">
        <v>345</v>
      </c>
      <c r="AS158" s="22" t="s">
        <v>345</v>
      </c>
      <c r="AT158" s="22" t="s">
        <v>345</v>
      </c>
      <c r="AU158" s="22" t="s">
        <v>345</v>
      </c>
      <c r="AV158" s="22" t="s">
        <v>345</v>
      </c>
      <c r="AW158" s="22" t="s">
        <v>345</v>
      </c>
      <c r="AX158" s="22" t="s">
        <v>345</v>
      </c>
      <c r="AY158" s="22" t="s">
        <v>345</v>
      </c>
      <c r="AZ158" s="22" t="s">
        <v>345</v>
      </c>
      <c r="BA158" s="22" t="s">
        <v>345</v>
      </c>
      <c r="BB158" s="22" t="s">
        <v>345</v>
      </c>
      <c r="BC158" s="22" t="s">
        <v>345</v>
      </c>
      <c r="BD158" s="22" t="s">
        <v>345</v>
      </c>
      <c r="BE158" s="22" t="s">
        <v>345</v>
      </c>
      <c r="BF158" s="22" t="s">
        <v>345</v>
      </c>
      <c r="BG158" s="22" t="s">
        <v>345</v>
      </c>
      <c r="BH158" s="63">
        <v>1990.6447311875349</v>
      </c>
      <c r="BI158" s="22">
        <v>3911.9639419789837</v>
      </c>
      <c r="BJ158" s="22">
        <v>1235.103268180739</v>
      </c>
      <c r="BK158" s="22">
        <v>2847.455403296437</v>
      </c>
      <c r="BL158" s="22">
        <v>1744.4477394724809</v>
      </c>
      <c r="BM158" s="22">
        <v>1768.4348739495799</v>
      </c>
      <c r="BN158" s="22">
        <v>1931.4342497515734</v>
      </c>
      <c r="BO158" s="22">
        <v>3458.9730015881419</v>
      </c>
      <c r="BP158" s="22">
        <v>3448.9861619781254</v>
      </c>
      <c r="BQ158" s="63">
        <v>2012.5420259720499</v>
      </c>
      <c r="BR158" s="22" t="s">
        <v>345</v>
      </c>
      <c r="BS158" s="22">
        <v>1600</v>
      </c>
      <c r="BT158" s="22">
        <v>1573.0939612963396</v>
      </c>
      <c r="BU158" s="22" t="s">
        <v>345</v>
      </c>
      <c r="BV158" s="22">
        <v>1033.2240996822211</v>
      </c>
      <c r="BW158" s="22">
        <v>985.16129032258061</v>
      </c>
      <c r="BX158" s="22">
        <v>2305.4455445544554</v>
      </c>
      <c r="BY158" s="22" t="s">
        <v>345</v>
      </c>
      <c r="BZ158" s="22">
        <v>1133.0188679245284</v>
      </c>
      <c r="CA158" s="22" t="s">
        <v>345</v>
      </c>
      <c r="CB158" s="22">
        <v>997.33333333333326</v>
      </c>
      <c r="CC158" s="22" t="s">
        <v>345</v>
      </c>
      <c r="CD158" s="22" t="s">
        <v>345</v>
      </c>
      <c r="CE158" s="22" t="s">
        <v>345</v>
      </c>
      <c r="CF158" s="22" t="s">
        <v>345</v>
      </c>
      <c r="CG158" s="63" t="s">
        <v>345</v>
      </c>
      <c r="CH158" s="22" t="s">
        <v>345</v>
      </c>
      <c r="CI158" s="63" t="s">
        <v>345</v>
      </c>
      <c r="CJ158" s="22">
        <v>597.35726702351963</v>
      </c>
      <c r="CK158" s="22">
        <v>697.00847689362865</v>
      </c>
      <c r="CL158" s="22">
        <v>984.68702176397426</v>
      </c>
      <c r="CM158" s="22">
        <v>2244.4213991534966</v>
      </c>
      <c r="CN158" s="22">
        <v>1363.6423448911112</v>
      </c>
      <c r="CO158" s="22">
        <v>802.32899067817436</v>
      </c>
      <c r="CP158" s="22" t="s">
        <v>345</v>
      </c>
      <c r="CQ158" s="22">
        <v>1408.9915324463695</v>
      </c>
      <c r="CR158" s="22" t="s">
        <v>345</v>
      </c>
      <c r="CS158" s="22">
        <v>838.23529411764707</v>
      </c>
      <c r="CT158" s="22" t="s">
        <v>345</v>
      </c>
      <c r="CU158" s="22">
        <v>1478.0692970158223</v>
      </c>
      <c r="CV158" s="22" t="s">
        <v>345</v>
      </c>
      <c r="CW158" s="22" t="s">
        <v>345</v>
      </c>
      <c r="CX158" s="22">
        <v>2258.5090666308242</v>
      </c>
      <c r="CY158" s="22">
        <v>1174.6592629984855</v>
      </c>
      <c r="CZ158" s="63" t="s">
        <v>345</v>
      </c>
      <c r="DA158" s="22" t="s">
        <v>345</v>
      </c>
      <c r="DB158" s="22" t="s">
        <v>345</v>
      </c>
      <c r="DC158" s="22" t="s">
        <v>345</v>
      </c>
      <c r="DD158" s="22" t="s">
        <v>345</v>
      </c>
      <c r="DE158" s="22" t="s">
        <v>345</v>
      </c>
      <c r="DF158" s="22" t="s">
        <v>345</v>
      </c>
      <c r="DG158" s="22" t="s">
        <v>345</v>
      </c>
      <c r="DH158" s="63" t="s">
        <v>345</v>
      </c>
      <c r="DI158" s="22" t="s">
        <v>345</v>
      </c>
      <c r="DJ158" s="22" t="s">
        <v>345</v>
      </c>
      <c r="DK158" s="22" t="s">
        <v>345</v>
      </c>
      <c r="DL158" s="22" t="s">
        <v>345</v>
      </c>
      <c r="DM158" s="22" t="s">
        <v>345</v>
      </c>
      <c r="DN158" s="22" t="s">
        <v>345</v>
      </c>
      <c r="DO158" s="22" t="s">
        <v>345</v>
      </c>
      <c r="DP158" s="22" t="s">
        <v>345</v>
      </c>
      <c r="DQ158" s="22" t="s">
        <v>345</v>
      </c>
      <c r="DR158" s="22" t="s">
        <v>345</v>
      </c>
      <c r="DS158" s="22" t="s">
        <v>345</v>
      </c>
      <c r="DT158" s="22">
        <v>1587.7449190702202</v>
      </c>
      <c r="DU158" s="22" t="s">
        <v>345</v>
      </c>
      <c r="DV158" s="22" t="s">
        <v>345</v>
      </c>
      <c r="DW158" s="22" t="s">
        <v>345</v>
      </c>
      <c r="DX158" s="63" t="s">
        <v>345</v>
      </c>
      <c r="DY158" s="63" t="s">
        <v>345</v>
      </c>
      <c r="DZ158" s="22" t="s">
        <v>345</v>
      </c>
      <c r="EA158" s="22" t="s">
        <v>345</v>
      </c>
      <c r="EB158" s="22" t="s">
        <v>345</v>
      </c>
      <c r="EC158" s="22" t="s">
        <v>345</v>
      </c>
      <c r="ED158" s="22" t="s">
        <v>345</v>
      </c>
      <c r="EE158" s="22" t="s">
        <v>345</v>
      </c>
      <c r="EF158" s="22" t="s">
        <v>345</v>
      </c>
      <c r="EG158" s="22" t="s">
        <v>345</v>
      </c>
      <c r="EH158" s="22" t="s">
        <v>345</v>
      </c>
      <c r="EI158" s="22" t="s">
        <v>345</v>
      </c>
      <c r="EJ158" s="22" t="s">
        <v>345</v>
      </c>
      <c r="EK158" s="22" t="s">
        <v>345</v>
      </c>
      <c r="EL158" s="22" t="s">
        <v>345</v>
      </c>
      <c r="EM158" s="22" t="s">
        <v>345</v>
      </c>
      <c r="EN158" s="22" t="s">
        <v>345</v>
      </c>
      <c r="EO158" s="22" t="s">
        <v>345</v>
      </c>
      <c r="EP158" s="22" t="s">
        <v>345</v>
      </c>
      <c r="EQ158" s="22" t="s">
        <v>345</v>
      </c>
      <c r="ER158" s="22" t="s">
        <v>345</v>
      </c>
      <c r="ES158" s="22" t="s">
        <v>345</v>
      </c>
      <c r="ET158" s="22" t="s">
        <v>345</v>
      </c>
      <c r="EU158" s="22" t="s">
        <v>345</v>
      </c>
      <c r="EV158" s="22" t="s">
        <v>345</v>
      </c>
      <c r="EW158" s="22" t="s">
        <v>345</v>
      </c>
      <c r="EX158" s="22" t="s">
        <v>345</v>
      </c>
      <c r="EY158" s="22" t="s">
        <v>345</v>
      </c>
      <c r="EZ158" s="22" t="s">
        <v>345</v>
      </c>
      <c r="FA158" s="22" t="s">
        <v>345</v>
      </c>
      <c r="FB158" s="22" t="s">
        <v>345</v>
      </c>
      <c r="FC158" s="22" t="s">
        <v>345</v>
      </c>
      <c r="FD158" s="22" t="s">
        <v>345</v>
      </c>
      <c r="FE158" s="22" t="s">
        <v>345</v>
      </c>
      <c r="FF158" s="22" t="s">
        <v>345</v>
      </c>
      <c r="FG158" s="22" t="s">
        <v>345</v>
      </c>
      <c r="FH158" s="22" t="s">
        <v>345</v>
      </c>
      <c r="FI158" s="22" t="s">
        <v>345</v>
      </c>
      <c r="FJ158" s="22" t="s">
        <v>345</v>
      </c>
      <c r="FK158" s="22" t="s">
        <v>345</v>
      </c>
      <c r="FL158" s="22" t="s">
        <v>345</v>
      </c>
      <c r="FM158" s="22" t="s">
        <v>345</v>
      </c>
      <c r="FN158" s="22" t="s">
        <v>345</v>
      </c>
      <c r="FO158" s="22" t="s">
        <v>345</v>
      </c>
      <c r="FP158" s="22">
        <v>1912.2147444561617</v>
      </c>
      <c r="FQ158" s="22" t="s">
        <v>345</v>
      </c>
      <c r="FR158" s="22" t="s">
        <v>345</v>
      </c>
      <c r="FS158" s="22" t="s">
        <v>345</v>
      </c>
      <c r="FT158" s="22" t="s">
        <v>345</v>
      </c>
      <c r="FU158" s="22" t="s">
        <v>345</v>
      </c>
      <c r="FV158" s="22" t="s">
        <v>345</v>
      </c>
      <c r="FW158" s="22" t="s">
        <v>345</v>
      </c>
      <c r="FX158" s="22" t="s">
        <v>345</v>
      </c>
      <c r="FY158" s="22" t="s">
        <v>345</v>
      </c>
      <c r="FZ158" s="22" t="s">
        <v>345</v>
      </c>
      <c r="GA158" s="63" t="s">
        <v>345</v>
      </c>
      <c r="GB158" s="22" t="s">
        <v>345</v>
      </c>
      <c r="GC158" s="63"/>
    </row>
    <row r="159" spans="1:185">
      <c r="A159" s="66">
        <v>1937</v>
      </c>
      <c r="B159" s="22">
        <v>3155.7304219096964</v>
      </c>
      <c r="C159" s="22">
        <v>4960.958543014618</v>
      </c>
      <c r="D159" s="22">
        <v>5668.4635902907439</v>
      </c>
      <c r="E159" s="22">
        <v>3441.1795366795373</v>
      </c>
      <c r="F159" s="22">
        <v>4486.6367278797989</v>
      </c>
      <c r="G159" s="22">
        <v>4684.9228228980846</v>
      </c>
      <c r="H159" s="22">
        <v>2772.2738078992493</v>
      </c>
      <c r="I159" s="22">
        <v>5432.6968252122342</v>
      </c>
      <c r="J159" s="22">
        <v>4193.0365219639953</v>
      </c>
      <c r="K159" s="22">
        <v>4754.856293995751</v>
      </c>
      <c r="L159" s="22">
        <v>8360.3821787467041</v>
      </c>
      <c r="M159" s="22">
        <v>6217.6185159339393</v>
      </c>
      <c r="N159" s="63">
        <v>4737.7695626814493</v>
      </c>
      <c r="O159" s="22">
        <v>2956.5807327001357</v>
      </c>
      <c r="P159" s="22">
        <v>2768.8226014627849</v>
      </c>
      <c r="Q159" s="22">
        <v>1757.30124391563</v>
      </c>
      <c r="R159" s="22">
        <v>1807.7706345086451</v>
      </c>
      <c r="S159" s="22">
        <v>3620.3135650988415</v>
      </c>
      <c r="T159" s="68">
        <v>4335.4074321880644</v>
      </c>
      <c r="U159" s="22">
        <v>5745.6512205817862</v>
      </c>
      <c r="V159" s="22">
        <v>6101.5595463137997</v>
      </c>
      <c r="W159" s="22">
        <v>4473.4104576316022</v>
      </c>
      <c r="X159" s="22">
        <v>6430.1214777853302</v>
      </c>
      <c r="Y159" s="63">
        <v>6246.5498247706601</v>
      </c>
      <c r="Z159" s="22" t="s">
        <v>345</v>
      </c>
      <c r="AA159" s="22">
        <v>1511.9617949612134</v>
      </c>
      <c r="AB159" s="22">
        <v>2881.5340592815533</v>
      </c>
      <c r="AC159" s="22">
        <v>2542.8625509131675</v>
      </c>
      <c r="AD159" s="22">
        <v>1915.4998477405534</v>
      </c>
      <c r="AE159" s="22">
        <v>1130.4477576547008</v>
      </c>
      <c r="AF159" s="22">
        <v>1172.37181173456</v>
      </c>
      <c r="AG159" s="68" t="s">
        <v>345</v>
      </c>
      <c r="AH159" s="22" t="s">
        <v>345</v>
      </c>
      <c r="AI159" s="22" t="s">
        <v>345</v>
      </c>
      <c r="AJ159" s="22" t="s">
        <v>345</v>
      </c>
      <c r="AK159" s="22" t="s">
        <v>345</v>
      </c>
      <c r="AL159" s="22" t="s">
        <v>345</v>
      </c>
      <c r="AM159" s="22"/>
      <c r="AN159" s="22"/>
      <c r="AO159" s="63" t="s">
        <v>345</v>
      </c>
      <c r="AP159" s="22" t="s">
        <v>345</v>
      </c>
      <c r="AQ159" s="22" t="s">
        <v>345</v>
      </c>
      <c r="AR159" s="63" t="s">
        <v>345</v>
      </c>
      <c r="AS159" s="22" t="s">
        <v>345</v>
      </c>
      <c r="AT159" s="22" t="s">
        <v>345</v>
      </c>
      <c r="AU159" s="22" t="s">
        <v>345</v>
      </c>
      <c r="AV159" s="22" t="s">
        <v>345</v>
      </c>
      <c r="AW159" s="22" t="s">
        <v>345</v>
      </c>
      <c r="AX159" s="22" t="s">
        <v>345</v>
      </c>
      <c r="AY159" s="22" t="s">
        <v>345</v>
      </c>
      <c r="AZ159" s="22" t="s">
        <v>345</v>
      </c>
      <c r="BA159" s="22" t="s">
        <v>345</v>
      </c>
      <c r="BB159" s="22" t="s">
        <v>345</v>
      </c>
      <c r="BC159" s="22" t="s">
        <v>345</v>
      </c>
      <c r="BD159" s="22" t="s">
        <v>345</v>
      </c>
      <c r="BE159" s="22" t="s">
        <v>345</v>
      </c>
      <c r="BF159" s="22" t="s">
        <v>345</v>
      </c>
      <c r="BG159" s="22" t="s">
        <v>345</v>
      </c>
      <c r="BH159" s="63">
        <v>2155.8014580828271</v>
      </c>
      <c r="BI159" s="22">
        <v>4125.3136645374061</v>
      </c>
      <c r="BJ159" s="22">
        <v>1249.9030682141288</v>
      </c>
      <c r="BK159" s="22">
        <v>3181.2443968059129</v>
      </c>
      <c r="BL159" s="22">
        <v>1750.8367555271891</v>
      </c>
      <c r="BM159" s="22">
        <v>1795.8699019101703</v>
      </c>
      <c r="BN159" s="22">
        <v>1926.0224865569498</v>
      </c>
      <c r="BO159" s="22">
        <v>3462.2592399791774</v>
      </c>
      <c r="BP159" s="22">
        <v>3895.8876608832534</v>
      </c>
      <c r="BQ159" s="63">
        <v>2086.2242084109198</v>
      </c>
      <c r="BR159" s="22" t="s">
        <v>345</v>
      </c>
      <c r="BS159" s="22">
        <v>1801.7241379310344</v>
      </c>
      <c r="BT159" s="22">
        <v>1779.4353913243058</v>
      </c>
      <c r="BU159" s="22" t="s">
        <v>345</v>
      </c>
      <c r="BV159" s="22">
        <v>1043.5563406790434</v>
      </c>
      <c r="BW159" s="22">
        <v>1064.968152866242</v>
      </c>
      <c r="BX159" s="22">
        <v>2206.2801932367151</v>
      </c>
      <c r="BY159" s="22" t="s">
        <v>345</v>
      </c>
      <c r="BZ159" s="22">
        <v>1062.9629629629628</v>
      </c>
      <c r="CA159" s="22" t="s">
        <v>345</v>
      </c>
      <c r="CB159" s="22">
        <v>1053.2467532467533</v>
      </c>
      <c r="CC159" s="22" t="s">
        <v>345</v>
      </c>
      <c r="CD159" s="22" t="s">
        <v>345</v>
      </c>
      <c r="CE159" s="22" t="s">
        <v>345</v>
      </c>
      <c r="CF159" s="22" t="s">
        <v>345</v>
      </c>
      <c r="CG159" s="63" t="s">
        <v>345</v>
      </c>
      <c r="CH159" s="22" t="s">
        <v>345</v>
      </c>
      <c r="CI159" s="63" t="s">
        <v>345</v>
      </c>
      <c r="CJ159" s="22">
        <v>579.74894250352497</v>
      </c>
      <c r="CK159" s="22">
        <v>676.1067673227285</v>
      </c>
      <c r="CL159" s="22">
        <v>1082.0869679949649</v>
      </c>
      <c r="CM159" s="22">
        <v>2315.1162911417268</v>
      </c>
      <c r="CN159" s="22">
        <v>1427.6810383602135</v>
      </c>
      <c r="CO159" s="22">
        <v>871.85717358759177</v>
      </c>
      <c r="CP159" s="22" t="s">
        <v>345</v>
      </c>
      <c r="CQ159" s="22">
        <v>1387.5739400046507</v>
      </c>
      <c r="CR159" s="22" t="s">
        <v>345</v>
      </c>
      <c r="CS159" s="22" t="s">
        <v>345</v>
      </c>
      <c r="CT159" s="22" t="s">
        <v>345</v>
      </c>
      <c r="CU159" s="22">
        <v>1308.4918611492449</v>
      </c>
      <c r="CV159" s="22" t="s">
        <v>345</v>
      </c>
      <c r="CW159" s="22" t="s">
        <v>345</v>
      </c>
      <c r="CX159" s="22">
        <v>2524.1104849684739</v>
      </c>
      <c r="CY159" s="22">
        <v>1246.618801135415</v>
      </c>
      <c r="CZ159" s="63" t="s">
        <v>345</v>
      </c>
      <c r="DA159" s="22" t="s">
        <v>345</v>
      </c>
      <c r="DB159" s="22" t="s">
        <v>345</v>
      </c>
      <c r="DC159" s="22" t="s">
        <v>345</v>
      </c>
      <c r="DD159" s="22" t="s">
        <v>345</v>
      </c>
      <c r="DE159" s="22" t="s">
        <v>345</v>
      </c>
      <c r="DF159" s="22" t="s">
        <v>345</v>
      </c>
      <c r="DG159" s="22" t="s">
        <v>345</v>
      </c>
      <c r="DH159" s="63" t="s">
        <v>345</v>
      </c>
      <c r="DI159" s="22" t="s">
        <v>345</v>
      </c>
      <c r="DJ159" s="22" t="s">
        <v>345</v>
      </c>
      <c r="DK159" s="22" t="s">
        <v>345</v>
      </c>
      <c r="DL159" s="22" t="s">
        <v>345</v>
      </c>
      <c r="DM159" s="22" t="s">
        <v>345</v>
      </c>
      <c r="DN159" s="22" t="s">
        <v>345</v>
      </c>
      <c r="DO159" s="22" t="s">
        <v>345</v>
      </c>
      <c r="DP159" s="22" t="s">
        <v>345</v>
      </c>
      <c r="DQ159" s="22" t="s">
        <v>345</v>
      </c>
      <c r="DR159" s="22" t="s">
        <v>345</v>
      </c>
      <c r="DS159" s="22" t="s">
        <v>345</v>
      </c>
      <c r="DT159" s="22">
        <v>1612.2571001494769</v>
      </c>
      <c r="DU159" s="22" t="s">
        <v>345</v>
      </c>
      <c r="DV159" s="22" t="s">
        <v>345</v>
      </c>
      <c r="DW159" s="22" t="s">
        <v>345</v>
      </c>
      <c r="DX159" s="63" t="s">
        <v>345</v>
      </c>
      <c r="DY159" s="63" t="s">
        <v>345</v>
      </c>
      <c r="DZ159" s="22" t="s">
        <v>345</v>
      </c>
      <c r="EA159" s="22" t="s">
        <v>345</v>
      </c>
      <c r="EB159" s="22" t="s">
        <v>345</v>
      </c>
      <c r="EC159" s="22" t="s">
        <v>345</v>
      </c>
      <c r="ED159" s="22" t="s">
        <v>345</v>
      </c>
      <c r="EE159" s="22" t="s">
        <v>345</v>
      </c>
      <c r="EF159" s="22" t="s">
        <v>345</v>
      </c>
      <c r="EG159" s="22" t="s">
        <v>345</v>
      </c>
      <c r="EH159" s="22" t="s">
        <v>345</v>
      </c>
      <c r="EI159" s="22" t="s">
        <v>345</v>
      </c>
      <c r="EJ159" s="22" t="s">
        <v>345</v>
      </c>
      <c r="EK159" s="22" t="s">
        <v>345</v>
      </c>
      <c r="EL159" s="22" t="s">
        <v>345</v>
      </c>
      <c r="EM159" s="22" t="s">
        <v>345</v>
      </c>
      <c r="EN159" s="22" t="s">
        <v>345</v>
      </c>
      <c r="EO159" s="22" t="s">
        <v>345</v>
      </c>
      <c r="EP159" s="22" t="s">
        <v>345</v>
      </c>
      <c r="EQ159" s="22" t="s">
        <v>345</v>
      </c>
      <c r="ER159" s="22" t="s">
        <v>345</v>
      </c>
      <c r="ES159" s="22" t="s">
        <v>345</v>
      </c>
      <c r="ET159" s="22" t="s">
        <v>345</v>
      </c>
      <c r="EU159" s="22" t="s">
        <v>345</v>
      </c>
      <c r="EV159" s="22" t="s">
        <v>345</v>
      </c>
      <c r="EW159" s="22" t="s">
        <v>345</v>
      </c>
      <c r="EX159" s="22" t="s">
        <v>345</v>
      </c>
      <c r="EY159" s="22" t="s">
        <v>345</v>
      </c>
      <c r="EZ159" s="22" t="s">
        <v>345</v>
      </c>
      <c r="FA159" s="22" t="s">
        <v>345</v>
      </c>
      <c r="FB159" s="22" t="s">
        <v>345</v>
      </c>
      <c r="FC159" s="22" t="s">
        <v>345</v>
      </c>
      <c r="FD159" s="22" t="s">
        <v>345</v>
      </c>
      <c r="FE159" s="22" t="s">
        <v>345</v>
      </c>
      <c r="FF159" s="22" t="s">
        <v>345</v>
      </c>
      <c r="FG159" s="22" t="s">
        <v>345</v>
      </c>
      <c r="FH159" s="22" t="s">
        <v>345</v>
      </c>
      <c r="FI159" s="22" t="s">
        <v>345</v>
      </c>
      <c r="FJ159" s="22" t="s">
        <v>345</v>
      </c>
      <c r="FK159" s="22" t="s">
        <v>345</v>
      </c>
      <c r="FL159" s="22" t="s">
        <v>345</v>
      </c>
      <c r="FM159" s="22" t="s">
        <v>345</v>
      </c>
      <c r="FN159" s="22" t="s">
        <v>345</v>
      </c>
      <c r="FO159" s="22" t="s">
        <v>345</v>
      </c>
      <c r="FP159" s="22">
        <v>2038.0900399959373</v>
      </c>
      <c r="FQ159" s="22" t="s">
        <v>345</v>
      </c>
      <c r="FR159" s="22" t="s">
        <v>345</v>
      </c>
      <c r="FS159" s="22" t="s">
        <v>345</v>
      </c>
      <c r="FT159" s="22" t="s">
        <v>345</v>
      </c>
      <c r="FU159" s="22" t="s">
        <v>345</v>
      </c>
      <c r="FV159" s="22" t="s">
        <v>345</v>
      </c>
      <c r="FW159" s="22" t="s">
        <v>345</v>
      </c>
      <c r="FX159" s="22" t="s">
        <v>345</v>
      </c>
      <c r="FY159" s="22" t="s">
        <v>345</v>
      </c>
      <c r="FZ159" s="22" t="s">
        <v>345</v>
      </c>
      <c r="GA159" s="63" t="s">
        <v>345</v>
      </c>
      <c r="GB159" s="22" t="s">
        <v>345</v>
      </c>
      <c r="GC159" s="63"/>
    </row>
    <row r="160" spans="1:185">
      <c r="A160" s="66">
        <v>1938</v>
      </c>
      <c r="B160" s="22">
        <v>3559.4957796534877</v>
      </c>
      <c r="C160" s="22">
        <v>4832.3497731072357</v>
      </c>
      <c r="D160" s="22">
        <v>5762.3907863383629</v>
      </c>
      <c r="E160" s="22">
        <v>3589.4436542669587</v>
      </c>
      <c r="F160" s="22">
        <v>4466.2114632983785</v>
      </c>
      <c r="G160" s="22">
        <v>4993.5966626797754</v>
      </c>
      <c r="H160" s="22">
        <v>2830.1222032345058</v>
      </c>
      <c r="I160" s="22">
        <v>5249.6010362694306</v>
      </c>
      <c r="J160" s="22">
        <v>4262.2097572254434</v>
      </c>
      <c r="K160" s="22">
        <v>4900.8699561739977</v>
      </c>
      <c r="L160" s="22">
        <v>7966.6410424058831</v>
      </c>
      <c r="M160" s="22">
        <v>6266.4515517749605</v>
      </c>
      <c r="N160" s="63">
        <v>4842.6947632717729</v>
      </c>
      <c r="O160" s="22">
        <v>3052.4344569288392</v>
      </c>
      <c r="P160" s="22">
        <v>2676.8163149695511</v>
      </c>
      <c r="Q160" s="22">
        <v>1747.3290598290598</v>
      </c>
      <c r="R160" s="22">
        <v>1790.2211321650382</v>
      </c>
      <c r="S160" s="22">
        <v>3696.8048946295035</v>
      </c>
      <c r="T160" s="68">
        <v>4420.5010864476344</v>
      </c>
      <c r="U160" s="22">
        <v>5886.3267670915411</v>
      </c>
      <c r="V160" s="22">
        <v>6462.177680798005</v>
      </c>
      <c r="W160" s="22">
        <v>4545.9095354523224</v>
      </c>
      <c r="X160" s="22">
        <v>6126.4656718476963</v>
      </c>
      <c r="Y160" s="63">
        <v>5998.7039272514558</v>
      </c>
      <c r="Z160" s="22" t="s">
        <v>345</v>
      </c>
      <c r="AA160" s="22">
        <v>1498.8745330291911</v>
      </c>
      <c r="AB160" s="22" t="s">
        <v>345</v>
      </c>
      <c r="AC160" s="22">
        <v>2655.4006165059391</v>
      </c>
      <c r="AD160" s="22">
        <v>2182.3352360408512</v>
      </c>
      <c r="AE160" s="22">
        <v>1241.9211932583205</v>
      </c>
      <c r="AF160" s="22">
        <v>1248.770562617631</v>
      </c>
      <c r="AG160" s="68" t="s">
        <v>345</v>
      </c>
      <c r="AH160" s="22" t="s">
        <v>345</v>
      </c>
      <c r="AI160" s="22" t="s">
        <v>345</v>
      </c>
      <c r="AJ160" s="22" t="s">
        <v>345</v>
      </c>
      <c r="AK160" s="22" t="s">
        <v>345</v>
      </c>
      <c r="AL160" s="22" t="s">
        <v>345</v>
      </c>
      <c r="AM160" s="22"/>
      <c r="AN160" s="22"/>
      <c r="AO160" s="63" t="s">
        <v>345</v>
      </c>
      <c r="AP160" s="22" t="s">
        <v>345</v>
      </c>
      <c r="AQ160" s="22" t="s">
        <v>345</v>
      </c>
      <c r="AR160" s="63" t="s">
        <v>345</v>
      </c>
      <c r="AS160" s="22" t="s">
        <v>345</v>
      </c>
      <c r="AT160" s="22" t="s">
        <v>345</v>
      </c>
      <c r="AU160" s="22" t="s">
        <v>345</v>
      </c>
      <c r="AV160" s="22" t="s">
        <v>345</v>
      </c>
      <c r="AW160" s="22" t="s">
        <v>345</v>
      </c>
      <c r="AX160" s="22" t="s">
        <v>345</v>
      </c>
      <c r="AY160" s="22" t="s">
        <v>345</v>
      </c>
      <c r="AZ160" s="22" t="s">
        <v>345</v>
      </c>
      <c r="BA160" s="22" t="s">
        <v>345</v>
      </c>
      <c r="BB160" s="22" t="s">
        <v>345</v>
      </c>
      <c r="BC160" s="22" t="s">
        <v>345</v>
      </c>
      <c r="BD160" s="22" t="s">
        <v>345</v>
      </c>
      <c r="BE160" s="22" t="s">
        <v>345</v>
      </c>
      <c r="BF160" s="22" t="s">
        <v>345</v>
      </c>
      <c r="BG160" s="22" t="s">
        <v>345</v>
      </c>
      <c r="BH160" s="63">
        <v>2149.7310316289827</v>
      </c>
      <c r="BI160" s="22">
        <v>4071.9151678199869</v>
      </c>
      <c r="BJ160" s="22">
        <v>1275.9878419452889</v>
      </c>
      <c r="BK160" s="22">
        <v>3160.8887103250195</v>
      </c>
      <c r="BL160" s="22">
        <v>1842.9948099779622</v>
      </c>
      <c r="BM160" s="22">
        <v>1794.2654148693225</v>
      </c>
      <c r="BN160" s="22">
        <v>1924.9639249639249</v>
      </c>
      <c r="BO160" s="22">
        <v>3676.2295081967213</v>
      </c>
      <c r="BP160" s="22">
        <v>4144.3685825429793</v>
      </c>
      <c r="BQ160" s="63">
        <v>2108.4792984199885</v>
      </c>
      <c r="BR160" s="22" t="s">
        <v>345</v>
      </c>
      <c r="BS160" s="22">
        <v>1876.2711864406781</v>
      </c>
      <c r="BT160" s="22">
        <v>1357.7235772357724</v>
      </c>
      <c r="BU160" s="22" t="s">
        <v>345</v>
      </c>
      <c r="BV160" s="22">
        <v>1053.9919040858335</v>
      </c>
      <c r="BW160" s="22">
        <v>977.35849056603774</v>
      </c>
      <c r="BX160" s="22">
        <v>2224.170616113744</v>
      </c>
      <c r="BY160" s="22" t="s">
        <v>345</v>
      </c>
      <c r="BZ160" s="22">
        <v>1104.5454545454545</v>
      </c>
      <c r="CA160" s="22">
        <v>972.48495270851242</v>
      </c>
      <c r="CB160" s="22">
        <v>1075.6410256410256</v>
      </c>
      <c r="CC160" s="22" t="s">
        <v>345</v>
      </c>
      <c r="CD160" s="22" t="s">
        <v>345</v>
      </c>
      <c r="CE160" s="22" t="s">
        <v>345</v>
      </c>
      <c r="CF160" s="22" t="s">
        <v>345</v>
      </c>
      <c r="CG160" s="63" t="s">
        <v>345</v>
      </c>
      <c r="CH160" s="22" t="s">
        <v>345</v>
      </c>
      <c r="CI160" s="63" t="s">
        <v>345</v>
      </c>
      <c r="CJ160" s="22">
        <v>562.30811787990706</v>
      </c>
      <c r="CK160" s="22">
        <v>668.37277319861744</v>
      </c>
      <c r="CL160" s="22">
        <v>1056.5085728979036</v>
      </c>
      <c r="CM160" s="22">
        <v>2449.2747673172967</v>
      </c>
      <c r="CN160" s="22">
        <v>1440.19078699636</v>
      </c>
      <c r="CO160" s="22">
        <v>903.77031498434974</v>
      </c>
      <c r="CP160" s="22">
        <v>826.4352469959947</v>
      </c>
      <c r="CQ160" s="22">
        <v>1440.1979220385256</v>
      </c>
      <c r="CR160" s="22" t="s">
        <v>345</v>
      </c>
      <c r="CS160" s="22">
        <v>739.67172499225762</v>
      </c>
      <c r="CT160" s="22" t="s">
        <v>345</v>
      </c>
      <c r="CU160" s="22">
        <v>1361.4365277511042</v>
      </c>
      <c r="CV160" s="22" t="s">
        <v>345</v>
      </c>
      <c r="CW160" s="22" t="s">
        <v>345</v>
      </c>
      <c r="CX160" s="22">
        <v>2069.8947414816148</v>
      </c>
      <c r="CY160" s="22">
        <v>1225.3101736972706</v>
      </c>
      <c r="CZ160" s="63" t="s">
        <v>345</v>
      </c>
      <c r="DA160" s="22" t="s">
        <v>345</v>
      </c>
      <c r="DB160" s="22" t="s">
        <v>345</v>
      </c>
      <c r="DC160" s="22" t="s">
        <v>345</v>
      </c>
      <c r="DD160" s="22" t="s">
        <v>345</v>
      </c>
      <c r="DE160" s="22" t="s">
        <v>345</v>
      </c>
      <c r="DF160" s="22" t="s">
        <v>345</v>
      </c>
      <c r="DG160" s="22" t="s">
        <v>345</v>
      </c>
      <c r="DH160" s="63" t="s">
        <v>345</v>
      </c>
      <c r="DI160" s="22" t="s">
        <v>345</v>
      </c>
      <c r="DJ160" s="22" t="s">
        <v>345</v>
      </c>
      <c r="DK160" s="22" t="s">
        <v>345</v>
      </c>
      <c r="DL160" s="22" t="s">
        <v>345</v>
      </c>
      <c r="DM160" s="22" t="s">
        <v>345</v>
      </c>
      <c r="DN160" s="22" t="s">
        <v>345</v>
      </c>
      <c r="DO160" s="22" t="s">
        <v>345</v>
      </c>
      <c r="DP160" s="22" t="s">
        <v>345</v>
      </c>
      <c r="DQ160" s="22" t="s">
        <v>345</v>
      </c>
      <c r="DR160" s="22" t="s">
        <v>345</v>
      </c>
      <c r="DS160" s="22" t="s">
        <v>345</v>
      </c>
      <c r="DT160" s="22">
        <v>1724.1419840150447</v>
      </c>
      <c r="DU160" s="22" t="s">
        <v>345</v>
      </c>
      <c r="DV160" s="22" t="s">
        <v>345</v>
      </c>
      <c r="DW160" s="22" t="s">
        <v>345</v>
      </c>
      <c r="DX160" s="63" t="s">
        <v>345</v>
      </c>
      <c r="DY160" s="63" t="s">
        <v>345</v>
      </c>
      <c r="DZ160" s="22" t="s">
        <v>345</v>
      </c>
      <c r="EA160" s="22" t="s">
        <v>345</v>
      </c>
      <c r="EB160" s="22" t="s">
        <v>345</v>
      </c>
      <c r="EC160" s="22" t="s">
        <v>345</v>
      </c>
      <c r="ED160" s="22" t="s">
        <v>345</v>
      </c>
      <c r="EE160" s="22" t="s">
        <v>345</v>
      </c>
      <c r="EF160" s="22" t="s">
        <v>345</v>
      </c>
      <c r="EG160" s="22" t="s">
        <v>345</v>
      </c>
      <c r="EH160" s="22" t="s">
        <v>345</v>
      </c>
      <c r="EI160" s="22" t="s">
        <v>345</v>
      </c>
      <c r="EJ160" s="22" t="s">
        <v>345</v>
      </c>
      <c r="EK160" s="22" t="s">
        <v>345</v>
      </c>
      <c r="EL160" s="22" t="s">
        <v>345</v>
      </c>
      <c r="EM160" s="22" t="s">
        <v>345</v>
      </c>
      <c r="EN160" s="22" t="s">
        <v>345</v>
      </c>
      <c r="EO160" s="22" t="s">
        <v>345</v>
      </c>
      <c r="EP160" s="22" t="s">
        <v>345</v>
      </c>
      <c r="EQ160" s="22" t="s">
        <v>345</v>
      </c>
      <c r="ER160" s="22" t="s">
        <v>345</v>
      </c>
      <c r="ES160" s="22" t="s">
        <v>345</v>
      </c>
      <c r="ET160" s="22" t="s">
        <v>345</v>
      </c>
      <c r="EU160" s="22" t="s">
        <v>345</v>
      </c>
      <c r="EV160" s="22" t="s">
        <v>345</v>
      </c>
      <c r="EW160" s="22" t="s">
        <v>345</v>
      </c>
      <c r="EX160" s="22" t="s">
        <v>345</v>
      </c>
      <c r="EY160" s="22" t="s">
        <v>345</v>
      </c>
      <c r="EZ160" s="22" t="s">
        <v>345</v>
      </c>
      <c r="FA160" s="22" t="s">
        <v>345</v>
      </c>
      <c r="FB160" s="22" t="s">
        <v>345</v>
      </c>
      <c r="FC160" s="22" t="s">
        <v>345</v>
      </c>
      <c r="FD160" s="22" t="s">
        <v>345</v>
      </c>
      <c r="FE160" s="22" t="s">
        <v>345</v>
      </c>
      <c r="FF160" s="22" t="s">
        <v>345</v>
      </c>
      <c r="FG160" s="22" t="s">
        <v>345</v>
      </c>
      <c r="FH160" s="22" t="s">
        <v>345</v>
      </c>
      <c r="FI160" s="22" t="s">
        <v>345</v>
      </c>
      <c r="FJ160" s="22" t="s">
        <v>345</v>
      </c>
      <c r="FK160" s="22" t="s">
        <v>345</v>
      </c>
      <c r="FL160" s="22" t="s">
        <v>345</v>
      </c>
      <c r="FM160" s="22" t="s">
        <v>345</v>
      </c>
      <c r="FN160" s="22" t="s">
        <v>345</v>
      </c>
      <c r="FO160" s="22" t="s">
        <v>345</v>
      </c>
      <c r="FP160" s="22">
        <v>1956.1122957819532</v>
      </c>
      <c r="FQ160" s="22" t="s">
        <v>345</v>
      </c>
      <c r="FR160" s="22" t="s">
        <v>345</v>
      </c>
      <c r="FS160" s="22" t="s">
        <v>345</v>
      </c>
      <c r="FT160" s="22" t="s">
        <v>345</v>
      </c>
      <c r="FU160" s="22" t="s">
        <v>345</v>
      </c>
      <c r="FV160" s="22" t="s">
        <v>345</v>
      </c>
      <c r="FW160" s="22" t="s">
        <v>345</v>
      </c>
      <c r="FX160" s="22" t="s">
        <v>345</v>
      </c>
      <c r="FY160" s="22" t="s">
        <v>345</v>
      </c>
      <c r="FZ160" s="22" t="s">
        <v>345</v>
      </c>
      <c r="GA160" s="63" t="s">
        <v>345</v>
      </c>
      <c r="GB160" s="22" t="s">
        <v>345</v>
      </c>
      <c r="GC160" s="63"/>
    </row>
    <row r="161" spans="1:190" ht="12.75" customHeight="1">
      <c r="A161" s="66">
        <v>1939</v>
      </c>
      <c r="B161" s="22">
        <v>4095.9059071095753</v>
      </c>
      <c r="C161" s="22">
        <v>5149.617731172546</v>
      </c>
      <c r="D161" s="22">
        <v>5992.951379763469</v>
      </c>
      <c r="E161" s="22">
        <v>3407.6977753662504</v>
      </c>
      <c r="F161" s="22">
        <v>4793.3105011933167</v>
      </c>
      <c r="G161" s="22">
        <v>5406.2436855930491</v>
      </c>
      <c r="H161" s="22">
        <v>2980.8249609026107</v>
      </c>
      <c r="I161" s="22">
        <v>5543.9768845365525</v>
      </c>
      <c r="J161" s="22">
        <v>4440.6313085290121</v>
      </c>
      <c r="K161" s="22">
        <v>5251.155897057577</v>
      </c>
      <c r="L161" s="22">
        <v>8092.2063916421903</v>
      </c>
      <c r="M161" s="22">
        <v>6262.4009501781584</v>
      </c>
      <c r="N161" s="63">
        <v>5094.6402336056317</v>
      </c>
      <c r="O161" s="22">
        <v>3052.1472392638034</v>
      </c>
      <c r="P161" s="22">
        <v>2637.6467300167687</v>
      </c>
      <c r="Q161" s="22">
        <v>1748.9777074264609</v>
      </c>
      <c r="R161" s="22">
        <v>1914.6451385350942</v>
      </c>
      <c r="S161" s="22">
        <v>3890.9214092140919</v>
      </c>
      <c r="T161" s="68">
        <v>4643.8556060928559</v>
      </c>
      <c r="U161" s="22">
        <v>5845.5613254913223</v>
      </c>
      <c r="V161" s="22">
        <v>6459.6545789797174</v>
      </c>
      <c r="W161" s="22">
        <v>4768.1313742437342</v>
      </c>
      <c r="X161" s="22">
        <v>6560.752658907244</v>
      </c>
      <c r="Y161" s="63">
        <v>6390.090041988833</v>
      </c>
      <c r="Z161" s="22" t="s">
        <v>345</v>
      </c>
      <c r="AA161" s="22">
        <v>1676.4463333409954</v>
      </c>
      <c r="AB161" s="22" t="s">
        <v>345</v>
      </c>
      <c r="AC161" s="22">
        <v>2837.7759939838597</v>
      </c>
      <c r="AD161" s="22" t="s">
        <v>345</v>
      </c>
      <c r="AE161" s="22" t="s">
        <v>345</v>
      </c>
      <c r="AF161" s="22">
        <v>1299.7126176109841</v>
      </c>
      <c r="AG161" s="68"/>
      <c r="AH161" s="22" t="s">
        <v>345</v>
      </c>
      <c r="AI161" s="22" t="s">
        <v>345</v>
      </c>
      <c r="AJ161" s="22" t="s">
        <v>345</v>
      </c>
      <c r="AK161" s="22" t="s">
        <v>345</v>
      </c>
      <c r="AL161" s="22" t="s">
        <v>345</v>
      </c>
      <c r="AM161" s="22"/>
      <c r="AN161" s="22"/>
      <c r="AO161" s="63" t="s">
        <v>345</v>
      </c>
      <c r="AP161" s="22" t="s">
        <v>345</v>
      </c>
      <c r="AQ161" s="22" t="s">
        <v>345</v>
      </c>
      <c r="AR161" s="63" t="s">
        <v>345</v>
      </c>
      <c r="AS161" s="22" t="s">
        <v>345</v>
      </c>
      <c r="AT161" s="22" t="s">
        <v>345</v>
      </c>
      <c r="AU161" s="22" t="s">
        <v>345</v>
      </c>
      <c r="AV161" s="22" t="s">
        <v>345</v>
      </c>
      <c r="AW161" s="22" t="s">
        <v>345</v>
      </c>
      <c r="AX161" s="22" t="s">
        <v>345</v>
      </c>
      <c r="AY161" s="22" t="s">
        <v>345</v>
      </c>
      <c r="AZ161" s="22" t="s">
        <v>345</v>
      </c>
      <c r="BA161" s="22" t="s">
        <v>345</v>
      </c>
      <c r="BB161" s="22" t="s">
        <v>345</v>
      </c>
      <c r="BC161" s="22" t="s">
        <v>345</v>
      </c>
      <c r="BD161" s="22" t="s">
        <v>345</v>
      </c>
      <c r="BE161" s="22" t="s">
        <v>345</v>
      </c>
      <c r="BF161" s="22" t="s">
        <v>345</v>
      </c>
      <c r="BG161" s="22" t="s">
        <v>345</v>
      </c>
      <c r="BH161" s="63">
        <v>2236.8033933017637</v>
      </c>
      <c r="BI161" s="22">
        <v>4147.9094625069738</v>
      </c>
      <c r="BJ161" s="22">
        <v>1262.7764402194148</v>
      </c>
      <c r="BK161" s="22">
        <v>3169.2548050802397</v>
      </c>
      <c r="BL161" s="22">
        <v>1904.8725699024237</v>
      </c>
      <c r="BM161" s="22">
        <v>1858.0336209906718</v>
      </c>
      <c r="BN161" s="22">
        <v>1904.5440201956453</v>
      </c>
      <c r="BO161" s="22">
        <v>3691.8724279835387</v>
      </c>
      <c r="BP161" s="22">
        <v>4305.3611556927508</v>
      </c>
      <c r="BQ161" s="63">
        <v>2136.2727068859936</v>
      </c>
      <c r="BR161" s="22" t="s">
        <v>345</v>
      </c>
      <c r="BS161" s="22">
        <v>1867.2131147540986</v>
      </c>
      <c r="BT161" s="22">
        <v>1410.940627084723</v>
      </c>
      <c r="BU161" s="22" t="s">
        <v>345</v>
      </c>
      <c r="BV161" s="22">
        <v>1064.5318231266922</v>
      </c>
      <c r="BW161" s="22">
        <v>1035.4037267080744</v>
      </c>
      <c r="BX161" s="22">
        <v>2456.7441860465115</v>
      </c>
      <c r="BY161" s="22" t="s">
        <v>345</v>
      </c>
      <c r="BZ161" s="22">
        <v>1115.1785714285713</v>
      </c>
      <c r="CA161" s="22" t="s">
        <v>345</v>
      </c>
      <c r="CB161" s="22">
        <v>1286.4197530864196</v>
      </c>
      <c r="CC161" s="22" t="s">
        <v>345</v>
      </c>
      <c r="CD161" s="22">
        <v>1894.1068139963168</v>
      </c>
      <c r="CE161" s="22" t="s">
        <v>345</v>
      </c>
      <c r="CF161" s="22" t="s">
        <v>345</v>
      </c>
      <c r="CG161" s="63" t="s">
        <v>345</v>
      </c>
      <c r="CH161" s="22" t="s">
        <v>345</v>
      </c>
      <c r="CI161" s="63"/>
      <c r="CJ161" s="22" t="s">
        <v>345</v>
      </c>
      <c r="CK161" s="22">
        <v>673.63398007341368</v>
      </c>
      <c r="CL161" s="22">
        <v>1046.2900094620675</v>
      </c>
      <c r="CM161" s="22">
        <v>2816.0567685589517</v>
      </c>
      <c r="CN161" s="22">
        <v>1508.3256528417819</v>
      </c>
      <c r="CO161" s="22">
        <v>803.68089696458901</v>
      </c>
      <c r="CP161" s="22" t="s">
        <v>345</v>
      </c>
      <c r="CQ161" s="22">
        <v>1379.5956671608599</v>
      </c>
      <c r="CR161" s="22" t="s">
        <v>345</v>
      </c>
      <c r="CS161" s="22" t="s">
        <v>345</v>
      </c>
      <c r="CT161" s="22" t="s">
        <v>345</v>
      </c>
      <c r="CU161" s="22">
        <v>1609.366183938311</v>
      </c>
      <c r="CV161" s="22" t="s">
        <v>345</v>
      </c>
      <c r="CW161" s="22" t="s">
        <v>345</v>
      </c>
      <c r="CX161" s="22">
        <v>2378.6930441719874</v>
      </c>
      <c r="CY161" s="22">
        <v>1186.2182116488925</v>
      </c>
      <c r="CZ161" s="63" t="s">
        <v>345</v>
      </c>
      <c r="DA161" s="22" t="s">
        <v>345</v>
      </c>
      <c r="DB161" s="22" t="s">
        <v>345</v>
      </c>
      <c r="DC161" s="22" t="s">
        <v>345</v>
      </c>
      <c r="DD161" s="22" t="s">
        <v>345</v>
      </c>
      <c r="DE161" s="22" t="s">
        <v>345</v>
      </c>
      <c r="DF161" s="22" t="s">
        <v>345</v>
      </c>
      <c r="DG161" s="22" t="s">
        <v>345</v>
      </c>
      <c r="DH161" s="63" t="s">
        <v>345</v>
      </c>
      <c r="DI161" s="22" t="s">
        <v>345</v>
      </c>
      <c r="DJ161" s="22" t="s">
        <v>345</v>
      </c>
      <c r="DK161" s="22" t="s">
        <v>345</v>
      </c>
      <c r="DL161" s="22" t="s">
        <v>345</v>
      </c>
      <c r="DM161" s="22" t="s">
        <v>345</v>
      </c>
      <c r="DN161" s="22" t="s">
        <v>345</v>
      </c>
      <c r="DO161" s="22" t="s">
        <v>345</v>
      </c>
      <c r="DP161" s="22" t="s">
        <v>345</v>
      </c>
      <c r="DQ161" s="22" t="s">
        <v>345</v>
      </c>
      <c r="DR161" s="22" t="s">
        <v>345</v>
      </c>
      <c r="DS161" s="22" t="s">
        <v>345</v>
      </c>
      <c r="DT161" s="22">
        <v>1814.0092481589313</v>
      </c>
      <c r="DU161" s="22" t="s">
        <v>345</v>
      </c>
      <c r="DV161" s="22" t="s">
        <v>345</v>
      </c>
      <c r="DW161" s="22" t="s">
        <v>345</v>
      </c>
      <c r="DX161" s="63" t="s">
        <v>345</v>
      </c>
      <c r="DY161" s="63"/>
      <c r="DZ161" s="22" t="s">
        <v>345</v>
      </c>
      <c r="EA161" s="22" t="s">
        <v>345</v>
      </c>
      <c r="EB161" s="22" t="s">
        <v>345</v>
      </c>
      <c r="EC161" s="22" t="s">
        <v>345</v>
      </c>
      <c r="ED161" s="22" t="s">
        <v>345</v>
      </c>
      <c r="EE161" s="22" t="s">
        <v>345</v>
      </c>
      <c r="EF161" s="22" t="s">
        <v>345</v>
      </c>
      <c r="EG161" s="22" t="s">
        <v>345</v>
      </c>
      <c r="EH161" s="22" t="s">
        <v>345</v>
      </c>
      <c r="EI161" s="22" t="s">
        <v>345</v>
      </c>
      <c r="EJ161" s="22" t="s">
        <v>345</v>
      </c>
      <c r="EK161" s="22" t="s">
        <v>345</v>
      </c>
      <c r="EL161" s="22" t="s">
        <v>345</v>
      </c>
      <c r="EM161" s="22" t="s">
        <v>345</v>
      </c>
      <c r="EN161" s="22" t="s">
        <v>345</v>
      </c>
      <c r="EO161" s="22" t="s">
        <v>345</v>
      </c>
      <c r="EP161" s="22" t="s">
        <v>345</v>
      </c>
      <c r="EQ161" s="22" t="s">
        <v>345</v>
      </c>
      <c r="ER161" s="22" t="s">
        <v>345</v>
      </c>
      <c r="ES161" s="22" t="s">
        <v>345</v>
      </c>
      <c r="ET161" s="22" t="s">
        <v>345</v>
      </c>
      <c r="EU161" s="22" t="s">
        <v>345</v>
      </c>
      <c r="EV161" s="22" t="s">
        <v>345</v>
      </c>
      <c r="EW161" s="22" t="s">
        <v>345</v>
      </c>
      <c r="EX161" s="22" t="s">
        <v>345</v>
      </c>
      <c r="EY161" s="22" t="s">
        <v>345</v>
      </c>
      <c r="EZ161" s="22" t="s">
        <v>345</v>
      </c>
      <c r="FA161" s="22" t="s">
        <v>345</v>
      </c>
      <c r="FB161" s="22" t="s">
        <v>345</v>
      </c>
      <c r="FC161" s="22" t="s">
        <v>345</v>
      </c>
      <c r="FD161" s="22" t="s">
        <v>345</v>
      </c>
      <c r="FE161" s="22" t="s">
        <v>345</v>
      </c>
      <c r="FF161" s="22" t="s">
        <v>345</v>
      </c>
      <c r="FG161" s="22" t="s">
        <v>345</v>
      </c>
      <c r="FH161" s="22" t="s">
        <v>345</v>
      </c>
      <c r="FI161" s="22" t="s">
        <v>345</v>
      </c>
      <c r="FJ161" s="22" t="s">
        <v>345</v>
      </c>
      <c r="FK161" s="22" t="s">
        <v>345</v>
      </c>
      <c r="FL161" s="22" t="s">
        <v>345</v>
      </c>
      <c r="FM161" s="22" t="s">
        <v>345</v>
      </c>
      <c r="FN161" s="22" t="s">
        <v>345</v>
      </c>
      <c r="FO161" s="22" t="s">
        <v>345</v>
      </c>
      <c r="FP161" s="22">
        <v>2053.2929673954209</v>
      </c>
      <c r="FQ161" s="22" t="s">
        <v>345</v>
      </c>
      <c r="FR161" s="22" t="s">
        <v>345</v>
      </c>
      <c r="FS161" s="22" t="s">
        <v>345</v>
      </c>
      <c r="FT161" s="22" t="s">
        <v>345</v>
      </c>
      <c r="FU161" s="22" t="s">
        <v>345</v>
      </c>
      <c r="FV161" s="22" t="s">
        <v>345</v>
      </c>
      <c r="FW161" s="22" t="s">
        <v>345</v>
      </c>
      <c r="FX161" s="22" t="s">
        <v>345</v>
      </c>
      <c r="FY161" s="22" t="s">
        <v>345</v>
      </c>
      <c r="FZ161" s="22" t="s">
        <v>345</v>
      </c>
      <c r="GA161" s="63"/>
      <c r="GB161" s="22" t="s">
        <v>345</v>
      </c>
      <c r="GC161" s="63"/>
    </row>
    <row r="162" spans="1:190" ht="12.75" customHeight="1">
      <c r="A162" s="66">
        <v>1940</v>
      </c>
      <c r="B162" s="22">
        <v>3959.2143176733784</v>
      </c>
      <c r="C162" s="22">
        <v>4561.7564102564102</v>
      </c>
      <c r="D162" s="22">
        <v>5116.2839248434229</v>
      </c>
      <c r="E162" s="22">
        <v>3220.4153596538672</v>
      </c>
      <c r="F162" s="22">
        <v>4042.1678780487805</v>
      </c>
      <c r="G162" s="22">
        <v>5402.5059067802677</v>
      </c>
      <c r="H162" s="22">
        <v>2897.0929201440881</v>
      </c>
      <c r="I162" s="22">
        <v>4831.3599504448694</v>
      </c>
      <c r="J162" s="22">
        <v>4038.0921963533333</v>
      </c>
      <c r="K162" s="22">
        <v>4854.6376797032663</v>
      </c>
      <c r="L162" s="22">
        <v>8138.7871874026669</v>
      </c>
      <c r="M162" s="22">
        <v>6856.0049765686554</v>
      </c>
      <c r="N162" s="63">
        <v>4987.688168175483</v>
      </c>
      <c r="O162" s="22">
        <v>3052.0622041920219</v>
      </c>
      <c r="P162" s="22">
        <v>2222.9395604395604</v>
      </c>
      <c r="Q162" s="22">
        <v>1615.1140065146581</v>
      </c>
      <c r="R162" s="22">
        <v>2080.4053267073027</v>
      </c>
      <c r="S162" s="22">
        <v>3823.767724510466</v>
      </c>
      <c r="T162" s="68">
        <v>4550.5011843036327</v>
      </c>
      <c r="U162" s="22">
        <v>6166.1391650099413</v>
      </c>
      <c r="V162" s="22">
        <v>6300.4419315403429</v>
      </c>
      <c r="W162" s="22">
        <v>5368.2453798767965</v>
      </c>
      <c r="X162" s="22">
        <v>7009.637212844078</v>
      </c>
      <c r="Y162" s="63">
        <v>6837.8448657869449</v>
      </c>
      <c r="Z162" s="22" t="s">
        <v>345</v>
      </c>
      <c r="AA162" s="22">
        <v>1682.9261240048988</v>
      </c>
      <c r="AB162" s="22" t="s">
        <v>345</v>
      </c>
      <c r="AC162" s="22">
        <v>2626.4024399545169</v>
      </c>
      <c r="AD162" s="22" t="s">
        <v>345</v>
      </c>
      <c r="AE162" s="22" t="s">
        <v>345</v>
      </c>
      <c r="AF162" s="22" t="s">
        <v>345</v>
      </c>
      <c r="AG162" s="63">
        <v>1968.706773637505</v>
      </c>
      <c r="AH162" s="22" t="s">
        <v>345</v>
      </c>
      <c r="AI162" s="22" t="s">
        <v>345</v>
      </c>
      <c r="AJ162" s="22" t="s">
        <v>345</v>
      </c>
      <c r="AK162" s="22" t="s">
        <v>345</v>
      </c>
      <c r="AL162" s="22" t="s">
        <v>345</v>
      </c>
      <c r="AM162" s="22"/>
      <c r="AN162" s="22"/>
      <c r="AO162" s="63" t="s">
        <v>345</v>
      </c>
      <c r="AP162" s="22" t="s">
        <v>345</v>
      </c>
      <c r="AQ162" s="22" t="s">
        <v>345</v>
      </c>
      <c r="AR162" s="63" t="s">
        <v>345</v>
      </c>
      <c r="AS162" s="22" t="s">
        <v>345</v>
      </c>
      <c r="AT162" s="22" t="s">
        <v>345</v>
      </c>
      <c r="AU162" s="22" t="s">
        <v>345</v>
      </c>
      <c r="AV162" s="22" t="s">
        <v>345</v>
      </c>
      <c r="AW162" s="22" t="s">
        <v>345</v>
      </c>
      <c r="AX162" s="22" t="s">
        <v>345</v>
      </c>
      <c r="AY162" s="22" t="s">
        <v>345</v>
      </c>
      <c r="AZ162" s="22" t="s">
        <v>345</v>
      </c>
      <c r="BA162" s="22" t="s">
        <v>345</v>
      </c>
      <c r="BB162" s="22" t="s">
        <v>345</v>
      </c>
      <c r="BC162" s="22" t="s">
        <v>345</v>
      </c>
      <c r="BD162" s="22" t="s">
        <v>345</v>
      </c>
      <c r="BE162" s="22" t="s">
        <v>345</v>
      </c>
      <c r="BF162" s="22" t="s">
        <v>345</v>
      </c>
      <c r="BG162" s="22" t="s">
        <v>345</v>
      </c>
      <c r="BH162" s="63">
        <v>2143.6495381946215</v>
      </c>
      <c r="BI162" s="22">
        <v>4161.4338302967108</v>
      </c>
      <c r="BJ162" s="22">
        <v>1249.7202899255728</v>
      </c>
      <c r="BK162" s="22">
        <v>3236.214804258213</v>
      </c>
      <c r="BL162" s="22">
        <v>1895.1373082354107</v>
      </c>
      <c r="BM162" s="22">
        <v>1851.959005541117</v>
      </c>
      <c r="BN162" s="22">
        <v>1910.7142857142858</v>
      </c>
      <c r="BO162" s="22">
        <v>3660.5597964376589</v>
      </c>
      <c r="BP162" s="22">
        <v>4045.1664096483314</v>
      </c>
      <c r="BQ162" s="63">
        <v>2122.1901897018352</v>
      </c>
      <c r="BR162" s="22" t="s">
        <v>345</v>
      </c>
      <c r="BS162" s="22">
        <v>1762.9032258064517</v>
      </c>
      <c r="BT162" s="22">
        <v>1208.0595707402542</v>
      </c>
      <c r="BU162" s="22" t="s">
        <v>345</v>
      </c>
      <c r="BV162" s="22">
        <v>1109.4453598081923</v>
      </c>
      <c r="BW162" s="22">
        <v>1111.0429447852762</v>
      </c>
      <c r="BX162" s="22">
        <v>2742.272727272727</v>
      </c>
      <c r="BY162" s="22" t="s">
        <v>345</v>
      </c>
      <c r="BZ162" s="22">
        <v>1160</v>
      </c>
      <c r="CA162" s="22" t="s">
        <v>345</v>
      </c>
      <c r="CB162" s="22">
        <v>1372.2891566265062</v>
      </c>
      <c r="CC162" s="22" t="s">
        <v>345</v>
      </c>
      <c r="CD162" s="22">
        <v>1752.4752475247524</v>
      </c>
      <c r="CE162" s="22" t="s">
        <v>345</v>
      </c>
      <c r="CF162" s="22" t="s">
        <v>345</v>
      </c>
      <c r="CG162" s="63" t="s">
        <v>345</v>
      </c>
      <c r="CH162" s="22" t="s">
        <v>345</v>
      </c>
      <c r="CI162" s="63">
        <v>2042.3246472089606</v>
      </c>
      <c r="CJ162" s="22" t="s">
        <v>345</v>
      </c>
      <c r="CK162" s="22">
        <v>686.28490175801448</v>
      </c>
      <c r="CL162" s="22">
        <v>1127.0798009659545</v>
      </c>
      <c r="CM162" s="22">
        <v>2874.2901722696556</v>
      </c>
      <c r="CN162" s="22">
        <v>1506.9641242086223</v>
      </c>
      <c r="CO162" s="22">
        <v>893.33074708379877</v>
      </c>
      <c r="CP162" s="22" t="s">
        <v>345</v>
      </c>
      <c r="CQ162" s="22">
        <v>1250.1177208912293</v>
      </c>
      <c r="CR162" s="22" t="s">
        <v>345</v>
      </c>
      <c r="CS162" s="22" t="s">
        <v>345</v>
      </c>
      <c r="CT162" s="22" t="s">
        <v>345</v>
      </c>
      <c r="CU162" s="22">
        <v>1278.0640412219359</v>
      </c>
      <c r="CV162" s="22" t="s">
        <v>345</v>
      </c>
      <c r="CW162" s="22" t="s">
        <v>345</v>
      </c>
      <c r="CX162" s="22" t="s">
        <v>345</v>
      </c>
      <c r="CY162" s="22">
        <v>1250.8966416693838</v>
      </c>
      <c r="CZ162" s="63" t="s">
        <v>345</v>
      </c>
      <c r="DA162" s="22" t="s">
        <v>345</v>
      </c>
      <c r="DB162" s="22" t="s">
        <v>345</v>
      </c>
      <c r="DC162" s="22" t="s">
        <v>345</v>
      </c>
      <c r="DD162" s="22" t="s">
        <v>345</v>
      </c>
      <c r="DE162" s="22" t="s">
        <v>345</v>
      </c>
      <c r="DF162" s="22" t="s">
        <v>345</v>
      </c>
      <c r="DG162" s="22" t="s">
        <v>345</v>
      </c>
      <c r="DH162" s="63" t="s">
        <v>345</v>
      </c>
      <c r="DI162" s="22" t="s">
        <v>345</v>
      </c>
      <c r="DJ162" s="22" t="s">
        <v>345</v>
      </c>
      <c r="DK162" s="22" t="s">
        <v>345</v>
      </c>
      <c r="DL162" s="22" t="s">
        <v>345</v>
      </c>
      <c r="DM162" s="22" t="s">
        <v>345</v>
      </c>
      <c r="DN162" s="22" t="s">
        <v>345</v>
      </c>
      <c r="DO162" s="22" t="s">
        <v>345</v>
      </c>
      <c r="DP162" s="22" t="s">
        <v>345</v>
      </c>
      <c r="DQ162" s="22" t="s">
        <v>345</v>
      </c>
      <c r="DR162" s="22" t="s">
        <v>345</v>
      </c>
      <c r="DS162" s="22" t="s">
        <v>345</v>
      </c>
      <c r="DT162" s="22">
        <v>1675.2707479939397</v>
      </c>
      <c r="DU162" s="22" t="s">
        <v>345</v>
      </c>
      <c r="DV162" s="22" t="s">
        <v>345</v>
      </c>
      <c r="DW162" s="22" t="s">
        <v>345</v>
      </c>
      <c r="DX162" s="63" t="s">
        <v>345</v>
      </c>
      <c r="DY162" s="63">
        <v>1080.1677659314682</v>
      </c>
      <c r="DZ162" s="22" t="s">
        <v>345</v>
      </c>
      <c r="EA162" s="22" t="s">
        <v>345</v>
      </c>
      <c r="EB162" s="22" t="s">
        <v>345</v>
      </c>
      <c r="EC162" s="22" t="s">
        <v>345</v>
      </c>
      <c r="ED162" s="22" t="s">
        <v>345</v>
      </c>
      <c r="EE162" s="22" t="s">
        <v>345</v>
      </c>
      <c r="EF162" s="22" t="s">
        <v>345</v>
      </c>
      <c r="EG162" s="22" t="s">
        <v>345</v>
      </c>
      <c r="EH162" s="22" t="s">
        <v>345</v>
      </c>
      <c r="EI162" s="22" t="s">
        <v>345</v>
      </c>
      <c r="EJ162" s="22" t="s">
        <v>345</v>
      </c>
      <c r="EK162" s="22" t="s">
        <v>345</v>
      </c>
      <c r="EL162" s="22" t="s">
        <v>345</v>
      </c>
      <c r="EM162" s="22" t="s">
        <v>345</v>
      </c>
      <c r="EN162" s="22" t="s">
        <v>345</v>
      </c>
      <c r="EO162" s="22" t="s">
        <v>345</v>
      </c>
      <c r="EP162" s="22" t="s">
        <v>345</v>
      </c>
      <c r="EQ162" s="22" t="s">
        <v>345</v>
      </c>
      <c r="ER162" s="22" t="s">
        <v>345</v>
      </c>
      <c r="ES162" s="22" t="s">
        <v>345</v>
      </c>
      <c r="ET162" s="22" t="s">
        <v>345</v>
      </c>
      <c r="EU162" s="22" t="s">
        <v>345</v>
      </c>
      <c r="EV162" s="22" t="s">
        <v>345</v>
      </c>
      <c r="EW162" s="22" t="s">
        <v>345</v>
      </c>
      <c r="EX162" s="22" t="s">
        <v>345</v>
      </c>
      <c r="EY162" s="22" t="s">
        <v>345</v>
      </c>
      <c r="EZ162" s="22" t="s">
        <v>345</v>
      </c>
      <c r="FA162" s="22" t="s">
        <v>345</v>
      </c>
      <c r="FB162" s="22" t="s">
        <v>345</v>
      </c>
      <c r="FC162" s="22" t="s">
        <v>345</v>
      </c>
      <c r="FD162" s="22" t="s">
        <v>345</v>
      </c>
      <c r="FE162" s="22" t="s">
        <v>345</v>
      </c>
      <c r="FF162" s="22" t="s">
        <v>345</v>
      </c>
      <c r="FG162" s="22" t="s">
        <v>345</v>
      </c>
      <c r="FH162" s="22" t="s">
        <v>345</v>
      </c>
      <c r="FI162" s="22" t="s">
        <v>345</v>
      </c>
      <c r="FJ162" s="22" t="s">
        <v>345</v>
      </c>
      <c r="FK162" s="22" t="s">
        <v>345</v>
      </c>
      <c r="FL162" s="22" t="s">
        <v>345</v>
      </c>
      <c r="FM162" s="22" t="s">
        <v>345</v>
      </c>
      <c r="FN162" s="22" t="s">
        <v>345</v>
      </c>
      <c r="FO162" s="22" t="s">
        <v>345</v>
      </c>
      <c r="FP162" s="22">
        <v>2144.5776007614277</v>
      </c>
      <c r="FQ162" s="22" t="s">
        <v>345</v>
      </c>
      <c r="FR162" s="22" t="s">
        <v>345</v>
      </c>
      <c r="FS162" s="22" t="s">
        <v>345</v>
      </c>
      <c r="FT162" s="22" t="s">
        <v>345</v>
      </c>
      <c r="FU162" s="22" t="s">
        <v>345</v>
      </c>
      <c r="FV162" s="22" t="s">
        <v>345</v>
      </c>
      <c r="FW162" s="22" t="s">
        <v>345</v>
      </c>
      <c r="FX162" s="22" t="s">
        <v>345</v>
      </c>
      <c r="FY162" s="22" t="s">
        <v>345</v>
      </c>
      <c r="FZ162" s="22" t="s">
        <v>345</v>
      </c>
      <c r="GA162" s="63" t="s">
        <v>345</v>
      </c>
      <c r="GB162" s="22" t="s">
        <v>345</v>
      </c>
      <c r="GC162" s="63">
        <v>2180.5164565995401</v>
      </c>
    </row>
    <row r="163" spans="1:190" ht="12.75" customHeight="1">
      <c r="A163" s="66">
        <v>1941</v>
      </c>
      <c r="B163" s="22">
        <v>4217.3555226093404</v>
      </c>
      <c r="C163" s="22">
        <v>4358.0117206379891</v>
      </c>
      <c r="D163" s="22">
        <v>4573.7457934247996</v>
      </c>
      <c r="E163" s="22">
        <v>3322.2109670448408</v>
      </c>
      <c r="F163" s="22">
        <v>3309.3818939393936</v>
      </c>
      <c r="G163" s="22">
        <v>5711.1497067365181</v>
      </c>
      <c r="H163" s="22">
        <v>2822.2565675610986</v>
      </c>
      <c r="I163" s="22">
        <v>4531.2000892259648</v>
      </c>
      <c r="J163" s="22">
        <v>4112.4731401193021</v>
      </c>
      <c r="K163" s="22">
        <v>4711.6729608546084</v>
      </c>
      <c r="L163" s="22">
        <v>8046.6735150964241</v>
      </c>
      <c r="M163" s="22">
        <v>7481.6763729882196</v>
      </c>
      <c r="N163" s="63">
        <v>5045.6226836604783</v>
      </c>
      <c r="O163" s="22">
        <v>3052.1216171065821</v>
      </c>
      <c r="P163" s="22">
        <v>1873.9472969301821</v>
      </c>
      <c r="Q163" s="22">
        <v>1746.9382493231919</v>
      </c>
      <c r="R163" s="22">
        <v>2029.5623388121173</v>
      </c>
      <c r="S163" s="22">
        <v>3874.0740740740744</v>
      </c>
      <c r="T163" s="68">
        <v>4585.7487267171118</v>
      </c>
      <c r="U163" s="22">
        <v>6788.2300660947813</v>
      </c>
      <c r="V163" s="22">
        <v>6128.7826887661149</v>
      </c>
      <c r="W163" s="22">
        <v>6050.7673041123717</v>
      </c>
      <c r="X163" s="22">
        <v>8205.6830991173974</v>
      </c>
      <c r="Y163" s="63">
        <v>7953.6791235111341</v>
      </c>
      <c r="Z163" s="22" t="s">
        <v>345</v>
      </c>
      <c r="AA163" s="22">
        <v>1496.8635635128071</v>
      </c>
      <c r="AB163" s="22" t="s">
        <v>345</v>
      </c>
      <c r="AC163" s="22">
        <v>2626.2227616545979</v>
      </c>
      <c r="AD163" s="22" t="s">
        <v>345</v>
      </c>
      <c r="AE163" s="22" t="s">
        <v>345</v>
      </c>
      <c r="AF163" s="22" t="s">
        <v>345</v>
      </c>
      <c r="AG163" s="63" t="s">
        <v>345</v>
      </c>
      <c r="AH163" s="22" t="s">
        <v>345</v>
      </c>
      <c r="AI163" s="22" t="s">
        <v>345</v>
      </c>
      <c r="AJ163" s="22" t="s">
        <v>345</v>
      </c>
      <c r="AK163" s="22" t="s">
        <v>345</v>
      </c>
      <c r="AL163" s="22" t="s">
        <v>345</v>
      </c>
      <c r="AM163" s="22"/>
      <c r="AN163" s="22"/>
      <c r="AO163" s="63" t="s">
        <v>345</v>
      </c>
      <c r="AP163" s="22" t="s">
        <v>345</v>
      </c>
      <c r="AQ163" s="22" t="s">
        <v>345</v>
      </c>
      <c r="AR163" s="63" t="s">
        <v>345</v>
      </c>
      <c r="AS163" s="22" t="s">
        <v>345</v>
      </c>
      <c r="AT163" s="22" t="s">
        <v>345</v>
      </c>
      <c r="AU163" s="22" t="s">
        <v>345</v>
      </c>
      <c r="AV163" s="22" t="s">
        <v>345</v>
      </c>
      <c r="AW163" s="22" t="s">
        <v>345</v>
      </c>
      <c r="AX163" s="22" t="s">
        <v>345</v>
      </c>
      <c r="AY163" s="22" t="s">
        <v>345</v>
      </c>
      <c r="AZ163" s="22" t="s">
        <v>345</v>
      </c>
      <c r="BA163" s="22" t="s">
        <v>345</v>
      </c>
      <c r="BB163" s="22" t="s">
        <v>345</v>
      </c>
      <c r="BC163" s="22" t="s">
        <v>345</v>
      </c>
      <c r="BD163" s="22" t="s">
        <v>345</v>
      </c>
      <c r="BE163" s="22" t="s">
        <v>345</v>
      </c>
      <c r="BF163" s="22" t="s">
        <v>345</v>
      </c>
      <c r="BG163" s="22" t="s">
        <v>345</v>
      </c>
      <c r="BH163" s="63" t="s">
        <v>345</v>
      </c>
      <c r="BI163" s="22">
        <v>4303.9596939764415</v>
      </c>
      <c r="BJ163" s="22">
        <v>1306.9243385866075</v>
      </c>
      <c r="BK163" s="22">
        <v>3140.7237103049988</v>
      </c>
      <c r="BL163" s="22">
        <v>1877.1971930882996</v>
      </c>
      <c r="BM163" s="22">
        <v>1949.4631352899071</v>
      </c>
      <c r="BN163" s="22">
        <v>1880.4580152671756</v>
      </c>
      <c r="BO163" s="22">
        <v>3682.4358329139409</v>
      </c>
      <c r="BP163" s="22">
        <v>3902.6150309157829</v>
      </c>
      <c r="BQ163" s="63">
        <v>2168.4551049508009</v>
      </c>
      <c r="BR163" s="22" t="s">
        <v>345</v>
      </c>
      <c r="BS163" s="22">
        <v>1942.8571428571429</v>
      </c>
      <c r="BT163" s="22">
        <v>1598.705501618123</v>
      </c>
      <c r="BU163" s="22" t="s">
        <v>345</v>
      </c>
      <c r="BV163" s="22">
        <v>1091.0875878719869</v>
      </c>
      <c r="BW163" s="22">
        <v>1073.939393939394</v>
      </c>
      <c r="BX163" s="22">
        <v>2824.8888888888887</v>
      </c>
      <c r="BY163" s="22" t="s">
        <v>345</v>
      </c>
      <c r="BZ163" s="22">
        <v>1137.6068376068376</v>
      </c>
      <c r="CA163" s="22" t="s">
        <v>345</v>
      </c>
      <c r="CB163" s="22">
        <v>1483.3333333333335</v>
      </c>
      <c r="CC163" s="22" t="s">
        <v>345</v>
      </c>
      <c r="CD163" s="22">
        <v>1740.5452946350044</v>
      </c>
      <c r="CE163" s="22" t="s">
        <v>345</v>
      </c>
      <c r="CF163" s="22" t="s">
        <v>345</v>
      </c>
      <c r="CG163" s="63" t="s">
        <v>345</v>
      </c>
      <c r="CH163" s="22" t="s">
        <v>345</v>
      </c>
      <c r="CI163" s="63" t="s">
        <v>345</v>
      </c>
      <c r="CJ163" s="22" t="s">
        <v>345</v>
      </c>
      <c r="CK163" s="22">
        <v>690.65866734745987</v>
      </c>
      <c r="CL163" s="22">
        <v>1154.2918167115331</v>
      </c>
      <c r="CM163" s="22">
        <v>2872.7038848726434</v>
      </c>
      <c r="CN163" s="22" t="s">
        <v>345</v>
      </c>
      <c r="CO163" s="22"/>
      <c r="CP163" s="22" t="s">
        <v>345</v>
      </c>
      <c r="CQ163" s="22"/>
      <c r="CR163" s="22" t="s">
        <v>345</v>
      </c>
      <c r="CS163" s="22" t="s">
        <v>345</v>
      </c>
      <c r="CT163" s="22" t="s">
        <v>345</v>
      </c>
      <c r="CU163" s="22">
        <v>1238.3867482895209</v>
      </c>
      <c r="CV163" s="22" t="s">
        <v>345</v>
      </c>
      <c r="CW163" s="22" t="s">
        <v>345</v>
      </c>
      <c r="CX163" s="22" t="s">
        <v>345</v>
      </c>
      <c r="CY163" s="22">
        <v>1276.5440103744529</v>
      </c>
      <c r="CZ163" s="63" t="s">
        <v>345</v>
      </c>
      <c r="DA163" s="22" t="s">
        <v>345</v>
      </c>
      <c r="DB163" s="22" t="s">
        <v>345</v>
      </c>
      <c r="DC163" s="22" t="s">
        <v>345</v>
      </c>
      <c r="DD163" s="22" t="s">
        <v>345</v>
      </c>
      <c r="DE163" s="22" t="s">
        <v>345</v>
      </c>
      <c r="DF163" s="22" t="s">
        <v>345</v>
      </c>
      <c r="DG163" s="22" t="s">
        <v>345</v>
      </c>
      <c r="DH163" s="63" t="s">
        <v>345</v>
      </c>
      <c r="DI163" s="22" t="s">
        <v>345</v>
      </c>
      <c r="DJ163" s="22" t="s">
        <v>345</v>
      </c>
      <c r="DK163" s="22" t="s">
        <v>345</v>
      </c>
      <c r="DL163" s="22" t="s">
        <v>345</v>
      </c>
      <c r="DM163" s="22" t="s">
        <v>345</v>
      </c>
      <c r="DN163" s="22" t="s">
        <v>345</v>
      </c>
      <c r="DO163" s="22" t="s">
        <v>345</v>
      </c>
      <c r="DP163" s="22" t="s">
        <v>345</v>
      </c>
      <c r="DQ163" s="22" t="s">
        <v>345</v>
      </c>
      <c r="DR163" s="22" t="s">
        <v>345</v>
      </c>
      <c r="DS163" s="22" t="s">
        <v>345</v>
      </c>
      <c r="DT163" s="22">
        <v>1507.8563100327578</v>
      </c>
      <c r="DU163" s="22" t="s">
        <v>345</v>
      </c>
      <c r="DV163" s="22" t="s">
        <v>345</v>
      </c>
      <c r="DW163" s="22" t="s">
        <v>345</v>
      </c>
      <c r="DX163" s="63" t="s">
        <v>345</v>
      </c>
      <c r="DY163" s="63" t="s">
        <v>345</v>
      </c>
      <c r="DZ163" s="22" t="s">
        <v>345</v>
      </c>
      <c r="EA163" s="22" t="s">
        <v>345</v>
      </c>
      <c r="EB163" s="22" t="s">
        <v>345</v>
      </c>
      <c r="EC163" s="22" t="s">
        <v>345</v>
      </c>
      <c r="ED163" s="22" t="s">
        <v>345</v>
      </c>
      <c r="EE163" s="22" t="s">
        <v>345</v>
      </c>
      <c r="EF163" s="22" t="s">
        <v>345</v>
      </c>
      <c r="EG163" s="22" t="s">
        <v>345</v>
      </c>
      <c r="EH163" s="22" t="s">
        <v>345</v>
      </c>
      <c r="EI163" s="22" t="s">
        <v>345</v>
      </c>
      <c r="EJ163" s="22" t="s">
        <v>345</v>
      </c>
      <c r="EK163" s="22" t="s">
        <v>345</v>
      </c>
      <c r="EL163" s="22" t="s">
        <v>345</v>
      </c>
      <c r="EM163" s="22" t="s">
        <v>345</v>
      </c>
      <c r="EN163" s="22" t="s">
        <v>345</v>
      </c>
      <c r="EO163" s="22" t="s">
        <v>345</v>
      </c>
      <c r="EP163" s="22" t="s">
        <v>345</v>
      </c>
      <c r="EQ163" s="22" t="s">
        <v>345</v>
      </c>
      <c r="ER163" s="22" t="s">
        <v>345</v>
      </c>
      <c r="ES163" s="22" t="s">
        <v>345</v>
      </c>
      <c r="ET163" s="22" t="s">
        <v>345</v>
      </c>
      <c r="EU163" s="22" t="s">
        <v>345</v>
      </c>
      <c r="EV163" s="22" t="s">
        <v>345</v>
      </c>
      <c r="EW163" s="22" t="s">
        <v>345</v>
      </c>
      <c r="EX163" s="22" t="s">
        <v>345</v>
      </c>
      <c r="EY163" s="22" t="s">
        <v>345</v>
      </c>
      <c r="EZ163" s="22" t="s">
        <v>345</v>
      </c>
      <c r="FA163" s="22" t="s">
        <v>345</v>
      </c>
      <c r="FB163" s="22" t="s">
        <v>345</v>
      </c>
      <c r="FC163" s="22" t="s">
        <v>345</v>
      </c>
      <c r="FD163" s="22" t="s">
        <v>345</v>
      </c>
      <c r="FE163" s="22" t="s">
        <v>345</v>
      </c>
      <c r="FF163" s="22" t="s">
        <v>345</v>
      </c>
      <c r="FG163" s="22" t="s">
        <v>345</v>
      </c>
      <c r="FH163" s="22" t="s">
        <v>345</v>
      </c>
      <c r="FI163" s="22" t="s">
        <v>345</v>
      </c>
      <c r="FJ163" s="22" t="s">
        <v>345</v>
      </c>
      <c r="FK163" s="22" t="s">
        <v>345</v>
      </c>
      <c r="FL163" s="22" t="s">
        <v>345</v>
      </c>
      <c r="FM163" s="22" t="s">
        <v>345</v>
      </c>
      <c r="FN163" s="22" t="s">
        <v>345</v>
      </c>
      <c r="FO163" s="22" t="s">
        <v>345</v>
      </c>
      <c r="FP163" s="22">
        <v>2202.0721111969406</v>
      </c>
      <c r="FQ163" s="22" t="s">
        <v>345</v>
      </c>
      <c r="FR163" s="22" t="s">
        <v>345</v>
      </c>
      <c r="FS163" s="22" t="s">
        <v>345</v>
      </c>
      <c r="FT163" s="22" t="s">
        <v>345</v>
      </c>
      <c r="FU163" s="22" t="s">
        <v>345</v>
      </c>
      <c r="FV163" s="22" t="s">
        <v>345</v>
      </c>
      <c r="FW163" s="22" t="s">
        <v>345</v>
      </c>
      <c r="FX163" s="22" t="s">
        <v>345</v>
      </c>
      <c r="FY163" s="22" t="s">
        <v>345</v>
      </c>
      <c r="FZ163" s="22" t="s">
        <v>345</v>
      </c>
      <c r="GA163" s="63" t="s">
        <v>345</v>
      </c>
      <c r="GB163" s="22" t="s">
        <v>345</v>
      </c>
      <c r="GC163" s="63"/>
    </row>
    <row r="164" spans="1:190" ht="12.75" customHeight="1">
      <c r="A164" s="66">
        <v>1942</v>
      </c>
      <c r="B164" s="22">
        <v>3982.8323750552859</v>
      </c>
      <c r="C164" s="22">
        <v>3996.7979871468415</v>
      </c>
      <c r="D164" s="22">
        <v>4628.5318985395843</v>
      </c>
      <c r="E164" s="22">
        <v>3327.1734088457388</v>
      </c>
      <c r="F164" s="22">
        <v>2981.4608375634512</v>
      </c>
      <c r="G164" s="22">
        <v>5739.9271536267897</v>
      </c>
      <c r="H164" s="22">
        <v>2648.2949673764751</v>
      </c>
      <c r="I164" s="22">
        <v>4106.728599867286</v>
      </c>
      <c r="J164" s="22">
        <v>3927.6945361270818</v>
      </c>
      <c r="K164" s="22">
        <v>4740.520133373182</v>
      </c>
      <c r="L164" s="22">
        <v>7668.7590383229226</v>
      </c>
      <c r="M164" s="22">
        <v>7638.8683471074364</v>
      </c>
      <c r="N164" s="63">
        <v>4958.2967595258815</v>
      </c>
      <c r="O164" s="22">
        <v>3051.9743503206209</v>
      </c>
      <c r="P164" s="22">
        <v>1578.9617114048235</v>
      </c>
      <c r="Q164" s="22">
        <v>1708.2800920010222</v>
      </c>
      <c r="R164" s="22">
        <v>2126.2699564586355</v>
      </c>
      <c r="S164" s="22">
        <v>3834.2281879194629</v>
      </c>
      <c r="T164" s="68">
        <v>4512.1330698068205</v>
      </c>
      <c r="U164" s="22">
        <v>7505.4521120869931</v>
      </c>
      <c r="V164" s="22">
        <v>6761.5478950579618</v>
      </c>
      <c r="W164" s="22">
        <v>7033.3758877099162</v>
      </c>
      <c r="X164" s="22">
        <v>9741.1051881287585</v>
      </c>
      <c r="Y164" s="63">
        <v>9399.6204575870688</v>
      </c>
      <c r="Z164" s="22" t="s">
        <v>345</v>
      </c>
      <c r="AA164" s="22">
        <v>1442.2801052109583</v>
      </c>
      <c r="AB164" s="22" t="s">
        <v>345</v>
      </c>
      <c r="AC164" s="22">
        <v>2742.9731474661498</v>
      </c>
      <c r="AD164" s="22" t="s">
        <v>345</v>
      </c>
      <c r="AE164" s="22" t="s">
        <v>345</v>
      </c>
      <c r="AF164" s="22" t="s">
        <v>345</v>
      </c>
      <c r="AG164" s="63" t="s">
        <v>345</v>
      </c>
      <c r="AH164" s="22" t="s">
        <v>345</v>
      </c>
      <c r="AI164" s="22" t="s">
        <v>345</v>
      </c>
      <c r="AJ164" s="22" t="s">
        <v>345</v>
      </c>
      <c r="AK164" s="22" t="s">
        <v>345</v>
      </c>
      <c r="AL164" s="22" t="s">
        <v>345</v>
      </c>
      <c r="AM164" s="22"/>
      <c r="AN164" s="22"/>
      <c r="AO164" s="63" t="s">
        <v>345</v>
      </c>
      <c r="AP164" s="22" t="s">
        <v>345</v>
      </c>
      <c r="AQ164" s="22" t="s">
        <v>345</v>
      </c>
      <c r="AR164" s="63" t="s">
        <v>345</v>
      </c>
      <c r="AS164" s="22" t="s">
        <v>345</v>
      </c>
      <c r="AT164" s="22" t="s">
        <v>345</v>
      </c>
      <c r="AU164" s="22" t="s">
        <v>345</v>
      </c>
      <c r="AV164" s="22" t="s">
        <v>345</v>
      </c>
      <c r="AW164" s="22" t="s">
        <v>345</v>
      </c>
      <c r="AX164" s="22" t="s">
        <v>345</v>
      </c>
      <c r="AY164" s="22" t="s">
        <v>345</v>
      </c>
      <c r="AZ164" s="22" t="s">
        <v>345</v>
      </c>
      <c r="BA164" s="22" t="s">
        <v>345</v>
      </c>
      <c r="BB164" s="22" t="s">
        <v>345</v>
      </c>
      <c r="BC164" s="22" t="s">
        <v>345</v>
      </c>
      <c r="BD164" s="22" t="s">
        <v>345</v>
      </c>
      <c r="BE164" s="22" t="s">
        <v>345</v>
      </c>
      <c r="BF164" s="22" t="s">
        <v>345</v>
      </c>
      <c r="BG164" s="22" t="s">
        <v>345</v>
      </c>
      <c r="BH164" s="63" t="s">
        <v>345</v>
      </c>
      <c r="BI164" s="22">
        <v>4284.2010590158079</v>
      </c>
      <c r="BJ164" s="22">
        <v>1229.2832431679399</v>
      </c>
      <c r="BK164" s="22">
        <v>3225.6828774654814</v>
      </c>
      <c r="BL164" s="22">
        <v>1831.6018534072618</v>
      </c>
      <c r="BM164" s="22">
        <v>2032.0453278840796</v>
      </c>
      <c r="BN164" s="22">
        <v>1806.5145601921345</v>
      </c>
      <c r="BO164" s="22">
        <v>3337.8109452736321</v>
      </c>
      <c r="BP164" s="22">
        <v>3346.6010536838944</v>
      </c>
      <c r="BQ164" s="63">
        <v>2116.4605476981842</v>
      </c>
      <c r="BR164" s="22" t="s">
        <v>345</v>
      </c>
      <c r="BS164" s="22">
        <v>1687.6923076923076</v>
      </c>
      <c r="BT164" s="22">
        <v>1321.0034013605443</v>
      </c>
      <c r="BU164" s="22" t="s">
        <v>345</v>
      </c>
      <c r="BV164" s="22">
        <v>1112.7896807601819</v>
      </c>
      <c r="BW164" s="22">
        <v>1145.8333333333333</v>
      </c>
      <c r="BX164" s="22">
        <v>2799.5652173913045</v>
      </c>
      <c r="BY164" s="22" t="s">
        <v>345</v>
      </c>
      <c r="BZ164" s="22">
        <v>1014.1666666666666</v>
      </c>
      <c r="CA164" s="22">
        <v>970.49441786283899</v>
      </c>
      <c r="CB164" s="22">
        <v>1395.3488372093025</v>
      </c>
      <c r="CC164" s="22" t="s">
        <v>345</v>
      </c>
      <c r="CD164" s="22">
        <v>1799.8281786941582</v>
      </c>
      <c r="CE164" s="22" t="s">
        <v>345</v>
      </c>
      <c r="CF164" s="22" t="s">
        <v>345</v>
      </c>
      <c r="CG164" s="63" t="s">
        <v>345</v>
      </c>
      <c r="CH164" s="22" t="s">
        <v>345</v>
      </c>
      <c r="CI164" s="63" t="s">
        <v>345</v>
      </c>
      <c r="CJ164" s="22" t="s">
        <v>345</v>
      </c>
      <c r="CK164" s="22">
        <v>679.48019177390859</v>
      </c>
      <c r="CL164" s="22"/>
      <c r="CM164" s="22">
        <v>2818.2169960948431</v>
      </c>
      <c r="CN164" s="22" t="s">
        <v>345</v>
      </c>
      <c r="CO164" s="22"/>
      <c r="CP164" s="22" t="s">
        <v>345</v>
      </c>
      <c r="CQ164" s="22"/>
      <c r="CR164" s="22" t="s">
        <v>345</v>
      </c>
      <c r="CS164" s="22" t="s">
        <v>345</v>
      </c>
      <c r="CT164" s="22" t="s">
        <v>345</v>
      </c>
      <c r="CU164" s="22">
        <v>1672.7467811158799</v>
      </c>
      <c r="CV164" s="22" t="s">
        <v>345</v>
      </c>
      <c r="CW164" s="22" t="s">
        <v>345</v>
      </c>
      <c r="CX164" s="22" t="s">
        <v>345</v>
      </c>
      <c r="CY164" s="22">
        <v>1322.7265385236633</v>
      </c>
      <c r="CZ164" s="63" t="s">
        <v>345</v>
      </c>
      <c r="DA164" s="22" t="s">
        <v>345</v>
      </c>
      <c r="DB164" s="22" t="s">
        <v>345</v>
      </c>
      <c r="DC164" s="22" t="s">
        <v>345</v>
      </c>
      <c r="DD164" s="22" t="s">
        <v>345</v>
      </c>
      <c r="DE164" s="22" t="s">
        <v>345</v>
      </c>
      <c r="DF164" s="22" t="s">
        <v>345</v>
      </c>
      <c r="DG164" s="22" t="s">
        <v>345</v>
      </c>
      <c r="DH164" s="63" t="s">
        <v>345</v>
      </c>
      <c r="DI164" s="22" t="s">
        <v>345</v>
      </c>
      <c r="DJ164" s="22" t="s">
        <v>345</v>
      </c>
      <c r="DK164" s="22" t="s">
        <v>345</v>
      </c>
      <c r="DL164" s="22" t="s">
        <v>345</v>
      </c>
      <c r="DM164" s="22" t="s">
        <v>345</v>
      </c>
      <c r="DN164" s="22" t="s">
        <v>345</v>
      </c>
      <c r="DO164" s="22" t="s">
        <v>345</v>
      </c>
      <c r="DP164" s="22" t="s">
        <v>345</v>
      </c>
      <c r="DQ164" s="22" t="s">
        <v>345</v>
      </c>
      <c r="DR164" s="22" t="s">
        <v>345</v>
      </c>
      <c r="DS164" s="22" t="s">
        <v>345</v>
      </c>
      <c r="DT164" s="22">
        <v>1556.7214195462286</v>
      </c>
      <c r="DU164" s="22" t="s">
        <v>345</v>
      </c>
      <c r="DV164" s="22" t="s">
        <v>345</v>
      </c>
      <c r="DW164" s="22" t="s">
        <v>345</v>
      </c>
      <c r="DX164" s="63" t="s">
        <v>345</v>
      </c>
      <c r="DY164" s="63" t="s">
        <v>345</v>
      </c>
      <c r="DZ164" s="22" t="s">
        <v>345</v>
      </c>
      <c r="EA164" s="22" t="s">
        <v>345</v>
      </c>
      <c r="EB164" s="22" t="s">
        <v>345</v>
      </c>
      <c r="EC164" s="22" t="s">
        <v>345</v>
      </c>
      <c r="ED164" s="22" t="s">
        <v>345</v>
      </c>
      <c r="EE164" s="22" t="s">
        <v>345</v>
      </c>
      <c r="EF164" s="22" t="s">
        <v>345</v>
      </c>
      <c r="EG164" s="22" t="s">
        <v>345</v>
      </c>
      <c r="EH164" s="22" t="s">
        <v>345</v>
      </c>
      <c r="EI164" s="22" t="s">
        <v>345</v>
      </c>
      <c r="EJ164" s="22" t="s">
        <v>345</v>
      </c>
      <c r="EK164" s="22" t="s">
        <v>345</v>
      </c>
      <c r="EL164" s="22" t="s">
        <v>345</v>
      </c>
      <c r="EM164" s="22" t="s">
        <v>345</v>
      </c>
      <c r="EN164" s="22" t="s">
        <v>345</v>
      </c>
      <c r="EO164" s="22" t="s">
        <v>345</v>
      </c>
      <c r="EP164" s="22" t="s">
        <v>345</v>
      </c>
      <c r="EQ164" s="22" t="s">
        <v>345</v>
      </c>
      <c r="ER164" s="22" t="s">
        <v>345</v>
      </c>
      <c r="ES164" s="22" t="s">
        <v>345</v>
      </c>
      <c r="ET164" s="22" t="s">
        <v>345</v>
      </c>
      <c r="EU164" s="22" t="s">
        <v>345</v>
      </c>
      <c r="EV164" s="22" t="s">
        <v>345</v>
      </c>
      <c r="EW164" s="22" t="s">
        <v>345</v>
      </c>
      <c r="EX164" s="22" t="s">
        <v>345</v>
      </c>
      <c r="EY164" s="22" t="s">
        <v>345</v>
      </c>
      <c r="EZ164" s="22" t="s">
        <v>345</v>
      </c>
      <c r="FA164" s="22" t="s">
        <v>345</v>
      </c>
      <c r="FB164" s="22" t="s">
        <v>345</v>
      </c>
      <c r="FC164" s="22" t="s">
        <v>345</v>
      </c>
      <c r="FD164" s="22" t="s">
        <v>345</v>
      </c>
      <c r="FE164" s="22" t="s">
        <v>345</v>
      </c>
      <c r="FF164" s="22" t="s">
        <v>345</v>
      </c>
      <c r="FG164" s="22" t="s">
        <v>345</v>
      </c>
      <c r="FH164" s="22" t="s">
        <v>345</v>
      </c>
      <c r="FI164" s="22" t="s">
        <v>345</v>
      </c>
      <c r="FJ164" s="22" t="s">
        <v>345</v>
      </c>
      <c r="FK164" s="22" t="s">
        <v>345</v>
      </c>
      <c r="FL164" s="22" t="s">
        <v>345</v>
      </c>
      <c r="FM164" s="22" t="s">
        <v>345</v>
      </c>
      <c r="FN164" s="22" t="s">
        <v>345</v>
      </c>
      <c r="FO164" s="22" t="s">
        <v>345</v>
      </c>
      <c r="FP164" s="22">
        <v>2226.0364515974952</v>
      </c>
      <c r="FQ164" s="22" t="s">
        <v>345</v>
      </c>
      <c r="FR164" s="22" t="s">
        <v>345</v>
      </c>
      <c r="FS164" s="22" t="s">
        <v>345</v>
      </c>
      <c r="FT164" s="22" t="s">
        <v>345</v>
      </c>
      <c r="FU164" s="22" t="s">
        <v>345</v>
      </c>
      <c r="FV164" s="22" t="s">
        <v>345</v>
      </c>
      <c r="FW164" s="22" t="s">
        <v>345</v>
      </c>
      <c r="FX164" s="22" t="s">
        <v>345</v>
      </c>
      <c r="FY164" s="22" t="s">
        <v>345</v>
      </c>
      <c r="FZ164" s="22" t="s">
        <v>345</v>
      </c>
      <c r="GA164" s="63" t="s">
        <v>345</v>
      </c>
      <c r="GB164" s="22" t="s">
        <v>345</v>
      </c>
      <c r="GC164" s="63"/>
    </row>
    <row r="165" spans="1:190" ht="12.75" customHeight="1">
      <c r="A165" s="66">
        <v>1943</v>
      </c>
      <c r="B165" s="22">
        <v>4064.6562867215048</v>
      </c>
      <c r="C165" s="22">
        <v>3906.6008007765108</v>
      </c>
      <c r="D165" s="22">
        <v>5079.9518865535583</v>
      </c>
      <c r="E165" s="22">
        <v>3696.7258801397479</v>
      </c>
      <c r="F165" s="22">
        <v>2860.1412307692308</v>
      </c>
      <c r="G165" s="22">
        <v>5889.6479243300055</v>
      </c>
      <c r="H165" s="22">
        <v>2233.8644616401498</v>
      </c>
      <c r="I165" s="22">
        <v>3980.5185103811932</v>
      </c>
      <c r="J165" s="22">
        <v>3820.1767895338644</v>
      </c>
      <c r="K165" s="22">
        <v>4880.2853614554197</v>
      </c>
      <c r="L165" s="22">
        <v>7642.7936316209052</v>
      </c>
      <c r="M165" s="22">
        <v>7743.7019820041396</v>
      </c>
      <c r="N165" s="63">
        <v>4929.3634808900042</v>
      </c>
      <c r="O165" s="22">
        <v>3051.9348268839103</v>
      </c>
      <c r="P165" s="22">
        <v>1326.9836919281897</v>
      </c>
      <c r="Q165" s="22">
        <v>1806.3576494427557</v>
      </c>
      <c r="R165" s="22">
        <v>2187.5923750331599</v>
      </c>
      <c r="S165" s="22">
        <v>3832.1070234113713</v>
      </c>
      <c r="T165" s="68">
        <v>4487.2107531814954</v>
      </c>
      <c r="U165" s="22">
        <v>7702.8325041459375</v>
      </c>
      <c r="V165" s="22">
        <v>6927.9957134109</v>
      </c>
      <c r="W165" s="22">
        <v>7262.7585637639295</v>
      </c>
      <c r="X165" s="22">
        <v>11518.171571769917</v>
      </c>
      <c r="Y165" s="63">
        <v>10970.591200333638</v>
      </c>
      <c r="Z165" s="22" t="s">
        <v>345</v>
      </c>
      <c r="AA165" s="22">
        <v>1472.2850472014484</v>
      </c>
      <c r="AB165" s="22" t="s">
        <v>345</v>
      </c>
      <c r="AC165" s="22" t="s">
        <v>345</v>
      </c>
      <c r="AD165" s="22" t="s">
        <v>345</v>
      </c>
      <c r="AE165" s="22" t="s">
        <v>345</v>
      </c>
      <c r="AF165" s="22" t="s">
        <v>345</v>
      </c>
      <c r="AG165" s="63" t="s">
        <v>345</v>
      </c>
      <c r="AH165" s="22" t="s">
        <v>345</v>
      </c>
      <c r="AI165" s="22" t="s">
        <v>345</v>
      </c>
      <c r="AJ165" s="22" t="s">
        <v>345</v>
      </c>
      <c r="AK165" s="22" t="s">
        <v>345</v>
      </c>
      <c r="AL165" s="22" t="s">
        <v>345</v>
      </c>
      <c r="AM165" s="22"/>
      <c r="AN165" s="22"/>
      <c r="AO165" s="63" t="s">
        <v>345</v>
      </c>
      <c r="AP165" s="22" t="s">
        <v>345</v>
      </c>
      <c r="AQ165" s="22" t="s">
        <v>345</v>
      </c>
      <c r="AR165" s="63" t="s">
        <v>345</v>
      </c>
      <c r="AS165" s="22" t="s">
        <v>345</v>
      </c>
      <c r="AT165" s="22" t="s">
        <v>345</v>
      </c>
      <c r="AU165" s="22" t="s">
        <v>345</v>
      </c>
      <c r="AV165" s="22" t="s">
        <v>345</v>
      </c>
      <c r="AW165" s="22" t="s">
        <v>345</v>
      </c>
      <c r="AX165" s="22" t="s">
        <v>345</v>
      </c>
      <c r="AY165" s="22" t="s">
        <v>345</v>
      </c>
      <c r="AZ165" s="22" t="s">
        <v>345</v>
      </c>
      <c r="BA165" s="22" t="s">
        <v>345</v>
      </c>
      <c r="BB165" s="22" t="s">
        <v>345</v>
      </c>
      <c r="BC165" s="22" t="s">
        <v>345</v>
      </c>
      <c r="BD165" s="22" t="s">
        <v>345</v>
      </c>
      <c r="BE165" s="22" t="s">
        <v>345</v>
      </c>
      <c r="BF165" s="22" t="s">
        <v>345</v>
      </c>
      <c r="BG165" s="22" t="s">
        <v>345</v>
      </c>
      <c r="BH165" s="63" t="s">
        <v>345</v>
      </c>
      <c r="BI165" s="22">
        <v>4182.1677718088722</v>
      </c>
      <c r="BJ165" s="22">
        <v>1367.9495611548318</v>
      </c>
      <c r="BK165" s="22">
        <v>3256.1102828231069</v>
      </c>
      <c r="BL165" s="22">
        <v>1791.5875442647218</v>
      </c>
      <c r="BM165" s="22">
        <v>2051.3898305084749</v>
      </c>
      <c r="BN165" s="22">
        <v>1804.1617473435656</v>
      </c>
      <c r="BO165" s="22">
        <v>3330.7086614173227</v>
      </c>
      <c r="BP165" s="22">
        <v>3574.8872690596268</v>
      </c>
      <c r="BQ165" s="63">
        <v>2165.6398290863376</v>
      </c>
      <c r="BR165" s="22" t="s">
        <v>345</v>
      </c>
      <c r="BS165" s="22">
        <v>1659.0909090909092</v>
      </c>
      <c r="BT165" s="22">
        <v>1441.5149612889727</v>
      </c>
      <c r="BU165" s="22" t="s">
        <v>345</v>
      </c>
      <c r="BV165" s="22">
        <v>1222.4042662833622</v>
      </c>
      <c r="BW165" s="22">
        <v>1234.9112426035501</v>
      </c>
      <c r="BX165" s="22">
        <v>1834.6153846153845</v>
      </c>
      <c r="BY165" s="22" t="s">
        <v>345</v>
      </c>
      <c r="BZ165" s="22">
        <v>1007.4380165289256</v>
      </c>
      <c r="CA165" s="22">
        <v>1149.7197758206567</v>
      </c>
      <c r="CB165" s="22">
        <v>1495.4545454545453</v>
      </c>
      <c r="CC165" s="22" t="s">
        <v>345</v>
      </c>
      <c r="CD165" s="22">
        <v>1795.9697732997481</v>
      </c>
      <c r="CE165" s="22" t="s">
        <v>345</v>
      </c>
      <c r="CF165" s="22" t="s">
        <v>345</v>
      </c>
      <c r="CG165" s="63" t="s">
        <v>345</v>
      </c>
      <c r="CH165" s="22" t="s">
        <v>345</v>
      </c>
      <c r="CI165" s="63" t="s">
        <v>345</v>
      </c>
      <c r="CJ165" s="22" t="s">
        <v>345</v>
      </c>
      <c r="CK165" s="22">
        <v>698.17410825642298</v>
      </c>
      <c r="CL165" s="22"/>
      <c r="CM165" s="22">
        <v>2821.6226432471553</v>
      </c>
      <c r="CN165" s="22" t="s">
        <v>345</v>
      </c>
      <c r="CO165" s="22"/>
      <c r="CP165" s="22" t="s">
        <v>345</v>
      </c>
      <c r="CQ165" s="22"/>
      <c r="CR165" s="22" t="s">
        <v>345</v>
      </c>
      <c r="CS165" s="22" t="s">
        <v>345</v>
      </c>
      <c r="CT165" s="22" t="s">
        <v>345</v>
      </c>
      <c r="CU165" s="22" t="s">
        <v>345</v>
      </c>
      <c r="CV165" s="22" t="s">
        <v>345</v>
      </c>
      <c r="CW165" s="22" t="s">
        <v>345</v>
      </c>
      <c r="CX165" s="22" t="s">
        <v>345</v>
      </c>
      <c r="CY165" s="22">
        <v>1284.1486658195679</v>
      </c>
      <c r="CZ165" s="63" t="s">
        <v>345</v>
      </c>
      <c r="DA165" s="22" t="s">
        <v>345</v>
      </c>
      <c r="DB165" s="22" t="s">
        <v>345</v>
      </c>
      <c r="DC165" s="22" t="s">
        <v>345</v>
      </c>
      <c r="DD165" s="22" t="s">
        <v>345</v>
      </c>
      <c r="DE165" s="22" t="s">
        <v>345</v>
      </c>
      <c r="DF165" s="22" t="s">
        <v>345</v>
      </c>
      <c r="DG165" s="22" t="s">
        <v>345</v>
      </c>
      <c r="DH165" s="63" t="s">
        <v>345</v>
      </c>
      <c r="DI165" s="22" t="s">
        <v>345</v>
      </c>
      <c r="DJ165" s="22" t="s">
        <v>345</v>
      </c>
      <c r="DK165" s="22" t="s">
        <v>345</v>
      </c>
      <c r="DL165" s="22" t="s">
        <v>345</v>
      </c>
      <c r="DM165" s="22" t="s">
        <v>345</v>
      </c>
      <c r="DN165" s="22" t="s">
        <v>345</v>
      </c>
      <c r="DO165" s="22" t="s">
        <v>345</v>
      </c>
      <c r="DP165" s="22" t="s">
        <v>345</v>
      </c>
      <c r="DQ165" s="22" t="s">
        <v>345</v>
      </c>
      <c r="DR165" s="22" t="s">
        <v>345</v>
      </c>
      <c r="DS165" s="22" t="s">
        <v>345</v>
      </c>
      <c r="DT165" s="22">
        <v>1398.1843879104151</v>
      </c>
      <c r="DU165" s="22" t="s">
        <v>345</v>
      </c>
      <c r="DV165" s="22" t="s">
        <v>345</v>
      </c>
      <c r="DW165" s="22" t="s">
        <v>345</v>
      </c>
      <c r="DX165" s="63" t="s">
        <v>345</v>
      </c>
      <c r="DY165" s="63" t="s">
        <v>345</v>
      </c>
      <c r="DZ165" s="22" t="s">
        <v>345</v>
      </c>
      <c r="EA165" s="22" t="s">
        <v>345</v>
      </c>
      <c r="EB165" s="22" t="s">
        <v>345</v>
      </c>
      <c r="EC165" s="22" t="s">
        <v>345</v>
      </c>
      <c r="ED165" s="22" t="s">
        <v>345</v>
      </c>
      <c r="EE165" s="22" t="s">
        <v>345</v>
      </c>
      <c r="EF165" s="22" t="s">
        <v>345</v>
      </c>
      <c r="EG165" s="22" t="s">
        <v>345</v>
      </c>
      <c r="EH165" s="22" t="s">
        <v>345</v>
      </c>
      <c r="EI165" s="22" t="s">
        <v>345</v>
      </c>
      <c r="EJ165" s="22" t="s">
        <v>345</v>
      </c>
      <c r="EK165" s="22" t="s">
        <v>345</v>
      </c>
      <c r="EL165" s="22" t="s">
        <v>345</v>
      </c>
      <c r="EM165" s="22" t="s">
        <v>345</v>
      </c>
      <c r="EN165" s="22" t="s">
        <v>345</v>
      </c>
      <c r="EO165" s="22" t="s">
        <v>345</v>
      </c>
      <c r="EP165" s="22" t="s">
        <v>345</v>
      </c>
      <c r="EQ165" s="22" t="s">
        <v>345</v>
      </c>
      <c r="ER165" s="22" t="s">
        <v>345</v>
      </c>
      <c r="ES165" s="22" t="s">
        <v>345</v>
      </c>
      <c r="ET165" s="22" t="s">
        <v>345</v>
      </c>
      <c r="EU165" s="22" t="s">
        <v>345</v>
      </c>
      <c r="EV165" s="22" t="s">
        <v>345</v>
      </c>
      <c r="EW165" s="22" t="s">
        <v>345</v>
      </c>
      <c r="EX165" s="22" t="s">
        <v>345</v>
      </c>
      <c r="EY165" s="22" t="s">
        <v>345</v>
      </c>
      <c r="EZ165" s="22" t="s">
        <v>345</v>
      </c>
      <c r="FA165" s="22" t="s">
        <v>345</v>
      </c>
      <c r="FB165" s="22" t="s">
        <v>345</v>
      </c>
      <c r="FC165" s="22" t="s">
        <v>345</v>
      </c>
      <c r="FD165" s="22" t="s">
        <v>345</v>
      </c>
      <c r="FE165" s="22" t="s">
        <v>345</v>
      </c>
      <c r="FF165" s="22" t="s">
        <v>345</v>
      </c>
      <c r="FG165" s="22" t="s">
        <v>345</v>
      </c>
      <c r="FH165" s="22" t="s">
        <v>345</v>
      </c>
      <c r="FI165" s="22" t="s">
        <v>345</v>
      </c>
      <c r="FJ165" s="22" t="s">
        <v>345</v>
      </c>
      <c r="FK165" s="22" t="s">
        <v>345</v>
      </c>
      <c r="FL165" s="22" t="s">
        <v>345</v>
      </c>
      <c r="FM165" s="22" t="s">
        <v>345</v>
      </c>
      <c r="FN165" s="22" t="s">
        <v>345</v>
      </c>
      <c r="FO165" s="22" t="s">
        <v>345</v>
      </c>
      <c r="FP165" s="22">
        <v>2231.6103769496608</v>
      </c>
      <c r="FQ165" s="22" t="s">
        <v>345</v>
      </c>
      <c r="FR165" s="22" t="s">
        <v>345</v>
      </c>
      <c r="FS165" s="22" t="s">
        <v>345</v>
      </c>
      <c r="FT165" s="22" t="s">
        <v>345</v>
      </c>
      <c r="FU165" s="22" t="s">
        <v>345</v>
      </c>
      <c r="FV165" s="22" t="s">
        <v>345</v>
      </c>
      <c r="FW165" s="22" t="s">
        <v>345</v>
      </c>
      <c r="FX165" s="22" t="s">
        <v>345</v>
      </c>
      <c r="FY165" s="22" t="s">
        <v>345</v>
      </c>
      <c r="FZ165" s="22" t="s">
        <v>345</v>
      </c>
      <c r="GA165" s="63" t="s">
        <v>345</v>
      </c>
      <c r="GB165" s="22" t="s">
        <v>345</v>
      </c>
      <c r="GC165" s="63"/>
    </row>
    <row r="166" spans="1:190" ht="12.75" customHeight="1">
      <c r="A166" s="66">
        <v>1944</v>
      </c>
      <c r="B166" s="22">
        <v>4152.1378402107111</v>
      </c>
      <c r="C166" s="22">
        <v>4112.1382221686172</v>
      </c>
      <c r="D166" s="22">
        <v>5543.1040520260131</v>
      </c>
      <c r="E166" s="22">
        <v>3684.5799196787152</v>
      </c>
      <c r="F166" s="22">
        <v>2421.7693573264783</v>
      </c>
      <c r="G166" s="22">
        <v>6083.7472267945323</v>
      </c>
      <c r="H166" s="22">
        <v>1797.1882761802203</v>
      </c>
      <c r="I166" s="22">
        <v>2649.1738419618523</v>
      </c>
      <c r="J166" s="22">
        <v>3587.5424289349444</v>
      </c>
      <c r="K166" s="22">
        <v>5011.0804642124767</v>
      </c>
      <c r="L166" s="22">
        <v>7724.1390129064675</v>
      </c>
      <c r="M166" s="22">
        <v>7405.3918720417814</v>
      </c>
      <c r="N166" s="63">
        <v>4726.7338839550812</v>
      </c>
      <c r="O166" s="22">
        <v>3051.9701086956525</v>
      </c>
      <c r="P166" s="22">
        <v>1116.0076880834706</v>
      </c>
      <c r="Q166" s="22">
        <v>1892.6823145475084</v>
      </c>
      <c r="R166" s="22">
        <v>2271.4522072647965</v>
      </c>
      <c r="S166" s="22">
        <v>3666</v>
      </c>
      <c r="T166" s="68">
        <v>4318.1144425144939</v>
      </c>
      <c r="U166" s="22">
        <v>7362.0270898891786</v>
      </c>
      <c r="V166" s="22">
        <v>6867.9957678355504</v>
      </c>
      <c r="W166" s="22">
        <v>7442.5611346592759</v>
      </c>
      <c r="X166" s="22">
        <v>12333.449664236308</v>
      </c>
      <c r="Y166" s="63">
        <v>11675.531672993357</v>
      </c>
      <c r="Z166" s="22" t="s">
        <v>345</v>
      </c>
      <c r="AA166" s="22">
        <v>1308.5346722959018</v>
      </c>
      <c r="AB166" s="22" t="s">
        <v>345</v>
      </c>
      <c r="AC166" s="22" t="s">
        <v>345</v>
      </c>
      <c r="AD166" s="22" t="s">
        <v>345</v>
      </c>
      <c r="AE166" s="22" t="s">
        <v>345</v>
      </c>
      <c r="AF166" s="22" t="s">
        <v>345</v>
      </c>
      <c r="AG166" s="63" t="s">
        <v>345</v>
      </c>
      <c r="AH166" s="22" t="s">
        <v>345</v>
      </c>
      <c r="AI166" s="22" t="s">
        <v>345</v>
      </c>
      <c r="AJ166" s="22" t="s">
        <v>345</v>
      </c>
      <c r="AK166" s="22" t="s">
        <v>345</v>
      </c>
      <c r="AL166" s="22" t="s">
        <v>345</v>
      </c>
      <c r="AM166" s="22"/>
      <c r="AN166" s="22"/>
      <c r="AO166" s="63" t="s">
        <v>345</v>
      </c>
      <c r="AP166" s="22" t="s">
        <v>345</v>
      </c>
      <c r="AQ166" s="22" t="s">
        <v>345</v>
      </c>
      <c r="AR166" s="63" t="s">
        <v>345</v>
      </c>
      <c r="AS166" s="22" t="s">
        <v>345</v>
      </c>
      <c r="AT166" s="22" t="s">
        <v>345</v>
      </c>
      <c r="AU166" s="22" t="s">
        <v>345</v>
      </c>
      <c r="AV166" s="22" t="s">
        <v>345</v>
      </c>
      <c r="AW166" s="22" t="s">
        <v>345</v>
      </c>
      <c r="AX166" s="22" t="s">
        <v>345</v>
      </c>
      <c r="AY166" s="22" t="s">
        <v>345</v>
      </c>
      <c r="AZ166" s="22" t="s">
        <v>345</v>
      </c>
      <c r="BA166" s="22" t="s">
        <v>345</v>
      </c>
      <c r="BB166" s="22" t="s">
        <v>345</v>
      </c>
      <c r="BC166" s="22" t="s">
        <v>345</v>
      </c>
      <c r="BD166" s="22" t="s">
        <v>345</v>
      </c>
      <c r="BE166" s="22" t="s">
        <v>345</v>
      </c>
      <c r="BF166" s="22" t="s">
        <v>345</v>
      </c>
      <c r="BG166" s="22" t="s">
        <v>345</v>
      </c>
      <c r="BH166" s="63" t="s">
        <v>345</v>
      </c>
      <c r="BI166" s="22">
        <v>4578.9665372415329</v>
      </c>
      <c r="BJ166" s="22">
        <v>1385.9241044726525</v>
      </c>
      <c r="BK166" s="22">
        <v>3255.8122945639516</v>
      </c>
      <c r="BL166" s="22">
        <v>1862.5978615043741</v>
      </c>
      <c r="BM166" s="22">
        <v>2159.4967889504705</v>
      </c>
      <c r="BN166" s="22">
        <v>1926.0011607661056</v>
      </c>
      <c r="BO166" s="22">
        <v>3704.6228710462287</v>
      </c>
      <c r="BP166" s="22">
        <v>4309.0577288562336</v>
      </c>
      <c r="BQ166" s="63">
        <v>2294.1552228564319</v>
      </c>
      <c r="BR166" s="22" t="s">
        <v>345</v>
      </c>
      <c r="BS166" s="22">
        <v>1458.8235294117646</v>
      </c>
      <c r="BT166" s="22">
        <v>1630.6454939162713</v>
      </c>
      <c r="BU166" s="22" t="s">
        <v>345</v>
      </c>
      <c r="BV166" s="22">
        <v>1206.8113999526686</v>
      </c>
      <c r="BW166" s="22">
        <v>1151.1627906976744</v>
      </c>
      <c r="BX166" s="22">
        <v>1741.4225941422594</v>
      </c>
      <c r="BY166" s="22" t="s">
        <v>345</v>
      </c>
      <c r="BZ166" s="22">
        <v>1005.6451612903226</v>
      </c>
      <c r="CA166" s="22" t="s">
        <v>345</v>
      </c>
      <c r="CB166" s="22">
        <v>1447.7777777777778</v>
      </c>
      <c r="CC166" s="22" t="s">
        <v>345</v>
      </c>
      <c r="CD166" s="22">
        <v>1792.4528301886794</v>
      </c>
      <c r="CE166" s="22" t="s">
        <v>345</v>
      </c>
      <c r="CF166" s="22" t="s">
        <v>345</v>
      </c>
      <c r="CG166" s="63" t="s">
        <v>345</v>
      </c>
      <c r="CH166" s="22" t="s">
        <v>345</v>
      </c>
      <c r="CI166" s="63" t="s">
        <v>345</v>
      </c>
      <c r="CJ166" s="22" t="s">
        <v>345</v>
      </c>
      <c r="CK166" s="22">
        <v>682.82544378698231</v>
      </c>
      <c r="CL166" s="22"/>
      <c r="CM166" s="22">
        <v>2658.9726606027621</v>
      </c>
      <c r="CN166" s="22" t="s">
        <v>345</v>
      </c>
      <c r="CO166" s="22"/>
      <c r="CP166" s="22" t="s">
        <v>345</v>
      </c>
      <c r="CQ166" s="22"/>
      <c r="CR166" s="22" t="s">
        <v>345</v>
      </c>
      <c r="CS166" s="22" t="s">
        <v>345</v>
      </c>
      <c r="CT166" s="22" t="s">
        <v>345</v>
      </c>
      <c r="CU166" s="22" t="s">
        <v>345</v>
      </c>
      <c r="CV166" s="22" t="s">
        <v>345</v>
      </c>
      <c r="CW166" s="22" t="s">
        <v>345</v>
      </c>
      <c r="CX166" s="22" t="s">
        <v>345</v>
      </c>
      <c r="CY166" s="22">
        <v>1154.4551381558524</v>
      </c>
      <c r="CZ166" s="63" t="s">
        <v>345</v>
      </c>
      <c r="DA166" s="22" t="s">
        <v>345</v>
      </c>
      <c r="DB166" s="22" t="s">
        <v>345</v>
      </c>
      <c r="DC166" s="22" t="s">
        <v>345</v>
      </c>
      <c r="DD166" s="22" t="s">
        <v>345</v>
      </c>
      <c r="DE166" s="22" t="s">
        <v>345</v>
      </c>
      <c r="DF166" s="22" t="s">
        <v>345</v>
      </c>
      <c r="DG166" s="22" t="s">
        <v>345</v>
      </c>
      <c r="DH166" s="63" t="s">
        <v>345</v>
      </c>
      <c r="DI166" s="22" t="s">
        <v>345</v>
      </c>
      <c r="DJ166" s="22" t="s">
        <v>345</v>
      </c>
      <c r="DK166" s="22" t="s">
        <v>345</v>
      </c>
      <c r="DL166" s="22" t="s">
        <v>345</v>
      </c>
      <c r="DM166" s="22" t="s">
        <v>345</v>
      </c>
      <c r="DN166" s="22" t="s">
        <v>345</v>
      </c>
      <c r="DO166" s="22" t="s">
        <v>345</v>
      </c>
      <c r="DP166" s="22" t="s">
        <v>345</v>
      </c>
      <c r="DQ166" s="22" t="s">
        <v>345</v>
      </c>
      <c r="DR166" s="22" t="s">
        <v>345</v>
      </c>
      <c r="DS166" s="22" t="s">
        <v>345</v>
      </c>
      <c r="DT166" s="22">
        <v>1324.3868330464716</v>
      </c>
      <c r="DU166" s="22" t="s">
        <v>345</v>
      </c>
      <c r="DV166" s="22" t="s">
        <v>345</v>
      </c>
      <c r="DW166" s="22" t="s">
        <v>345</v>
      </c>
      <c r="DX166" s="63" t="s">
        <v>345</v>
      </c>
      <c r="DY166" s="63" t="s">
        <v>345</v>
      </c>
      <c r="DZ166" s="22" t="s">
        <v>345</v>
      </c>
      <c r="EA166" s="22" t="s">
        <v>345</v>
      </c>
      <c r="EB166" s="22" t="s">
        <v>345</v>
      </c>
      <c r="EC166" s="22" t="s">
        <v>345</v>
      </c>
      <c r="ED166" s="22" t="s">
        <v>345</v>
      </c>
      <c r="EE166" s="22" t="s">
        <v>345</v>
      </c>
      <c r="EF166" s="22" t="s">
        <v>345</v>
      </c>
      <c r="EG166" s="22" t="s">
        <v>345</v>
      </c>
      <c r="EH166" s="22" t="s">
        <v>345</v>
      </c>
      <c r="EI166" s="22" t="s">
        <v>345</v>
      </c>
      <c r="EJ166" s="22" t="s">
        <v>345</v>
      </c>
      <c r="EK166" s="22" t="s">
        <v>345</v>
      </c>
      <c r="EL166" s="22" t="s">
        <v>345</v>
      </c>
      <c r="EM166" s="22" t="s">
        <v>345</v>
      </c>
      <c r="EN166" s="22" t="s">
        <v>345</v>
      </c>
      <c r="EO166" s="22" t="s">
        <v>345</v>
      </c>
      <c r="EP166" s="22" t="s">
        <v>345</v>
      </c>
      <c r="EQ166" s="22" t="s">
        <v>345</v>
      </c>
      <c r="ER166" s="22" t="s">
        <v>345</v>
      </c>
      <c r="ES166" s="22" t="s">
        <v>345</v>
      </c>
      <c r="ET166" s="22" t="s">
        <v>345</v>
      </c>
      <c r="EU166" s="22" t="s">
        <v>345</v>
      </c>
      <c r="EV166" s="22" t="s">
        <v>345</v>
      </c>
      <c r="EW166" s="22" t="s">
        <v>345</v>
      </c>
      <c r="EX166" s="22" t="s">
        <v>345</v>
      </c>
      <c r="EY166" s="22" t="s">
        <v>345</v>
      </c>
      <c r="EZ166" s="22" t="s">
        <v>345</v>
      </c>
      <c r="FA166" s="22" t="s">
        <v>345</v>
      </c>
      <c r="FB166" s="22" t="s">
        <v>345</v>
      </c>
      <c r="FC166" s="22" t="s">
        <v>345</v>
      </c>
      <c r="FD166" s="22" t="s">
        <v>345</v>
      </c>
      <c r="FE166" s="22" t="s">
        <v>345</v>
      </c>
      <c r="FF166" s="22" t="s">
        <v>345</v>
      </c>
      <c r="FG166" s="22" t="s">
        <v>345</v>
      </c>
      <c r="FH166" s="22" t="s">
        <v>345</v>
      </c>
      <c r="FI166" s="22" t="s">
        <v>345</v>
      </c>
      <c r="FJ166" s="22" t="s">
        <v>345</v>
      </c>
      <c r="FK166" s="22" t="s">
        <v>345</v>
      </c>
      <c r="FL166" s="22" t="s">
        <v>345</v>
      </c>
      <c r="FM166" s="22" t="s">
        <v>345</v>
      </c>
      <c r="FN166" s="22" t="s">
        <v>345</v>
      </c>
      <c r="FO166" s="22" t="s">
        <v>345</v>
      </c>
      <c r="FP166" s="22">
        <v>2265.05779817752</v>
      </c>
      <c r="FQ166" s="22" t="s">
        <v>345</v>
      </c>
      <c r="FR166" s="22" t="s">
        <v>345</v>
      </c>
      <c r="FS166" s="22" t="s">
        <v>345</v>
      </c>
      <c r="FT166" s="22" t="s">
        <v>345</v>
      </c>
      <c r="FU166" s="22" t="s">
        <v>345</v>
      </c>
      <c r="FV166" s="22" t="s">
        <v>345</v>
      </c>
      <c r="FW166" s="22" t="s">
        <v>345</v>
      </c>
      <c r="FX166" s="22" t="s">
        <v>345</v>
      </c>
      <c r="FY166" s="22" t="s">
        <v>345</v>
      </c>
      <c r="FZ166" s="22" t="s">
        <v>345</v>
      </c>
      <c r="GA166" s="63" t="s">
        <v>345</v>
      </c>
      <c r="GB166" s="22" t="s">
        <v>345</v>
      </c>
      <c r="GC166" s="63"/>
    </row>
    <row r="167" spans="1:190" ht="12.75" customHeight="1">
      <c r="A167" s="66">
        <v>1945</v>
      </c>
      <c r="B167" s="22">
        <v>1724.5918517429034</v>
      </c>
      <c r="C167" s="22">
        <v>4332.8455450293804</v>
      </c>
      <c r="D167" s="22">
        <v>5066.1359703337457</v>
      </c>
      <c r="E167" s="22">
        <v>3449.5159659393298</v>
      </c>
      <c r="F167" s="22">
        <v>2573.141637279597</v>
      </c>
      <c r="G167" s="22">
        <v>4514.2835820895525</v>
      </c>
      <c r="H167" s="22">
        <v>1608.6346377973978</v>
      </c>
      <c r="I167" s="22">
        <v>2686.2594472036276</v>
      </c>
      <c r="J167" s="22">
        <v>3979.8655228247235</v>
      </c>
      <c r="K167" s="22">
        <v>5145.1157240879484</v>
      </c>
      <c r="L167" s="22">
        <v>7475.0943742720501</v>
      </c>
      <c r="M167" s="22">
        <v>7056.1345614249112</v>
      </c>
      <c r="N167" s="63">
        <v>4129.1122075460571</v>
      </c>
      <c r="O167" s="22">
        <v>3018.9701897018972</v>
      </c>
      <c r="P167" s="22">
        <v>937.58535919147778</v>
      </c>
      <c r="Q167" s="22">
        <v>1803.5580990296094</v>
      </c>
      <c r="R167" s="22">
        <v>2101.5595851055891</v>
      </c>
      <c r="S167" s="22">
        <v>3188.0398671096345</v>
      </c>
      <c r="T167" s="68">
        <v>3785.5764325681798</v>
      </c>
      <c r="U167" s="22">
        <v>6916.8980917580184</v>
      </c>
      <c r="V167" s="22">
        <v>6928.2956161137445</v>
      </c>
      <c r="W167" s="22">
        <v>7132.9525959367948</v>
      </c>
      <c r="X167" s="22">
        <v>11708.647557555134</v>
      </c>
      <c r="Y167" s="63">
        <v>11107.104467290266</v>
      </c>
      <c r="Z167" s="22" t="s">
        <v>345</v>
      </c>
      <c r="AA167" s="22">
        <v>1072.7085963110717</v>
      </c>
      <c r="AB167" s="22" t="s">
        <v>345</v>
      </c>
      <c r="AC167" s="22" t="s">
        <v>345</v>
      </c>
      <c r="AD167" s="22" t="s">
        <v>345</v>
      </c>
      <c r="AE167" s="22" t="s">
        <v>345</v>
      </c>
      <c r="AF167" s="22" t="s">
        <v>345</v>
      </c>
      <c r="AG167" s="63" t="s">
        <v>345</v>
      </c>
      <c r="AH167" s="22" t="s">
        <v>345</v>
      </c>
      <c r="AI167" s="22" t="s">
        <v>345</v>
      </c>
      <c r="AJ167" s="22" t="s">
        <v>345</v>
      </c>
      <c r="AK167" s="22" t="s">
        <v>345</v>
      </c>
      <c r="AL167" s="22" t="s">
        <v>345</v>
      </c>
      <c r="AM167" s="22"/>
      <c r="AN167" s="22"/>
      <c r="AO167" s="63" t="s">
        <v>345</v>
      </c>
      <c r="AP167" s="22" t="s">
        <v>345</v>
      </c>
      <c r="AQ167" s="22" t="s">
        <v>345</v>
      </c>
      <c r="AR167" s="63" t="s">
        <v>345</v>
      </c>
      <c r="AS167" s="22" t="s">
        <v>345</v>
      </c>
      <c r="AT167" s="22" t="s">
        <v>345</v>
      </c>
      <c r="AU167" s="22" t="s">
        <v>345</v>
      </c>
      <c r="AV167" s="22" t="s">
        <v>345</v>
      </c>
      <c r="AW167" s="22" t="s">
        <v>345</v>
      </c>
      <c r="AX167" s="22" t="s">
        <v>345</v>
      </c>
      <c r="AY167" s="22" t="s">
        <v>345</v>
      </c>
      <c r="AZ167" s="22" t="s">
        <v>345</v>
      </c>
      <c r="BA167" s="22" t="s">
        <v>345</v>
      </c>
      <c r="BB167" s="22" t="s">
        <v>345</v>
      </c>
      <c r="BC167" s="22" t="s">
        <v>345</v>
      </c>
      <c r="BD167" s="22" t="s">
        <v>345</v>
      </c>
      <c r="BE167" s="22" t="s">
        <v>345</v>
      </c>
      <c r="BF167" s="22" t="s">
        <v>345</v>
      </c>
      <c r="BG167" s="22" t="s">
        <v>345</v>
      </c>
      <c r="BH167" s="63" t="s">
        <v>345</v>
      </c>
      <c r="BI167" s="22">
        <v>4356.2131470859249</v>
      </c>
      <c r="BJ167" s="22">
        <v>1389.9383317104837</v>
      </c>
      <c r="BK167" s="22">
        <v>3471.4886995495212</v>
      </c>
      <c r="BL167" s="22">
        <v>1899.2702374878495</v>
      </c>
      <c r="BM167" s="22">
        <v>2133.830719946046</v>
      </c>
      <c r="BN167" s="22">
        <v>1963.7660485021397</v>
      </c>
      <c r="BO167" s="22">
        <v>3763.5752042287359</v>
      </c>
      <c r="BP167" s="22">
        <v>5102.3094915649572</v>
      </c>
      <c r="BQ167" s="63">
        <v>2304.1544031797839</v>
      </c>
      <c r="BR167" s="22">
        <v>1689.8245614035088</v>
      </c>
      <c r="BS167" s="22">
        <v>1614.2857142857142</v>
      </c>
      <c r="BT167" s="22">
        <v>1775.9529602595296</v>
      </c>
      <c r="BU167" s="22" t="s">
        <v>345</v>
      </c>
      <c r="BV167" s="22">
        <v>1181.1259451469116</v>
      </c>
      <c r="BW167" s="22">
        <v>1090.8045977011493</v>
      </c>
      <c r="BX167" s="22">
        <v>1731.967213114754</v>
      </c>
      <c r="BY167" s="22">
        <v>1044.7404371584698</v>
      </c>
      <c r="BZ167" s="22">
        <v>1219.0476190476193</v>
      </c>
      <c r="CA167" s="22" t="s">
        <v>345</v>
      </c>
      <c r="CB167" s="22">
        <v>1422.8260869565217</v>
      </c>
      <c r="CC167" s="22">
        <v>2112.5158027812895</v>
      </c>
      <c r="CD167" s="22">
        <v>1690.4570970328789</v>
      </c>
      <c r="CE167" s="22" t="s">
        <v>345</v>
      </c>
      <c r="CF167" s="22" t="s">
        <v>345</v>
      </c>
      <c r="CG167" s="63" t="s">
        <v>345</v>
      </c>
      <c r="CH167" s="22" t="s">
        <v>345</v>
      </c>
      <c r="CI167" s="63" t="s">
        <v>345</v>
      </c>
      <c r="CJ167" s="22" t="s">
        <v>345</v>
      </c>
      <c r="CK167" s="22">
        <v>663.99366471734891</v>
      </c>
      <c r="CL167" s="22"/>
      <c r="CM167" s="22">
        <v>1346.1258396305625</v>
      </c>
      <c r="CN167" s="22" t="s">
        <v>345</v>
      </c>
      <c r="CO167" s="22"/>
      <c r="CP167" s="22" t="s">
        <v>345</v>
      </c>
      <c r="CQ167" s="22"/>
      <c r="CR167" s="22" t="s">
        <v>345</v>
      </c>
      <c r="CS167" s="22" t="s">
        <v>345</v>
      </c>
      <c r="CT167" s="22" t="s">
        <v>345</v>
      </c>
      <c r="CU167" s="22" t="s">
        <v>345</v>
      </c>
      <c r="CV167" s="22" t="s">
        <v>345</v>
      </c>
      <c r="CW167" s="22" t="s">
        <v>345</v>
      </c>
      <c r="CX167" s="22" t="s">
        <v>345</v>
      </c>
      <c r="CY167" s="22">
        <v>1115.7894736842104</v>
      </c>
      <c r="CZ167" s="63" t="s">
        <v>345</v>
      </c>
      <c r="DA167" s="22" t="s">
        <v>345</v>
      </c>
      <c r="DB167" s="22" t="s">
        <v>345</v>
      </c>
      <c r="DC167" s="22" t="s">
        <v>345</v>
      </c>
      <c r="DD167" s="22" t="s">
        <v>345</v>
      </c>
      <c r="DE167" s="22" t="s">
        <v>345</v>
      </c>
      <c r="DF167" s="22" t="s">
        <v>345</v>
      </c>
      <c r="DG167" s="22" t="s">
        <v>345</v>
      </c>
      <c r="DH167" s="63" t="s">
        <v>345</v>
      </c>
      <c r="DI167" s="22" t="s">
        <v>345</v>
      </c>
      <c r="DJ167" s="22" t="s">
        <v>345</v>
      </c>
      <c r="DK167" s="22" t="s">
        <v>345</v>
      </c>
      <c r="DL167" s="22" t="s">
        <v>345</v>
      </c>
      <c r="DM167" s="22" t="s">
        <v>345</v>
      </c>
      <c r="DN167" s="22" t="s">
        <v>345</v>
      </c>
      <c r="DO167" s="22" t="s">
        <v>345</v>
      </c>
      <c r="DP167" s="22" t="s">
        <v>345</v>
      </c>
      <c r="DQ167" s="22" t="s">
        <v>345</v>
      </c>
      <c r="DR167" s="22" t="s">
        <v>345</v>
      </c>
      <c r="DS167" s="22" t="s">
        <v>345</v>
      </c>
      <c r="DT167" s="22">
        <v>1133.4220329962745</v>
      </c>
      <c r="DU167" s="22" t="s">
        <v>345</v>
      </c>
      <c r="DV167" s="22" t="s">
        <v>345</v>
      </c>
      <c r="DW167" s="22" t="s">
        <v>345</v>
      </c>
      <c r="DX167" s="63" t="s">
        <v>345</v>
      </c>
      <c r="DY167" s="63" t="s">
        <v>345</v>
      </c>
      <c r="DZ167" s="22" t="s">
        <v>345</v>
      </c>
      <c r="EA167" s="22" t="s">
        <v>345</v>
      </c>
      <c r="EB167" s="22" t="s">
        <v>345</v>
      </c>
      <c r="EC167" s="22" t="s">
        <v>345</v>
      </c>
      <c r="ED167" s="22" t="s">
        <v>345</v>
      </c>
      <c r="EE167" s="22" t="s">
        <v>345</v>
      </c>
      <c r="EF167" s="22" t="s">
        <v>345</v>
      </c>
      <c r="EG167" s="22" t="s">
        <v>345</v>
      </c>
      <c r="EH167" s="22" t="s">
        <v>345</v>
      </c>
      <c r="EI167" s="22" t="s">
        <v>345</v>
      </c>
      <c r="EJ167" s="22" t="s">
        <v>345</v>
      </c>
      <c r="EK167" s="22" t="s">
        <v>345</v>
      </c>
      <c r="EL167" s="22" t="s">
        <v>345</v>
      </c>
      <c r="EM167" s="22" t="s">
        <v>345</v>
      </c>
      <c r="EN167" s="22" t="s">
        <v>345</v>
      </c>
      <c r="EO167" s="22" t="s">
        <v>345</v>
      </c>
      <c r="EP167" s="22" t="s">
        <v>345</v>
      </c>
      <c r="EQ167" s="22" t="s">
        <v>345</v>
      </c>
      <c r="ER167" s="22" t="s">
        <v>345</v>
      </c>
      <c r="ES167" s="22" t="s">
        <v>345</v>
      </c>
      <c r="ET167" s="22" t="s">
        <v>345</v>
      </c>
      <c r="EU167" s="22" t="s">
        <v>345</v>
      </c>
      <c r="EV167" s="22" t="s">
        <v>345</v>
      </c>
      <c r="EW167" s="22" t="s">
        <v>345</v>
      </c>
      <c r="EX167" s="22" t="s">
        <v>345</v>
      </c>
      <c r="EY167" s="22" t="s">
        <v>345</v>
      </c>
      <c r="EZ167" s="22" t="s">
        <v>345</v>
      </c>
      <c r="FA167" s="22" t="s">
        <v>345</v>
      </c>
      <c r="FB167" s="22" t="s">
        <v>345</v>
      </c>
      <c r="FC167" s="22" t="s">
        <v>345</v>
      </c>
      <c r="FD167" s="22" t="s">
        <v>345</v>
      </c>
      <c r="FE167" s="22" t="s">
        <v>345</v>
      </c>
      <c r="FF167" s="22" t="s">
        <v>345</v>
      </c>
      <c r="FG167" s="22" t="s">
        <v>345</v>
      </c>
      <c r="FH167" s="22" t="s">
        <v>345</v>
      </c>
      <c r="FI167" s="22" t="s">
        <v>345</v>
      </c>
      <c r="FJ167" s="22" t="s">
        <v>345</v>
      </c>
      <c r="FK167" s="22" t="s">
        <v>345</v>
      </c>
      <c r="FL167" s="22" t="s">
        <v>345</v>
      </c>
      <c r="FM167" s="22" t="s">
        <v>345</v>
      </c>
      <c r="FN167" s="22" t="s">
        <v>345</v>
      </c>
      <c r="FO167" s="22" t="s">
        <v>345</v>
      </c>
      <c r="FP167" s="22">
        <v>2278.2873019643671</v>
      </c>
      <c r="FQ167" s="22" t="s">
        <v>345</v>
      </c>
      <c r="FR167" s="22" t="s">
        <v>345</v>
      </c>
      <c r="FS167" s="22" t="s">
        <v>345</v>
      </c>
      <c r="FT167" s="22" t="s">
        <v>345</v>
      </c>
      <c r="FU167" s="22" t="s">
        <v>345</v>
      </c>
      <c r="FV167" s="22" t="s">
        <v>345</v>
      </c>
      <c r="FW167" s="22" t="s">
        <v>345</v>
      </c>
      <c r="FX167" s="22" t="s">
        <v>345</v>
      </c>
      <c r="FY167" s="22" t="s">
        <v>345</v>
      </c>
      <c r="FZ167" s="22" t="s">
        <v>345</v>
      </c>
      <c r="GA167" s="63" t="s">
        <v>345</v>
      </c>
      <c r="GB167" s="22" t="s">
        <v>345</v>
      </c>
      <c r="GC167" s="63"/>
    </row>
    <row r="168" spans="1:190" ht="12.75" customHeight="1">
      <c r="A168" s="66">
        <v>1946</v>
      </c>
      <c r="B168" s="22">
        <v>1956.4834285714282</v>
      </c>
      <c r="C168" s="22">
        <v>4573.5031672044943</v>
      </c>
      <c r="D168" s="22">
        <v>5776.6642282370149</v>
      </c>
      <c r="E168" s="22">
        <v>3682.991592222806</v>
      </c>
      <c r="F168" s="22">
        <v>3855.1917349218165</v>
      </c>
      <c r="G168" s="22">
        <v>2216.8434398095183</v>
      </c>
      <c r="H168" s="22">
        <v>2161.6798950684206</v>
      </c>
      <c r="I168" s="22">
        <v>4456.6282894736842</v>
      </c>
      <c r="J168" s="22">
        <v>4335.3695312713789</v>
      </c>
      <c r="K168" s="22">
        <v>5645.5180376192766</v>
      </c>
      <c r="L168" s="22">
        <v>8996.9310876948603</v>
      </c>
      <c r="M168" s="22">
        <v>6745.340106060914</v>
      </c>
      <c r="N168" s="63">
        <v>3925.0922851694945</v>
      </c>
      <c r="O168" s="22">
        <v>3052.0798106188709</v>
      </c>
      <c r="P168" s="22">
        <v>1386.3575087624697</v>
      </c>
      <c r="Q168" s="22">
        <v>1927.8668310727496</v>
      </c>
      <c r="R168" s="22">
        <v>2178.8094180364283</v>
      </c>
      <c r="S168" s="22">
        <v>3009.2715231788079</v>
      </c>
      <c r="T168" s="68">
        <v>3631.9428980782259</v>
      </c>
      <c r="U168" s="22">
        <v>6594.9328338239229</v>
      </c>
      <c r="V168" s="22">
        <v>7161.3411028993751</v>
      </c>
      <c r="W168" s="22">
        <v>6931.2433116985912</v>
      </c>
      <c r="X168" s="22">
        <v>9196.5429688600834</v>
      </c>
      <c r="Y168" s="63">
        <v>8881.268590475378</v>
      </c>
      <c r="Z168" s="22" t="s">
        <v>345</v>
      </c>
      <c r="AA168" s="22" t="s">
        <v>345</v>
      </c>
      <c r="AB168" s="22" t="s">
        <v>345</v>
      </c>
      <c r="AC168" s="22">
        <v>1720.7675255062268</v>
      </c>
      <c r="AD168" s="22" t="s">
        <v>345</v>
      </c>
      <c r="AE168" s="22" t="s">
        <v>345</v>
      </c>
      <c r="AF168" s="22" t="s">
        <v>345</v>
      </c>
      <c r="AG168" s="68" t="s">
        <v>345</v>
      </c>
      <c r="AH168" s="71" t="s">
        <v>345</v>
      </c>
      <c r="AI168" s="71" t="s">
        <v>345</v>
      </c>
      <c r="AJ168" s="71" t="s">
        <v>345</v>
      </c>
      <c r="AK168" s="71" t="s">
        <v>345</v>
      </c>
      <c r="AL168" s="71" t="s">
        <v>345</v>
      </c>
      <c r="AM168" s="71"/>
      <c r="AN168" s="71"/>
      <c r="AO168" s="63" t="s">
        <v>345</v>
      </c>
      <c r="AP168" s="22" t="s">
        <v>345</v>
      </c>
      <c r="AQ168" s="22" t="s">
        <v>345</v>
      </c>
      <c r="AR168" s="63" t="s">
        <v>345</v>
      </c>
      <c r="AS168" s="22" t="s">
        <v>345</v>
      </c>
      <c r="AT168" s="22" t="s">
        <v>345</v>
      </c>
      <c r="AU168" s="22" t="s">
        <v>345</v>
      </c>
      <c r="AV168" s="22" t="s">
        <v>345</v>
      </c>
      <c r="AW168" s="22" t="s">
        <v>345</v>
      </c>
      <c r="AX168" s="22" t="s">
        <v>345</v>
      </c>
      <c r="AY168" s="22" t="s">
        <v>345</v>
      </c>
      <c r="AZ168" s="22" t="s">
        <v>345</v>
      </c>
      <c r="BA168" s="22" t="s">
        <v>345</v>
      </c>
      <c r="BB168" s="22" t="s">
        <v>345</v>
      </c>
      <c r="BC168" s="22" t="s">
        <v>345</v>
      </c>
      <c r="BD168" s="22" t="s">
        <v>345</v>
      </c>
      <c r="BE168" s="22" t="s">
        <v>345</v>
      </c>
      <c r="BF168" s="22" t="s">
        <v>345</v>
      </c>
      <c r="BG168" s="22" t="s">
        <v>345</v>
      </c>
      <c r="BH168" s="63">
        <v>1913.3237492811961</v>
      </c>
      <c r="BI168" s="22">
        <v>4665.168191443955</v>
      </c>
      <c r="BJ168" s="22">
        <v>1500.9194090419126</v>
      </c>
      <c r="BK168" s="22">
        <v>3699.3377775635568</v>
      </c>
      <c r="BL168" s="22">
        <v>2017.0364891640959</v>
      </c>
      <c r="BM168" s="22">
        <v>2210.584524638512</v>
      </c>
      <c r="BN168" s="22">
        <v>2005.0490883590464</v>
      </c>
      <c r="BO168" s="22">
        <v>4083.0564784053154</v>
      </c>
      <c r="BP168" s="22">
        <v>5947.8248476760546</v>
      </c>
      <c r="BQ168" s="63">
        <v>2465.4524707621586</v>
      </c>
      <c r="BR168" s="22">
        <v>1700.312174817898</v>
      </c>
      <c r="BS168" s="22">
        <v>1759.1549295774648</v>
      </c>
      <c r="BT168" s="22">
        <v>1893.43123635642</v>
      </c>
      <c r="BU168" s="22" t="s">
        <v>345</v>
      </c>
      <c r="BV168" s="22">
        <v>1288.9463054462481</v>
      </c>
      <c r="BW168" s="22">
        <v>1095.4545454545455</v>
      </c>
      <c r="BX168" s="22">
        <v>2002.4</v>
      </c>
      <c r="BY168" s="22">
        <v>1041.8777440054037</v>
      </c>
      <c r="BZ168" s="22">
        <v>1281.3953488372094</v>
      </c>
      <c r="CA168" s="22">
        <v>1649.4607087827426</v>
      </c>
      <c r="CB168" s="22">
        <v>1496.8421052631579</v>
      </c>
      <c r="CC168" s="22">
        <v>2154.8223350253807</v>
      </c>
      <c r="CD168" s="22">
        <v>1814.9019607843138</v>
      </c>
      <c r="CE168" s="22" t="s">
        <v>345</v>
      </c>
      <c r="CF168" s="22" t="s">
        <v>345</v>
      </c>
      <c r="CG168" s="63" t="s">
        <v>345</v>
      </c>
      <c r="CH168" s="22" t="s">
        <v>345</v>
      </c>
      <c r="CI168" s="63" t="s">
        <v>345</v>
      </c>
      <c r="CJ168" s="22" t="s">
        <v>345</v>
      </c>
      <c r="CK168" s="22">
        <v>621.78227360308279</v>
      </c>
      <c r="CL168" s="22"/>
      <c r="CM168" s="22">
        <v>1444.2164794880762</v>
      </c>
      <c r="CN168" s="22">
        <v>646.12516644474033</v>
      </c>
      <c r="CO168" s="22"/>
      <c r="CP168" s="22" t="s">
        <v>345</v>
      </c>
      <c r="CQ168" s="22"/>
      <c r="CR168" s="22" t="s">
        <v>345</v>
      </c>
      <c r="CS168" s="22" t="s">
        <v>345</v>
      </c>
      <c r="CT168" s="22" t="s">
        <v>345</v>
      </c>
      <c r="CU168" s="22" t="s">
        <v>345</v>
      </c>
      <c r="CV168" s="22" t="s">
        <v>345</v>
      </c>
      <c r="CW168" s="22" t="s">
        <v>345</v>
      </c>
      <c r="CX168" s="22" t="s">
        <v>345</v>
      </c>
      <c r="CY168" s="22">
        <v>1050.3355704697988</v>
      </c>
      <c r="CZ168" s="63" t="s">
        <v>345</v>
      </c>
      <c r="DA168" s="22" t="s">
        <v>345</v>
      </c>
      <c r="DB168" s="22" t="s">
        <v>345</v>
      </c>
      <c r="DC168" s="22" t="s">
        <v>345</v>
      </c>
      <c r="DD168" s="22" t="s">
        <v>345</v>
      </c>
      <c r="DE168" s="22" t="s">
        <v>345</v>
      </c>
      <c r="DF168" s="22" t="s">
        <v>345</v>
      </c>
      <c r="DG168" s="22" t="s">
        <v>345</v>
      </c>
      <c r="DH168" s="63" t="s">
        <v>345</v>
      </c>
      <c r="DI168" s="22" t="s">
        <v>345</v>
      </c>
      <c r="DJ168" s="22" t="s">
        <v>345</v>
      </c>
      <c r="DK168" s="22" t="s">
        <v>345</v>
      </c>
      <c r="DL168" s="22" t="s">
        <v>345</v>
      </c>
      <c r="DM168" s="22" t="s">
        <v>345</v>
      </c>
      <c r="DN168" s="22" t="s">
        <v>345</v>
      </c>
      <c r="DO168" s="22" t="s">
        <v>345</v>
      </c>
      <c r="DP168" s="22" t="s">
        <v>345</v>
      </c>
      <c r="DQ168" s="22" t="s">
        <v>345</v>
      </c>
      <c r="DR168" s="22" t="s">
        <v>345</v>
      </c>
      <c r="DS168" s="22" t="s">
        <v>345</v>
      </c>
      <c r="DT168" s="22">
        <v>1430.413309072004</v>
      </c>
      <c r="DU168" s="22" t="s">
        <v>345</v>
      </c>
      <c r="DV168" s="22" t="s">
        <v>345</v>
      </c>
      <c r="DW168" s="22" t="s">
        <v>345</v>
      </c>
      <c r="DX168" s="63" t="s">
        <v>345</v>
      </c>
      <c r="DY168" s="63" t="s">
        <v>345</v>
      </c>
      <c r="DZ168" s="22" t="s">
        <v>345</v>
      </c>
      <c r="EA168" s="22" t="s">
        <v>345</v>
      </c>
      <c r="EB168" s="22" t="s">
        <v>345</v>
      </c>
      <c r="EC168" s="22" t="s">
        <v>345</v>
      </c>
      <c r="ED168" s="22" t="s">
        <v>345</v>
      </c>
      <c r="EE168" s="22" t="s">
        <v>345</v>
      </c>
      <c r="EF168" s="22" t="s">
        <v>345</v>
      </c>
      <c r="EG168" s="22" t="s">
        <v>345</v>
      </c>
      <c r="EH168" s="22" t="s">
        <v>345</v>
      </c>
      <c r="EI168" s="22" t="s">
        <v>345</v>
      </c>
      <c r="EJ168" s="22" t="s">
        <v>345</v>
      </c>
      <c r="EK168" s="22" t="s">
        <v>345</v>
      </c>
      <c r="EL168" s="22" t="s">
        <v>345</v>
      </c>
      <c r="EM168" s="22" t="s">
        <v>345</v>
      </c>
      <c r="EN168" s="22" t="s">
        <v>345</v>
      </c>
      <c r="EO168" s="22" t="s">
        <v>345</v>
      </c>
      <c r="EP168" s="22" t="s">
        <v>345</v>
      </c>
      <c r="EQ168" s="22" t="s">
        <v>345</v>
      </c>
      <c r="ER168" s="22" t="s">
        <v>345</v>
      </c>
      <c r="ES168" s="22" t="s">
        <v>345</v>
      </c>
      <c r="ET168" s="22" t="s">
        <v>345</v>
      </c>
      <c r="EU168" s="22" t="s">
        <v>345</v>
      </c>
      <c r="EV168" s="22" t="s">
        <v>345</v>
      </c>
      <c r="EW168" s="22" t="s">
        <v>345</v>
      </c>
      <c r="EX168" s="22" t="s">
        <v>345</v>
      </c>
      <c r="EY168" s="22" t="s">
        <v>345</v>
      </c>
      <c r="EZ168" s="22" t="s">
        <v>345</v>
      </c>
      <c r="FA168" s="22" t="s">
        <v>345</v>
      </c>
      <c r="FB168" s="22" t="s">
        <v>345</v>
      </c>
      <c r="FC168" s="22" t="s">
        <v>345</v>
      </c>
      <c r="FD168" s="22" t="s">
        <v>345</v>
      </c>
      <c r="FE168" s="22" t="s">
        <v>345</v>
      </c>
      <c r="FF168" s="22" t="s">
        <v>345</v>
      </c>
      <c r="FG168" s="22" t="s">
        <v>345</v>
      </c>
      <c r="FH168" s="22" t="s">
        <v>345</v>
      </c>
      <c r="FI168" s="22" t="s">
        <v>345</v>
      </c>
      <c r="FJ168" s="22" t="s">
        <v>345</v>
      </c>
      <c r="FK168" s="22" t="s">
        <v>345</v>
      </c>
      <c r="FL168" s="22" t="s">
        <v>345</v>
      </c>
      <c r="FM168" s="22" t="s">
        <v>345</v>
      </c>
      <c r="FN168" s="22" t="s">
        <v>345</v>
      </c>
      <c r="FO168" s="22" t="s">
        <v>345</v>
      </c>
      <c r="FP168" s="22">
        <v>2310.9802987059097</v>
      </c>
      <c r="FQ168" s="22" t="s">
        <v>345</v>
      </c>
      <c r="FR168" s="22" t="s">
        <v>345</v>
      </c>
      <c r="FS168" s="22" t="s">
        <v>345</v>
      </c>
      <c r="FT168" s="22" t="s">
        <v>345</v>
      </c>
      <c r="FU168" s="22" t="s">
        <v>345</v>
      </c>
      <c r="FV168" s="22" t="s">
        <v>345</v>
      </c>
      <c r="FW168" s="22" t="s">
        <v>345</v>
      </c>
      <c r="FX168" s="22" t="s">
        <v>345</v>
      </c>
      <c r="FY168" s="22" t="s">
        <v>345</v>
      </c>
      <c r="FZ168" s="22" t="s">
        <v>345</v>
      </c>
      <c r="GA168" s="63" t="s">
        <v>345</v>
      </c>
      <c r="GB168" s="22" t="s">
        <v>345</v>
      </c>
      <c r="GC168" s="63"/>
    </row>
    <row r="169" spans="1:190" ht="12.75" customHeight="1">
      <c r="A169" s="66">
        <v>1947</v>
      </c>
      <c r="B169" s="22">
        <v>2166.4673647970167</v>
      </c>
      <c r="C169" s="22">
        <v>4800.3713609467468</v>
      </c>
      <c r="D169" s="22">
        <v>6034.8480463096957</v>
      </c>
      <c r="E169" s="22">
        <v>3716.845037574501</v>
      </c>
      <c r="F169" s="22">
        <v>4137.8978613569325</v>
      </c>
      <c r="G169" s="22">
        <v>2436.0910218779313</v>
      </c>
      <c r="H169" s="22">
        <v>2555.5513234371533</v>
      </c>
      <c r="I169" s="22">
        <v>5048.0789200415365</v>
      </c>
      <c r="J169" s="22">
        <v>4864.2629406820861</v>
      </c>
      <c r="K169" s="22">
        <v>6091.2616597596088</v>
      </c>
      <c r="L169" s="22">
        <v>9182.1688893644423</v>
      </c>
      <c r="M169" s="22">
        <v>6604.410589874592</v>
      </c>
      <c r="N169" s="63">
        <v>4143.5327043679918</v>
      </c>
      <c r="O169" s="22">
        <v>3092.1318090114323</v>
      </c>
      <c r="P169" s="22">
        <v>1762.7839022446542</v>
      </c>
      <c r="Q169" s="22">
        <v>2070.5120371501894</v>
      </c>
      <c r="R169" s="22">
        <v>2197.5168056422876</v>
      </c>
      <c r="S169" s="22">
        <v>3171.0700132100396</v>
      </c>
      <c r="T169" s="68">
        <v>3832.5252795124798</v>
      </c>
      <c r="U169" s="22">
        <v>6664.3990498812354</v>
      </c>
      <c r="V169" s="22">
        <v>7846.3322203672806</v>
      </c>
      <c r="W169" s="22">
        <v>7088.2105263157882</v>
      </c>
      <c r="X169" s="22">
        <v>8885.9943810129371</v>
      </c>
      <c r="Y169" s="63">
        <v>8635.0616540092469</v>
      </c>
      <c r="Z169" s="22" t="s">
        <v>345</v>
      </c>
      <c r="AA169" s="22" t="s">
        <v>345</v>
      </c>
      <c r="AB169" s="22" t="s">
        <v>345</v>
      </c>
      <c r="AC169" s="22">
        <v>1773.5369597369215</v>
      </c>
      <c r="AD169" s="22" t="s">
        <v>345</v>
      </c>
      <c r="AE169" s="22" t="s">
        <v>345</v>
      </c>
      <c r="AF169" s="22">
        <v>1211.0474211048715</v>
      </c>
      <c r="AG169" s="68" t="s">
        <v>345</v>
      </c>
      <c r="AH169" s="71" t="s">
        <v>345</v>
      </c>
      <c r="AI169" s="71" t="s">
        <v>345</v>
      </c>
      <c r="AJ169" s="71" t="s">
        <v>345</v>
      </c>
      <c r="AK169" s="71" t="s">
        <v>345</v>
      </c>
      <c r="AL169" s="71" t="s">
        <v>345</v>
      </c>
      <c r="AM169" s="71"/>
      <c r="AN169" s="71"/>
      <c r="AO169" s="63">
        <v>1211.0474211048715</v>
      </c>
      <c r="AP169" s="22" t="s">
        <v>345</v>
      </c>
      <c r="AQ169" s="22" t="s">
        <v>345</v>
      </c>
      <c r="AR169" s="63" t="s">
        <v>345</v>
      </c>
      <c r="AS169" s="22" t="s">
        <v>345</v>
      </c>
      <c r="AT169" s="22" t="s">
        <v>345</v>
      </c>
      <c r="AU169" s="22" t="s">
        <v>345</v>
      </c>
      <c r="AV169" s="22" t="s">
        <v>345</v>
      </c>
      <c r="AW169" s="22" t="s">
        <v>345</v>
      </c>
      <c r="AX169" s="22" t="s">
        <v>345</v>
      </c>
      <c r="AY169" s="22" t="s">
        <v>345</v>
      </c>
      <c r="AZ169" s="22" t="s">
        <v>345</v>
      </c>
      <c r="BA169" s="22" t="s">
        <v>345</v>
      </c>
      <c r="BB169" s="22" t="s">
        <v>345</v>
      </c>
      <c r="BC169" s="22" t="s">
        <v>345</v>
      </c>
      <c r="BD169" s="22" t="s">
        <v>345</v>
      </c>
      <c r="BE169" s="22" t="s">
        <v>345</v>
      </c>
      <c r="BF169" s="22" t="s">
        <v>345</v>
      </c>
      <c r="BG169" s="22" t="s">
        <v>345</v>
      </c>
      <c r="BH169" s="63">
        <v>2125.8793103448274</v>
      </c>
      <c r="BI169" s="22">
        <v>5089.4723099116145</v>
      </c>
      <c r="BJ169" s="22">
        <v>1517.8785251249019</v>
      </c>
      <c r="BK169" s="22">
        <v>3240.1536892310355</v>
      </c>
      <c r="BL169" s="22">
        <v>2041.9550695236533</v>
      </c>
      <c r="BM169" s="22">
        <v>2221.4393758458718</v>
      </c>
      <c r="BN169" s="22">
        <v>2026.7512410369552</v>
      </c>
      <c r="BO169" s="22">
        <v>4312.5585754451731</v>
      </c>
      <c r="BP169" s="22">
        <v>6893.6059310914243</v>
      </c>
      <c r="BQ169" s="63">
        <v>2550.4788763157731</v>
      </c>
      <c r="BR169" s="22">
        <v>1710.2194787379972</v>
      </c>
      <c r="BS169" s="22">
        <v>2035.6164383561643</v>
      </c>
      <c r="BT169" s="22">
        <v>2120.5357142857142</v>
      </c>
      <c r="BU169" s="22" t="s">
        <v>345</v>
      </c>
      <c r="BV169" s="22">
        <v>1391.5489951689833</v>
      </c>
      <c r="BW169" s="22">
        <v>1362.3595505617977</v>
      </c>
      <c r="BX169" s="22">
        <v>1975.0972762645915</v>
      </c>
      <c r="BY169" s="22">
        <v>1047.7621910487642</v>
      </c>
      <c r="BZ169" s="22">
        <v>1333.3333333333333</v>
      </c>
      <c r="CA169" s="22">
        <v>1512.4340617935193</v>
      </c>
      <c r="CB169" s="22">
        <v>1455.1020408163265</v>
      </c>
      <c r="CC169" s="22">
        <v>2200.2487562189053</v>
      </c>
      <c r="CD169" s="22">
        <v>1541.7624521072796</v>
      </c>
      <c r="CE169" s="22" t="s">
        <v>345</v>
      </c>
      <c r="CF169" s="22" t="s">
        <v>345</v>
      </c>
      <c r="CG169" s="63" t="s">
        <v>345</v>
      </c>
      <c r="CH169" s="22" t="s">
        <v>345</v>
      </c>
      <c r="CI169" s="63" t="s">
        <v>345</v>
      </c>
      <c r="CJ169" s="22" t="s">
        <v>345</v>
      </c>
      <c r="CK169" s="22">
        <v>617.57225433526014</v>
      </c>
      <c r="CL169" s="22"/>
      <c r="CM169" s="22">
        <v>1540.9444565342619</v>
      </c>
      <c r="CN169" s="22">
        <v>875.06463956975904</v>
      </c>
      <c r="CO169" s="22"/>
      <c r="CP169" s="22" t="s">
        <v>345</v>
      </c>
      <c r="CQ169" s="22"/>
      <c r="CR169" s="22" t="s">
        <v>345</v>
      </c>
      <c r="CS169" s="22" t="s">
        <v>345</v>
      </c>
      <c r="CT169" s="22" t="s">
        <v>345</v>
      </c>
      <c r="CU169" s="22">
        <v>1069.1323885240236</v>
      </c>
      <c r="CV169" s="22" t="s">
        <v>345</v>
      </c>
      <c r="CW169" s="22" t="s">
        <v>345</v>
      </c>
      <c r="CX169" s="22" t="s">
        <v>345</v>
      </c>
      <c r="CY169" s="22">
        <v>1073.4688077305671</v>
      </c>
      <c r="CZ169" s="63" t="s">
        <v>345</v>
      </c>
      <c r="DA169" s="22" t="s">
        <v>345</v>
      </c>
      <c r="DB169" s="22" t="s">
        <v>345</v>
      </c>
      <c r="DC169" s="22" t="s">
        <v>345</v>
      </c>
      <c r="DD169" s="22" t="s">
        <v>345</v>
      </c>
      <c r="DE169" s="22" t="s">
        <v>345</v>
      </c>
      <c r="DF169" s="22" t="s">
        <v>345</v>
      </c>
      <c r="DG169" s="22" t="s">
        <v>345</v>
      </c>
      <c r="DH169" s="63" t="s">
        <v>345</v>
      </c>
      <c r="DI169" s="22" t="s">
        <v>345</v>
      </c>
      <c r="DJ169" s="22" t="s">
        <v>345</v>
      </c>
      <c r="DK169" s="22" t="s">
        <v>345</v>
      </c>
      <c r="DL169" s="22" t="s">
        <v>345</v>
      </c>
      <c r="DM169" s="22" t="s">
        <v>345</v>
      </c>
      <c r="DN169" s="22" t="s">
        <v>345</v>
      </c>
      <c r="DO169" s="22" t="s">
        <v>345</v>
      </c>
      <c r="DP169" s="22" t="s">
        <v>345</v>
      </c>
      <c r="DQ169" s="22" t="s">
        <v>345</v>
      </c>
      <c r="DR169" s="22" t="s">
        <v>345</v>
      </c>
      <c r="DS169" s="22" t="s">
        <v>345</v>
      </c>
      <c r="DT169" s="22">
        <v>1476.0792280345354</v>
      </c>
      <c r="DU169" s="22" t="s">
        <v>345</v>
      </c>
      <c r="DV169" s="22" t="s">
        <v>345</v>
      </c>
      <c r="DW169" s="22" t="s">
        <v>345</v>
      </c>
      <c r="DX169" s="63" t="s">
        <v>345</v>
      </c>
      <c r="DY169" s="63" t="s">
        <v>345</v>
      </c>
      <c r="DZ169" s="22" t="s">
        <v>345</v>
      </c>
      <c r="EA169" s="22" t="s">
        <v>345</v>
      </c>
      <c r="EB169" s="22" t="s">
        <v>345</v>
      </c>
      <c r="EC169" s="22" t="s">
        <v>345</v>
      </c>
      <c r="ED169" s="22" t="s">
        <v>345</v>
      </c>
      <c r="EE169" s="22" t="s">
        <v>345</v>
      </c>
      <c r="EF169" s="22" t="s">
        <v>345</v>
      </c>
      <c r="EG169" s="22" t="s">
        <v>345</v>
      </c>
      <c r="EH169" s="22" t="s">
        <v>345</v>
      </c>
      <c r="EI169" s="22" t="s">
        <v>345</v>
      </c>
      <c r="EJ169" s="22" t="s">
        <v>345</v>
      </c>
      <c r="EK169" s="22" t="s">
        <v>345</v>
      </c>
      <c r="EL169" s="22" t="s">
        <v>345</v>
      </c>
      <c r="EM169" s="22" t="s">
        <v>345</v>
      </c>
      <c r="EN169" s="22" t="s">
        <v>345</v>
      </c>
      <c r="EO169" s="22" t="s">
        <v>345</v>
      </c>
      <c r="EP169" s="22" t="s">
        <v>345</v>
      </c>
      <c r="EQ169" s="22" t="s">
        <v>345</v>
      </c>
      <c r="ER169" s="22" t="s">
        <v>345</v>
      </c>
      <c r="ES169" s="22" t="s">
        <v>345</v>
      </c>
      <c r="ET169" s="22" t="s">
        <v>345</v>
      </c>
      <c r="EU169" s="22" t="s">
        <v>345</v>
      </c>
      <c r="EV169" s="22" t="s">
        <v>345</v>
      </c>
      <c r="EW169" s="22" t="s">
        <v>345</v>
      </c>
      <c r="EX169" s="22" t="s">
        <v>345</v>
      </c>
      <c r="EY169" s="22" t="s">
        <v>345</v>
      </c>
      <c r="EZ169" s="22" t="s">
        <v>345</v>
      </c>
      <c r="FA169" s="22" t="s">
        <v>345</v>
      </c>
      <c r="FB169" s="22" t="s">
        <v>345</v>
      </c>
      <c r="FC169" s="22" t="s">
        <v>345</v>
      </c>
      <c r="FD169" s="22" t="s">
        <v>345</v>
      </c>
      <c r="FE169" s="22" t="s">
        <v>345</v>
      </c>
      <c r="FF169" s="22" t="s">
        <v>345</v>
      </c>
      <c r="FG169" s="22" t="s">
        <v>345</v>
      </c>
      <c r="FH169" s="22" t="s">
        <v>345</v>
      </c>
      <c r="FI169" s="22" t="s">
        <v>345</v>
      </c>
      <c r="FJ169" s="22" t="s">
        <v>345</v>
      </c>
      <c r="FK169" s="22" t="s">
        <v>345</v>
      </c>
      <c r="FL169" s="22" t="s">
        <v>345</v>
      </c>
      <c r="FM169" s="22" t="s">
        <v>345</v>
      </c>
      <c r="FN169" s="22" t="s">
        <v>345</v>
      </c>
      <c r="FO169" s="22" t="s">
        <v>345</v>
      </c>
      <c r="FP169" s="22">
        <v>2287.6641012181485</v>
      </c>
      <c r="FQ169" s="22" t="s">
        <v>345</v>
      </c>
      <c r="FR169" s="22" t="s">
        <v>345</v>
      </c>
      <c r="FS169" s="22" t="s">
        <v>345</v>
      </c>
      <c r="FT169" s="22" t="s">
        <v>345</v>
      </c>
      <c r="FU169" s="22" t="s">
        <v>345</v>
      </c>
      <c r="FV169" s="22" t="s">
        <v>345</v>
      </c>
      <c r="FW169" s="22" t="s">
        <v>345</v>
      </c>
      <c r="FX169" s="22" t="s">
        <v>345</v>
      </c>
      <c r="FY169" s="22" t="s">
        <v>345</v>
      </c>
      <c r="FZ169" s="22" t="s">
        <v>345</v>
      </c>
      <c r="GA169" s="63" t="s">
        <v>345</v>
      </c>
      <c r="GB169" s="22" t="s">
        <v>345</v>
      </c>
      <c r="GC169" s="63"/>
    </row>
    <row r="170" spans="1:190" ht="12.75" customHeight="1">
      <c r="A170" s="66">
        <v>1948</v>
      </c>
      <c r="B170" s="22">
        <v>2764.4939620471532</v>
      </c>
      <c r="C170" s="22">
        <v>5023.8591796190249</v>
      </c>
      <c r="D170" s="22">
        <v>6133.0167064439147</v>
      </c>
      <c r="E170" s="22">
        <v>3957.1950408997959</v>
      </c>
      <c r="F170" s="22">
        <v>4393.3653612259795</v>
      </c>
      <c r="G170" s="22">
        <v>2833.7172152463036</v>
      </c>
      <c r="H170" s="22">
        <v>2735.2585615479629</v>
      </c>
      <c r="I170" s="22">
        <v>5490.2040816326526</v>
      </c>
      <c r="J170" s="22">
        <v>5143.8942370388313</v>
      </c>
      <c r="K170" s="22">
        <v>6161.8995331163142</v>
      </c>
      <c r="L170" s="22">
        <v>9115.6529899607158</v>
      </c>
      <c r="M170" s="22">
        <v>6745.6359419362561</v>
      </c>
      <c r="N170" s="63">
        <v>4943.7965354769403</v>
      </c>
      <c r="O170" s="22">
        <v>3230.4857621440533</v>
      </c>
      <c r="P170" s="22">
        <v>1798.425603303652</v>
      </c>
      <c r="Q170" s="22">
        <v>2046.2693798449613</v>
      </c>
      <c r="R170" s="22">
        <v>2185.7345919743411</v>
      </c>
      <c r="S170" s="22">
        <v>3366.6886109282423</v>
      </c>
      <c r="T170" s="68">
        <v>4516.9907917664013</v>
      </c>
      <c r="U170" s="22">
        <v>6967.4597537265081</v>
      </c>
      <c r="V170" s="22">
        <v>6929</v>
      </c>
      <c r="W170" s="22">
        <v>7065.3241274658567</v>
      </c>
      <c r="X170" s="22">
        <v>9064.5622507693461</v>
      </c>
      <c r="Y170" s="63">
        <v>9268.4341910145249</v>
      </c>
      <c r="Z170" s="22" t="s">
        <v>345</v>
      </c>
      <c r="AA170" s="22" t="s">
        <v>345</v>
      </c>
      <c r="AB170" s="22">
        <v>3088.437025335229</v>
      </c>
      <c r="AC170" s="22">
        <v>2200.0422299584238</v>
      </c>
      <c r="AD170" s="22" t="s">
        <v>345</v>
      </c>
      <c r="AE170" s="22">
        <v>816.37480731643586</v>
      </c>
      <c r="AF170" s="22">
        <v>1425.5479222589936</v>
      </c>
      <c r="AG170" s="68" t="s">
        <v>345</v>
      </c>
      <c r="AH170" s="71" t="s">
        <v>345</v>
      </c>
      <c r="AI170" s="71" t="s">
        <v>345</v>
      </c>
      <c r="AJ170" s="71" t="s">
        <v>345</v>
      </c>
      <c r="AK170" s="71" t="s">
        <v>345</v>
      </c>
      <c r="AL170" s="71" t="s">
        <v>345</v>
      </c>
      <c r="AM170" s="71"/>
      <c r="AN170" s="71"/>
      <c r="AO170" s="63">
        <v>1425.5479222589936</v>
      </c>
      <c r="AP170" s="22" t="s">
        <v>345</v>
      </c>
      <c r="AQ170" s="22" t="s">
        <v>345</v>
      </c>
      <c r="AR170" s="63" t="s">
        <v>345</v>
      </c>
      <c r="AS170" s="22" t="s">
        <v>345</v>
      </c>
      <c r="AT170" s="22" t="s">
        <v>345</v>
      </c>
      <c r="AU170" s="22" t="s">
        <v>345</v>
      </c>
      <c r="AV170" s="22" t="s">
        <v>345</v>
      </c>
      <c r="AW170" s="22" t="s">
        <v>345</v>
      </c>
      <c r="AX170" s="22" t="s">
        <v>345</v>
      </c>
      <c r="AY170" s="22" t="s">
        <v>345</v>
      </c>
      <c r="AZ170" s="22" t="s">
        <v>345</v>
      </c>
      <c r="BA170" s="22" t="s">
        <v>345</v>
      </c>
      <c r="BB170" s="22" t="s">
        <v>345</v>
      </c>
      <c r="BC170" s="22" t="s">
        <v>345</v>
      </c>
      <c r="BD170" s="22" t="s">
        <v>345</v>
      </c>
      <c r="BE170" s="22" t="s">
        <v>345</v>
      </c>
      <c r="BF170" s="22" t="s">
        <v>345</v>
      </c>
      <c r="BG170" s="22" t="s">
        <v>345</v>
      </c>
      <c r="BH170" s="63">
        <v>2401.7989720159908</v>
      </c>
      <c r="BI170" s="22">
        <v>5251.7762076288654</v>
      </c>
      <c r="BJ170" s="22">
        <v>1596.2290784432346</v>
      </c>
      <c r="BK170" s="22">
        <v>3711.8800970214243</v>
      </c>
      <c r="BL170" s="22">
        <v>2050.3725284157345</v>
      </c>
      <c r="BM170" s="22">
        <v>2247.9498684821292</v>
      </c>
      <c r="BN170" s="22">
        <v>2058.5683297180044</v>
      </c>
      <c r="BO170" s="22">
        <v>4405.0925925925922</v>
      </c>
      <c r="BP170" s="22">
        <v>7394.1288749031364</v>
      </c>
      <c r="BQ170" s="63">
        <v>2695.7693090483508</v>
      </c>
      <c r="BR170" s="22">
        <v>1727.1186440677966</v>
      </c>
      <c r="BS170" s="22">
        <v>2094.6666666666665</v>
      </c>
      <c r="BT170" s="22">
        <v>1842.4449506454062</v>
      </c>
      <c r="BU170" s="22" t="s">
        <v>345</v>
      </c>
      <c r="BV170" s="22">
        <v>1539.4105167639439</v>
      </c>
      <c r="BW170" s="22">
        <v>1707.1823204419888</v>
      </c>
      <c r="BX170" s="22">
        <v>1987.8787878787878</v>
      </c>
      <c r="BY170" s="22">
        <v>1046.2351387054161</v>
      </c>
      <c r="BZ170" s="22">
        <v>1331.1111111111111</v>
      </c>
      <c r="CA170" s="22" t="s">
        <v>345</v>
      </c>
      <c r="CB170" s="22">
        <v>1550</v>
      </c>
      <c r="CC170" s="22">
        <v>2024.3309002433091</v>
      </c>
      <c r="CD170" s="22">
        <v>1524.3445692883895</v>
      </c>
      <c r="CE170" s="22" t="s">
        <v>345</v>
      </c>
      <c r="CF170" s="22" t="s">
        <v>345</v>
      </c>
      <c r="CG170" s="63" t="s">
        <v>345</v>
      </c>
      <c r="CH170" s="22" t="s">
        <v>345</v>
      </c>
      <c r="CI170" s="63" t="s">
        <v>345</v>
      </c>
      <c r="CJ170" s="22" t="s">
        <v>345</v>
      </c>
      <c r="CK170" s="22">
        <v>616.93428571428581</v>
      </c>
      <c r="CM170" s="22">
        <v>1725.2858836005241</v>
      </c>
      <c r="CN170" s="22">
        <v>992.66994678180538</v>
      </c>
      <c r="CO170" s="22"/>
      <c r="CP170" s="22" t="s">
        <v>345</v>
      </c>
      <c r="CQ170" s="22"/>
      <c r="CR170" s="22" t="s">
        <v>345</v>
      </c>
      <c r="CS170" s="22" t="s">
        <v>345</v>
      </c>
      <c r="CT170" s="22" t="s">
        <v>345</v>
      </c>
      <c r="CU170" s="22">
        <v>1184.9037487335358</v>
      </c>
      <c r="CV170" s="22" t="s">
        <v>345</v>
      </c>
      <c r="CW170" s="22" t="s">
        <v>345</v>
      </c>
      <c r="CX170" s="22" t="s">
        <v>345</v>
      </c>
      <c r="CY170" s="22">
        <v>1159.166206515737</v>
      </c>
      <c r="CZ170" s="63" t="s">
        <v>345</v>
      </c>
      <c r="DA170" s="22" t="s">
        <v>345</v>
      </c>
      <c r="DB170" s="22" t="s">
        <v>345</v>
      </c>
      <c r="DC170" s="22" t="s">
        <v>345</v>
      </c>
      <c r="DD170" s="22" t="s">
        <v>345</v>
      </c>
      <c r="DE170" s="22" t="s">
        <v>345</v>
      </c>
      <c r="DF170" s="22" t="s">
        <v>345</v>
      </c>
      <c r="DG170" s="22" t="s">
        <v>345</v>
      </c>
      <c r="DH170" s="63" t="s">
        <v>345</v>
      </c>
      <c r="DI170" s="22" t="s">
        <v>345</v>
      </c>
      <c r="DJ170" s="22" t="s">
        <v>345</v>
      </c>
      <c r="DK170" s="22" t="s">
        <v>345</v>
      </c>
      <c r="DL170" s="22" t="s">
        <v>345</v>
      </c>
      <c r="DM170" s="22" t="s">
        <v>345</v>
      </c>
      <c r="DN170" s="22" t="s">
        <v>345</v>
      </c>
      <c r="DO170" s="22" t="s">
        <v>345</v>
      </c>
      <c r="DP170" s="22" t="s">
        <v>345</v>
      </c>
      <c r="DQ170" s="22" t="s">
        <v>345</v>
      </c>
      <c r="DR170" s="22" t="s">
        <v>345</v>
      </c>
      <c r="DS170" s="22" t="s">
        <v>345</v>
      </c>
      <c r="DT170" s="22">
        <v>1637.3784481047826</v>
      </c>
      <c r="DU170" s="22" t="s">
        <v>345</v>
      </c>
      <c r="DV170" s="22" t="s">
        <v>345</v>
      </c>
      <c r="DW170" s="22" t="s">
        <v>345</v>
      </c>
      <c r="DX170" s="63" t="s">
        <v>345</v>
      </c>
      <c r="DY170" s="63" t="s">
        <v>345</v>
      </c>
      <c r="DZ170" s="22" t="s">
        <v>345</v>
      </c>
      <c r="EA170" s="22" t="s">
        <v>345</v>
      </c>
      <c r="EB170" s="22" t="s">
        <v>345</v>
      </c>
      <c r="EC170" s="22" t="s">
        <v>345</v>
      </c>
      <c r="ED170" s="22" t="s">
        <v>345</v>
      </c>
      <c r="EE170" s="22" t="s">
        <v>345</v>
      </c>
      <c r="EF170" s="22" t="s">
        <v>345</v>
      </c>
      <c r="EG170" s="22" t="s">
        <v>345</v>
      </c>
      <c r="EH170" s="22" t="s">
        <v>345</v>
      </c>
      <c r="EI170" s="22" t="s">
        <v>345</v>
      </c>
      <c r="EJ170" s="22" t="s">
        <v>345</v>
      </c>
      <c r="EK170" s="22" t="s">
        <v>345</v>
      </c>
      <c r="EL170" s="22" t="s">
        <v>345</v>
      </c>
      <c r="EM170" s="22" t="s">
        <v>345</v>
      </c>
      <c r="EN170" s="22" t="s">
        <v>345</v>
      </c>
      <c r="EO170" s="22" t="s">
        <v>345</v>
      </c>
      <c r="EP170" s="22" t="s">
        <v>345</v>
      </c>
      <c r="EQ170" s="22" t="s">
        <v>345</v>
      </c>
      <c r="ER170" s="22" t="s">
        <v>345</v>
      </c>
      <c r="ES170" s="22" t="s">
        <v>345</v>
      </c>
      <c r="ET170" s="22" t="s">
        <v>345</v>
      </c>
      <c r="EU170" s="22" t="s">
        <v>345</v>
      </c>
      <c r="EV170" s="22" t="s">
        <v>345</v>
      </c>
      <c r="EW170" s="22" t="s">
        <v>345</v>
      </c>
      <c r="EX170" s="22" t="s">
        <v>345</v>
      </c>
      <c r="EY170" s="22" t="s">
        <v>345</v>
      </c>
      <c r="EZ170" s="22" t="s">
        <v>345</v>
      </c>
      <c r="FA170" s="22" t="s">
        <v>345</v>
      </c>
      <c r="FB170" s="22" t="s">
        <v>345</v>
      </c>
      <c r="FC170" s="22" t="s">
        <v>345</v>
      </c>
      <c r="FD170" s="22" t="s">
        <v>345</v>
      </c>
      <c r="FE170" s="22" t="s">
        <v>345</v>
      </c>
      <c r="FF170" s="22" t="s">
        <v>345</v>
      </c>
      <c r="FG170" s="22" t="s">
        <v>345</v>
      </c>
      <c r="FH170" s="22" t="s">
        <v>345</v>
      </c>
      <c r="FI170" s="22" t="s">
        <v>345</v>
      </c>
      <c r="FJ170" s="22" t="s">
        <v>345</v>
      </c>
      <c r="FK170" s="22" t="s">
        <v>345</v>
      </c>
      <c r="FL170" s="22" t="s">
        <v>345</v>
      </c>
      <c r="FM170" s="22" t="s">
        <v>345</v>
      </c>
      <c r="FN170" s="22" t="s">
        <v>345</v>
      </c>
      <c r="FO170" s="22" t="s">
        <v>345</v>
      </c>
      <c r="FP170" s="22">
        <v>2414.1210141802735</v>
      </c>
      <c r="FQ170" s="22" t="s">
        <v>345</v>
      </c>
      <c r="FR170" s="22" t="s">
        <v>345</v>
      </c>
      <c r="FS170" s="22" t="s">
        <v>345</v>
      </c>
      <c r="FT170" s="22" t="s">
        <v>345</v>
      </c>
      <c r="FU170" s="22" t="s">
        <v>345</v>
      </c>
      <c r="FV170" s="22" t="s">
        <v>345</v>
      </c>
      <c r="FW170" s="22" t="s">
        <v>345</v>
      </c>
      <c r="FX170" s="22" t="s">
        <v>345</v>
      </c>
      <c r="FY170" s="22" t="s">
        <v>345</v>
      </c>
      <c r="FZ170" s="22" t="s">
        <v>345</v>
      </c>
      <c r="GA170" s="63" t="s">
        <v>345</v>
      </c>
      <c r="GB170" s="22" t="s">
        <v>345</v>
      </c>
      <c r="GC170" s="63"/>
    </row>
    <row r="171" spans="1:190" ht="12.75" customHeight="1">
      <c r="A171" s="66">
        <v>1949</v>
      </c>
      <c r="B171" s="22">
        <v>3293.2053867204377</v>
      </c>
      <c r="C171" s="22">
        <v>5193.3945902019968</v>
      </c>
      <c r="D171" s="22">
        <v>6494.3687943262412</v>
      </c>
      <c r="E171" s="22">
        <v>4143.2576331062328</v>
      </c>
      <c r="F171" s="22">
        <v>4946.3447444551593</v>
      </c>
      <c r="G171" s="22">
        <v>3282.4638555102883</v>
      </c>
      <c r="H171" s="22">
        <v>2948.3669822507031</v>
      </c>
      <c r="I171" s="22">
        <v>5880.4740859783051</v>
      </c>
      <c r="J171" s="22">
        <v>5227.1978810085038</v>
      </c>
      <c r="K171" s="22">
        <v>6353.2054016770389</v>
      </c>
      <c r="L171" s="22">
        <v>8756.59375</v>
      </c>
      <c r="M171" s="22">
        <v>6955.6933534743212</v>
      </c>
      <c r="N171" s="63">
        <v>4657.3143829954306</v>
      </c>
      <c r="O171" s="22">
        <v>3404.2267695404225</v>
      </c>
      <c r="P171" s="22">
        <v>1868.5081466395113</v>
      </c>
      <c r="Q171" s="22">
        <v>2056.5494056909592</v>
      </c>
      <c r="R171" s="22">
        <v>2154.8226103938373</v>
      </c>
      <c r="S171" s="22">
        <v>3620.0787401574803</v>
      </c>
      <c r="T171" s="68">
        <v>4268.1042700445878</v>
      </c>
      <c r="U171" s="22">
        <v>7236.7925243086256</v>
      </c>
      <c r="V171" s="22">
        <v>7520.5526456440421</v>
      </c>
      <c r="W171" s="22">
        <v>7064.0804811047592</v>
      </c>
      <c r="X171" s="22">
        <v>8943.7443212926482</v>
      </c>
      <c r="Y171" s="63">
        <v>8703.9155343901875</v>
      </c>
      <c r="Z171" s="22" t="s">
        <v>345</v>
      </c>
      <c r="AA171" s="22" t="s">
        <v>345</v>
      </c>
      <c r="AB171" s="22">
        <v>3259.3920245526197</v>
      </c>
      <c r="AC171" s="22">
        <v>2354.1916775602017</v>
      </c>
      <c r="AD171" s="22" t="s">
        <v>345</v>
      </c>
      <c r="AE171" s="22" t="s">
        <v>345</v>
      </c>
      <c r="AF171" s="22">
        <v>1545.1423975190341</v>
      </c>
      <c r="AH171" s="71" t="s">
        <v>345</v>
      </c>
      <c r="AI171" s="71" t="s">
        <v>345</v>
      </c>
      <c r="AJ171" s="71" t="s">
        <v>345</v>
      </c>
      <c r="AK171" s="71" t="s">
        <v>345</v>
      </c>
      <c r="AL171" s="71" t="s">
        <v>345</v>
      </c>
      <c r="AM171" s="71"/>
      <c r="AN171" s="71"/>
      <c r="AO171" s="63">
        <v>1545.1423975190341</v>
      </c>
      <c r="AP171" s="22" t="s">
        <v>345</v>
      </c>
      <c r="AQ171" s="22" t="s">
        <v>345</v>
      </c>
      <c r="AR171" s="63" t="s">
        <v>345</v>
      </c>
      <c r="AS171" s="22" t="s">
        <v>345</v>
      </c>
      <c r="AT171" s="22" t="s">
        <v>345</v>
      </c>
      <c r="AU171" s="22" t="s">
        <v>345</v>
      </c>
      <c r="AV171" s="22" t="s">
        <v>345</v>
      </c>
      <c r="AW171" s="22" t="s">
        <v>345</v>
      </c>
      <c r="AX171" s="22" t="s">
        <v>345</v>
      </c>
      <c r="AY171" s="22" t="s">
        <v>345</v>
      </c>
      <c r="AZ171" s="22" t="s">
        <v>345</v>
      </c>
      <c r="BA171" s="22" t="s">
        <v>345</v>
      </c>
      <c r="BB171" s="22" t="s">
        <v>345</v>
      </c>
      <c r="BC171" s="22" t="s">
        <v>345</v>
      </c>
      <c r="BD171" s="22" t="s">
        <v>345</v>
      </c>
      <c r="BE171" s="22" t="s">
        <v>345</v>
      </c>
      <c r="BF171" s="22" t="s">
        <v>345</v>
      </c>
      <c r="BG171" s="22" t="s">
        <v>345</v>
      </c>
      <c r="BH171" s="63">
        <v>2623.2732394366194</v>
      </c>
      <c r="BI171" s="22">
        <v>5047.3981284008159</v>
      </c>
      <c r="BJ171" s="22">
        <v>1659.2605723965412</v>
      </c>
      <c r="BK171" s="22">
        <v>3568.7990385595431</v>
      </c>
      <c r="BL171" s="22">
        <v>2107.3371719918055</v>
      </c>
      <c r="BM171" s="22">
        <v>2304.3641694545727</v>
      </c>
      <c r="BN171" s="22">
        <v>2176.6195681151694</v>
      </c>
      <c r="BO171" s="22">
        <v>4503.6563071297996</v>
      </c>
      <c r="BP171" s="22">
        <v>7543.5780732562034</v>
      </c>
      <c r="BQ171" s="63">
        <v>2681.732218838818</v>
      </c>
      <c r="BR171" s="22">
        <v>1743.2975871313674</v>
      </c>
      <c r="BS171" s="22">
        <v>2123.3766233766237</v>
      </c>
      <c r="BT171" s="22">
        <v>1958.2250278499816</v>
      </c>
      <c r="BU171" s="22" t="s">
        <v>345</v>
      </c>
      <c r="BV171" s="22">
        <v>1523.7085169404397</v>
      </c>
      <c r="BW171" s="22">
        <v>1525</v>
      </c>
      <c r="BX171" s="22">
        <v>2110.6617647058824</v>
      </c>
      <c r="BY171" s="22">
        <v>1045.7217504898758</v>
      </c>
      <c r="BZ171" s="22">
        <v>1310.7913669064749</v>
      </c>
      <c r="CA171" s="22" t="s">
        <v>345</v>
      </c>
      <c r="CB171" s="22">
        <v>1477.6699029126214</v>
      </c>
      <c r="CC171" s="22">
        <v>2031.0262529832937</v>
      </c>
      <c r="CD171" s="22">
        <v>1740.1171303074671</v>
      </c>
      <c r="CE171" s="22" t="s">
        <v>345</v>
      </c>
      <c r="CF171" s="22" t="s">
        <v>345</v>
      </c>
      <c r="CG171" s="63"/>
      <c r="CH171" s="22"/>
      <c r="CI171" s="63"/>
      <c r="CJ171" s="22" t="s">
        <v>345</v>
      </c>
      <c r="CK171" s="22">
        <v>624.31267605633798</v>
      </c>
      <c r="CL171" s="22">
        <v>739.80691833081642</v>
      </c>
      <c r="CM171" s="22">
        <v>1799.8258774444621</v>
      </c>
      <c r="CN171" s="22">
        <v>1024.6636771300448</v>
      </c>
      <c r="CO171" s="22"/>
      <c r="CP171" s="22" t="s">
        <v>345</v>
      </c>
      <c r="CQ171" s="22"/>
      <c r="CR171" s="22" t="s">
        <v>345</v>
      </c>
      <c r="CS171" s="22" t="s">
        <v>345</v>
      </c>
      <c r="CT171" s="22" t="s">
        <v>345</v>
      </c>
      <c r="CU171" s="22">
        <v>1530.6055106418085</v>
      </c>
      <c r="CV171" s="22" t="s">
        <v>345</v>
      </c>
      <c r="CW171" s="22" t="s">
        <v>345</v>
      </c>
      <c r="CX171" s="22" t="s">
        <v>345</v>
      </c>
      <c r="CY171" s="22">
        <v>1199.0610328638497</v>
      </c>
      <c r="CZ171" s="63"/>
      <c r="DA171" s="22" t="s">
        <v>345</v>
      </c>
      <c r="DB171" s="22" t="s">
        <v>345</v>
      </c>
      <c r="DC171" s="22" t="s">
        <v>345</v>
      </c>
      <c r="DD171" s="22" t="s">
        <v>345</v>
      </c>
      <c r="DE171" s="22" t="s">
        <v>345</v>
      </c>
      <c r="DF171" s="22" t="s">
        <v>345</v>
      </c>
      <c r="DG171" s="22" t="s">
        <v>345</v>
      </c>
      <c r="DH171" s="63"/>
      <c r="DI171" s="22" t="s">
        <v>345</v>
      </c>
      <c r="DJ171" s="22" t="s">
        <v>345</v>
      </c>
      <c r="DK171" s="22" t="s">
        <v>345</v>
      </c>
      <c r="DL171" s="22" t="s">
        <v>345</v>
      </c>
      <c r="DM171" s="22" t="s">
        <v>345</v>
      </c>
      <c r="DN171" s="22" t="s">
        <v>345</v>
      </c>
      <c r="DO171" s="22" t="s">
        <v>345</v>
      </c>
      <c r="DP171" s="22" t="s">
        <v>345</v>
      </c>
      <c r="DQ171" s="22" t="s">
        <v>345</v>
      </c>
      <c r="DR171" s="22" t="s">
        <v>345</v>
      </c>
      <c r="DS171" s="22" t="s">
        <v>345</v>
      </c>
      <c r="DT171" s="22">
        <v>1518.8523795677038</v>
      </c>
      <c r="DU171" s="22" t="s">
        <v>345</v>
      </c>
      <c r="DV171" s="22" t="s">
        <v>345</v>
      </c>
      <c r="DW171" s="22" t="s">
        <v>345</v>
      </c>
      <c r="DX171" s="63" t="s">
        <v>345</v>
      </c>
      <c r="DY171" s="63"/>
      <c r="DZ171" s="22" t="s">
        <v>345</v>
      </c>
      <c r="EA171" s="22" t="s">
        <v>345</v>
      </c>
      <c r="EB171" s="22" t="s">
        <v>345</v>
      </c>
      <c r="EC171" s="22" t="s">
        <v>345</v>
      </c>
      <c r="ED171" s="22" t="s">
        <v>345</v>
      </c>
      <c r="EE171" s="22" t="s">
        <v>345</v>
      </c>
      <c r="EF171" s="22" t="s">
        <v>345</v>
      </c>
      <c r="EG171" s="22" t="s">
        <v>345</v>
      </c>
      <c r="EH171" s="22" t="s">
        <v>345</v>
      </c>
      <c r="EI171" s="22" t="s">
        <v>345</v>
      </c>
      <c r="EJ171" s="22" t="s">
        <v>345</v>
      </c>
      <c r="EK171" s="22" t="s">
        <v>345</v>
      </c>
      <c r="EL171" s="22" t="s">
        <v>345</v>
      </c>
      <c r="EM171" s="22" t="s">
        <v>345</v>
      </c>
      <c r="EN171" s="22" t="s">
        <v>345</v>
      </c>
      <c r="EO171" s="22" t="s">
        <v>345</v>
      </c>
      <c r="EP171" s="22" t="s">
        <v>345</v>
      </c>
      <c r="EQ171" s="22" t="s">
        <v>345</v>
      </c>
      <c r="ER171" s="22" t="s">
        <v>345</v>
      </c>
      <c r="ES171" s="22" t="s">
        <v>345</v>
      </c>
      <c r="ET171" s="22" t="s">
        <v>345</v>
      </c>
      <c r="EU171" s="22" t="s">
        <v>345</v>
      </c>
      <c r="EV171" s="22" t="s">
        <v>345</v>
      </c>
      <c r="EW171" s="22" t="s">
        <v>345</v>
      </c>
      <c r="EX171" s="22" t="s">
        <v>345</v>
      </c>
      <c r="EY171" s="22" t="s">
        <v>345</v>
      </c>
      <c r="EZ171" s="22" t="s">
        <v>345</v>
      </c>
      <c r="FA171" s="22" t="s">
        <v>345</v>
      </c>
      <c r="FB171" s="22" t="s">
        <v>345</v>
      </c>
      <c r="FC171" s="22" t="s">
        <v>345</v>
      </c>
      <c r="FD171" s="22" t="s">
        <v>345</v>
      </c>
      <c r="FE171" s="22" t="s">
        <v>345</v>
      </c>
      <c r="FF171" s="22" t="s">
        <v>345</v>
      </c>
      <c r="FG171" s="22" t="s">
        <v>345</v>
      </c>
      <c r="FH171" s="22" t="s">
        <v>345</v>
      </c>
      <c r="FI171" s="22" t="s">
        <v>345</v>
      </c>
      <c r="FJ171" s="22" t="s">
        <v>345</v>
      </c>
      <c r="FK171" s="22" t="s">
        <v>345</v>
      </c>
      <c r="FL171" s="22" t="s">
        <v>345</v>
      </c>
      <c r="FM171" s="22" t="s">
        <v>345</v>
      </c>
      <c r="FN171" s="22" t="s">
        <v>345</v>
      </c>
      <c r="FO171" s="22" t="s">
        <v>345</v>
      </c>
      <c r="FP171" s="22">
        <v>2395.9986984239076</v>
      </c>
      <c r="FQ171" s="22" t="s">
        <v>345</v>
      </c>
      <c r="FR171" s="22" t="s">
        <v>345</v>
      </c>
      <c r="FS171" s="22" t="s">
        <v>345</v>
      </c>
      <c r="FT171" s="22" t="s">
        <v>345</v>
      </c>
      <c r="FU171" s="22" t="s">
        <v>345</v>
      </c>
      <c r="FV171" s="22" t="s">
        <v>345</v>
      </c>
      <c r="FW171" s="22" t="s">
        <v>345</v>
      </c>
      <c r="FX171" s="22" t="s">
        <v>345</v>
      </c>
      <c r="FY171" s="22" t="s">
        <v>345</v>
      </c>
      <c r="FZ171" s="22" t="s">
        <v>345</v>
      </c>
      <c r="GB171" s="22" t="s">
        <v>345</v>
      </c>
      <c r="GC171" s="63"/>
    </row>
    <row r="172" spans="1:190" ht="12.75" customHeight="1">
      <c r="A172" s="66">
        <v>1950</v>
      </c>
      <c r="B172" s="22">
        <v>3706.0748943778744</v>
      </c>
      <c r="C172" s="22">
        <v>5462.2044734980063</v>
      </c>
      <c r="D172" s="22">
        <v>6943.1046593303681</v>
      </c>
      <c r="E172" s="22">
        <v>4253.28643767617</v>
      </c>
      <c r="F172" s="22">
        <v>5185.8506985276827</v>
      </c>
      <c r="G172" s="22">
        <v>3880.8871812755187</v>
      </c>
      <c r="H172" s="22">
        <v>3171.7020703267281</v>
      </c>
      <c r="I172" s="22">
        <v>5996.1277603747931</v>
      </c>
      <c r="J172" s="22">
        <v>5429.510033316662</v>
      </c>
      <c r="K172" s="24">
        <v>6739.2262058366041</v>
      </c>
      <c r="L172" s="22">
        <v>9063.6983383042189</v>
      </c>
      <c r="M172" s="22">
        <v>6939.3739900652345</v>
      </c>
      <c r="N172" s="63">
        <v>4943.7965354769403</v>
      </c>
      <c r="O172" s="22">
        <v>3452.8983624129182</v>
      </c>
      <c r="P172" s="22">
        <v>1915.0074517302869</v>
      </c>
      <c r="Q172" s="22">
        <v>2086.4054958396259</v>
      </c>
      <c r="R172" s="22">
        <v>2188.9705659377451</v>
      </c>
      <c r="S172" s="22">
        <v>3846.1966152161567</v>
      </c>
      <c r="T172" s="68">
        <v>4516.9907917664013</v>
      </c>
      <c r="U172" s="22">
        <v>7411.576424185927</v>
      </c>
      <c r="V172" s="22">
        <v>8455.6492393793451</v>
      </c>
      <c r="W172" s="22">
        <v>7291.4797655798238</v>
      </c>
      <c r="X172" s="22">
        <v>9561.3478600652797</v>
      </c>
      <c r="Y172" s="63">
        <v>9268.4341910145249</v>
      </c>
      <c r="Z172" s="22">
        <v>1001.3386153623247</v>
      </c>
      <c r="AA172" s="22">
        <v>1651.031110614852</v>
      </c>
      <c r="AB172" s="22">
        <v>3500.6371254552423</v>
      </c>
      <c r="AC172" s="22">
        <v>2479.9581549760351</v>
      </c>
      <c r="AD172" s="22">
        <v>2446.8926873108153</v>
      </c>
      <c r="AE172" s="22">
        <v>1181.9519614863611</v>
      </c>
      <c r="AF172" s="22">
        <v>1427.8698317008618</v>
      </c>
      <c r="AG172" s="63">
        <v>2088.3539724890184</v>
      </c>
      <c r="AH172" s="71" t="s">
        <v>345</v>
      </c>
      <c r="AI172" s="71" t="s">
        <v>345</v>
      </c>
      <c r="AJ172" s="71" t="s">
        <v>345</v>
      </c>
      <c r="AK172" s="71" t="s">
        <v>345</v>
      </c>
      <c r="AL172" s="71" t="s">
        <v>345</v>
      </c>
      <c r="AM172" s="71"/>
      <c r="AN172" s="71"/>
      <c r="AO172" s="63">
        <v>1427.8698317008618</v>
      </c>
      <c r="AP172" s="22" t="s">
        <v>345</v>
      </c>
      <c r="AQ172" s="22" t="s">
        <v>345</v>
      </c>
      <c r="AR172" s="63" t="s">
        <v>345</v>
      </c>
      <c r="AS172" s="22" t="s">
        <v>345</v>
      </c>
      <c r="AT172" s="22" t="s">
        <v>345</v>
      </c>
      <c r="AU172" s="22" t="s">
        <v>345</v>
      </c>
      <c r="AV172" s="22" t="s">
        <v>345</v>
      </c>
      <c r="AW172" s="22" t="s">
        <v>345</v>
      </c>
      <c r="AX172" s="22" t="s">
        <v>345</v>
      </c>
      <c r="AY172" s="22" t="s">
        <v>345</v>
      </c>
      <c r="AZ172" s="22" t="s">
        <v>345</v>
      </c>
      <c r="BA172" s="22" t="s">
        <v>345</v>
      </c>
      <c r="BB172" s="22" t="s">
        <v>345</v>
      </c>
      <c r="BC172" s="22" t="s">
        <v>345</v>
      </c>
      <c r="BD172" s="22" t="s">
        <v>345</v>
      </c>
      <c r="BE172" s="22" t="s">
        <v>345</v>
      </c>
      <c r="BF172" s="22" t="s">
        <v>345</v>
      </c>
      <c r="BG172" s="22" t="s">
        <v>345</v>
      </c>
      <c r="BH172" s="63">
        <v>2841.45804811279</v>
      </c>
      <c r="BI172" s="22">
        <v>4986.7244583429738</v>
      </c>
      <c r="BJ172" s="22">
        <v>1671.7226694010403</v>
      </c>
      <c r="BK172" s="22">
        <v>3669.7417976228239</v>
      </c>
      <c r="BL172" s="22">
        <v>2152.8412932817723</v>
      </c>
      <c r="BM172" s="22">
        <v>2365.0192837117406</v>
      </c>
      <c r="BN172" s="22">
        <v>2307.6318375368492</v>
      </c>
      <c r="BO172" s="22">
        <v>4659.3977509655806</v>
      </c>
      <c r="BP172" s="22">
        <v>7461.9595185152493</v>
      </c>
      <c r="BQ172" s="63">
        <v>2695.7693090483508</v>
      </c>
      <c r="BR172" s="22">
        <v>1919.3587338956802</v>
      </c>
      <c r="BS172" s="22">
        <v>1963.1318758636282</v>
      </c>
      <c r="BT172" s="22">
        <v>2046.2256497505446</v>
      </c>
      <c r="BU172" s="22">
        <v>1026.7882946134414</v>
      </c>
      <c r="BV172" s="22">
        <v>1607.4100409795217</v>
      </c>
      <c r="BW172" s="22">
        <v>1488.8132797195588</v>
      </c>
      <c r="BX172" s="22">
        <v>2084.8939162862889</v>
      </c>
      <c r="BY172" s="22">
        <v>1050.6195878884937</v>
      </c>
      <c r="BZ172" s="22">
        <v>1313.3563450131232</v>
      </c>
      <c r="CA172" s="22">
        <v>1326.7848759524757</v>
      </c>
      <c r="CB172" s="22">
        <v>1615.7884574047562</v>
      </c>
      <c r="CC172" s="22">
        <v>1915.9620930821443</v>
      </c>
      <c r="CD172" s="22">
        <v>1584.3661417296153</v>
      </c>
      <c r="CE172" s="22">
        <v>2143.8232642019839</v>
      </c>
      <c r="CF172" s="22">
        <v>3674.0506329113923</v>
      </c>
      <c r="CG172" s="63">
        <v>1723.3875568724234</v>
      </c>
      <c r="CH172" s="22">
        <v>2533.0842642919488</v>
      </c>
      <c r="CI172" s="63">
        <v>2504.518944073081</v>
      </c>
      <c r="CJ172" s="22">
        <v>448.02172581220339</v>
      </c>
      <c r="CK172" s="22">
        <v>619.00278551532028</v>
      </c>
      <c r="CL172" s="22">
        <v>817.29448761765354</v>
      </c>
      <c r="CM172" s="22">
        <v>1920.7207207207207</v>
      </c>
      <c r="CN172" s="22">
        <v>1070.2625266524522</v>
      </c>
      <c r="CO172" s="22">
        <v>853.8902207071161</v>
      </c>
      <c r="CP172" s="22">
        <v>817.04939339259261</v>
      </c>
      <c r="CQ172" s="22">
        <v>915.7725321888413</v>
      </c>
      <c r="CR172" s="22">
        <v>539.54386854443464</v>
      </c>
      <c r="CS172" s="22">
        <v>395.68635675391869</v>
      </c>
      <c r="CT172" s="22">
        <v>2218.1493071077334</v>
      </c>
      <c r="CU172" s="22">
        <v>1559.2653733820407</v>
      </c>
      <c r="CV172" s="22">
        <v>496.33394754010465</v>
      </c>
      <c r="CW172" s="22">
        <v>643.01994573546403</v>
      </c>
      <c r="CX172" s="22">
        <v>2218.9609627238037</v>
      </c>
      <c r="CY172" s="22">
        <v>1252.871163082063</v>
      </c>
      <c r="CZ172" s="63">
        <v>666.54169753639849</v>
      </c>
      <c r="DA172" s="22">
        <v>644.75616315729542</v>
      </c>
      <c r="DB172" s="22">
        <v>481.97675328828922</v>
      </c>
      <c r="DC172" s="22">
        <v>612.94263365967049</v>
      </c>
      <c r="DD172" s="22">
        <v>435.42203184103892</v>
      </c>
      <c r="DE172" s="22">
        <v>853.85708584183112</v>
      </c>
      <c r="DF172" s="22">
        <v>658.07579442502777</v>
      </c>
      <c r="DG172" s="22">
        <v>1385.3117114553086</v>
      </c>
      <c r="DH172" s="63">
        <v>709.7165273485698</v>
      </c>
      <c r="DI172" s="22">
        <v>2104.4539466585061</v>
      </c>
      <c r="DJ172" s="22">
        <v>1719.6105642844041</v>
      </c>
      <c r="DK172" s="22">
        <v>1363.606289073643</v>
      </c>
      <c r="DL172" s="22">
        <v>2817.3031029281492</v>
      </c>
      <c r="DM172" s="22">
        <v>1663.1490027834268</v>
      </c>
      <c r="DN172" s="22">
        <v>28878.138142405209</v>
      </c>
      <c r="DO172" s="22">
        <v>2428.7394253416155</v>
      </c>
      <c r="DP172" s="22">
        <v>623.09461658566704</v>
      </c>
      <c r="DQ172" s="22">
        <v>30387.13121689191</v>
      </c>
      <c r="DR172" s="22">
        <v>2230.7660332029559</v>
      </c>
      <c r="DS172" s="22">
        <v>2408.5022909886875</v>
      </c>
      <c r="DT172" s="22">
        <v>1622.9327657763681</v>
      </c>
      <c r="DU172" s="22">
        <v>15797.558085147599</v>
      </c>
      <c r="DV172" s="22">
        <v>911.23107388526932</v>
      </c>
      <c r="DW172" s="22">
        <v>960.19900497512435</v>
      </c>
      <c r="DX172" s="63">
        <v>1776.2598549626923</v>
      </c>
      <c r="DY172" s="63">
        <v>716.12459518077378</v>
      </c>
      <c r="DZ172" s="22">
        <v>1364.7395829666857</v>
      </c>
      <c r="EA172" s="22">
        <v>1051.8219640146228</v>
      </c>
      <c r="EB172" s="22">
        <v>1083.6280470946328</v>
      </c>
      <c r="EC172" s="22">
        <v>348.50665555818307</v>
      </c>
      <c r="ED172" s="22">
        <v>474.31265682472696</v>
      </c>
      <c r="EE172" s="22">
        <v>360.14245938846318</v>
      </c>
      <c r="EF172" s="22">
        <v>670.95112917331505</v>
      </c>
      <c r="EG172" s="22">
        <v>449.64762454150639</v>
      </c>
      <c r="EH172" s="22">
        <v>771.57705582159588</v>
      </c>
      <c r="EI172" s="22">
        <v>475.50223965389574</v>
      </c>
      <c r="EJ172" s="22">
        <v>560.30522440330981</v>
      </c>
      <c r="EK172" s="22">
        <v>1198.2070919401388</v>
      </c>
      <c r="EL172" s="22">
        <v>1040.8779026075442</v>
      </c>
      <c r="EM172" s="22">
        <v>1499.5815375278542</v>
      </c>
      <c r="EN172" s="22">
        <v>909.90258457362938</v>
      </c>
      <c r="EO172" s="22">
        <v>539.76250449802092</v>
      </c>
      <c r="EP172" s="22">
        <v>390.07455073916731</v>
      </c>
      <c r="EQ172" s="22">
        <v>3108.3773176667414</v>
      </c>
      <c r="ER172" s="22">
        <v>607.36467539895102</v>
      </c>
      <c r="ES172" s="22">
        <v>1121.7935498387897</v>
      </c>
      <c r="ET172" s="22">
        <v>303.32103250659031</v>
      </c>
      <c r="EU172" s="22">
        <v>289.15272468612466</v>
      </c>
      <c r="EV172" s="22">
        <v>650.60094704686321</v>
      </c>
      <c r="EW172" s="22">
        <v>355.36603967980216</v>
      </c>
      <c r="EX172" s="22">
        <v>1054.7588559082881</v>
      </c>
      <c r="EY172" s="22">
        <v>857.16812041963794</v>
      </c>
      <c r="EZ172" s="22">
        <v>951.01047140468506</v>
      </c>
      <c r="FA172" s="22">
        <v>324.05560335715057</v>
      </c>
      <c r="FB172" s="22">
        <v>456.87522974763272</v>
      </c>
      <c r="FC172" s="22">
        <v>463.9176730528074</v>
      </c>
      <c r="FD172" s="22">
        <v>2489.7586873950554</v>
      </c>
      <c r="FE172" s="22">
        <v>1455.3613551578314</v>
      </c>
      <c r="FF172" s="22">
        <v>1133.420416551131</v>
      </c>
      <c r="FG172" s="22">
        <v>2159.7048700967962</v>
      </c>
      <c r="FH172" s="22">
        <v>617.03084620137508</v>
      </c>
      <c r="FI172" s="22">
        <v>752.68132376153039</v>
      </c>
      <c r="FJ172" s="22">
        <v>546.90204796856256</v>
      </c>
      <c r="FK172" s="22">
        <v>820.35827892181487</v>
      </c>
      <c r="FL172" s="22">
        <v>1258.8983876315187</v>
      </c>
      <c r="FM172" s="22">
        <v>1912.258165761654</v>
      </c>
      <c r="FN172" s="22">
        <v>656.26840042332276</v>
      </c>
      <c r="FO172" s="22">
        <v>1056.633244897725</v>
      </c>
      <c r="FP172" s="22">
        <v>2534.7565469026831</v>
      </c>
      <c r="FQ172" s="22">
        <v>820.83681391957202</v>
      </c>
      <c r="FR172" s="22">
        <v>721.08907444747763</v>
      </c>
      <c r="FS172" s="22">
        <v>423.71368929684735</v>
      </c>
      <c r="FT172" s="22">
        <v>573.99402038199366</v>
      </c>
      <c r="FU172" s="22">
        <v>1114.5962594351395</v>
      </c>
      <c r="FV172" s="22">
        <v>686.85410343376657</v>
      </c>
      <c r="FW172" s="22">
        <v>569.74207419447396</v>
      </c>
      <c r="FX172" s="22">
        <v>660.9100089642086</v>
      </c>
      <c r="FY172" s="22">
        <v>700.97937333145012</v>
      </c>
      <c r="FZ172" s="22">
        <v>752.04723970809425</v>
      </c>
      <c r="GA172" s="63">
        <v>889.02344226196885</v>
      </c>
      <c r="GB172" s="22"/>
      <c r="GC172" s="63">
        <v>2103.8256087479836</v>
      </c>
      <c r="GF172" s="63"/>
      <c r="GG172" s="63"/>
      <c r="GH172" s="63"/>
    </row>
    <row r="173" spans="1:190" ht="12.75" customHeight="1">
      <c r="A173" s="66">
        <v>1951</v>
      </c>
      <c r="B173" s="22">
        <v>3959.3676027701731</v>
      </c>
      <c r="C173" s="22">
        <v>5746.9211440929221</v>
      </c>
      <c r="D173" s="22">
        <v>6936.4860280415087</v>
      </c>
      <c r="E173" s="22">
        <v>4571.1956118894077</v>
      </c>
      <c r="F173" s="22">
        <v>5461.1077411226725</v>
      </c>
      <c r="G173" s="22">
        <v>4205.8117177849936</v>
      </c>
      <c r="H173" s="22">
        <v>3450.7099711975006</v>
      </c>
      <c r="I173" s="22">
        <v>6031.9684389921549</v>
      </c>
      <c r="J173" s="22">
        <v>5670.2759078571953</v>
      </c>
      <c r="K173" s="24">
        <v>6948.8450874685241</v>
      </c>
      <c r="L173" s="22">
        <v>9684.1440303221734</v>
      </c>
      <c r="M173" s="22">
        <v>7123.3644859813085</v>
      </c>
      <c r="N173" s="63">
        <v>5205.0756188714213</v>
      </c>
      <c r="O173" s="22">
        <v>3544.0681969553048</v>
      </c>
      <c r="P173" s="22">
        <v>2061.7540118868978</v>
      </c>
      <c r="Q173" s="22">
        <v>2167.6629074526663</v>
      </c>
      <c r="R173" s="22">
        <v>2386.4929017976888</v>
      </c>
      <c r="S173" s="22">
        <v>3721.5315144936358</v>
      </c>
      <c r="T173" s="68">
        <v>4760.5600608015002</v>
      </c>
      <c r="U173" s="22">
        <v>7507.343783047023</v>
      </c>
      <c r="V173" s="22">
        <v>7653.3245283813358</v>
      </c>
      <c r="W173" s="22">
        <v>7533.4902228959909</v>
      </c>
      <c r="X173" s="22">
        <v>10116.246335825619</v>
      </c>
      <c r="Y173" s="63">
        <v>9759.9630391089158</v>
      </c>
      <c r="Z173" s="22">
        <v>1044.5579725687915</v>
      </c>
      <c r="AA173" s="22">
        <v>1988.6334501059691</v>
      </c>
      <c r="AB173" s="22">
        <v>3523.7293612397266</v>
      </c>
      <c r="AC173" s="22">
        <v>2694.9683713176896</v>
      </c>
      <c r="AD173" s="22">
        <v>2510.2379889085578</v>
      </c>
      <c r="AE173" s="22">
        <v>1255.7094266277938</v>
      </c>
      <c r="AF173" s="22">
        <v>1464.8527380842006</v>
      </c>
      <c r="AG173" s="63">
        <v>2182.1475589528109</v>
      </c>
      <c r="AH173" s="71" t="s">
        <v>345</v>
      </c>
      <c r="AI173" s="71" t="s">
        <v>345</v>
      </c>
      <c r="AJ173" s="71" t="s">
        <v>345</v>
      </c>
      <c r="AK173" s="71" t="s">
        <v>345</v>
      </c>
      <c r="AL173" s="71" t="s">
        <v>345</v>
      </c>
      <c r="AM173" s="71"/>
      <c r="AN173" s="71"/>
      <c r="AO173" s="63">
        <v>1464.8527380842006</v>
      </c>
      <c r="AP173" s="22" t="s">
        <v>345</v>
      </c>
      <c r="AQ173" s="22" t="s">
        <v>345</v>
      </c>
      <c r="AR173" s="63" t="s">
        <v>345</v>
      </c>
      <c r="AS173" s="22" t="s">
        <v>345</v>
      </c>
      <c r="AT173" s="22" t="s">
        <v>345</v>
      </c>
      <c r="AU173" s="22" t="s">
        <v>345</v>
      </c>
      <c r="AV173" s="22" t="s">
        <v>345</v>
      </c>
      <c r="AW173" s="22" t="s">
        <v>345</v>
      </c>
      <c r="AX173" s="22" t="s">
        <v>345</v>
      </c>
      <c r="AY173" s="22" t="s">
        <v>345</v>
      </c>
      <c r="AZ173" s="22" t="s">
        <v>345</v>
      </c>
      <c r="BA173" s="22" t="s">
        <v>345</v>
      </c>
      <c r="BB173" s="22" t="s">
        <v>345</v>
      </c>
      <c r="BC173" s="22" t="s">
        <v>345</v>
      </c>
      <c r="BD173" s="22" t="s">
        <v>345</v>
      </c>
      <c r="BE173" s="22" t="s">
        <v>345</v>
      </c>
      <c r="BF173" s="22" t="s">
        <v>345</v>
      </c>
      <c r="BG173" s="22" t="s">
        <v>345</v>
      </c>
      <c r="BH173" s="63">
        <v>2805.8527950233238</v>
      </c>
      <c r="BI173" s="22">
        <v>5073.0299151549361</v>
      </c>
      <c r="BJ173" s="22">
        <v>1702.1019089332567</v>
      </c>
      <c r="BK173" s="22">
        <v>3730.9978397716359</v>
      </c>
      <c r="BL173" s="22">
        <v>2150.1044713748433</v>
      </c>
      <c r="BM173" s="22">
        <v>2477.3831859281572</v>
      </c>
      <c r="BN173" s="22">
        <v>2425.6982954690652</v>
      </c>
      <c r="BO173" s="22">
        <v>4954.882009482425</v>
      </c>
      <c r="BP173" s="22">
        <v>7663.1870301436447</v>
      </c>
      <c r="BQ173" s="63">
        <v>2773.1201121479553</v>
      </c>
      <c r="BR173" s="22">
        <v>2012.6310928307057</v>
      </c>
      <c r="BS173" s="22">
        <v>1951.2227811681871</v>
      </c>
      <c r="BT173" s="22">
        <v>2175.5671486984361</v>
      </c>
      <c r="BU173" s="22">
        <v>1116.5194026765876</v>
      </c>
      <c r="BV173" s="22">
        <v>1606.3705735788647</v>
      </c>
      <c r="BW173" s="22">
        <v>1480.080974752683</v>
      </c>
      <c r="BX173" s="22">
        <v>2047.2928897586432</v>
      </c>
      <c r="BY173" s="22">
        <v>1049.5867768595042</v>
      </c>
      <c r="BZ173" s="22">
        <v>1344.4662190991535</v>
      </c>
      <c r="CA173" s="22">
        <v>1412.1932392582605</v>
      </c>
      <c r="CB173" s="22">
        <v>1674.1697876880457</v>
      </c>
      <c r="CC173" s="22">
        <v>1851.325964437066</v>
      </c>
      <c r="CD173" s="22">
        <v>1572.626920495559</v>
      </c>
      <c r="CE173" s="22">
        <v>2205.3691275167785</v>
      </c>
      <c r="CF173" s="22">
        <v>3893.9417296130719</v>
      </c>
      <c r="CG173" s="63">
        <v>1769.5347455218096</v>
      </c>
      <c r="CH173" s="22">
        <v>2613.8490973342136</v>
      </c>
      <c r="CI173" s="63">
        <v>2576.6206292254928</v>
      </c>
      <c r="CJ173" s="22">
        <v>491.01851187486545</v>
      </c>
      <c r="CK173" s="22">
        <v>622.90958904109596</v>
      </c>
      <c r="CL173" s="22">
        <v>864.01416299948278</v>
      </c>
      <c r="CM173" s="22">
        <v>2125.6085093759507</v>
      </c>
      <c r="CN173" s="22">
        <v>1150.5767096987131</v>
      </c>
      <c r="CO173" s="22">
        <v>787.02104105303908</v>
      </c>
      <c r="CP173" s="22">
        <v>848.87021146319535</v>
      </c>
      <c r="CQ173" s="22">
        <v>949.04130742504174</v>
      </c>
      <c r="CR173" s="22">
        <v>541.15030517982302</v>
      </c>
      <c r="CS173" s="22">
        <v>446.42640564181096</v>
      </c>
      <c r="CT173" s="22">
        <v>2295.4398848806632</v>
      </c>
      <c r="CU173" s="22">
        <v>1440.0230695402911</v>
      </c>
      <c r="CV173" s="22">
        <v>505.29870241362408</v>
      </c>
      <c r="CW173" s="22">
        <v>607.54481813103519</v>
      </c>
      <c r="CX173" s="22">
        <v>2252.5980713416347</v>
      </c>
      <c r="CY173" s="22">
        <v>1292.7040428561372</v>
      </c>
      <c r="CZ173" s="63">
        <v>702.80765982719038</v>
      </c>
      <c r="DA173" s="22">
        <v>652.78744948532028</v>
      </c>
      <c r="DB173" s="22">
        <v>486.34076596487785</v>
      </c>
      <c r="DC173" s="22">
        <v>620.56991433323867</v>
      </c>
      <c r="DD173" s="22">
        <v>447.43750134674889</v>
      </c>
      <c r="DE173" s="22">
        <v>708.9837717369121</v>
      </c>
      <c r="DF173" s="22">
        <v>676.33116570067034</v>
      </c>
      <c r="DG173" s="22">
        <v>1410.1783536691744</v>
      </c>
      <c r="DH173" s="63">
        <v>695.72507468996628</v>
      </c>
      <c r="DI173" s="22">
        <v>2184.9042964961855</v>
      </c>
      <c r="DJ173" s="22">
        <v>1673.6174627416624</v>
      </c>
      <c r="DK173" s="22">
        <v>1445.3825309824063</v>
      </c>
      <c r="DL173" s="22">
        <v>3158.9463162612547</v>
      </c>
      <c r="DM173" s="22">
        <v>1695.372974505985</v>
      </c>
      <c r="DN173" s="22">
        <v>29777.137995023368</v>
      </c>
      <c r="DO173" s="22">
        <v>2120.7178997826259</v>
      </c>
      <c r="DP173" s="22">
        <v>649.56143799192796</v>
      </c>
      <c r="DQ173" s="22">
        <v>30523.411128614916</v>
      </c>
      <c r="DR173" s="22">
        <v>2373.8976621480338</v>
      </c>
      <c r="DS173" s="22">
        <v>2264.1319668888027</v>
      </c>
      <c r="DT173" s="22">
        <v>1784.4110944987974</v>
      </c>
      <c r="DU173" s="22">
        <v>16709.160250030505</v>
      </c>
      <c r="DV173" s="22">
        <v>917.51928611344545</v>
      </c>
      <c r="DW173" s="22">
        <v>997.03557312252963</v>
      </c>
      <c r="DX173" s="63">
        <v>1840.3141968998475</v>
      </c>
      <c r="DY173" s="63">
        <v>752.15444607323423</v>
      </c>
      <c r="DZ173" s="22">
        <v>1346.9402066263474</v>
      </c>
      <c r="EA173" s="22">
        <v>1076.1796700051161</v>
      </c>
      <c r="EB173" s="22">
        <v>1063.1270824377013</v>
      </c>
      <c r="EC173" s="22">
        <v>355.13351296833389</v>
      </c>
      <c r="ED173" s="22">
        <v>487.14247325852051</v>
      </c>
      <c r="EE173" s="22">
        <v>374.15207959929558</v>
      </c>
      <c r="EF173" s="22">
        <v>687.40817011650552</v>
      </c>
      <c r="EG173" s="22">
        <v>455.32131313520432</v>
      </c>
      <c r="EH173" s="22">
        <v>790.48633963473821</v>
      </c>
      <c r="EI173" s="22">
        <v>486.30554509330562</v>
      </c>
      <c r="EJ173" s="22">
        <v>580.94215410549589</v>
      </c>
      <c r="EK173" s="22">
        <v>1221.9629379804726</v>
      </c>
      <c r="EL173" s="22">
        <v>1058.0168966276985</v>
      </c>
      <c r="EM173" s="22">
        <v>1545.5161954570667</v>
      </c>
      <c r="EN173" s="22">
        <v>904.65416858636911</v>
      </c>
      <c r="EO173" s="22">
        <v>560.5800134539204</v>
      </c>
      <c r="EP173" s="22">
        <v>394.51289512445317</v>
      </c>
      <c r="EQ173" s="22">
        <v>3204.4274008780376</v>
      </c>
      <c r="ER173" s="22">
        <v>627.38917697381601</v>
      </c>
      <c r="ES173" s="22">
        <v>1133.5354406779845</v>
      </c>
      <c r="ET173" s="22">
        <v>316.73347661998508</v>
      </c>
      <c r="EU173" s="22">
        <v>305.69613282754898</v>
      </c>
      <c r="EV173" s="22">
        <v>771.24545339472934</v>
      </c>
      <c r="EW173" s="22">
        <v>369.99289970305517</v>
      </c>
      <c r="EX173" s="22">
        <v>1089.8555674542324</v>
      </c>
      <c r="EY173" s="22">
        <v>924.62441554137013</v>
      </c>
      <c r="EZ173" s="22">
        <v>971.56395689833994</v>
      </c>
      <c r="FA173" s="22">
        <v>331.84133739232061</v>
      </c>
      <c r="FB173" s="22">
        <v>464.49501335646204</v>
      </c>
      <c r="FC173" s="22">
        <v>477.21119863870069</v>
      </c>
      <c r="FD173" s="22">
        <v>2540.2406267258611</v>
      </c>
      <c r="FE173" s="22">
        <v>1458.0187449765776</v>
      </c>
      <c r="FF173" s="22">
        <v>1155.4554337020925</v>
      </c>
      <c r="FG173" s="22">
        <v>2175.6757464279558</v>
      </c>
      <c r="FH173" s="22">
        <v>629.64161816324349</v>
      </c>
      <c r="FI173" s="22">
        <v>791.82151354634323</v>
      </c>
      <c r="FJ173" s="22">
        <v>567.26607795234008</v>
      </c>
      <c r="FK173" s="22">
        <v>817.81160291074173</v>
      </c>
      <c r="FL173" s="22">
        <v>1281.4199509234793</v>
      </c>
      <c r="FM173" s="22">
        <v>2018.6800777797803</v>
      </c>
      <c r="FN173" s="22">
        <v>684.5663198421862</v>
      </c>
      <c r="FO173" s="22">
        <v>1097.6603394043138</v>
      </c>
      <c r="FP173" s="22">
        <v>2591.1064082425642</v>
      </c>
      <c r="FQ173" s="22">
        <v>836.98643094176305</v>
      </c>
      <c r="FR173" s="22">
        <v>745.22515208249524</v>
      </c>
      <c r="FS173" s="22">
        <v>465.94593369171582</v>
      </c>
      <c r="FT173" s="22">
        <v>583.73733943129275</v>
      </c>
      <c r="FU173" s="22">
        <v>1106.1750642215798</v>
      </c>
      <c r="FV173" s="22">
        <v>642.03063229914778</v>
      </c>
      <c r="FW173" s="22">
        <v>624.29891692784645</v>
      </c>
      <c r="FX173" s="22">
        <v>687.58738455392745</v>
      </c>
      <c r="FY173" s="22">
        <v>721.80365517304494</v>
      </c>
      <c r="FZ173" s="22">
        <v>773.70471159489898</v>
      </c>
      <c r="GA173" s="63">
        <v>911.59266761936135</v>
      </c>
      <c r="GB173" s="22"/>
      <c r="GC173" s="63">
        <v>2191.3436076125572</v>
      </c>
      <c r="GF173" s="63"/>
      <c r="GG173" s="63"/>
      <c r="GH173" s="63"/>
    </row>
    <row r="174" spans="1:190" ht="12.75" customHeight="1">
      <c r="A174" s="66">
        <v>1952</v>
      </c>
      <c r="B174" s="22">
        <v>3967.2206302401405</v>
      </c>
      <c r="C174" s="22">
        <v>5668.2364678385475</v>
      </c>
      <c r="D174" s="22">
        <v>6955.2376557452699</v>
      </c>
      <c r="E174" s="22">
        <v>4674.4896711893407</v>
      </c>
      <c r="F174" s="22">
        <v>5564.2599110781775</v>
      </c>
      <c r="G174" s="22">
        <v>4552.6020091530445</v>
      </c>
      <c r="H174" s="22">
        <v>3590.6027168740502</v>
      </c>
      <c r="I174" s="22">
        <v>6083.8059146282967</v>
      </c>
      <c r="J174" s="22">
        <v>5813.9216344623719</v>
      </c>
      <c r="K174" s="24">
        <v>6996.1135042044052</v>
      </c>
      <c r="L174" s="22">
        <v>9630.1142263759084</v>
      </c>
      <c r="M174" s="22">
        <v>7090.7198096371212</v>
      </c>
      <c r="N174" s="63">
        <v>5338.1955809750434</v>
      </c>
      <c r="O174" s="22">
        <v>3642.4226903998301</v>
      </c>
      <c r="P174" s="22">
        <v>2053.2117802993566</v>
      </c>
      <c r="Q174" s="22">
        <v>2161.3760182030364</v>
      </c>
      <c r="R174" s="22">
        <v>2558.4704939111807</v>
      </c>
      <c r="S174" s="22">
        <v>3964.4533512781513</v>
      </c>
      <c r="T174" s="68">
        <v>4889.0601779940662</v>
      </c>
      <c r="U174" s="22">
        <v>7417.8376962844768</v>
      </c>
      <c r="V174" s="22">
        <v>7796.2937526381165</v>
      </c>
      <c r="W174" s="22">
        <v>7833.0352051024829</v>
      </c>
      <c r="X174" s="22">
        <v>10315.544610385077</v>
      </c>
      <c r="Y174" s="63">
        <v>9949.9362353441156</v>
      </c>
      <c r="Z174" s="22">
        <v>1046.2330542598916</v>
      </c>
      <c r="AA174" s="22">
        <v>1893.2553326987277</v>
      </c>
      <c r="AB174" s="22">
        <v>3597.6345112118688</v>
      </c>
      <c r="AC174" s="22">
        <v>2761.9895245110079</v>
      </c>
      <c r="AD174" s="22">
        <v>2521.2090182814327</v>
      </c>
      <c r="AE174" s="22">
        <v>1333.0727600721589</v>
      </c>
      <c r="AF174" s="22">
        <v>1333.414292825272</v>
      </c>
      <c r="AG174" s="63">
        <v>2185.8039785360238</v>
      </c>
      <c r="AH174" s="70">
        <v>1187.8568385138155</v>
      </c>
      <c r="AI174" s="70">
        <v>1709.4321241063265</v>
      </c>
      <c r="AJ174" s="70">
        <v>1429.7061938780298</v>
      </c>
      <c r="AK174" s="70">
        <v>2347.4638128312554</v>
      </c>
      <c r="AL174" s="70">
        <v>1119.1313146915616</v>
      </c>
      <c r="AM174" s="70">
        <v>1234.4218622616997</v>
      </c>
      <c r="AN174" s="70">
        <v>587.56952568059569</v>
      </c>
      <c r="AO174" s="63">
        <v>1333.414292825272</v>
      </c>
      <c r="AP174" s="22" t="s">
        <v>345</v>
      </c>
      <c r="AQ174" s="22" t="s">
        <v>345</v>
      </c>
      <c r="AR174" s="63" t="s">
        <v>345</v>
      </c>
      <c r="AS174" s="22" t="s">
        <v>345</v>
      </c>
      <c r="AT174" s="22" t="s">
        <v>345</v>
      </c>
      <c r="AU174" s="22" t="s">
        <v>345</v>
      </c>
      <c r="AV174" s="22" t="s">
        <v>345</v>
      </c>
      <c r="AW174" s="22" t="s">
        <v>345</v>
      </c>
      <c r="AX174" s="22" t="s">
        <v>345</v>
      </c>
      <c r="AY174" s="22" t="s">
        <v>345</v>
      </c>
      <c r="AZ174" s="22" t="s">
        <v>345</v>
      </c>
      <c r="BA174" s="22" t="s">
        <v>345</v>
      </c>
      <c r="BB174" s="22" t="s">
        <v>345</v>
      </c>
      <c r="BC174" s="22" t="s">
        <v>345</v>
      </c>
      <c r="BD174" s="22" t="s">
        <v>345</v>
      </c>
      <c r="BE174" s="22" t="s">
        <v>345</v>
      </c>
      <c r="BF174" s="22" t="s">
        <v>345</v>
      </c>
      <c r="BG174" s="22" t="s">
        <v>345</v>
      </c>
      <c r="BH174" s="63">
        <v>2936.6411725386993</v>
      </c>
      <c r="BI174" s="22">
        <v>4717.4138594959904</v>
      </c>
      <c r="BJ174" s="22">
        <v>1752.2352345900965</v>
      </c>
      <c r="BK174" s="22">
        <v>3893.0318496927393</v>
      </c>
      <c r="BL174" s="22">
        <v>2214.4366533878733</v>
      </c>
      <c r="BM174" s="22">
        <v>2503.987733409253</v>
      </c>
      <c r="BN174" s="22">
        <v>2487.3842780069031</v>
      </c>
      <c r="BO174" s="22">
        <v>4956.5794408701422</v>
      </c>
      <c r="BP174" s="22">
        <v>7991.8111144120267</v>
      </c>
      <c r="BQ174" s="63">
        <v>2773.9556264358944</v>
      </c>
      <c r="BR174" s="22">
        <v>2030.6487497897385</v>
      </c>
      <c r="BS174" s="22">
        <v>2113.7472377166778</v>
      </c>
      <c r="BT174" s="22">
        <v>2206.6324810908227</v>
      </c>
      <c r="BU174" s="22">
        <v>1172.4585826296307</v>
      </c>
      <c r="BV174" s="22">
        <v>1746.5201673314552</v>
      </c>
      <c r="BW174" s="22">
        <v>1549.7842490815594</v>
      </c>
      <c r="BX174" s="22">
        <v>2024.005053695515</v>
      </c>
      <c r="BY174" s="22">
        <v>1091.3356271504535</v>
      </c>
      <c r="BZ174" s="22">
        <v>1356.2199290521685</v>
      </c>
      <c r="CA174" s="22">
        <v>1504.1073701261137</v>
      </c>
      <c r="CB174" s="22">
        <v>1899.999142212577</v>
      </c>
      <c r="CC174" s="22">
        <v>1900.9020508892859</v>
      </c>
      <c r="CD174" s="22">
        <v>1505.9040694759738</v>
      </c>
      <c r="CE174" s="22">
        <v>2341.2662775033677</v>
      </c>
      <c r="CF174" s="22">
        <v>3940.5597043071584</v>
      </c>
      <c r="CG174" s="63">
        <v>1825.492872614059</v>
      </c>
      <c r="CH174" s="22">
        <v>2697.032553822256</v>
      </c>
      <c r="CI174" s="63">
        <v>2589.7419006172145</v>
      </c>
      <c r="CJ174" s="22">
        <v>537.61403385421249</v>
      </c>
      <c r="CK174" s="22">
        <v>629.43010752688167</v>
      </c>
      <c r="CL174" s="22">
        <v>900.86370114749991</v>
      </c>
      <c r="CM174" s="22">
        <v>2336.4246820965195</v>
      </c>
      <c r="CN174" s="22">
        <v>1185.8534885123202</v>
      </c>
      <c r="CO174" s="22">
        <v>835.27584176704784</v>
      </c>
      <c r="CP174" s="22">
        <v>869.11788316083278</v>
      </c>
      <c r="CQ174" s="22">
        <v>1028.2654712987173</v>
      </c>
      <c r="CR174" s="22">
        <v>548.31396654815546</v>
      </c>
      <c r="CS174" s="22">
        <v>449.29972596598566</v>
      </c>
      <c r="CT174" s="22">
        <v>2377.3460651959167</v>
      </c>
      <c r="CU174" s="22">
        <v>1471.4646986283224</v>
      </c>
      <c r="CV174" s="22">
        <v>517.0684873982525</v>
      </c>
      <c r="CW174" s="22">
        <v>595.57554485790354</v>
      </c>
      <c r="CX174" s="22">
        <v>2279.5031055900622</v>
      </c>
      <c r="CY174" s="22">
        <v>1312.6137739442474</v>
      </c>
      <c r="CZ174" s="63">
        <v>743.30353352830161</v>
      </c>
      <c r="DA174" s="22">
        <v>663.5939493430111</v>
      </c>
      <c r="DB174" s="22">
        <v>504.4914223675475</v>
      </c>
      <c r="DC174" s="22">
        <v>627.91605441871013</v>
      </c>
      <c r="DD174" s="22">
        <v>462.1170205192447</v>
      </c>
      <c r="DE174" s="22">
        <v>752.91963623435061</v>
      </c>
      <c r="DF174" s="22">
        <v>693.75973236243806</v>
      </c>
      <c r="DG174" s="22">
        <v>1467.1938229185905</v>
      </c>
      <c r="DH174" s="63">
        <v>718.06879918122354</v>
      </c>
      <c r="DI174" s="22">
        <v>2267.3317317551873</v>
      </c>
      <c r="DJ174" s="22">
        <v>1628.9760367131171</v>
      </c>
      <c r="DK174" s="22">
        <v>1556.5179994384459</v>
      </c>
      <c r="DL174" s="22">
        <v>3028.9918288895483</v>
      </c>
      <c r="DM174" s="22">
        <v>1725.8966073800366</v>
      </c>
      <c r="DN174" s="22">
        <v>30023.395647321428</v>
      </c>
      <c r="DO174" s="22">
        <v>2193.1954040150172</v>
      </c>
      <c r="DP174" s="22">
        <v>677.41423727297047</v>
      </c>
      <c r="DQ174" s="22">
        <v>30107.414902463468</v>
      </c>
      <c r="DR174" s="22">
        <v>2469.8071256408093</v>
      </c>
      <c r="DS174" s="22">
        <v>2786.3265504546357</v>
      </c>
      <c r="DT174" s="22">
        <v>1947.0961014589302</v>
      </c>
      <c r="DU174" s="22">
        <v>17246.392677759224</v>
      </c>
      <c r="DV174" s="22">
        <v>923.53268962365564</v>
      </c>
      <c r="DW174" s="22">
        <v>1034.3137254901962</v>
      </c>
      <c r="DX174" s="63">
        <v>1937.0758013752311</v>
      </c>
      <c r="DY174" s="63">
        <v>794.80395902056102</v>
      </c>
      <c r="DZ174" s="22">
        <v>1375.860182068358</v>
      </c>
      <c r="EA174" s="22">
        <v>1101.1094977782871</v>
      </c>
      <c r="EB174" s="22">
        <v>1042.700760725965</v>
      </c>
      <c r="EC174" s="22">
        <v>359.48231288398597</v>
      </c>
      <c r="ED174" s="22">
        <v>499.64885088027972</v>
      </c>
      <c r="EE174" s="22">
        <v>379.21723137010463</v>
      </c>
      <c r="EF174" s="22">
        <v>703.78072461725549</v>
      </c>
      <c r="EG174" s="22">
        <v>461.12296185339414</v>
      </c>
      <c r="EH174" s="22">
        <v>808.97464507388383</v>
      </c>
      <c r="EI174" s="22">
        <v>496.93155019530565</v>
      </c>
      <c r="EJ174" s="22">
        <v>587.40808234808026</v>
      </c>
      <c r="EK174" s="22">
        <v>1245.0150764797461</v>
      </c>
      <c r="EL174" s="22">
        <v>1075.0691773769474</v>
      </c>
      <c r="EM174" s="22">
        <v>1553.9672225031948</v>
      </c>
      <c r="EN174" s="22">
        <v>900.02274996604729</v>
      </c>
      <c r="EO174" s="22">
        <v>571.52338636824538</v>
      </c>
      <c r="EP174" s="22">
        <v>398.94780054076375</v>
      </c>
      <c r="EQ174" s="22">
        <v>3302.3084407773772</v>
      </c>
      <c r="ER174" s="22">
        <v>631.87162215879425</v>
      </c>
      <c r="ES174" s="22">
        <v>1083.9663750046834</v>
      </c>
      <c r="ET174" s="22">
        <v>321.73175651470433</v>
      </c>
      <c r="EU174" s="22">
        <v>322.872398355538</v>
      </c>
      <c r="EV174" s="22">
        <v>667.22781681415938</v>
      </c>
      <c r="EW174" s="22">
        <v>375.33078454236158</v>
      </c>
      <c r="EX174" s="22">
        <v>1096.9433852113036</v>
      </c>
      <c r="EY174" s="22">
        <v>963.00095417507976</v>
      </c>
      <c r="EZ174" s="22">
        <v>991.75468015692331</v>
      </c>
      <c r="FA174" s="22">
        <v>339.40530867793262</v>
      </c>
      <c r="FB174" s="22">
        <v>472.07963640148671</v>
      </c>
      <c r="FC174" s="22">
        <v>490.4394374157045</v>
      </c>
      <c r="FD174" s="22">
        <v>2528.4544525589749</v>
      </c>
      <c r="FE174" s="22">
        <v>1459.7729378481222</v>
      </c>
      <c r="FF174" s="22">
        <v>1178.1077824473259</v>
      </c>
      <c r="FG174" s="22">
        <v>2191.3245548895384</v>
      </c>
      <c r="FH174" s="22">
        <v>642.03283231701141</v>
      </c>
      <c r="FI174" s="22">
        <v>830.25121767741393</v>
      </c>
      <c r="FJ174" s="22">
        <v>573.66696443366902</v>
      </c>
      <c r="FK174" s="22">
        <v>816.51697188848709</v>
      </c>
      <c r="FL174" s="22">
        <v>1303.2454372581653</v>
      </c>
      <c r="FM174" s="22">
        <v>2049.663573418431</v>
      </c>
      <c r="FN174" s="22">
        <v>696.5772006078588</v>
      </c>
      <c r="FO174" s="22">
        <v>1111.9931428408613</v>
      </c>
      <c r="FP174" s="22">
        <v>2618.9923806008483</v>
      </c>
      <c r="FQ174" s="22">
        <v>854.77176810660694</v>
      </c>
      <c r="FR174" s="22">
        <v>751.16451832060591</v>
      </c>
      <c r="FS174" s="22">
        <v>464.15102560185056</v>
      </c>
      <c r="FT174" s="22">
        <v>593.14559912933998</v>
      </c>
      <c r="FU174" s="22">
        <v>1219.7995302428299</v>
      </c>
      <c r="FV174" s="22">
        <v>664.14245565598117</v>
      </c>
      <c r="FW174" s="22">
        <v>668.34846688876246</v>
      </c>
      <c r="FX174" s="22">
        <v>714.83056971052645</v>
      </c>
      <c r="FY174" s="22">
        <v>724.46198473371635</v>
      </c>
      <c r="FZ174" s="22">
        <v>790.65496837380135</v>
      </c>
      <c r="GA174" s="63">
        <v>926.60383327872671</v>
      </c>
      <c r="GB174" s="22"/>
      <c r="GC174" s="63">
        <v>2250.2488787655466</v>
      </c>
      <c r="GF174" s="63"/>
      <c r="GG174" s="63"/>
      <c r="GH174" s="63"/>
    </row>
    <row r="175" spans="1:190" ht="12.75" customHeight="1">
      <c r="A175" s="66">
        <v>1953</v>
      </c>
      <c r="B175" s="22">
        <v>4137.0458463439427</v>
      </c>
      <c r="C175" s="22">
        <v>5818.1520739705393</v>
      </c>
      <c r="D175" s="22">
        <v>7291.5903764464629</v>
      </c>
      <c r="E175" s="22">
        <v>4651.6403343479742</v>
      </c>
      <c r="F175" s="22">
        <v>5683.9406828371075</v>
      </c>
      <c r="G175" s="22">
        <v>4905.0875974022574</v>
      </c>
      <c r="H175" s="22">
        <v>3829.8209343635153</v>
      </c>
      <c r="I175" s="22">
        <v>6542.5327526897463</v>
      </c>
      <c r="J175" s="22">
        <v>5985.1894483682881</v>
      </c>
      <c r="K175" s="24">
        <v>7144.570282759717</v>
      </c>
      <c r="L175" s="22">
        <v>9840.3034030340295</v>
      </c>
      <c r="M175" s="22">
        <v>7345.7988259245349</v>
      </c>
      <c r="N175" s="63">
        <v>5588.2921822777198</v>
      </c>
      <c r="O175" s="22">
        <v>3746.8051386501115</v>
      </c>
      <c r="P175" s="22">
        <v>2309.4256881872357</v>
      </c>
      <c r="Q175" s="22">
        <v>2297.9502153526946</v>
      </c>
      <c r="R175" s="22">
        <v>2527.6238183638125</v>
      </c>
      <c r="S175" s="22">
        <v>4089.7196546741375</v>
      </c>
      <c r="T175" s="68">
        <v>5107.2838914365802</v>
      </c>
      <c r="U175" s="22">
        <v>7505.2574395535557</v>
      </c>
      <c r="V175" s="22">
        <v>7855.8516668286611</v>
      </c>
      <c r="W175" s="22">
        <v>7984.2590991792003</v>
      </c>
      <c r="X175" s="22">
        <v>10612.608000799082</v>
      </c>
      <c r="Y175" s="63">
        <v>10220.301215384823</v>
      </c>
      <c r="Z175" s="22">
        <v>1088.5374195197353</v>
      </c>
      <c r="AA175" s="22">
        <v>2085.0747706468173</v>
      </c>
      <c r="AB175" s="22">
        <v>3544.2148811752504</v>
      </c>
      <c r="AC175" s="22">
        <v>2785.5050743421866</v>
      </c>
      <c r="AD175" s="22">
        <v>2617.6495686431499</v>
      </c>
      <c r="AE175" s="22">
        <v>1411.1117706416571</v>
      </c>
      <c r="AF175" s="22">
        <v>1436.0701440649038</v>
      </c>
      <c r="AG175" s="63">
        <v>2257.8298280816239</v>
      </c>
      <c r="AH175" s="70">
        <v>1178.0370226260993</v>
      </c>
      <c r="AI175" s="70">
        <v>1843.3360942783677</v>
      </c>
      <c r="AJ175" s="70">
        <v>1489.7854130373128</v>
      </c>
      <c r="AK175" s="70">
        <v>2450.859241088031</v>
      </c>
      <c r="AL175" s="70">
        <v>984.8522970822429</v>
      </c>
      <c r="AM175" s="70">
        <v>1408.8288606674209</v>
      </c>
      <c r="AN175" s="70">
        <v>736.64191891416351</v>
      </c>
      <c r="AO175" s="63">
        <v>1436.0701440649038</v>
      </c>
      <c r="AP175" s="22" t="s">
        <v>345</v>
      </c>
      <c r="AQ175" s="22" t="s">
        <v>345</v>
      </c>
      <c r="AR175" s="63" t="s">
        <v>345</v>
      </c>
      <c r="AS175" s="22" t="s">
        <v>345</v>
      </c>
      <c r="AT175" s="22" t="s">
        <v>345</v>
      </c>
      <c r="AU175" s="22" t="s">
        <v>345</v>
      </c>
      <c r="AV175" s="22" t="s">
        <v>345</v>
      </c>
      <c r="AW175" s="22" t="s">
        <v>345</v>
      </c>
      <c r="AX175" s="22" t="s">
        <v>345</v>
      </c>
      <c r="AY175" s="22" t="s">
        <v>345</v>
      </c>
      <c r="AZ175" s="22" t="s">
        <v>345</v>
      </c>
      <c r="BA175" s="22" t="s">
        <v>345</v>
      </c>
      <c r="BB175" s="22" t="s">
        <v>345</v>
      </c>
      <c r="BC175" s="22" t="s">
        <v>345</v>
      </c>
      <c r="BD175" s="22" t="s">
        <v>345</v>
      </c>
      <c r="BE175" s="22" t="s">
        <v>345</v>
      </c>
      <c r="BF175" s="22" t="s">
        <v>345</v>
      </c>
      <c r="BG175" s="22" t="s">
        <v>345</v>
      </c>
      <c r="BH175" s="63">
        <v>3012.5866809291156</v>
      </c>
      <c r="BI175" s="22">
        <v>4874.4938240833544</v>
      </c>
      <c r="BJ175" s="22">
        <v>1784.1685211244628</v>
      </c>
      <c r="BK175" s="22">
        <v>4112.1311815961726</v>
      </c>
      <c r="BL175" s="22">
        <v>2276.6170502820514</v>
      </c>
      <c r="BM175" s="22">
        <v>2439.0873479626798</v>
      </c>
      <c r="BN175" s="22">
        <v>2578.5644003352727</v>
      </c>
      <c r="BO175" s="22">
        <v>5138.5337489929589</v>
      </c>
      <c r="BP175" s="22">
        <v>7956.457398225918</v>
      </c>
      <c r="BQ175" s="63">
        <v>2814.3744936587141</v>
      </c>
      <c r="BR175" s="22">
        <v>1800.0195587863775</v>
      </c>
      <c r="BS175" s="22">
        <v>2352.712972146006</v>
      </c>
      <c r="BT175" s="22">
        <v>1900.3729443151733</v>
      </c>
      <c r="BU175" s="22">
        <v>1122.6512007579843</v>
      </c>
      <c r="BV175" s="22">
        <v>1760.7451929331501</v>
      </c>
      <c r="BW175" s="22">
        <v>1615.9075426486208</v>
      </c>
      <c r="BX175" s="22">
        <v>2032.1199143468948</v>
      </c>
      <c r="BY175" s="22">
        <v>1039.3846153846152</v>
      </c>
      <c r="BZ175" s="22">
        <v>1421.0564722721156</v>
      </c>
      <c r="CA175" s="22">
        <v>1691.0659038664294</v>
      </c>
      <c r="CB175" s="22">
        <v>1887.6184547162998</v>
      </c>
      <c r="CC175" s="22">
        <v>1969.4695839066794</v>
      </c>
      <c r="CD175" s="22">
        <v>1508.6836953861196</v>
      </c>
      <c r="CE175" s="22">
        <v>2470.5081669691472</v>
      </c>
      <c r="CF175" s="22">
        <v>3954.0026536930568</v>
      </c>
      <c r="CG175" s="63">
        <v>1775.5123097182429</v>
      </c>
      <c r="CH175" s="22">
        <v>2785.9248570136947</v>
      </c>
      <c r="CI175" s="63">
        <v>2614.0162652178924</v>
      </c>
      <c r="CJ175" s="22">
        <v>552.17668002545633</v>
      </c>
      <c r="CK175" s="22">
        <v>656.89445910290237</v>
      </c>
      <c r="CL175" s="22">
        <v>913.17477612088499</v>
      </c>
      <c r="CM175" s="22">
        <v>2474.3436961037883</v>
      </c>
      <c r="CN175" s="22">
        <v>1253.6743539779898</v>
      </c>
      <c r="CO175" s="22">
        <v>1071.676293551747</v>
      </c>
      <c r="CP175" s="22">
        <v>935.25096659749045</v>
      </c>
      <c r="CQ175" s="22">
        <v>1084.4343021859236</v>
      </c>
      <c r="CR175" s="22">
        <v>547.12276318819886</v>
      </c>
      <c r="CS175" s="22">
        <v>454.09020588935147</v>
      </c>
      <c r="CT175" s="22">
        <v>2459.6378556774598</v>
      </c>
      <c r="CU175" s="22">
        <v>1439.9023689330925</v>
      </c>
      <c r="CV175" s="22">
        <v>542.8651751559122</v>
      </c>
      <c r="CW175" s="22">
        <v>637.25703675076431</v>
      </c>
      <c r="CX175" s="22">
        <v>2314.1466689041786</v>
      </c>
      <c r="CY175" s="22">
        <v>1298.6875697689156</v>
      </c>
      <c r="CZ175" s="63">
        <v>774.33231630465332</v>
      </c>
      <c r="DA175" s="22">
        <v>692.03893940862577</v>
      </c>
      <c r="DB175" s="22">
        <v>497.37040350837435</v>
      </c>
      <c r="DC175" s="22">
        <v>634.94068040383638</v>
      </c>
      <c r="DD175" s="22">
        <v>475.58889456919269</v>
      </c>
      <c r="DE175" s="22">
        <v>965.98166429736193</v>
      </c>
      <c r="DF175" s="22">
        <v>712.24117083258272</v>
      </c>
      <c r="DG175" s="22">
        <v>1467.6101346251901</v>
      </c>
      <c r="DH175" s="63">
        <v>764.76476692606684</v>
      </c>
      <c r="DI175" s="22">
        <v>2350.8108510828602</v>
      </c>
      <c r="DJ175" s="22">
        <v>1587.6182467159658</v>
      </c>
      <c r="DK175" s="22">
        <v>2129.0192048484796</v>
      </c>
      <c r="DL175" s="22">
        <v>2910.3031301216361</v>
      </c>
      <c r="DM175" s="22">
        <v>1756.5856611994961</v>
      </c>
      <c r="DN175" s="22">
        <v>31361.241243878347</v>
      </c>
      <c r="DO175" s="22">
        <v>2457.3570231342233</v>
      </c>
      <c r="DP175" s="22">
        <v>706.5772683443829</v>
      </c>
      <c r="DQ175" s="22">
        <v>30919.213717391991</v>
      </c>
      <c r="DR175" s="22">
        <v>2664.3717851131614</v>
      </c>
      <c r="DS175" s="22">
        <v>3084.1572033878178</v>
      </c>
      <c r="DT175" s="22">
        <v>2108.055726817563</v>
      </c>
      <c r="DU175" s="22">
        <v>18417.52233373054</v>
      </c>
      <c r="DV175" s="22">
        <v>930.14610130721815</v>
      </c>
      <c r="DW175" s="22">
        <v>1073.9299610894941</v>
      </c>
      <c r="DX175" s="63">
        <v>2074.3510893197708</v>
      </c>
      <c r="DY175" s="63">
        <v>831.40815833879969</v>
      </c>
      <c r="DZ175" s="22">
        <v>1368.7431293930856</v>
      </c>
      <c r="EA175" s="22">
        <v>1125.5659270024034</v>
      </c>
      <c r="EB175" s="22">
        <v>993.73466082426478</v>
      </c>
      <c r="EC175" s="22">
        <v>365.65649461651526</v>
      </c>
      <c r="ED175" s="22">
        <v>512.29656968621953</v>
      </c>
      <c r="EE175" s="22">
        <v>387.75028421274834</v>
      </c>
      <c r="EF175" s="22">
        <v>720.03753871396668</v>
      </c>
      <c r="EG175" s="22">
        <v>467.0094045194129</v>
      </c>
      <c r="EH175" s="22">
        <v>826.99950347173751</v>
      </c>
      <c r="EI175" s="22">
        <v>507.36375482978337</v>
      </c>
      <c r="EJ175" s="22">
        <v>597.90050559608483</v>
      </c>
      <c r="EK175" s="22">
        <v>1267.2945736130016</v>
      </c>
      <c r="EL175" s="22">
        <v>1092.0115080451797</v>
      </c>
      <c r="EM175" s="22">
        <v>1574.8937415528685</v>
      </c>
      <c r="EN175" s="22">
        <v>894.2667668850529</v>
      </c>
      <c r="EO175" s="22">
        <v>586.62495111458747</v>
      </c>
      <c r="EP175" s="22">
        <v>414.86658334798909</v>
      </c>
      <c r="EQ175" s="22">
        <v>3401.3027750901633</v>
      </c>
      <c r="ER175" s="22">
        <v>640.49054687341163</v>
      </c>
      <c r="ES175" s="22">
        <v>1201.8009806447242</v>
      </c>
      <c r="ET175" s="22">
        <v>328.54075850224763</v>
      </c>
      <c r="EU175" s="22">
        <v>341.51940776161422</v>
      </c>
      <c r="EV175" s="22">
        <v>632.75588668184923</v>
      </c>
      <c r="EW175" s="22">
        <v>384.33599800790142</v>
      </c>
      <c r="EX175" s="22">
        <v>1112.9396196325263</v>
      </c>
      <c r="EY175" s="22">
        <v>948.81801803514804</v>
      </c>
      <c r="EZ175" s="22">
        <v>1011.5227700635996</v>
      </c>
      <c r="FA175" s="22">
        <v>347.03749076536627</v>
      </c>
      <c r="FB175" s="22">
        <v>480.04965498025962</v>
      </c>
      <c r="FC175" s="22">
        <v>503.57096199685969</v>
      </c>
      <c r="FD175" s="22">
        <v>2530.3552739024467</v>
      </c>
      <c r="FE175" s="22">
        <v>1468.4836003490575</v>
      </c>
      <c r="FF175" s="22">
        <v>1199.0607686453095</v>
      </c>
      <c r="FG175" s="22">
        <v>2222.6735566866605</v>
      </c>
      <c r="FH175" s="22">
        <v>654.17573490604741</v>
      </c>
      <c r="FI175" s="22">
        <v>831.26513085444492</v>
      </c>
      <c r="FJ175" s="22">
        <v>583.87581600873727</v>
      </c>
      <c r="FK175" s="22">
        <v>816.66666666666663</v>
      </c>
      <c r="FL175" s="22">
        <v>1324.3135303992963</v>
      </c>
      <c r="FM175" s="22">
        <v>2084.0456005547476</v>
      </c>
      <c r="FN175" s="22">
        <v>713.73141860941564</v>
      </c>
      <c r="FO175" s="22">
        <v>1132.4680733357575</v>
      </c>
      <c r="FP175" s="22">
        <v>2674.9482926436626</v>
      </c>
      <c r="FQ175" s="22">
        <v>870.98420769578672</v>
      </c>
      <c r="FR175" s="22">
        <v>762.29618149193595</v>
      </c>
      <c r="FS175" s="22">
        <v>436.7559565690193</v>
      </c>
      <c r="FT175" s="22">
        <v>602.19190360128619</v>
      </c>
      <c r="FU175" s="22">
        <v>1243.5928330514391</v>
      </c>
      <c r="FV175" s="22">
        <v>675.0621017894623</v>
      </c>
      <c r="FW175" s="22">
        <v>692.74565562768657</v>
      </c>
      <c r="FX175" s="22">
        <v>743.05527303375709</v>
      </c>
      <c r="FY175" s="22">
        <v>759.64433352021501</v>
      </c>
      <c r="FZ175" s="22">
        <v>827.31099593644296</v>
      </c>
      <c r="GA175" s="63">
        <v>940.24625352751104</v>
      </c>
      <c r="GB175" s="22"/>
      <c r="GC175" s="63">
        <v>2319.9978076117582</v>
      </c>
      <c r="GF175" s="63"/>
      <c r="GG175" s="63"/>
      <c r="GH175" s="63"/>
    </row>
    <row r="176" spans="1:190" ht="12.75" customHeight="1">
      <c r="A176" s="66">
        <v>1954</v>
      </c>
      <c r="B176" s="22">
        <v>4554.7619675430533</v>
      </c>
      <c r="C176" s="22">
        <v>6029.1086221480427</v>
      </c>
      <c r="D176" s="22">
        <v>7371.3118474807079</v>
      </c>
      <c r="E176" s="22">
        <v>5001.5524612481795</v>
      </c>
      <c r="F176" s="22">
        <v>5915.1795901601936</v>
      </c>
      <c r="G176" s="22">
        <v>5246.7996309904738</v>
      </c>
      <c r="H176" s="22">
        <v>3947.2123425229397</v>
      </c>
      <c r="I176" s="22">
        <v>6906.8653218255031</v>
      </c>
      <c r="J176" s="22">
        <v>6225.5033348584338</v>
      </c>
      <c r="K176" s="24">
        <v>7402.103558748955</v>
      </c>
      <c r="L176" s="22">
        <v>10287.076486102658</v>
      </c>
      <c r="M176" s="22">
        <v>7619.2061459667093</v>
      </c>
      <c r="N176" s="63">
        <v>5849.7076110141043</v>
      </c>
      <c r="O176" s="22">
        <v>3793.9654089238888</v>
      </c>
      <c r="P176" s="22">
        <v>2358.295753471376</v>
      </c>
      <c r="Q176" s="22">
        <v>2393.3921062082227</v>
      </c>
      <c r="R176" s="22">
        <v>2695.5914219113129</v>
      </c>
      <c r="S176" s="22">
        <v>4177.7285023280128</v>
      </c>
      <c r="T176" s="68">
        <v>5346.3065577627649</v>
      </c>
      <c r="U176" s="22">
        <v>7790.5855648770294</v>
      </c>
      <c r="V176" s="22">
        <v>8743.398132339822</v>
      </c>
      <c r="W176" s="22">
        <v>7699.4188822188444</v>
      </c>
      <c r="X176" s="22">
        <v>10359.108363083189</v>
      </c>
      <c r="Y176" s="63">
        <v>9999.5553133154863</v>
      </c>
      <c r="Z176" s="22">
        <v>1120.4879296250801</v>
      </c>
      <c r="AA176" s="22">
        <v>2024.6960240571887</v>
      </c>
      <c r="AB176" s="22">
        <v>3651.5657193762127</v>
      </c>
      <c r="AC176" s="22">
        <v>2850.2389601193831</v>
      </c>
      <c r="AD176" s="22">
        <v>2714.7738394029993</v>
      </c>
      <c r="AE176" s="22">
        <v>1496.0680751173709</v>
      </c>
      <c r="AF176" s="22">
        <v>1464.5008903667785</v>
      </c>
      <c r="AG176" s="63">
        <v>2324.4605204675504</v>
      </c>
      <c r="AH176" s="70">
        <v>1159.2000964190609</v>
      </c>
      <c r="AI176" s="70">
        <v>1993.5113288410212</v>
      </c>
      <c r="AJ176" s="70">
        <v>1522.2821149047963</v>
      </c>
      <c r="AK176" s="70">
        <v>2758.335767124518</v>
      </c>
      <c r="AL176" s="70">
        <v>992.45940207199328</v>
      </c>
      <c r="AM176" s="70">
        <v>1344.5342271816605</v>
      </c>
      <c r="AN176" s="70">
        <v>694.26569000165364</v>
      </c>
      <c r="AO176" s="63">
        <v>1464.5008903667785</v>
      </c>
      <c r="AP176" s="22" t="s">
        <v>345</v>
      </c>
      <c r="AQ176" s="22" t="s">
        <v>345</v>
      </c>
      <c r="AR176" s="63" t="s">
        <v>345</v>
      </c>
      <c r="AS176" s="22" t="s">
        <v>345</v>
      </c>
      <c r="AT176" s="22" t="s">
        <v>345</v>
      </c>
      <c r="AU176" s="22" t="s">
        <v>345</v>
      </c>
      <c r="AV176" s="22" t="s">
        <v>345</v>
      </c>
      <c r="AW176" s="22" t="s">
        <v>345</v>
      </c>
      <c r="AX176" s="22" t="s">
        <v>345</v>
      </c>
      <c r="AY176" s="22" t="s">
        <v>345</v>
      </c>
      <c r="AZ176" s="22" t="s">
        <v>345</v>
      </c>
      <c r="BA176" s="22" t="s">
        <v>345</v>
      </c>
      <c r="BB176" s="22" t="s">
        <v>345</v>
      </c>
      <c r="BC176" s="22" t="s">
        <v>345</v>
      </c>
      <c r="BD176" s="22" t="s">
        <v>345</v>
      </c>
      <c r="BE176" s="22" t="s">
        <v>345</v>
      </c>
      <c r="BF176" s="22" t="s">
        <v>345</v>
      </c>
      <c r="BG176" s="22" t="s">
        <v>345</v>
      </c>
      <c r="BH176" s="63">
        <v>3106.1358680059761</v>
      </c>
      <c r="BI176" s="22">
        <v>4979.8286477818019</v>
      </c>
      <c r="BJ176" s="22">
        <v>1847.5986493506441</v>
      </c>
      <c r="BK176" s="22">
        <v>3907.2538063020975</v>
      </c>
      <c r="BL176" s="22">
        <v>2358.4556241173932</v>
      </c>
      <c r="BM176" s="22">
        <v>2605.1411376780075</v>
      </c>
      <c r="BN176" s="22">
        <v>2582.8104652539359</v>
      </c>
      <c r="BO176" s="22">
        <v>5390.7913645462222</v>
      </c>
      <c r="BP176" s="22">
        <v>8417.386109319239</v>
      </c>
      <c r="BQ176" s="63">
        <v>2909.3002380659846</v>
      </c>
      <c r="BR176" s="22">
        <v>1798.8223895553963</v>
      </c>
      <c r="BS176" s="22">
        <v>2289.2252456766346</v>
      </c>
      <c r="BT176" s="22">
        <v>1956.7221913369872</v>
      </c>
      <c r="BU176" s="22">
        <v>1150.0769295473208</v>
      </c>
      <c r="BV176" s="22">
        <v>1877.0257476231684</v>
      </c>
      <c r="BW176" s="22">
        <v>1589.4900011767136</v>
      </c>
      <c r="BX176" s="22">
        <v>2004.4431279620851</v>
      </c>
      <c r="BY176" s="22">
        <v>1105.2631578947369</v>
      </c>
      <c r="BZ176" s="22">
        <v>1299.8468614036731</v>
      </c>
      <c r="CA176" s="22">
        <v>1858.1547235764879</v>
      </c>
      <c r="CB176" s="22">
        <v>2002.2121214567705</v>
      </c>
      <c r="CC176" s="22">
        <v>1992.7598759880048</v>
      </c>
      <c r="CD176" s="22">
        <v>1495.1711824657643</v>
      </c>
      <c r="CE176" s="22">
        <v>2560.5239385727191</v>
      </c>
      <c r="CF176" s="22">
        <v>3913.9784946236559</v>
      </c>
      <c r="CG176" s="63">
        <v>1809.7693195798563</v>
      </c>
      <c r="CH176" s="22">
        <v>2871.0896019448619</v>
      </c>
      <c r="CI176" s="63">
        <v>2697.8494069731128</v>
      </c>
      <c r="CJ176" s="22">
        <v>556.93672204397706</v>
      </c>
      <c r="CK176" s="22">
        <v>671.66321243523316</v>
      </c>
      <c r="CL176" s="22">
        <v>962.18852920965969</v>
      </c>
      <c r="CM176" s="22">
        <v>2581.8698745064607</v>
      </c>
      <c r="CN176" s="22">
        <v>1308.0953635431122</v>
      </c>
      <c r="CO176" s="22">
        <v>1123.9561752110981</v>
      </c>
      <c r="CP176" s="22">
        <v>898.43611899224572</v>
      </c>
      <c r="CQ176" s="22">
        <v>1145.3387376954256</v>
      </c>
      <c r="CR176" s="22">
        <v>547.01307933564419</v>
      </c>
      <c r="CS176" s="22">
        <v>419.35782756237768</v>
      </c>
      <c r="CT176" s="22">
        <v>2545.9850310795382</v>
      </c>
      <c r="CU176" s="22">
        <v>1490.257059859244</v>
      </c>
      <c r="CV176" s="22">
        <v>548.54933489592599</v>
      </c>
      <c r="CW176" s="22">
        <v>636.42349684865121</v>
      </c>
      <c r="CX176" s="22">
        <v>2320.141003044384</v>
      </c>
      <c r="CY176" s="22">
        <v>1296.3811377075817</v>
      </c>
      <c r="CZ176" s="63">
        <v>791.13664668510864</v>
      </c>
      <c r="DA176" s="22">
        <v>694.1701167039854</v>
      </c>
      <c r="DB176" s="22">
        <v>541.84702866918713</v>
      </c>
      <c r="DC176" s="22">
        <v>641.65237770036902</v>
      </c>
      <c r="DD176" s="22">
        <v>490.29375358512209</v>
      </c>
      <c r="DE176" s="22">
        <v>1012.9721803050816</v>
      </c>
      <c r="DF176" s="22">
        <v>732.08306629023195</v>
      </c>
      <c r="DG176" s="22">
        <v>1489.4541763802092</v>
      </c>
      <c r="DH176" s="63">
        <v>787.10632523061656</v>
      </c>
      <c r="DI176" s="22">
        <v>2435.6757450686118</v>
      </c>
      <c r="DJ176" s="22">
        <v>1545.6691263461541</v>
      </c>
      <c r="DK176" s="22">
        <v>2463.2210254742517</v>
      </c>
      <c r="DL176" s="22">
        <v>3374.3714949244213</v>
      </c>
      <c r="DM176" s="22">
        <v>1786.8304977060568</v>
      </c>
      <c r="DN176" s="22">
        <v>33199.895163702648</v>
      </c>
      <c r="DO176" s="22">
        <v>2745.0313299060003</v>
      </c>
      <c r="DP176" s="22">
        <v>735.89964068461609</v>
      </c>
      <c r="DQ176" s="22">
        <v>32302.488174156799</v>
      </c>
      <c r="DR176" s="22">
        <v>2911.8931971289421</v>
      </c>
      <c r="DS176" s="22">
        <v>3452.9956837398186</v>
      </c>
      <c r="DT176" s="22">
        <v>1992.727781673374</v>
      </c>
      <c r="DU176" s="22">
        <v>19884.258138884597</v>
      </c>
      <c r="DV176" s="22">
        <v>935.7812551330353</v>
      </c>
      <c r="DW176" s="22">
        <v>1116.7953667953668</v>
      </c>
      <c r="DX176" s="63">
        <v>2118.5154166927146</v>
      </c>
      <c r="DY176" s="63">
        <v>849.91800820869594</v>
      </c>
      <c r="DZ176" s="22">
        <v>1436.9901489786089</v>
      </c>
      <c r="EA176" s="22">
        <v>1079.2818954420707</v>
      </c>
      <c r="EB176" s="22">
        <v>1002.0163541174893</v>
      </c>
      <c r="EC176" s="22">
        <v>371.8371087484324</v>
      </c>
      <c r="ED176" s="22">
        <v>525.53094497232792</v>
      </c>
      <c r="EE176" s="22">
        <v>401.91778073478167</v>
      </c>
      <c r="EF176" s="22">
        <v>736.77791298198804</v>
      </c>
      <c r="EG176" s="22">
        <v>460.47409377054294</v>
      </c>
      <c r="EH176" s="22">
        <v>845.25408075659129</v>
      </c>
      <c r="EI176" s="22">
        <v>518.30950026566984</v>
      </c>
      <c r="EJ176" s="22">
        <v>618.87438895781543</v>
      </c>
      <c r="EK176" s="22">
        <v>1289.8519270931511</v>
      </c>
      <c r="EL176" s="22">
        <v>1109.7833745764581</v>
      </c>
      <c r="EM176" s="22">
        <v>1622.2029774181576</v>
      </c>
      <c r="EN176" s="22">
        <v>889.11681808698165</v>
      </c>
      <c r="EO176" s="22">
        <v>610.19382627422829</v>
      </c>
      <c r="EP176" s="22">
        <v>407.74304909644025</v>
      </c>
      <c r="EQ176" s="22">
        <v>3504.3388151000277</v>
      </c>
      <c r="ER176" s="22">
        <v>660.05241499953854</v>
      </c>
      <c r="ES176" s="22">
        <v>1317.3813497145379</v>
      </c>
      <c r="ET176" s="22">
        <v>342.78838230592481</v>
      </c>
      <c r="EU176" s="22">
        <v>407.82887551243272</v>
      </c>
      <c r="EV176" s="22">
        <v>686.81378960167672</v>
      </c>
      <c r="EW176" s="22">
        <v>398.81358217724937</v>
      </c>
      <c r="EX176" s="22">
        <v>1147.0725912579601</v>
      </c>
      <c r="EY176" s="22">
        <v>915.25342575489992</v>
      </c>
      <c r="EZ176" s="22">
        <v>1031.7229602406007</v>
      </c>
      <c r="FA176" s="22">
        <v>354.70409811147402</v>
      </c>
      <c r="FB176" s="22">
        <v>487.52610199476891</v>
      </c>
      <c r="FC176" s="22">
        <v>517.02309114567026</v>
      </c>
      <c r="FD176" s="22">
        <v>2586.9348574493365</v>
      </c>
      <c r="FE176" s="22">
        <v>1476.2790254136271</v>
      </c>
      <c r="FF176" s="22">
        <v>1206.608967480674</v>
      </c>
      <c r="FG176" s="22">
        <v>2292.1265847570344</v>
      </c>
      <c r="FH176" s="22">
        <v>666.61928772973295</v>
      </c>
      <c r="FI176" s="22">
        <v>867.34072331180084</v>
      </c>
      <c r="FJ176" s="22">
        <v>604.17840242284626</v>
      </c>
      <c r="FK176" s="22">
        <v>849.91500849915008</v>
      </c>
      <c r="FL176" s="22">
        <v>1345.7311588650118</v>
      </c>
      <c r="FM176" s="22">
        <v>2173.6325936439807</v>
      </c>
      <c r="FN176" s="22">
        <v>743.88969769780056</v>
      </c>
      <c r="FO176" s="22">
        <v>1175.4519275238381</v>
      </c>
      <c r="FP176" s="22">
        <v>2763.328988708121</v>
      </c>
      <c r="FQ176" s="22">
        <v>888.63842746728608</v>
      </c>
      <c r="FR176" s="22">
        <v>786.76765180390771</v>
      </c>
      <c r="FS176" s="22">
        <v>460.58225906930033</v>
      </c>
      <c r="FT176" s="22">
        <v>611.38038280040598</v>
      </c>
      <c r="FU176" s="22">
        <v>1248.9237985180771</v>
      </c>
      <c r="FV176" s="22">
        <v>647.78327586455111</v>
      </c>
      <c r="FW176" s="22">
        <v>720.45985736536795</v>
      </c>
      <c r="FX176" s="22">
        <v>771.94123819517313</v>
      </c>
      <c r="FY176" s="22">
        <v>772.23742944716082</v>
      </c>
      <c r="FZ176" s="22">
        <v>857.13623833020597</v>
      </c>
      <c r="GA176" s="63">
        <v>963.87100961355532</v>
      </c>
      <c r="GB176" s="22"/>
      <c r="GC176" s="63">
        <v>2353.1005164507801</v>
      </c>
      <c r="GF176" s="63"/>
      <c r="GG176" s="63"/>
      <c r="GH176" s="63"/>
    </row>
    <row r="177" spans="1:190" ht="12.75" customHeight="1">
      <c r="A177" s="66">
        <v>1955</v>
      </c>
      <c r="B177" s="22">
        <v>5053.344052766096</v>
      </c>
      <c r="C177" s="22">
        <v>6280.2229244599548</v>
      </c>
      <c r="D177" s="22">
        <v>7395.3593151610721</v>
      </c>
      <c r="E177" s="22">
        <v>5196.8169260195045</v>
      </c>
      <c r="F177" s="22">
        <v>6198.7878239630918</v>
      </c>
      <c r="G177" s="22">
        <v>5796.9720386510771</v>
      </c>
      <c r="H177" s="22">
        <v>4189.7355158701175</v>
      </c>
      <c r="I177" s="22">
        <v>7325.8448035977081</v>
      </c>
      <c r="J177" s="22">
        <v>6301.3789294422995</v>
      </c>
      <c r="K177" s="24">
        <v>7565.5534885898433</v>
      </c>
      <c r="L177" s="22">
        <v>10866.867469879518</v>
      </c>
      <c r="M177" s="22">
        <v>7868.1348879205434</v>
      </c>
      <c r="N177" s="63">
        <v>6193.5360919422747</v>
      </c>
      <c r="O177" s="22">
        <v>3920.2601527433767</v>
      </c>
      <c r="P177" s="22">
        <v>2513.5778650481611</v>
      </c>
      <c r="Q177" s="22">
        <v>2474.7486367715064</v>
      </c>
      <c r="R177" s="22">
        <v>2778.3249248902025</v>
      </c>
      <c r="S177" s="22">
        <v>4375.2859153415602</v>
      </c>
      <c r="T177" s="68">
        <v>5650.3856230479641</v>
      </c>
      <c r="U177" s="22">
        <v>8027.4120529429119</v>
      </c>
      <c r="V177" s="22">
        <v>8725.437325154202</v>
      </c>
      <c r="W177" s="22">
        <v>8201.2511124363846</v>
      </c>
      <c r="X177" s="22">
        <v>10896.854716719601</v>
      </c>
      <c r="Y177" s="63">
        <v>10511.507996466355</v>
      </c>
      <c r="Z177" s="22">
        <v>1180.8953542829722</v>
      </c>
      <c r="AA177" s="22">
        <v>2147.7828439777777</v>
      </c>
      <c r="AB177" s="22">
        <v>3921.8863209652286</v>
      </c>
      <c r="AC177" s="22">
        <v>3070.1694082985514</v>
      </c>
      <c r="AD177" s="22">
        <v>2793.7802046369402</v>
      </c>
      <c r="AE177" s="22">
        <v>1577.9142599315512</v>
      </c>
      <c r="AF177" s="22">
        <v>1706.8957177239902</v>
      </c>
      <c r="AG177" s="63">
        <v>2478.5608075040568</v>
      </c>
      <c r="AH177" s="70">
        <v>1420.5341472554812</v>
      </c>
      <c r="AI177" s="70">
        <v>2340.381086741957</v>
      </c>
      <c r="AJ177" s="70">
        <v>1838.9646388402102</v>
      </c>
      <c r="AK177" s="70">
        <v>2984.8729561363343</v>
      </c>
      <c r="AL177" s="70">
        <v>1317.4113314750177</v>
      </c>
      <c r="AM177" s="70">
        <v>1563.5090689197027</v>
      </c>
      <c r="AN177" s="70">
        <v>726.15958097540488</v>
      </c>
      <c r="AO177" s="63">
        <v>1706.8957177239902</v>
      </c>
      <c r="AP177" s="22" t="s">
        <v>345</v>
      </c>
      <c r="AQ177" s="22" t="s">
        <v>345</v>
      </c>
      <c r="AR177" s="63" t="s">
        <v>345</v>
      </c>
      <c r="AS177" s="22" t="s">
        <v>345</v>
      </c>
      <c r="AT177" s="22" t="s">
        <v>345</v>
      </c>
      <c r="AU177" s="22" t="s">
        <v>345</v>
      </c>
      <c r="AV177" s="22" t="s">
        <v>345</v>
      </c>
      <c r="AW177" s="22" t="s">
        <v>345</v>
      </c>
      <c r="AX177" s="22" t="s">
        <v>345</v>
      </c>
      <c r="AY177" s="22" t="s">
        <v>345</v>
      </c>
      <c r="AZ177" s="22" t="s">
        <v>345</v>
      </c>
      <c r="BA177" s="22" t="s">
        <v>345</v>
      </c>
      <c r="BB177" s="22" t="s">
        <v>345</v>
      </c>
      <c r="BC177" s="22" t="s">
        <v>345</v>
      </c>
      <c r="BD177" s="22" t="s">
        <v>345</v>
      </c>
      <c r="BE177" s="22" t="s">
        <v>345</v>
      </c>
      <c r="BF177" s="22" t="s">
        <v>345</v>
      </c>
      <c r="BG177" s="22" t="s">
        <v>345</v>
      </c>
      <c r="BH177" s="63">
        <v>3312.8068343506548</v>
      </c>
      <c r="BI177" s="22">
        <v>5237.0000751803391</v>
      </c>
      <c r="BJ177" s="22">
        <v>1925.7434242159256</v>
      </c>
      <c r="BK177" s="22">
        <v>3975.3890997633343</v>
      </c>
      <c r="BL177" s="22">
        <v>2372.7582449890183</v>
      </c>
      <c r="BM177" s="22">
        <v>2742.4001168056502</v>
      </c>
      <c r="BN177" s="22">
        <v>2702.9925618405118</v>
      </c>
      <c r="BO177" s="22">
        <v>5351.5818890195887</v>
      </c>
      <c r="BP177" s="22">
        <v>8749.8624503018164</v>
      </c>
      <c r="BQ177" s="63">
        <v>3026.3952404542983</v>
      </c>
      <c r="BR177" s="22">
        <v>1853.4234174746796</v>
      </c>
      <c r="BS177" s="22">
        <v>2459.8219391305533</v>
      </c>
      <c r="BT177" s="22">
        <v>2004.9815815628201</v>
      </c>
      <c r="BU177" s="22">
        <v>1182.5707268261619</v>
      </c>
      <c r="BV177" s="22">
        <v>1911.557747140992</v>
      </c>
      <c r="BW177" s="22">
        <v>1624.3918097876808</v>
      </c>
      <c r="BX177" s="22">
        <v>1988.5288213363924</v>
      </c>
      <c r="BY177" s="22">
        <v>1042.1991084695394</v>
      </c>
      <c r="BZ177" s="22">
        <v>1292.8500997762628</v>
      </c>
      <c r="CA177" s="22">
        <v>2020.4123441283443</v>
      </c>
      <c r="CB177" s="22">
        <v>2071.576653033615</v>
      </c>
      <c r="CC177" s="22">
        <v>2055.1028788261083</v>
      </c>
      <c r="CD177" s="22">
        <v>1523.0383307880061</v>
      </c>
      <c r="CE177" s="22">
        <v>2649.3333333333335</v>
      </c>
      <c r="CF177" s="22">
        <v>4316.0377358490568</v>
      </c>
      <c r="CG177" s="63">
        <v>1854.0150227825843</v>
      </c>
      <c r="CH177" s="22">
        <v>2961.2636930873518</v>
      </c>
      <c r="CI177" s="63">
        <v>2801.2568969158592</v>
      </c>
      <c r="CJ177" s="22">
        <v>576.5302182681487</v>
      </c>
      <c r="CK177" s="22">
        <v>675.64122137404581</v>
      </c>
      <c r="CL177" s="22">
        <v>948.15144807678632</v>
      </c>
      <c r="CM177" s="22">
        <v>2770.7491371714273</v>
      </c>
      <c r="CN177" s="22">
        <v>1357.509279395171</v>
      </c>
      <c r="CO177" s="22">
        <v>1168.8564416374031</v>
      </c>
      <c r="CP177" s="22">
        <v>945.02159281807474</v>
      </c>
      <c r="CQ177" s="22">
        <v>1189.0569395017794</v>
      </c>
      <c r="CR177" s="22">
        <v>507.71951659745929</v>
      </c>
      <c r="CS177" s="22">
        <v>466.6049435705882</v>
      </c>
      <c r="CT177" s="22">
        <v>2635.7211692900737</v>
      </c>
      <c r="CU177" s="22">
        <v>1460.2583249905629</v>
      </c>
      <c r="CV177" s="22">
        <v>553.63129063290251</v>
      </c>
      <c r="CW177" s="22">
        <v>635.49797910157315</v>
      </c>
      <c r="CX177" s="22">
        <v>2357.7173496744545</v>
      </c>
      <c r="CY177" s="22">
        <v>1336.7029458650834</v>
      </c>
      <c r="CZ177" s="63">
        <v>813.35896294359395</v>
      </c>
      <c r="DA177" s="22">
        <v>695.06857841267697</v>
      </c>
      <c r="DB177" s="22">
        <v>517.74709896238653</v>
      </c>
      <c r="DC177" s="22">
        <v>648.51186507101613</v>
      </c>
      <c r="DD177" s="22">
        <v>504.71182850223795</v>
      </c>
      <c r="DE177" s="22">
        <v>1053.9144675327939</v>
      </c>
      <c r="DF177" s="22">
        <v>750.08842542465925</v>
      </c>
      <c r="DG177" s="22">
        <v>1510.3693555631926</v>
      </c>
      <c r="DH177" s="63">
        <v>802.36263789773398</v>
      </c>
      <c r="DI177" s="22">
        <v>2517.8202544654996</v>
      </c>
      <c r="DJ177" s="22">
        <v>1504.3626302559189</v>
      </c>
      <c r="DK177" s="22">
        <v>2298.3634195819159</v>
      </c>
      <c r="DL177" s="22">
        <v>3701.0571769022631</v>
      </c>
      <c r="DM177" s="22">
        <v>1625.1501777674207</v>
      </c>
      <c r="DN177" s="22">
        <v>32256.694168191756</v>
      </c>
      <c r="DO177" s="22">
        <v>2886.3236201207988</v>
      </c>
      <c r="DP177" s="22">
        <v>766.29365122651325</v>
      </c>
      <c r="DQ177" s="22">
        <v>31137.396967420282</v>
      </c>
      <c r="DR177" s="22">
        <v>2922.0395159147693</v>
      </c>
      <c r="DS177" s="22">
        <v>3039.2676327063427</v>
      </c>
      <c r="DT177" s="22">
        <v>2092.7271807811371</v>
      </c>
      <c r="DU177" s="22">
        <v>19683.266535379298</v>
      </c>
      <c r="DV177" s="22">
        <v>941.7904521885323</v>
      </c>
      <c r="DW177" s="22">
        <v>1157.3896353166986</v>
      </c>
      <c r="DX177" s="63">
        <v>2116.6405721139427</v>
      </c>
      <c r="DY177" s="63">
        <v>871.1655607125623</v>
      </c>
      <c r="DZ177" s="22">
        <v>1445.223898083716</v>
      </c>
      <c r="EA177" s="22">
        <v>1148.4838092042839</v>
      </c>
      <c r="EB177" s="22">
        <v>981.78253571917935</v>
      </c>
      <c r="EC177" s="22">
        <v>377.36300663840058</v>
      </c>
      <c r="ED177" s="22">
        <v>539.32875808021629</v>
      </c>
      <c r="EE177" s="22">
        <v>407.54682197417992</v>
      </c>
      <c r="EF177" s="22">
        <v>753.9377533307586</v>
      </c>
      <c r="EG177" s="22">
        <v>462.74571103051176</v>
      </c>
      <c r="EH177" s="22">
        <v>863.66074330400875</v>
      </c>
      <c r="EI177" s="22">
        <v>529.36345203432427</v>
      </c>
      <c r="EJ177" s="22">
        <v>625.30358065187625</v>
      </c>
      <c r="EK177" s="22">
        <v>1312.5620254481637</v>
      </c>
      <c r="EL177" s="22">
        <v>1127.1788652686548</v>
      </c>
      <c r="EM177" s="22">
        <v>1631.7956958183142</v>
      </c>
      <c r="EN177" s="22">
        <v>884.5283614030044</v>
      </c>
      <c r="EO177" s="22">
        <v>619.74599267814381</v>
      </c>
      <c r="EP177" s="22">
        <v>422.1052568690252</v>
      </c>
      <c r="EQ177" s="22">
        <v>3610.8890815089349</v>
      </c>
      <c r="ER177" s="22">
        <v>663.82000598697437</v>
      </c>
      <c r="ES177" s="22">
        <v>1199.611169516473</v>
      </c>
      <c r="ET177" s="22">
        <v>348.94112076609775</v>
      </c>
      <c r="EU177" s="22">
        <v>388.9844955889883</v>
      </c>
      <c r="EV177" s="22">
        <v>717.9051632285134</v>
      </c>
      <c r="EW177" s="22">
        <v>405.04935186394596</v>
      </c>
      <c r="EX177" s="22">
        <v>1155.9149341408579</v>
      </c>
      <c r="EY177" s="22">
        <v>1114.5014365576071</v>
      </c>
      <c r="EZ177" s="22">
        <v>1052.2633463417235</v>
      </c>
      <c r="FA177" s="22">
        <v>353.78528922986476</v>
      </c>
      <c r="FB177" s="22">
        <v>495.7665851286738</v>
      </c>
      <c r="FC177" s="22">
        <v>530.75150245096961</v>
      </c>
      <c r="FD177" s="22">
        <v>2586.5243099373079</v>
      </c>
      <c r="FE177" s="22">
        <v>1483.1644464956612</v>
      </c>
      <c r="FF177" s="22">
        <v>1258.7969517841127</v>
      </c>
      <c r="FG177" s="22">
        <v>2310.4435244958568</v>
      </c>
      <c r="FH177" s="22">
        <v>679.30633498171687</v>
      </c>
      <c r="FI177" s="22">
        <v>864.70256971547485</v>
      </c>
      <c r="FJ177" s="22">
        <v>610.13822356476999</v>
      </c>
      <c r="FK177" s="22">
        <v>763.77704351868772</v>
      </c>
      <c r="FL177" s="22">
        <v>1367.3717868277026</v>
      </c>
      <c r="FM177" s="22">
        <v>2164.3599238485972</v>
      </c>
      <c r="FN177" s="22">
        <v>759.50452195718844</v>
      </c>
      <c r="FO177" s="22">
        <v>1190.6075539803808</v>
      </c>
      <c r="FP177" s="22">
        <v>2830.0960948253546</v>
      </c>
      <c r="FQ177" s="22">
        <v>906.84920747406113</v>
      </c>
      <c r="FR177" s="22">
        <v>792.76084367215026</v>
      </c>
      <c r="FS177" s="22">
        <v>459.8729380386651</v>
      </c>
      <c r="FT177" s="22">
        <v>620.65291747181277</v>
      </c>
      <c r="FU177" s="22">
        <v>1164.0486288447896</v>
      </c>
      <c r="FV177" s="22">
        <v>671.78432247926878</v>
      </c>
      <c r="FW177" s="22">
        <v>733.64358858626281</v>
      </c>
      <c r="FX177" s="22">
        <v>735.73243965141705</v>
      </c>
      <c r="FY177" s="22">
        <v>808.44419373678693</v>
      </c>
      <c r="FZ177" s="22">
        <v>858.27464788732402</v>
      </c>
      <c r="GA177" s="63">
        <v>974.87283985124907</v>
      </c>
      <c r="GB177" s="22"/>
      <c r="GC177" s="63">
        <v>2457.0747033057637</v>
      </c>
      <c r="GF177" s="63"/>
      <c r="GG177" s="63"/>
      <c r="GH177" s="63"/>
    </row>
    <row r="178" spans="1:190" ht="12.75" customHeight="1">
      <c r="A178" s="66">
        <v>1956</v>
      </c>
      <c r="B178" s="22">
        <v>5396.7293691249261</v>
      </c>
      <c r="C178" s="22">
        <v>6422.455791197629</v>
      </c>
      <c r="D178" s="22">
        <v>7438.7586978623622</v>
      </c>
      <c r="E178" s="22">
        <v>5295.3266226031719</v>
      </c>
      <c r="F178" s="22">
        <v>6448.4627270080837</v>
      </c>
      <c r="G178" s="22">
        <v>6176.6352299219698</v>
      </c>
      <c r="H178" s="22">
        <v>4368.0079081532494</v>
      </c>
      <c r="I178" s="22">
        <v>7498.5185067503098</v>
      </c>
      <c r="J178" s="22">
        <v>6575.1612223649645</v>
      </c>
      <c r="K178" s="24">
        <v>7797.0620202199725</v>
      </c>
      <c r="L178" s="22">
        <v>11439.048562933598</v>
      </c>
      <c r="M178" s="22">
        <v>7928.7472647702407</v>
      </c>
      <c r="N178" s="63">
        <v>6424.6687735151245</v>
      </c>
      <c r="O178" s="22">
        <v>3897.0687535769753</v>
      </c>
      <c r="P178" s="22">
        <v>2705.8852974089318</v>
      </c>
      <c r="Q178" s="22">
        <v>2564.070351758794</v>
      </c>
      <c r="R178" s="22">
        <v>2977.8754231613616</v>
      </c>
      <c r="S178" s="22">
        <v>4604.1097894520199</v>
      </c>
      <c r="T178" s="68">
        <v>5870.8523420395004</v>
      </c>
      <c r="U178" s="22">
        <v>8108.324879486634</v>
      </c>
      <c r="V178" s="22">
        <v>9000.1831712871881</v>
      </c>
      <c r="W178" s="22">
        <v>8651.9457148508864</v>
      </c>
      <c r="X178" s="22">
        <v>10914.282161950941</v>
      </c>
      <c r="Y178" s="63">
        <v>10568.988972281979</v>
      </c>
      <c r="Z178" s="22">
        <v>1192.7700428588557</v>
      </c>
      <c r="AA178" s="22">
        <v>2128.0187899614812</v>
      </c>
      <c r="AB178" s="22">
        <v>4110.0834492602226</v>
      </c>
      <c r="AC178" s="22">
        <v>2905.7900856537995</v>
      </c>
      <c r="AD178" s="22">
        <v>2863.6985186678035</v>
      </c>
      <c r="AE178" s="22">
        <v>1623.3862253312859</v>
      </c>
      <c r="AF178" s="22">
        <v>1605.5670717860162</v>
      </c>
      <c r="AG178" s="63">
        <v>2496.2739783981583</v>
      </c>
      <c r="AH178" s="70">
        <v>1211.7712448099446</v>
      </c>
      <c r="AI178" s="70">
        <v>2225.6647187169328</v>
      </c>
      <c r="AJ178" s="70">
        <v>1861.5199262576825</v>
      </c>
      <c r="AK178" s="70">
        <v>2917.859995654298</v>
      </c>
      <c r="AL178" s="70">
        <v>1195.7959690653258</v>
      </c>
      <c r="AM178" s="70">
        <v>1477.3329349931</v>
      </c>
      <c r="AN178" s="70">
        <v>685.17161090148886</v>
      </c>
      <c r="AO178" s="63">
        <v>1605.5670717860162</v>
      </c>
      <c r="AP178" s="22" t="s">
        <v>345</v>
      </c>
      <c r="AQ178" s="22" t="s">
        <v>345</v>
      </c>
      <c r="AR178" s="63" t="s">
        <v>345</v>
      </c>
      <c r="AS178" s="22" t="s">
        <v>345</v>
      </c>
      <c r="AT178" s="22" t="s">
        <v>345</v>
      </c>
      <c r="AU178" s="22" t="s">
        <v>345</v>
      </c>
      <c r="AV178" s="22" t="s">
        <v>345</v>
      </c>
      <c r="AW178" s="22" t="s">
        <v>345</v>
      </c>
      <c r="AX178" s="22" t="s">
        <v>345</v>
      </c>
      <c r="AY178" s="22" t="s">
        <v>345</v>
      </c>
      <c r="AZ178" s="22" t="s">
        <v>345</v>
      </c>
      <c r="BA178" s="22" t="s">
        <v>345</v>
      </c>
      <c r="BB178" s="22" t="s">
        <v>345</v>
      </c>
      <c r="BC178" s="22" t="s">
        <v>345</v>
      </c>
      <c r="BD178" s="22" t="s">
        <v>345</v>
      </c>
      <c r="BE178" s="22" t="s">
        <v>345</v>
      </c>
      <c r="BF178" s="22" t="s">
        <v>345</v>
      </c>
      <c r="BG178" s="22" t="s">
        <v>345</v>
      </c>
      <c r="BH178" s="63">
        <v>3566.3271993014455</v>
      </c>
      <c r="BI178" s="22">
        <v>5285.3146803071122</v>
      </c>
      <c r="BJ178" s="22">
        <v>1896.435994020115</v>
      </c>
      <c r="BK178" s="22">
        <v>3956.8060514514132</v>
      </c>
      <c r="BL178" s="22">
        <v>2390.6360115361254</v>
      </c>
      <c r="BM178" s="22">
        <v>2842.8187144680801</v>
      </c>
      <c r="BN178" s="22">
        <v>2751.2942312659325</v>
      </c>
      <c r="BO178" s="22">
        <v>5360.1697575430362</v>
      </c>
      <c r="BP178" s="22">
        <v>9123.6977308073001</v>
      </c>
      <c r="BQ178" s="63">
        <v>3060.0269057092046</v>
      </c>
      <c r="BR178" s="22">
        <v>1705.9208821902496</v>
      </c>
      <c r="BS178" s="22">
        <v>2301.1158452261643</v>
      </c>
      <c r="BT178" s="22">
        <v>2144.5006846372557</v>
      </c>
      <c r="BU178" s="22">
        <v>1259.6435937115423</v>
      </c>
      <c r="BV178" s="22">
        <v>1922.1571172958525</v>
      </c>
      <c r="BW178" s="22">
        <v>1701.438067173352</v>
      </c>
      <c r="BX178" s="22">
        <v>2100.2220988339809</v>
      </c>
      <c r="BY178" s="22">
        <v>1112.9267580974613</v>
      </c>
      <c r="BZ178" s="22">
        <v>1353.9177025614235</v>
      </c>
      <c r="CA178" s="22">
        <v>2190.1024851404823</v>
      </c>
      <c r="CB178" s="22">
        <v>2007.7623355931098</v>
      </c>
      <c r="CC178" s="22">
        <v>2107.9542713810238</v>
      </c>
      <c r="CD178" s="22">
        <v>1547.4586813474473</v>
      </c>
      <c r="CE178" s="22">
        <v>2840.3734993330368</v>
      </c>
      <c r="CF178" s="22">
        <v>5058.5858585858587</v>
      </c>
      <c r="CG178" s="63">
        <v>1929.04427801723</v>
      </c>
      <c r="CH178" s="22">
        <v>3059.3957598965058</v>
      </c>
      <c r="CI178" s="63">
        <v>2844.1566138540743</v>
      </c>
      <c r="CJ178" s="22">
        <v>616.11192907082454</v>
      </c>
      <c r="CK178" s="22">
        <v>700.69326683291763</v>
      </c>
      <c r="CL178" s="22">
        <v>955.3082806623172</v>
      </c>
      <c r="CM178" s="22">
        <v>2947.8701055396045</v>
      </c>
      <c r="CN178" s="22">
        <v>1409.8131054993146</v>
      </c>
      <c r="CO178" s="22">
        <v>1148.8692323460136</v>
      </c>
      <c r="CP178" s="22">
        <v>929.69635349909629</v>
      </c>
      <c r="CQ178" s="22">
        <v>1207.5794882774865</v>
      </c>
      <c r="CR178" s="22">
        <v>551.3288201696023</v>
      </c>
      <c r="CS178" s="22">
        <v>489.64266886114359</v>
      </c>
      <c r="CT178" s="22">
        <v>2729.2893750478083</v>
      </c>
      <c r="CU178" s="22">
        <v>1505.386611075523</v>
      </c>
      <c r="CV178" s="22">
        <v>572.42782988789327</v>
      </c>
      <c r="CW178" s="22">
        <v>638.3780852790461</v>
      </c>
      <c r="CX178" s="22">
        <v>2333.0417031204433</v>
      </c>
      <c r="CY178" s="22">
        <v>1311.8747203378712</v>
      </c>
      <c r="CZ178" s="63">
        <v>851.13427246071342</v>
      </c>
      <c r="DA178" s="22">
        <v>712.6510907490208</v>
      </c>
      <c r="DB178" s="22">
        <v>571.58179426141908</v>
      </c>
      <c r="DC178" s="22">
        <v>654.52679787382544</v>
      </c>
      <c r="DD178" s="22">
        <v>519.6835962104858</v>
      </c>
      <c r="DE178" s="22">
        <v>1036.0102416260227</v>
      </c>
      <c r="DF178" s="22">
        <v>763.61001320034643</v>
      </c>
      <c r="DG178" s="22">
        <v>1534.6324757560565</v>
      </c>
      <c r="DH178" s="63">
        <v>815.86784691632363</v>
      </c>
      <c r="DI178" s="22">
        <v>2598.5062914083569</v>
      </c>
      <c r="DJ178" s="22">
        <v>1594.0620344326551</v>
      </c>
      <c r="DK178" s="22">
        <v>2389.2843542223604</v>
      </c>
      <c r="DL178" s="22">
        <v>3860.2890552620624</v>
      </c>
      <c r="DM178" s="22">
        <v>2139.3982031895257</v>
      </c>
      <c r="DN178" s="22">
        <v>32876.345091981071</v>
      </c>
      <c r="DO178" s="22">
        <v>2743.5479799418085</v>
      </c>
      <c r="DP178" s="22">
        <v>798.8034281269579</v>
      </c>
      <c r="DQ178" s="22">
        <v>31762.320266609426</v>
      </c>
      <c r="DR178" s="22">
        <v>3074.9910128754532</v>
      </c>
      <c r="DS178" s="22">
        <v>3507.9230645757852</v>
      </c>
      <c r="DT178" s="22">
        <v>2097.2051133167279</v>
      </c>
      <c r="DU178" s="22">
        <v>20377.187920199267</v>
      </c>
      <c r="DV178" s="22">
        <v>946.27453613436785</v>
      </c>
      <c r="DW178" s="22">
        <v>1196.5811965811965</v>
      </c>
      <c r="DX178" s="63">
        <v>2201.1641066652896</v>
      </c>
      <c r="DY178" s="63">
        <v>910.55673787967567</v>
      </c>
      <c r="DZ178" s="22">
        <v>1553.0615291531449</v>
      </c>
      <c r="EA178" s="22">
        <v>1109.9997506118914</v>
      </c>
      <c r="EB178" s="22">
        <v>961.57216311349839</v>
      </c>
      <c r="EC178" s="22">
        <v>382.56847263165417</v>
      </c>
      <c r="ED178" s="22">
        <v>553.66709908413122</v>
      </c>
      <c r="EE178" s="22">
        <v>415.77375887038573</v>
      </c>
      <c r="EF178" s="22">
        <v>770.83098141479149</v>
      </c>
      <c r="EG178" s="22">
        <v>468.51771160737758</v>
      </c>
      <c r="EH178" s="22">
        <v>881.43347504663063</v>
      </c>
      <c r="EI178" s="22">
        <v>540.49368131299263</v>
      </c>
      <c r="EJ178" s="22">
        <v>635.40350199255522</v>
      </c>
      <c r="EK178" s="22">
        <v>1334.2245896904312</v>
      </c>
      <c r="EL178" s="22">
        <v>1144.2932520046313</v>
      </c>
      <c r="EM178" s="22">
        <v>1651.3623956069725</v>
      </c>
      <c r="EN178" s="22">
        <v>904.93831042644649</v>
      </c>
      <c r="EO178" s="22">
        <v>636.49006247193552</v>
      </c>
      <c r="EP178" s="22">
        <v>428.30120654405016</v>
      </c>
      <c r="EQ178" s="22">
        <v>3717.7659860774411</v>
      </c>
      <c r="ER178" s="22">
        <v>671.23307178409243</v>
      </c>
      <c r="ES178" s="22">
        <v>1236.0049631006571</v>
      </c>
      <c r="ET178" s="22">
        <v>356.57868167700985</v>
      </c>
      <c r="EU178" s="22">
        <v>439.44518642316791</v>
      </c>
      <c r="EV178" s="22">
        <v>735.95770527795082</v>
      </c>
      <c r="EW178" s="22">
        <v>413.45285067022502</v>
      </c>
      <c r="EX178" s="22">
        <v>1169.5550016602847</v>
      </c>
      <c r="EY178" s="22">
        <v>1313.5827906011216</v>
      </c>
      <c r="EZ178" s="22">
        <v>1072.1788022997648</v>
      </c>
      <c r="FA178" s="22">
        <v>375.58716318551768</v>
      </c>
      <c r="FB178" s="22">
        <v>503.90254948359967</v>
      </c>
      <c r="FC178" s="22">
        <v>544.71008417089854</v>
      </c>
      <c r="FD178" s="22">
        <v>2593.8606191340359</v>
      </c>
      <c r="FE178" s="22">
        <v>1451.3221343534883</v>
      </c>
      <c r="FF178" s="22">
        <v>1242.2142573461958</v>
      </c>
      <c r="FG178" s="22">
        <v>2339.1415454799776</v>
      </c>
      <c r="FH178" s="22">
        <v>691.6235374745246</v>
      </c>
      <c r="FI178" s="22">
        <v>820.72041789225489</v>
      </c>
      <c r="FJ178" s="22">
        <v>619.52753730136499</v>
      </c>
      <c r="FK178" s="22">
        <v>805.96082043521892</v>
      </c>
      <c r="FL178" s="22">
        <v>1387.9945850095144</v>
      </c>
      <c r="FM178" s="22">
        <v>2142.5151646332793</v>
      </c>
      <c r="FN178" s="22">
        <v>777.47873080181921</v>
      </c>
      <c r="FO178" s="22">
        <v>1210.9619755738588</v>
      </c>
      <c r="FP178" s="22">
        <v>2913.7624649572667</v>
      </c>
      <c r="FQ178" s="22">
        <v>975.65646384006175</v>
      </c>
      <c r="FR178" s="22">
        <v>803.45116558524376</v>
      </c>
      <c r="FS178" s="22">
        <v>453.57518543001402</v>
      </c>
      <c r="FT178" s="22">
        <v>629.95374342520449</v>
      </c>
      <c r="FU178" s="22">
        <v>1223.3681296147624</v>
      </c>
      <c r="FV178" s="22">
        <v>689.79845227964006</v>
      </c>
      <c r="FW178" s="22">
        <v>767.53314021512472</v>
      </c>
      <c r="FX178" s="22">
        <v>803.20454064599608</v>
      </c>
      <c r="FY178" s="22">
        <v>891.85064391446497</v>
      </c>
      <c r="FZ178" s="22">
        <v>897.04808594972349</v>
      </c>
      <c r="GA178" s="63">
        <v>991.70978185182764</v>
      </c>
      <c r="GB178" s="22"/>
      <c r="GC178" s="63">
        <v>2524.2683985229833</v>
      </c>
      <c r="GF178" s="63"/>
      <c r="GG178" s="63"/>
      <c r="GH178" s="63"/>
    </row>
    <row r="179" spans="1:190" ht="12.75" customHeight="1">
      <c r="A179" s="66">
        <v>1957</v>
      </c>
      <c r="B179" s="22">
        <v>5716.1642639961183</v>
      </c>
      <c r="C179" s="22">
        <v>6494.6355651854774</v>
      </c>
      <c r="D179" s="22">
        <v>7965.0949423006341</v>
      </c>
      <c r="E179" s="22">
        <v>5490.0555041628122</v>
      </c>
      <c r="F179" s="22">
        <v>6761.7824238128987</v>
      </c>
      <c r="G179" s="22">
        <v>6492.2140840793054</v>
      </c>
      <c r="H179" s="22">
        <v>4590.9740407483787</v>
      </c>
      <c r="I179" s="22">
        <v>7613.557410440033</v>
      </c>
      <c r="J179" s="22">
        <v>6711.4864405250319</v>
      </c>
      <c r="K179" s="24">
        <v>8092.425106602569</v>
      </c>
      <c r="L179" s="22">
        <v>11705.423332032775</v>
      </c>
      <c r="M179" s="22">
        <v>8017.0134162939921</v>
      </c>
      <c r="N179" s="63">
        <v>6662.4462466416308</v>
      </c>
      <c r="O179" s="22">
        <v>3914.2247639165876</v>
      </c>
      <c r="P179" s="22">
        <v>2858.9892218811301</v>
      </c>
      <c r="Q179" s="22">
        <v>2658.871694839328</v>
      </c>
      <c r="R179" s="22">
        <v>3046.1154011307831</v>
      </c>
      <c r="S179" s="22">
        <v>4737.3901820155179</v>
      </c>
      <c r="T179" s="68">
        <v>6083.782753089059</v>
      </c>
      <c r="U179" s="22">
        <v>8090.2385352423244</v>
      </c>
      <c r="V179" s="22">
        <v>9045.0061384036198</v>
      </c>
      <c r="W179" s="22">
        <v>8606.7415968132918</v>
      </c>
      <c r="X179" s="22">
        <v>10919.986742952833</v>
      </c>
      <c r="Y179" s="63">
        <v>10566.57655345507</v>
      </c>
      <c r="Z179" s="22">
        <v>1269.2134466188736</v>
      </c>
      <c r="AA179" s="22">
        <v>2330.4066658506044</v>
      </c>
      <c r="AB179" s="22">
        <v>4319.7646838922028</v>
      </c>
      <c r="AC179" s="22">
        <v>3169.4429592151791</v>
      </c>
      <c r="AD179" s="22">
        <v>2962.2895863971225</v>
      </c>
      <c r="AE179" s="22">
        <v>1671.6839620474736</v>
      </c>
      <c r="AF179" s="22">
        <v>1910.2546093151041</v>
      </c>
      <c r="AG179" s="63">
        <v>2662.9432428175242</v>
      </c>
      <c r="AH179" s="70">
        <v>1389.134549696711</v>
      </c>
      <c r="AI179" s="70">
        <v>2624.6689133824771</v>
      </c>
      <c r="AJ179" s="70">
        <v>2036.0130487964998</v>
      </c>
      <c r="AK179" s="70">
        <v>3241.8754345353018</v>
      </c>
      <c r="AL179" s="70">
        <v>1333.1943682517776</v>
      </c>
      <c r="AM179" s="70">
        <v>1888.01534296872</v>
      </c>
      <c r="AN179" s="70">
        <v>791.61675910455278</v>
      </c>
      <c r="AO179" s="63">
        <v>1910.2546093151041</v>
      </c>
      <c r="AP179" s="22" t="s">
        <v>345</v>
      </c>
      <c r="AQ179" s="22" t="s">
        <v>345</v>
      </c>
      <c r="AR179" s="63" t="s">
        <v>345</v>
      </c>
      <c r="AS179" s="22" t="s">
        <v>345</v>
      </c>
      <c r="AT179" s="22" t="s">
        <v>345</v>
      </c>
      <c r="AU179" s="22" t="s">
        <v>345</v>
      </c>
      <c r="AV179" s="22" t="s">
        <v>345</v>
      </c>
      <c r="AW179" s="22" t="s">
        <v>345</v>
      </c>
      <c r="AX179" s="22" t="s">
        <v>345</v>
      </c>
      <c r="AY179" s="22" t="s">
        <v>345</v>
      </c>
      <c r="AZ179" s="22" t="s">
        <v>345</v>
      </c>
      <c r="BA179" s="22" t="s">
        <v>345</v>
      </c>
      <c r="BB179" s="22" t="s">
        <v>345</v>
      </c>
      <c r="BC179" s="22" t="s">
        <v>345</v>
      </c>
      <c r="BD179" s="22" t="s">
        <v>345</v>
      </c>
      <c r="BE179" s="22" t="s">
        <v>345</v>
      </c>
      <c r="BF179" s="22" t="s">
        <v>345</v>
      </c>
      <c r="BG179" s="22" t="s">
        <v>345</v>
      </c>
      <c r="BH179" s="63">
        <v>3575.7902607777082</v>
      </c>
      <c r="BI179" s="22">
        <v>5460.6864941696149</v>
      </c>
      <c r="BJ179" s="22">
        <v>1994.121508523471</v>
      </c>
      <c r="BK179" s="22">
        <v>4264.199786571693</v>
      </c>
      <c r="BL179" s="22">
        <v>2399.9735468600602</v>
      </c>
      <c r="BM179" s="22">
        <v>2964.7401205887168</v>
      </c>
      <c r="BN179" s="22">
        <v>2809.5035042258451</v>
      </c>
      <c r="BO179" s="22">
        <v>5332.8736692043049</v>
      </c>
      <c r="BP179" s="22">
        <v>10057.785944343359</v>
      </c>
      <c r="BQ179" s="63">
        <v>3203.2915943266794</v>
      </c>
      <c r="BR179" s="22">
        <v>1613.7679972650324</v>
      </c>
      <c r="BS179" s="22">
        <v>2405.8257664299199</v>
      </c>
      <c r="BT179" s="22">
        <v>2406.3539791878989</v>
      </c>
      <c r="BU179" s="22">
        <v>1295.5042888136436</v>
      </c>
      <c r="BV179" s="22">
        <v>1940.6650204073721</v>
      </c>
      <c r="BW179" s="22">
        <v>1739.5327711758825</v>
      </c>
      <c r="BX179" s="22">
        <v>2148.3870967741937</v>
      </c>
      <c r="BY179" s="22">
        <v>1027.7936962750716</v>
      </c>
      <c r="BZ179" s="22">
        <v>1372.0140759945548</v>
      </c>
      <c r="CA179" s="22">
        <v>2468.2591900149177</v>
      </c>
      <c r="CB179" s="22">
        <v>2110.6424065444635</v>
      </c>
      <c r="CC179" s="22">
        <v>2269.8508518052549</v>
      </c>
      <c r="CD179" s="22">
        <v>1578.2917405932117</v>
      </c>
      <c r="CE179" s="22">
        <v>2968.141592920354</v>
      </c>
      <c r="CF179" s="22">
        <v>5344.4894757484644</v>
      </c>
      <c r="CG179" s="63">
        <v>2005.2161885049702</v>
      </c>
      <c r="CH179" s="22">
        <v>3159.9651248716309</v>
      </c>
      <c r="CI179" s="63">
        <v>2974.937542877587</v>
      </c>
      <c r="CJ179" s="22">
        <v>635.99139013002662</v>
      </c>
      <c r="CK179" s="22">
        <v>679.52078239608807</v>
      </c>
      <c r="CL179" s="22">
        <v>977.43074072297418</v>
      </c>
      <c r="CM179" s="22">
        <v>3135.873352523834</v>
      </c>
      <c r="CN179" s="22">
        <v>1442.1110858564491</v>
      </c>
      <c r="CO179" s="22">
        <v>1205.6669086668619</v>
      </c>
      <c r="CP179" s="22">
        <v>910.15396305322781</v>
      </c>
      <c r="CQ179" s="22">
        <v>1253.363692817222</v>
      </c>
      <c r="CR179" s="22">
        <v>530.33850382375988</v>
      </c>
      <c r="CS179" s="22">
        <v>510.22105422648133</v>
      </c>
      <c r="CT179" s="22">
        <v>2824.6171837883271</v>
      </c>
      <c r="CU179" s="22">
        <v>1454.5365271890569</v>
      </c>
      <c r="CV179" s="22">
        <v>566.39212553827394</v>
      </c>
      <c r="CW179" s="22">
        <v>649.93651234885795</v>
      </c>
      <c r="CX179" s="22">
        <v>2318.2327762981445</v>
      </c>
      <c r="CY179" s="22">
        <v>1297.0552725422503</v>
      </c>
      <c r="CZ179" s="63">
        <v>866.48737492284022</v>
      </c>
      <c r="DA179" s="22">
        <v>698.8471078789222</v>
      </c>
      <c r="DB179" s="22">
        <v>594.26559068834865</v>
      </c>
      <c r="DC179" s="22">
        <v>660.63004994196979</v>
      </c>
      <c r="DD179" s="22">
        <v>536.199715689453</v>
      </c>
      <c r="DE179" s="22">
        <v>1086.9818148898657</v>
      </c>
      <c r="DF179" s="22">
        <v>775.41826842817591</v>
      </c>
      <c r="DG179" s="22">
        <v>1561.3190782348968</v>
      </c>
      <c r="DH179" s="63">
        <v>831.8028473511107</v>
      </c>
      <c r="DI179" s="22">
        <v>2673.7600775547885</v>
      </c>
      <c r="DJ179" s="22">
        <v>1766.9954144296853</v>
      </c>
      <c r="DK179" s="22">
        <v>2299.7767248693135</v>
      </c>
      <c r="DL179" s="22">
        <v>3991.6496010074061</v>
      </c>
      <c r="DM179" s="22">
        <v>2104.3142178675989</v>
      </c>
      <c r="DN179" s="22">
        <v>31447.46209868704</v>
      </c>
      <c r="DO179" s="22">
        <v>2716.8018778600167</v>
      </c>
      <c r="DP179" s="22">
        <v>831.00495496879955</v>
      </c>
      <c r="DQ179" s="22">
        <v>31350.873108265427</v>
      </c>
      <c r="DR179" s="22">
        <v>3119.0503904431812</v>
      </c>
      <c r="DS179" s="22">
        <v>3626.7973474413802</v>
      </c>
      <c r="DT179" s="22">
        <v>2193.9594807965536</v>
      </c>
      <c r="DU179" s="22">
        <v>20282.089378270561</v>
      </c>
      <c r="DV179" s="22">
        <v>950.83858580038941</v>
      </c>
      <c r="DW179" s="22">
        <v>1240.3755868544602</v>
      </c>
      <c r="DX179" s="63">
        <v>2290.5369682258379</v>
      </c>
      <c r="DY179" s="63">
        <v>929.66975888700301</v>
      </c>
      <c r="DZ179" s="22">
        <v>1693.2608165348215</v>
      </c>
      <c r="EA179" s="22">
        <v>1197.2303880355009</v>
      </c>
      <c r="EB179" s="22">
        <v>941.49584109134923</v>
      </c>
      <c r="EC179" s="22">
        <v>387.77302883931509</v>
      </c>
      <c r="ED179" s="22">
        <v>567.64295218498955</v>
      </c>
      <c r="EE179" s="22">
        <v>424.22325284190646</v>
      </c>
      <c r="EF179" s="22">
        <v>788.03055456186291</v>
      </c>
      <c r="EG179" s="22">
        <v>452.51635113792469</v>
      </c>
      <c r="EH179" s="22">
        <v>899.23759431419023</v>
      </c>
      <c r="EI179" s="22">
        <v>551.66839099022241</v>
      </c>
      <c r="EJ179" s="22">
        <v>645.00842459983153</v>
      </c>
      <c r="EK179" s="22">
        <v>1355.9706868102687</v>
      </c>
      <c r="EL179" s="22">
        <v>1162.0143089969893</v>
      </c>
      <c r="EM179" s="22">
        <v>1667.735112050307</v>
      </c>
      <c r="EN179" s="22">
        <v>925.4554292854051</v>
      </c>
      <c r="EO179" s="22">
        <v>648.28569220597456</v>
      </c>
      <c r="EP179" s="22">
        <v>417.4086302812841</v>
      </c>
      <c r="EQ179" s="22">
        <v>3827.4207580473867</v>
      </c>
      <c r="ER179" s="22">
        <v>678.35533441370706</v>
      </c>
      <c r="ES179" s="22">
        <v>1241.2892967066846</v>
      </c>
      <c r="ET179" s="22">
        <v>363.44673596584681</v>
      </c>
      <c r="EU179" s="22">
        <v>464.94271128468205</v>
      </c>
      <c r="EV179" s="22">
        <v>738.28389607435486</v>
      </c>
      <c r="EW179" s="22">
        <v>421.98982526033245</v>
      </c>
      <c r="EX179" s="22">
        <v>1183.4622675341975</v>
      </c>
      <c r="EY179" s="22">
        <v>1324.9243910923803</v>
      </c>
      <c r="EZ179" s="22">
        <v>1092.2290154738951</v>
      </c>
      <c r="FA179" s="22">
        <v>382.80468620253419</v>
      </c>
      <c r="FB179" s="22">
        <v>512.3248492319334</v>
      </c>
      <c r="FC179" s="22">
        <v>558.419944381243</v>
      </c>
      <c r="FD179" s="22">
        <v>2613.3577955184546</v>
      </c>
      <c r="FE179" s="22">
        <v>1419.8231686735896</v>
      </c>
      <c r="FF179" s="22">
        <v>1246.1520977598302</v>
      </c>
      <c r="FG179" s="22">
        <v>2370.0345939963813</v>
      </c>
      <c r="FH179" s="22">
        <v>704.09237140816776</v>
      </c>
      <c r="FI179" s="22">
        <v>830.02375529120718</v>
      </c>
      <c r="FJ179" s="22">
        <v>628.28132723508634</v>
      </c>
      <c r="FK179" s="22">
        <v>799.02160619649408</v>
      </c>
      <c r="FL179" s="22">
        <v>1408.6439759379152</v>
      </c>
      <c r="FM179" s="22">
        <v>2185.8869594680168</v>
      </c>
      <c r="FN179" s="22">
        <v>795.30655976659125</v>
      </c>
      <c r="FO179" s="22">
        <v>1231.8305001231831</v>
      </c>
      <c r="FP179" s="22">
        <v>2951.0920124745098</v>
      </c>
      <c r="FQ179" s="22">
        <v>936.41241210047417</v>
      </c>
      <c r="FR179" s="22">
        <v>814.17606155731005</v>
      </c>
      <c r="FS179" s="22">
        <v>452.41887380597967</v>
      </c>
      <c r="FT179" s="22">
        <v>638.744959154247</v>
      </c>
      <c r="FU179" s="22">
        <v>1158.9595856659439</v>
      </c>
      <c r="FV179" s="22">
        <v>699.95272520472327</v>
      </c>
      <c r="FW179" s="22">
        <v>775.65338386269764</v>
      </c>
      <c r="FX179" s="22">
        <v>817.3574444515574</v>
      </c>
      <c r="FY179" s="22">
        <v>923.66592254150737</v>
      </c>
      <c r="FZ179" s="22">
        <v>907.54843546541451</v>
      </c>
      <c r="GA179" s="63">
        <v>1004.7426740777787</v>
      </c>
      <c r="GB179" s="22"/>
      <c r="GC179" s="63">
        <v>2567.2972542298207</v>
      </c>
      <c r="GF179" s="63"/>
      <c r="GG179" s="63"/>
      <c r="GH179" s="63"/>
    </row>
    <row r="180" spans="1:190" ht="12.75" customHeight="1">
      <c r="A180" s="66">
        <v>1958</v>
      </c>
      <c r="B180" s="22">
        <v>5906.6674413991668</v>
      </c>
      <c r="C180" s="22">
        <v>6441.8300514973034</v>
      </c>
      <c r="D180" s="22">
        <v>8095.2229082117647</v>
      </c>
      <c r="E180" s="22">
        <v>5474.3336850314236</v>
      </c>
      <c r="F180" s="22">
        <v>6855.171507425418</v>
      </c>
      <c r="G180" s="22">
        <v>6736.7652607458804</v>
      </c>
      <c r="H180" s="22">
        <v>4822.8831424414157</v>
      </c>
      <c r="I180" s="22">
        <v>7482.0716241130785</v>
      </c>
      <c r="J180" s="22">
        <v>6652.3250367383935</v>
      </c>
      <c r="K180" s="24">
        <v>8082.8544203510792</v>
      </c>
      <c r="L180" s="22">
        <v>11296.787843816119</v>
      </c>
      <c r="M180" s="22">
        <v>7965.8096491907381</v>
      </c>
      <c r="N180" s="63">
        <v>6766.6262953162268</v>
      </c>
      <c r="O180" s="22">
        <v>3869.5124919253649</v>
      </c>
      <c r="P180" s="22">
        <v>2963.1246490787066</v>
      </c>
      <c r="Q180" s="22">
        <v>2672.3143819858133</v>
      </c>
      <c r="R180" s="22">
        <v>3149.8175723874442</v>
      </c>
      <c r="S180" s="22">
        <v>4796.3594391522856</v>
      </c>
      <c r="T180" s="68">
        <v>6183.4153163646852</v>
      </c>
      <c r="U180" s="22">
        <v>8305.474779448703</v>
      </c>
      <c r="V180" s="22">
        <v>9185.4906328332745</v>
      </c>
      <c r="W180" s="22">
        <v>8534.0147671481463</v>
      </c>
      <c r="X180" s="22">
        <v>10630.528013174597</v>
      </c>
      <c r="Y180" s="63">
        <v>10322.717808423202</v>
      </c>
      <c r="Z180" s="22">
        <v>1326.3950646009607</v>
      </c>
      <c r="AA180" s="22">
        <v>2508.1211246233233</v>
      </c>
      <c r="AB180" s="22">
        <v>4609.9773501683248</v>
      </c>
      <c r="AC180" s="22">
        <v>3367.0270150208003</v>
      </c>
      <c r="AD180" s="22">
        <v>3056.9218642758501</v>
      </c>
      <c r="AE180" s="22">
        <v>1723.5871525549364</v>
      </c>
      <c r="AF180" s="22">
        <v>1934.6589219923442</v>
      </c>
      <c r="AG180" s="63">
        <v>2779.7338031032541</v>
      </c>
      <c r="AH180" s="70">
        <v>1432.7426281571629</v>
      </c>
      <c r="AI180" s="70">
        <v>2675.09893524476</v>
      </c>
      <c r="AJ180" s="70">
        <v>2195.1130878782869</v>
      </c>
      <c r="AK180" s="70">
        <v>3583.6546821392571</v>
      </c>
      <c r="AL180" s="70">
        <v>1300.0688459306573</v>
      </c>
      <c r="AM180" s="70">
        <v>1814.6362021562275</v>
      </c>
      <c r="AN180" s="70">
        <v>760.75060662287729</v>
      </c>
      <c r="AO180" s="63">
        <v>1934.6589219923442</v>
      </c>
      <c r="AP180" s="22" t="s">
        <v>345</v>
      </c>
      <c r="AQ180" s="22" t="s">
        <v>345</v>
      </c>
      <c r="AR180" s="63" t="s">
        <v>345</v>
      </c>
      <c r="AS180" s="22" t="s">
        <v>345</v>
      </c>
      <c r="AT180" s="22" t="s">
        <v>345</v>
      </c>
      <c r="AU180" s="22" t="s">
        <v>345</v>
      </c>
      <c r="AV180" s="22" t="s">
        <v>345</v>
      </c>
      <c r="AW180" s="22" t="s">
        <v>345</v>
      </c>
      <c r="AX180" s="22" t="s">
        <v>345</v>
      </c>
      <c r="AY180" s="22" t="s">
        <v>345</v>
      </c>
      <c r="AZ180" s="22" t="s">
        <v>345</v>
      </c>
      <c r="BA180" s="22" t="s">
        <v>345</v>
      </c>
      <c r="BB180" s="22" t="s">
        <v>345</v>
      </c>
      <c r="BC180" s="22" t="s">
        <v>345</v>
      </c>
      <c r="BD180" s="22" t="s">
        <v>345</v>
      </c>
      <c r="BE180" s="22" t="s">
        <v>345</v>
      </c>
      <c r="BF180" s="22" t="s">
        <v>345</v>
      </c>
      <c r="BG180" s="22" t="s">
        <v>345</v>
      </c>
      <c r="BH180" s="63">
        <v>3777.0985567874409</v>
      </c>
      <c r="BI180" s="22">
        <v>5697.9809880801877</v>
      </c>
      <c r="BJ180" s="22">
        <v>2111.2130412038887</v>
      </c>
      <c r="BK180" s="22">
        <v>4391.5595761480072</v>
      </c>
      <c r="BL180" s="22">
        <v>2382.5605047961076</v>
      </c>
      <c r="BM180" s="22">
        <v>3025.0992233264637</v>
      </c>
      <c r="BN180" s="22">
        <v>2742.984239147786</v>
      </c>
      <c r="BO180" s="22">
        <v>5402.3494448691699</v>
      </c>
      <c r="BP180" s="22">
        <v>9816.2834009999042</v>
      </c>
      <c r="BQ180" s="63">
        <v>3283.0410873671067</v>
      </c>
      <c r="BR180" s="22">
        <v>1615.9029702952205</v>
      </c>
      <c r="BS180" s="22">
        <v>2604.7983035460602</v>
      </c>
      <c r="BT180" s="22">
        <v>2362.8364565260267</v>
      </c>
      <c r="BU180" s="22">
        <v>1319.6605604107788</v>
      </c>
      <c r="BV180" s="22">
        <v>1939.0665000127826</v>
      </c>
      <c r="BW180" s="22">
        <v>1724.5419996202465</v>
      </c>
      <c r="BX180" s="22">
        <v>2176.6848816029146</v>
      </c>
      <c r="BY180" s="22">
        <v>1088.2766376159684</v>
      </c>
      <c r="BZ180" s="22">
        <v>1370.3476669366169</v>
      </c>
      <c r="CA180" s="22">
        <v>2458.2389965224443</v>
      </c>
      <c r="CB180" s="22">
        <v>2052.4198150896018</v>
      </c>
      <c r="CC180" s="22">
        <v>2240.9768890043779</v>
      </c>
      <c r="CD180" s="22">
        <v>1625.4647331418603</v>
      </c>
      <c r="CE180" s="22">
        <v>3001.7398869073509</v>
      </c>
      <c r="CF180" s="22">
        <v>5608.6735987826523</v>
      </c>
      <c r="CG180" s="63">
        <v>2018.3790393273141</v>
      </c>
      <c r="CH180" s="22">
        <v>3260.9311793048355</v>
      </c>
      <c r="CI180" s="63">
        <v>3042.8699994048156</v>
      </c>
      <c r="CJ180" s="22">
        <v>690.374826823425</v>
      </c>
      <c r="CK180" s="22">
        <v>715.63875598086122</v>
      </c>
      <c r="CL180" s="22">
        <v>946.67451345279392</v>
      </c>
      <c r="CM180" s="22">
        <v>3288.895321608994</v>
      </c>
      <c r="CN180" s="22">
        <v>1447.8915014873085</v>
      </c>
      <c r="CO180" s="22">
        <v>1233.8292933462151</v>
      </c>
      <c r="CP180" s="22">
        <v>913.73941626769556</v>
      </c>
      <c r="CQ180" s="22">
        <v>1289.7205588822355</v>
      </c>
      <c r="CR180" s="22">
        <v>509.80380476839724</v>
      </c>
      <c r="CS180" s="22">
        <v>488.22347045267935</v>
      </c>
      <c r="CT180" s="22">
        <v>2923.8639150695494</v>
      </c>
      <c r="CU180" s="22">
        <v>1413.0176890833839</v>
      </c>
      <c r="CV180" s="22">
        <v>591.68919808644921</v>
      </c>
      <c r="CW180" s="22">
        <v>642.62975409603871</v>
      </c>
      <c r="CX180" s="22">
        <v>2294.574664208586</v>
      </c>
      <c r="CY180" s="22">
        <v>1301.0562586994956</v>
      </c>
      <c r="CZ180" s="63">
        <v>905.79246690297271</v>
      </c>
      <c r="DA180" s="22">
        <v>723.44057775124838</v>
      </c>
      <c r="DB180" s="22">
        <v>607.87692852706778</v>
      </c>
      <c r="DC180" s="22">
        <v>666.96008090280009</v>
      </c>
      <c r="DD180" s="22">
        <v>551.81046913842374</v>
      </c>
      <c r="DE180" s="22">
        <v>1111.9066845473653</v>
      </c>
      <c r="DF180" s="22">
        <v>784.94875868474662</v>
      </c>
      <c r="DG180" s="22">
        <v>1580.5648448156232</v>
      </c>
      <c r="DH180" s="63">
        <v>847.35977164514145</v>
      </c>
      <c r="DI180" s="22">
        <v>2739.4751715034176</v>
      </c>
      <c r="DJ180" s="22">
        <v>1918.0625960094487</v>
      </c>
      <c r="DK180" s="22">
        <v>2493.2253274486043</v>
      </c>
      <c r="DL180" s="22">
        <v>4108.7956015973668</v>
      </c>
      <c r="DM180" s="22">
        <v>2220.0916217716376</v>
      </c>
      <c r="DN180" s="22">
        <v>29906.750974005237</v>
      </c>
      <c r="DO180" s="22">
        <v>2268.8004452052205</v>
      </c>
      <c r="DP180" s="22">
        <v>866.28676181113178</v>
      </c>
      <c r="DQ180" s="22">
        <v>31394.391589701947</v>
      </c>
      <c r="DR180" s="22">
        <v>3204.3547634633164</v>
      </c>
      <c r="DS180" s="22">
        <v>3039.4717767533175</v>
      </c>
      <c r="DT180" s="22">
        <v>2221.8622157186301</v>
      </c>
      <c r="DU180" s="22">
        <v>20372.005562484894</v>
      </c>
      <c r="DV180" s="22">
        <v>955.05125027666611</v>
      </c>
      <c r="DW180" s="22">
        <v>1269.5492180312788</v>
      </c>
      <c r="DX180" s="63">
        <v>2328.4053239501045</v>
      </c>
      <c r="DY180" s="63">
        <v>968.43757035160934</v>
      </c>
      <c r="DZ180" s="22">
        <v>1718.8795073230481</v>
      </c>
      <c r="EA180" s="22">
        <v>1240.5398322003241</v>
      </c>
      <c r="EB180" s="22">
        <v>955.65952314703873</v>
      </c>
      <c r="EC180" s="22">
        <v>392.33983670314529</v>
      </c>
      <c r="ED180" s="22">
        <v>583.00511776142855</v>
      </c>
      <c r="EE180" s="22">
        <v>428.48495311461534</v>
      </c>
      <c r="EF180" s="22">
        <v>805.46226290227241</v>
      </c>
      <c r="EG180" s="22">
        <v>448.66138170263173</v>
      </c>
      <c r="EH180" s="22">
        <v>916.99909230889409</v>
      </c>
      <c r="EI180" s="22">
        <v>563.19683712463029</v>
      </c>
      <c r="EJ180" s="22">
        <v>648.88119086756171</v>
      </c>
      <c r="EK180" s="22">
        <v>1377.688921946971</v>
      </c>
      <c r="EL180" s="22">
        <v>1178.9576959951701</v>
      </c>
      <c r="EM180" s="22">
        <v>1664.6325519942482</v>
      </c>
      <c r="EN180" s="22">
        <v>946.78081502843509</v>
      </c>
      <c r="EO180" s="22">
        <v>659.58040538826458</v>
      </c>
      <c r="EP180" s="22">
        <v>423.25045632193496</v>
      </c>
      <c r="EQ180" s="22">
        <v>3939.2072084713768</v>
      </c>
      <c r="ER180" s="22">
        <v>678.1733812097317</v>
      </c>
      <c r="ES180" s="22">
        <v>1187.134136201317</v>
      </c>
      <c r="ET180" s="22">
        <v>368.22887084684038</v>
      </c>
      <c r="EU180" s="22">
        <v>475.9157540791357</v>
      </c>
      <c r="EV180" s="22">
        <v>724.53042174047141</v>
      </c>
      <c r="EW180" s="22">
        <v>430.25815191903092</v>
      </c>
      <c r="EX180" s="22">
        <v>1186.5441103765679</v>
      </c>
      <c r="EY180" s="22">
        <v>1410.0610062291755</v>
      </c>
      <c r="EZ180" s="22">
        <v>1112.3668793576383</v>
      </c>
      <c r="FA180" s="22">
        <v>388.12119973231717</v>
      </c>
      <c r="FB180" s="22">
        <v>520.61351821888684</v>
      </c>
      <c r="FC180" s="22">
        <v>571.8496187201697</v>
      </c>
      <c r="FD180" s="22">
        <v>2609.6971377509144</v>
      </c>
      <c r="FE180" s="22">
        <v>1388.9378881701759</v>
      </c>
      <c r="FF180" s="22">
        <v>1280.3224901064386</v>
      </c>
      <c r="FG180" s="22">
        <v>2376.1034011449974</v>
      </c>
      <c r="FH180" s="22">
        <v>716.65816979393776</v>
      </c>
      <c r="FI180" s="22">
        <v>797.19969395731061</v>
      </c>
      <c r="FJ180" s="22">
        <v>631.298133487021</v>
      </c>
      <c r="FK180" s="22">
        <v>875.44380137152871</v>
      </c>
      <c r="FL180" s="22">
        <v>1429.060233152044</v>
      </c>
      <c r="FM180" s="22">
        <v>2199.5835254367212</v>
      </c>
      <c r="FN180" s="22">
        <v>806.5000362388563</v>
      </c>
      <c r="FO180" s="22">
        <v>1240.7682611478797</v>
      </c>
      <c r="FP180" s="22">
        <v>2939.0056042941737</v>
      </c>
      <c r="FQ180" s="22">
        <v>948.68107430514715</v>
      </c>
      <c r="FR180" s="22">
        <v>816.59251422895011</v>
      </c>
      <c r="FS180" s="22">
        <v>444.21962037089054</v>
      </c>
      <c r="FT180" s="22">
        <v>647.00772368707362</v>
      </c>
      <c r="FU180" s="22">
        <v>1291.3321250555696</v>
      </c>
      <c r="FV180" s="22">
        <v>685.13869203401543</v>
      </c>
      <c r="FW180" s="22">
        <v>737.6446358004913</v>
      </c>
      <c r="FX180" s="22">
        <v>776.02861307570913</v>
      </c>
      <c r="FY180" s="22">
        <v>906.4446567983216</v>
      </c>
      <c r="FZ180" s="22">
        <v>912.30683299199404</v>
      </c>
      <c r="GA180" s="63">
        <v>1003.9696151773763</v>
      </c>
      <c r="GB180" s="22"/>
      <c r="GC180" s="63">
        <v>2596.3225946206317</v>
      </c>
      <c r="GF180" s="63"/>
      <c r="GG180" s="63"/>
      <c r="GH180" s="63"/>
    </row>
    <row r="181" spans="1:190" ht="12.75" customHeight="1">
      <c r="A181" s="66">
        <v>1959</v>
      </c>
      <c r="B181" s="22">
        <v>6051.1829282079789</v>
      </c>
      <c r="C181" s="22">
        <v>6608.2810681205474</v>
      </c>
      <c r="D181" s="22">
        <v>8637.1550306644294</v>
      </c>
      <c r="E181" s="22">
        <v>5753.5212870048017</v>
      </c>
      <c r="F181" s="22">
        <v>6978.7769082356008</v>
      </c>
      <c r="G181" s="22">
        <v>7176.6886296168595</v>
      </c>
      <c r="H181" s="22">
        <v>5130.8140344975873</v>
      </c>
      <c r="I181" s="22">
        <v>7736.675444116614</v>
      </c>
      <c r="J181" s="22">
        <v>6874.4778522308707</v>
      </c>
      <c r="K181" s="24">
        <v>8287.9301661910358</v>
      </c>
      <c r="L181" s="22">
        <v>11870.127400646512</v>
      </c>
      <c r="M181" s="22">
        <v>8239.7990607437059</v>
      </c>
      <c r="N181" s="63">
        <v>7065.5713679233941</v>
      </c>
      <c r="O181" s="22">
        <v>4038.2815443041445</v>
      </c>
      <c r="P181" s="22">
        <v>3040.2648918730342</v>
      </c>
      <c r="Q181" s="22">
        <v>2794.0479046593505</v>
      </c>
      <c r="R181" s="22">
        <v>3050.4518883739597</v>
      </c>
      <c r="S181" s="22">
        <v>4922.5701536110646</v>
      </c>
      <c r="T181" s="68">
        <v>6432.1424520047985</v>
      </c>
      <c r="U181" s="22">
        <v>8628.4384432311617</v>
      </c>
      <c r="V181" s="22">
        <v>9630.1266085601692</v>
      </c>
      <c r="W181" s="22">
        <v>8676.2368513846832</v>
      </c>
      <c r="X181" s="22">
        <v>11230.16926277906</v>
      </c>
      <c r="Y181" s="63">
        <v>10866.352410974599</v>
      </c>
      <c r="Z181" s="22">
        <v>1380.9965958752116</v>
      </c>
      <c r="AA181" s="22">
        <v>2683.5293537818466</v>
      </c>
      <c r="AB181" s="22">
        <v>4779.849783765937</v>
      </c>
      <c r="AC181" s="22">
        <v>3484.1141716753677</v>
      </c>
      <c r="AD181" s="22">
        <v>3096.222511985774</v>
      </c>
      <c r="AE181" s="22">
        <v>1782.9640680287262</v>
      </c>
      <c r="AF181" s="22">
        <v>2225.2952291567963</v>
      </c>
      <c r="AG181" s="63">
        <v>2904.7560076736413</v>
      </c>
      <c r="AH181" s="70">
        <v>1672.9693772267246</v>
      </c>
      <c r="AI181" s="70">
        <v>2897.0038006000923</v>
      </c>
      <c r="AJ181" s="70">
        <v>2248.8975786431056</v>
      </c>
      <c r="AK181" s="70">
        <v>3762.2412297180235</v>
      </c>
      <c r="AL181" s="70">
        <v>1380.4953640926519</v>
      </c>
      <c r="AM181" s="70">
        <v>2316.4928978671751</v>
      </c>
      <c r="AN181" s="70">
        <v>866.87785274796693</v>
      </c>
      <c r="AO181" s="63">
        <v>2225.2952291567963</v>
      </c>
      <c r="AP181" s="22" t="s">
        <v>345</v>
      </c>
      <c r="AQ181" s="22" t="s">
        <v>345</v>
      </c>
      <c r="AR181" s="63" t="s">
        <v>345</v>
      </c>
      <c r="AS181" s="22" t="s">
        <v>345</v>
      </c>
      <c r="AT181" s="22" t="s">
        <v>345</v>
      </c>
      <c r="AU181" s="22" t="s">
        <v>345</v>
      </c>
      <c r="AV181" s="22" t="s">
        <v>345</v>
      </c>
      <c r="AW181" s="22" t="s">
        <v>345</v>
      </c>
      <c r="AX181" s="22" t="s">
        <v>345</v>
      </c>
      <c r="AY181" s="22" t="s">
        <v>345</v>
      </c>
      <c r="AZ181" s="22" t="s">
        <v>345</v>
      </c>
      <c r="BA181" s="22" t="s">
        <v>345</v>
      </c>
      <c r="BB181" s="22" t="s">
        <v>345</v>
      </c>
      <c r="BC181" s="22" t="s">
        <v>345</v>
      </c>
      <c r="BD181" s="22" t="s">
        <v>345</v>
      </c>
      <c r="BE181" s="22" t="s">
        <v>345</v>
      </c>
      <c r="BF181" s="22" t="s">
        <v>345</v>
      </c>
      <c r="BG181" s="22" t="s">
        <v>345</v>
      </c>
      <c r="BH181" s="63">
        <v>3669.0903716073667</v>
      </c>
      <c r="BI181" s="22">
        <v>5241.4680627084754</v>
      </c>
      <c r="BJ181" s="22">
        <v>2221.0013151993194</v>
      </c>
      <c r="BK181" s="22">
        <v>4042.0266947445293</v>
      </c>
      <c r="BL181" s="22">
        <v>2473.468494626371</v>
      </c>
      <c r="BM181" s="22">
        <v>3016.4379109497831</v>
      </c>
      <c r="BN181" s="22">
        <v>2682.4949781523742</v>
      </c>
      <c r="BO181" s="22">
        <v>4859.6765880220692</v>
      </c>
      <c r="BP181" s="22">
        <v>9997.4035755805107</v>
      </c>
      <c r="BQ181" s="63">
        <v>3258.9227793943137</v>
      </c>
      <c r="BR181" s="22">
        <v>1575.1849256381076</v>
      </c>
      <c r="BS181" s="22">
        <v>2598.0129117408856</v>
      </c>
      <c r="BT181" s="22">
        <v>2066.8360555441718</v>
      </c>
      <c r="BU181" s="22">
        <v>1283.5311310686197</v>
      </c>
      <c r="BV181" s="22">
        <v>1975.26596292007</v>
      </c>
      <c r="BW181" s="22">
        <v>1747.7984730433548</v>
      </c>
      <c r="BX181" s="22">
        <v>2211.0831234256925</v>
      </c>
      <c r="BY181" s="22">
        <v>1017.3793103448277</v>
      </c>
      <c r="BZ181" s="22">
        <v>1360.1840404719612</v>
      </c>
      <c r="CA181" s="22">
        <v>2541.4057150361295</v>
      </c>
      <c r="CB181" s="22">
        <v>2018.898828969539</v>
      </c>
      <c r="CC181" s="22">
        <v>2321.6690908634387</v>
      </c>
      <c r="CD181" s="22">
        <v>1580.840046802316</v>
      </c>
      <c r="CE181" s="22">
        <v>3239.0180878552969</v>
      </c>
      <c r="CF181" s="22">
        <v>5742.6106113456954</v>
      </c>
      <c r="CG181" s="63">
        <v>1981.2431865987226</v>
      </c>
      <c r="CH181" s="22">
        <v>3365.4286654980378</v>
      </c>
      <c r="CI181" s="63">
        <v>3018.0959282922918</v>
      </c>
      <c r="CJ181" s="22">
        <v>686.38974181875517</v>
      </c>
      <c r="CK181" s="22">
        <v>717.13380281690138</v>
      </c>
      <c r="CL181" s="22">
        <v>986.72639053659384</v>
      </c>
      <c r="CM181" s="22">
        <v>3553.9357364985972</v>
      </c>
      <c r="CN181" s="22">
        <v>1500.7229100876696</v>
      </c>
      <c r="CO181" s="22">
        <v>1242.7593101345203</v>
      </c>
      <c r="CP181" s="22">
        <v>992.11605789169892</v>
      </c>
      <c r="CQ181" s="22">
        <v>1329.0026748184944</v>
      </c>
      <c r="CR181" s="22">
        <v>526.12133701861455</v>
      </c>
      <c r="CS181" s="22">
        <v>554.66473172963674</v>
      </c>
      <c r="CT181" s="22">
        <v>3026.5552335377774</v>
      </c>
      <c r="CU181" s="22">
        <v>1467.3528629791851</v>
      </c>
      <c r="CV181" s="22">
        <v>601.34622006404732</v>
      </c>
      <c r="CW181" s="22">
        <v>633.24635623183656</v>
      </c>
      <c r="CX181" s="22">
        <v>2186.2399193548385</v>
      </c>
      <c r="CY181" s="22">
        <v>1284.8059481380326</v>
      </c>
      <c r="CZ181" s="63">
        <v>926.43765800238384</v>
      </c>
      <c r="DA181" s="22">
        <v>728.96490516079302</v>
      </c>
      <c r="DB181" s="22">
        <v>649.78149626892468</v>
      </c>
      <c r="DC181" s="22">
        <v>672.7787354148337</v>
      </c>
      <c r="DD181" s="22">
        <v>568.57829581578062</v>
      </c>
      <c r="DE181" s="22">
        <v>1119.9351034408264</v>
      </c>
      <c r="DF181" s="22">
        <v>791.61351817373736</v>
      </c>
      <c r="DG181" s="22">
        <v>1602.5187776993403</v>
      </c>
      <c r="DH181" s="63">
        <v>858.41249121313183</v>
      </c>
      <c r="DI181" s="22">
        <v>2796.4640633841286</v>
      </c>
      <c r="DJ181" s="22">
        <v>2023.6677401278121</v>
      </c>
      <c r="DK181" s="22">
        <v>2523.1439533042358</v>
      </c>
      <c r="DL181" s="22">
        <v>4501.4423270210536</v>
      </c>
      <c r="DM181" s="22">
        <v>2287.2570833613258</v>
      </c>
      <c r="DN181" s="22">
        <v>29568.135912372785</v>
      </c>
      <c r="DO181" s="22">
        <v>2395.1692132334756</v>
      </c>
      <c r="DP181" s="22">
        <v>900.23725679611016</v>
      </c>
      <c r="DQ181" s="22">
        <v>32896.151941422024</v>
      </c>
      <c r="DR181" s="22">
        <v>3458.0679370561656</v>
      </c>
      <c r="DS181" s="22">
        <v>3062.4973767728866</v>
      </c>
      <c r="DT181" s="22">
        <v>2251.8067550620231</v>
      </c>
      <c r="DU181" s="22">
        <v>21426.23432601969</v>
      </c>
      <c r="DV181" s="22">
        <v>959.29908759063699</v>
      </c>
      <c r="DW181" s="22">
        <v>1330.3002729754323</v>
      </c>
      <c r="DX181" s="63">
        <v>2412.7220179888623</v>
      </c>
      <c r="DY181" s="63">
        <v>992.20207342740787</v>
      </c>
      <c r="DZ181" s="22">
        <v>1993.5108194960167</v>
      </c>
      <c r="EA181" s="22">
        <v>1225.3228005487545</v>
      </c>
      <c r="EB181" s="22">
        <v>970.21763569438838</v>
      </c>
      <c r="EC181" s="22">
        <v>398.71254944056898</v>
      </c>
      <c r="ED181" s="22">
        <v>597.54894129059869</v>
      </c>
      <c r="EE181" s="22">
        <v>445.16819095889565</v>
      </c>
      <c r="EF181" s="22">
        <v>822.47360753169369</v>
      </c>
      <c r="EG181" s="22">
        <v>486.21177181110119</v>
      </c>
      <c r="EH181" s="22">
        <v>934.11207646272101</v>
      </c>
      <c r="EI181" s="22">
        <v>574.00541109585561</v>
      </c>
      <c r="EJ181" s="22">
        <v>671.06739956201966</v>
      </c>
      <c r="EK181" s="22">
        <v>1399.2679866803762</v>
      </c>
      <c r="EL181" s="22">
        <v>1190.6950940346044</v>
      </c>
      <c r="EM181" s="22">
        <v>1711.3688944627852</v>
      </c>
      <c r="EN181" s="22">
        <v>968.81277322234746</v>
      </c>
      <c r="EO181" s="22">
        <v>687.03338982274533</v>
      </c>
      <c r="EP181" s="22">
        <v>426.61833789479743</v>
      </c>
      <c r="EQ181" s="22">
        <v>4052.451538452573</v>
      </c>
      <c r="ER181" s="22">
        <v>697.24133863400027</v>
      </c>
      <c r="ES181" s="22">
        <v>1321.022430787491</v>
      </c>
      <c r="ET181" s="22">
        <v>382.87924006870639</v>
      </c>
      <c r="EU181" s="22">
        <v>478.12546666923384</v>
      </c>
      <c r="EV181" s="22">
        <v>720.22972522631846</v>
      </c>
      <c r="EW181" s="22">
        <v>434.83179479310866</v>
      </c>
      <c r="EX181" s="22">
        <v>1223.3493299802335</v>
      </c>
      <c r="EY181" s="22">
        <v>1470.4047139764409</v>
      </c>
      <c r="EZ181" s="22">
        <v>1131.6991848772811</v>
      </c>
      <c r="FA181" s="22">
        <v>392.9843566350134</v>
      </c>
      <c r="FB181" s="22">
        <v>529.52747817664215</v>
      </c>
      <c r="FC181" s="22">
        <v>585.99070998413401</v>
      </c>
      <c r="FD181" s="22">
        <v>2684.9977489929165</v>
      </c>
      <c r="FE181" s="22">
        <v>1358.4139965836741</v>
      </c>
      <c r="FF181" s="22">
        <v>1322.7584373403893</v>
      </c>
      <c r="FG181" s="22">
        <v>2451.3043731727098</v>
      </c>
      <c r="FH181" s="22">
        <v>729.26765453146413</v>
      </c>
      <c r="FI181" s="22">
        <v>808.2419918735668</v>
      </c>
      <c r="FJ181" s="22">
        <v>652.01443043910308</v>
      </c>
      <c r="FK181" s="22">
        <v>783.91220183339476</v>
      </c>
      <c r="FL181" s="22">
        <v>1448.2229792571125</v>
      </c>
      <c r="FM181" s="22">
        <v>2253.9556050778774</v>
      </c>
      <c r="FN181" s="22">
        <v>840.86183592595376</v>
      </c>
      <c r="FO181" s="22">
        <v>1286.8728265025345</v>
      </c>
      <c r="FP181" s="22">
        <v>2994.7280921500801</v>
      </c>
      <c r="FQ181" s="22">
        <v>1032.7272997706111</v>
      </c>
      <c r="FR181" s="22">
        <v>842.73313557121207</v>
      </c>
      <c r="FS181" s="22">
        <v>453.49997193644214</v>
      </c>
      <c r="FT181" s="22">
        <v>655.73759542175935</v>
      </c>
      <c r="FU181" s="22">
        <v>1216.9759344742542</v>
      </c>
      <c r="FV181" s="22">
        <v>700.02443648590008</v>
      </c>
      <c r="FW181" s="22">
        <v>747.24117177478911</v>
      </c>
      <c r="FX181" s="22">
        <v>914.64279702592944</v>
      </c>
      <c r="FY181" s="22">
        <v>925.1476801716102</v>
      </c>
      <c r="FZ181" s="22">
        <v>929.17251051893413</v>
      </c>
      <c r="GA181" s="63">
        <v>1034.6037673165631</v>
      </c>
      <c r="GB181" s="22"/>
      <c r="GC181" s="63">
        <v>2665.112269172987</v>
      </c>
      <c r="GF181" s="63"/>
      <c r="GG181" s="63"/>
      <c r="GH181" s="63"/>
    </row>
    <row r="182" spans="1:190" ht="12.75" customHeight="1">
      <c r="A182" s="66">
        <v>1960</v>
      </c>
      <c r="B182" s="22">
        <v>6518.5400025569579</v>
      </c>
      <c r="C182" s="22">
        <v>6952.0874686084635</v>
      </c>
      <c r="D182" s="22">
        <v>8811.831477843265</v>
      </c>
      <c r="E182" s="22">
        <v>6230.3594003973267</v>
      </c>
      <c r="F182" s="22">
        <v>7397.5828610681774</v>
      </c>
      <c r="G182" s="22">
        <v>7705.2332250597037</v>
      </c>
      <c r="H182" s="22">
        <v>5456.1900480206577</v>
      </c>
      <c r="I182" s="22">
        <v>8286.6097858262237</v>
      </c>
      <c r="J182" s="22">
        <v>7203.72173741814</v>
      </c>
      <c r="K182" s="24">
        <v>8687.5033420672698</v>
      </c>
      <c r="L182" s="22">
        <v>12456.732562476687</v>
      </c>
      <c r="M182" s="22">
        <v>8645.2302757198504</v>
      </c>
      <c r="N182" s="63">
        <v>7497.7980608045918</v>
      </c>
      <c r="O182" s="22">
        <v>4282.1327683615818</v>
      </c>
      <c r="P182" s="22">
        <v>3145.6378067357114</v>
      </c>
      <c r="Q182" s="22">
        <v>2955.8356479688382</v>
      </c>
      <c r="R182" s="22">
        <v>3071.6499331439081</v>
      </c>
      <c r="S182" s="22">
        <v>4988.1071817106258</v>
      </c>
      <c r="T182" s="68">
        <v>6806.3404441672574</v>
      </c>
      <c r="U182" s="22">
        <v>8790.9082214125629</v>
      </c>
      <c r="V182" s="22">
        <v>9465.1788176305545</v>
      </c>
      <c r="W182" s="22">
        <v>8752.5076279242676</v>
      </c>
      <c r="X182" s="22">
        <v>11328.475516269904</v>
      </c>
      <c r="Y182" s="63">
        <v>10961.08284835379</v>
      </c>
      <c r="Z182" s="22">
        <v>1450.9147231802572</v>
      </c>
      <c r="AA182" s="22">
        <v>2911.7125659556132</v>
      </c>
      <c r="AB182" s="22">
        <v>5108.3185113324407</v>
      </c>
      <c r="AC182" s="22">
        <v>3649.1015883674495</v>
      </c>
      <c r="AD182" s="22">
        <v>3214.6655576367243</v>
      </c>
      <c r="AE182" s="22">
        <v>1843.7188046247886</v>
      </c>
      <c r="AF182" s="22">
        <v>2370.3747769597408</v>
      </c>
      <c r="AG182" s="63">
        <v>3057.5720940199485</v>
      </c>
      <c r="AH182" s="70">
        <v>1801.1850996745925</v>
      </c>
      <c r="AI182" s="70">
        <v>3163.669343560075</v>
      </c>
      <c r="AJ182" s="70">
        <v>2385.3872721657676</v>
      </c>
      <c r="AK182" s="70">
        <v>4276.1381232262574</v>
      </c>
      <c r="AL182" s="70">
        <v>1529.5806371678702</v>
      </c>
      <c r="AM182" s="70">
        <v>2361.2831794356134</v>
      </c>
      <c r="AN182" s="70">
        <v>885.99382089865264</v>
      </c>
      <c r="AO182" s="63">
        <v>2370.3747769597408</v>
      </c>
      <c r="AP182" s="22" t="s">
        <v>345</v>
      </c>
      <c r="AQ182" s="22" t="s">
        <v>345</v>
      </c>
      <c r="AR182" s="63" t="s">
        <v>345</v>
      </c>
      <c r="AS182" s="22" t="s">
        <v>345</v>
      </c>
      <c r="AT182" s="22" t="s">
        <v>345</v>
      </c>
      <c r="AU182" s="22" t="s">
        <v>345</v>
      </c>
      <c r="AV182" s="22" t="s">
        <v>345</v>
      </c>
      <c r="AW182" s="22" t="s">
        <v>345</v>
      </c>
      <c r="AX182" s="22" t="s">
        <v>345</v>
      </c>
      <c r="AY182" s="22" t="s">
        <v>345</v>
      </c>
      <c r="AZ182" s="22" t="s">
        <v>345</v>
      </c>
      <c r="BA182" s="22" t="s">
        <v>345</v>
      </c>
      <c r="BB182" s="22" t="s">
        <v>345</v>
      </c>
      <c r="BC182" s="22" t="s">
        <v>345</v>
      </c>
      <c r="BD182" s="22" t="s">
        <v>345</v>
      </c>
      <c r="BE182" s="22" t="s">
        <v>345</v>
      </c>
      <c r="BF182" s="22" t="s">
        <v>345</v>
      </c>
      <c r="BG182" s="22" t="s">
        <v>345</v>
      </c>
      <c r="BH182" s="63">
        <v>3945.3375081934714</v>
      </c>
      <c r="BI182" s="22">
        <v>5559.465947070551</v>
      </c>
      <c r="BJ182" s="22">
        <v>2334.8552008157912</v>
      </c>
      <c r="BK182" s="22">
        <v>4270.2772307836149</v>
      </c>
      <c r="BL182" s="22">
        <v>2496.8144944748319</v>
      </c>
      <c r="BM182" s="22">
        <v>3155.2026186603139</v>
      </c>
      <c r="BN182" s="22">
        <v>2969.0866982177022</v>
      </c>
      <c r="BO182" s="22">
        <v>4960.1555767771151</v>
      </c>
      <c r="BP182" s="22">
        <v>9645.8894964760711</v>
      </c>
      <c r="BQ182" s="63">
        <v>3387.214636219881</v>
      </c>
      <c r="BR182" s="22">
        <v>1606.2558949678705</v>
      </c>
      <c r="BS182" s="22">
        <v>2715.4970024566878</v>
      </c>
      <c r="BT182" s="22">
        <v>2051.8811875552315</v>
      </c>
      <c r="BU182" s="22">
        <v>1302.4959399508832</v>
      </c>
      <c r="BV182" s="22">
        <v>2026.0102564748549</v>
      </c>
      <c r="BW182" s="22">
        <v>1763.6465687913189</v>
      </c>
      <c r="BX182" s="22">
        <v>2193.1707317073174</v>
      </c>
      <c r="BY182" s="22">
        <v>1061.9421152285638</v>
      </c>
      <c r="BZ182" s="22">
        <v>1397.7987743641245</v>
      </c>
      <c r="CA182" s="22">
        <v>2653.5374779995391</v>
      </c>
      <c r="CB182" s="22">
        <v>1982.9865116721533</v>
      </c>
      <c r="CC182" s="22">
        <v>2391.0561950488409</v>
      </c>
      <c r="CD182" s="22">
        <v>1555.3500375483493</v>
      </c>
      <c r="CE182" s="22">
        <v>3420.6955046649705</v>
      </c>
      <c r="CF182" s="22">
        <v>6250.9659394876071</v>
      </c>
      <c r="CG182" s="63">
        <v>2021.2155841455283</v>
      </c>
      <c r="CH182" s="22">
        <v>3477.9096088336937</v>
      </c>
      <c r="CI182" s="63">
        <v>3130.1883935367214</v>
      </c>
      <c r="CJ182" s="22">
        <v>662.14040505494177</v>
      </c>
      <c r="CK182" s="22">
        <v>753.24884792626722</v>
      </c>
      <c r="CL182" s="22">
        <v>1014.7428498291224</v>
      </c>
      <c r="CM182" s="22">
        <v>3986.4328857788614</v>
      </c>
      <c r="CN182" s="22">
        <v>1476.185286806495</v>
      </c>
      <c r="CO182" s="22">
        <v>1226.3891343415587</v>
      </c>
      <c r="CP182" s="22">
        <v>1078.2273673115192</v>
      </c>
      <c r="CQ182" s="22">
        <v>1353.1903139674064</v>
      </c>
      <c r="CR182" s="22">
        <v>544.63373569029022</v>
      </c>
      <c r="CS182" s="22">
        <v>563.55248494639261</v>
      </c>
      <c r="CT182" s="22">
        <v>3133.6780151529929</v>
      </c>
      <c r="CU182" s="22">
        <v>1530.4040710480508</v>
      </c>
      <c r="CV182" s="22">
        <v>606.99234049609538</v>
      </c>
      <c r="CW182" s="22">
        <v>647.41036449594492</v>
      </c>
      <c r="CX182" s="22">
        <v>2309.8882410106899</v>
      </c>
      <c r="CY182" s="22">
        <v>1295.3058201809674</v>
      </c>
      <c r="CZ182" s="63">
        <v>957.70640293842564</v>
      </c>
      <c r="DA182" s="22">
        <v>739.41064861207894</v>
      </c>
      <c r="DB182" s="22">
        <v>670.51735369382504</v>
      </c>
      <c r="DC182" s="22">
        <v>678.97452329969497</v>
      </c>
      <c r="DD182" s="22">
        <v>585.55368867398795</v>
      </c>
      <c r="DE182" s="22">
        <v>1104.9942796843197</v>
      </c>
      <c r="DF182" s="22">
        <v>799.1146907271044</v>
      </c>
      <c r="DG182" s="22">
        <v>1632.248016389113</v>
      </c>
      <c r="DH182" s="63">
        <v>865.39865887683868</v>
      </c>
      <c r="DI182" s="22">
        <v>2843.3681269135036</v>
      </c>
      <c r="DJ182" s="22">
        <v>2156.4823650124044</v>
      </c>
      <c r="DK182" s="22">
        <v>2735.0207888845675</v>
      </c>
      <c r="DL182" s="22">
        <v>4663.1665645218245</v>
      </c>
      <c r="DM182" s="22">
        <v>2330.0060062633988</v>
      </c>
      <c r="DN182" s="22">
        <v>28813.493502893769</v>
      </c>
      <c r="DO182" s="22">
        <v>2392.5221124151376</v>
      </c>
      <c r="DP182" s="22">
        <v>934.70838364633357</v>
      </c>
      <c r="DQ182" s="22">
        <v>32810.116993596435</v>
      </c>
      <c r="DR182" s="22">
        <v>3719.096730823886</v>
      </c>
      <c r="DS182" s="22">
        <v>3023.4679553737315</v>
      </c>
      <c r="DT182" s="22">
        <v>2247.4652092442311</v>
      </c>
      <c r="DU182" s="22">
        <v>22432.802294028039</v>
      </c>
      <c r="DV182" s="22">
        <v>963.94191914123451</v>
      </c>
      <c r="DW182" s="22">
        <v>1393.2788374205268</v>
      </c>
      <c r="DX182" s="63">
        <v>2493.6479559645936</v>
      </c>
      <c r="DY182" s="63">
        <v>1025.9170740567997</v>
      </c>
      <c r="DZ182" s="22">
        <v>2088.1030858811905</v>
      </c>
      <c r="EA182" s="22">
        <v>1252.9849850250471</v>
      </c>
      <c r="EB182" s="22">
        <v>978.11596491500529</v>
      </c>
      <c r="EC182" s="22">
        <v>402.56574541715287</v>
      </c>
      <c r="ED182" s="22">
        <v>608.73487062636639</v>
      </c>
      <c r="EE182" s="22">
        <v>443.64476929215044</v>
      </c>
      <c r="EF182" s="22">
        <v>832.00088409045395</v>
      </c>
      <c r="EG182" s="22">
        <v>507.52026601689795</v>
      </c>
      <c r="EH182" s="22">
        <v>925.37937118035768</v>
      </c>
      <c r="EI182" s="22">
        <v>568.64815897693302</v>
      </c>
      <c r="EJ182" s="22">
        <v>712.10156237532658</v>
      </c>
      <c r="EK182" s="22">
        <v>1415.6619798831466</v>
      </c>
      <c r="EL182" s="22">
        <v>1256.2958674013264</v>
      </c>
      <c r="EM182" s="22">
        <v>1771.4852327884937</v>
      </c>
      <c r="EN182" s="22">
        <v>991.45518493741201</v>
      </c>
      <c r="EO182" s="22">
        <v>746.30843861613096</v>
      </c>
      <c r="EP182" s="22">
        <v>440.03815896318702</v>
      </c>
      <c r="EQ182" s="22">
        <v>4184.2069862005383</v>
      </c>
      <c r="ER182" s="22">
        <v>721.65185302025782</v>
      </c>
      <c r="ES182" s="22">
        <v>1378.4200298575181</v>
      </c>
      <c r="ET182" s="22">
        <v>392.10783797489199</v>
      </c>
      <c r="EU182" s="22">
        <v>500.76800324754998</v>
      </c>
      <c r="EV182" s="22">
        <v>725.51715117506933</v>
      </c>
      <c r="EW182" s="22">
        <v>458.0788820400644</v>
      </c>
      <c r="EX182" s="22">
        <v>1229.5738583307184</v>
      </c>
      <c r="EY182" s="22">
        <v>1829.6688882295041</v>
      </c>
      <c r="EZ182" s="22">
        <v>1125.4301145807624</v>
      </c>
      <c r="FA182" s="22">
        <v>394.14497626956648</v>
      </c>
      <c r="FB182" s="22">
        <v>533.76904778770256</v>
      </c>
      <c r="FC182" s="22">
        <v>624.59179853565183</v>
      </c>
      <c r="FD182" s="22">
        <v>2776.8754883649294</v>
      </c>
      <c r="FE182" s="22">
        <v>1328.6986512746798</v>
      </c>
      <c r="FF182" s="22">
        <v>1327.3322143676978</v>
      </c>
      <c r="FG182" s="22">
        <v>2615.982459164994</v>
      </c>
      <c r="FH182" s="22">
        <v>760.88091109183028</v>
      </c>
      <c r="FI182" s="22">
        <v>820.27932632525119</v>
      </c>
      <c r="FJ182" s="22">
        <v>656.10798326765507</v>
      </c>
      <c r="FK182" s="22">
        <v>867.46683910855961</v>
      </c>
      <c r="FL182" s="22">
        <v>1444.6390453789054</v>
      </c>
      <c r="FM182" s="22">
        <v>2366.5239470203846</v>
      </c>
      <c r="FN182" s="22">
        <v>855.64826705163853</v>
      </c>
      <c r="FO182" s="22">
        <v>1277.1487139027872</v>
      </c>
      <c r="FP182" s="22">
        <v>3041.4726678782977</v>
      </c>
      <c r="FQ182" s="22">
        <v>1023.5380325371464</v>
      </c>
      <c r="FR182" s="22">
        <v>934.59715463995303</v>
      </c>
      <c r="FS182" s="22">
        <v>459.11420466018342</v>
      </c>
      <c r="FT182" s="22">
        <v>697.65741085269019</v>
      </c>
      <c r="FU182" s="22">
        <v>1342.610656769464</v>
      </c>
      <c r="FV182" s="22">
        <v>712.89657139437929</v>
      </c>
      <c r="FW182" s="22">
        <v>747.91485473165505</v>
      </c>
      <c r="FX182" s="22">
        <v>959.80280303973291</v>
      </c>
      <c r="FY182" s="22">
        <v>937.93638537467473</v>
      </c>
      <c r="FZ182" s="22">
        <v>955.42450499126926</v>
      </c>
      <c r="GA182" s="63">
        <v>1055.1146781813659</v>
      </c>
      <c r="GB182" s="22"/>
      <c r="GC182" s="63">
        <v>2764.0488425183912</v>
      </c>
      <c r="GF182" s="63"/>
      <c r="GG182" s="63"/>
      <c r="GH182" s="63"/>
    </row>
    <row r="183" spans="1:190" ht="12.75" customHeight="1">
      <c r="A183" s="66">
        <v>1961</v>
      </c>
      <c r="B183" s="22">
        <v>6826.9769593408355</v>
      </c>
      <c r="C183" s="22">
        <v>7252.8311767658042</v>
      </c>
      <c r="D183" s="22">
        <v>9311.8663929609356</v>
      </c>
      <c r="E183" s="22">
        <v>6657.9182623463239</v>
      </c>
      <c r="F183" s="22">
        <v>7718.4264131726368</v>
      </c>
      <c r="G183" s="22">
        <v>7952.160374714721</v>
      </c>
      <c r="H183" s="22">
        <v>5852.6749230675687</v>
      </c>
      <c r="I183" s="22">
        <v>8201.5081908111333</v>
      </c>
      <c r="J183" s="22">
        <v>7594.6625054386104</v>
      </c>
      <c r="K183" s="24">
        <v>9136.968085106384</v>
      </c>
      <c r="L183" s="22">
        <v>13098.693759071119</v>
      </c>
      <c r="M183" s="22">
        <v>8856.6667297896111</v>
      </c>
      <c r="N183" s="63">
        <v>7792.253494556976</v>
      </c>
      <c r="O183" s="22">
        <v>4508.3915835787529</v>
      </c>
      <c r="P183" s="22">
        <v>3392.6923512005765</v>
      </c>
      <c r="Q183" s="22">
        <v>3119.1868190273717</v>
      </c>
      <c r="R183" s="22">
        <v>3436.0394842151604</v>
      </c>
      <c r="S183" s="22">
        <v>5168.6086799550449</v>
      </c>
      <c r="T183" s="68">
        <v>7102.8635413419543</v>
      </c>
      <c r="U183" s="22">
        <v>8653.1379831743434</v>
      </c>
      <c r="V183" s="22">
        <v>9744.9073978910164</v>
      </c>
      <c r="W183" s="22">
        <v>8832.7450041929224</v>
      </c>
      <c r="X183" s="22">
        <v>11401.734434457867</v>
      </c>
      <c r="Y183" s="63">
        <v>11025.452355233321</v>
      </c>
      <c r="Z183" s="22">
        <v>1462.9677027499624</v>
      </c>
      <c r="AA183" s="22">
        <v>3071.9912481030419</v>
      </c>
      <c r="AB183" s="22">
        <v>5263.4838036593837</v>
      </c>
      <c r="AC183" s="22">
        <v>3816.2280528133033</v>
      </c>
      <c r="AD183" s="22">
        <v>3426.2093024688102</v>
      </c>
      <c r="AE183" s="22">
        <v>1951.0439234606874</v>
      </c>
      <c r="AF183" s="22">
        <v>2478.4028602762587</v>
      </c>
      <c r="AG183" s="63">
        <v>3210.5433100004329</v>
      </c>
      <c r="AH183" s="70">
        <v>1834.8127555035899</v>
      </c>
      <c r="AI183" s="70">
        <v>3374.0076350246009</v>
      </c>
      <c r="AJ183" s="70">
        <v>2416.7556681561337</v>
      </c>
      <c r="AK183" s="70">
        <v>4630.4635224645881</v>
      </c>
      <c r="AL183" s="70">
        <v>1832.9751684444209</v>
      </c>
      <c r="AM183" s="70">
        <v>2429.3749551331503</v>
      </c>
      <c r="AN183" s="70">
        <v>862.36834788000976</v>
      </c>
      <c r="AO183" s="63">
        <v>2478.4028602762587</v>
      </c>
      <c r="AP183" s="22" t="s">
        <v>345</v>
      </c>
      <c r="AQ183" s="22" t="s">
        <v>345</v>
      </c>
      <c r="AR183" s="63" t="s">
        <v>345</v>
      </c>
      <c r="AS183" s="22" t="s">
        <v>345</v>
      </c>
      <c r="AT183" s="22" t="s">
        <v>345</v>
      </c>
      <c r="AU183" s="22" t="s">
        <v>345</v>
      </c>
      <c r="AV183" s="22" t="s">
        <v>345</v>
      </c>
      <c r="AW183" s="22" t="s">
        <v>345</v>
      </c>
      <c r="AX183" s="22" t="s">
        <v>345</v>
      </c>
      <c r="AY183" s="22" t="s">
        <v>345</v>
      </c>
      <c r="AZ183" s="22" t="s">
        <v>345</v>
      </c>
      <c r="BA183" s="22" t="s">
        <v>345</v>
      </c>
      <c r="BB183" s="22" t="s">
        <v>345</v>
      </c>
      <c r="BC183" s="22" t="s">
        <v>345</v>
      </c>
      <c r="BD183" s="22" t="s">
        <v>345</v>
      </c>
      <c r="BE183" s="22" t="s">
        <v>345</v>
      </c>
      <c r="BF183" s="22" t="s">
        <v>345</v>
      </c>
      <c r="BG183" s="22" t="s">
        <v>345</v>
      </c>
      <c r="BH183" s="63">
        <v>4097.8314918136239</v>
      </c>
      <c r="BI183" s="22">
        <v>5861.8416489889569</v>
      </c>
      <c r="BJ183" s="22">
        <v>2437.2738322001751</v>
      </c>
      <c r="BK183" s="22">
        <v>4366.3048581031762</v>
      </c>
      <c r="BL183" s="22">
        <v>2539.85706832505</v>
      </c>
      <c r="BM183" s="22">
        <v>3172.1124212808286</v>
      </c>
      <c r="BN183" s="22">
        <v>3142.1580621482753</v>
      </c>
      <c r="BO183" s="22">
        <v>5036.2860666652632</v>
      </c>
      <c r="BP183" s="22">
        <v>9001.5897376040975</v>
      </c>
      <c r="BQ183" s="63">
        <v>3457.2623665807509</v>
      </c>
      <c r="BR183" s="22">
        <v>1603.0029759888316</v>
      </c>
      <c r="BS183" s="22">
        <v>2722.5323098257195</v>
      </c>
      <c r="BT183" s="22">
        <v>2050.042052144659</v>
      </c>
      <c r="BU183" s="22">
        <v>1231.531148847333</v>
      </c>
      <c r="BV183" s="22">
        <v>2068.7793669240223</v>
      </c>
      <c r="BW183" s="22">
        <v>1768.5878090900835</v>
      </c>
      <c r="BX183" s="22">
        <v>2215.9735349716448</v>
      </c>
      <c r="BY183" s="22">
        <v>998.93927340228061</v>
      </c>
      <c r="BZ183" s="22">
        <v>1386.0453273479425</v>
      </c>
      <c r="CA183" s="22">
        <v>2702.1975608009625</v>
      </c>
      <c r="CB183" s="22">
        <v>2065.1354896324619</v>
      </c>
      <c r="CC183" s="22">
        <v>2573.7083836010752</v>
      </c>
      <c r="CD183" s="22">
        <v>1588.0275686894663</v>
      </c>
      <c r="CE183" s="22">
        <v>3677.3979256728576</v>
      </c>
      <c r="CF183" s="22">
        <v>6371.1200656615438</v>
      </c>
      <c r="CG183" s="63">
        <v>2043.95864371729</v>
      </c>
      <c r="CH183" s="22">
        <v>3613.6837382293625</v>
      </c>
      <c r="CI183" s="63">
        <v>3192.6302582784388</v>
      </c>
      <c r="CJ183" s="22">
        <v>552.89325034452474</v>
      </c>
      <c r="CK183" s="22">
        <v>758.43243243243239</v>
      </c>
      <c r="CL183" s="22">
        <v>1047.7336885427262</v>
      </c>
      <c r="CM183" s="22">
        <v>4426.2842242052848</v>
      </c>
      <c r="CN183" s="22">
        <v>1512.3872437616321</v>
      </c>
      <c r="CO183" s="22">
        <v>1246.5915890322115</v>
      </c>
      <c r="CP183" s="22">
        <v>1099.8694112114647</v>
      </c>
      <c r="CQ183" s="22">
        <v>1398.1308411214955</v>
      </c>
      <c r="CR183" s="22">
        <v>564.02131020816648</v>
      </c>
      <c r="CS183" s="22">
        <v>567.449726915626</v>
      </c>
      <c r="CT183" s="22">
        <v>3243.5844828130425</v>
      </c>
      <c r="CU183" s="22">
        <v>1592.2153436046653</v>
      </c>
      <c r="CV183" s="22">
        <v>612.99907883081676</v>
      </c>
      <c r="CW183" s="22">
        <v>669.04387805999556</v>
      </c>
      <c r="CX183" s="22">
        <v>2421.875</v>
      </c>
      <c r="CY183" s="22">
        <v>1285.8921809237738</v>
      </c>
      <c r="CZ183" s="63">
        <v>947.52287812173972</v>
      </c>
      <c r="DA183" s="22">
        <v>729.92678926901078</v>
      </c>
      <c r="DB183" s="22">
        <v>646.50872617846778</v>
      </c>
      <c r="DC183" s="22">
        <v>685.51428197148311</v>
      </c>
      <c r="DD183" s="22">
        <v>602.94403721957246</v>
      </c>
      <c r="DE183" s="22">
        <v>1123.9908773851007</v>
      </c>
      <c r="DF183" s="22">
        <v>812.01523227308269</v>
      </c>
      <c r="DG183" s="22">
        <v>1675.2480490531038</v>
      </c>
      <c r="DH183" s="63">
        <v>873.8569487149316</v>
      </c>
      <c r="DI183" s="22">
        <v>2882.4464981023721</v>
      </c>
      <c r="DJ183" s="22">
        <v>2272.471317178567</v>
      </c>
      <c r="DK183" s="22">
        <v>2961.1508957596802</v>
      </c>
      <c r="DL183" s="22">
        <v>4996.1875285038032</v>
      </c>
      <c r="DM183" s="22">
        <v>2685.1922379018297</v>
      </c>
      <c r="DN183" s="22">
        <v>26112.192268882762</v>
      </c>
      <c r="DO183" s="22">
        <v>2481.5598967811939</v>
      </c>
      <c r="DP183" s="22">
        <v>923.1468011713331</v>
      </c>
      <c r="DQ183" s="22">
        <v>30436.710675612892</v>
      </c>
      <c r="DR183" s="22">
        <v>4066.4252191408405</v>
      </c>
      <c r="DS183" s="22">
        <v>3168.4533112555009</v>
      </c>
      <c r="DT183" s="22">
        <v>2221.152370225866</v>
      </c>
      <c r="DU183" s="22">
        <v>23179.635266884317</v>
      </c>
      <c r="DV183" s="22">
        <v>969.39575944645196</v>
      </c>
      <c r="DW183" s="22">
        <v>1417.8571428571429</v>
      </c>
      <c r="DX183" s="63">
        <v>2579.8601344256344</v>
      </c>
      <c r="DY183" s="63">
        <v>1022.3394428227618</v>
      </c>
      <c r="DZ183" s="22">
        <v>1799.4340563918199</v>
      </c>
      <c r="EA183" s="22">
        <v>1396.1105433384487</v>
      </c>
      <c r="EB183" s="22">
        <v>987.39918002991305</v>
      </c>
      <c r="EC183" s="22">
        <v>410.24302603425508</v>
      </c>
      <c r="ED183" s="22">
        <v>629.82812090537539</v>
      </c>
      <c r="EE183" s="22">
        <v>372.48202168912894</v>
      </c>
      <c r="EF183" s="22">
        <v>828.58488367291659</v>
      </c>
      <c r="EG183" s="22">
        <v>524.63933990105397</v>
      </c>
      <c r="EH183" s="22">
        <v>942.88084037031308</v>
      </c>
      <c r="EI183" s="22">
        <v>566.3368473355514</v>
      </c>
      <c r="EJ183" s="22">
        <v>703.24041332011836</v>
      </c>
      <c r="EK183" s="22">
        <v>1430.1361753369051</v>
      </c>
      <c r="EL183" s="22">
        <v>1325.8077468690237</v>
      </c>
      <c r="EM183" s="22">
        <v>1783.1324572453727</v>
      </c>
      <c r="EN183" s="22">
        <v>1030.866796908608</v>
      </c>
      <c r="EO183" s="22">
        <v>806.36057219346208</v>
      </c>
      <c r="EP183" s="22">
        <v>452.70380959191675</v>
      </c>
      <c r="EQ183" s="22">
        <v>4638.8831407992293</v>
      </c>
      <c r="ER183" s="22">
        <v>815.29912789046409</v>
      </c>
      <c r="ES183" s="22">
        <v>1388.1535737570739</v>
      </c>
      <c r="ET183" s="22">
        <v>410.6807177554129</v>
      </c>
      <c r="EU183" s="22">
        <v>531.87094753649785</v>
      </c>
      <c r="EV183" s="22">
        <v>686.46850876474718</v>
      </c>
      <c r="EW183" s="22">
        <v>457.28315403824342</v>
      </c>
      <c r="EX183" s="22">
        <v>1225.9404569582275</v>
      </c>
      <c r="EY183" s="22">
        <v>1935.8783507872065</v>
      </c>
      <c r="EZ183" s="22">
        <v>1126.4038099143786</v>
      </c>
      <c r="FA183" s="22">
        <v>404.16051144665698</v>
      </c>
      <c r="FB183" s="22">
        <v>526.55085998945754</v>
      </c>
      <c r="FC183" s="22">
        <v>721.7261166307436</v>
      </c>
      <c r="FD183" s="22">
        <v>3318.8663031741535</v>
      </c>
      <c r="FE183" s="22">
        <v>1341.4369683226157</v>
      </c>
      <c r="FF183" s="22">
        <v>1337.4391169003875</v>
      </c>
      <c r="FG183" s="22">
        <v>2578.8837750791604</v>
      </c>
      <c r="FH183" s="22">
        <v>776.50308444355414</v>
      </c>
      <c r="FI183" s="22">
        <v>823.66254114968342</v>
      </c>
      <c r="FJ183" s="22">
        <v>625.03738138843778</v>
      </c>
      <c r="FK183" s="22">
        <v>932.69081299549202</v>
      </c>
      <c r="FL183" s="22">
        <v>1474.6589854378215</v>
      </c>
      <c r="FM183" s="22">
        <v>2175.7772667267932</v>
      </c>
      <c r="FN183" s="22">
        <v>858.42529115546211</v>
      </c>
      <c r="FO183" s="22">
        <v>1311.252408465069</v>
      </c>
      <c r="FP183" s="22">
        <v>3091.6045542914749</v>
      </c>
      <c r="FQ183" s="22">
        <v>995.97337651478654</v>
      </c>
      <c r="FR183" s="22">
        <v>1027.8828415671917</v>
      </c>
      <c r="FS183" s="22">
        <v>441.15425051536994</v>
      </c>
      <c r="FT183" s="22">
        <v>727.57311724973067</v>
      </c>
      <c r="FU183" s="22">
        <v>1435.6857208346682</v>
      </c>
      <c r="FV183" s="22">
        <v>685.78423353983374</v>
      </c>
      <c r="FW183" s="22">
        <v>652.57038034791083</v>
      </c>
      <c r="FX183" s="22">
        <v>937.95251246713622</v>
      </c>
      <c r="FY183" s="22">
        <v>955.52855148779599</v>
      </c>
      <c r="FZ183" s="22">
        <v>956.46539755021445</v>
      </c>
      <c r="GA183" s="63">
        <v>1053.2407996436193</v>
      </c>
      <c r="GB183" s="22"/>
      <c r="GC183" s="63">
        <v>2821.1852116152445</v>
      </c>
      <c r="GF183" s="63"/>
      <c r="GG183" s="63"/>
      <c r="GH183" s="63"/>
    </row>
    <row r="184" spans="1:190" ht="12.75" customHeight="1">
      <c r="A184" s="66">
        <v>1962</v>
      </c>
      <c r="B184" s="22">
        <v>6949.6416761946657</v>
      </c>
      <c r="C184" s="22">
        <v>7583.0946802048084</v>
      </c>
      <c r="D184" s="22">
        <v>9747.3605516280859</v>
      </c>
      <c r="E184" s="22">
        <v>6818.9666439048651</v>
      </c>
      <c r="F184" s="22">
        <v>8067.0631537357822</v>
      </c>
      <c r="G184" s="22">
        <v>8222.1217810351591</v>
      </c>
      <c r="H184" s="22">
        <v>6203.0070713051336</v>
      </c>
      <c r="I184" s="22">
        <v>8639.3094041355835</v>
      </c>
      <c r="J184" s="22">
        <v>7746.0439498518108</v>
      </c>
      <c r="K184" s="24">
        <v>9468.7757468997934</v>
      </c>
      <c r="L184" s="22">
        <v>13353.512177903283</v>
      </c>
      <c r="M184" s="22">
        <v>8865.3831719582668</v>
      </c>
      <c r="N184" s="63">
        <v>8049.6339576118853</v>
      </c>
      <c r="O184" s="22">
        <v>4636.0424028268553</v>
      </c>
      <c r="P184" s="22">
        <v>3499.1932632539842</v>
      </c>
      <c r="Q184" s="22">
        <v>3330.4507860484714</v>
      </c>
      <c r="R184" s="22">
        <v>3799.5304008166613</v>
      </c>
      <c r="S184" s="22">
        <v>5361.2216343715099</v>
      </c>
      <c r="T184" s="68">
        <v>7366.3529196613463</v>
      </c>
      <c r="U184" s="22">
        <v>9026.7984120008514</v>
      </c>
      <c r="V184" s="22">
        <v>9730.5659922444793</v>
      </c>
      <c r="W184" s="22">
        <v>9276.9093444280534</v>
      </c>
      <c r="X184" s="22">
        <v>11904.984507178162</v>
      </c>
      <c r="Y184" s="63">
        <v>11510.22031173201</v>
      </c>
      <c r="Z184" s="22">
        <v>1511.3904025676175</v>
      </c>
      <c r="AA184" s="22">
        <v>3295.2550004794898</v>
      </c>
      <c r="AB184" s="22">
        <v>5303.6648025998948</v>
      </c>
      <c r="AC184" s="22">
        <v>3961.8744653587869</v>
      </c>
      <c r="AD184" s="22">
        <v>3340.5333034186533</v>
      </c>
      <c r="AE184" s="22">
        <v>2007.2727317751196</v>
      </c>
      <c r="AF184" s="22">
        <v>2535.3839916596467</v>
      </c>
      <c r="AG184" s="63">
        <v>3242.990882549765</v>
      </c>
      <c r="AH184" s="70">
        <v>1798.5000392915717</v>
      </c>
      <c r="AI184" s="70">
        <v>3439.8810702412384</v>
      </c>
      <c r="AJ184" s="70">
        <v>2438.4681245605457</v>
      </c>
      <c r="AK184" s="70">
        <v>4791.0752243141187</v>
      </c>
      <c r="AL184" s="70">
        <v>1786.3661545639102</v>
      </c>
      <c r="AM184" s="70">
        <v>2540.7730880510585</v>
      </c>
      <c r="AN184" s="70">
        <v>857.75888914839459</v>
      </c>
      <c r="AO184" s="63">
        <v>2535.3839916596467</v>
      </c>
      <c r="AP184" s="22" t="s">
        <v>345</v>
      </c>
      <c r="AQ184" s="22" t="s">
        <v>345</v>
      </c>
      <c r="AR184" s="63" t="s">
        <v>345</v>
      </c>
      <c r="AS184" s="22" t="s">
        <v>345</v>
      </c>
      <c r="AT184" s="22" t="s">
        <v>345</v>
      </c>
      <c r="AU184" s="22" t="s">
        <v>345</v>
      </c>
      <c r="AV184" s="22" t="s">
        <v>345</v>
      </c>
      <c r="AW184" s="22" t="s">
        <v>345</v>
      </c>
      <c r="AX184" s="22" t="s">
        <v>345</v>
      </c>
      <c r="AY184" s="22" t="s">
        <v>345</v>
      </c>
      <c r="AZ184" s="22" t="s">
        <v>345</v>
      </c>
      <c r="BA184" s="22" t="s">
        <v>345</v>
      </c>
      <c r="BB184" s="22" t="s">
        <v>345</v>
      </c>
      <c r="BC184" s="22" t="s">
        <v>345</v>
      </c>
      <c r="BD184" s="22" t="s">
        <v>345</v>
      </c>
      <c r="BE184" s="22" t="s">
        <v>345</v>
      </c>
      <c r="BF184" s="22" t="s">
        <v>345</v>
      </c>
      <c r="BG184" s="22" t="s">
        <v>345</v>
      </c>
      <c r="BH184" s="63">
        <v>4140.2145975010844</v>
      </c>
      <c r="BI184" s="22">
        <v>5677.2332249393821</v>
      </c>
      <c r="BJ184" s="22">
        <v>2510.9617528494114</v>
      </c>
      <c r="BK184" s="22">
        <v>4465.2469226316498</v>
      </c>
      <c r="BL184" s="22">
        <v>2593.7859074297098</v>
      </c>
      <c r="BM184" s="22">
        <v>3210.9492154770187</v>
      </c>
      <c r="BN184" s="22">
        <v>3280.5591213806874</v>
      </c>
      <c r="BO184" s="22">
        <v>4858.2509834648599</v>
      </c>
      <c r="BP184" s="22">
        <v>9057.9151764471117</v>
      </c>
      <c r="BQ184" s="63">
        <v>3489.1673290393669</v>
      </c>
      <c r="BR184" s="22">
        <v>1654.1835400807699</v>
      </c>
      <c r="BS184" s="22">
        <v>2784.7429390857928</v>
      </c>
      <c r="BT184" s="22">
        <v>2046.351903879219</v>
      </c>
      <c r="BU184" s="22">
        <v>1394.2643756909788</v>
      </c>
      <c r="BV184" s="22">
        <v>2107.8184623753159</v>
      </c>
      <c r="BW184" s="22">
        <v>1920.1604840726036</v>
      </c>
      <c r="BX184" s="22">
        <v>2223.2653995878177</v>
      </c>
      <c r="BY184" s="22">
        <v>1072.7650727650728</v>
      </c>
      <c r="BZ184" s="22">
        <v>1415.6797415702706</v>
      </c>
      <c r="CA184" s="22">
        <v>2722.3132395827834</v>
      </c>
      <c r="CB184" s="22">
        <v>2218.6638098776748</v>
      </c>
      <c r="CC184" s="22">
        <v>2710.3168890990978</v>
      </c>
      <c r="CD184" s="22">
        <v>1656.870564574913</v>
      </c>
      <c r="CE184" s="22">
        <v>3880.6460336121136</v>
      </c>
      <c r="CF184" s="22">
        <v>6513.8174959267508</v>
      </c>
      <c r="CG184" s="63">
        <v>2112.5655700379648</v>
      </c>
      <c r="CH184" s="22">
        <v>3754.6987352317797</v>
      </c>
      <c r="CI184" s="63">
        <v>3233.0054799651525</v>
      </c>
      <c r="CJ184" s="22">
        <v>550.43783889331155</v>
      </c>
      <c r="CK184" s="22">
        <v>758.15859030837009</v>
      </c>
      <c r="CL184" s="22">
        <v>1024.7520698262251</v>
      </c>
      <c r="CM184" s="22">
        <v>4776.5168283411522</v>
      </c>
      <c r="CN184" s="22">
        <v>1536.7714523441578</v>
      </c>
      <c r="CO184" s="22">
        <v>1245.1785666230146</v>
      </c>
      <c r="CP184" s="22">
        <v>1149.4222629040639</v>
      </c>
      <c r="CQ184" s="22">
        <v>1459.2337494619028</v>
      </c>
      <c r="CR184" s="22">
        <v>550.28570563429321</v>
      </c>
      <c r="CS184" s="22">
        <v>606.3137175136502</v>
      </c>
      <c r="CT184" s="22">
        <v>3652.4264794868695</v>
      </c>
      <c r="CU184" s="22">
        <v>1636.8032596839232</v>
      </c>
      <c r="CV184" s="22">
        <v>617.97955624906058</v>
      </c>
      <c r="CW184" s="22">
        <v>698.88005746669376</v>
      </c>
      <c r="CX184" s="22">
        <v>2520.2833961832935</v>
      </c>
      <c r="CY184" s="22">
        <v>1297.1331112743369</v>
      </c>
      <c r="CZ184" s="63">
        <v>970.37470180646255</v>
      </c>
      <c r="DA184" s="22">
        <v>726.30171588171629</v>
      </c>
      <c r="DB184" s="22">
        <v>680.35161307767635</v>
      </c>
      <c r="DC184" s="22">
        <v>691.95161070727659</v>
      </c>
      <c r="DD184" s="22">
        <v>620.62002613136963</v>
      </c>
      <c r="DE184" s="22">
        <v>1121.9607723164308</v>
      </c>
      <c r="DF184" s="22">
        <v>885.21943630248904</v>
      </c>
      <c r="DG184" s="22">
        <v>1681.2475328824012</v>
      </c>
      <c r="DH184" s="63">
        <v>913.03570153788814</v>
      </c>
      <c r="DI184" s="22">
        <v>2930.5419068223168</v>
      </c>
      <c r="DJ184" s="22">
        <v>2250.291888987118</v>
      </c>
      <c r="DK184" s="22">
        <v>3016.5881039801479</v>
      </c>
      <c r="DL184" s="22">
        <v>5266.8006368525603</v>
      </c>
      <c r="DM184" s="22">
        <v>2619.6913742671959</v>
      </c>
      <c r="DN184" s="22">
        <v>26443.203912336478</v>
      </c>
      <c r="DO184" s="22">
        <v>2507.24131989539</v>
      </c>
      <c r="DP184" s="22">
        <v>1083.6662582596398</v>
      </c>
      <c r="DQ184" s="22">
        <v>29049.30907386792</v>
      </c>
      <c r="DR184" s="22">
        <v>4445.3550016648878</v>
      </c>
      <c r="DS184" s="22">
        <v>3795.6687412047199</v>
      </c>
      <c r="DT184" s="22">
        <v>2296.9116304020704</v>
      </c>
      <c r="DU184" s="22">
        <v>24249.834724761015</v>
      </c>
      <c r="DV184" s="22">
        <v>975.40344294064539</v>
      </c>
      <c r="DW184" s="22">
        <v>1476.3157894736842</v>
      </c>
      <c r="DX184" s="63">
        <v>2687.045572600638</v>
      </c>
      <c r="DY184" s="63">
        <v>1050.7120451955391</v>
      </c>
      <c r="DZ184" s="22">
        <v>1433.0566135694562</v>
      </c>
      <c r="EA184" s="22">
        <v>1335.2631518965438</v>
      </c>
      <c r="EB184" s="22">
        <v>931.58442415023944</v>
      </c>
      <c r="EC184" s="22">
        <v>415.40074790165687</v>
      </c>
      <c r="ED184" s="22">
        <v>664.51692204656194</v>
      </c>
      <c r="EE184" s="22">
        <v>396.99555055198505</v>
      </c>
      <c r="EF184" s="22">
        <v>839.97945596050033</v>
      </c>
      <c r="EG184" s="22">
        <v>539.49050983090308</v>
      </c>
      <c r="EH184" s="22">
        <v>900.91731528883167</v>
      </c>
      <c r="EI184" s="22">
        <v>585.95417685976179</v>
      </c>
      <c r="EJ184" s="22">
        <v>749.12362454293827</v>
      </c>
      <c r="EK184" s="22">
        <v>1443.6682674990373</v>
      </c>
      <c r="EL184" s="22">
        <v>1334.8774528039735</v>
      </c>
      <c r="EM184" s="22">
        <v>1758.556456655444</v>
      </c>
      <c r="EN184" s="22">
        <v>1074.1589238226998</v>
      </c>
      <c r="EO184" s="22">
        <v>886.76671214188264</v>
      </c>
      <c r="EP184" s="22">
        <v>462.08182732178142</v>
      </c>
      <c r="EQ184" s="22">
        <v>4725.1639850292731</v>
      </c>
      <c r="ER184" s="22">
        <v>780.86985142039157</v>
      </c>
      <c r="ES184" s="22">
        <v>1415.5229467516258</v>
      </c>
      <c r="ET184" s="22">
        <v>433.36314811433579</v>
      </c>
      <c r="EU184" s="22">
        <v>562.11542621986041</v>
      </c>
      <c r="EV184" s="22">
        <v>701.17425145455729</v>
      </c>
      <c r="EW184" s="22">
        <v>517.19394806195317</v>
      </c>
      <c r="EX184" s="22">
        <v>1208.6671770926566</v>
      </c>
      <c r="EY184" s="22">
        <v>2473.1892003609219</v>
      </c>
      <c r="EZ184" s="22">
        <v>1129.4689025621974</v>
      </c>
      <c r="FA184" s="22">
        <v>393.40638598003244</v>
      </c>
      <c r="FB184" s="22">
        <v>518.92252956044251</v>
      </c>
      <c r="FC184" s="22">
        <v>696.86713919221802</v>
      </c>
      <c r="FD184" s="22">
        <v>3249.3779839268391</v>
      </c>
      <c r="FE184" s="22">
        <v>1354.4103811373923</v>
      </c>
      <c r="FF184" s="22">
        <v>1399.7867196981424</v>
      </c>
      <c r="FG184" s="22">
        <v>2868.8841309110967</v>
      </c>
      <c r="FH184" s="22">
        <v>840.81368194509116</v>
      </c>
      <c r="FI184" s="22">
        <v>845.71820667680754</v>
      </c>
      <c r="FJ184" s="22">
        <v>694.77797691781132</v>
      </c>
      <c r="FK184" s="22">
        <v>994.72033055321754</v>
      </c>
      <c r="FL184" s="22">
        <v>1487.1211203366097</v>
      </c>
      <c r="FM184" s="22">
        <v>2305.6402754794458</v>
      </c>
      <c r="FN184" s="22">
        <v>884.10629973628465</v>
      </c>
      <c r="FO184" s="22">
        <v>1340.8424841233536</v>
      </c>
      <c r="FP184" s="22">
        <v>3178.6163639219717</v>
      </c>
      <c r="FQ184" s="22">
        <v>1036.5189503159784</v>
      </c>
      <c r="FR184" s="22">
        <v>1214.1471011886481</v>
      </c>
      <c r="FS184" s="22">
        <v>467.61846636748555</v>
      </c>
      <c r="FT184" s="22">
        <v>736.44707954104899</v>
      </c>
      <c r="FU184" s="22">
        <v>1379.1424476709915</v>
      </c>
      <c r="FV184" s="22">
        <v>693.53565317153345</v>
      </c>
      <c r="FW184" s="22">
        <v>767.47985531204881</v>
      </c>
      <c r="FX184" s="22">
        <v>905.05743029673215</v>
      </c>
      <c r="FY184" s="22">
        <v>938.81436348573175</v>
      </c>
      <c r="FZ184" s="22">
        <v>964.73671327160923</v>
      </c>
      <c r="GA184" s="63">
        <v>1069.7330916597195</v>
      </c>
      <c r="GB184" s="22"/>
      <c r="GC184" s="63">
        <v>2902.3977630713343</v>
      </c>
      <c r="GF184" s="63"/>
      <c r="GG184" s="63"/>
      <c r="GH184" s="63"/>
    </row>
    <row r="185" spans="1:190" ht="12.75" customHeight="1">
      <c r="A185" s="66">
        <v>1963</v>
      </c>
      <c r="B185" s="22">
        <v>7186.2260586294706</v>
      </c>
      <c r="C185" s="22">
        <v>7862.4597386648848</v>
      </c>
      <c r="D185" s="22">
        <v>9731.6603392405686</v>
      </c>
      <c r="E185" s="22">
        <v>6993.9948829496279</v>
      </c>
      <c r="F185" s="22">
        <v>8362.6713662165203</v>
      </c>
      <c r="G185" s="22">
        <v>8385.523537313431</v>
      </c>
      <c r="H185" s="22">
        <v>6531.85997605379</v>
      </c>
      <c r="I185" s="22">
        <v>8832.2163041412623</v>
      </c>
      <c r="J185" s="22">
        <v>7981.6945016044019</v>
      </c>
      <c r="K185" s="24">
        <v>9916.8500051944084</v>
      </c>
      <c r="L185" s="22">
        <v>13710.485403351184</v>
      </c>
      <c r="M185" s="22">
        <v>9149.1841491841496</v>
      </c>
      <c r="N185" s="63">
        <v>8307.0367928965188</v>
      </c>
      <c r="O185" s="22">
        <v>4821.4035087719294</v>
      </c>
      <c r="P185" s="22">
        <v>3840.6179518551821</v>
      </c>
      <c r="Q185" s="22">
        <v>3504.1182170542634</v>
      </c>
      <c r="R185" s="22">
        <v>4151.3741370698935</v>
      </c>
      <c r="S185" s="22">
        <v>5584.7245533250743</v>
      </c>
      <c r="T185" s="68">
        <v>7632.5424500162226</v>
      </c>
      <c r="U185" s="22">
        <v>9399.9145387944518</v>
      </c>
      <c r="V185" s="22">
        <v>10132.016447950893</v>
      </c>
      <c r="W185" s="22">
        <v>9566.3816912934344</v>
      </c>
      <c r="X185" s="22">
        <v>12242.340495238901</v>
      </c>
      <c r="Y185" s="63">
        <v>11844.395399377387</v>
      </c>
      <c r="Z185" s="22">
        <v>1562.942632675177</v>
      </c>
      <c r="AA185" s="22">
        <v>3418.0020090731882</v>
      </c>
      <c r="AB185" s="22">
        <v>5169.6987305917855</v>
      </c>
      <c r="AC185" s="22">
        <v>4167.6581556157162</v>
      </c>
      <c r="AD185" s="22">
        <v>3502.4080223610385</v>
      </c>
      <c r="AE185" s="22">
        <v>2136.6106713088539</v>
      </c>
      <c r="AF185" s="22">
        <v>2810.577753512579</v>
      </c>
      <c r="AG185" s="63">
        <v>3377.1228545492399</v>
      </c>
      <c r="AH185" s="70">
        <v>1991.2029964248766</v>
      </c>
      <c r="AI185" s="70">
        <v>3782.6264379272825</v>
      </c>
      <c r="AJ185" s="70">
        <v>2833.7065276663739</v>
      </c>
      <c r="AK185" s="70">
        <v>5294.1597063785603</v>
      </c>
      <c r="AL185" s="70">
        <v>2018.0312597228071</v>
      </c>
      <c r="AM185" s="70">
        <v>2828.6346999392176</v>
      </c>
      <c r="AN185" s="70">
        <v>943.78550880526655</v>
      </c>
      <c r="AO185" s="63">
        <v>2810.577753512579</v>
      </c>
      <c r="AP185" s="22" t="s">
        <v>345</v>
      </c>
      <c r="AQ185" s="22" t="s">
        <v>345</v>
      </c>
      <c r="AR185" s="63" t="s">
        <v>345</v>
      </c>
      <c r="AS185" s="22" t="s">
        <v>345</v>
      </c>
      <c r="AT185" s="22" t="s">
        <v>345</v>
      </c>
      <c r="AU185" s="22" t="s">
        <v>345</v>
      </c>
      <c r="AV185" s="22" t="s">
        <v>345</v>
      </c>
      <c r="AW185" s="22" t="s">
        <v>345</v>
      </c>
      <c r="AX185" s="22" t="s">
        <v>345</v>
      </c>
      <c r="AY185" s="22" t="s">
        <v>345</v>
      </c>
      <c r="AZ185" s="22" t="s">
        <v>345</v>
      </c>
      <c r="BA185" s="22" t="s">
        <v>345</v>
      </c>
      <c r="BB185" s="22" t="s">
        <v>345</v>
      </c>
      <c r="BC185" s="22" t="s">
        <v>345</v>
      </c>
      <c r="BD185" s="22" t="s">
        <v>345</v>
      </c>
      <c r="BE185" s="22" t="s">
        <v>345</v>
      </c>
      <c r="BF185" s="22" t="s">
        <v>345</v>
      </c>
      <c r="BG185" s="22" t="s">
        <v>345</v>
      </c>
      <c r="BH185" s="63">
        <v>3985.1922521001275</v>
      </c>
      <c r="BI185" s="22">
        <v>5455.4404819340207</v>
      </c>
      <c r="BJ185" s="22">
        <v>2463.2326342878173</v>
      </c>
      <c r="BK185" s="22">
        <v>4639.284081503225</v>
      </c>
      <c r="BL185" s="22">
        <v>2597.2276215166098</v>
      </c>
      <c r="BM185" s="22">
        <v>3342.5582684785104</v>
      </c>
      <c r="BN185" s="22">
        <v>3334.4417964492236</v>
      </c>
      <c r="BO185" s="22">
        <v>4819.7055519315109</v>
      </c>
      <c r="BP185" s="22">
        <v>9134.3797357787043</v>
      </c>
      <c r="BQ185" s="63">
        <v>3484.7059929493244</v>
      </c>
      <c r="BR185" s="22">
        <v>1720.3981795919499</v>
      </c>
      <c r="BS185" s="22">
        <v>2918.6739876320562</v>
      </c>
      <c r="BT185" s="22">
        <v>2031.5894355191531</v>
      </c>
      <c r="BU185" s="22">
        <v>1437.0098539819799</v>
      </c>
      <c r="BV185" s="22">
        <v>2089.608550171441</v>
      </c>
      <c r="BW185" s="22">
        <v>1940.7000483059421</v>
      </c>
      <c r="BX185" s="22">
        <v>2360.1864181091878</v>
      </c>
      <c r="BY185" s="22">
        <v>982.68839103869652</v>
      </c>
      <c r="BZ185" s="22">
        <v>1416.9432991832609</v>
      </c>
      <c r="CA185" s="22">
        <v>2757.021097896336</v>
      </c>
      <c r="CB185" s="22">
        <v>2382.3399913402673</v>
      </c>
      <c r="CC185" s="22">
        <v>2881.8535928866327</v>
      </c>
      <c r="CD185" s="22">
        <v>1659.1436956176974</v>
      </c>
      <c r="CE185" s="22">
        <v>4200.911559356101</v>
      </c>
      <c r="CF185" s="22">
        <v>6718.4148256263961</v>
      </c>
      <c r="CG185" s="63">
        <v>2161.841786294473</v>
      </c>
      <c r="CH185" s="22">
        <v>3864.2205498886615</v>
      </c>
      <c r="CI185" s="63">
        <v>3239.9744535246195</v>
      </c>
      <c r="CJ185" s="22">
        <v>590.29069298804836</v>
      </c>
      <c r="CK185" s="22">
        <v>778.96982758620697</v>
      </c>
      <c r="CL185" s="22">
        <v>951.4009138477735</v>
      </c>
      <c r="CM185" s="22">
        <v>5128.6442560700671</v>
      </c>
      <c r="CN185" s="22">
        <v>1595.3916833193714</v>
      </c>
      <c r="CO185" s="22">
        <v>1315.5188819239761</v>
      </c>
      <c r="CP185" s="22">
        <v>1205.0203613974047</v>
      </c>
      <c r="CQ185" s="22">
        <v>1544.6287190599217</v>
      </c>
      <c r="CR185" s="22">
        <v>594.17990360959345</v>
      </c>
      <c r="CS185" s="22">
        <v>612.58053447100872</v>
      </c>
      <c r="CT185" s="22">
        <v>4083.1360168376741</v>
      </c>
      <c r="CU185" s="22">
        <v>1669.2443343687364</v>
      </c>
      <c r="CV185" s="22">
        <v>622.55186265574514</v>
      </c>
      <c r="CW185" s="22">
        <v>723.32659586921989</v>
      </c>
      <c r="CX185" s="22">
        <v>2700.8356545961001</v>
      </c>
      <c r="CY185" s="22">
        <v>1290.7031183484216</v>
      </c>
      <c r="CZ185" s="63">
        <v>1014.4833260154703</v>
      </c>
      <c r="DA185" s="22">
        <v>723.1891250030593</v>
      </c>
      <c r="DB185" s="22">
        <v>711.70564711488191</v>
      </c>
      <c r="DC185" s="22">
        <v>698.28286634142455</v>
      </c>
      <c r="DD185" s="22">
        <v>640.03103180760274</v>
      </c>
      <c r="DE185" s="22">
        <v>1186.0469141102203</v>
      </c>
      <c r="DF185" s="22">
        <v>882.30249088641449</v>
      </c>
      <c r="DG185" s="22">
        <v>1728.6127082060718</v>
      </c>
      <c r="DH185" s="63">
        <v>927.41671639227252</v>
      </c>
      <c r="DI185" s="22">
        <v>2994.1594738863109</v>
      </c>
      <c r="DJ185" s="22">
        <v>2426.0945581018659</v>
      </c>
      <c r="DK185" s="22">
        <v>2871.712802125915</v>
      </c>
      <c r="DL185" s="22">
        <v>5593.2276672099324</v>
      </c>
      <c r="DM185" s="22">
        <v>2649.3485890489937</v>
      </c>
      <c r="DN185" s="22">
        <v>25331.260221479894</v>
      </c>
      <c r="DO185" s="22">
        <v>2458.7980004144756</v>
      </c>
      <c r="DP185" s="22">
        <v>1102.5966087943132</v>
      </c>
      <c r="DQ185" s="22">
        <v>28175.94659085793</v>
      </c>
      <c r="DR185" s="22">
        <v>4715.4657484587733</v>
      </c>
      <c r="DS185" s="22">
        <v>3673.4951472756316</v>
      </c>
      <c r="DT185" s="22">
        <v>2453.8810741840966</v>
      </c>
      <c r="DU185" s="22">
        <v>25025.213145740901</v>
      </c>
      <c r="DV185" s="22">
        <v>984.02244378323292</v>
      </c>
      <c r="DW185" s="22">
        <v>1537.0689655172414</v>
      </c>
      <c r="DX185" s="63">
        <v>2804.8249829380011</v>
      </c>
      <c r="DY185" s="63">
        <v>1097.5214061230379</v>
      </c>
      <c r="DZ185" s="22">
        <v>1767.7573611917453</v>
      </c>
      <c r="EA185" s="22">
        <v>1380.4007085149035</v>
      </c>
      <c r="EB185" s="22">
        <v>952.03165344791398</v>
      </c>
      <c r="EC185" s="22">
        <v>422.17385463535231</v>
      </c>
      <c r="ED185" s="22">
        <v>651.69878899133982</v>
      </c>
      <c r="EE185" s="22">
        <v>406.97434089797031</v>
      </c>
      <c r="EF185" s="22">
        <v>856.5126174688902</v>
      </c>
      <c r="EG185" s="22">
        <v>552.6302218848557</v>
      </c>
      <c r="EH185" s="22">
        <v>881.07874578398105</v>
      </c>
      <c r="EI185" s="22">
        <v>567.08394151709138</v>
      </c>
      <c r="EJ185" s="22">
        <v>887.25086214226644</v>
      </c>
      <c r="EK185" s="22">
        <v>1458.0787493939847</v>
      </c>
      <c r="EL185" s="22">
        <v>1492.4834376546276</v>
      </c>
      <c r="EM185" s="22">
        <v>1773.9358115937082</v>
      </c>
      <c r="EN185" s="22">
        <v>1120.3014860307064</v>
      </c>
      <c r="EO185" s="22">
        <v>1006.3134187102416</v>
      </c>
      <c r="EP185" s="22">
        <v>512.95013006139095</v>
      </c>
      <c r="EQ185" s="22">
        <v>4832.0979818323995</v>
      </c>
      <c r="ER185" s="22">
        <v>761.67956989802838</v>
      </c>
      <c r="ES185" s="22">
        <v>1424.4121214693796</v>
      </c>
      <c r="ET185" s="22">
        <v>402.71950167441764</v>
      </c>
      <c r="EU185" s="22">
        <v>582.83763470442636</v>
      </c>
      <c r="EV185" s="22">
        <v>713.59854771828941</v>
      </c>
      <c r="EW185" s="22">
        <v>560.25907112999369</v>
      </c>
      <c r="EX185" s="22">
        <v>1204.1713123893223</v>
      </c>
      <c r="EY185" s="22">
        <v>3212.3165045939327</v>
      </c>
      <c r="EZ185" s="22">
        <v>1096.037922980981</v>
      </c>
      <c r="FA185" s="22">
        <v>376.46950754080444</v>
      </c>
      <c r="FB185" s="22">
        <v>542.6663857413937</v>
      </c>
      <c r="FC185" s="22">
        <v>645.46035079459602</v>
      </c>
      <c r="FD185" s="22">
        <v>3629.2211176879364</v>
      </c>
      <c r="FE185" s="22">
        <v>1367.3894463802244</v>
      </c>
      <c r="FF185" s="22">
        <v>1321.2525166733017</v>
      </c>
      <c r="FG185" s="22">
        <v>3076.3816661060064</v>
      </c>
      <c r="FH185" s="22">
        <v>904.71139487833636</v>
      </c>
      <c r="FI185" s="22">
        <v>898.54425197797116</v>
      </c>
      <c r="FJ185" s="22">
        <v>610.99671085572629</v>
      </c>
      <c r="FK185" s="22">
        <v>1054.8364250086645</v>
      </c>
      <c r="FL185" s="22">
        <v>1506.896485174512</v>
      </c>
      <c r="FM185" s="22">
        <v>2458.1439385866988</v>
      </c>
      <c r="FN185" s="22">
        <v>885.73175365060899</v>
      </c>
      <c r="FO185" s="22">
        <v>1363.8878114846348</v>
      </c>
      <c r="FP185" s="22">
        <v>3320.9611964478454</v>
      </c>
      <c r="FQ185" s="22">
        <v>979.85315544333366</v>
      </c>
      <c r="FR185" s="22">
        <v>1251.6773767489722</v>
      </c>
      <c r="FS185" s="22">
        <v>482.74254792451762</v>
      </c>
      <c r="FT185" s="22">
        <v>753.61949884345802</v>
      </c>
      <c r="FU185" s="22">
        <v>1555.7487613602029</v>
      </c>
      <c r="FV185" s="22">
        <v>750.9603579135744</v>
      </c>
      <c r="FW185" s="22">
        <v>783.48300902752101</v>
      </c>
      <c r="FX185" s="22">
        <v>901.85108299901538</v>
      </c>
      <c r="FY185" s="22">
        <v>901.0922116941191</v>
      </c>
      <c r="FZ185" s="22">
        <v>965.35449962458426</v>
      </c>
      <c r="GA185" s="63">
        <v>1117.905139619706</v>
      </c>
      <c r="GB185" s="22"/>
      <c r="GC185" s="63">
        <v>2965.0438163683411</v>
      </c>
      <c r="GF185" s="63"/>
      <c r="GG185" s="63"/>
      <c r="GH185" s="63"/>
    </row>
    <row r="186" spans="1:190" ht="12.75" customHeight="1">
      <c r="A186" s="66">
        <v>1964</v>
      </c>
      <c r="B186" s="22">
        <v>7566.9304843807295</v>
      </c>
      <c r="C186" s="22">
        <v>8340.7707910750505</v>
      </c>
      <c r="D186" s="22">
        <v>10559.575066242303</v>
      </c>
      <c r="E186" s="22">
        <v>7306.7337591985479</v>
      </c>
      <c r="F186" s="22">
        <v>8819.3366695706791</v>
      </c>
      <c r="G186" s="22">
        <v>8822.3535574267935</v>
      </c>
      <c r="H186" s="22">
        <v>6727.9389542287427</v>
      </c>
      <c r="I186" s="22">
        <v>9437.1953110054164</v>
      </c>
      <c r="J186" s="22">
        <v>8315.9455210430879</v>
      </c>
      <c r="K186" s="24">
        <v>10515.379143362463</v>
      </c>
      <c r="L186" s="22">
        <v>14190.759300152878</v>
      </c>
      <c r="M186" s="22">
        <v>9567.9650312089052</v>
      </c>
      <c r="N186" s="63">
        <v>8716.8614701140741</v>
      </c>
      <c r="O186" s="22">
        <v>4985.6843575418989</v>
      </c>
      <c r="P186" s="22">
        <v>4141.1543413381396</v>
      </c>
      <c r="Q186" s="22">
        <v>3718.3885996163331</v>
      </c>
      <c r="R186" s="22">
        <v>4514.9372439853714</v>
      </c>
      <c r="S186" s="22">
        <v>5779.4890397235404</v>
      </c>
      <c r="T186" s="68">
        <v>8027.5499639276604</v>
      </c>
      <c r="U186" s="22">
        <v>9848.9040767659699</v>
      </c>
      <c r="V186" s="22">
        <v>10418.41084897471</v>
      </c>
      <c r="W186" s="22">
        <v>9999.3643160515076</v>
      </c>
      <c r="X186" s="22">
        <v>12772.566431634954</v>
      </c>
      <c r="Y186" s="63">
        <v>12357.487273197316</v>
      </c>
      <c r="Z186" s="22">
        <v>1616.4727854678279</v>
      </c>
      <c r="AA186" s="22">
        <v>3657.3836504553456</v>
      </c>
      <c r="AB186" s="22">
        <v>5372.4531304971269</v>
      </c>
      <c r="AC186" s="22">
        <v>4388.0141099373413</v>
      </c>
      <c r="AD186" s="22">
        <v>3621.887656346928</v>
      </c>
      <c r="AE186" s="22">
        <v>2258.2003262898043</v>
      </c>
      <c r="AF186" s="22">
        <v>3100.4063707742425</v>
      </c>
      <c r="AG186" s="63">
        <v>3557.0567230982706</v>
      </c>
      <c r="AH186" s="70">
        <v>2175.8168320246873</v>
      </c>
      <c r="AI186" s="70">
        <v>4114.8733976127542</v>
      </c>
      <c r="AJ186" s="70">
        <v>3624.3804735528001</v>
      </c>
      <c r="AK186" s="70">
        <v>5743.9393975249513</v>
      </c>
      <c r="AL186" s="70">
        <v>2341.0395035730699</v>
      </c>
      <c r="AM186" s="70">
        <v>3107.7343440997806</v>
      </c>
      <c r="AN186" s="70">
        <v>1121.8327849968221</v>
      </c>
      <c r="AO186" s="63">
        <v>3100.4063707742425</v>
      </c>
      <c r="AP186" s="22" t="s">
        <v>345</v>
      </c>
      <c r="AQ186" s="22" t="s">
        <v>345</v>
      </c>
      <c r="AR186" s="63" t="s">
        <v>345</v>
      </c>
      <c r="AS186" s="22" t="s">
        <v>345</v>
      </c>
      <c r="AT186" s="22" t="s">
        <v>345</v>
      </c>
      <c r="AU186" s="22" t="s">
        <v>345</v>
      </c>
      <c r="AV186" s="22" t="s">
        <v>345</v>
      </c>
      <c r="AW186" s="22" t="s">
        <v>345</v>
      </c>
      <c r="AX186" s="22" t="s">
        <v>345</v>
      </c>
      <c r="AY186" s="22" t="s">
        <v>345</v>
      </c>
      <c r="AZ186" s="22" t="s">
        <v>345</v>
      </c>
      <c r="BA186" s="22" t="s">
        <v>345</v>
      </c>
      <c r="BB186" s="22" t="s">
        <v>345</v>
      </c>
      <c r="BC186" s="22" t="s">
        <v>345</v>
      </c>
      <c r="BD186" s="22" t="s">
        <v>345</v>
      </c>
      <c r="BE186" s="22" t="s">
        <v>345</v>
      </c>
      <c r="BF186" s="22" t="s">
        <v>345</v>
      </c>
      <c r="BG186" s="22" t="s">
        <v>345</v>
      </c>
      <c r="BH186" s="63">
        <v>4438.8933287371865</v>
      </c>
      <c r="BI186" s="22">
        <v>5926.1266583942488</v>
      </c>
      <c r="BJ186" s="22">
        <v>2472.1776042599063</v>
      </c>
      <c r="BK186" s="22">
        <v>4638.2883586495691</v>
      </c>
      <c r="BL186" s="22">
        <v>2674.9032614704256</v>
      </c>
      <c r="BM186" s="22">
        <v>3593.6842333706268</v>
      </c>
      <c r="BN186" s="22">
        <v>3465.159061336205</v>
      </c>
      <c r="BO186" s="22">
        <v>4858.0685610881465</v>
      </c>
      <c r="BP186" s="22">
        <v>9562.0938526687078</v>
      </c>
      <c r="BQ186" s="63">
        <v>3629.4090052709425</v>
      </c>
      <c r="BR186" s="22">
        <v>1761.924004009493</v>
      </c>
      <c r="BS186" s="22">
        <v>2961.4271509751534</v>
      </c>
      <c r="BT186" s="22">
        <v>2009.3861559126544</v>
      </c>
      <c r="BU186" s="22">
        <v>1484.133039291283</v>
      </c>
      <c r="BV186" s="22">
        <v>2178.7628865674037</v>
      </c>
      <c r="BW186" s="22">
        <v>2057.8890306340568</v>
      </c>
      <c r="BX186" s="22">
        <v>2393.1182795698924</v>
      </c>
      <c r="BY186" s="22">
        <v>940.64837905236914</v>
      </c>
      <c r="BZ186" s="22">
        <v>1437.6035962795938</v>
      </c>
      <c r="CA186" s="22">
        <v>2903.9728073136407</v>
      </c>
      <c r="CB186" s="22">
        <v>2577.6692443359111</v>
      </c>
      <c r="CC186" s="22">
        <v>2920.0469257208697</v>
      </c>
      <c r="CD186" s="22">
        <v>1687.1888521679359</v>
      </c>
      <c r="CE186" s="22">
        <v>4400.9417827340612</v>
      </c>
      <c r="CF186" s="22">
        <v>6800.6152267539219</v>
      </c>
      <c r="CG186" s="63">
        <v>2211.9824527106775</v>
      </c>
      <c r="CH186" s="22">
        <v>3995.9086259802243</v>
      </c>
      <c r="CI186" s="63">
        <v>3366.8532897504251</v>
      </c>
      <c r="CJ186" s="22">
        <v>644.81817986554108</v>
      </c>
      <c r="CK186" s="22">
        <v>821.22784810126586</v>
      </c>
      <c r="CL186" s="22">
        <v>977.73931110465185</v>
      </c>
      <c r="CM186" s="22">
        <v>5667.6904578194726</v>
      </c>
      <c r="CN186" s="22">
        <v>1600.1872615631692</v>
      </c>
      <c r="CO186" s="22">
        <v>1389.6512292738707</v>
      </c>
      <c r="CP186" s="22">
        <v>1248.6411652312538</v>
      </c>
      <c r="CQ186" s="22">
        <v>1679.1279773920064</v>
      </c>
      <c r="CR186" s="22">
        <v>588.60919324707447</v>
      </c>
      <c r="CS186" s="22">
        <v>612.44898623339293</v>
      </c>
      <c r="CT186" s="22">
        <v>4327.1700051361076</v>
      </c>
      <c r="CU186" s="22">
        <v>1727.5937423117555</v>
      </c>
      <c r="CV186" s="22">
        <v>626.47757015490458</v>
      </c>
      <c r="CW186" s="22">
        <v>757.6035636677143</v>
      </c>
      <c r="CX186" s="22">
        <v>2541.2684622067768</v>
      </c>
      <c r="CY186" s="22">
        <v>1320.0715630665893</v>
      </c>
      <c r="CZ186" s="63">
        <v>1085.4477552040241</v>
      </c>
      <c r="DA186" s="22">
        <v>720.48396120425161</v>
      </c>
      <c r="DB186" s="22">
        <v>673.87887700131216</v>
      </c>
      <c r="DC186" s="22">
        <v>705.30142282223267</v>
      </c>
      <c r="DD186" s="22">
        <v>659.06090891947952</v>
      </c>
      <c r="DE186" s="22">
        <v>1253.0483687079861</v>
      </c>
      <c r="DF186" s="22">
        <v>895.36977314528917</v>
      </c>
      <c r="DG186" s="22">
        <v>1758.3908743360878</v>
      </c>
      <c r="DH186" s="63">
        <v>943.09830161300522</v>
      </c>
      <c r="DI186" s="22">
        <v>3072.8243953885467</v>
      </c>
      <c r="DJ186" s="22">
        <v>2526.1675204425783</v>
      </c>
      <c r="DK186" s="22">
        <v>3115.4637564128284</v>
      </c>
      <c r="DL186" s="22">
        <v>5916.2355264720818</v>
      </c>
      <c r="DM186" s="22">
        <v>2980.6351390765303</v>
      </c>
      <c r="DN186" s="22">
        <v>25302.936212813227</v>
      </c>
      <c r="DO186" s="22">
        <v>2534.2662025508698</v>
      </c>
      <c r="DP186" s="22">
        <v>1075.4679625933413</v>
      </c>
      <c r="DQ186" s="22">
        <v>26465.864045622671</v>
      </c>
      <c r="DR186" s="22">
        <v>5004.609533119652</v>
      </c>
      <c r="DS186" s="22">
        <v>3636.8701442146025</v>
      </c>
      <c r="DT186" s="22">
        <v>2496.2403963626643</v>
      </c>
      <c r="DU186" s="22">
        <v>25675.895416925581</v>
      </c>
      <c r="DV186" s="22">
        <v>988.89380560905408</v>
      </c>
      <c r="DW186" s="22">
        <v>1602.542372881356</v>
      </c>
      <c r="DX186" s="63">
        <v>2911.1073458333053</v>
      </c>
      <c r="DY186" s="63">
        <v>1168.3853738086327</v>
      </c>
      <c r="DZ186" s="22">
        <v>1805.8801780083654</v>
      </c>
      <c r="EA186" s="22">
        <v>1509.5371230335429</v>
      </c>
      <c r="EB186" s="22">
        <v>993.14748593882143</v>
      </c>
      <c r="EC186" s="22">
        <v>430.22142667816729</v>
      </c>
      <c r="ED186" s="22">
        <v>661.80665913830137</v>
      </c>
      <c r="EE186" s="22">
        <v>420.35008167451565</v>
      </c>
      <c r="EF186" s="22">
        <v>871.83735101651621</v>
      </c>
      <c r="EG186" s="22">
        <v>564.17793751913712</v>
      </c>
      <c r="EH186" s="22">
        <v>877.81358055084729</v>
      </c>
      <c r="EI186" s="22">
        <v>541.97692272656275</v>
      </c>
      <c r="EJ186" s="22">
        <v>932.19964955685714</v>
      </c>
      <c r="EK186" s="22">
        <v>1472.3116798632639</v>
      </c>
      <c r="EL186" s="22">
        <v>1688.0937090969187</v>
      </c>
      <c r="EM186" s="22">
        <v>1757.8252816863489</v>
      </c>
      <c r="EN186" s="22">
        <v>1166.4236470037554</v>
      </c>
      <c r="EO186" s="22">
        <v>1144.569455097507</v>
      </c>
      <c r="EP186" s="22">
        <v>527.4222486827565</v>
      </c>
      <c r="EQ186" s="22">
        <v>4850.581382853602</v>
      </c>
      <c r="ER186" s="22">
        <v>787.3505000459744</v>
      </c>
      <c r="ES186" s="22">
        <v>1414.2960381887576</v>
      </c>
      <c r="ET186" s="22">
        <v>421.1879899673205</v>
      </c>
      <c r="EU186" s="22">
        <v>641.55352895080478</v>
      </c>
      <c r="EV186" s="22">
        <v>758.37550326651069</v>
      </c>
      <c r="EW186" s="22">
        <v>593.20669598843108</v>
      </c>
      <c r="EX186" s="22">
        <v>1230.9749713098613</v>
      </c>
      <c r="EY186" s="22">
        <v>4365.6564089976609</v>
      </c>
      <c r="EZ186" s="22">
        <v>1116.3109975619961</v>
      </c>
      <c r="FA186" s="22">
        <v>358.76096507167352</v>
      </c>
      <c r="FB186" s="22">
        <v>556.80574967806024</v>
      </c>
      <c r="FC186" s="22">
        <v>826.69843729549757</v>
      </c>
      <c r="FD186" s="22">
        <v>3282.9687655286884</v>
      </c>
      <c r="FE186" s="22">
        <v>1380.5081777109872</v>
      </c>
      <c r="FF186" s="22">
        <v>1349.3654783567079</v>
      </c>
      <c r="FG186" s="22">
        <v>3485.6708717927154</v>
      </c>
      <c r="FH186" s="22">
        <v>888.10677420383888</v>
      </c>
      <c r="FI186" s="22">
        <v>910.13676976728118</v>
      </c>
      <c r="FJ186" s="22">
        <v>525.44133254133499</v>
      </c>
      <c r="FK186" s="22">
        <v>1111.9017968333037</v>
      </c>
      <c r="FL186" s="22">
        <v>1499.3809486757773</v>
      </c>
      <c r="FM186" s="22">
        <v>2488.2320021703554</v>
      </c>
      <c r="FN186" s="22">
        <v>882.722247270764</v>
      </c>
      <c r="FO186" s="22">
        <v>1190.8459862016246</v>
      </c>
      <c r="FP186" s="22">
        <v>3449.9389822665621</v>
      </c>
      <c r="FQ186" s="22">
        <v>944.20459009873787</v>
      </c>
      <c r="FR186" s="22">
        <v>1399.3958850472522</v>
      </c>
      <c r="FS186" s="22">
        <v>494.32468507690788</v>
      </c>
      <c r="FT186" s="22">
        <v>840.88753612915696</v>
      </c>
      <c r="FU186" s="22">
        <v>1588.8502550183671</v>
      </c>
      <c r="FV186" s="22">
        <v>784.84388030524678</v>
      </c>
      <c r="FW186" s="22">
        <v>747.37474214239319</v>
      </c>
      <c r="FX186" s="22">
        <v>996.2543518705063</v>
      </c>
      <c r="FY186" s="22">
        <v>953.43822917031707</v>
      </c>
      <c r="FZ186" s="22">
        <v>971.53889269477486</v>
      </c>
      <c r="GA186" s="63">
        <v>1148.6727535379455</v>
      </c>
      <c r="GB186" s="22"/>
      <c r="GC186" s="63">
        <v>3117.6477359691762</v>
      </c>
      <c r="GF186" s="63"/>
      <c r="GG186" s="63"/>
      <c r="GH186" s="63"/>
    </row>
    <row r="187" spans="1:190" ht="12.75" customHeight="1">
      <c r="A187" s="66">
        <v>1965</v>
      </c>
      <c r="B187" s="22">
        <v>7734.1298980083457</v>
      </c>
      <c r="C187" s="22">
        <v>8559.3928938093359</v>
      </c>
      <c r="D187" s="22">
        <v>10953.321704041527</v>
      </c>
      <c r="E187" s="22">
        <v>7669.6002306883929</v>
      </c>
      <c r="F187" s="22">
        <v>9165.4150435725478</v>
      </c>
      <c r="G187" s="22">
        <v>9185.7291697886849</v>
      </c>
      <c r="H187" s="22">
        <v>6963.9393207073153</v>
      </c>
      <c r="I187" s="22">
        <v>9797.8359908883813</v>
      </c>
      <c r="J187" s="22">
        <v>8689.788208071277</v>
      </c>
      <c r="K187" s="24">
        <v>10815.182606334491</v>
      </c>
      <c r="L187" s="22">
        <v>14503.61770149756</v>
      </c>
      <c r="M187" s="22">
        <v>9751.5363385464589</v>
      </c>
      <c r="N187" s="63">
        <v>9008.8265107433454</v>
      </c>
      <c r="O187" s="22">
        <v>5051.4603616133518</v>
      </c>
      <c r="P187" s="22">
        <v>4508.9471953899338</v>
      </c>
      <c r="Q187" s="22">
        <v>3992.3977280818503</v>
      </c>
      <c r="R187" s="22">
        <v>4762.2355846408263</v>
      </c>
      <c r="S187" s="22">
        <v>6134.7236526111928</v>
      </c>
      <c r="T187" s="68">
        <v>8315.6988939186631</v>
      </c>
      <c r="U187" s="22">
        <v>10151.857827309583</v>
      </c>
      <c r="V187" s="22">
        <v>10878.654749280411</v>
      </c>
      <c r="W187" s="22">
        <v>10472.916686595814</v>
      </c>
      <c r="X187" s="22">
        <v>13418.701718450051</v>
      </c>
      <c r="Y187" s="63">
        <v>12966.958128548025</v>
      </c>
      <c r="Z187" s="22">
        <v>1675.4469424712054</v>
      </c>
      <c r="AA187" s="22">
        <v>3849.9588321310489</v>
      </c>
      <c r="AB187" s="22">
        <v>5532.7009828395121</v>
      </c>
      <c r="AC187" s="22">
        <v>4409.5282119867261</v>
      </c>
      <c r="AD187" s="22">
        <v>3786.83857666934</v>
      </c>
      <c r="AE187" s="22">
        <v>2386.1219177177018</v>
      </c>
      <c r="AF187" s="22">
        <v>3124.5176892947711</v>
      </c>
      <c r="AG187" s="63">
        <v>3674.0259908501721</v>
      </c>
      <c r="AH187" s="70">
        <v>2239.0344009025853</v>
      </c>
      <c r="AI187" s="70">
        <v>4209.3145028205736</v>
      </c>
      <c r="AJ187" s="70">
        <v>3281.0152717950223</v>
      </c>
      <c r="AK187" s="70">
        <v>5722.6852085053833</v>
      </c>
      <c r="AL187" s="70">
        <v>2384.8334629379715</v>
      </c>
      <c r="AM187" s="70">
        <v>3147.7656776091194</v>
      </c>
      <c r="AN187" s="70">
        <v>1139.9387427516654</v>
      </c>
      <c r="AO187" s="63">
        <v>3124.5176892947711</v>
      </c>
      <c r="AP187" s="22" t="s">
        <v>345</v>
      </c>
      <c r="AQ187" s="22" t="s">
        <v>345</v>
      </c>
      <c r="AR187" s="63" t="s">
        <v>345</v>
      </c>
      <c r="AS187" s="22" t="s">
        <v>345</v>
      </c>
      <c r="AT187" s="22" t="s">
        <v>345</v>
      </c>
      <c r="AU187" s="22" t="s">
        <v>345</v>
      </c>
      <c r="AV187" s="22" t="s">
        <v>345</v>
      </c>
      <c r="AW187" s="22" t="s">
        <v>345</v>
      </c>
      <c r="AX187" s="22" t="s">
        <v>345</v>
      </c>
      <c r="AY187" s="22" t="s">
        <v>345</v>
      </c>
      <c r="AZ187" s="22" t="s">
        <v>345</v>
      </c>
      <c r="BA187" s="22" t="s">
        <v>345</v>
      </c>
      <c r="BB187" s="22" t="s">
        <v>345</v>
      </c>
      <c r="BC187" s="22" t="s">
        <v>345</v>
      </c>
      <c r="BD187" s="22" t="s">
        <v>345</v>
      </c>
      <c r="BE187" s="22" t="s">
        <v>345</v>
      </c>
      <c r="BF187" s="22" t="s">
        <v>345</v>
      </c>
      <c r="BG187" s="22" t="s">
        <v>345</v>
      </c>
      <c r="BH187" s="63">
        <v>4633.6519986649782</v>
      </c>
      <c r="BI187" s="22">
        <v>6370.7473376684575</v>
      </c>
      <c r="BJ187" s="22">
        <v>2448.3918651637518</v>
      </c>
      <c r="BK187" s="22">
        <v>4577.1385377720153</v>
      </c>
      <c r="BL187" s="22">
        <v>2688.8088307655594</v>
      </c>
      <c r="BM187" s="22">
        <v>3701.9742792136503</v>
      </c>
      <c r="BN187" s="22">
        <v>3593.9584732238632</v>
      </c>
      <c r="BO187" s="22">
        <v>4859.7674158684331</v>
      </c>
      <c r="BP187" s="22">
        <v>9841.4874276762603</v>
      </c>
      <c r="BQ187" s="63">
        <v>3709.0005266206622</v>
      </c>
      <c r="BR187" s="22">
        <v>1805.7179337790967</v>
      </c>
      <c r="BS187" s="22">
        <v>3126.5019948171725</v>
      </c>
      <c r="BT187" s="22">
        <v>1988.3696572408717</v>
      </c>
      <c r="BU187" s="22">
        <v>1258.8412512109549</v>
      </c>
      <c r="BV187" s="22">
        <v>2184.0678474792171</v>
      </c>
      <c r="BW187" s="22">
        <v>2100.831982482905</v>
      </c>
      <c r="BX187" s="22">
        <v>2446.9026548672564</v>
      </c>
      <c r="BY187" s="22">
        <v>931.36297020029315</v>
      </c>
      <c r="BZ187" s="22">
        <v>1506.5523650381963</v>
      </c>
      <c r="CA187" s="22">
        <v>3069.6574822619823</v>
      </c>
      <c r="CB187" s="22">
        <v>2734.246234127118</v>
      </c>
      <c r="CC187" s="22">
        <v>3085.2768717358927</v>
      </c>
      <c r="CD187" s="22">
        <v>1738.5630612717912</v>
      </c>
      <c r="CE187" s="22">
        <v>4718.9320287402752</v>
      </c>
      <c r="CF187" s="22">
        <v>7030.0397655588731</v>
      </c>
      <c r="CG187" s="63">
        <v>2249.9197390720005</v>
      </c>
      <c r="CH187" s="22">
        <v>4133.8025284535624</v>
      </c>
      <c r="CI187" s="63">
        <v>3439.5198291275287</v>
      </c>
      <c r="CJ187" s="22">
        <v>701.59329404280015</v>
      </c>
      <c r="CK187" s="22">
        <v>770.75051546391751</v>
      </c>
      <c r="CL187" s="22">
        <v>990.42712863089139</v>
      </c>
      <c r="CM187" s="22">
        <v>5933.7476120909278</v>
      </c>
      <c r="CN187" s="22">
        <v>1633.1520947623192</v>
      </c>
      <c r="CO187" s="22">
        <v>1436.3351332520467</v>
      </c>
      <c r="CP187" s="22">
        <v>1307.8731449444574</v>
      </c>
      <c r="CQ187" s="22">
        <v>1810.3556321478929</v>
      </c>
      <c r="CR187" s="22">
        <v>607.90324984310996</v>
      </c>
      <c r="CS187" s="22">
        <v>616.70749177496111</v>
      </c>
      <c r="CT187" s="22">
        <v>4825.036827037994</v>
      </c>
      <c r="CU187" s="22">
        <v>1804.0655272255824</v>
      </c>
      <c r="CV187" s="22">
        <v>630.52398946309631</v>
      </c>
      <c r="CW187" s="22">
        <v>770.62433668075835</v>
      </c>
      <c r="CX187" s="22">
        <v>2667.3379617361807</v>
      </c>
      <c r="CY187" s="22">
        <v>1329.4940134583405</v>
      </c>
      <c r="CZ187" s="63">
        <v>1114.6910784250358</v>
      </c>
      <c r="DA187" s="22">
        <v>719.5929035446361</v>
      </c>
      <c r="DB187" s="22">
        <v>687.32561270882934</v>
      </c>
      <c r="DC187" s="22">
        <v>711.78538851943961</v>
      </c>
      <c r="DD187" s="22">
        <v>678.77453678224174</v>
      </c>
      <c r="DE187" s="22">
        <v>1294.9972579254547</v>
      </c>
      <c r="DF187" s="22">
        <v>876.74261855101611</v>
      </c>
      <c r="DG187" s="22">
        <v>1802.6402999647678</v>
      </c>
      <c r="DH187" s="63">
        <v>944.68373502690201</v>
      </c>
      <c r="DI187" s="22">
        <v>3173.460426337942</v>
      </c>
      <c r="DJ187" s="22">
        <v>2753.1467712452004</v>
      </c>
      <c r="DK187" s="22">
        <v>3287.8029561509979</v>
      </c>
      <c r="DL187" s="22">
        <v>6272.3712834742237</v>
      </c>
      <c r="DM187" s="22">
        <v>3183.4227759966375</v>
      </c>
      <c r="DN187" s="22">
        <v>23532.897111520699</v>
      </c>
      <c r="DO187" s="22">
        <v>2706.0685537583386</v>
      </c>
      <c r="DP187" s="22">
        <v>1053.2584596632605</v>
      </c>
      <c r="DQ187" s="22">
        <v>25785.061176536772</v>
      </c>
      <c r="DR187" s="22">
        <v>5469.2953520581696</v>
      </c>
      <c r="DS187" s="22">
        <v>3511.9399762003814</v>
      </c>
      <c r="DT187" s="22">
        <v>2504.1064804866046</v>
      </c>
      <c r="DU187" s="22">
        <v>26164.283993182722</v>
      </c>
      <c r="DV187" s="22">
        <v>996.33096165837753</v>
      </c>
      <c r="DW187" s="22">
        <v>1676.396997497915</v>
      </c>
      <c r="DX187" s="63">
        <v>3033.26671744025</v>
      </c>
      <c r="DY187" s="63">
        <v>1201.390239889538</v>
      </c>
      <c r="DZ187" s="22">
        <v>1869.6755012164756</v>
      </c>
      <c r="EA187" s="22">
        <v>1595.7722357442854</v>
      </c>
      <c r="EB187" s="22">
        <v>1019.7303018659005</v>
      </c>
      <c r="EC187" s="22">
        <v>436.81994607404476</v>
      </c>
      <c r="ED187" s="22">
        <v>681.5049747720833</v>
      </c>
      <c r="EE187" s="22">
        <v>424.79792562746309</v>
      </c>
      <c r="EF187" s="22">
        <v>873.58837214362666</v>
      </c>
      <c r="EG187" s="22">
        <v>574.72027265154156</v>
      </c>
      <c r="EH187" s="22">
        <v>866.0096982117567</v>
      </c>
      <c r="EI187" s="22">
        <v>533.11087988709892</v>
      </c>
      <c r="EJ187" s="22">
        <v>912.90262742945947</v>
      </c>
      <c r="EK187" s="22">
        <v>1486.2840948404587</v>
      </c>
      <c r="EL187" s="22">
        <v>1580.7399413596479</v>
      </c>
      <c r="EM187" s="22">
        <v>1754.4422115118011</v>
      </c>
      <c r="EN187" s="22">
        <v>1213.4100784277878</v>
      </c>
      <c r="EO187" s="22">
        <v>1285.4334679412893</v>
      </c>
      <c r="EP187" s="22">
        <v>547.19085545005089</v>
      </c>
      <c r="EQ187" s="22">
        <v>4860.1171000537051</v>
      </c>
      <c r="ER187" s="22">
        <v>845.81114289189236</v>
      </c>
      <c r="ES187" s="22">
        <v>1392.6226969854388</v>
      </c>
      <c r="ET187" s="22">
        <v>441.85400138434022</v>
      </c>
      <c r="EU187" s="22">
        <v>685.25284444948795</v>
      </c>
      <c r="EV187" s="22">
        <v>742.75915022276558</v>
      </c>
      <c r="EW187" s="22">
        <v>593.36131311122074</v>
      </c>
      <c r="EX187" s="22">
        <v>1217.7879774874684</v>
      </c>
      <c r="EY187" s="22">
        <v>5378.2247485789248</v>
      </c>
      <c r="EZ187" s="22">
        <v>1088.023699178266</v>
      </c>
      <c r="FA187" s="22">
        <v>397.12570240222146</v>
      </c>
      <c r="FB187" s="22">
        <v>553.07677406973153</v>
      </c>
      <c r="FC187" s="22">
        <v>928.33261038964724</v>
      </c>
      <c r="FD187" s="22">
        <v>3301.9934567227297</v>
      </c>
      <c r="FE187" s="22">
        <v>1393.9844537462052</v>
      </c>
      <c r="FF187" s="22">
        <v>1350.9180302871148</v>
      </c>
      <c r="FG187" s="22">
        <v>3625.5671723994114</v>
      </c>
      <c r="FH187" s="22">
        <v>934.90797576586476</v>
      </c>
      <c r="FI187" s="22">
        <v>943.5945476587907</v>
      </c>
      <c r="FJ187" s="22">
        <v>548.42345266009954</v>
      </c>
      <c r="FK187" s="22">
        <v>1164.6358329329898</v>
      </c>
      <c r="FL187" s="22">
        <v>1510.6266331237064</v>
      </c>
      <c r="FM187" s="22">
        <v>2434.5984568687873</v>
      </c>
      <c r="FN187" s="22">
        <v>931.50929607029889</v>
      </c>
      <c r="FO187" s="22">
        <v>1088.1939788021518</v>
      </c>
      <c r="FP187" s="22">
        <v>3559.3596073349445</v>
      </c>
      <c r="FQ187" s="22">
        <v>984.2658994352189</v>
      </c>
      <c r="FR187" s="22">
        <v>1576.6919645284047</v>
      </c>
      <c r="FS187" s="22">
        <v>497.0803493332262</v>
      </c>
      <c r="FT187" s="22">
        <v>931.56965192345103</v>
      </c>
      <c r="FU187" s="22">
        <v>1652.8550609729675</v>
      </c>
      <c r="FV187" s="22">
        <v>778.93591618397886</v>
      </c>
      <c r="FW187" s="22">
        <v>737.99388237337371</v>
      </c>
      <c r="FX187" s="22">
        <v>1147.4027534511881</v>
      </c>
      <c r="FY187" s="22">
        <v>983.50746765609347</v>
      </c>
      <c r="FZ187" s="22">
        <v>969.75294389286535</v>
      </c>
      <c r="GA187" s="63">
        <v>1181.0841156635292</v>
      </c>
      <c r="GB187" s="22"/>
      <c r="GC187" s="63">
        <v>3217.8063189855466</v>
      </c>
      <c r="GF187" s="63"/>
      <c r="GG187" s="63"/>
      <c r="GH187" s="63"/>
    </row>
    <row r="188" spans="1:190" ht="12.75" customHeight="1">
      <c r="A188" s="66">
        <v>1966</v>
      </c>
      <c r="B188" s="22">
        <v>8112.3278593773948</v>
      </c>
      <c r="C188" s="22">
        <v>8775.9523759439617</v>
      </c>
      <c r="D188" s="22">
        <v>11159.770713913496</v>
      </c>
      <c r="E188" s="22">
        <v>7824.4979282315217</v>
      </c>
      <c r="F188" s="22">
        <v>9544.1357901858555</v>
      </c>
      <c r="G188" s="22">
        <v>9387.5990859690592</v>
      </c>
      <c r="H188" s="22">
        <v>7366.0233115000683</v>
      </c>
      <c r="I188" s="22">
        <v>9936.2494781128553</v>
      </c>
      <c r="J188" s="22">
        <v>8945.2199094397474</v>
      </c>
      <c r="K188" s="24">
        <v>10935.60285867978</v>
      </c>
      <c r="L188" s="22">
        <v>14727.318212141428</v>
      </c>
      <c r="M188" s="22">
        <v>9885.3101037644337</v>
      </c>
      <c r="N188" s="63">
        <v>9265.8540700299491</v>
      </c>
      <c r="O188" s="22">
        <v>5080.4438280166432</v>
      </c>
      <c r="P188" s="22">
        <v>4749.0895556367441</v>
      </c>
      <c r="Q188" s="22">
        <v>4163.9952573335677</v>
      </c>
      <c r="R188" s="22">
        <v>5059.7536821718868</v>
      </c>
      <c r="S188" s="22">
        <v>6378.9694365766018</v>
      </c>
      <c r="T188" s="68">
        <v>8571.7975294361586</v>
      </c>
      <c r="U188" s="22">
        <v>10241.282709012024</v>
      </c>
      <c r="V188" s="22">
        <v>11362.021171699131</v>
      </c>
      <c r="W188" s="22">
        <v>10946.135109398754</v>
      </c>
      <c r="X188" s="22">
        <v>14133.526658526658</v>
      </c>
      <c r="Y188" s="63">
        <v>13623.521154288379</v>
      </c>
      <c r="Z188" s="22">
        <v>1738.263985655429</v>
      </c>
      <c r="AA188" s="22">
        <v>4125.2893729859479</v>
      </c>
      <c r="AB188" s="22">
        <v>5740.6161360446149</v>
      </c>
      <c r="AC188" s="22">
        <v>4646.1488134246947</v>
      </c>
      <c r="AD188" s="22">
        <v>3991.3949032828486</v>
      </c>
      <c r="AE188" s="22">
        <v>2642.9232072973073</v>
      </c>
      <c r="AF188" s="22">
        <v>3332.4029042059101</v>
      </c>
      <c r="AG188" s="63">
        <v>3894.0011088877845</v>
      </c>
      <c r="AH188" s="70">
        <v>2390.4142386348885</v>
      </c>
      <c r="AI188" s="70">
        <v>4485.4318637347978</v>
      </c>
      <c r="AJ188" s="70">
        <v>3529.8981916348434</v>
      </c>
      <c r="AK188" s="70">
        <v>5985.5958287836111</v>
      </c>
      <c r="AL188" s="70">
        <v>2476.9891405354656</v>
      </c>
      <c r="AM188" s="70">
        <v>3392.6733959626595</v>
      </c>
      <c r="AN188" s="70">
        <v>1240.6329063936298</v>
      </c>
      <c r="AO188" s="63">
        <v>3332.4029042059101</v>
      </c>
      <c r="AP188" s="22" t="s">
        <v>345</v>
      </c>
      <c r="AQ188" s="22" t="s">
        <v>345</v>
      </c>
      <c r="AR188" s="63" t="s">
        <v>345</v>
      </c>
      <c r="AS188" s="22" t="s">
        <v>345</v>
      </c>
      <c r="AT188" s="22" t="s">
        <v>345</v>
      </c>
      <c r="AU188" s="22" t="s">
        <v>345</v>
      </c>
      <c r="AV188" s="22" t="s">
        <v>345</v>
      </c>
      <c r="AW188" s="22" t="s">
        <v>345</v>
      </c>
      <c r="AX188" s="22" t="s">
        <v>345</v>
      </c>
      <c r="AY188" s="22" t="s">
        <v>345</v>
      </c>
      <c r="AZ188" s="22" t="s">
        <v>345</v>
      </c>
      <c r="BA188" s="22" t="s">
        <v>345</v>
      </c>
      <c r="BB188" s="22" t="s">
        <v>345</v>
      </c>
      <c r="BC188" s="22" t="s">
        <v>345</v>
      </c>
      <c r="BD188" s="22" t="s">
        <v>345</v>
      </c>
      <c r="BE188" s="22" t="s">
        <v>345</v>
      </c>
      <c r="BF188" s="22" t="s">
        <v>345</v>
      </c>
      <c r="BG188" s="22" t="s">
        <v>345</v>
      </c>
      <c r="BH188" s="63">
        <v>4803.7075206907612</v>
      </c>
      <c r="BI188" s="22">
        <v>6320.604234887538</v>
      </c>
      <c r="BJ188" s="22">
        <v>2526.735225753187</v>
      </c>
      <c r="BK188" s="22">
        <v>4984.4535088447892</v>
      </c>
      <c r="BL188" s="22">
        <v>2750.0644212719976</v>
      </c>
      <c r="BM188" s="22">
        <v>3812.5325649033243</v>
      </c>
      <c r="BN188" s="22">
        <v>3788.3591604218236</v>
      </c>
      <c r="BO188" s="22">
        <v>4974.2632589141513</v>
      </c>
      <c r="BP188" s="22">
        <v>9677.2447858653122</v>
      </c>
      <c r="BQ188" s="63">
        <v>3785.4586420480209</v>
      </c>
      <c r="BR188" s="22">
        <v>1891.0275419379268</v>
      </c>
      <c r="BS188" s="22">
        <v>3258.491382840562</v>
      </c>
      <c r="BT188" s="22">
        <v>2051.2650970857007</v>
      </c>
      <c r="BU188" s="22">
        <v>1383.9667175615291</v>
      </c>
      <c r="BV188" s="22">
        <v>2171.5789055186501</v>
      </c>
      <c r="BW188" s="22">
        <v>2171.8518537462046</v>
      </c>
      <c r="BX188" s="22">
        <v>2530.4563287218666</v>
      </c>
      <c r="BY188" s="22">
        <v>906.91553003110789</v>
      </c>
      <c r="BZ188" s="22">
        <v>1538.337882471483</v>
      </c>
      <c r="CA188" s="22">
        <v>3128.9799031032667</v>
      </c>
      <c r="CB188" s="22">
        <v>2735.8403384827707</v>
      </c>
      <c r="CC188" s="22">
        <v>3219.3816296736886</v>
      </c>
      <c r="CD188" s="22">
        <v>1712.062885438535</v>
      </c>
      <c r="CE188" s="22">
        <v>4993.2099348092843</v>
      </c>
      <c r="CF188" s="22">
        <v>7234.3798390610318</v>
      </c>
      <c r="CG188" s="63">
        <v>2314.0267764011123</v>
      </c>
      <c r="CH188" s="22">
        <v>4278.0076906435152</v>
      </c>
      <c r="CI188" s="63">
        <v>3514.6607082851406</v>
      </c>
      <c r="CJ188" s="22">
        <v>746.31629045417458</v>
      </c>
      <c r="CK188" s="22">
        <v>762.03434343434344</v>
      </c>
      <c r="CL188" s="22">
        <v>964.73510561811463</v>
      </c>
      <c r="CM188" s="22">
        <v>6505.5315792792226</v>
      </c>
      <c r="CN188" s="22">
        <v>1653.9047000382518</v>
      </c>
      <c r="CO188" s="22">
        <v>1569.3368664220682</v>
      </c>
      <c r="CP188" s="22">
        <v>1412.2257815265466</v>
      </c>
      <c r="CQ188" s="22">
        <v>1915.6012176560123</v>
      </c>
      <c r="CR188" s="22">
        <v>603.534737826884</v>
      </c>
      <c r="CS188" s="22">
        <v>580.22136131971251</v>
      </c>
      <c r="CT188" s="22">
        <v>4864.8723105319705</v>
      </c>
      <c r="CU188" s="22">
        <v>1846.299365755056</v>
      </c>
      <c r="CV188" s="22">
        <v>662.99036054882686</v>
      </c>
      <c r="CW188" s="22">
        <v>811.55091378187353</v>
      </c>
      <c r="CX188" s="22">
        <v>2891.3358147229114</v>
      </c>
      <c r="CY188" s="22">
        <v>1283.5672696242125</v>
      </c>
      <c r="CZ188" s="63">
        <v>1164.8269733432896</v>
      </c>
      <c r="DA188" s="22">
        <v>709.71142368129347</v>
      </c>
      <c r="DB188" s="22">
        <v>699.67477806637567</v>
      </c>
      <c r="DC188" s="22">
        <v>718.90341839911707</v>
      </c>
      <c r="DD188" s="22">
        <v>698.58852956941212</v>
      </c>
      <c r="DE188" s="22">
        <v>1414.9933043707169</v>
      </c>
      <c r="DF188" s="22">
        <v>859.20574005194783</v>
      </c>
      <c r="DG188" s="22">
        <v>1844.1438049248397</v>
      </c>
      <c r="DH188" s="63">
        <v>957.87206071833418</v>
      </c>
      <c r="DI188" s="22">
        <v>3282.8531543417607</v>
      </c>
      <c r="DJ188" s="22">
        <v>2939.9205020663348</v>
      </c>
      <c r="DK188" s="22">
        <v>3348.5182086634795</v>
      </c>
      <c r="DL188" s="22">
        <v>6190.1224998264897</v>
      </c>
      <c r="DM188" s="22">
        <v>3137.3916285401956</v>
      </c>
      <c r="DN188" s="22">
        <v>24049.693841864158</v>
      </c>
      <c r="DO188" s="22">
        <v>2804.4775590606368</v>
      </c>
      <c r="DP188" s="22">
        <v>1079.7233906653371</v>
      </c>
      <c r="DQ188" s="22">
        <v>31781.546072937563</v>
      </c>
      <c r="DR188" s="22">
        <v>6101.9100124313482</v>
      </c>
      <c r="DS188" s="22">
        <v>3138.7669964379852</v>
      </c>
      <c r="DT188" s="22">
        <v>2734.7653410004441</v>
      </c>
      <c r="DU188" s="22">
        <v>26482.798996618887</v>
      </c>
      <c r="DV188" s="22">
        <v>1007.392452398374</v>
      </c>
      <c r="DW188" s="22">
        <v>1808.1494057724958</v>
      </c>
      <c r="DX188" s="63">
        <v>3211.0792289828441</v>
      </c>
      <c r="DY188" s="63">
        <v>1256.4860552885877</v>
      </c>
      <c r="DZ188" s="22">
        <v>1725.158513709192</v>
      </c>
      <c r="EA188" s="22">
        <v>1660.1778418649362</v>
      </c>
      <c r="EB188" s="22">
        <v>1031.8233437448948</v>
      </c>
      <c r="EC188" s="22">
        <v>472.56342007028735</v>
      </c>
      <c r="ED188" s="22">
        <v>678.60736656986296</v>
      </c>
      <c r="EE188" s="22">
        <v>433.05696275077986</v>
      </c>
      <c r="EF188" s="22">
        <v>897.77571997257814</v>
      </c>
      <c r="EG188" s="22">
        <v>584.74372987697643</v>
      </c>
      <c r="EH188" s="22">
        <v>842.77017456416047</v>
      </c>
      <c r="EI188" s="22">
        <v>512.37568601898715</v>
      </c>
      <c r="EJ188" s="22">
        <v>983.78034096916576</v>
      </c>
      <c r="EK188" s="22">
        <v>1526.5772251777464</v>
      </c>
      <c r="EL188" s="22">
        <v>1628.3430175816291</v>
      </c>
      <c r="EM188" s="22">
        <v>1761.4115062918572</v>
      </c>
      <c r="EN188" s="22">
        <v>1192.0140587058365</v>
      </c>
      <c r="EO188" s="22">
        <v>1322.4159251645217</v>
      </c>
      <c r="EP188" s="22">
        <v>556.84331039491008</v>
      </c>
      <c r="EQ188" s="22">
        <v>5002.8355425327445</v>
      </c>
      <c r="ER188" s="22">
        <v>955.11644658744626</v>
      </c>
      <c r="ES188" s="22">
        <v>1354.2252827306859</v>
      </c>
      <c r="ET188" s="22">
        <v>442.96528497262204</v>
      </c>
      <c r="EU188" s="22">
        <v>728.3306058120653</v>
      </c>
      <c r="EV188" s="22">
        <v>811.53828683011375</v>
      </c>
      <c r="EW188" s="22">
        <v>577.33416115980049</v>
      </c>
      <c r="EX188" s="22">
        <v>1408.2683286002327</v>
      </c>
      <c r="EY188" s="22">
        <v>6107.1180837404254</v>
      </c>
      <c r="EZ188" s="22">
        <v>1087.1814208323074</v>
      </c>
      <c r="FA188" s="22">
        <v>426.07913331264706</v>
      </c>
      <c r="FB188" s="22">
        <v>564.37351264781694</v>
      </c>
      <c r="FC188" s="22">
        <v>920.00112353957184</v>
      </c>
      <c r="FD188" s="22">
        <v>3107.9858120712738</v>
      </c>
      <c r="FE188" s="22">
        <v>1436.0404244685747</v>
      </c>
      <c r="FF188" s="22">
        <v>1364.0533513635544</v>
      </c>
      <c r="FG188" s="22">
        <v>3668.3874703049582</v>
      </c>
      <c r="FH188" s="22">
        <v>903.74283830468733</v>
      </c>
      <c r="FI188" s="22">
        <v>886.88706047911103</v>
      </c>
      <c r="FJ188" s="22">
        <v>570.48788257721515</v>
      </c>
      <c r="FK188" s="22">
        <v>1232.6921423042743</v>
      </c>
      <c r="FL188" s="22">
        <v>1508.1150485846106</v>
      </c>
      <c r="FM188" s="22">
        <v>2434.4440004953099</v>
      </c>
      <c r="FN188" s="22">
        <v>975.92524891144751</v>
      </c>
      <c r="FO188" s="22">
        <v>1215.987961152777</v>
      </c>
      <c r="FP188" s="22">
        <v>3614.9999204277601</v>
      </c>
      <c r="FQ188" s="22">
        <v>946.71302789413494</v>
      </c>
      <c r="FR188" s="22">
        <v>1601.8426341998677</v>
      </c>
      <c r="FS188" s="22">
        <v>544.25782110384955</v>
      </c>
      <c r="FT188" s="22">
        <v>991.38615366756846</v>
      </c>
      <c r="FU188" s="22">
        <v>1654.1195109716759</v>
      </c>
      <c r="FV188" s="22">
        <v>803.28845068563658</v>
      </c>
      <c r="FW188" s="22">
        <v>768.1383878396083</v>
      </c>
      <c r="FX188" s="22">
        <v>1056.2322682138529</v>
      </c>
      <c r="FY188" s="22">
        <v>967.3901827060497</v>
      </c>
      <c r="FZ188" s="22">
        <v>971.59940209267575</v>
      </c>
      <c r="GA188" s="63">
        <v>1184.0489887449996</v>
      </c>
      <c r="GB188" s="22"/>
      <c r="GC188" s="63">
        <v>3325.6883686189453</v>
      </c>
      <c r="GF188" s="63"/>
      <c r="GG188" s="63"/>
      <c r="GH188" s="63"/>
    </row>
    <row r="189" spans="1:190" ht="12.75" customHeight="1">
      <c r="A189" s="66">
        <v>1967</v>
      </c>
      <c r="B189" s="22">
        <v>8296.7353386838386</v>
      </c>
      <c r="C189" s="22">
        <v>9071.8359231936374</v>
      </c>
      <c r="D189" s="22">
        <v>11436.513185087211</v>
      </c>
      <c r="E189" s="22">
        <v>7946.5988556897655</v>
      </c>
      <c r="F189" s="22">
        <v>9907.1865745310952</v>
      </c>
      <c r="G189" s="22">
        <v>9396.6811138625544</v>
      </c>
      <c r="H189" s="22">
        <v>7872.3137602709467</v>
      </c>
      <c r="I189" s="22">
        <v>10341.259088998797</v>
      </c>
      <c r="J189" s="22">
        <v>9422.7532230938887</v>
      </c>
      <c r="K189" s="24">
        <v>11219.215219250806</v>
      </c>
      <c r="L189" s="22">
        <v>15010.39089559624</v>
      </c>
      <c r="M189" s="22">
        <v>10048.890991466365</v>
      </c>
      <c r="N189" s="63">
        <v>9512.5741296690285</v>
      </c>
      <c r="O189" s="22">
        <v>5351.8844177786968</v>
      </c>
      <c r="P189" s="22">
        <v>4950.6444201251406</v>
      </c>
      <c r="Q189" s="22">
        <v>4481.1600571240242</v>
      </c>
      <c r="R189" s="22">
        <v>5334.1105972476635</v>
      </c>
      <c r="S189" s="22">
        <v>6578.7174994883771</v>
      </c>
      <c r="T189" s="68">
        <v>8819.8185054472269</v>
      </c>
      <c r="U189" s="22">
        <v>10732.746509006201</v>
      </c>
      <c r="V189" s="22">
        <v>10681.963968256878</v>
      </c>
      <c r="W189" s="22">
        <v>11078.269992166579</v>
      </c>
      <c r="X189" s="22">
        <v>14330.030395748621</v>
      </c>
      <c r="Y189" s="63">
        <v>13815.956380639534</v>
      </c>
      <c r="Z189" s="22">
        <v>1803.690201414478</v>
      </c>
      <c r="AA189" s="22">
        <v>4319.7430627850199</v>
      </c>
      <c r="AB189" s="22">
        <v>5964.2524512814634</v>
      </c>
      <c r="AC189" s="22">
        <v>4893.9382982060661</v>
      </c>
      <c r="AD189" s="22">
        <v>4102.9039440043307</v>
      </c>
      <c r="AE189" s="22">
        <v>2743.1469035583273</v>
      </c>
      <c r="AF189" s="22">
        <v>3373.9987720249615</v>
      </c>
      <c r="AG189" s="63">
        <v>4022.5852883621674</v>
      </c>
      <c r="AH189" s="70">
        <v>2335.7708653341447</v>
      </c>
      <c r="AI189" s="70">
        <v>4608.8201835265672</v>
      </c>
      <c r="AJ189" s="70">
        <v>3647.5158105557207</v>
      </c>
      <c r="AK189" s="70">
        <v>6124.969714823188</v>
      </c>
      <c r="AL189" s="70">
        <v>2506.2132366545516</v>
      </c>
      <c r="AM189" s="70">
        <v>3426.2071211457046</v>
      </c>
      <c r="AN189" s="70">
        <v>1248.8083851968408</v>
      </c>
      <c r="AO189" s="63">
        <v>3373.9987720249615</v>
      </c>
      <c r="AP189" s="22" t="s">
        <v>345</v>
      </c>
      <c r="AQ189" s="22" t="s">
        <v>345</v>
      </c>
      <c r="AR189" s="63" t="s">
        <v>345</v>
      </c>
      <c r="AS189" s="22" t="s">
        <v>345</v>
      </c>
      <c r="AT189" s="22" t="s">
        <v>345</v>
      </c>
      <c r="AU189" s="22" t="s">
        <v>345</v>
      </c>
      <c r="AV189" s="22" t="s">
        <v>345</v>
      </c>
      <c r="AW189" s="22" t="s">
        <v>345</v>
      </c>
      <c r="AX189" s="22" t="s">
        <v>345</v>
      </c>
      <c r="AY189" s="22" t="s">
        <v>345</v>
      </c>
      <c r="AZ189" s="22" t="s">
        <v>345</v>
      </c>
      <c r="BA189" s="22" t="s">
        <v>345</v>
      </c>
      <c r="BB189" s="22" t="s">
        <v>345</v>
      </c>
      <c r="BC189" s="22" t="s">
        <v>345</v>
      </c>
      <c r="BD189" s="22" t="s">
        <v>345</v>
      </c>
      <c r="BE189" s="22" t="s">
        <v>345</v>
      </c>
      <c r="BF189" s="22" t="s">
        <v>345</v>
      </c>
      <c r="BG189" s="22" t="s">
        <v>345</v>
      </c>
      <c r="BH189" s="63">
        <v>4962.9631940222152</v>
      </c>
      <c r="BI189" s="22">
        <v>6398.9517849415015</v>
      </c>
      <c r="BJ189" s="22">
        <v>2553.9744696590701</v>
      </c>
      <c r="BK189" s="22">
        <v>5045.8058150833194</v>
      </c>
      <c r="BL189" s="22">
        <v>2784.2503959339865</v>
      </c>
      <c r="BM189" s="22">
        <v>3922.4045708062276</v>
      </c>
      <c r="BN189" s="22">
        <v>3830.5501063286129</v>
      </c>
      <c r="BO189" s="22">
        <v>4720.6210918441848</v>
      </c>
      <c r="BP189" s="22">
        <v>9921.5700168246694</v>
      </c>
      <c r="BQ189" s="63">
        <v>3842.7319352129607</v>
      </c>
      <c r="BR189" s="22">
        <v>1962.0532758840438</v>
      </c>
      <c r="BS189" s="22">
        <v>3348.6140074034583</v>
      </c>
      <c r="BT189" s="22">
        <v>2247.6045945785231</v>
      </c>
      <c r="BU189" s="22">
        <v>1387.206092346386</v>
      </c>
      <c r="BV189" s="22">
        <v>2252.6927694962724</v>
      </c>
      <c r="BW189" s="22">
        <v>2215.9485815794787</v>
      </c>
      <c r="BX189" s="22">
        <v>2581.3435855928774</v>
      </c>
      <c r="BY189" s="22">
        <v>870.16639325052722</v>
      </c>
      <c r="BZ189" s="22">
        <v>1568.3677578459378</v>
      </c>
      <c r="CA189" s="22">
        <v>3178.234760592683</v>
      </c>
      <c r="CB189" s="22">
        <v>2834.643980937984</v>
      </c>
      <c r="CC189" s="22">
        <v>3388.151856368544</v>
      </c>
      <c r="CD189" s="22">
        <v>1773.6130263091759</v>
      </c>
      <c r="CE189" s="22">
        <v>5263.9506583902148</v>
      </c>
      <c r="CF189" s="22">
        <v>7326.9420041555786</v>
      </c>
      <c r="CG189" s="63">
        <v>2396.3757533259122</v>
      </c>
      <c r="CH189" s="22">
        <v>4430.1889213202039</v>
      </c>
      <c r="CI189" s="63">
        <v>3578.0185287948625</v>
      </c>
      <c r="CJ189" s="22">
        <v>706.92068120071565</v>
      </c>
      <c r="CK189" s="22">
        <v>807.01383399209476</v>
      </c>
      <c r="CL189" s="22">
        <v>934.41284118057979</v>
      </c>
      <c r="CM189" s="22">
        <v>7152.2936227134069</v>
      </c>
      <c r="CN189" s="22">
        <v>1690.0946357964283</v>
      </c>
      <c r="CO189" s="22">
        <v>1644.6516876306794</v>
      </c>
      <c r="CP189" s="22">
        <v>1485.7638738771279</v>
      </c>
      <c r="CQ189" s="22">
        <v>2070.35661218425</v>
      </c>
      <c r="CR189" s="22">
        <v>578.37584599735385</v>
      </c>
      <c r="CS189" s="22">
        <v>585.5303474647842</v>
      </c>
      <c r="CT189" s="22">
        <v>4824.0571612764588</v>
      </c>
      <c r="CU189" s="22">
        <v>1830.3518762116098</v>
      </c>
      <c r="CV189" s="22">
        <v>640.7564051221442</v>
      </c>
      <c r="CW189" s="22">
        <v>819.86218802283884</v>
      </c>
      <c r="CX189" s="22">
        <v>3162.9247572815539</v>
      </c>
      <c r="CY189" s="22">
        <v>1368.450892753918</v>
      </c>
      <c r="CZ189" s="63">
        <v>1196.3864693375835</v>
      </c>
      <c r="DA189" s="22">
        <v>711.91057418612604</v>
      </c>
      <c r="DB189" s="22">
        <v>716.61271478986339</v>
      </c>
      <c r="DC189" s="22">
        <v>725.85901731179365</v>
      </c>
      <c r="DD189" s="22">
        <v>720.31317964332322</v>
      </c>
      <c r="DE189" s="22">
        <v>1482.99807030335</v>
      </c>
      <c r="DF189" s="22">
        <v>730.51555205756347</v>
      </c>
      <c r="DG189" s="22">
        <v>1862.775021992142</v>
      </c>
      <c r="DH189" s="63">
        <v>908.05620679010053</v>
      </c>
      <c r="DI189" s="22">
        <v>3401.9272143549488</v>
      </c>
      <c r="DJ189" s="22">
        <v>3176.4725744554448</v>
      </c>
      <c r="DK189" s="22">
        <v>3163.7147375124468</v>
      </c>
      <c r="DL189" s="22">
        <v>6221.567711417455</v>
      </c>
      <c r="DM189" s="22">
        <v>3059.0425797604298</v>
      </c>
      <c r="DN189" s="22">
        <v>22408.990226386395</v>
      </c>
      <c r="DO189" s="22">
        <v>2591.9529949849725</v>
      </c>
      <c r="DP189" s="22">
        <v>1749.2510527564143</v>
      </c>
      <c r="DQ189" s="22">
        <v>34860.386821191219</v>
      </c>
      <c r="DR189" s="22">
        <v>6462.8711512931832</v>
      </c>
      <c r="DS189" s="22">
        <v>3291.034123477265</v>
      </c>
      <c r="DT189" s="22">
        <v>2794.7716038849949</v>
      </c>
      <c r="DU189" s="22">
        <v>26610.429869517389</v>
      </c>
      <c r="DV189" s="22">
        <v>1018.9018890899308</v>
      </c>
      <c r="DW189" s="22">
        <v>1767.5021607605877</v>
      </c>
      <c r="DX189" s="63">
        <v>3319.9839436645307</v>
      </c>
      <c r="DY189" s="63">
        <v>1288.8891830571424</v>
      </c>
      <c r="DZ189" s="22">
        <v>1824.1697664511657</v>
      </c>
      <c r="EA189" s="22">
        <v>1727.30891788022</v>
      </c>
      <c r="EB189" s="22">
        <v>1016.287898365666</v>
      </c>
      <c r="EC189" s="22">
        <v>512.97627131085267</v>
      </c>
      <c r="ED189" s="22">
        <v>731.02686734469762</v>
      </c>
      <c r="EE189" s="22">
        <v>461.56741483532568</v>
      </c>
      <c r="EF189" s="22">
        <v>905.30360021400713</v>
      </c>
      <c r="EG189" s="22">
        <v>593.77944696122483</v>
      </c>
      <c r="EH189" s="22">
        <v>857.86596385180621</v>
      </c>
      <c r="EI189" s="22">
        <v>504.62934488297549</v>
      </c>
      <c r="EJ189" s="22">
        <v>999.0970363864825</v>
      </c>
      <c r="EK189" s="22">
        <v>1568.5178931337937</v>
      </c>
      <c r="EL189" s="22">
        <v>1573.6682066862631</v>
      </c>
      <c r="EM189" s="22">
        <v>1758.0099982765571</v>
      </c>
      <c r="EN189" s="22">
        <v>1151.2602926552497</v>
      </c>
      <c r="EO189" s="22">
        <v>1393.0363574792971</v>
      </c>
      <c r="EP189" s="22">
        <v>568.56692821559579</v>
      </c>
      <c r="EQ189" s="22">
        <v>5129.7579210944477</v>
      </c>
      <c r="ER189" s="22">
        <v>956.8407563700024</v>
      </c>
      <c r="ES189" s="22">
        <v>1338.9874823187124</v>
      </c>
      <c r="ET189" s="22">
        <v>448.38277823426267</v>
      </c>
      <c r="EU189" s="22">
        <v>770.52189997479763</v>
      </c>
      <c r="EV189" s="22">
        <v>826.06931131958618</v>
      </c>
      <c r="EW189" s="22">
        <v>626.25714989251219</v>
      </c>
      <c r="EX189" s="22">
        <v>1360.0061278437026</v>
      </c>
      <c r="EY189" s="22">
        <v>6545.4996066447484</v>
      </c>
      <c r="EZ189" s="22">
        <v>1123.0498154195632</v>
      </c>
      <c r="FA189" s="22">
        <v>455.09510865168113</v>
      </c>
      <c r="FB189" s="22">
        <v>570.59787772177583</v>
      </c>
      <c r="FC189" s="22">
        <v>937.92319602303132</v>
      </c>
      <c r="FD189" s="22">
        <v>3180.4093358825062</v>
      </c>
      <c r="FE189" s="22">
        <v>1479.5234977010616</v>
      </c>
      <c r="FF189" s="22">
        <v>1424.8884502039095</v>
      </c>
      <c r="FG189" s="22">
        <v>3429.8554099490316</v>
      </c>
      <c r="FH189" s="22">
        <v>888.52610983004547</v>
      </c>
      <c r="FI189" s="22">
        <v>727.63823972070327</v>
      </c>
      <c r="FJ189" s="22">
        <v>594.17964062328747</v>
      </c>
      <c r="FK189" s="22">
        <v>1285.5467811886363</v>
      </c>
      <c r="FL189" s="22">
        <v>1448.8563878214143</v>
      </c>
      <c r="FM189" s="22">
        <v>2381.1563792529096</v>
      </c>
      <c r="FN189" s="22">
        <v>954.8921246803734</v>
      </c>
      <c r="FO189" s="22">
        <v>1257.8601678294024</v>
      </c>
      <c r="FP189" s="22">
        <v>3760.4165152093169</v>
      </c>
      <c r="FQ189" s="22">
        <v>892.85931200581524</v>
      </c>
      <c r="FR189" s="22">
        <v>1709.2556650179661</v>
      </c>
      <c r="FS189" s="22">
        <v>549.36373431545132</v>
      </c>
      <c r="FT189" s="22">
        <v>1019.3314623171101</v>
      </c>
      <c r="FU189" s="22">
        <v>1605.1284576369808</v>
      </c>
      <c r="FV189" s="22">
        <v>821.56994441113329</v>
      </c>
      <c r="FW189" s="22">
        <v>737.7492593035289</v>
      </c>
      <c r="FX189" s="22">
        <v>1107.130519008798</v>
      </c>
      <c r="FY189" s="22">
        <v>1014.5268717500309</v>
      </c>
      <c r="FZ189" s="22">
        <v>964.54794196964622</v>
      </c>
      <c r="GA189" s="63">
        <v>1176.6176651802434</v>
      </c>
      <c r="GB189" s="22"/>
      <c r="GC189" s="63">
        <v>3381.1483175407338</v>
      </c>
      <c r="GF189" s="63"/>
      <c r="GG189" s="63"/>
      <c r="GH189" s="63"/>
    </row>
    <row r="190" spans="1:190" ht="12.75" customHeight="1">
      <c r="A190" s="66">
        <v>1968</v>
      </c>
      <c r="B190" s="22">
        <v>8620.5699137322681</v>
      </c>
      <c r="C190" s="22">
        <v>9415.5248284635763</v>
      </c>
      <c r="D190" s="22">
        <v>11836.747272615208</v>
      </c>
      <c r="E190" s="22">
        <v>8092.9970567186338</v>
      </c>
      <c r="F190" s="22">
        <v>10267.018066387114</v>
      </c>
      <c r="G190" s="22">
        <v>9864.4500725415346</v>
      </c>
      <c r="H190" s="22">
        <v>8382.4052863768284</v>
      </c>
      <c r="I190" s="22">
        <v>10894.340761417969</v>
      </c>
      <c r="J190" s="22">
        <v>9551.19851865481</v>
      </c>
      <c r="K190" s="24">
        <v>11561.230602789103</v>
      </c>
      <c r="L190" s="22">
        <v>15373.776908023483</v>
      </c>
      <c r="M190" s="22">
        <v>10409.950374904916</v>
      </c>
      <c r="N190" s="63">
        <v>9929.7525201897079</v>
      </c>
      <c r="O190" s="22">
        <v>5769.6137339055795</v>
      </c>
      <c r="P190" s="22">
        <v>5265.7862326695667</v>
      </c>
      <c r="Q190" s="22">
        <v>4873.3687692333015</v>
      </c>
      <c r="R190" s="22">
        <v>5588.174071410227</v>
      </c>
      <c r="S190" s="22">
        <v>6739.4571276863562</v>
      </c>
      <c r="T190" s="68">
        <v>9215.4878798512618</v>
      </c>
      <c r="U190" s="22">
        <v>11148.305273821938</v>
      </c>
      <c r="V190" s="22">
        <v>10545.487495469373</v>
      </c>
      <c r="W190" s="22">
        <v>11479.064091831378</v>
      </c>
      <c r="X190" s="22">
        <v>14862.938825944417</v>
      </c>
      <c r="Y190" s="63">
        <v>14320.457255332438</v>
      </c>
      <c r="Z190" s="22">
        <v>1868.785103056779</v>
      </c>
      <c r="AA190" s="22">
        <v>4368.0324146061503</v>
      </c>
      <c r="AB190" s="22">
        <v>6222.5067512519481</v>
      </c>
      <c r="AC190" s="22">
        <v>4934.1005182041654</v>
      </c>
      <c r="AD190" s="22">
        <v>4317.4520508967225</v>
      </c>
      <c r="AE190" s="22">
        <v>2739.176162788779</v>
      </c>
      <c r="AF190" s="22">
        <v>3464.6187142329932</v>
      </c>
      <c r="AG190" s="63">
        <v>4141.028533731881</v>
      </c>
      <c r="AH190" s="70">
        <v>2414.9729250980254</v>
      </c>
      <c r="AI190" s="70">
        <v>4787.5402404955857</v>
      </c>
      <c r="AJ190" s="70">
        <v>3728.5096157930921</v>
      </c>
      <c r="AK190" s="70">
        <v>6458.7537307512293</v>
      </c>
      <c r="AL190" s="70">
        <v>2610.0566929108727</v>
      </c>
      <c r="AM190" s="70">
        <v>3464.5212150478178</v>
      </c>
      <c r="AN190" s="70">
        <v>1190.9568543447008</v>
      </c>
      <c r="AO190" s="63">
        <v>3464.6187142329932</v>
      </c>
      <c r="AP190" s="22" t="s">
        <v>345</v>
      </c>
      <c r="AQ190" s="22" t="s">
        <v>345</v>
      </c>
      <c r="AR190" s="63" t="s">
        <v>345</v>
      </c>
      <c r="AS190" s="22" t="s">
        <v>345</v>
      </c>
      <c r="AT190" s="22" t="s">
        <v>345</v>
      </c>
      <c r="AU190" s="22" t="s">
        <v>345</v>
      </c>
      <c r="AV190" s="22" t="s">
        <v>345</v>
      </c>
      <c r="AW190" s="22" t="s">
        <v>345</v>
      </c>
      <c r="AX190" s="22" t="s">
        <v>345</v>
      </c>
      <c r="AY190" s="22" t="s">
        <v>345</v>
      </c>
      <c r="AZ190" s="22" t="s">
        <v>345</v>
      </c>
      <c r="BA190" s="22" t="s">
        <v>345</v>
      </c>
      <c r="BB190" s="22" t="s">
        <v>345</v>
      </c>
      <c r="BC190" s="22" t="s">
        <v>345</v>
      </c>
      <c r="BD190" s="22" t="s">
        <v>345</v>
      </c>
      <c r="BE190" s="22" t="s">
        <v>345</v>
      </c>
      <c r="BF190" s="22" t="s">
        <v>345</v>
      </c>
      <c r="BG190" s="22" t="s">
        <v>345</v>
      </c>
      <c r="BH190" s="63">
        <v>5201.8998498702231</v>
      </c>
      <c r="BI190" s="22">
        <v>6577.7566222311343</v>
      </c>
      <c r="BJ190" s="22">
        <v>2704.2450821297916</v>
      </c>
      <c r="BK190" s="22">
        <v>5127.6448771781143</v>
      </c>
      <c r="BL190" s="22">
        <v>2873.6818562849057</v>
      </c>
      <c r="BM190" s="22">
        <v>4072.5742098410578</v>
      </c>
      <c r="BN190" s="22">
        <v>3685.4761141391468</v>
      </c>
      <c r="BO190" s="22">
        <v>4747.1608333480399</v>
      </c>
      <c r="BP190" s="22">
        <v>10249.347066717457</v>
      </c>
      <c r="BQ190" s="63">
        <v>3974.2818678178687</v>
      </c>
      <c r="BR190" s="22">
        <v>2078.7283323858574</v>
      </c>
      <c r="BS190" s="22">
        <v>3497.1522317080016</v>
      </c>
      <c r="BT190" s="22">
        <v>2079.9299076899824</v>
      </c>
      <c r="BU190" s="22">
        <v>1348.5640237239918</v>
      </c>
      <c r="BV190" s="22">
        <v>2274.3247300980879</v>
      </c>
      <c r="BW190" s="22">
        <v>2209.5288170835174</v>
      </c>
      <c r="BX190" s="22">
        <v>2750.6442021803769</v>
      </c>
      <c r="BY190" s="22">
        <v>886.13406795224978</v>
      </c>
      <c r="BZ190" s="22">
        <v>1603.172691879008</v>
      </c>
      <c r="CA190" s="22">
        <v>3283.9057458844231</v>
      </c>
      <c r="CB190" s="22">
        <v>2783.3933199598901</v>
      </c>
      <c r="CC190" s="22">
        <v>3531.3438736817075</v>
      </c>
      <c r="CD190" s="22">
        <v>1788.6468175963344</v>
      </c>
      <c r="CE190" s="22">
        <v>5463.1114675220524</v>
      </c>
      <c r="CF190" s="22">
        <v>7683.6336526540726</v>
      </c>
      <c r="CG190" s="63">
        <v>2421.5769408323722</v>
      </c>
      <c r="CH190" s="22">
        <v>4583.6279612197095</v>
      </c>
      <c r="CI190" s="63">
        <v>3690.5433592924664</v>
      </c>
      <c r="CJ190" s="22">
        <v>674.91446204697161</v>
      </c>
      <c r="CK190" s="22">
        <v>808.70077220077224</v>
      </c>
      <c r="CL190" s="22">
        <v>1017.9065707906649</v>
      </c>
      <c r="CM190" s="22">
        <v>7983.3134093113858</v>
      </c>
      <c r="CN190" s="22">
        <v>1721.7012380534188</v>
      </c>
      <c r="CO190" s="22">
        <v>1812.0500680978014</v>
      </c>
      <c r="CP190" s="22">
        <v>1561.4455888669656</v>
      </c>
      <c r="CQ190" s="22">
        <v>2185.8744072424197</v>
      </c>
      <c r="CR190" s="22">
        <v>619.27240720649047</v>
      </c>
      <c r="CS190" s="22">
        <v>612.40728512849603</v>
      </c>
      <c r="CT190" s="22">
        <v>4879.9537170957474</v>
      </c>
      <c r="CU190" s="22">
        <v>1942.1982510128646</v>
      </c>
      <c r="CV190" s="22">
        <v>633.21932189662823</v>
      </c>
      <c r="CW190" s="22">
        <v>854.09229585147011</v>
      </c>
      <c r="CX190" s="22">
        <v>3540.258449304175</v>
      </c>
      <c r="CY190" s="22">
        <v>1436.6236085036003</v>
      </c>
      <c r="CZ190" s="63">
        <v>1241.0532007288812</v>
      </c>
      <c r="DA190" s="22">
        <v>719.47313053684798</v>
      </c>
      <c r="DB190" s="22">
        <v>729.92455486361587</v>
      </c>
      <c r="DC190" s="22">
        <v>732.99764165976171</v>
      </c>
      <c r="DD190" s="22">
        <v>741.74428450465712</v>
      </c>
      <c r="DE190" s="22">
        <v>1632.9653223674559</v>
      </c>
      <c r="DF190" s="22">
        <v>699.28243634750083</v>
      </c>
      <c r="DG190" s="22">
        <v>1923.1411406848531</v>
      </c>
      <c r="DH190" s="63">
        <v>923.41055688477695</v>
      </c>
      <c r="DI190" s="22">
        <v>3520.2742490345245</v>
      </c>
      <c r="DJ190" s="22">
        <v>3550.2666781976923</v>
      </c>
      <c r="DK190" s="22">
        <v>3603.7721164717414</v>
      </c>
      <c r="DL190" s="22">
        <v>7033.1920184188602</v>
      </c>
      <c r="DM190" s="22">
        <v>2673.6736977521136</v>
      </c>
      <c r="DN190" s="22">
        <v>22300.195370882466</v>
      </c>
      <c r="DO190" s="22">
        <v>2831.1401032070285</v>
      </c>
      <c r="DP190" s="22">
        <v>3093.5492734702743</v>
      </c>
      <c r="DQ190" s="22">
        <v>36392.84591910481</v>
      </c>
      <c r="DR190" s="22">
        <v>6848.0939725469298</v>
      </c>
      <c r="DS190" s="22">
        <v>3305.6487691760381</v>
      </c>
      <c r="DT190" s="22">
        <v>2916.7482200006157</v>
      </c>
      <c r="DU190" s="22">
        <v>26374.442370403372</v>
      </c>
      <c r="DV190" s="22">
        <v>1028.1291700879549</v>
      </c>
      <c r="DW190" s="22">
        <v>1635.0043975373792</v>
      </c>
      <c r="DX190" s="63">
        <v>3577.6990120519681</v>
      </c>
      <c r="DY190" s="63">
        <v>1343.1168922763852</v>
      </c>
      <c r="DZ190" s="22">
        <v>1977.4309462676094</v>
      </c>
      <c r="EA190" s="22">
        <v>1672.2164240921772</v>
      </c>
      <c r="EB190" s="22">
        <v>1028.9942224318684</v>
      </c>
      <c r="EC190" s="22">
        <v>557.0936209577178</v>
      </c>
      <c r="ED190" s="22">
        <v>745.6822529188014</v>
      </c>
      <c r="EE190" s="22">
        <v>447.09193989785263</v>
      </c>
      <c r="EF190" s="22">
        <v>945.76511806374992</v>
      </c>
      <c r="EG190" s="22">
        <v>602.37533279580111</v>
      </c>
      <c r="EH190" s="22">
        <v>847.40828721917671</v>
      </c>
      <c r="EI190" s="22">
        <v>491.56982936984167</v>
      </c>
      <c r="EJ190" s="22">
        <v>973.4632278391299</v>
      </c>
      <c r="EK190" s="22">
        <v>1610.1655668763317</v>
      </c>
      <c r="EL190" s="22">
        <v>1729.6181513952399</v>
      </c>
      <c r="EM190" s="22">
        <v>1746.0926219698727</v>
      </c>
      <c r="EN190" s="22">
        <v>1145.7749308460411</v>
      </c>
      <c r="EO190" s="22">
        <v>1423.8145320206395</v>
      </c>
      <c r="EP190" s="22">
        <v>566.23322147189674</v>
      </c>
      <c r="EQ190" s="22">
        <v>5176.1744768499993</v>
      </c>
      <c r="ER190" s="22">
        <v>939.32904641106927</v>
      </c>
      <c r="ES190" s="22">
        <v>1318.4289005422422</v>
      </c>
      <c r="ET190" s="22">
        <v>453.38136009729891</v>
      </c>
      <c r="EU190" s="22">
        <v>794.14743802845362</v>
      </c>
      <c r="EV190" s="22">
        <v>857.18537927006491</v>
      </c>
      <c r="EW190" s="22">
        <v>609.84031220221073</v>
      </c>
      <c r="EX190" s="22">
        <v>1384.3042826866288</v>
      </c>
      <c r="EY190" s="22">
        <v>8395.4745692649813</v>
      </c>
      <c r="EZ190" s="22">
        <v>1173.6692563586003</v>
      </c>
      <c r="FA190" s="22">
        <v>437.27972293333426</v>
      </c>
      <c r="FB190" s="22">
        <v>579.33942290492223</v>
      </c>
      <c r="FC190" s="22">
        <v>1005.5525779713006</v>
      </c>
      <c r="FD190" s="22">
        <v>2907.0444254866629</v>
      </c>
      <c r="FE190" s="22">
        <v>1524.1193488969541</v>
      </c>
      <c r="FF190" s="22">
        <v>1548.6767896660929</v>
      </c>
      <c r="FG190" s="22">
        <v>3369.2126094444343</v>
      </c>
      <c r="FH190" s="22">
        <v>876.51001457287725</v>
      </c>
      <c r="FI190" s="22">
        <v>699.11825240859491</v>
      </c>
      <c r="FJ190" s="22">
        <v>618.19476915084545</v>
      </c>
      <c r="FK190" s="22">
        <v>1336.9728705921675</v>
      </c>
      <c r="FL190" s="22">
        <v>1499.0147528945211</v>
      </c>
      <c r="FM190" s="22">
        <v>2521.6346545218898</v>
      </c>
      <c r="FN190" s="22">
        <v>1032.4681124617498</v>
      </c>
      <c r="FO190" s="22">
        <v>1251.6911951169209</v>
      </c>
      <c r="FP190" s="22">
        <v>3818.8554259447687</v>
      </c>
      <c r="FQ190" s="22">
        <v>922.5584815964512</v>
      </c>
      <c r="FR190" s="22">
        <v>1588.3938118912417</v>
      </c>
      <c r="FS190" s="22">
        <v>560.69522578696149</v>
      </c>
      <c r="FT190" s="22">
        <v>1042.9785037758261</v>
      </c>
      <c r="FU190" s="22">
        <v>1734.9803974226681</v>
      </c>
      <c r="FV190" s="22">
        <v>817.66313279490419</v>
      </c>
      <c r="FW190" s="22">
        <v>745.9873391897911</v>
      </c>
      <c r="FX190" s="22">
        <v>1092.1805790067835</v>
      </c>
      <c r="FY190" s="22">
        <v>999.2619615117859</v>
      </c>
      <c r="FZ190" s="22">
        <v>950.58755364029764</v>
      </c>
      <c r="GA190" s="63">
        <v>1204.4129907392607</v>
      </c>
      <c r="GB190" s="22"/>
      <c r="GC190" s="63">
        <v>3493.8997186473421</v>
      </c>
      <c r="GF190" s="63"/>
      <c r="GG190" s="63"/>
      <c r="GH190" s="63"/>
    </row>
    <row r="191" spans="1:190" ht="12.75" customHeight="1">
      <c r="A191" s="66">
        <v>1969</v>
      </c>
      <c r="B191" s="22">
        <v>9131.0976736497705</v>
      </c>
      <c r="C191" s="22">
        <v>10018.205082859133</v>
      </c>
      <c r="D191" s="22">
        <v>12530.550411424816</v>
      </c>
      <c r="E191" s="22">
        <v>8877.5754062959259</v>
      </c>
      <c r="F191" s="22">
        <v>10885.564406450359</v>
      </c>
      <c r="G191" s="22">
        <v>10440.360485849507</v>
      </c>
      <c r="H191" s="22">
        <v>8879.3740468347569</v>
      </c>
      <c r="I191" s="22">
        <v>11462.130039617805</v>
      </c>
      <c r="J191" s="22">
        <v>9899.2947760828756</v>
      </c>
      <c r="K191" s="24">
        <v>12055.190624521523</v>
      </c>
      <c r="L191" s="22">
        <v>16030.907920154541</v>
      </c>
      <c r="M191" s="22">
        <v>10551.684967815221</v>
      </c>
      <c r="N191" s="63">
        <v>10419.072327905535</v>
      </c>
      <c r="O191" s="22">
        <v>6089.3491933278647</v>
      </c>
      <c r="P191" s="22">
        <v>5766.141662992417</v>
      </c>
      <c r="Q191" s="22">
        <v>4986.5892802180888</v>
      </c>
      <c r="R191" s="22">
        <v>6032.0411520152302</v>
      </c>
      <c r="S191" s="22">
        <v>7154.3263970912421</v>
      </c>
      <c r="T191" s="68">
        <v>9689.4027166643245</v>
      </c>
      <c r="U191" s="22">
        <v>11560.995280540616</v>
      </c>
      <c r="V191" s="22">
        <v>11511.206741975973</v>
      </c>
      <c r="W191" s="22">
        <v>11912.352219241327</v>
      </c>
      <c r="X191" s="22">
        <v>15179.408615679135</v>
      </c>
      <c r="Y191" s="63">
        <v>14656.641148030112</v>
      </c>
      <c r="Z191" s="22">
        <v>1932.2530517802925</v>
      </c>
      <c r="AA191" s="22">
        <v>4545.7451212077476</v>
      </c>
      <c r="AB191" s="22">
        <v>6353.8937287177614</v>
      </c>
      <c r="AC191" s="22">
        <v>5062.1609614103145</v>
      </c>
      <c r="AD191" s="22">
        <v>4241.2674788883332</v>
      </c>
      <c r="AE191" s="22">
        <v>2823.8737735761088</v>
      </c>
      <c r="AF191" s="22">
        <v>3765.2889944985054</v>
      </c>
      <c r="AG191" s="63">
        <v>4228.3072973827257</v>
      </c>
      <c r="AH191" s="70">
        <v>2592.3697523672349</v>
      </c>
      <c r="AI191" s="70">
        <v>5125.4004435811112</v>
      </c>
      <c r="AJ191" s="70">
        <v>4076.0931891368923</v>
      </c>
      <c r="AK191" s="70">
        <v>7027.0027854176888</v>
      </c>
      <c r="AL191" s="70">
        <v>2852.3207395415625</v>
      </c>
      <c r="AM191" s="70">
        <v>3834.6121780203616</v>
      </c>
      <c r="AN191" s="70">
        <v>1280.3168792562551</v>
      </c>
      <c r="AO191" s="63">
        <v>3765.2889944985054</v>
      </c>
      <c r="AP191" s="22" t="s">
        <v>345</v>
      </c>
      <c r="AQ191" s="22" t="s">
        <v>345</v>
      </c>
      <c r="AR191" s="63" t="s">
        <v>345</v>
      </c>
      <c r="AS191" s="22" t="s">
        <v>345</v>
      </c>
      <c r="AT191" s="22" t="s">
        <v>345</v>
      </c>
      <c r="AU191" s="22" t="s">
        <v>345</v>
      </c>
      <c r="AV191" s="22" t="s">
        <v>345</v>
      </c>
      <c r="AW191" s="22" t="s">
        <v>345</v>
      </c>
      <c r="AX191" s="22" t="s">
        <v>345</v>
      </c>
      <c r="AY191" s="22" t="s">
        <v>345</v>
      </c>
      <c r="AZ191" s="22" t="s">
        <v>345</v>
      </c>
      <c r="BA191" s="22" t="s">
        <v>345</v>
      </c>
      <c r="BB191" s="22" t="s">
        <v>345</v>
      </c>
      <c r="BC191" s="22" t="s">
        <v>345</v>
      </c>
      <c r="BD191" s="22" t="s">
        <v>345</v>
      </c>
      <c r="BE191" s="22" t="s">
        <v>345</v>
      </c>
      <c r="BF191" s="22" t="s">
        <v>345</v>
      </c>
      <c r="BG191" s="22" t="s">
        <v>345</v>
      </c>
      <c r="BH191" s="63">
        <v>5225.2982399390166</v>
      </c>
      <c r="BI191" s="22">
        <v>7037.2803826572053</v>
      </c>
      <c r="BJ191" s="22">
        <v>2859.8418151741153</v>
      </c>
      <c r="BK191" s="22">
        <v>5220.438323300782</v>
      </c>
      <c r="BL191" s="22">
        <v>2976.4523118825214</v>
      </c>
      <c r="BM191" s="22">
        <v>4185.4845601707721</v>
      </c>
      <c r="BN191" s="22">
        <v>3676.4854900187852</v>
      </c>
      <c r="BO191" s="22">
        <v>4990.9720653323384</v>
      </c>
      <c r="BP191" s="22">
        <v>10262.422775778788</v>
      </c>
      <c r="BQ191" s="63">
        <v>4127.4846281348564</v>
      </c>
      <c r="BR191" s="22">
        <v>2119.6112497618415</v>
      </c>
      <c r="BS191" s="22">
        <v>3622.191926975283</v>
      </c>
      <c r="BT191" s="22">
        <v>2020.8886114887364</v>
      </c>
      <c r="BU191" s="22">
        <v>1452.7237756486363</v>
      </c>
      <c r="BV191" s="22">
        <v>2259.1103356944527</v>
      </c>
      <c r="BW191" s="22">
        <v>2205.9987138159854</v>
      </c>
      <c r="BX191" s="22">
        <v>2821.1997670355272</v>
      </c>
      <c r="BY191" s="22">
        <v>896.33460760062962</v>
      </c>
      <c r="BZ191" s="22">
        <v>1559.2171069242347</v>
      </c>
      <c r="CA191" s="22">
        <v>3480.3853897786798</v>
      </c>
      <c r="CB191" s="22">
        <v>2875.2688648020007</v>
      </c>
      <c r="CC191" s="22">
        <v>3698.9670834245699</v>
      </c>
      <c r="CD191" s="22">
        <v>1809.5657000863534</v>
      </c>
      <c r="CE191" s="22">
        <v>5840.4280017279943</v>
      </c>
      <c r="CF191" s="22">
        <v>7896.7564519428788</v>
      </c>
      <c r="CG191" s="63">
        <v>2468.4388698822772</v>
      </c>
      <c r="CH191" s="22">
        <v>4755.4294718955261</v>
      </c>
      <c r="CI191" s="63">
        <v>3824.6856264024523</v>
      </c>
      <c r="CJ191" s="22">
        <v>712.97383876134541</v>
      </c>
      <c r="CK191" s="22">
        <v>844.74858223062381</v>
      </c>
      <c r="CL191" s="22">
        <v>1105.0396190795516</v>
      </c>
      <c r="CM191" s="22">
        <v>8874.0888973851779</v>
      </c>
      <c r="CN191" s="22">
        <v>1749.8731360639676</v>
      </c>
      <c r="CO191" s="22">
        <v>2040.0076084199848</v>
      </c>
      <c r="CP191" s="22">
        <v>1636.0628870618132</v>
      </c>
      <c r="CQ191" s="22">
        <v>2334.1549295774648</v>
      </c>
      <c r="CR191" s="22">
        <v>614.93394768333303</v>
      </c>
      <c r="CS191" s="22">
        <v>625.70447570151191</v>
      </c>
      <c r="CT191" s="22">
        <v>5344.8588213980693</v>
      </c>
      <c r="CU191" s="22">
        <v>2005.3828896064952</v>
      </c>
      <c r="CV191" s="22">
        <v>649.16059856883601</v>
      </c>
      <c r="CW191" s="22">
        <v>885.44648289517386</v>
      </c>
      <c r="CX191" s="22">
        <v>3964.749082007344</v>
      </c>
      <c r="CY191" s="22">
        <v>1461.0171521617035</v>
      </c>
      <c r="CZ191" s="63">
        <v>1327.6655810398595</v>
      </c>
      <c r="DA191" s="22">
        <v>713.12261089489675</v>
      </c>
      <c r="DB191" s="22">
        <v>722.09387575155006</v>
      </c>
      <c r="DC191" s="22">
        <v>740.2742567205097</v>
      </c>
      <c r="DD191" s="22">
        <v>763.5285396590067</v>
      </c>
      <c r="DE191" s="22">
        <v>1838.9759290589188</v>
      </c>
      <c r="DF191" s="22">
        <v>739.05805555948734</v>
      </c>
      <c r="DG191" s="22">
        <v>1960.5466591397653</v>
      </c>
      <c r="DH191" s="63">
        <v>978.74219222964882</v>
      </c>
      <c r="DI191" s="22">
        <v>3645.5665497331174</v>
      </c>
      <c r="DJ191" s="22">
        <v>3897.280154556267</v>
      </c>
      <c r="DK191" s="22">
        <v>3604.1303639157841</v>
      </c>
      <c r="DL191" s="22">
        <v>7722.6215733619274</v>
      </c>
      <c r="DM191" s="22">
        <v>2772.9750404719566</v>
      </c>
      <c r="DN191" s="22">
        <v>20963.207734556283</v>
      </c>
      <c r="DO191" s="22">
        <v>2809.6311031354467</v>
      </c>
      <c r="DP191" s="22">
        <v>3782.4836262988297</v>
      </c>
      <c r="DQ191" s="22">
        <v>35280.242957646973</v>
      </c>
      <c r="DR191" s="22">
        <v>7169.7825785790319</v>
      </c>
      <c r="DS191" s="22">
        <v>3800.8498576042098</v>
      </c>
      <c r="DT191" s="22">
        <v>3002.0615229635005</v>
      </c>
      <c r="DU191" s="22">
        <v>25495.047680102645</v>
      </c>
      <c r="DV191" s="22">
        <v>1040.420177772987</v>
      </c>
      <c r="DW191" s="22">
        <v>1730.2867383512546</v>
      </c>
      <c r="DX191" s="63">
        <v>3786.1258738624606</v>
      </c>
      <c r="DY191" s="63">
        <v>1434.7603318513125</v>
      </c>
      <c r="DZ191" s="22">
        <v>2105.4941747260054</v>
      </c>
      <c r="EA191" s="22">
        <v>1691.4486897075303</v>
      </c>
      <c r="EB191" s="22">
        <v>1032.9345151394127</v>
      </c>
      <c r="EC191" s="22">
        <v>601.45087248797165</v>
      </c>
      <c r="ED191" s="22">
        <v>751.81530661525835</v>
      </c>
      <c r="EE191" s="22">
        <v>433.76508861683647</v>
      </c>
      <c r="EF191" s="22">
        <v>972.84665440734489</v>
      </c>
      <c r="EG191" s="22">
        <v>610.73244995659672</v>
      </c>
      <c r="EH191" s="22">
        <v>872.02008355422174</v>
      </c>
      <c r="EI191" s="22">
        <v>514.06626138734873</v>
      </c>
      <c r="EJ191" s="22">
        <v>962.70287502340068</v>
      </c>
      <c r="EK191" s="22">
        <v>1653.1108949253551</v>
      </c>
      <c r="EL191" s="22">
        <v>1716.9604674903694</v>
      </c>
      <c r="EM191" s="22">
        <v>1742.0879205103874</v>
      </c>
      <c r="EN191" s="22">
        <v>1201.1659215558284</v>
      </c>
      <c r="EO191" s="22">
        <v>1363.8168888489236</v>
      </c>
      <c r="EP191" s="22">
        <v>574.80144103580983</v>
      </c>
      <c r="EQ191" s="22">
        <v>5518.2057674265143</v>
      </c>
      <c r="ER191" s="22">
        <v>1007.3413299298328</v>
      </c>
      <c r="ES191" s="22">
        <v>1325.1992111802822</v>
      </c>
      <c r="ET191" s="22">
        <v>457.96588577710332</v>
      </c>
      <c r="EU191" s="22">
        <v>832.91672567650187</v>
      </c>
      <c r="EV191" s="22">
        <v>880.76719079441898</v>
      </c>
      <c r="EW191" s="22">
        <v>604.91957231758533</v>
      </c>
      <c r="EX191" s="22">
        <v>1441.8031463020884</v>
      </c>
      <c r="EY191" s="22">
        <v>9042.7639687276078</v>
      </c>
      <c r="EZ191" s="22">
        <v>1191.5262945980635</v>
      </c>
      <c r="FA191" s="22">
        <v>452.52591852624482</v>
      </c>
      <c r="FB191" s="22">
        <v>564.008508363788</v>
      </c>
      <c r="FC191" s="22">
        <v>974.56795763696539</v>
      </c>
      <c r="FD191" s="22">
        <v>3005.795024734377</v>
      </c>
      <c r="FE191" s="22">
        <v>1569.6176264270091</v>
      </c>
      <c r="FF191" s="22">
        <v>1693.0276907074269</v>
      </c>
      <c r="FG191" s="22">
        <v>3396.1472778732455</v>
      </c>
      <c r="FH191" s="22">
        <v>832.0340019628577</v>
      </c>
      <c r="FI191" s="22">
        <v>861.30226448607766</v>
      </c>
      <c r="FJ191" s="22">
        <v>665.82628487610384</v>
      </c>
      <c r="FK191" s="22">
        <v>1388.8506916751467</v>
      </c>
      <c r="FL191" s="22">
        <v>1361.6891579762498</v>
      </c>
      <c r="FM191" s="22">
        <v>2455.2657375463955</v>
      </c>
      <c r="FN191" s="22">
        <v>1108.8161335691002</v>
      </c>
      <c r="FO191" s="22">
        <v>1071.1312010198062</v>
      </c>
      <c r="FP191" s="22">
        <v>3946.1837250695667</v>
      </c>
      <c r="FQ191" s="22">
        <v>953.60888092293271</v>
      </c>
      <c r="FR191" s="22">
        <v>1612.2342398460203</v>
      </c>
      <c r="FS191" s="22">
        <v>553.93017107904234</v>
      </c>
      <c r="FT191" s="22">
        <v>1125.6472337466998</v>
      </c>
      <c r="FU191" s="22">
        <v>1759.9350745431952</v>
      </c>
      <c r="FV191" s="22">
        <v>880.9385989328606</v>
      </c>
      <c r="FW191" s="22">
        <v>792.09387643200273</v>
      </c>
      <c r="FX191" s="22">
        <v>1056.2526547896668</v>
      </c>
      <c r="FY191" s="22">
        <v>1085.7864722065192</v>
      </c>
      <c r="FZ191" s="22">
        <v>947.48127893350181</v>
      </c>
      <c r="GA191" s="63">
        <v>1265.2322407873116</v>
      </c>
      <c r="GB191" s="22"/>
      <c r="GC191" s="63">
        <v>3612.906250873662</v>
      </c>
      <c r="GF191" s="63"/>
      <c r="GG191" s="63"/>
      <c r="GH191" s="63"/>
    </row>
    <row r="192" spans="1:190" ht="12.75" customHeight="1">
      <c r="A192" s="66">
        <v>1970</v>
      </c>
      <c r="B192" s="22">
        <v>9747.4436480308377</v>
      </c>
      <c r="C192" s="22">
        <v>10610.824046981676</v>
      </c>
      <c r="D192" s="22">
        <v>12685.551346921749</v>
      </c>
      <c r="E192" s="22">
        <v>9576.8692794466369</v>
      </c>
      <c r="F192" s="22">
        <v>11410.088986478679</v>
      </c>
      <c r="G192" s="22">
        <v>10839.145088003876</v>
      </c>
      <c r="H192" s="22">
        <v>9366.5963497348221</v>
      </c>
      <c r="I192" s="22">
        <v>11966.773413973782</v>
      </c>
      <c r="J192" s="22">
        <v>10027.230870410142</v>
      </c>
      <c r="K192" s="24">
        <v>12716.342567265132</v>
      </c>
      <c r="L192" s="22">
        <v>16903.622147758098</v>
      </c>
      <c r="M192" s="22">
        <v>10767.471958584987</v>
      </c>
      <c r="N192" s="63">
        <v>10853.367502933605</v>
      </c>
      <c r="O192" s="22">
        <v>6199.4508660723368</v>
      </c>
      <c r="P192" s="22">
        <v>6210.645384419945</v>
      </c>
      <c r="Q192" s="22">
        <v>5472.8997589615446</v>
      </c>
      <c r="R192" s="22">
        <v>6319.1336974542137</v>
      </c>
      <c r="S192" s="22">
        <v>7398.8186061970291</v>
      </c>
      <c r="T192" s="68">
        <v>10108.482641449486</v>
      </c>
      <c r="U192" s="22">
        <v>12023.544726133005</v>
      </c>
      <c r="V192" s="22">
        <v>11189.33540778982</v>
      </c>
      <c r="W192" s="22">
        <v>12050.490515258263</v>
      </c>
      <c r="X192" s="22">
        <v>15029.846087821626</v>
      </c>
      <c r="Y192" s="63">
        <v>14560.481844671916</v>
      </c>
      <c r="Z192" s="22">
        <v>2003.536581480826</v>
      </c>
      <c r="AA192" s="22">
        <v>4773.2234535725729</v>
      </c>
      <c r="AB192" s="22">
        <v>6466.3398726428313</v>
      </c>
      <c r="AC192" s="22">
        <v>5027.9154507628036</v>
      </c>
      <c r="AD192" s="22">
        <v>4427.7957790538194</v>
      </c>
      <c r="AE192" s="22">
        <v>2852.9071426682058</v>
      </c>
      <c r="AF192" s="22">
        <v>3945.4655823198441</v>
      </c>
      <c r="AG192" s="63">
        <v>4350.2674813827462</v>
      </c>
      <c r="AH192" s="70">
        <v>2666.9599736260175</v>
      </c>
      <c r="AI192" s="70">
        <v>5463.635529311302</v>
      </c>
      <c r="AJ192" s="70">
        <v>4352.791183189539</v>
      </c>
      <c r="AK192" s="70">
        <v>7641.2089614258166</v>
      </c>
      <c r="AL192" s="70">
        <v>3047.1222710465186</v>
      </c>
      <c r="AM192" s="70">
        <v>3923.8214813162531</v>
      </c>
      <c r="AN192" s="70">
        <v>1344.511697493713</v>
      </c>
      <c r="AO192" s="63">
        <v>3945.4655823198441</v>
      </c>
      <c r="AP192" s="22" t="s">
        <v>345</v>
      </c>
      <c r="AQ192" s="22" t="s">
        <v>345</v>
      </c>
      <c r="AR192" s="63" t="s">
        <v>345</v>
      </c>
      <c r="AS192" s="22" t="s">
        <v>345</v>
      </c>
      <c r="AT192" s="22" t="s">
        <v>345</v>
      </c>
      <c r="AU192" s="22" t="s">
        <v>345</v>
      </c>
      <c r="AV192" s="22" t="s">
        <v>345</v>
      </c>
      <c r="AW192" s="22" t="s">
        <v>345</v>
      </c>
      <c r="AX192" s="22" t="s">
        <v>345</v>
      </c>
      <c r="AY192" s="22" t="s">
        <v>345</v>
      </c>
      <c r="AZ192" s="22" t="s">
        <v>345</v>
      </c>
      <c r="BA192" s="22" t="s">
        <v>345</v>
      </c>
      <c r="BB192" s="22" t="s">
        <v>345</v>
      </c>
      <c r="BC192" s="22" t="s">
        <v>345</v>
      </c>
      <c r="BD192" s="22" t="s">
        <v>345</v>
      </c>
      <c r="BE192" s="22" t="s">
        <v>345</v>
      </c>
      <c r="BF192" s="22" t="s">
        <v>345</v>
      </c>
      <c r="BG192" s="22" t="s">
        <v>345</v>
      </c>
      <c r="BH192" s="63">
        <v>5575.0103927936789</v>
      </c>
      <c r="BI192" s="22">
        <v>7301.9662167003662</v>
      </c>
      <c r="BJ192" s="22">
        <v>3056.7189096869261</v>
      </c>
      <c r="BK192" s="22">
        <v>5231.429388612516</v>
      </c>
      <c r="BL192" s="22">
        <v>3094.2164359319218</v>
      </c>
      <c r="BM192" s="22">
        <v>4319.6459970806718</v>
      </c>
      <c r="BN192" s="22">
        <v>3854.2235158571343</v>
      </c>
      <c r="BO192" s="22">
        <v>5184.0537402002155</v>
      </c>
      <c r="BP192" s="22">
        <v>10671.762277378813</v>
      </c>
      <c r="BQ192" s="63">
        <v>4308.9470487685703</v>
      </c>
      <c r="BR192" s="22">
        <v>2176.3749540405015</v>
      </c>
      <c r="BS192" s="22">
        <v>3753.9116450775937</v>
      </c>
      <c r="BT192" s="22">
        <v>1917.4162499973663</v>
      </c>
      <c r="BU192" s="22">
        <v>1561.4701696114753</v>
      </c>
      <c r="BV192" s="22">
        <v>2334.892520649073</v>
      </c>
      <c r="BW192" s="22">
        <v>2186.793388397647</v>
      </c>
      <c r="BX192" s="22">
        <v>2918.6930091185413</v>
      </c>
      <c r="BY192" s="22">
        <v>919.18079718123761</v>
      </c>
      <c r="BZ192" s="22">
        <v>1556.1462342782502</v>
      </c>
      <c r="CA192" s="22">
        <v>3848.6727197990317</v>
      </c>
      <c r="CB192" s="22">
        <v>2811.632783511584</v>
      </c>
      <c r="CC192" s="22">
        <v>3813.7524999379507</v>
      </c>
      <c r="CD192" s="22">
        <v>1871.7813617249783</v>
      </c>
      <c r="CE192" s="22">
        <v>6348.8471037426598</v>
      </c>
      <c r="CF192" s="22">
        <v>8243.9790575916231</v>
      </c>
      <c r="CG192" s="63">
        <v>2530.8510990419404</v>
      </c>
      <c r="CH192" s="22">
        <v>4948.105677920872</v>
      </c>
      <c r="CI192" s="63">
        <v>3985.1744706670447</v>
      </c>
      <c r="CJ192" s="22">
        <v>778.35185716991623</v>
      </c>
      <c r="CK192" s="22">
        <v>867.992606284658</v>
      </c>
      <c r="CL192" s="22">
        <v>1230.7451602008514</v>
      </c>
      <c r="CM192" s="22">
        <v>9713.9514330029106</v>
      </c>
      <c r="CN192" s="22">
        <v>1764.1316002488466</v>
      </c>
      <c r="CO192" s="22">
        <v>2167.3335194317797</v>
      </c>
      <c r="CP192" s="22">
        <v>1694.2713477933696</v>
      </c>
      <c r="CQ192" s="22">
        <v>2537.0217451142307</v>
      </c>
      <c r="CR192" s="22">
        <v>629.76608414603425</v>
      </c>
      <c r="CS192" s="22">
        <v>641.58789920320066</v>
      </c>
      <c r="CT192" s="22">
        <v>5695.3776206112652</v>
      </c>
      <c r="CU192" s="22">
        <v>2079.1522367659818</v>
      </c>
      <c r="CV192" s="22">
        <v>653.34427190666622</v>
      </c>
      <c r="CW192" s="22">
        <v>951.54223747482024</v>
      </c>
      <c r="CX192" s="22">
        <v>4439.1269829410066</v>
      </c>
      <c r="CY192" s="22">
        <v>1498.7257027654152</v>
      </c>
      <c r="CZ192" s="63">
        <v>1420.1206398801594</v>
      </c>
      <c r="DA192" s="22">
        <v>709.45760321103774</v>
      </c>
      <c r="DB192" s="22">
        <v>646.99836702209438</v>
      </c>
      <c r="DC192" s="22">
        <v>747.66657375025966</v>
      </c>
      <c r="DD192" s="22">
        <v>787.1112536069254</v>
      </c>
      <c r="DE192" s="22">
        <v>1954.0103143337267</v>
      </c>
      <c r="DF192" s="22">
        <v>735.02684897242796</v>
      </c>
      <c r="DG192" s="22">
        <v>2082.4706296977747</v>
      </c>
      <c r="DH192" s="63">
        <v>997.59701244806013</v>
      </c>
      <c r="DI192" s="22">
        <v>3787.8928744578443</v>
      </c>
      <c r="DJ192" s="22">
        <v>4188.8205883763685</v>
      </c>
      <c r="DK192" s="22">
        <v>3472.7062635930479</v>
      </c>
      <c r="DL192" s="22">
        <v>8100.6231873205634</v>
      </c>
      <c r="DM192" s="22">
        <v>2395.4831171605238</v>
      </c>
      <c r="DN192" s="22">
        <v>30694.566703500459</v>
      </c>
      <c r="DO192" s="22">
        <v>2916.6277345578346</v>
      </c>
      <c r="DP192" s="22">
        <v>3798.5355478236961</v>
      </c>
      <c r="DQ192" s="22">
        <v>32573.312713089996</v>
      </c>
      <c r="DR192" s="22">
        <v>7623.6362786289774</v>
      </c>
      <c r="DS192" s="22">
        <v>3540.3067398819362</v>
      </c>
      <c r="DT192" s="22">
        <v>3078.1873743616256</v>
      </c>
      <c r="DU192" s="22">
        <v>24552.411481296509</v>
      </c>
      <c r="DV192" s="22">
        <v>1229.9678342205957</v>
      </c>
      <c r="DW192" s="22">
        <v>1864.963503649635</v>
      </c>
      <c r="DX192" s="63">
        <v>3998.676074115021</v>
      </c>
      <c r="DY192" s="63">
        <v>1530.4017180730771</v>
      </c>
      <c r="DZ192" s="22">
        <v>2249.2197132950796</v>
      </c>
      <c r="EA192" s="22">
        <v>1767.6883901994174</v>
      </c>
      <c r="EB192" s="22">
        <v>1027.4128471689396</v>
      </c>
      <c r="EC192" s="22">
        <v>647.26912845687366</v>
      </c>
      <c r="ED192" s="22">
        <v>744.75192950495966</v>
      </c>
      <c r="EE192" s="22">
        <v>540.18604802855384</v>
      </c>
      <c r="EF192" s="22">
        <v>981.84067757410435</v>
      </c>
      <c r="EG192" s="22">
        <v>618.95895090247734</v>
      </c>
      <c r="EH192" s="22">
        <v>890.52629065972371</v>
      </c>
      <c r="EI192" s="22">
        <v>512.98038923191928</v>
      </c>
      <c r="EJ192" s="22">
        <v>1008.8201529766452</v>
      </c>
      <c r="EK192" s="22">
        <v>1696.3050141814433</v>
      </c>
      <c r="EL192" s="22">
        <v>1807.9878318474327</v>
      </c>
      <c r="EM192" s="22">
        <v>2069.0793243432731</v>
      </c>
      <c r="EN192" s="22">
        <v>1254.1046238032579</v>
      </c>
      <c r="EO192" s="22">
        <v>1309.0021631815409</v>
      </c>
      <c r="EP192" s="22">
        <v>594.74758642110442</v>
      </c>
      <c r="EQ192" s="22">
        <v>5869.3553069434856</v>
      </c>
      <c r="ER192" s="22">
        <v>878.89458261196353</v>
      </c>
      <c r="ES192" s="22">
        <v>1423.972994105523</v>
      </c>
      <c r="ET192" s="22">
        <v>464.94344106438444</v>
      </c>
      <c r="EU192" s="22">
        <v>871.55919746409961</v>
      </c>
      <c r="EV192" s="22">
        <v>914.9532664845209</v>
      </c>
      <c r="EW192" s="22">
        <v>604.07945446882286</v>
      </c>
      <c r="EX192" s="22">
        <v>1491.5166855821246</v>
      </c>
      <c r="EY192" s="22">
        <v>9114.8191092067573</v>
      </c>
      <c r="EZ192" s="22">
        <v>1226.1996839253063</v>
      </c>
      <c r="FA192" s="22">
        <v>447.45266978111835</v>
      </c>
      <c r="FB192" s="22">
        <v>585.69275650916643</v>
      </c>
      <c r="FC192" s="22">
        <v>1058.6293788374089</v>
      </c>
      <c r="FD192" s="22">
        <v>2945.3785752582644</v>
      </c>
      <c r="FE192" s="22">
        <v>1616.2270122302871</v>
      </c>
      <c r="FF192" s="22">
        <v>1742.8516319676874</v>
      </c>
      <c r="FG192" s="22">
        <v>3321.4405045387134</v>
      </c>
      <c r="FH192" s="22">
        <v>838.94748036351166</v>
      </c>
      <c r="FI192" s="22">
        <v>1094.0534295374368</v>
      </c>
      <c r="FJ192" s="22">
        <v>716.76697467613849</v>
      </c>
      <c r="FK192" s="22">
        <v>1439.6110333962597</v>
      </c>
      <c r="FL192" s="22">
        <v>1435.1735782406449</v>
      </c>
      <c r="FM192" s="22">
        <v>2569.9748132555183</v>
      </c>
      <c r="FN192" s="22">
        <v>1128.9070824707649</v>
      </c>
      <c r="FO192" s="22">
        <v>1138.2759891124747</v>
      </c>
      <c r="FP192" s="22">
        <v>4045.1475923000339</v>
      </c>
      <c r="FQ192" s="22">
        <v>888.18119409859696</v>
      </c>
      <c r="FR192" s="22">
        <v>2035.5843186248981</v>
      </c>
      <c r="FS192" s="22">
        <v>568.35660878063277</v>
      </c>
      <c r="FT192" s="22">
        <v>1075.366917726999</v>
      </c>
      <c r="FU192" s="22">
        <v>1826.876020646996</v>
      </c>
      <c r="FV192" s="22">
        <v>867.29598663597608</v>
      </c>
      <c r="FW192" s="22">
        <v>768.4214866737459</v>
      </c>
      <c r="FX192" s="22">
        <v>1073.1148552132056</v>
      </c>
      <c r="FY192" s="22">
        <v>1282.4288389811945</v>
      </c>
      <c r="FZ192" s="22">
        <v>936.72177840056656</v>
      </c>
      <c r="GA192" s="63">
        <v>1335.2416733812549</v>
      </c>
      <c r="GB192" s="22"/>
      <c r="GC192" s="63">
        <v>3725.4561176368552</v>
      </c>
      <c r="GF192" s="63"/>
      <c r="GG192" s="63"/>
      <c r="GH192" s="63"/>
    </row>
    <row r="193" spans="1:190" ht="12.75" customHeight="1">
      <c r="A193" s="66">
        <v>1971</v>
      </c>
      <c r="B193" s="22">
        <v>10200.14447071535</v>
      </c>
      <c r="C193" s="22">
        <v>10969.55285603515</v>
      </c>
      <c r="D193" s="22">
        <v>12933.582584846727</v>
      </c>
      <c r="E193" s="22">
        <v>9764.6984339536393</v>
      </c>
      <c r="F193" s="22">
        <v>11844.961092462618</v>
      </c>
      <c r="G193" s="22">
        <v>11076.768851250534</v>
      </c>
      <c r="H193" s="22">
        <v>9489.2475777009713</v>
      </c>
      <c r="I193" s="22">
        <v>12319.369375378208</v>
      </c>
      <c r="J193" s="22">
        <v>10472.391642294197</v>
      </c>
      <c r="K193" s="24">
        <v>12748.430849323257</v>
      </c>
      <c r="L193" s="22">
        <v>17381.035370745132</v>
      </c>
      <c r="M193" s="22">
        <v>10941.474233995743</v>
      </c>
      <c r="N193" s="63">
        <v>11110.528643237196</v>
      </c>
      <c r="O193" s="22">
        <v>6353.6245509183091</v>
      </c>
      <c r="P193" s="22">
        <v>6623.9113961261173</v>
      </c>
      <c r="Q193" s="22">
        <v>5870.7851108676432</v>
      </c>
      <c r="R193" s="22">
        <v>6618.4713953970422</v>
      </c>
      <c r="S193" s="22">
        <v>7840.7174649827484</v>
      </c>
      <c r="T193" s="68">
        <v>10378.15988642175</v>
      </c>
      <c r="U193" s="22">
        <v>12289.521689391831</v>
      </c>
      <c r="V193" s="22">
        <v>11576.183354780371</v>
      </c>
      <c r="W193" s="22">
        <v>12561.925689172991</v>
      </c>
      <c r="X193" s="22">
        <v>15304.298833194485</v>
      </c>
      <c r="Y193" s="63">
        <v>14855.716845505842</v>
      </c>
      <c r="Z193" s="22">
        <v>2083.621474273476</v>
      </c>
      <c r="AA193" s="22">
        <v>4901.8286879951411</v>
      </c>
      <c r="AB193" s="22">
        <v>6658.3532345608082</v>
      </c>
      <c r="AC193" s="22">
        <v>5238.1420853979635</v>
      </c>
      <c r="AD193" s="22">
        <v>4706.9595783641844</v>
      </c>
      <c r="AE193" s="22">
        <v>3221.0386259413713</v>
      </c>
      <c r="AF193" s="22">
        <v>4221.8956181233289</v>
      </c>
      <c r="AG193" s="63">
        <v>4608.7003794015673</v>
      </c>
      <c r="AH193" s="70">
        <v>2817.4251763924699</v>
      </c>
      <c r="AI193" s="70">
        <v>5878.2175765063221</v>
      </c>
      <c r="AJ193" s="70">
        <v>4578.60800195907</v>
      </c>
      <c r="AK193" s="70">
        <v>8150.3194004813467</v>
      </c>
      <c r="AL193" s="70">
        <v>3132.8380372908669</v>
      </c>
      <c r="AM193" s="70">
        <v>4256.3368454541569</v>
      </c>
      <c r="AN193" s="70">
        <v>1387.7526904152855</v>
      </c>
      <c r="AO193" s="63">
        <v>4221.8956181233289</v>
      </c>
      <c r="AP193" s="22" t="s">
        <v>345</v>
      </c>
      <c r="AQ193" s="22" t="s">
        <v>345</v>
      </c>
      <c r="AR193" s="63" t="s">
        <v>345</v>
      </c>
      <c r="AS193" s="22" t="s">
        <v>345</v>
      </c>
      <c r="AT193" s="22" t="s">
        <v>345</v>
      </c>
      <c r="AU193" s="22" t="s">
        <v>345</v>
      </c>
      <c r="AV193" s="22" t="s">
        <v>345</v>
      </c>
      <c r="AW193" s="22" t="s">
        <v>345</v>
      </c>
      <c r="AX193" s="22" t="s">
        <v>345</v>
      </c>
      <c r="AY193" s="22" t="s">
        <v>345</v>
      </c>
      <c r="AZ193" s="22" t="s">
        <v>345</v>
      </c>
      <c r="BA193" s="22" t="s">
        <v>345</v>
      </c>
      <c r="BB193" s="22" t="s">
        <v>345</v>
      </c>
      <c r="BC193" s="22" t="s">
        <v>345</v>
      </c>
      <c r="BD193" s="22" t="s">
        <v>345</v>
      </c>
      <c r="BE193" s="22" t="s">
        <v>345</v>
      </c>
      <c r="BF193" s="22" t="s">
        <v>345</v>
      </c>
      <c r="BG193" s="22" t="s">
        <v>345</v>
      </c>
      <c r="BH193" s="63">
        <v>5667.2450134212359</v>
      </c>
      <c r="BI193" s="22">
        <v>7529.9370180763153</v>
      </c>
      <c r="BJ193" s="22">
        <v>3278.4714801811429</v>
      </c>
      <c r="BK193" s="22">
        <v>5597.3089192947982</v>
      </c>
      <c r="BL193" s="22">
        <v>3194.2592999211233</v>
      </c>
      <c r="BM193" s="22">
        <v>4364.8874616107978</v>
      </c>
      <c r="BN193" s="22">
        <v>3915.8184886831809</v>
      </c>
      <c r="BO193" s="22">
        <v>5130.1431472002187</v>
      </c>
      <c r="BP193" s="22">
        <v>10446.306224534697</v>
      </c>
      <c r="BQ193" s="63">
        <v>4450.6771966599772</v>
      </c>
      <c r="BR193" s="22">
        <v>2204.4212339191731</v>
      </c>
      <c r="BS193" s="22">
        <v>3889.3705100031589</v>
      </c>
      <c r="BT193" s="22">
        <v>2036.5356056346152</v>
      </c>
      <c r="BU193" s="22">
        <v>1679.5785504821447</v>
      </c>
      <c r="BV193" s="22">
        <v>2409.2855671571183</v>
      </c>
      <c r="BW193" s="22">
        <v>2222.1713133719732</v>
      </c>
      <c r="BX193" s="22">
        <v>3012.2562674094706</v>
      </c>
      <c r="BY193" s="22">
        <v>969.46564885496173</v>
      </c>
      <c r="BZ193" s="22">
        <v>1562.3894824786178</v>
      </c>
      <c r="CA193" s="22">
        <v>3803.2304835964401</v>
      </c>
      <c r="CB193" s="22">
        <v>2855.9825405367928</v>
      </c>
      <c r="CC193" s="22">
        <v>4010.1651842439646</v>
      </c>
      <c r="CD193" s="22">
        <v>1901.735417080956</v>
      </c>
      <c r="CE193" s="22">
        <v>6642.4489905104256</v>
      </c>
      <c r="CF193" s="22">
        <v>8271.5876061376566</v>
      </c>
      <c r="CG193" s="63">
        <v>2612.4172764195505</v>
      </c>
      <c r="CH193" s="22">
        <v>5134.6466222887539</v>
      </c>
      <c r="CI193" s="63">
        <v>4117.1001277200794</v>
      </c>
      <c r="CJ193" s="22">
        <v>794.96139007614988</v>
      </c>
      <c r="CK193" s="22">
        <v>856.20577617328524</v>
      </c>
      <c r="CL193" s="22">
        <v>1247.2276950488736</v>
      </c>
      <c r="CM193" s="22">
        <v>10040.324215724026</v>
      </c>
      <c r="CN193" s="22">
        <v>1807.7151436320182</v>
      </c>
      <c r="CO193" s="22">
        <v>2332.3601861144057</v>
      </c>
      <c r="CP193" s="22">
        <v>1724.6785703151265</v>
      </c>
      <c r="CQ193" s="22">
        <v>2804.0640559816984</v>
      </c>
      <c r="CR193" s="22">
        <v>586.43823688367945</v>
      </c>
      <c r="CS193" s="22">
        <v>649.8891260289314</v>
      </c>
      <c r="CT193" s="22">
        <v>5968.407781870319</v>
      </c>
      <c r="CU193" s="22">
        <v>2180.4917998595156</v>
      </c>
      <c r="CV193" s="22">
        <v>632.92555584405932</v>
      </c>
      <c r="CW193" s="22">
        <v>930.84494996686158</v>
      </c>
      <c r="CX193" s="22">
        <v>4904.160159023143</v>
      </c>
      <c r="CY193" s="22">
        <v>1457.0978623196374</v>
      </c>
      <c r="CZ193" s="63">
        <v>1442.015718273949</v>
      </c>
      <c r="DA193" s="22">
        <v>658.69843917961532</v>
      </c>
      <c r="DB193" s="22">
        <v>615.29624294375265</v>
      </c>
      <c r="DC193" s="22">
        <v>755.15436760212151</v>
      </c>
      <c r="DD193" s="22">
        <v>811.12669471715753</v>
      </c>
      <c r="DE193" s="22">
        <v>2522.1066346601597</v>
      </c>
      <c r="DF193" s="22">
        <v>754.08639437748559</v>
      </c>
      <c r="DG193" s="22">
        <v>2187.7477847736009</v>
      </c>
      <c r="DH193" s="63">
        <v>1099.4561014382757</v>
      </c>
      <c r="DI193" s="22">
        <v>3982.6190768454894</v>
      </c>
      <c r="DJ193" s="22">
        <v>4576.7764706873386</v>
      </c>
      <c r="DK193" s="22">
        <v>3566.6814361277711</v>
      </c>
      <c r="DL193" s="22">
        <v>8711.1954895025065</v>
      </c>
      <c r="DM193" s="22">
        <v>2365.6737362889307</v>
      </c>
      <c r="DN193" s="22">
        <v>30929.91698207051</v>
      </c>
      <c r="DO193" s="22">
        <v>3000.5384699117353</v>
      </c>
      <c r="DP193" s="22">
        <v>3716.1564939687096</v>
      </c>
      <c r="DQ193" s="22">
        <v>37472.893028376369</v>
      </c>
      <c r="DR193" s="22">
        <v>8475.4857760960822</v>
      </c>
      <c r="DS193" s="22">
        <v>3758.8593977333971</v>
      </c>
      <c r="DT193" s="22">
        <v>3281.7418847104391</v>
      </c>
      <c r="DU193" s="22">
        <v>24805.565451675451</v>
      </c>
      <c r="DV193" s="22">
        <v>1413.9048073232541</v>
      </c>
      <c r="DW193" s="22">
        <v>1909.3309859154931</v>
      </c>
      <c r="DX193" s="63">
        <v>4304.5032221928886</v>
      </c>
      <c r="DY193" s="63">
        <v>1570.078777693871</v>
      </c>
      <c r="DZ193" s="22">
        <v>1999.6535098836475</v>
      </c>
      <c r="EA193" s="22">
        <v>1728.3285795461359</v>
      </c>
      <c r="EB193" s="22">
        <v>1005.5934193091668</v>
      </c>
      <c r="EC193" s="22">
        <v>747.19853860602757</v>
      </c>
      <c r="ED193" s="22">
        <v>765.12477805379751</v>
      </c>
      <c r="EE193" s="22">
        <v>570.57123492330118</v>
      </c>
      <c r="EF193" s="22">
        <v>989.970686427342</v>
      </c>
      <c r="EG193" s="22">
        <v>566.35829953568214</v>
      </c>
      <c r="EH193" s="22">
        <v>844.13270126506029</v>
      </c>
      <c r="EI193" s="22">
        <v>511.82316772298077</v>
      </c>
      <c r="EJ193" s="22">
        <v>1154.1639204764115</v>
      </c>
      <c r="EK193" s="22">
        <v>1786.3825205909288</v>
      </c>
      <c r="EL193" s="22">
        <v>1803.4456973160184</v>
      </c>
      <c r="EM193" s="22">
        <v>2141.7901921538923</v>
      </c>
      <c r="EN193" s="22">
        <v>1283.0724760560147</v>
      </c>
      <c r="EO193" s="22">
        <v>1186.1357158237802</v>
      </c>
      <c r="EP193" s="22">
        <v>606.73572737830011</v>
      </c>
      <c r="EQ193" s="22">
        <v>6332.4274246152818</v>
      </c>
      <c r="ER193" s="22">
        <v>948.59973388219112</v>
      </c>
      <c r="ES193" s="22">
        <v>1490.7124333625081</v>
      </c>
      <c r="ET193" s="22">
        <v>470.16197920787425</v>
      </c>
      <c r="EU193" s="22">
        <v>833.22213553643394</v>
      </c>
      <c r="EV193" s="22">
        <v>940.74952091307239</v>
      </c>
      <c r="EW193" s="22">
        <v>535.42203909735701</v>
      </c>
      <c r="EX193" s="22">
        <v>1519.3427765189954</v>
      </c>
      <c r="EY193" s="22">
        <v>8251.736200533267</v>
      </c>
      <c r="EZ193" s="22">
        <v>1245.7481717477979</v>
      </c>
      <c r="FA193" s="22">
        <v>498.3219571889976</v>
      </c>
      <c r="FB193" s="22">
        <v>592.64190864984766</v>
      </c>
      <c r="FC193" s="22">
        <v>1051.4303089168541</v>
      </c>
      <c r="FD193" s="22">
        <v>3047.3338933552268</v>
      </c>
      <c r="FE193" s="22">
        <v>1664.5221094743576</v>
      </c>
      <c r="FF193" s="22">
        <v>1815.8298829837254</v>
      </c>
      <c r="FG193" s="22">
        <v>3314.2632128858795</v>
      </c>
      <c r="FH193" s="22">
        <v>867.10590002139475</v>
      </c>
      <c r="FI193" s="22">
        <v>1187.5694935604931</v>
      </c>
      <c r="FJ193" s="22">
        <v>704.50462605758798</v>
      </c>
      <c r="FK193" s="22">
        <v>1482.7678332888056</v>
      </c>
      <c r="FL193" s="22">
        <v>1390.2704899980943</v>
      </c>
      <c r="FM193" s="22">
        <v>2909.7859617182276</v>
      </c>
      <c r="FN193" s="22">
        <v>1101.0917614278012</v>
      </c>
      <c r="FO193" s="22">
        <v>1141.2643834093954</v>
      </c>
      <c r="FP193" s="22">
        <v>4134.9251932151665</v>
      </c>
      <c r="FQ193" s="22">
        <v>923.10194475471337</v>
      </c>
      <c r="FR193" s="22">
        <v>2014.6666698601382</v>
      </c>
      <c r="FS193" s="22">
        <v>574.33384487660078</v>
      </c>
      <c r="FT193" s="22">
        <v>1125.6300716299306</v>
      </c>
      <c r="FU193" s="22">
        <v>1982.1741744835597</v>
      </c>
      <c r="FV193" s="22">
        <v>869.26584917736136</v>
      </c>
      <c r="FW193" s="22">
        <v>795.32473960535549</v>
      </c>
      <c r="FX193" s="22">
        <v>1042.1375821542192</v>
      </c>
      <c r="FY193" s="22">
        <v>1353.2278230818233</v>
      </c>
      <c r="FZ193" s="22">
        <v>998.10209374598298</v>
      </c>
      <c r="GA193" s="63">
        <v>1359.8029831788249</v>
      </c>
      <c r="GB193" s="22"/>
      <c r="GC193" s="63">
        <v>3797.3094149527979</v>
      </c>
      <c r="GF193" s="63"/>
      <c r="GG193" s="63"/>
      <c r="GH193" s="63"/>
    </row>
    <row r="194" spans="1:190" ht="12.75" customHeight="1">
      <c r="A194" s="66">
        <v>1972</v>
      </c>
      <c r="B194" s="22">
        <v>10770.656826349139</v>
      </c>
      <c r="C194" s="22">
        <v>11502.507956453224</v>
      </c>
      <c r="D194" s="22">
        <v>13538.355267533672</v>
      </c>
      <c r="E194" s="22">
        <v>10447.53954872095</v>
      </c>
      <c r="F194" s="22">
        <v>12263.545959844218</v>
      </c>
      <c r="G194" s="22">
        <v>11480.848986690156</v>
      </c>
      <c r="H194" s="22">
        <v>9795.126255935349</v>
      </c>
      <c r="I194" s="22">
        <v>12597.193341812534</v>
      </c>
      <c r="J194" s="22">
        <v>10921.915849894231</v>
      </c>
      <c r="K194" s="24">
        <v>13001.751968964418</v>
      </c>
      <c r="L194" s="22">
        <v>17774.393101509046</v>
      </c>
      <c r="M194" s="22">
        <v>11293.924642022861</v>
      </c>
      <c r="N194" s="63">
        <v>11497.220615834953</v>
      </c>
      <c r="O194" s="22">
        <v>6662.8091522285413</v>
      </c>
      <c r="P194" s="22">
        <v>7399.9046872025692</v>
      </c>
      <c r="Q194" s="22">
        <v>6355.4225261831907</v>
      </c>
      <c r="R194" s="22">
        <v>7099.2917745204504</v>
      </c>
      <c r="S194" s="22">
        <v>8256.3263277402584</v>
      </c>
      <c r="T194" s="68">
        <v>10784.790360795927</v>
      </c>
      <c r="U194" s="22">
        <v>12404.416786825528</v>
      </c>
      <c r="V194" s="22">
        <v>11850.397733092077</v>
      </c>
      <c r="W194" s="22">
        <v>13072.494334627207</v>
      </c>
      <c r="X194" s="22">
        <v>15943.867439112702</v>
      </c>
      <c r="Y194" s="63">
        <v>15450.016231242442</v>
      </c>
      <c r="Z194" s="22">
        <v>2165.2031663649004</v>
      </c>
      <c r="AA194" s="22">
        <v>5110.1786532713559</v>
      </c>
      <c r="AB194" s="22">
        <v>6858.4152360937042</v>
      </c>
      <c r="AC194" s="22">
        <v>5335.7640781444516</v>
      </c>
      <c r="AD194" s="22">
        <v>5009.7855339779971</v>
      </c>
      <c r="AE194" s="22">
        <v>3396.2200360499137</v>
      </c>
      <c r="AF194" s="22">
        <v>4358.663208245549</v>
      </c>
      <c r="AG194" s="63">
        <v>4809.4174663267358</v>
      </c>
      <c r="AH194" s="70">
        <v>2923.5361969880109</v>
      </c>
      <c r="AI194" s="70">
        <v>6013.530890334112</v>
      </c>
      <c r="AJ194" s="70">
        <v>4739.5545293091109</v>
      </c>
      <c r="AK194" s="70">
        <v>8515.6798949446202</v>
      </c>
      <c r="AL194" s="70">
        <v>3265.594878775536</v>
      </c>
      <c r="AM194" s="70">
        <v>4414.7071576185699</v>
      </c>
      <c r="AN194" s="70">
        <v>1413.3934872551968</v>
      </c>
      <c r="AO194" s="63">
        <v>4358.663208245549</v>
      </c>
      <c r="AP194" s="22" t="s">
        <v>345</v>
      </c>
      <c r="AQ194" s="22" t="s">
        <v>345</v>
      </c>
      <c r="AR194" s="63" t="s">
        <v>345</v>
      </c>
      <c r="AS194" s="22" t="s">
        <v>345</v>
      </c>
      <c r="AT194" s="22" t="s">
        <v>345</v>
      </c>
      <c r="AU194" s="22" t="s">
        <v>345</v>
      </c>
      <c r="AV194" s="22" t="s">
        <v>345</v>
      </c>
      <c r="AW194" s="22" t="s">
        <v>345</v>
      </c>
      <c r="AX194" s="22" t="s">
        <v>345</v>
      </c>
      <c r="AY194" s="22" t="s">
        <v>345</v>
      </c>
      <c r="AZ194" s="22" t="s">
        <v>345</v>
      </c>
      <c r="BA194" s="22" t="s">
        <v>345</v>
      </c>
      <c r="BB194" s="22" t="s">
        <v>345</v>
      </c>
      <c r="BC194" s="22" t="s">
        <v>345</v>
      </c>
      <c r="BD194" s="22" t="s">
        <v>345</v>
      </c>
      <c r="BE194" s="22" t="s">
        <v>345</v>
      </c>
      <c r="BF194" s="22" t="s">
        <v>345</v>
      </c>
      <c r="BG194" s="22" t="s">
        <v>345</v>
      </c>
      <c r="BH194" s="63">
        <v>5642.8940874612426</v>
      </c>
      <c r="BI194" s="22">
        <v>7634.565558824751</v>
      </c>
      <c r="BJ194" s="22">
        <v>3537.8789380811704</v>
      </c>
      <c r="BK194" s="22">
        <v>5428.5602186221477</v>
      </c>
      <c r="BL194" s="22">
        <v>3355.2485950115538</v>
      </c>
      <c r="BM194" s="22">
        <v>4601.9335351446962</v>
      </c>
      <c r="BN194" s="22">
        <v>3929.6437759321229</v>
      </c>
      <c r="BO194" s="22">
        <v>4944.9978547643677</v>
      </c>
      <c r="BP194" s="22">
        <v>10245.362636530517</v>
      </c>
      <c r="BQ194" s="63">
        <v>4619.7631667494206</v>
      </c>
      <c r="BR194" s="22">
        <v>2260.4663468445897</v>
      </c>
      <c r="BS194" s="22">
        <v>4118.1689953542518</v>
      </c>
      <c r="BT194" s="22">
        <v>2095.6030721470834</v>
      </c>
      <c r="BU194" s="22">
        <v>1836.9504695558803</v>
      </c>
      <c r="BV194" s="22">
        <v>2677.0538899398821</v>
      </c>
      <c r="BW194" s="22">
        <v>2298.13318884709</v>
      </c>
      <c r="BX194" s="22">
        <v>3160.0725952813068</v>
      </c>
      <c r="BY194" s="22">
        <v>995.02810203199306</v>
      </c>
      <c r="BZ194" s="22">
        <v>1563.1608021999591</v>
      </c>
      <c r="CA194" s="22">
        <v>3857.5982571224899</v>
      </c>
      <c r="CB194" s="22">
        <v>2862.2369792955087</v>
      </c>
      <c r="CC194" s="22">
        <v>4109.4619666048229</v>
      </c>
      <c r="CD194" s="22">
        <v>1946.3647965038883</v>
      </c>
      <c r="CE194" s="22">
        <v>6930.4830264279981</v>
      </c>
      <c r="CF194" s="22">
        <v>8627.982596372638</v>
      </c>
      <c r="CG194" s="63">
        <v>2729.5730415455382</v>
      </c>
      <c r="CH194" s="22">
        <v>5304.3354639707395</v>
      </c>
      <c r="CI194" s="63">
        <v>4277.0793800858673</v>
      </c>
      <c r="CJ194" s="22">
        <v>798.33184459937593</v>
      </c>
      <c r="CK194" s="22">
        <v>833.80246913580243</v>
      </c>
      <c r="CL194" s="22">
        <v>1364.0447993619862</v>
      </c>
      <c r="CM194" s="22">
        <v>10733.599560840017</v>
      </c>
      <c r="CN194" s="22">
        <v>1853.3595759192115</v>
      </c>
      <c r="CO194" s="22">
        <v>2456.469183703925</v>
      </c>
      <c r="CP194" s="22">
        <v>1748.2873131693932</v>
      </c>
      <c r="CQ194" s="22">
        <v>3113.3966244725739</v>
      </c>
      <c r="CR194" s="22">
        <v>505.56761071169467</v>
      </c>
      <c r="CS194" s="22">
        <v>642.12736190942917</v>
      </c>
      <c r="CT194" s="22">
        <v>6472.5320115654686</v>
      </c>
      <c r="CU194" s="22">
        <v>2289.4801381152165</v>
      </c>
      <c r="CV194" s="22">
        <v>640.40004097139672</v>
      </c>
      <c r="CW194" s="22">
        <v>913.41015144970083</v>
      </c>
      <c r="CX194" s="22">
        <v>5459.9516818435231</v>
      </c>
      <c r="CY194" s="22">
        <v>1459.7756594626314</v>
      </c>
      <c r="CZ194" s="63">
        <v>1481.3183167949378</v>
      </c>
      <c r="DA194" s="22">
        <v>629.99542794580213</v>
      </c>
      <c r="DB194" s="22">
        <v>577.14190632615157</v>
      </c>
      <c r="DC194" s="22">
        <v>762.71681009633312</v>
      </c>
      <c r="DD194" s="22">
        <v>835.28966300643697</v>
      </c>
      <c r="DE194" s="22">
        <v>2560.9487051865267</v>
      </c>
      <c r="DF194" s="22">
        <v>802.03759425537294</v>
      </c>
      <c r="DG194" s="22">
        <v>2247.4986941807861</v>
      </c>
      <c r="DH194" s="63">
        <v>1128.2088606580178</v>
      </c>
      <c r="DI194" s="22">
        <v>4197.9074712225292</v>
      </c>
      <c r="DJ194" s="22">
        <v>5173.56535446011</v>
      </c>
      <c r="DK194" s="22">
        <v>3322.5850182519325</v>
      </c>
      <c r="DL194" s="22">
        <v>9477.8670001094106</v>
      </c>
      <c r="DM194" s="22">
        <v>2355.0981672050166</v>
      </c>
      <c r="DN194" s="22">
        <v>30290.856273430323</v>
      </c>
      <c r="DO194" s="22">
        <v>3176.4279369750661</v>
      </c>
      <c r="DP194" s="22">
        <v>3934.3021817608428</v>
      </c>
      <c r="DQ194" s="22">
        <v>39156.574955798067</v>
      </c>
      <c r="DR194" s="22">
        <v>9496.5767691992532</v>
      </c>
      <c r="DS194" s="22">
        <v>4543.5152222385514</v>
      </c>
      <c r="DT194" s="22">
        <v>3412.1345416564009</v>
      </c>
      <c r="DU194" s="22">
        <v>24805.615282183007</v>
      </c>
      <c r="DV194" s="22">
        <v>1494.545246507407</v>
      </c>
      <c r="DW194" s="22">
        <v>1977.7015437392795</v>
      </c>
      <c r="DX194" s="63">
        <v>4649.8430768985027</v>
      </c>
      <c r="DY194" s="63">
        <v>1624.9694947475568</v>
      </c>
      <c r="DZ194" s="22">
        <v>2349.8331139189972</v>
      </c>
      <c r="EA194" s="22">
        <v>1711.7280939175723</v>
      </c>
      <c r="EB194" s="22">
        <v>1065.3106446048846</v>
      </c>
      <c r="EC194" s="22">
        <v>955.9314272725843</v>
      </c>
      <c r="ED194" s="22">
        <v>786.12743316218166</v>
      </c>
      <c r="EE194" s="22">
        <v>518.70429074629624</v>
      </c>
      <c r="EF194" s="22">
        <v>1010.7466159710781</v>
      </c>
      <c r="EG194" s="22">
        <v>536.16718828872149</v>
      </c>
      <c r="EH194" s="22">
        <v>807.99491635348488</v>
      </c>
      <c r="EI194" s="22">
        <v>466.98397563141253</v>
      </c>
      <c r="EJ194" s="22">
        <v>1031.8750134804854</v>
      </c>
      <c r="EK194" s="22">
        <v>1882.0018929291859</v>
      </c>
      <c r="EL194" s="22">
        <v>1811.4218944544953</v>
      </c>
      <c r="EM194" s="22">
        <v>2150.4482205166341</v>
      </c>
      <c r="EN194" s="22">
        <v>1283.9191997277044</v>
      </c>
      <c r="EO194" s="22">
        <v>1023.0436990954707</v>
      </c>
      <c r="EP194" s="22">
        <v>623.78599163277863</v>
      </c>
      <c r="EQ194" s="22">
        <v>6891.6744578628695</v>
      </c>
      <c r="ER194" s="22">
        <v>984.58291294015271</v>
      </c>
      <c r="ES194" s="22">
        <v>1401.5355166844904</v>
      </c>
      <c r="ET194" s="22">
        <v>470.61030654658833</v>
      </c>
      <c r="EU194" s="22">
        <v>883.20026018942224</v>
      </c>
      <c r="EV194" s="22">
        <v>955.54009727239054</v>
      </c>
      <c r="EW194" s="22">
        <v>623.67315057931796</v>
      </c>
      <c r="EX194" s="22">
        <v>1530.3906306909082</v>
      </c>
      <c r="EY194" s="22">
        <v>6978.8728943983569</v>
      </c>
      <c r="EZ194" s="22">
        <v>1201.7542917974424</v>
      </c>
      <c r="FA194" s="22">
        <v>534.14369850568823</v>
      </c>
      <c r="FB194" s="22">
        <v>609.30553696621814</v>
      </c>
      <c r="FC194" s="22">
        <v>1047.2857390167251</v>
      </c>
      <c r="FD194" s="22">
        <v>3309.0147114383249</v>
      </c>
      <c r="FE194" s="22">
        <v>1669.0205135807864</v>
      </c>
      <c r="FF194" s="22">
        <v>1822.8043626599192</v>
      </c>
      <c r="FG194" s="22">
        <v>3386.8080705108164</v>
      </c>
      <c r="FH194" s="22">
        <v>804.10846897092779</v>
      </c>
      <c r="FI194" s="22">
        <v>1196.624231266363</v>
      </c>
      <c r="FJ194" s="22">
        <v>686.76306520484241</v>
      </c>
      <c r="FK194" s="22">
        <v>1423.069390952412</v>
      </c>
      <c r="FL194" s="22">
        <v>1435.6540986328621</v>
      </c>
      <c r="FM194" s="22">
        <v>3025.5710059043222</v>
      </c>
      <c r="FN194" s="22">
        <v>1071.8473863236138</v>
      </c>
      <c r="FO194" s="22">
        <v>1228.3339162082004</v>
      </c>
      <c r="FP194" s="22">
        <v>4109.4205632934127</v>
      </c>
      <c r="FQ194" s="22">
        <v>877.86641376585203</v>
      </c>
      <c r="FR194" s="22">
        <v>2200.9729433344914</v>
      </c>
      <c r="FS194" s="22">
        <v>593.25383645597594</v>
      </c>
      <c r="FT194" s="22">
        <v>1138.0307386637853</v>
      </c>
      <c r="FU194" s="22">
        <v>2287.0362243795475</v>
      </c>
      <c r="FV194" s="22">
        <v>856.49624125258231</v>
      </c>
      <c r="FW194" s="22">
        <v>774.82780901178899</v>
      </c>
      <c r="FX194" s="22">
        <v>1104.9007464701467</v>
      </c>
      <c r="FY194" s="22">
        <v>1423.2738198318245</v>
      </c>
      <c r="FZ194" s="22">
        <v>1085.90825214334</v>
      </c>
      <c r="GA194" s="63">
        <v>1373.6061144799799</v>
      </c>
      <c r="GB194" s="22"/>
      <c r="GC194" s="63">
        <v>3900.7166676302181</v>
      </c>
      <c r="GF194" s="63"/>
      <c r="GG194" s="63"/>
      <c r="GH194" s="63"/>
    </row>
    <row r="195" spans="1:190" ht="12.75" customHeight="1">
      <c r="A195" s="66">
        <v>1973</v>
      </c>
      <c r="B195" s="22">
        <v>11234.604273729045</v>
      </c>
      <c r="C195" s="22">
        <v>12169.966318902489</v>
      </c>
      <c r="D195" s="22">
        <v>13945.427800570347</v>
      </c>
      <c r="E195" s="22">
        <v>11085.105466450324</v>
      </c>
      <c r="F195" s="22">
        <v>12824.423902649391</v>
      </c>
      <c r="G195" s="22">
        <v>11966.464437971166</v>
      </c>
      <c r="H195" s="22">
        <v>10413.549673699683</v>
      </c>
      <c r="I195" s="22">
        <v>13081.24089735656</v>
      </c>
      <c r="J195" s="22">
        <v>11324.423065573739</v>
      </c>
      <c r="K195" s="24">
        <v>13493.560712666082</v>
      </c>
      <c r="L195" s="22">
        <v>18203.567713589295</v>
      </c>
      <c r="M195" s="22">
        <v>12025.280199252802</v>
      </c>
      <c r="N195" s="63">
        <v>12069.884837371294</v>
      </c>
      <c r="O195" s="22">
        <v>6866.7838084081741</v>
      </c>
      <c r="P195" s="22">
        <v>7655.3188086664195</v>
      </c>
      <c r="Q195" s="22">
        <v>7062.9849765205909</v>
      </c>
      <c r="R195" s="22">
        <v>7661.3421311009906</v>
      </c>
      <c r="S195" s="22">
        <v>8626.6790484225585</v>
      </c>
      <c r="T195" s="68">
        <v>11346.289344349078</v>
      </c>
      <c r="U195" s="22">
        <v>12878.090341095933</v>
      </c>
      <c r="V195" s="22">
        <v>12424.222170236941</v>
      </c>
      <c r="W195" s="22">
        <v>13837.895343425165</v>
      </c>
      <c r="X195" s="22">
        <v>16689.343067071241</v>
      </c>
      <c r="Y195" s="63">
        <v>16178.717850201578</v>
      </c>
      <c r="Z195" s="22">
        <v>2273.0489445280245</v>
      </c>
      <c r="AA195" s="22">
        <v>5284.3709230158156</v>
      </c>
      <c r="AB195" s="22">
        <v>7041.2688925133634</v>
      </c>
      <c r="AC195" s="22">
        <v>5595.5103329378253</v>
      </c>
      <c r="AD195" s="22">
        <v>5339.5450554775589</v>
      </c>
      <c r="AE195" s="22">
        <v>3476.7089260451235</v>
      </c>
      <c r="AF195" s="22">
        <v>4533.1012245748952</v>
      </c>
      <c r="AG195" s="63">
        <v>5019.7485857387492</v>
      </c>
      <c r="AH195" s="70">
        <v>3012.284718533775</v>
      </c>
      <c r="AI195" s="70">
        <v>6224.391562452528</v>
      </c>
      <c r="AJ195" s="70">
        <v>4969.0991749401992</v>
      </c>
      <c r="AK195" s="70">
        <v>8999.3770100536858</v>
      </c>
      <c r="AL195" s="70">
        <v>3223.05286853078</v>
      </c>
      <c r="AM195" s="70">
        <v>4624.2408529813747</v>
      </c>
      <c r="AN195" s="70">
        <v>1438.4661583202467</v>
      </c>
      <c r="AO195" s="63">
        <v>4533.1012245748952</v>
      </c>
      <c r="AP195" s="22" t="s">
        <v>345</v>
      </c>
      <c r="AQ195" s="22" t="s">
        <v>345</v>
      </c>
      <c r="AR195" s="63" t="s">
        <v>345</v>
      </c>
      <c r="AS195" s="22">
        <v>6152.2368067491416</v>
      </c>
      <c r="AT195" s="22">
        <v>4434.1582611435097</v>
      </c>
      <c r="AU195" s="22">
        <v>5232.8461159112276</v>
      </c>
      <c r="AV195" s="22">
        <v>8657.278379627398</v>
      </c>
      <c r="AW195" s="22">
        <v>5932.0119771646441</v>
      </c>
      <c r="AX195" s="22">
        <v>7624.8893255039256</v>
      </c>
      <c r="AY195" s="22">
        <v>3726.7964924268308</v>
      </c>
      <c r="AZ195" s="22">
        <v>7846.0201003157317</v>
      </c>
      <c r="BA195" s="22">
        <v>7592.8555736760882</v>
      </c>
      <c r="BB195" s="22">
        <v>5365.0221552978592</v>
      </c>
      <c r="BC195" s="22">
        <v>6581.8585472773439</v>
      </c>
      <c r="BD195" s="22">
        <v>4094.9457533016453</v>
      </c>
      <c r="BE195" s="22">
        <v>4825.6455556405381</v>
      </c>
      <c r="BF195" s="22">
        <v>4923.935537703991</v>
      </c>
      <c r="BG195" s="22">
        <v>5096.8482551326533</v>
      </c>
      <c r="BH195" s="63">
        <v>6059.2510471447176</v>
      </c>
      <c r="BI195" s="22">
        <v>7961.9738793150873</v>
      </c>
      <c r="BJ195" s="22">
        <v>3880.1213374165563</v>
      </c>
      <c r="BK195" s="22">
        <v>5033.6803061126766</v>
      </c>
      <c r="BL195" s="22">
        <v>3499.3797582589555</v>
      </c>
      <c r="BM195" s="22">
        <v>4852.5901222300145</v>
      </c>
      <c r="BN195" s="22">
        <v>4022.8427280265919</v>
      </c>
      <c r="BO195" s="22">
        <v>4974.3923588139505</v>
      </c>
      <c r="BP195" s="22">
        <v>10625.042304172148</v>
      </c>
      <c r="BQ195" s="63">
        <v>4874.2899893057438</v>
      </c>
      <c r="BR195" s="22">
        <v>2356.8763845046169</v>
      </c>
      <c r="BS195" s="22">
        <v>4318.5836954245278</v>
      </c>
      <c r="BT195" s="22">
        <v>2245.1064311984142</v>
      </c>
      <c r="BU195" s="22">
        <v>2005.1508001838142</v>
      </c>
      <c r="BV195" s="22">
        <v>3258.3361691244168</v>
      </c>
      <c r="BW195" s="22">
        <v>2342.325570361691</v>
      </c>
      <c r="BX195" s="22">
        <v>3297.2158184075192</v>
      </c>
      <c r="BY195" s="22">
        <v>1024.9307479224376</v>
      </c>
      <c r="BZ195" s="22">
        <v>1580.9968467787921</v>
      </c>
      <c r="CA195" s="22">
        <v>4130.3746801304478</v>
      </c>
      <c r="CB195" s="22">
        <v>2921.4799970277968</v>
      </c>
      <c r="CC195" s="22">
        <v>4248.1927710843374</v>
      </c>
      <c r="CD195" s="22">
        <v>2037.5046416635723</v>
      </c>
      <c r="CE195" s="22">
        <v>7301.7580375914113</v>
      </c>
      <c r="CF195" s="22">
        <v>8685.1356538374839</v>
      </c>
      <c r="CG195" s="63">
        <v>2904.5717119213805</v>
      </c>
      <c r="CH195" s="22">
        <v>5552.852608262685</v>
      </c>
      <c r="CI195" s="63">
        <v>4517.357803299079</v>
      </c>
      <c r="CJ195" s="22">
        <v>838.39490214753846</v>
      </c>
      <c r="CK195" s="22">
        <v>853.15862068965521</v>
      </c>
      <c r="CL195" s="22">
        <v>1544.2627789107448</v>
      </c>
      <c r="CM195" s="22">
        <v>11433.802064833166</v>
      </c>
      <c r="CN195" s="22">
        <v>1963.5166024229134</v>
      </c>
      <c r="CO195" s="22">
        <v>2824.2596777507115</v>
      </c>
      <c r="CP195" s="22">
        <v>1873.6186401619266</v>
      </c>
      <c r="CQ195" s="22">
        <v>3447.9099262326909</v>
      </c>
      <c r="CR195" s="22">
        <v>497.3150073690266</v>
      </c>
      <c r="CS195" s="22">
        <v>627.74211743586909</v>
      </c>
      <c r="CT195" s="22">
        <v>7105.1132317333704</v>
      </c>
      <c r="CU195" s="22">
        <v>2559.9678138394002</v>
      </c>
      <c r="CV195" s="22">
        <v>624.83946636144992</v>
      </c>
      <c r="CW195" s="22">
        <v>953.69748647675988</v>
      </c>
      <c r="CX195" s="22">
        <v>5977.2001823985402</v>
      </c>
      <c r="CY195" s="22">
        <v>1492.0988862659945</v>
      </c>
      <c r="CZ195" s="63">
        <v>1565.6611752898818</v>
      </c>
      <c r="DA195" s="22">
        <v>684.06185063579164</v>
      </c>
      <c r="DB195" s="22">
        <v>777.36918786152205</v>
      </c>
      <c r="DC195" s="22">
        <v>770.10804639017226</v>
      </c>
      <c r="DD195" s="22">
        <v>860.2308653775458</v>
      </c>
      <c r="DE195" s="22">
        <v>2824.3107732559097</v>
      </c>
      <c r="DF195" s="22">
        <v>836.05005508073907</v>
      </c>
      <c r="DG195" s="22">
        <v>2396.0935205226815</v>
      </c>
      <c r="DH195" s="63">
        <v>1223.1043492936349</v>
      </c>
      <c r="DI195" s="22">
        <v>4375.8598131646777</v>
      </c>
      <c r="DJ195" s="22">
        <v>5462.0282229107406</v>
      </c>
      <c r="DK195" s="22">
        <v>3753.3141906259102</v>
      </c>
      <c r="DL195" s="22">
        <v>9644.9705447752895</v>
      </c>
      <c r="DM195" s="22">
        <v>2388.4584372711788</v>
      </c>
      <c r="DN195" s="22">
        <v>26688.747794072267</v>
      </c>
      <c r="DO195" s="22">
        <v>3154.7848371874265</v>
      </c>
      <c r="DP195" s="22">
        <v>3278.8492661251694</v>
      </c>
      <c r="DQ195" s="22">
        <v>42916.235034131576</v>
      </c>
      <c r="DR195" s="22">
        <v>11039.71052799708</v>
      </c>
      <c r="DS195" s="22">
        <v>4017.3974330333895</v>
      </c>
      <c r="DT195" s="22">
        <v>3476.5203588811614</v>
      </c>
      <c r="DU195" s="22">
        <v>24887.072966862062</v>
      </c>
      <c r="DV195" s="22">
        <v>1640.0401023055088</v>
      </c>
      <c r="DW195" s="22">
        <v>2052.6755852842807</v>
      </c>
      <c r="DX195" s="63">
        <v>4855.1454517528837</v>
      </c>
      <c r="DY195" s="63">
        <v>1716.8924492336866</v>
      </c>
      <c r="DZ195" s="22">
        <v>2356.5408080708512</v>
      </c>
      <c r="EA195" s="22">
        <v>1789.4706973343623</v>
      </c>
      <c r="EB195" s="22">
        <v>1061.455538894849</v>
      </c>
      <c r="EC195" s="22">
        <v>1122.664568422507</v>
      </c>
      <c r="ED195" s="22">
        <v>734.52744148536283</v>
      </c>
      <c r="EE195" s="22">
        <v>554.48068575404602</v>
      </c>
      <c r="EF195" s="22">
        <v>1003.0531381159855</v>
      </c>
      <c r="EG195" s="22">
        <v>528.83607175001464</v>
      </c>
      <c r="EH195" s="22">
        <v>828.06895834256136</v>
      </c>
      <c r="EI195" s="22">
        <v>434.78228012825826</v>
      </c>
      <c r="EJ195" s="22">
        <v>889.20732001161332</v>
      </c>
      <c r="EK195" s="22">
        <v>1980.9602516404868</v>
      </c>
      <c r="EL195" s="22">
        <v>1865.9314372963911</v>
      </c>
      <c r="EM195" s="22">
        <v>2185.0187358609214</v>
      </c>
      <c r="EN195" s="22">
        <v>1294.3572852395032</v>
      </c>
      <c r="EO195" s="22">
        <v>1065.2375037320171</v>
      </c>
      <c r="EP195" s="22">
        <v>630.01660983151191</v>
      </c>
      <c r="EQ195" s="22">
        <v>7288.6582766767051</v>
      </c>
      <c r="ER195" s="22">
        <v>996.93401737876059</v>
      </c>
      <c r="ES195" s="22">
        <v>1397.3696404480061</v>
      </c>
      <c r="ET195" s="22">
        <v>481.77494160049469</v>
      </c>
      <c r="EU195" s="22">
        <v>881.86037473479678</v>
      </c>
      <c r="EV195" s="22">
        <v>969.92388004748636</v>
      </c>
      <c r="EW195" s="22">
        <v>768.67427666199058</v>
      </c>
      <c r="EX195" s="22">
        <v>1447.4905147490906</v>
      </c>
      <c r="EY195" s="22">
        <v>6664.1612995157775</v>
      </c>
      <c r="EZ195" s="22">
        <v>1143.602222258007</v>
      </c>
      <c r="FA195" s="22">
        <v>562.479782876483</v>
      </c>
      <c r="FB195" s="22">
        <v>581.06037903549691</v>
      </c>
      <c r="FC195" s="22">
        <v>965.51339221290232</v>
      </c>
      <c r="FD195" s="22">
        <v>3680.0018373663111</v>
      </c>
      <c r="FE195" s="22">
        <v>1694.2793012368591</v>
      </c>
      <c r="FF195" s="22">
        <v>1872.9381327136311</v>
      </c>
      <c r="FG195" s="22">
        <v>3401.3047761401285</v>
      </c>
      <c r="FH195" s="22">
        <v>652.45183965945023</v>
      </c>
      <c r="FI195" s="22">
        <v>1261.6553315567114</v>
      </c>
      <c r="FJ195" s="22">
        <v>687.54329743993594</v>
      </c>
      <c r="FK195" s="22">
        <v>1355.117486129222</v>
      </c>
      <c r="FL195" s="22">
        <v>1315.1581684335897</v>
      </c>
      <c r="FM195" s="22">
        <v>3251.4910040432742</v>
      </c>
      <c r="FN195" s="22">
        <v>1087.1449348682554</v>
      </c>
      <c r="FO195" s="22">
        <v>1176.3493999346331</v>
      </c>
      <c r="FP195" s="22">
        <v>4175.194454399556</v>
      </c>
      <c r="FQ195" s="22">
        <v>779.65861407505258</v>
      </c>
      <c r="FR195" s="22">
        <v>2257.5651810067943</v>
      </c>
      <c r="FS195" s="22">
        <v>592.52250557727689</v>
      </c>
      <c r="FT195" s="22">
        <v>1067.1012310605627</v>
      </c>
      <c r="FU195" s="22">
        <v>2220.8688164393002</v>
      </c>
      <c r="FV195" s="22">
        <v>834.67469087996335</v>
      </c>
      <c r="FW195" s="22">
        <v>818.52016055302795</v>
      </c>
      <c r="FX195" s="22">
        <v>1061.8916124352636</v>
      </c>
      <c r="FY195" s="22">
        <v>1431.8682148082232</v>
      </c>
      <c r="FZ195" s="22">
        <v>1173.0920115481008</v>
      </c>
      <c r="GA195" s="63">
        <v>1386.560388130531</v>
      </c>
      <c r="GB195" s="22"/>
      <c r="GC195" s="63">
        <v>4080.9973637326198</v>
      </c>
      <c r="GF195" s="63"/>
      <c r="GG195" s="63"/>
      <c r="GH195" s="63"/>
    </row>
    <row r="196" spans="1:190" ht="12.75" customHeight="1">
      <c r="A196" s="66">
        <v>1974</v>
      </c>
      <c r="B196" s="22">
        <v>11657.791420440326</v>
      </c>
      <c r="C196" s="22">
        <v>12642.969757775551</v>
      </c>
      <c r="D196" s="22">
        <v>13751.222177802418</v>
      </c>
      <c r="E196" s="22">
        <v>11361.296080181231</v>
      </c>
      <c r="F196" s="22">
        <v>13112.534922704413</v>
      </c>
      <c r="G196" s="22">
        <v>12063.031524512842</v>
      </c>
      <c r="H196" s="22">
        <v>10913.877946399141</v>
      </c>
      <c r="I196" s="22">
        <v>13497.423744795646</v>
      </c>
      <c r="J196" s="22">
        <v>11726.198839657483</v>
      </c>
      <c r="K196" s="24">
        <v>13884.586351917023</v>
      </c>
      <c r="L196" s="22">
        <v>18414.39628482972</v>
      </c>
      <c r="M196" s="22">
        <v>11858.903671030164</v>
      </c>
      <c r="N196" s="63">
        <v>12271.348967869606</v>
      </c>
      <c r="O196" s="22">
        <v>7042.4428653735358</v>
      </c>
      <c r="P196" s="22">
        <v>7349.6798658070848</v>
      </c>
      <c r="Q196" s="22">
        <v>7047.6902278447633</v>
      </c>
      <c r="R196" s="22">
        <v>8149.4332967440832</v>
      </c>
      <c r="S196" s="22">
        <v>8560.3431603584031</v>
      </c>
      <c r="T196" s="68">
        <v>11552.00111261096</v>
      </c>
      <c r="U196" s="22">
        <v>12985.124015559853</v>
      </c>
      <c r="V196" s="22">
        <v>12879.283285377975</v>
      </c>
      <c r="W196" s="22">
        <v>14204.68902324402</v>
      </c>
      <c r="X196" s="22">
        <v>16491.269744779151</v>
      </c>
      <c r="Y196" s="63">
        <v>16053.07629223691</v>
      </c>
      <c r="Z196" s="22">
        <v>2281.5226957341288</v>
      </c>
      <c r="AA196" s="22">
        <v>5413.8672948795293</v>
      </c>
      <c r="AB196" s="22">
        <v>7242.8376608826238</v>
      </c>
      <c r="AC196" s="22">
        <v>5715.8152443853878</v>
      </c>
      <c r="AD196" s="22">
        <v>5600.6080911756108</v>
      </c>
      <c r="AE196" s="22">
        <v>3636.8658057080083</v>
      </c>
      <c r="AF196" s="22">
        <v>4873.4070536220406</v>
      </c>
      <c r="AG196" s="63">
        <v>5238.1041574969686</v>
      </c>
      <c r="AH196" s="70">
        <v>3206.8726444464342</v>
      </c>
      <c r="AI196" s="70">
        <v>6735.1199813898229</v>
      </c>
      <c r="AJ196" s="70">
        <v>5189.3404872145493</v>
      </c>
      <c r="AK196" s="70">
        <v>9799.6733996339499</v>
      </c>
      <c r="AL196" s="70">
        <v>3384.1952710952751</v>
      </c>
      <c r="AM196" s="70">
        <v>4981.30914869359</v>
      </c>
      <c r="AN196" s="70">
        <v>1580.3034560760595</v>
      </c>
      <c r="AO196" s="63">
        <v>4873.4070536220406</v>
      </c>
      <c r="AP196" s="22" t="s">
        <v>345</v>
      </c>
      <c r="AQ196" s="22" t="s">
        <v>345</v>
      </c>
      <c r="AR196" s="63" t="s">
        <v>345</v>
      </c>
      <c r="AS196" s="22" t="s">
        <v>345</v>
      </c>
      <c r="AT196" s="22" t="s">
        <v>345</v>
      </c>
      <c r="AU196" s="22" t="s">
        <v>345</v>
      </c>
      <c r="AV196" s="22" t="s">
        <v>345</v>
      </c>
      <c r="AW196" s="22" t="s">
        <v>345</v>
      </c>
      <c r="AX196" s="22" t="s">
        <v>345</v>
      </c>
      <c r="AY196" s="22" t="s">
        <v>345</v>
      </c>
      <c r="AZ196" s="22" t="s">
        <v>345</v>
      </c>
      <c r="BA196" s="22" t="s">
        <v>345</v>
      </c>
      <c r="BB196" s="22" t="s">
        <v>345</v>
      </c>
      <c r="BC196" s="22" t="s">
        <v>345</v>
      </c>
      <c r="BD196" s="22" t="s">
        <v>345</v>
      </c>
      <c r="BE196" s="22" t="s">
        <v>345</v>
      </c>
      <c r="BF196" s="22" t="s">
        <v>345</v>
      </c>
      <c r="BG196" s="22" t="s">
        <v>345</v>
      </c>
      <c r="BH196" s="63">
        <v>6175.7964922694109</v>
      </c>
      <c r="BI196" s="22">
        <v>8334.0836019255894</v>
      </c>
      <c r="BJ196" s="22">
        <v>4080.9365052457106</v>
      </c>
      <c r="BK196" s="22">
        <v>4991.9856938139565</v>
      </c>
      <c r="BL196" s="22">
        <v>3617.6794643613866</v>
      </c>
      <c r="BM196" s="22">
        <v>5012.7836384852899</v>
      </c>
      <c r="BN196" s="22">
        <v>4119.3376307352355</v>
      </c>
      <c r="BO196" s="22">
        <v>5123.2941290875624</v>
      </c>
      <c r="BP196" s="22">
        <v>10507.499575345168</v>
      </c>
      <c r="BQ196" s="63">
        <v>5043.0920261779202</v>
      </c>
      <c r="BR196" s="22">
        <v>2418.1442129668239</v>
      </c>
      <c r="BS196" s="22">
        <v>4430.1344111967865</v>
      </c>
      <c r="BT196" s="22">
        <v>2324.0807851879399</v>
      </c>
      <c r="BU196" s="22">
        <v>2066.5367538163678</v>
      </c>
      <c r="BV196" s="22">
        <v>3369.6221090791678</v>
      </c>
      <c r="BW196" s="22">
        <v>2435.9336851988137</v>
      </c>
      <c r="BX196" s="22">
        <v>3426.1216005543047</v>
      </c>
      <c r="BY196" s="22">
        <v>1074.5955032569868</v>
      </c>
      <c r="BZ196" s="22">
        <v>1745.2884264521497</v>
      </c>
      <c r="CA196" s="22">
        <v>3908.4642029098864</v>
      </c>
      <c r="CB196" s="22">
        <v>3235.4688433619217</v>
      </c>
      <c r="CC196" s="22">
        <v>4230.2284710017566</v>
      </c>
      <c r="CD196" s="22">
        <v>2143.1146359048307</v>
      </c>
      <c r="CE196" s="22">
        <v>7246.9341093327794</v>
      </c>
      <c r="CF196" s="22">
        <v>9052.9695669122048</v>
      </c>
      <c r="CG196" s="63">
        <v>2994.5883039033038</v>
      </c>
      <c r="CH196" s="22">
        <v>5568.9151821953556</v>
      </c>
      <c r="CI196" s="63">
        <v>4673.0434159920542</v>
      </c>
      <c r="CJ196" s="22">
        <v>835.14633198200704</v>
      </c>
      <c r="CK196" s="22">
        <v>843.41652613827989</v>
      </c>
      <c r="CL196" s="22">
        <v>1548.8775013253357</v>
      </c>
      <c r="CM196" s="22">
        <v>11144.520200748892</v>
      </c>
      <c r="CN196" s="22">
        <v>1978.5414508812803</v>
      </c>
      <c r="CO196" s="22">
        <v>3015.2484722702638</v>
      </c>
      <c r="CP196" s="22">
        <v>1910.0050014948317</v>
      </c>
      <c r="CQ196" s="22">
        <v>3421.9781615033012</v>
      </c>
      <c r="CR196" s="22">
        <v>547.25729731479248</v>
      </c>
      <c r="CS196" s="22">
        <v>648.45278253293782</v>
      </c>
      <c r="CT196" s="22">
        <v>7090.7028428558187</v>
      </c>
      <c r="CU196" s="22">
        <v>2688.2447068560168</v>
      </c>
      <c r="CV196" s="22">
        <v>651.17360212198957</v>
      </c>
      <c r="CW196" s="22">
        <v>961.99818465548367</v>
      </c>
      <c r="CX196" s="22">
        <v>6275.8991837832991</v>
      </c>
      <c r="CY196" s="22">
        <v>1516.7374969067992</v>
      </c>
      <c r="CZ196" s="63">
        <v>1549.725664420391</v>
      </c>
      <c r="DA196" s="22">
        <v>702.87152060444635</v>
      </c>
      <c r="DB196" s="22">
        <v>657.92966210246311</v>
      </c>
      <c r="DC196" s="22">
        <v>777.07314091799401</v>
      </c>
      <c r="DD196" s="22">
        <v>886.21132183088559</v>
      </c>
      <c r="DE196" s="22">
        <v>2840.892963400102</v>
      </c>
      <c r="DF196" s="22">
        <v>783.41582218951123</v>
      </c>
      <c r="DG196" s="22">
        <v>2471.3935751718927</v>
      </c>
      <c r="DH196" s="63">
        <v>1196.7097609630162</v>
      </c>
      <c r="DI196" s="22">
        <v>4573.8144775614192</v>
      </c>
      <c r="DJ196" s="22">
        <v>5777.7055381871342</v>
      </c>
      <c r="DK196" s="22">
        <v>3824.9250724218459</v>
      </c>
      <c r="DL196" s="22">
        <v>10025.232818711498</v>
      </c>
      <c r="DM196" s="22">
        <v>2506.0757765796116</v>
      </c>
      <c r="DN196" s="22">
        <v>21933.550039077611</v>
      </c>
      <c r="DO196" s="22">
        <v>3502.1749171232163</v>
      </c>
      <c r="DP196" s="22">
        <v>3541.4529168660451</v>
      </c>
      <c r="DQ196" s="22">
        <v>36131.907016073383</v>
      </c>
      <c r="DR196" s="22">
        <v>12332.503831000489</v>
      </c>
      <c r="DS196" s="22">
        <v>4820.9660432802002</v>
      </c>
      <c r="DT196" s="22">
        <v>3665.3557460725847</v>
      </c>
      <c r="DU196" s="22">
        <v>28449.081321511796</v>
      </c>
      <c r="DV196" s="22">
        <v>1695.9630136292451</v>
      </c>
      <c r="DW196" s="22">
        <v>2146.8189233278954</v>
      </c>
      <c r="DX196" s="63">
        <v>5151.1469409639803</v>
      </c>
      <c r="DY196" s="63">
        <v>1717.5757993181262</v>
      </c>
      <c r="DZ196" s="22">
        <v>2427.5279662723678</v>
      </c>
      <c r="EA196" s="22">
        <v>1710.5659598376083</v>
      </c>
      <c r="EB196" s="22">
        <v>955.26620551871667</v>
      </c>
      <c r="EC196" s="22">
        <v>1299.5694170281861</v>
      </c>
      <c r="ED196" s="22">
        <v>710.29429673627749</v>
      </c>
      <c r="EE196" s="22">
        <v>541.51736351557781</v>
      </c>
      <c r="EF196" s="22">
        <v>1024.0424202705435</v>
      </c>
      <c r="EG196" s="22">
        <v>511.76799228573555</v>
      </c>
      <c r="EH196" s="22">
        <v>787.3706134002947</v>
      </c>
      <c r="EI196" s="22">
        <v>484.00991986097597</v>
      </c>
      <c r="EJ196" s="22">
        <v>1054.9310689132055</v>
      </c>
      <c r="EK196" s="22">
        <v>2083.9052739725025</v>
      </c>
      <c r="EL196" s="22">
        <v>1839.0728417148191</v>
      </c>
      <c r="EM196" s="22">
        <v>2080.0099173071731</v>
      </c>
      <c r="EN196" s="22">
        <v>1316.520685652124</v>
      </c>
      <c r="EO196" s="22">
        <v>1128.2166175905775</v>
      </c>
      <c r="EP196" s="22">
        <v>623.09843640464965</v>
      </c>
      <c r="EQ196" s="22">
        <v>9544.4258684442812</v>
      </c>
      <c r="ER196" s="22">
        <v>1156.5389621763607</v>
      </c>
      <c r="ES196" s="22">
        <v>1454.9345149722087</v>
      </c>
      <c r="ET196" s="22">
        <v>505.60456487227646</v>
      </c>
      <c r="EU196" s="22">
        <v>912.40673003190739</v>
      </c>
      <c r="EV196" s="22">
        <v>981.43756104600141</v>
      </c>
      <c r="EW196" s="22">
        <v>796.66065203005928</v>
      </c>
      <c r="EX196" s="22">
        <v>1507.5134470199473</v>
      </c>
      <c r="EY196" s="22">
        <v>5379.0219774616289</v>
      </c>
      <c r="EZ196" s="22">
        <v>1139.4259396683206</v>
      </c>
      <c r="FA196" s="22">
        <v>582.41616440817347</v>
      </c>
      <c r="FB196" s="22">
        <v>553.92219594070536</v>
      </c>
      <c r="FC196" s="22">
        <v>1046.1978732287171</v>
      </c>
      <c r="FD196" s="22">
        <v>4020.260415764797</v>
      </c>
      <c r="FE196" s="22">
        <v>1750.8270438314194</v>
      </c>
      <c r="FF196" s="22">
        <v>1683.9462674076656</v>
      </c>
      <c r="FG196" s="22">
        <v>3424.6717689702823</v>
      </c>
      <c r="FH196" s="22">
        <v>693.39911909182717</v>
      </c>
      <c r="FI196" s="22">
        <v>1366.9152810937906</v>
      </c>
      <c r="FJ196" s="22">
        <v>700.15113884756465</v>
      </c>
      <c r="FK196" s="22">
        <v>1355.6428634189815</v>
      </c>
      <c r="FL196" s="22">
        <v>1329.4774361748841</v>
      </c>
      <c r="FM196" s="22">
        <v>3244.758899096822</v>
      </c>
      <c r="FN196" s="22">
        <v>1112.8541259589815</v>
      </c>
      <c r="FO196" s="22">
        <v>914.22112928407694</v>
      </c>
      <c r="FP196" s="22">
        <v>4299.3717827116407</v>
      </c>
      <c r="FQ196" s="22">
        <v>832.7041745444202</v>
      </c>
      <c r="FR196" s="22">
        <v>2443.3418667634228</v>
      </c>
      <c r="FS196" s="22">
        <v>587.68434540773308</v>
      </c>
      <c r="FT196" s="22">
        <v>1086.8239588387416</v>
      </c>
      <c r="FU196" s="22">
        <v>2343.0867142272227</v>
      </c>
      <c r="FV196" s="22">
        <v>817.00923098844805</v>
      </c>
      <c r="FW196" s="22">
        <v>823.45553574160647</v>
      </c>
      <c r="FX196" s="22">
        <v>1114.3674501801534</v>
      </c>
      <c r="FY196" s="22">
        <v>1427.2904082358384</v>
      </c>
      <c r="FZ196" s="22">
        <v>1244.0373974432359</v>
      </c>
      <c r="GA196" s="63">
        <v>1413.7327034444741</v>
      </c>
      <c r="GB196" s="22"/>
      <c r="GC196" s="63">
        <v>4096.8872177712756</v>
      </c>
      <c r="GF196" s="63"/>
      <c r="GG196" s="63"/>
      <c r="GH196" s="63"/>
    </row>
    <row r="197" spans="1:190" ht="12.75" customHeight="1">
      <c r="A197" s="66">
        <v>1975</v>
      </c>
      <c r="B197" s="22">
        <v>11646.408457793957</v>
      </c>
      <c r="C197" s="22">
        <v>12440.7849062768</v>
      </c>
      <c r="D197" s="22">
        <v>13621.125165296044</v>
      </c>
      <c r="E197" s="22">
        <v>11441.302752725864</v>
      </c>
      <c r="F197" s="22">
        <v>12957.205078305997</v>
      </c>
      <c r="G197" s="22">
        <v>12040.607595161939</v>
      </c>
      <c r="H197" s="22">
        <v>10618.982479498884</v>
      </c>
      <c r="I197" s="22">
        <v>13373.627946309201</v>
      </c>
      <c r="J197" s="22">
        <v>12271.31778843432</v>
      </c>
      <c r="K197" s="24">
        <v>14183.339294018848</v>
      </c>
      <c r="L197" s="22">
        <v>17224.018115093309</v>
      </c>
      <c r="M197" s="22">
        <v>11847.087076403095</v>
      </c>
      <c r="N197" s="63">
        <v>12157.620902491894</v>
      </c>
      <c r="O197" s="22">
        <v>7316.2748245365556</v>
      </c>
      <c r="P197" s="22">
        <v>7721.5139221152131</v>
      </c>
      <c r="Q197" s="22">
        <v>6517.2047021120825</v>
      </c>
      <c r="R197" s="22">
        <v>8346.3019072766529</v>
      </c>
      <c r="S197" s="22">
        <v>8356.5285085280448</v>
      </c>
      <c r="T197" s="68">
        <v>11464.888639206105</v>
      </c>
      <c r="U197" s="22">
        <v>13169.830227863544</v>
      </c>
      <c r="V197" s="22">
        <v>12488.613766117132</v>
      </c>
      <c r="W197" s="22">
        <v>14316.262516588249</v>
      </c>
      <c r="X197" s="22">
        <v>16283.632676306759</v>
      </c>
      <c r="Y197" s="63">
        <v>15891.653655972514</v>
      </c>
      <c r="Z197" s="22">
        <v>2289.4721837960055</v>
      </c>
      <c r="AA197" s="22">
        <v>5830.8083899640178</v>
      </c>
      <c r="AB197" s="22">
        <v>7399.3287332052132</v>
      </c>
      <c r="AC197" s="22">
        <v>5804.765780534125</v>
      </c>
      <c r="AD197" s="22">
        <v>5807.869852216958</v>
      </c>
      <c r="AE197" s="22">
        <v>3761.3704414409162</v>
      </c>
      <c r="AF197" s="22">
        <v>5003.7377983456563</v>
      </c>
      <c r="AG197" s="63">
        <v>5408.1123711821638</v>
      </c>
      <c r="AH197" s="70">
        <v>3292.2758664682951</v>
      </c>
      <c r="AI197" s="70">
        <v>6900.6494150514272</v>
      </c>
      <c r="AJ197" s="70">
        <v>5363.348499013624</v>
      </c>
      <c r="AK197" s="70">
        <v>10267.8991891924</v>
      </c>
      <c r="AL197" s="70">
        <v>3458.3192147195073</v>
      </c>
      <c r="AM197" s="70">
        <v>5086.1525247138916</v>
      </c>
      <c r="AN197" s="70">
        <v>1671.2833383719899</v>
      </c>
      <c r="AO197" s="63">
        <v>5003.7377983456563</v>
      </c>
      <c r="AP197" s="22" t="s">
        <v>345</v>
      </c>
      <c r="AQ197" s="22" t="s">
        <v>345</v>
      </c>
      <c r="AR197" s="63" t="s">
        <v>345</v>
      </c>
      <c r="AS197" s="22" t="s">
        <v>345</v>
      </c>
      <c r="AT197" s="22" t="s">
        <v>345</v>
      </c>
      <c r="AU197" s="22" t="s">
        <v>345</v>
      </c>
      <c r="AV197" s="22" t="s">
        <v>345</v>
      </c>
      <c r="AW197" s="22" t="s">
        <v>345</v>
      </c>
      <c r="AX197" s="22" t="s">
        <v>345</v>
      </c>
      <c r="AY197" s="22" t="s">
        <v>345</v>
      </c>
      <c r="AZ197" s="22" t="s">
        <v>345</v>
      </c>
      <c r="BA197" s="22" t="s">
        <v>345</v>
      </c>
      <c r="BB197" s="22" t="s">
        <v>345</v>
      </c>
      <c r="BC197" s="22" t="s">
        <v>345</v>
      </c>
      <c r="BD197" s="22" t="s">
        <v>345</v>
      </c>
      <c r="BE197" s="22" t="s">
        <v>345</v>
      </c>
      <c r="BF197" s="22" t="s">
        <v>345</v>
      </c>
      <c r="BG197" s="22" t="s">
        <v>345</v>
      </c>
      <c r="BH197" s="63">
        <v>6134.7125672174116</v>
      </c>
      <c r="BI197" s="22">
        <v>8122.4973046421492</v>
      </c>
      <c r="BJ197" s="22">
        <v>4187.3823234967258</v>
      </c>
      <c r="BK197" s="22">
        <v>4273.2926547864754</v>
      </c>
      <c r="BL197" s="22">
        <v>3620.6010362694296</v>
      </c>
      <c r="BM197" s="22">
        <v>5158.3402200911378</v>
      </c>
      <c r="BN197" s="22">
        <v>4325.9771209387864</v>
      </c>
      <c r="BO197" s="22">
        <v>5417.0182841068918</v>
      </c>
      <c r="BP197" s="22">
        <v>10471.647821019462</v>
      </c>
      <c r="BQ197" s="63">
        <v>5085.0170452548164</v>
      </c>
      <c r="BR197" s="22">
        <v>2515.9147275022606</v>
      </c>
      <c r="BS197" s="22">
        <v>4396.0071902710415</v>
      </c>
      <c r="BT197" s="22">
        <v>2404.2865535839646</v>
      </c>
      <c r="BU197" s="22">
        <v>2111.3206123245741</v>
      </c>
      <c r="BV197" s="22">
        <v>3456.1712125607087</v>
      </c>
      <c r="BW197" s="22">
        <v>2503.6973319031167</v>
      </c>
      <c r="BX197" s="22">
        <v>3411.8443316412859</v>
      </c>
      <c r="BY197" s="22">
        <v>1034.8042262274703</v>
      </c>
      <c r="BZ197" s="22">
        <v>1731.909264612219</v>
      </c>
      <c r="CA197" s="22">
        <v>3844.8765938564643</v>
      </c>
      <c r="CB197" s="22">
        <v>3128.8808269298383</v>
      </c>
      <c r="CC197" s="22">
        <v>4195.5403087478562</v>
      </c>
      <c r="CD197" s="22">
        <v>2218.7938288920054</v>
      </c>
      <c r="CE197" s="22">
        <v>6946.2141974240276</v>
      </c>
      <c r="CF197" s="22">
        <v>9117.8044970310766</v>
      </c>
      <c r="CG197" s="63">
        <v>3008.7029364720438</v>
      </c>
      <c r="CH197" s="22">
        <v>5638.5743633480088</v>
      </c>
      <c r="CI197" s="63">
        <v>4710.3777372087889</v>
      </c>
      <c r="CJ197" s="22">
        <v>871.18109548829921</v>
      </c>
      <c r="CK197" s="22">
        <v>897.33607907742999</v>
      </c>
      <c r="CL197" s="22">
        <v>1514.7997323222537</v>
      </c>
      <c r="CM197" s="22">
        <v>11343.781059229359</v>
      </c>
      <c r="CN197" s="22">
        <v>2033.2977256251136</v>
      </c>
      <c r="CO197" s="22">
        <v>3161.7017658229638</v>
      </c>
      <c r="CP197" s="22">
        <v>1958.7197199091597</v>
      </c>
      <c r="CQ197" s="22">
        <v>3521.5739991283231</v>
      </c>
      <c r="CR197" s="22">
        <v>529.30608285068899</v>
      </c>
      <c r="CS197" s="22">
        <v>663.4244523056168</v>
      </c>
      <c r="CT197" s="22">
        <v>6990.536421129259</v>
      </c>
      <c r="CU197" s="22">
        <v>2648.422395696919</v>
      </c>
      <c r="CV197" s="22">
        <v>647.48067458699165</v>
      </c>
      <c r="CW197" s="22">
        <v>977.66689084889845</v>
      </c>
      <c r="CX197" s="22">
        <v>6430.2130292583752</v>
      </c>
      <c r="CY197" s="22">
        <v>1527.4479427060787</v>
      </c>
      <c r="CZ197" s="63">
        <v>1590.3384943552198</v>
      </c>
      <c r="DA197" s="22">
        <v>720.6330532105851</v>
      </c>
      <c r="DB197" s="22">
        <v>579.60815178418386</v>
      </c>
      <c r="DC197" s="22">
        <v>783.58352962464551</v>
      </c>
      <c r="DD197" s="22">
        <v>912.42390702822365</v>
      </c>
      <c r="DE197" s="22">
        <v>2840.9673427035277</v>
      </c>
      <c r="DF197" s="22">
        <v>709.92934050185147</v>
      </c>
      <c r="DG197" s="22">
        <v>2446.0637584855453</v>
      </c>
      <c r="DH197" s="63">
        <v>1155.4671957657572</v>
      </c>
      <c r="DI197" s="22">
        <v>3922.2573725463762</v>
      </c>
      <c r="DJ197" s="22">
        <v>5882.5120891449315</v>
      </c>
      <c r="DK197" s="22">
        <v>4315.3050201075066</v>
      </c>
      <c r="DL197" s="22">
        <v>10147.871122994451</v>
      </c>
      <c r="DM197" s="22">
        <v>2582.9620250624293</v>
      </c>
      <c r="DN197" s="22">
        <v>18161.664628806833</v>
      </c>
      <c r="DO197" s="22">
        <v>3460.4017946247163</v>
      </c>
      <c r="DP197" s="22">
        <v>4267.1152038142627</v>
      </c>
      <c r="DQ197" s="22">
        <v>34421.318515718587</v>
      </c>
      <c r="DR197" s="22">
        <v>11787.042116378203</v>
      </c>
      <c r="DS197" s="22">
        <v>5570.1520633236814</v>
      </c>
      <c r="DT197" s="22">
        <v>3894.78871816731</v>
      </c>
      <c r="DU197" s="22">
        <v>25465.001828179575</v>
      </c>
      <c r="DV197" s="22">
        <v>1783.5482094118324</v>
      </c>
      <c r="DW197" s="22">
        <v>2228.6852589641435</v>
      </c>
      <c r="DX197" s="63">
        <v>5310.3303084744766</v>
      </c>
      <c r="DY197" s="63">
        <v>1762.6762410094361</v>
      </c>
      <c r="DZ197" s="22">
        <v>2521.9533889846439</v>
      </c>
      <c r="EA197" s="22">
        <v>1072.8142514045219</v>
      </c>
      <c r="EB197" s="22">
        <v>969.31767751620521</v>
      </c>
      <c r="EC197" s="22">
        <v>1223.490388980952</v>
      </c>
      <c r="ED197" s="22">
        <v>669.51494879946563</v>
      </c>
      <c r="EE197" s="22">
        <v>534.85768908055036</v>
      </c>
      <c r="EF197" s="22">
        <v>1051.6152029353393</v>
      </c>
      <c r="EG197" s="22">
        <v>524.74206525615887</v>
      </c>
      <c r="EH197" s="22">
        <v>781.79914112306801</v>
      </c>
      <c r="EI197" s="22">
        <v>555.25244440175959</v>
      </c>
      <c r="EJ197" s="22">
        <v>804.06198852469993</v>
      </c>
      <c r="EK197" s="22">
        <v>2191.1143921324583</v>
      </c>
      <c r="EL197" s="22">
        <v>1763.653760352692</v>
      </c>
      <c r="EM197" s="22">
        <v>2065.4445013646109</v>
      </c>
      <c r="EN197" s="22">
        <v>1420.7830349856781</v>
      </c>
      <c r="EO197" s="22">
        <v>1294.0007126380738</v>
      </c>
      <c r="EP197" s="22">
        <v>609.6672387976671</v>
      </c>
      <c r="EQ197" s="22">
        <v>9405.7229997223621</v>
      </c>
      <c r="ER197" s="22">
        <v>1049.6059767937384</v>
      </c>
      <c r="ES197" s="22">
        <v>1246.9279944765822</v>
      </c>
      <c r="ET197" s="22">
        <v>516.53923800748328</v>
      </c>
      <c r="EU197" s="22">
        <v>925.06688147399075</v>
      </c>
      <c r="EV197" s="22">
        <v>941.84826265033121</v>
      </c>
      <c r="EW197" s="22">
        <v>714.93551645933644</v>
      </c>
      <c r="EX197" s="22">
        <v>1247.9628568635483</v>
      </c>
      <c r="EY197" s="22">
        <v>5515.2424145958557</v>
      </c>
      <c r="EZ197" s="22">
        <v>1126.2896077467358</v>
      </c>
      <c r="FA197" s="22">
        <v>586.19690286943774</v>
      </c>
      <c r="FB197" s="22">
        <v>616.20076830248615</v>
      </c>
      <c r="FC197" s="22">
        <v>961.99060731679276</v>
      </c>
      <c r="FD197" s="22">
        <v>3969.0692164810407</v>
      </c>
      <c r="FE197" s="22">
        <v>1830.9668997820818</v>
      </c>
      <c r="FF197" s="22">
        <v>1403.6201180319288</v>
      </c>
      <c r="FG197" s="22">
        <v>3333.9247532422819</v>
      </c>
      <c r="FH197" s="22">
        <v>658.87457385262428</v>
      </c>
      <c r="FI197" s="22">
        <v>1286.8961580578712</v>
      </c>
      <c r="FJ197" s="22">
        <v>805.64876268155933</v>
      </c>
      <c r="FK197" s="22">
        <v>1421.4466896222139</v>
      </c>
      <c r="FL197" s="22">
        <v>1396.0794114920013</v>
      </c>
      <c r="FM197" s="22">
        <v>3307.0848516004185</v>
      </c>
      <c r="FN197" s="22">
        <v>1124.5461196033418</v>
      </c>
      <c r="FO197" s="22">
        <v>1201.6170470697141</v>
      </c>
      <c r="FP197" s="22">
        <v>4270.8511749580839</v>
      </c>
      <c r="FQ197" s="22">
        <v>910.04808836031998</v>
      </c>
      <c r="FR197" s="22">
        <v>2461.9076457193091</v>
      </c>
      <c r="FS197" s="22">
        <v>600.2675316280347</v>
      </c>
      <c r="FT197" s="22">
        <v>1055.5528193736375</v>
      </c>
      <c r="FU197" s="22">
        <v>2446.0590685913553</v>
      </c>
      <c r="FV197" s="22">
        <v>779.83026040582126</v>
      </c>
      <c r="FW197" s="22">
        <v>760.63111902620153</v>
      </c>
      <c r="FX197" s="22">
        <v>1040.7434971076079</v>
      </c>
      <c r="FY197" s="22">
        <v>1401.8108747410238</v>
      </c>
      <c r="FZ197" s="22">
        <v>1423.7821282231698</v>
      </c>
      <c r="GA197" s="63">
        <v>1395.3684546740312</v>
      </c>
      <c r="GB197" s="22"/>
      <c r="GC197" s="63">
        <v>4086.2379942371008</v>
      </c>
      <c r="GF197" s="63"/>
      <c r="GG197" s="63"/>
      <c r="GH197" s="63"/>
    </row>
    <row r="198" spans="1:190" ht="12.75" customHeight="1">
      <c r="A198" s="66">
        <v>1976</v>
      </c>
      <c r="B198" s="22">
        <v>12201.003895962276</v>
      </c>
      <c r="C198" s="22">
        <v>13122.311690959128</v>
      </c>
      <c r="D198" s="22">
        <v>14466.360025517508</v>
      </c>
      <c r="E198" s="22">
        <v>11358.403813728612</v>
      </c>
      <c r="F198" s="22">
        <v>13466.386011558559</v>
      </c>
      <c r="G198" s="22">
        <v>12683.847116890714</v>
      </c>
      <c r="H198" s="22">
        <v>11307.663544811339</v>
      </c>
      <c r="I198" s="22">
        <v>13884.909802988588</v>
      </c>
      <c r="J198" s="22">
        <v>12930.006027314492</v>
      </c>
      <c r="K198" s="24">
        <v>14281.631317719717</v>
      </c>
      <c r="L198" s="22">
        <v>17170.318283653436</v>
      </c>
      <c r="M198" s="22">
        <v>12114.952140340889</v>
      </c>
      <c r="N198" s="63">
        <v>12670.962788685329</v>
      </c>
      <c r="O198" s="22">
        <v>7302.4970568188855</v>
      </c>
      <c r="P198" s="22">
        <v>8104.555485377743</v>
      </c>
      <c r="Q198" s="22">
        <v>6814.1970926951553</v>
      </c>
      <c r="R198" s="22">
        <v>8599.2691568523642</v>
      </c>
      <c r="S198" s="22">
        <v>8900.0001044723558</v>
      </c>
      <c r="T198" s="68">
        <v>11930.957326119677</v>
      </c>
      <c r="U198" s="22">
        <v>13558.837267794905</v>
      </c>
      <c r="V198" s="22">
        <v>12648.285265811544</v>
      </c>
      <c r="W198" s="22">
        <v>14902.391835866907</v>
      </c>
      <c r="X198" s="22">
        <v>16975.086568670169</v>
      </c>
      <c r="Y198" s="63">
        <v>16550.032276892627</v>
      </c>
      <c r="Z198" s="22">
        <v>2298.6362924170003</v>
      </c>
      <c r="AA198" s="22">
        <v>5981.8544501656979</v>
      </c>
      <c r="AB198" s="22">
        <v>7461.1593775730571</v>
      </c>
      <c r="AC198" s="22">
        <v>5790.6542928825211</v>
      </c>
      <c r="AD198" s="22">
        <v>5895.404427396762</v>
      </c>
      <c r="AE198" s="22">
        <v>3916.7674542304094</v>
      </c>
      <c r="AF198" s="22">
        <v>5148.623795291599</v>
      </c>
      <c r="AG198" s="63">
        <v>5507.7743882899522</v>
      </c>
      <c r="AH198" s="70">
        <v>3304.5136196291164</v>
      </c>
      <c r="AI198" s="70">
        <v>7160.9550209956169</v>
      </c>
      <c r="AJ198" s="70">
        <v>5532.2656749770704</v>
      </c>
      <c r="AK198" s="70">
        <v>10421.822259877688</v>
      </c>
      <c r="AL198" s="70">
        <v>3601.3843026922632</v>
      </c>
      <c r="AM198" s="70">
        <v>5312.8427816400344</v>
      </c>
      <c r="AN198" s="70">
        <v>1657.4402495929921</v>
      </c>
      <c r="AO198" s="63">
        <v>5148.623795291599</v>
      </c>
      <c r="AP198" s="22" t="s">
        <v>345</v>
      </c>
      <c r="AQ198" s="22" t="s">
        <v>345</v>
      </c>
      <c r="AR198" s="63" t="s">
        <v>345</v>
      </c>
      <c r="AS198" s="22" t="s">
        <v>345</v>
      </c>
      <c r="AT198" s="22" t="s">
        <v>345</v>
      </c>
      <c r="AU198" s="22" t="s">
        <v>345</v>
      </c>
      <c r="AV198" s="22" t="s">
        <v>345</v>
      </c>
      <c r="AW198" s="22" t="s">
        <v>345</v>
      </c>
      <c r="AX198" s="22" t="s">
        <v>345</v>
      </c>
      <c r="AY198" s="22" t="s">
        <v>345</v>
      </c>
      <c r="AZ198" s="22" t="s">
        <v>345</v>
      </c>
      <c r="BA198" s="22" t="s">
        <v>345</v>
      </c>
      <c r="BB198" s="22" t="s">
        <v>345</v>
      </c>
      <c r="BC198" s="22" t="s">
        <v>345</v>
      </c>
      <c r="BD198" s="22" t="s">
        <v>345</v>
      </c>
      <c r="BE198" s="22" t="s">
        <v>345</v>
      </c>
      <c r="BF198" s="22" t="s">
        <v>345</v>
      </c>
      <c r="BG198" s="22" t="s">
        <v>345</v>
      </c>
      <c r="BH198" s="63">
        <v>6363.1720449372824</v>
      </c>
      <c r="BI198" s="22">
        <v>7965.201829689333</v>
      </c>
      <c r="BJ198" s="22">
        <v>4469.6199922941141</v>
      </c>
      <c r="BK198" s="22">
        <v>4347.0255614904754</v>
      </c>
      <c r="BL198" s="22">
        <v>3713.2884162675541</v>
      </c>
      <c r="BM198" s="22">
        <v>5243.7670970044273</v>
      </c>
      <c r="BN198" s="22">
        <v>4270.6061869497717</v>
      </c>
      <c r="BO198" s="22">
        <v>5601.5379238028654</v>
      </c>
      <c r="BP198" s="22">
        <v>10929.354395426944</v>
      </c>
      <c r="BQ198" s="63">
        <v>5239.9848998693205</v>
      </c>
      <c r="BR198" s="22">
        <v>2647.0293865058406</v>
      </c>
      <c r="BS198" s="22">
        <v>4506.098683121827</v>
      </c>
      <c r="BT198" s="22">
        <v>2438.6189608515356</v>
      </c>
      <c r="BU198" s="22">
        <v>2198.2056134717136</v>
      </c>
      <c r="BV198" s="22">
        <v>3667.7370157922646</v>
      </c>
      <c r="BW198" s="22">
        <v>2532.3750933292322</v>
      </c>
      <c r="BX198" s="22">
        <v>3578.5820525532968</v>
      </c>
      <c r="BY198" s="22">
        <v>1107.2084949969369</v>
      </c>
      <c r="BZ198" s="22">
        <v>1850.5693200181706</v>
      </c>
      <c r="CA198" s="22">
        <v>3563.8149272424898</v>
      </c>
      <c r="CB198" s="22">
        <v>3186.2818436117882</v>
      </c>
      <c r="CC198" s="22">
        <v>4161.8303571428569</v>
      </c>
      <c r="CD198" s="22">
        <v>2312.7994524298424</v>
      </c>
      <c r="CE198" s="22">
        <v>7092.8993349580742</v>
      </c>
      <c r="CF198" s="22">
        <v>9847.4762109879775</v>
      </c>
      <c r="CG198" s="63">
        <v>3110.1514647805338</v>
      </c>
      <c r="CH198" s="22">
        <v>5715.2818465895225</v>
      </c>
      <c r="CI198" s="63">
        <v>4855.3812014377436</v>
      </c>
      <c r="CJ198" s="22">
        <v>852.67088219967013</v>
      </c>
      <c r="CK198" s="22">
        <v>889.35806451612905</v>
      </c>
      <c r="CL198" s="22">
        <v>1616.2874229309134</v>
      </c>
      <c r="CM198" s="22">
        <v>11668.967903931694</v>
      </c>
      <c r="CN198" s="22">
        <v>2152.3071640078247</v>
      </c>
      <c r="CO198" s="22">
        <v>3476.4082543223649</v>
      </c>
      <c r="CP198" s="22">
        <v>2091.3665576903759</v>
      </c>
      <c r="CQ198" s="22">
        <v>3918.4058411925766</v>
      </c>
      <c r="CR198" s="22">
        <v>540.95678135932167</v>
      </c>
      <c r="CS198" s="22">
        <v>691.57437927798276</v>
      </c>
      <c r="CT198" s="22">
        <v>7905.7104913678622</v>
      </c>
      <c r="CU198" s="22">
        <v>2910.3160492029492</v>
      </c>
      <c r="CV198" s="22">
        <v>662.00181069740734</v>
      </c>
      <c r="CW198" s="22">
        <v>1005.7795111002297</v>
      </c>
      <c r="CX198" s="22">
        <v>6797.1918196485412</v>
      </c>
      <c r="CY198" s="22">
        <v>1546.338120899107</v>
      </c>
      <c r="CZ198" s="63">
        <v>1618.8867196092017</v>
      </c>
      <c r="DA198" s="22">
        <v>737.44761615265418</v>
      </c>
      <c r="DB198" s="22">
        <v>643.40679609151823</v>
      </c>
      <c r="DC198" s="22">
        <v>804.27671149706316</v>
      </c>
      <c r="DD198" s="22">
        <v>938.70826749151058</v>
      </c>
      <c r="DE198" s="22">
        <v>2840.9216429727171</v>
      </c>
      <c r="DF198" s="22">
        <v>809.34765592591282</v>
      </c>
      <c r="DG198" s="22">
        <v>2468.2870859913069</v>
      </c>
      <c r="DH198" s="63">
        <v>1215.9916178858568</v>
      </c>
      <c r="DI198" s="22">
        <v>4313.1578821539779</v>
      </c>
      <c r="DJ198" s="22">
        <v>6691.3517428962932</v>
      </c>
      <c r="DK198" s="22">
        <v>5023.0931416101075</v>
      </c>
      <c r="DL198" s="22">
        <v>10071.305170059875</v>
      </c>
      <c r="DM198" s="22">
        <v>3096.4240428012813</v>
      </c>
      <c r="DN198" s="22">
        <v>18166.058135065618</v>
      </c>
      <c r="DO198" s="22">
        <v>3522.5247220709175</v>
      </c>
      <c r="DP198" s="22">
        <v>4597.1700942618954</v>
      </c>
      <c r="DQ198" s="22">
        <v>34611.32214824039</v>
      </c>
      <c r="DR198" s="22">
        <v>12105.725344387049</v>
      </c>
      <c r="DS198" s="22">
        <v>5975.6430440721397</v>
      </c>
      <c r="DT198" s="22">
        <v>4137.7810362211667</v>
      </c>
      <c r="DU198" s="22">
        <v>25598.046410806859</v>
      </c>
      <c r="DV198" s="22">
        <v>2002.6621642267949</v>
      </c>
      <c r="DW198" s="22">
        <v>2284.1698841698844</v>
      </c>
      <c r="DX198" s="63">
        <v>5781.397126998404</v>
      </c>
      <c r="DY198" s="63">
        <v>1817.4493481174295</v>
      </c>
      <c r="DZ198" s="22">
        <v>2608.2398291784166</v>
      </c>
      <c r="EA198" s="22">
        <v>953.8205484813069</v>
      </c>
      <c r="EB198" s="22">
        <v>983.27752815168867</v>
      </c>
      <c r="EC198" s="22">
        <v>1381.4913741797466</v>
      </c>
      <c r="ED198" s="22">
        <v>652.44914798109767</v>
      </c>
      <c r="EE198" s="22">
        <v>565.78067007274103</v>
      </c>
      <c r="EF198" s="22">
        <v>1043.9676463665674</v>
      </c>
      <c r="EG198" s="22">
        <v>520.31692614028964</v>
      </c>
      <c r="EH198" s="22">
        <v>794.85202958108039</v>
      </c>
      <c r="EI198" s="22">
        <v>535.33354916697419</v>
      </c>
      <c r="EJ198" s="22">
        <v>691.56774366324669</v>
      </c>
      <c r="EK198" s="22">
        <v>2140.5412417803805</v>
      </c>
      <c r="EL198" s="22">
        <v>1893.1936343552711</v>
      </c>
      <c r="EM198" s="22">
        <v>2154.3700303294904</v>
      </c>
      <c r="EN198" s="22">
        <v>1606.4254653343646</v>
      </c>
      <c r="EO198" s="22">
        <v>1451.7211018405937</v>
      </c>
      <c r="EP198" s="22">
        <v>610.83041912618478</v>
      </c>
      <c r="EQ198" s="22">
        <v>12339.926889306133</v>
      </c>
      <c r="ER198" s="22">
        <v>1133.9075660589147</v>
      </c>
      <c r="ES198" s="22">
        <v>1177.840810154355</v>
      </c>
      <c r="ET198" s="22">
        <v>556.04408462374636</v>
      </c>
      <c r="EU198" s="22">
        <v>901.98825812662039</v>
      </c>
      <c r="EV198" s="22">
        <v>943.41478505266377</v>
      </c>
      <c r="EW198" s="22">
        <v>814.35631658360512</v>
      </c>
      <c r="EX198" s="22">
        <v>1263.4985164743086</v>
      </c>
      <c r="EY198" s="22">
        <v>6540.4926936117863</v>
      </c>
      <c r="EZ198" s="22">
        <v>1063.1483744038489</v>
      </c>
      <c r="FA198" s="22">
        <v>591.13219738680527</v>
      </c>
      <c r="FB198" s="22">
        <v>683.61345010659306</v>
      </c>
      <c r="FC198" s="22">
        <v>1020.0815942724952</v>
      </c>
      <c r="FD198" s="22">
        <v>4551.0908392476003</v>
      </c>
      <c r="FE198" s="22">
        <v>1992.4665366769304</v>
      </c>
      <c r="FF198" s="22">
        <v>1294.5695135189785</v>
      </c>
      <c r="FG198" s="22">
        <v>3388.6605401979368</v>
      </c>
      <c r="FH198" s="22">
        <v>647.93714303757315</v>
      </c>
      <c r="FI198" s="22">
        <v>1384.5834470485545</v>
      </c>
      <c r="FJ198" s="22">
        <v>766.28067846332056</v>
      </c>
      <c r="FK198" s="22">
        <v>1496.8637141227903</v>
      </c>
      <c r="FL198" s="22">
        <v>1487.4304185997021</v>
      </c>
      <c r="FM198" s="22">
        <v>3582.7221657481123</v>
      </c>
      <c r="FN198" s="22">
        <v>1070.1853305286202</v>
      </c>
      <c r="FO198" s="22">
        <v>1166.4104920322413</v>
      </c>
      <c r="FP198" s="22">
        <v>4267.0896929228256</v>
      </c>
      <c r="FQ198" s="22">
        <v>1044.1430262785811</v>
      </c>
      <c r="FR198" s="22">
        <v>2471.7670558492478</v>
      </c>
      <c r="FS198" s="22">
        <v>624.67330654777231</v>
      </c>
      <c r="FT198" s="22">
        <v>1026.2552784802067</v>
      </c>
      <c r="FU198" s="22">
        <v>2569.2230806386933</v>
      </c>
      <c r="FV198" s="22">
        <v>765.47083360106853</v>
      </c>
      <c r="FW198" s="22">
        <v>697.34432392657789</v>
      </c>
      <c r="FX198" s="22">
        <v>1070.9135721668483</v>
      </c>
      <c r="FY198" s="22">
        <v>1357.0555342959767</v>
      </c>
      <c r="FZ198" s="22">
        <v>1532.8510186721467</v>
      </c>
      <c r="GA198" s="63">
        <v>1450.0198243767891</v>
      </c>
      <c r="GB198" s="22"/>
      <c r="GC198" s="63">
        <v>4213.1205262463445</v>
      </c>
      <c r="GF198" s="63"/>
      <c r="GG198" s="63"/>
      <c r="GH198" s="63"/>
    </row>
    <row r="199" spans="1:190" ht="12.75" customHeight="1">
      <c r="A199" s="66">
        <v>1977</v>
      </c>
      <c r="B199" s="22">
        <v>12766.716478847</v>
      </c>
      <c r="C199" s="22">
        <v>13189.944816632391</v>
      </c>
      <c r="D199" s="22">
        <v>14655.436197372899</v>
      </c>
      <c r="E199" s="22">
        <v>11354.528960506041</v>
      </c>
      <c r="F199" s="22">
        <v>13912.703666924124</v>
      </c>
      <c r="G199" s="22">
        <v>13071.902449071224</v>
      </c>
      <c r="H199" s="22">
        <v>11541.917805039184</v>
      </c>
      <c r="I199" s="22">
        <v>14176.868255652265</v>
      </c>
      <c r="J199" s="22">
        <v>13424.932833440329</v>
      </c>
      <c r="K199" s="24">
        <v>14003.6235177207</v>
      </c>
      <c r="L199" s="22">
        <v>17635.294907371641</v>
      </c>
      <c r="M199" s="22">
        <v>12383.613093860695</v>
      </c>
      <c r="N199" s="63">
        <v>12984.206171540538</v>
      </c>
      <c r="O199" s="22">
        <v>7795.4705217152114</v>
      </c>
      <c r="P199" s="22">
        <v>8255.1617724012704</v>
      </c>
      <c r="Q199" s="22">
        <v>7165.6696955270836</v>
      </c>
      <c r="R199" s="22">
        <v>8833.0634759461009</v>
      </c>
      <c r="S199" s="22">
        <v>9414.5987414250158</v>
      </c>
      <c r="T199" s="68">
        <v>12229.970282397817</v>
      </c>
      <c r="U199" s="22">
        <v>13546.37241457713</v>
      </c>
      <c r="V199" s="22">
        <v>11989.004391923914</v>
      </c>
      <c r="W199" s="22">
        <v>15222.680741624783</v>
      </c>
      <c r="X199" s="22">
        <v>17566.502753826528</v>
      </c>
      <c r="Y199" s="63">
        <v>17068.916816955661</v>
      </c>
      <c r="Z199" s="22">
        <v>2308.6919862755076</v>
      </c>
      <c r="AA199" s="22">
        <v>5896.1639438439315</v>
      </c>
      <c r="AB199" s="22">
        <v>7743.5256841828705</v>
      </c>
      <c r="AC199" s="22">
        <v>6126.0974079608905</v>
      </c>
      <c r="AD199" s="22">
        <v>5949.3796169458301</v>
      </c>
      <c r="AE199" s="22">
        <v>3966.3887270994874</v>
      </c>
      <c r="AF199" s="22">
        <v>5508.2367800424308</v>
      </c>
      <c r="AG199" s="63">
        <v>5659.9097800714553</v>
      </c>
      <c r="AH199" s="70">
        <v>3542.7882282043438</v>
      </c>
      <c r="AI199" s="70">
        <v>7732.6983402908118</v>
      </c>
      <c r="AJ199" s="70">
        <v>5812.056582594957</v>
      </c>
      <c r="AK199" s="70">
        <v>11097.846241085528</v>
      </c>
      <c r="AL199" s="70">
        <v>3951.3272651218704</v>
      </c>
      <c r="AM199" s="70">
        <v>5707.2668598490909</v>
      </c>
      <c r="AN199" s="70">
        <v>1688.3722895452713</v>
      </c>
      <c r="AO199" s="63">
        <v>5508.2367800424308</v>
      </c>
      <c r="AP199" s="22" t="s">
        <v>345</v>
      </c>
      <c r="AQ199" s="22" t="s">
        <v>345</v>
      </c>
      <c r="AR199" s="63" t="s">
        <v>345</v>
      </c>
      <c r="AS199" s="22" t="s">
        <v>345</v>
      </c>
      <c r="AT199" s="22" t="s">
        <v>345</v>
      </c>
      <c r="AU199" s="22" t="s">
        <v>345</v>
      </c>
      <c r="AV199" s="22" t="s">
        <v>345</v>
      </c>
      <c r="AW199" s="22" t="s">
        <v>345</v>
      </c>
      <c r="AX199" s="22" t="s">
        <v>345</v>
      </c>
      <c r="AY199" s="22" t="s">
        <v>345</v>
      </c>
      <c r="AZ199" s="22" t="s">
        <v>345</v>
      </c>
      <c r="BA199" s="22" t="s">
        <v>345</v>
      </c>
      <c r="BB199" s="22" t="s">
        <v>345</v>
      </c>
      <c r="BC199" s="22" t="s">
        <v>345</v>
      </c>
      <c r="BD199" s="22" t="s">
        <v>345</v>
      </c>
      <c r="BE199" s="22" t="s">
        <v>345</v>
      </c>
      <c r="BF199" s="22" t="s">
        <v>345</v>
      </c>
      <c r="BG199" s="22" t="s">
        <v>345</v>
      </c>
      <c r="BH199" s="63">
        <v>6454.464080897108</v>
      </c>
      <c r="BI199" s="22">
        <v>8304.3814243108864</v>
      </c>
      <c r="BJ199" s="22">
        <v>4565.3607057609752</v>
      </c>
      <c r="BK199" s="22">
        <v>4700.0844688143743</v>
      </c>
      <c r="BL199" s="22">
        <v>3793.2640630598353</v>
      </c>
      <c r="BM199" s="22">
        <v>5293.2736361130374</v>
      </c>
      <c r="BN199" s="22">
        <v>4156.9473709950144</v>
      </c>
      <c r="BO199" s="22">
        <v>5628.6905175408128</v>
      </c>
      <c r="BP199" s="22">
        <v>11250.882452283149</v>
      </c>
      <c r="BQ199" s="63">
        <v>5356.5068926117174</v>
      </c>
      <c r="BR199" s="22">
        <v>2691.0953289514609</v>
      </c>
      <c r="BS199" s="22">
        <v>4768.8902358454552</v>
      </c>
      <c r="BT199" s="22">
        <v>2520.2380208488416</v>
      </c>
      <c r="BU199" s="22">
        <v>2249.7548464961906</v>
      </c>
      <c r="BV199" s="22">
        <v>3796.8566286270761</v>
      </c>
      <c r="BW199" s="22">
        <v>2612.6737443217717</v>
      </c>
      <c r="BX199" s="22">
        <v>3766.9840245279975</v>
      </c>
      <c r="BY199" s="22">
        <v>1096.3976655262629</v>
      </c>
      <c r="BZ199" s="22">
        <v>1979.2258205997246</v>
      </c>
      <c r="CA199" s="22">
        <v>3450.9234454153211</v>
      </c>
      <c r="CB199" s="22">
        <v>3349.2549512682622</v>
      </c>
      <c r="CC199" s="22">
        <v>4096.6340933767642</v>
      </c>
      <c r="CD199" s="22">
        <v>2503.5152326749248</v>
      </c>
      <c r="CE199" s="22">
        <v>7422.3552889028533</v>
      </c>
      <c r="CF199" s="22">
        <v>10296.349694757217</v>
      </c>
      <c r="CG199" s="63">
        <v>3220.1025229624565</v>
      </c>
      <c r="CH199" s="22">
        <v>5767.5554026351429</v>
      </c>
      <c r="CI199" s="63">
        <v>4970.3778774216353</v>
      </c>
      <c r="CJ199" s="22">
        <v>893.62714702874018</v>
      </c>
      <c r="CK199" s="22">
        <v>936.64668769716081</v>
      </c>
      <c r="CL199" s="22">
        <v>1698.1876804613366</v>
      </c>
      <c r="CM199" s="22">
        <v>12063.854975732371</v>
      </c>
      <c r="CN199" s="22">
        <v>2210.9471306053438</v>
      </c>
      <c r="CO199" s="22">
        <v>3774.5910637830716</v>
      </c>
      <c r="CP199" s="22">
        <v>2249.3285979285492</v>
      </c>
      <c r="CQ199" s="22">
        <v>4235.7786665074909</v>
      </c>
      <c r="CR199" s="22">
        <v>529.48746509865168</v>
      </c>
      <c r="CS199" s="22">
        <v>720.35988893499189</v>
      </c>
      <c r="CT199" s="22">
        <v>8706.5034797216213</v>
      </c>
      <c r="CU199" s="22">
        <v>3076.0473356142575</v>
      </c>
      <c r="CV199" s="22">
        <v>667.57060628542399</v>
      </c>
      <c r="CW199" s="22">
        <v>1023.0102648039506</v>
      </c>
      <c r="CX199" s="22">
        <v>7223.5840536704936</v>
      </c>
      <c r="CY199" s="22">
        <v>1619.8342606806111</v>
      </c>
      <c r="CZ199" s="63">
        <v>1686.9123629425405</v>
      </c>
      <c r="DA199" s="22">
        <v>669.27090263603623</v>
      </c>
      <c r="DB199" s="22">
        <v>717.44527691871554</v>
      </c>
      <c r="DC199" s="22">
        <v>820.67208461930227</v>
      </c>
      <c r="DD199" s="22">
        <v>967.93193717277484</v>
      </c>
      <c r="DE199" s="22">
        <v>2840.9244045445971</v>
      </c>
      <c r="DF199" s="22">
        <v>818.13044992366054</v>
      </c>
      <c r="DG199" s="22">
        <v>2450.5909826100551</v>
      </c>
      <c r="DH199" s="63">
        <v>1215.3949530009854</v>
      </c>
      <c r="DI199" s="22">
        <v>4444.1117029023353</v>
      </c>
      <c r="DJ199" s="22">
        <v>6402.0745533413328</v>
      </c>
      <c r="DK199" s="22">
        <v>4992.0079135051847</v>
      </c>
      <c r="DL199" s="22">
        <v>9863.066832774095</v>
      </c>
      <c r="DM199" s="22">
        <v>3182.3899724391335</v>
      </c>
      <c r="DN199" s="22">
        <v>16417.348595972264</v>
      </c>
      <c r="DO199" s="22">
        <v>3612.6767138254704</v>
      </c>
      <c r="DP199" s="22">
        <v>4390.1672716832518</v>
      </c>
      <c r="DQ199" s="22">
        <v>28857.644356362813</v>
      </c>
      <c r="DR199" s="22">
        <v>13064.024664591989</v>
      </c>
      <c r="DS199" s="22">
        <v>5704.8372456539082</v>
      </c>
      <c r="DT199" s="22">
        <v>4224.1431022307052</v>
      </c>
      <c r="DU199" s="22">
        <v>26296.287735671667</v>
      </c>
      <c r="DV199" s="22">
        <v>2161.7116035008944</v>
      </c>
      <c r="DW199" s="22">
        <v>2348.0538922155688</v>
      </c>
      <c r="DX199" s="63">
        <v>5792.8009970114845</v>
      </c>
      <c r="DY199" s="63">
        <v>1882.2209169496562</v>
      </c>
      <c r="DZ199" s="22">
        <v>2758.686938258641</v>
      </c>
      <c r="EA199" s="22">
        <v>940.82885740642746</v>
      </c>
      <c r="EB199" s="22">
        <v>1009.7435879411659</v>
      </c>
      <c r="EC199" s="22">
        <v>1357.6464633620647</v>
      </c>
      <c r="ED199" s="22">
        <v>683.54351469945186</v>
      </c>
      <c r="EE199" s="22">
        <v>621.53298433101838</v>
      </c>
      <c r="EF199" s="22">
        <v>1070.017637251525</v>
      </c>
      <c r="EG199" s="22">
        <v>517.7603542355572</v>
      </c>
      <c r="EH199" s="22">
        <v>837.72521062303349</v>
      </c>
      <c r="EI199" s="22">
        <v>484.77544013936023</v>
      </c>
      <c r="EJ199" s="22">
        <v>624.48065964037755</v>
      </c>
      <c r="EK199" s="22">
        <v>1908.8112786731658</v>
      </c>
      <c r="EL199" s="22">
        <v>1902.6355794981062</v>
      </c>
      <c r="EM199" s="22">
        <v>1793.9324745785214</v>
      </c>
      <c r="EN199" s="22">
        <v>1766.9635845842497</v>
      </c>
      <c r="EO199" s="22">
        <v>1458.4144284416761</v>
      </c>
      <c r="EP199" s="22">
        <v>613.39158347190119</v>
      </c>
      <c r="EQ199" s="22">
        <v>9528.6790736001803</v>
      </c>
      <c r="ER199" s="22">
        <v>1152.1360512402848</v>
      </c>
      <c r="ES199" s="22">
        <v>1181.4205570273132</v>
      </c>
      <c r="ET199" s="22">
        <v>557.33761274145922</v>
      </c>
      <c r="EU199" s="22">
        <v>823.44053022323692</v>
      </c>
      <c r="EV199" s="22">
        <v>990.91534081897089</v>
      </c>
      <c r="EW199" s="22">
        <v>936.02566914853833</v>
      </c>
      <c r="EX199" s="22">
        <v>1220.5137899272095</v>
      </c>
      <c r="EY199" s="22">
        <v>6945.447157249494</v>
      </c>
      <c r="EZ199" s="22">
        <v>1060.7191607951331</v>
      </c>
      <c r="FA199" s="22">
        <v>602.80999931214888</v>
      </c>
      <c r="FB199" s="22">
        <v>720.13702672183319</v>
      </c>
      <c r="FC199" s="22">
        <v>989.01930722752127</v>
      </c>
      <c r="FD199" s="22">
        <v>4767.9179780754657</v>
      </c>
      <c r="FE199" s="22">
        <v>2049.8516574032606</v>
      </c>
      <c r="FF199" s="22">
        <v>1263.0819616155741</v>
      </c>
      <c r="FG199" s="22">
        <v>3504.7064139662562</v>
      </c>
      <c r="FH199" s="22">
        <v>681.65446529982955</v>
      </c>
      <c r="FI199" s="22">
        <v>1392.5094390629947</v>
      </c>
      <c r="FJ199" s="22">
        <v>779.21042081600581</v>
      </c>
      <c r="FK199" s="22">
        <v>1612.9775565694272</v>
      </c>
      <c r="FL199" s="22">
        <v>1402.918221920597</v>
      </c>
      <c r="FM199" s="22">
        <v>3786.892495054929</v>
      </c>
      <c r="FN199" s="22">
        <v>1065.3017800311679</v>
      </c>
      <c r="FO199" s="22">
        <v>1420.2291609212639</v>
      </c>
      <c r="FP199" s="22">
        <v>4155.3402307531123</v>
      </c>
      <c r="FQ199" s="22">
        <v>1165.2615385852837</v>
      </c>
      <c r="FR199" s="22">
        <v>2473.4581154013154</v>
      </c>
      <c r="FS199" s="22">
        <v>623.37506465111005</v>
      </c>
      <c r="FT199" s="22">
        <v>1057.3979733262902</v>
      </c>
      <c r="FU199" s="22">
        <v>2592.378101473354</v>
      </c>
      <c r="FV199" s="22">
        <v>757.14486415828128</v>
      </c>
      <c r="FW199" s="22">
        <v>681.29715726376958</v>
      </c>
      <c r="FX199" s="22">
        <v>989.76295709424994</v>
      </c>
      <c r="FY199" s="22">
        <v>1220.6969866640209</v>
      </c>
      <c r="FZ199" s="22">
        <v>1428.2542736623993</v>
      </c>
      <c r="GA199" s="63">
        <v>1469.9039407707969</v>
      </c>
      <c r="GB199" s="22"/>
      <c r="GC199" s="63">
        <v>4308.4777087492212</v>
      </c>
      <c r="GF199" s="63"/>
      <c r="GG199" s="63"/>
      <c r="GH199" s="63"/>
    </row>
    <row r="200" spans="1:190" ht="12.75" customHeight="1">
      <c r="A200" s="66">
        <v>1978</v>
      </c>
      <c r="B200" s="22">
        <v>12730.642310776939</v>
      </c>
      <c r="C200" s="22">
        <v>13553.923314038067</v>
      </c>
      <c r="D200" s="22">
        <v>14825.693192355306</v>
      </c>
      <c r="E200" s="22">
        <v>11558.900862867087</v>
      </c>
      <c r="F200" s="22">
        <v>14240.210981282737</v>
      </c>
      <c r="G200" s="22">
        <v>13455.319912719066</v>
      </c>
      <c r="H200" s="22">
        <v>11869.490233584993</v>
      </c>
      <c r="I200" s="22">
        <v>14424.018677519885</v>
      </c>
      <c r="J200" s="22">
        <v>13840.21049120456</v>
      </c>
      <c r="K200" s="24">
        <v>14207.361723003753</v>
      </c>
      <c r="L200" s="22">
        <v>17662.186967435646</v>
      </c>
      <c r="M200" s="22">
        <v>12827.834849644809</v>
      </c>
      <c r="N200" s="63">
        <v>13323.561456749349</v>
      </c>
      <c r="O200" s="22">
        <v>8249.8491249245617</v>
      </c>
      <c r="P200" s="22">
        <v>8694.5234862633024</v>
      </c>
      <c r="Q200" s="22">
        <v>7339.9953396200344</v>
      </c>
      <c r="R200" s="22">
        <v>9022.9970217330319</v>
      </c>
      <c r="S200" s="22">
        <v>9830.2834420744184</v>
      </c>
      <c r="T200" s="68">
        <v>12548.526550604032</v>
      </c>
      <c r="U200" s="22">
        <v>13768.650955181562</v>
      </c>
      <c r="V200" s="22">
        <v>12033.925074230841</v>
      </c>
      <c r="W200" s="22">
        <v>15680.200363616697</v>
      </c>
      <c r="X200" s="22">
        <v>18372.972123009189</v>
      </c>
      <c r="Y200" s="63">
        <v>17803.361439381115</v>
      </c>
      <c r="Z200" s="22">
        <v>2319.3179934452814</v>
      </c>
      <c r="AA200" s="22">
        <v>6019.2247482427047</v>
      </c>
      <c r="AB200" s="22">
        <v>7786.4329619181417</v>
      </c>
      <c r="AC200" s="22">
        <v>6253.2946659666395</v>
      </c>
      <c r="AD200" s="22">
        <v>6110.8467909279161</v>
      </c>
      <c r="AE200" s="22">
        <v>4062.9512426185279</v>
      </c>
      <c r="AF200" s="22">
        <v>5823.6041008639922</v>
      </c>
      <c r="AG200" s="63">
        <v>5810.9063759585169</v>
      </c>
      <c r="AH200" s="70">
        <v>3750.4303664289869</v>
      </c>
      <c r="AI200" s="70">
        <v>8281.9427735854351</v>
      </c>
      <c r="AJ200" s="70">
        <v>6212.4265819488019</v>
      </c>
      <c r="AK200" s="70">
        <v>11944.512740503578</v>
      </c>
      <c r="AL200" s="70">
        <v>4130.0091001948867</v>
      </c>
      <c r="AM200" s="70">
        <v>5963.8876843224525</v>
      </c>
      <c r="AN200" s="70">
        <v>1679.2966251016921</v>
      </c>
      <c r="AO200" s="63">
        <v>5823.6041008639922</v>
      </c>
      <c r="AP200" s="22" t="s">
        <v>345</v>
      </c>
      <c r="AQ200" s="22" t="s">
        <v>345</v>
      </c>
      <c r="AR200" s="63" t="s">
        <v>345</v>
      </c>
      <c r="AS200" s="22" t="s">
        <v>345</v>
      </c>
      <c r="AT200" s="22" t="s">
        <v>345</v>
      </c>
      <c r="AU200" s="22" t="s">
        <v>345</v>
      </c>
      <c r="AV200" s="22" t="s">
        <v>345</v>
      </c>
      <c r="AW200" s="22" t="s">
        <v>345</v>
      </c>
      <c r="AX200" s="22" t="s">
        <v>345</v>
      </c>
      <c r="AY200" s="22" t="s">
        <v>345</v>
      </c>
      <c r="AZ200" s="22" t="s">
        <v>345</v>
      </c>
      <c r="BA200" s="22" t="s">
        <v>345</v>
      </c>
      <c r="BB200" s="22" t="s">
        <v>345</v>
      </c>
      <c r="BC200" s="22" t="s">
        <v>345</v>
      </c>
      <c r="BD200" s="22" t="s">
        <v>345</v>
      </c>
      <c r="BE200" s="22" t="s">
        <v>345</v>
      </c>
      <c r="BF200" s="22" t="s">
        <v>345</v>
      </c>
      <c r="BG200" s="22" t="s">
        <v>345</v>
      </c>
      <c r="BH200" s="63">
        <v>6558.5149529066848</v>
      </c>
      <c r="BI200" s="22">
        <v>7807.2476832591165</v>
      </c>
      <c r="BJ200" s="22">
        <v>4678.4065798117863</v>
      </c>
      <c r="BK200" s="22">
        <v>5010.6606703094321</v>
      </c>
      <c r="BL200" s="22">
        <v>4041.6813294232652</v>
      </c>
      <c r="BM200" s="22">
        <v>5595.136852967541</v>
      </c>
      <c r="BN200" s="22">
        <v>4049.0669198427545</v>
      </c>
      <c r="BO200" s="22">
        <v>5888.1601656886432</v>
      </c>
      <c r="BP200" s="22">
        <v>11164.307294385457</v>
      </c>
      <c r="BQ200" s="63">
        <v>5453.0700571694815</v>
      </c>
      <c r="BR200" s="22">
        <v>2714.5102948878898</v>
      </c>
      <c r="BS200" s="22">
        <v>4870.0787778688509</v>
      </c>
      <c r="BT200" s="22">
        <v>2649.6705220287922</v>
      </c>
      <c r="BU200" s="22">
        <v>2247.5249056028492</v>
      </c>
      <c r="BV200" s="22">
        <v>3933.1326264885283</v>
      </c>
      <c r="BW200" s="22">
        <v>2714.7983235807592</v>
      </c>
      <c r="BX200" s="22">
        <v>3862.433028679483</v>
      </c>
      <c r="BY200" s="22">
        <v>1132.0380650277557</v>
      </c>
      <c r="BZ200" s="22">
        <v>2102.9910012061737</v>
      </c>
      <c r="CA200" s="22">
        <v>3439.4140515847871</v>
      </c>
      <c r="CB200" s="22">
        <v>3021.7235245622351</v>
      </c>
      <c r="CC200" s="22">
        <v>4418.666666666667</v>
      </c>
      <c r="CD200" s="22">
        <v>2716.7648984937787</v>
      </c>
      <c r="CE200" s="22">
        <v>7819.0849948234127</v>
      </c>
      <c r="CF200" s="22">
        <v>11318.516721978689</v>
      </c>
      <c r="CG200" s="63">
        <v>3329.8150473298706</v>
      </c>
      <c r="CH200" s="22">
        <v>5811.8525997581164</v>
      </c>
      <c r="CI200" s="63">
        <v>5069.3112873096134</v>
      </c>
      <c r="CJ200" s="22">
        <v>977.95150418599292</v>
      </c>
      <c r="CK200" s="22">
        <v>965.5787037037037</v>
      </c>
      <c r="CL200" s="22">
        <v>1740.3979896765613</v>
      </c>
      <c r="CM200" s="22">
        <v>12584.878299706463</v>
      </c>
      <c r="CN200" s="22">
        <v>2261.5315439869564</v>
      </c>
      <c r="CO200" s="22">
        <v>4063.9131256922124</v>
      </c>
      <c r="CP200" s="22">
        <v>2421.6460068530596</v>
      </c>
      <c r="CQ200" s="22">
        <v>4716.6764189584555</v>
      </c>
      <c r="CR200" s="22">
        <v>551.32807370110504</v>
      </c>
      <c r="CS200" s="22">
        <v>755.91400080085577</v>
      </c>
      <c r="CT200" s="22">
        <v>9276.9148366363152</v>
      </c>
      <c r="CU200" s="22">
        <v>3270.5333092819365</v>
      </c>
      <c r="CV200" s="22">
        <v>681.89987587753694</v>
      </c>
      <c r="CW200" s="22">
        <v>1079.3828457501627</v>
      </c>
      <c r="CX200" s="22">
        <v>7751.9544527532289</v>
      </c>
      <c r="CY200" s="22">
        <v>1689.9490927213728</v>
      </c>
      <c r="CZ200" s="63">
        <v>1775.4287324851384</v>
      </c>
      <c r="DA200" s="22">
        <v>704.15889261583436</v>
      </c>
      <c r="DB200" s="22">
        <v>810.38402804602572</v>
      </c>
      <c r="DC200" s="22">
        <v>835.65905603164788</v>
      </c>
      <c r="DD200" s="22">
        <v>997.00960743144367</v>
      </c>
      <c r="DE200" s="22">
        <v>2841.0295475155017</v>
      </c>
      <c r="DF200" s="22">
        <v>805.64851317955959</v>
      </c>
      <c r="DG200" s="22">
        <v>2515.5635802216889</v>
      </c>
      <c r="DH200" s="63">
        <v>1225.1901488506128</v>
      </c>
      <c r="DI200" s="22">
        <v>4414.8758874301293</v>
      </c>
      <c r="DJ200" s="22">
        <v>5463.7160593197505</v>
      </c>
      <c r="DK200" s="22">
        <v>5693.4819631225873</v>
      </c>
      <c r="DL200" s="22">
        <v>10124.88810215028</v>
      </c>
      <c r="DM200" s="22">
        <v>3718.1532731362004</v>
      </c>
      <c r="DN200" s="22">
        <v>16539.471471631608</v>
      </c>
      <c r="DO200" s="22">
        <v>3709.39653212856</v>
      </c>
      <c r="DP200" s="22">
        <v>4085.7270264345661</v>
      </c>
      <c r="DQ200" s="22">
        <v>29530.981503805648</v>
      </c>
      <c r="DR200" s="22">
        <v>12919.224991258829</v>
      </c>
      <c r="DS200" s="22">
        <v>5997.6294430519119</v>
      </c>
      <c r="DT200" s="22">
        <v>4254.5149845291935</v>
      </c>
      <c r="DU200" s="22">
        <v>22545.002162076707</v>
      </c>
      <c r="DV200" s="22">
        <v>2281.1071018181401</v>
      </c>
      <c r="DW200" s="22">
        <v>2419.7530864197533</v>
      </c>
      <c r="DX200" s="63">
        <v>5659.6491866240403</v>
      </c>
      <c r="DY200" s="63">
        <v>1958.5312788335486</v>
      </c>
      <c r="DZ200" s="22">
        <v>3018.6610203577666</v>
      </c>
      <c r="EA200" s="22">
        <v>960.20791515432995</v>
      </c>
      <c r="EB200" s="22">
        <v>1012.540696559547</v>
      </c>
      <c r="EC200" s="22">
        <v>1537.3301789296481</v>
      </c>
      <c r="ED200" s="22">
        <v>746.1399515075783</v>
      </c>
      <c r="EE200" s="22">
        <v>599.70860344801304</v>
      </c>
      <c r="EF200" s="22">
        <v>1094.0842636082409</v>
      </c>
      <c r="EG200" s="22">
        <v>566.55687553587381</v>
      </c>
      <c r="EH200" s="22">
        <v>830.63040324112035</v>
      </c>
      <c r="EI200" s="22">
        <v>471.96626616591828</v>
      </c>
      <c r="EJ200" s="22">
        <v>626.9937365872471</v>
      </c>
      <c r="EK200" s="22">
        <v>1823.659622354397</v>
      </c>
      <c r="EL200" s="22">
        <v>2009.1675826586509</v>
      </c>
      <c r="EM200" s="22">
        <v>1724.0677255269404</v>
      </c>
      <c r="EN200" s="22">
        <v>1843.9380852089455</v>
      </c>
      <c r="EO200" s="22">
        <v>1572.4805623930483</v>
      </c>
      <c r="EP200" s="22">
        <v>596.5678871768099</v>
      </c>
      <c r="EQ200" s="22">
        <v>6721.3623653795348</v>
      </c>
      <c r="ER200" s="22">
        <v>1057.8731679357447</v>
      </c>
      <c r="ES200" s="22">
        <v>1259.9495159182873</v>
      </c>
      <c r="ET200" s="22">
        <v>560.85651920081636</v>
      </c>
      <c r="EU200" s="22">
        <v>915.49084566846193</v>
      </c>
      <c r="EV200" s="22">
        <v>1038.679734569703</v>
      </c>
      <c r="EW200" s="22">
        <v>1053.928366071164</v>
      </c>
      <c r="EX200" s="22">
        <v>1235.018753882651</v>
      </c>
      <c r="EY200" s="22">
        <v>6991.3367208403197</v>
      </c>
      <c r="EZ200" s="22">
        <v>1006.0522117732811</v>
      </c>
      <c r="FA200" s="22">
        <v>637.17146832058586</v>
      </c>
      <c r="FB200" s="22">
        <v>690.61738700622891</v>
      </c>
      <c r="FC200" s="22">
        <v>966.03980860291824</v>
      </c>
      <c r="FD200" s="22">
        <v>4863.2935413635696</v>
      </c>
      <c r="FE200" s="22">
        <v>2068.8460665616358</v>
      </c>
      <c r="FF200" s="22">
        <v>1235.0495821316363</v>
      </c>
      <c r="FG200" s="22">
        <v>3658.1669013482656</v>
      </c>
      <c r="FH200" s="22">
        <v>755.54526860930866</v>
      </c>
      <c r="FI200" s="22">
        <v>1271.9706719399767</v>
      </c>
      <c r="FJ200" s="22">
        <v>826.94709790874367</v>
      </c>
      <c r="FK200" s="22">
        <v>1667.2821063703605</v>
      </c>
      <c r="FL200" s="22">
        <v>1305.9112343406043</v>
      </c>
      <c r="FM200" s="22">
        <v>4008.884260580202</v>
      </c>
      <c r="FN200" s="22">
        <v>1048.1791162606778</v>
      </c>
      <c r="FO200" s="22">
        <v>1389.0369934743042</v>
      </c>
      <c r="FP200" s="22">
        <v>4174.0735933162623</v>
      </c>
      <c r="FQ200" s="22">
        <v>1107.760418661187</v>
      </c>
      <c r="FR200" s="22">
        <v>2462.1655411501142</v>
      </c>
      <c r="FS200" s="22">
        <v>622.61088359923713</v>
      </c>
      <c r="FT200" s="22">
        <v>1137.995625524029</v>
      </c>
      <c r="FU200" s="22">
        <v>2700.4915234471837</v>
      </c>
      <c r="FV200" s="22">
        <v>697.05731795475765</v>
      </c>
      <c r="FW200" s="22">
        <v>623.17236635751635</v>
      </c>
      <c r="FX200" s="22">
        <v>967.23065711256504</v>
      </c>
      <c r="FY200" s="22">
        <v>1232.115448242211</v>
      </c>
      <c r="FZ200" s="22">
        <v>1341.1170716314296</v>
      </c>
      <c r="GA200" s="63">
        <v>1464.7293678637534</v>
      </c>
      <c r="GB200" s="22"/>
      <c r="GC200" s="63">
        <v>4421.7535807903314</v>
      </c>
      <c r="GF200" s="63"/>
      <c r="GG200" s="63"/>
      <c r="GH200" s="63"/>
    </row>
    <row r="201" spans="1:190" ht="12.75" customHeight="1">
      <c r="A201" s="66">
        <v>1979</v>
      </c>
      <c r="B201" s="22">
        <v>13448.044056335415</v>
      </c>
      <c r="C201" s="22">
        <v>13860.651404871303</v>
      </c>
      <c r="D201" s="22">
        <v>15313.47717323327</v>
      </c>
      <c r="E201" s="22">
        <v>12331.547277997101</v>
      </c>
      <c r="F201" s="22">
        <v>14634.38252243052</v>
      </c>
      <c r="G201" s="22">
        <v>13993.300725607871</v>
      </c>
      <c r="H201" s="22">
        <v>12532.28816899758</v>
      </c>
      <c r="I201" s="22">
        <v>14647.25379226603</v>
      </c>
      <c r="J201" s="22">
        <v>14411.262152057463</v>
      </c>
      <c r="K201" s="24">
        <v>14721.017830358393</v>
      </c>
      <c r="L201" s="22">
        <v>18050.210680791832</v>
      </c>
      <c r="M201" s="22">
        <v>13167.283204097603</v>
      </c>
      <c r="N201" s="63">
        <v>13804.934559151174</v>
      </c>
      <c r="O201" s="22">
        <v>8366.4865506798888</v>
      </c>
      <c r="P201" s="22">
        <v>8903.7183536515258</v>
      </c>
      <c r="Q201" s="22">
        <v>7733.3061855754913</v>
      </c>
      <c r="R201" s="22">
        <v>9068.087985128177</v>
      </c>
      <c r="S201" s="22">
        <v>10220.809746423585</v>
      </c>
      <c r="T201" s="68">
        <v>12968.115089984987</v>
      </c>
      <c r="U201" s="22">
        <v>14319.541807944863</v>
      </c>
      <c r="V201" s="22">
        <v>12284.211025264256</v>
      </c>
      <c r="W201" s="22">
        <v>16170.145282140635</v>
      </c>
      <c r="X201" s="22">
        <v>18789.393703761303</v>
      </c>
      <c r="Y201" s="63">
        <v>18232.712564722508</v>
      </c>
      <c r="Z201" s="22">
        <v>2330.6254509064102</v>
      </c>
      <c r="AA201" s="22">
        <v>6244.9966151979261</v>
      </c>
      <c r="AB201" s="22">
        <v>7804.3874686738163</v>
      </c>
      <c r="AC201" s="22">
        <v>6251.0194343467165</v>
      </c>
      <c r="AD201" s="22">
        <v>5942.0855097458343</v>
      </c>
      <c r="AE201" s="22">
        <v>4148.1894920887862</v>
      </c>
      <c r="AF201" s="22">
        <v>6193.9209430629999</v>
      </c>
      <c r="AG201" s="63">
        <v>5862.2826879666236</v>
      </c>
      <c r="AH201" s="70">
        <v>3999.8820451332886</v>
      </c>
      <c r="AI201" s="70">
        <v>8737.4727069417295</v>
      </c>
      <c r="AJ201" s="70">
        <v>6578.4203649507044</v>
      </c>
      <c r="AK201" s="70">
        <v>12752.201805835333</v>
      </c>
      <c r="AL201" s="70">
        <v>4091.5695158420444</v>
      </c>
      <c r="AM201" s="70">
        <v>6430.2882849430616</v>
      </c>
      <c r="AN201" s="70">
        <v>1747.0818440249452</v>
      </c>
      <c r="AO201" s="63">
        <v>6193.9209430629999</v>
      </c>
      <c r="AP201" s="22" t="s">
        <v>345</v>
      </c>
      <c r="AQ201" s="22" t="s">
        <v>345</v>
      </c>
      <c r="AR201" s="63" t="s">
        <v>345</v>
      </c>
      <c r="AS201" s="22" t="s">
        <v>345</v>
      </c>
      <c r="AT201" s="22" t="s">
        <v>345</v>
      </c>
      <c r="AU201" s="22" t="s">
        <v>345</v>
      </c>
      <c r="AV201" s="22" t="s">
        <v>345</v>
      </c>
      <c r="AW201" s="22" t="s">
        <v>345</v>
      </c>
      <c r="AX201" s="22" t="s">
        <v>345</v>
      </c>
      <c r="AY201" s="22" t="s">
        <v>345</v>
      </c>
      <c r="AZ201" s="22" t="s">
        <v>345</v>
      </c>
      <c r="BA201" s="22" t="s">
        <v>345</v>
      </c>
      <c r="BB201" s="22" t="s">
        <v>345</v>
      </c>
      <c r="BC201" s="22" t="s">
        <v>345</v>
      </c>
      <c r="BD201" s="22" t="s">
        <v>345</v>
      </c>
      <c r="BE201" s="22" t="s">
        <v>345</v>
      </c>
      <c r="BF201" s="22" t="s">
        <v>345</v>
      </c>
      <c r="BG201" s="22" t="s">
        <v>345</v>
      </c>
      <c r="BH201" s="63">
        <v>6472.3375638182879</v>
      </c>
      <c r="BI201" s="22">
        <v>8226.9098480533867</v>
      </c>
      <c r="BJ201" s="22">
        <v>4889.9592842690736</v>
      </c>
      <c r="BK201" s="22">
        <v>5344.660999238522</v>
      </c>
      <c r="BL201" s="22">
        <v>4177.1248849340291</v>
      </c>
      <c r="BM201" s="22">
        <v>5967.5684320975179</v>
      </c>
      <c r="BN201" s="22">
        <v>4180.7975796825613</v>
      </c>
      <c r="BO201" s="22">
        <v>6214.8249828414555</v>
      </c>
      <c r="BP201" s="22">
        <v>10919.590554364691</v>
      </c>
      <c r="BQ201" s="63">
        <v>5694.2131686718976</v>
      </c>
      <c r="BR201" s="22">
        <v>2651.5957162227533</v>
      </c>
      <c r="BS201" s="22">
        <v>4959.4771727749621</v>
      </c>
      <c r="BT201" s="22">
        <v>2694.603069983471</v>
      </c>
      <c r="BU201" s="22">
        <v>2289.1733051434035</v>
      </c>
      <c r="BV201" s="22">
        <v>4026.6893678894967</v>
      </c>
      <c r="BW201" s="22">
        <v>2605.1146226033179</v>
      </c>
      <c r="BX201" s="22">
        <v>3951.2007389162563</v>
      </c>
      <c r="BY201" s="22">
        <v>1196.4460066393283</v>
      </c>
      <c r="BZ201" s="22">
        <v>2127.6790425444306</v>
      </c>
      <c r="CA201" s="22">
        <v>3335.8326782935287</v>
      </c>
      <c r="CB201" s="22">
        <v>2151.3237799930234</v>
      </c>
      <c r="CC201" s="22">
        <v>4510.4275286757038</v>
      </c>
      <c r="CD201" s="22">
        <v>2951.6335682254967</v>
      </c>
      <c r="CE201" s="22">
        <v>8164.2546535430929</v>
      </c>
      <c r="CF201" s="22">
        <v>11649.287482980391</v>
      </c>
      <c r="CG201" s="63">
        <v>3354.0978243225654</v>
      </c>
      <c r="CH201" s="22">
        <v>5867.9340591803393</v>
      </c>
      <c r="CI201" s="63">
        <v>5269.9882554487112</v>
      </c>
      <c r="CJ201" s="22">
        <v>1039.4094973710146</v>
      </c>
      <c r="CK201" s="22">
        <v>895.34638554216872</v>
      </c>
      <c r="CL201" s="22">
        <v>1786.1917206614182</v>
      </c>
      <c r="CM201" s="22">
        <v>13163.097132670082</v>
      </c>
      <c r="CN201" s="22">
        <v>2323.2157394868614</v>
      </c>
      <c r="CO201" s="22">
        <v>4294.0267490808337</v>
      </c>
      <c r="CP201" s="22">
        <v>2496.0559759268458</v>
      </c>
      <c r="CQ201" s="22">
        <v>4997.5355341586428</v>
      </c>
      <c r="CR201" s="22">
        <v>560.51250003441271</v>
      </c>
      <c r="CS201" s="22">
        <v>778.32848603568164</v>
      </c>
      <c r="CT201" s="22">
        <v>9795.5250826622323</v>
      </c>
      <c r="CU201" s="22">
        <v>3456.5262732890983</v>
      </c>
      <c r="CV201" s="22">
        <v>682.83423776901941</v>
      </c>
      <c r="CW201" s="22">
        <v>1087.4750720194265</v>
      </c>
      <c r="CX201" s="22">
        <v>8362.4921334172432</v>
      </c>
      <c r="CY201" s="22">
        <v>1765.602826478379</v>
      </c>
      <c r="CZ201" s="63">
        <v>1820.8046336660652</v>
      </c>
      <c r="DA201" s="22">
        <v>688.81892914274295</v>
      </c>
      <c r="DB201" s="22">
        <v>830.60598149172858</v>
      </c>
      <c r="DC201" s="22">
        <v>856.17564881009025</v>
      </c>
      <c r="DD201" s="22">
        <v>1027.0838486272569</v>
      </c>
      <c r="DE201" s="22">
        <v>2840.9249484420993</v>
      </c>
      <c r="DF201" s="22">
        <v>795.03008698927454</v>
      </c>
      <c r="DG201" s="22">
        <v>2639.3863676147307</v>
      </c>
      <c r="DH201" s="63">
        <v>1227.1365570165258</v>
      </c>
      <c r="DI201" s="22">
        <v>4221.9680692604443</v>
      </c>
      <c r="DJ201" s="22">
        <v>4816.9660210005941</v>
      </c>
      <c r="DK201" s="22">
        <v>6755.6051699327872</v>
      </c>
      <c r="DL201" s="22">
        <v>10514.771649681463</v>
      </c>
      <c r="DM201" s="22">
        <v>3919.1283869345439</v>
      </c>
      <c r="DN201" s="22">
        <v>17674.750331781146</v>
      </c>
      <c r="DO201" s="22">
        <v>3506.3871186668612</v>
      </c>
      <c r="DP201" s="22">
        <v>4043.9983643117375</v>
      </c>
      <c r="DQ201" s="22">
        <v>28737.042856354161</v>
      </c>
      <c r="DR201" s="22">
        <v>12842.661965717793</v>
      </c>
      <c r="DS201" s="22">
        <v>6009.8516324179218</v>
      </c>
      <c r="DT201" s="22">
        <v>4133.003202072171</v>
      </c>
      <c r="DU201" s="22">
        <v>24801.707298957932</v>
      </c>
      <c r="DV201" s="22">
        <v>2342.054832870057</v>
      </c>
      <c r="DW201" s="22">
        <v>2486.6197183098593</v>
      </c>
      <c r="DX201" s="63">
        <v>5611.8563484135166</v>
      </c>
      <c r="DY201" s="63">
        <v>1999.8177358792416</v>
      </c>
      <c r="DZ201" s="22">
        <v>3192.1836681330369</v>
      </c>
      <c r="EA201" s="22">
        <v>958.38138929966556</v>
      </c>
      <c r="EB201" s="22">
        <v>1062.7378600612099</v>
      </c>
      <c r="EC201" s="22">
        <v>1612.5242537366717</v>
      </c>
      <c r="ED201" s="22">
        <v>736.27849669249485</v>
      </c>
      <c r="EE201" s="22">
        <v>583.43659486351521</v>
      </c>
      <c r="EF201" s="22">
        <v>1119.6255185589141</v>
      </c>
      <c r="EG201" s="22">
        <v>621.638933217474</v>
      </c>
      <c r="EH201" s="22">
        <v>763.58009668997033</v>
      </c>
      <c r="EI201" s="22">
        <v>362.47828169380796</v>
      </c>
      <c r="EJ201" s="22">
        <v>623.54297079728553</v>
      </c>
      <c r="EK201" s="22">
        <v>2042.5858518742407</v>
      </c>
      <c r="EL201" s="22">
        <v>1968.6149010015511</v>
      </c>
      <c r="EM201" s="22">
        <v>1687.3856499676506</v>
      </c>
      <c r="EN201" s="22">
        <v>1929.8250582240885</v>
      </c>
      <c r="EO201" s="22">
        <v>1540.9016760129959</v>
      </c>
      <c r="EP201" s="22">
        <v>627.15839156756977</v>
      </c>
      <c r="EQ201" s="22">
        <v>6659.2480306330217</v>
      </c>
      <c r="ER201" s="22">
        <v>1190.6416311633511</v>
      </c>
      <c r="ES201" s="22">
        <v>1209.9656200010959</v>
      </c>
      <c r="ET201" s="22">
        <v>550.79314488253112</v>
      </c>
      <c r="EU201" s="22">
        <v>917.58592155940823</v>
      </c>
      <c r="EV201" s="22">
        <v>1035.8260506154891</v>
      </c>
      <c r="EW201" s="22">
        <v>961.59593930000085</v>
      </c>
      <c r="EX201" s="22">
        <v>1255.1384489447271</v>
      </c>
      <c r="EY201" s="22">
        <v>7565.1127254722869</v>
      </c>
      <c r="EZ201" s="22">
        <v>1074.9822342579291</v>
      </c>
      <c r="FA201" s="22">
        <v>646.14370409410617</v>
      </c>
      <c r="FB201" s="22">
        <v>843.76090837808988</v>
      </c>
      <c r="FC201" s="22">
        <v>990.84181981129996</v>
      </c>
      <c r="FD201" s="22">
        <v>4942.9046611168169</v>
      </c>
      <c r="FE201" s="22">
        <v>2121.9328139310555</v>
      </c>
      <c r="FF201" s="22">
        <v>1214.6674690450538</v>
      </c>
      <c r="FG201" s="22">
        <v>3702.900973826544</v>
      </c>
      <c r="FH201" s="22">
        <v>791.07254743548424</v>
      </c>
      <c r="FI201" s="22">
        <v>1320.4808199507981</v>
      </c>
      <c r="FJ201" s="22">
        <v>876.26748763372962</v>
      </c>
      <c r="FK201" s="22">
        <v>1808.2000784279553</v>
      </c>
      <c r="FL201" s="22">
        <v>1353.96153917117</v>
      </c>
      <c r="FM201" s="22">
        <v>4615.0512894880303</v>
      </c>
      <c r="FN201" s="22">
        <v>1086.8325382099013</v>
      </c>
      <c r="FO201" s="22">
        <v>1180.5770781263357</v>
      </c>
      <c r="FP201" s="22">
        <v>4231.6458750589281</v>
      </c>
      <c r="FQ201" s="22">
        <v>956.44472036811771</v>
      </c>
      <c r="FR201" s="22">
        <v>2421.2302045611609</v>
      </c>
      <c r="FS201" s="22">
        <v>612.95404018533327</v>
      </c>
      <c r="FT201" s="22">
        <v>1177.9099238516935</v>
      </c>
      <c r="FU201" s="22">
        <v>2811.3934769371804</v>
      </c>
      <c r="FV201" s="22">
        <v>605.52470746733002</v>
      </c>
      <c r="FW201" s="22">
        <v>602.7491588670855</v>
      </c>
      <c r="FX201" s="22">
        <v>910.44998451978211</v>
      </c>
      <c r="FY201" s="22">
        <v>1210.6635969805718</v>
      </c>
      <c r="FZ201" s="22">
        <v>1259.903426937321</v>
      </c>
      <c r="GA201" s="63">
        <v>1490.7006021168538</v>
      </c>
      <c r="GB201" s="22"/>
      <c r="GC201" s="63">
        <v>4499.5331247572067</v>
      </c>
      <c r="GF201" s="63"/>
      <c r="GG201" s="63"/>
      <c r="GH201" s="63"/>
    </row>
    <row r="202" spans="1:190" ht="12.75" customHeight="1">
      <c r="A202" s="66">
        <v>1980</v>
      </c>
      <c r="B202" s="22">
        <v>13759.179000595144</v>
      </c>
      <c r="C202" s="22">
        <v>14467.441199171306</v>
      </c>
      <c r="D202" s="22">
        <v>15227.325563577939</v>
      </c>
      <c r="E202" s="22">
        <v>12948.958423779721</v>
      </c>
      <c r="F202" s="22">
        <v>14766.158591907095</v>
      </c>
      <c r="G202" s="22">
        <v>14114.030434326825</v>
      </c>
      <c r="H202" s="22">
        <v>12927.017997410425</v>
      </c>
      <c r="I202" s="22">
        <v>14704.500547621197</v>
      </c>
      <c r="J202" s="22">
        <v>15076.032937750795</v>
      </c>
      <c r="K202" s="24">
        <v>14936.580000890444</v>
      </c>
      <c r="L202" s="22">
        <v>18779.122878756578</v>
      </c>
      <c r="M202" s="22">
        <v>12931.49128103136</v>
      </c>
      <c r="N202" s="63">
        <v>13957.951450768238</v>
      </c>
      <c r="O202" s="22">
        <v>8540.7233166715669</v>
      </c>
      <c r="P202" s="22">
        <v>8971.2165044249396</v>
      </c>
      <c r="Q202" s="22">
        <v>8044.2430812657249</v>
      </c>
      <c r="R202" s="22">
        <v>9202.5097923728863</v>
      </c>
      <c r="S202" s="22">
        <v>10435.981624471493</v>
      </c>
      <c r="T202" s="68">
        <v>13118.197575463153</v>
      </c>
      <c r="U202" s="22">
        <v>14411.839161461148</v>
      </c>
      <c r="V202" s="22">
        <v>12346.734381653863</v>
      </c>
      <c r="W202" s="22">
        <v>16175.706391578196</v>
      </c>
      <c r="X202" s="22">
        <v>18577.36665413365</v>
      </c>
      <c r="Y202" s="63">
        <v>18060.162962875591</v>
      </c>
      <c r="Z202" s="22">
        <v>2347.0841213924064</v>
      </c>
      <c r="AA202" s="22">
        <v>6043.7999070686001</v>
      </c>
      <c r="AB202" s="22">
        <v>7982.0160370616795</v>
      </c>
      <c r="AC202" s="22">
        <v>6306.4550499882362</v>
      </c>
      <c r="AD202" s="22">
        <v>5739.8780922095257</v>
      </c>
      <c r="AE202" s="22">
        <v>4135.4000125773746</v>
      </c>
      <c r="AF202" s="22">
        <v>6297.1912079993972</v>
      </c>
      <c r="AG202" s="63">
        <v>5829.2171104233148</v>
      </c>
      <c r="AH202" s="70">
        <v>4133.4708456314638</v>
      </c>
      <c r="AI202" s="70">
        <v>8861.4222330268567</v>
      </c>
      <c r="AJ202" s="70">
        <v>6583.7576301675717</v>
      </c>
      <c r="AK202" s="70">
        <v>12623.202962888925</v>
      </c>
      <c r="AL202" s="70">
        <v>5013.7902194532035</v>
      </c>
      <c r="AM202" s="70">
        <v>6459.3474027680422</v>
      </c>
      <c r="AN202" s="70">
        <v>1803.2617644105021</v>
      </c>
      <c r="AO202" s="63">
        <v>6297.1912079993972</v>
      </c>
      <c r="AP202" s="22" t="s">
        <v>345</v>
      </c>
      <c r="AQ202" s="22" t="s">
        <v>345</v>
      </c>
      <c r="AR202" s="63" t="s">
        <v>345</v>
      </c>
      <c r="AS202" s="22" t="s">
        <v>345</v>
      </c>
      <c r="AT202" s="22" t="s">
        <v>345</v>
      </c>
      <c r="AU202" s="22" t="s">
        <v>345</v>
      </c>
      <c r="AV202" s="22" t="s">
        <v>345</v>
      </c>
      <c r="AW202" s="22" t="s">
        <v>345</v>
      </c>
      <c r="AX202" s="22" t="s">
        <v>345</v>
      </c>
      <c r="AY202" s="22" t="s">
        <v>345</v>
      </c>
      <c r="AZ202" s="22" t="s">
        <v>345</v>
      </c>
      <c r="BA202" s="22" t="s">
        <v>345</v>
      </c>
      <c r="BB202" s="22" t="s">
        <v>345</v>
      </c>
      <c r="BC202" s="22" t="s">
        <v>345</v>
      </c>
      <c r="BD202" s="22" t="s">
        <v>345</v>
      </c>
      <c r="BE202" s="22" t="s">
        <v>345</v>
      </c>
      <c r="BF202" s="22" t="s">
        <v>345</v>
      </c>
      <c r="BG202" s="22" t="s">
        <v>345</v>
      </c>
      <c r="BH202" s="63">
        <v>6427.2436607242771</v>
      </c>
      <c r="BI202" s="22">
        <v>8205.9798872737883</v>
      </c>
      <c r="BJ202" s="22">
        <v>5195.0333279141605</v>
      </c>
      <c r="BK202" s="22">
        <v>5680.4148631525359</v>
      </c>
      <c r="BL202" s="22">
        <v>4257.2565806766552</v>
      </c>
      <c r="BM202" s="22">
        <v>6320.3940557924598</v>
      </c>
      <c r="BN202" s="22">
        <v>4262.8349046081776</v>
      </c>
      <c r="BO202" s="22">
        <v>6554.6075085324228</v>
      </c>
      <c r="BP202" s="22">
        <v>10139.227743435251</v>
      </c>
      <c r="BQ202" s="63">
        <v>5891.2852801912468</v>
      </c>
      <c r="BR202" s="22">
        <v>2571.9966081622438</v>
      </c>
      <c r="BS202" s="22">
        <v>4910.5659372874197</v>
      </c>
      <c r="BT202" s="22">
        <v>2644.4697101152756</v>
      </c>
      <c r="BU202" s="22">
        <v>2371.65945069692</v>
      </c>
      <c r="BV202" s="22">
        <v>4108.5747642664755</v>
      </c>
      <c r="BW202" s="22">
        <v>2353.8176938850015</v>
      </c>
      <c r="BX202" s="22">
        <v>4004.812030075188</v>
      </c>
      <c r="BY202" s="22">
        <v>1267.5</v>
      </c>
      <c r="BZ202" s="22">
        <v>2061.7647577558687</v>
      </c>
      <c r="CA202" s="22">
        <v>3121.4064230889853</v>
      </c>
      <c r="CB202" s="22">
        <v>2154.120687080017</v>
      </c>
      <c r="CC202" s="22">
        <v>5082.1428571428569</v>
      </c>
      <c r="CD202" s="22">
        <v>3300.6883604505633</v>
      </c>
      <c r="CE202" s="22">
        <v>8182.5172106100099</v>
      </c>
      <c r="CF202" s="22">
        <v>12380.411787846639</v>
      </c>
      <c r="CG202" s="63">
        <v>3385.2840656943058</v>
      </c>
      <c r="CH202" s="22">
        <v>5935.2772504936993</v>
      </c>
      <c r="CI202" s="63">
        <v>5437.4692591093035</v>
      </c>
      <c r="CJ202" s="22">
        <v>1061.0526530341865</v>
      </c>
      <c r="CK202" s="22">
        <v>938.44182621502216</v>
      </c>
      <c r="CL202" s="22">
        <v>1897.7516172675585</v>
      </c>
      <c r="CM202" s="22">
        <v>13427.729937687376</v>
      </c>
      <c r="CN202" s="22">
        <v>2375.5706251697334</v>
      </c>
      <c r="CO202" s="22">
        <v>4114.1013534781241</v>
      </c>
      <c r="CP202" s="22">
        <v>2554.2594055462873</v>
      </c>
      <c r="CQ202" s="22">
        <v>5259.8943107713067</v>
      </c>
      <c r="CR202" s="22">
        <v>548.56109861780783</v>
      </c>
      <c r="CS202" s="22">
        <v>828.18564279800626</v>
      </c>
      <c r="CT202" s="22">
        <v>10502.853982737848</v>
      </c>
      <c r="CU202" s="22">
        <v>3656.7649534100842</v>
      </c>
      <c r="CV202" s="22">
        <v>652.08593514803192</v>
      </c>
      <c r="CW202" s="22">
        <v>1160.6198642025356</v>
      </c>
      <c r="CX202" s="22">
        <v>9057.9560048055009</v>
      </c>
      <c r="CY202" s="22">
        <v>1829.838927681179</v>
      </c>
      <c r="CZ202" s="63">
        <v>1864.7327137900527</v>
      </c>
      <c r="DA202" s="22">
        <v>689.97466872514292</v>
      </c>
      <c r="DB202" s="22">
        <v>828.2495073693882</v>
      </c>
      <c r="DC202" s="22">
        <v>876.05852010182321</v>
      </c>
      <c r="DD202" s="22">
        <v>1057.5199412889954</v>
      </c>
      <c r="DE202" s="22">
        <v>2841.0694495719376</v>
      </c>
      <c r="DF202" s="22">
        <v>757.1599563192558</v>
      </c>
      <c r="DG202" s="22">
        <v>2521.5105430243384</v>
      </c>
      <c r="DH202" s="63">
        <v>1205.4275255416603</v>
      </c>
      <c r="DI202" s="22">
        <v>4388.2464012205755</v>
      </c>
      <c r="DJ202" s="22">
        <v>3973.5157462765997</v>
      </c>
      <c r="DK202" s="22">
        <v>6377.4876676128461</v>
      </c>
      <c r="DL202" s="22">
        <v>10984.255487765851</v>
      </c>
      <c r="DM202" s="22">
        <v>4479.9193527842363</v>
      </c>
      <c r="DN202" s="22">
        <v>13270.94855305634</v>
      </c>
      <c r="DO202" s="22">
        <v>3523.7547062161989</v>
      </c>
      <c r="DP202" s="22">
        <v>4071.9134213190341</v>
      </c>
      <c r="DQ202" s="22">
        <v>28771.256199719799</v>
      </c>
      <c r="DR202" s="22">
        <v>13217.078283955951</v>
      </c>
      <c r="DS202" s="22">
        <v>6507.8737833667064</v>
      </c>
      <c r="DT202" s="22">
        <v>4021.6015934834627</v>
      </c>
      <c r="DU202" s="22">
        <v>27709.370931739475</v>
      </c>
      <c r="DV202" s="22">
        <v>2290.4544972614358</v>
      </c>
      <c r="DW202" s="22">
        <v>2528.4552845528456</v>
      </c>
      <c r="DX202" s="63">
        <v>5397.6044145319338</v>
      </c>
      <c r="DY202" s="63">
        <v>2030.2419419891094</v>
      </c>
      <c r="DZ202" s="22">
        <v>3151.8251982831225</v>
      </c>
      <c r="EA202" s="22">
        <v>961.43008832758915</v>
      </c>
      <c r="EB202" s="22">
        <v>1127.9702869528301</v>
      </c>
      <c r="EC202" s="22">
        <v>1764.5878578717579</v>
      </c>
      <c r="ED202" s="22">
        <v>730.63466626463276</v>
      </c>
      <c r="EE202" s="22">
        <v>603.37054183667385</v>
      </c>
      <c r="EF202" s="22">
        <v>1191.6026668725362</v>
      </c>
      <c r="EG202" s="22">
        <v>840.54457558162539</v>
      </c>
      <c r="EH202" s="22">
        <v>736.71920797903101</v>
      </c>
      <c r="EI202" s="22">
        <v>340.74895337444286</v>
      </c>
      <c r="EJ202" s="22">
        <v>643.48136853843278</v>
      </c>
      <c r="EK202" s="22">
        <v>2324.0005635270686</v>
      </c>
      <c r="EL202" s="22">
        <v>2040.9883340183471</v>
      </c>
      <c r="EM202" s="22">
        <v>1661.2588488239314</v>
      </c>
      <c r="EN202" s="22">
        <v>2069.2899336550095</v>
      </c>
      <c r="EO202" s="22">
        <v>1476.5105914245203</v>
      </c>
      <c r="EP202" s="22">
        <v>648.17048730069973</v>
      </c>
      <c r="EQ202" s="22">
        <v>6776.5805242631131</v>
      </c>
      <c r="ER202" s="22">
        <v>1038.784778259025</v>
      </c>
      <c r="ES202" s="22">
        <v>1157.0662660298819</v>
      </c>
      <c r="ET202" s="22">
        <v>558.46180846044138</v>
      </c>
      <c r="EU202" s="22">
        <v>754.32514087950744</v>
      </c>
      <c r="EV202" s="22">
        <v>1050.8143479977298</v>
      </c>
      <c r="EW202" s="22">
        <v>1005.0147480714797</v>
      </c>
      <c r="EX202" s="22">
        <v>1162.3762236998182</v>
      </c>
      <c r="EY202" s="22">
        <v>7271.5647239398895</v>
      </c>
      <c r="EZ202" s="22">
        <v>1053.6201651623458</v>
      </c>
      <c r="FA202" s="22">
        <v>630.31607571590064</v>
      </c>
      <c r="FB202" s="22">
        <v>732.93774783295726</v>
      </c>
      <c r="FC202" s="22">
        <v>1009.4794817075418</v>
      </c>
      <c r="FD202" s="22">
        <v>4366.7491536803991</v>
      </c>
      <c r="FE202" s="22">
        <v>2272.1497395838678</v>
      </c>
      <c r="FF202" s="22">
        <v>1220.4739893585656</v>
      </c>
      <c r="FG202" s="22">
        <v>3767.4495716307774</v>
      </c>
      <c r="FH202" s="22">
        <v>810.19388038531861</v>
      </c>
      <c r="FI202" s="22">
        <v>1305.0631405774839</v>
      </c>
      <c r="FJ202" s="22">
        <v>952.08387277617226</v>
      </c>
      <c r="FK202" s="22">
        <v>2009.1207704818701</v>
      </c>
      <c r="FL202" s="22">
        <v>1268.1912476636114</v>
      </c>
      <c r="FM202" s="22">
        <v>4443.9012484524428</v>
      </c>
      <c r="FN202" s="22">
        <v>1115.9182186012977</v>
      </c>
      <c r="FO202" s="22">
        <v>1036.4965897449838</v>
      </c>
      <c r="FP202" s="22">
        <v>4390.0367161982049</v>
      </c>
      <c r="FQ202" s="22">
        <v>931.46945353054002</v>
      </c>
      <c r="FR202" s="22">
        <v>2397.1596791625093</v>
      </c>
      <c r="FS202" s="22">
        <v>600.91337692278773</v>
      </c>
      <c r="FT202" s="22">
        <v>1096.5361004229712</v>
      </c>
      <c r="FU202" s="22">
        <v>2943.6168354175848</v>
      </c>
      <c r="FV202" s="22">
        <v>571.88777989711411</v>
      </c>
      <c r="FW202" s="22">
        <v>598.20361815085369</v>
      </c>
      <c r="FX202" s="22">
        <v>910.58734506212807</v>
      </c>
      <c r="FY202" s="22">
        <v>1295.4032709769417</v>
      </c>
      <c r="FZ202" s="22">
        <v>1207.5887418832028</v>
      </c>
      <c r="GA202" s="63">
        <v>1514.5582804264338</v>
      </c>
      <c r="GB202" s="22"/>
      <c r="GC202" s="63">
        <v>4510.7868586267696</v>
      </c>
      <c r="GF202" s="63"/>
      <c r="GG202" s="63"/>
      <c r="GH202" s="63"/>
    </row>
    <row r="203" spans="1:190" ht="12.75" customHeight="1">
      <c r="A203" s="66">
        <v>1981</v>
      </c>
      <c r="B203" s="22">
        <v>13717.923245145268</v>
      </c>
      <c r="C203" s="22">
        <v>14278.754415167878</v>
      </c>
      <c r="D203" s="22">
        <v>15096.146261343198</v>
      </c>
      <c r="E203" s="22">
        <v>13134.056838759625</v>
      </c>
      <c r="F203" s="22">
        <v>14839.906857524504</v>
      </c>
      <c r="G203" s="22">
        <v>14148.598317156628</v>
      </c>
      <c r="H203" s="22">
        <v>13018.322193490614</v>
      </c>
      <c r="I203" s="22">
        <v>14525.079901101</v>
      </c>
      <c r="J203" s="22">
        <v>15169.384798937581</v>
      </c>
      <c r="K203" s="24">
        <v>14916.549385913571</v>
      </c>
      <c r="L203" s="22">
        <v>18956.182057287817</v>
      </c>
      <c r="M203" s="22">
        <v>12747.426302481243</v>
      </c>
      <c r="N203" s="63">
        <v>13954.107542531592</v>
      </c>
      <c r="O203" s="22">
        <v>8716.0945577045932</v>
      </c>
      <c r="P203" s="22">
        <v>8896.0721939286796</v>
      </c>
      <c r="Q203" s="22">
        <v>8114.4526861155127</v>
      </c>
      <c r="R203" s="22">
        <v>9185.7126206596931</v>
      </c>
      <c r="S203" s="22">
        <v>10582.355638239454</v>
      </c>
      <c r="T203" s="68">
        <v>13111.841196889452</v>
      </c>
      <c r="U203" s="22">
        <v>14660.335610315709</v>
      </c>
      <c r="V203" s="22">
        <v>12883.893955328134</v>
      </c>
      <c r="W203" s="22">
        <v>16472.449799196787</v>
      </c>
      <c r="X203" s="22">
        <v>18855.55486999598</v>
      </c>
      <c r="Y203" s="63">
        <v>18339.140844306126</v>
      </c>
      <c r="Z203" s="22">
        <v>2359.6763374177026</v>
      </c>
      <c r="AA203" s="22">
        <v>6186.450814884457</v>
      </c>
      <c r="AB203" s="22">
        <v>7912.4679466996167</v>
      </c>
      <c r="AC203" s="22">
        <v>6350.5552146838481</v>
      </c>
      <c r="AD203" s="22">
        <v>5385.2411219037613</v>
      </c>
      <c r="AE203" s="22">
        <v>4086.7727177435286</v>
      </c>
      <c r="AF203" s="22">
        <v>6339.9211712382948</v>
      </c>
      <c r="AG203" s="63">
        <v>5723.3673423883365</v>
      </c>
      <c r="AH203" s="70">
        <v>4241.8753658263695</v>
      </c>
      <c r="AI203" s="70">
        <v>8921.5186222876437</v>
      </c>
      <c r="AJ203" s="70">
        <v>6677.1558932119433</v>
      </c>
      <c r="AK203" s="70">
        <v>12444.498196482144</v>
      </c>
      <c r="AL203" s="70">
        <v>4790.2789114151155</v>
      </c>
      <c r="AM203" s="70">
        <v>6545.6451878583475</v>
      </c>
      <c r="AN203" s="70">
        <v>1901.2062791714754</v>
      </c>
      <c r="AO203" s="63">
        <v>6339.9211712382948</v>
      </c>
      <c r="AP203" s="22" t="s">
        <v>345</v>
      </c>
      <c r="AQ203" s="22" t="s">
        <v>345</v>
      </c>
      <c r="AR203" s="63" t="s">
        <v>345</v>
      </c>
      <c r="AS203" s="22" t="s">
        <v>345</v>
      </c>
      <c r="AT203" s="22" t="s">
        <v>345</v>
      </c>
      <c r="AU203" s="22" t="s">
        <v>345</v>
      </c>
      <c r="AV203" s="22" t="s">
        <v>345</v>
      </c>
      <c r="AW203" s="22" t="s">
        <v>345</v>
      </c>
      <c r="AX203" s="22" t="s">
        <v>345</v>
      </c>
      <c r="AY203" s="22" t="s">
        <v>345</v>
      </c>
      <c r="AZ203" s="22" t="s">
        <v>345</v>
      </c>
      <c r="BA203" s="22" t="s">
        <v>345</v>
      </c>
      <c r="BB203" s="22" t="s">
        <v>345</v>
      </c>
      <c r="BC203" s="22" t="s">
        <v>345</v>
      </c>
      <c r="BD203" s="22" t="s">
        <v>345</v>
      </c>
      <c r="BE203" s="22" t="s">
        <v>345</v>
      </c>
      <c r="BF203" s="22" t="s">
        <v>345</v>
      </c>
      <c r="BG203" s="22" t="s">
        <v>345</v>
      </c>
      <c r="BH203" s="63">
        <v>6432.6402196171339</v>
      </c>
      <c r="BI203" s="22">
        <v>7606.5585135884639</v>
      </c>
      <c r="BJ203" s="22">
        <v>4849.569813956442</v>
      </c>
      <c r="BK203" s="22">
        <v>5932.445915985566</v>
      </c>
      <c r="BL203" s="22">
        <v>4254.6022414109866</v>
      </c>
      <c r="BM203" s="22">
        <v>6716.8350765678342</v>
      </c>
      <c r="BN203" s="22">
        <v>4342.3755088624494</v>
      </c>
      <c r="BO203" s="22">
        <v>6873.2443820224717</v>
      </c>
      <c r="BP203" s="22">
        <v>9841.1242590870334</v>
      </c>
      <c r="BQ203" s="63">
        <v>5781.3460632053775</v>
      </c>
      <c r="BR203" s="22">
        <v>2547.0567104232396</v>
      </c>
      <c r="BS203" s="22">
        <v>4681.2328589882009</v>
      </c>
      <c r="BT203" s="22">
        <v>2847.4126014533604</v>
      </c>
      <c r="BU203" s="22">
        <v>2412.5835032722239</v>
      </c>
      <c r="BV203" s="22">
        <v>4154.724806628743</v>
      </c>
      <c r="BW203" s="22">
        <v>2185.7795208693333</v>
      </c>
      <c r="BX203" s="22">
        <v>3925.0256260067358</v>
      </c>
      <c r="BY203" s="22">
        <v>1213.0961392884178</v>
      </c>
      <c r="BZ203" s="22">
        <v>2031.3229089244126</v>
      </c>
      <c r="CA203" s="22">
        <v>3162.4606795703803</v>
      </c>
      <c r="CB203" s="22">
        <v>2194.5092805649269</v>
      </c>
      <c r="CC203" s="22">
        <v>5186.0930465232614</v>
      </c>
      <c r="CD203" s="22">
        <v>3494.3580359865814</v>
      </c>
      <c r="CE203" s="22">
        <v>8195.2029164845098</v>
      </c>
      <c r="CF203" s="22">
        <v>12733.514001806685</v>
      </c>
      <c r="CG203" s="63">
        <v>3410.7954724168367</v>
      </c>
      <c r="CH203" s="22">
        <v>5974.6986833368674</v>
      </c>
      <c r="CI203" s="63">
        <v>5354.462235978529</v>
      </c>
      <c r="CJ203" s="22">
        <v>1110.1934777599686</v>
      </c>
      <c r="CK203" s="22">
        <v>976.70809248554917</v>
      </c>
      <c r="CL203" s="22">
        <v>1969.4582787124098</v>
      </c>
      <c r="CM203" s="22">
        <v>13754.451708405097</v>
      </c>
      <c r="CN203" s="22">
        <v>2396.3192793204848</v>
      </c>
      <c r="CO203" s="22">
        <v>4301.8619425147845</v>
      </c>
      <c r="CP203" s="22">
        <v>2653.7396218964986</v>
      </c>
      <c r="CQ203" s="22">
        <v>5488.6997844946682</v>
      </c>
      <c r="CR203" s="22">
        <v>551.02086787847065</v>
      </c>
      <c r="CS203" s="22">
        <v>859.236685967168</v>
      </c>
      <c r="CT203" s="22">
        <v>11202.299648879114</v>
      </c>
      <c r="CU203" s="22">
        <v>3823.8263234698416</v>
      </c>
      <c r="CV203" s="22">
        <v>637.07213557865009</v>
      </c>
      <c r="CW203" s="22">
        <v>1207.3798547450319</v>
      </c>
      <c r="CX203" s="22">
        <v>9450.3046500547443</v>
      </c>
      <c r="CY203" s="22">
        <v>1913.2262883377359</v>
      </c>
      <c r="CZ203" s="63">
        <v>1924.6574488518067</v>
      </c>
      <c r="DA203" s="22">
        <v>763.55756287947577</v>
      </c>
      <c r="DB203" s="22">
        <v>815.52405259240322</v>
      </c>
      <c r="DC203" s="22">
        <v>891.22553400112315</v>
      </c>
      <c r="DD203" s="22">
        <v>1114.7965393906481</v>
      </c>
      <c r="DE203" s="22">
        <v>2841.0019139429755</v>
      </c>
      <c r="DF203" s="22">
        <v>766.86606738684156</v>
      </c>
      <c r="DG203" s="22">
        <v>2473.1327396406732</v>
      </c>
      <c r="DH203" s="63">
        <v>1224.5554039434901</v>
      </c>
      <c r="DI203" s="22">
        <v>4313.1281829512636</v>
      </c>
      <c r="DJ203" s="22">
        <v>3692.5895276373985</v>
      </c>
      <c r="DK203" s="22">
        <v>5041.0700954336353</v>
      </c>
      <c r="DL203" s="22">
        <v>11357.332473990442</v>
      </c>
      <c r="DM203" s="22">
        <v>4502.4341106023958</v>
      </c>
      <c r="DN203" s="22">
        <v>10290.082439795413</v>
      </c>
      <c r="DO203" s="22">
        <v>3362.0513638430448</v>
      </c>
      <c r="DP203" s="22">
        <v>4522.9772518985565</v>
      </c>
      <c r="DQ203" s="22">
        <v>23404.611376794717</v>
      </c>
      <c r="DR203" s="22">
        <v>13420.941480392654</v>
      </c>
      <c r="DS203" s="22">
        <v>6891.2863115515656</v>
      </c>
      <c r="DT203" s="22">
        <v>4086.5034431970748</v>
      </c>
      <c r="DU203" s="22">
        <v>26635.274652171647</v>
      </c>
      <c r="DV203" s="22">
        <v>2363.1854578410594</v>
      </c>
      <c r="DW203" s="22">
        <v>2573.4813847158721</v>
      </c>
      <c r="DX203" s="63">
        <v>5242.1504302006661</v>
      </c>
      <c r="DY203" s="63">
        <v>2080.3317938245914</v>
      </c>
      <c r="DZ203" s="22">
        <v>3131.1414573345987</v>
      </c>
      <c r="EA203" s="22">
        <v>923.45834204269056</v>
      </c>
      <c r="EB203" s="22">
        <v>1156.2117216523004</v>
      </c>
      <c r="EC203" s="22">
        <v>1857.7698842950717</v>
      </c>
      <c r="ED203" s="22">
        <v>744.42818001652427</v>
      </c>
      <c r="EE203" s="22">
        <v>642.07325396174247</v>
      </c>
      <c r="EF203" s="22">
        <v>1350.8173350814618</v>
      </c>
      <c r="EG203" s="22">
        <v>904.34780485657734</v>
      </c>
      <c r="EH203" s="22">
        <v>728.47318169274604</v>
      </c>
      <c r="EI203" s="22">
        <v>344.85508113064628</v>
      </c>
      <c r="EJ203" s="22">
        <v>664.13582195815263</v>
      </c>
      <c r="EK203" s="22">
        <v>2724.8713837087562</v>
      </c>
      <c r="EL203" s="22">
        <v>2034.4192509238628</v>
      </c>
      <c r="EM203" s="22">
        <v>1673.5997894290808</v>
      </c>
      <c r="EN203" s="22">
        <v>2075.58878233837</v>
      </c>
      <c r="EO203" s="22">
        <v>1423.956317288375</v>
      </c>
      <c r="EP203" s="22">
        <v>632.71967078243131</v>
      </c>
      <c r="EQ203" s="22">
        <v>6541.0602030480886</v>
      </c>
      <c r="ER203" s="22">
        <v>997.26039085903051</v>
      </c>
      <c r="ES203" s="22">
        <v>1141.9606008604069</v>
      </c>
      <c r="ET203" s="22">
        <v>550.47836941150842</v>
      </c>
      <c r="EU203" s="22">
        <v>871.06304854647567</v>
      </c>
      <c r="EV203" s="22">
        <v>1033.4019392591349</v>
      </c>
      <c r="EW203" s="22">
        <v>990.31941242594814</v>
      </c>
      <c r="EX203" s="22">
        <v>1155.3325406745942</v>
      </c>
      <c r="EY203" s="22">
        <v>5648.4391263489479</v>
      </c>
      <c r="EZ203" s="22">
        <v>935.9611550168006</v>
      </c>
      <c r="FA203" s="22">
        <v>579.92134566346647</v>
      </c>
      <c r="FB203" s="22">
        <v>696.6061550729446</v>
      </c>
      <c r="FC203" s="22">
        <v>1026.0864127595016</v>
      </c>
      <c r="FD203" s="22">
        <v>4550.4103322898472</v>
      </c>
      <c r="FE203" s="22">
        <v>2169.380256321846</v>
      </c>
      <c r="FF203" s="22">
        <v>1216.5213504449532</v>
      </c>
      <c r="FG203" s="22">
        <v>3825.2729128154401</v>
      </c>
      <c r="FH203" s="22">
        <v>800.67721281714876</v>
      </c>
      <c r="FI203" s="22">
        <v>1164.2370865438706</v>
      </c>
      <c r="FJ203" s="22">
        <v>981.72825769469648</v>
      </c>
      <c r="FK203" s="22">
        <v>1420.5281876341467</v>
      </c>
      <c r="FL203" s="22">
        <v>1218.7153940534777</v>
      </c>
      <c r="FM203" s="22">
        <v>4095.4020733061693</v>
      </c>
      <c r="FN203" s="22">
        <v>1161.5447856187652</v>
      </c>
      <c r="FO203" s="22">
        <v>1112.0642327751852</v>
      </c>
      <c r="FP203" s="22">
        <v>4480.4954958031731</v>
      </c>
      <c r="FQ203" s="22">
        <v>920.1084517749523</v>
      </c>
      <c r="FR203" s="22">
        <v>2481.1309877723183</v>
      </c>
      <c r="FS203" s="22">
        <v>577.3310482220902</v>
      </c>
      <c r="FT203" s="22">
        <v>998.01933055284553</v>
      </c>
      <c r="FU203" s="22">
        <v>3029.6490299603602</v>
      </c>
      <c r="FV203" s="22">
        <v>579.39098739028771</v>
      </c>
      <c r="FW203" s="22">
        <v>595.98505425500389</v>
      </c>
      <c r="FX203" s="22">
        <v>936.01876043375671</v>
      </c>
      <c r="FY203" s="22">
        <v>1407.1458078455851</v>
      </c>
      <c r="FZ203" s="22">
        <v>1157.6242284506568</v>
      </c>
      <c r="GA203" s="63">
        <v>1484.9135157495621</v>
      </c>
      <c r="GB203" s="22"/>
      <c r="GC203" s="63">
        <v>4522.5590735996311</v>
      </c>
      <c r="GF203" s="63"/>
      <c r="GG203" s="63"/>
      <c r="GH203" s="63"/>
    </row>
    <row r="204" spans="1:190" ht="12.75" customHeight="1">
      <c r="A204" s="66">
        <v>1982</v>
      </c>
      <c r="B204" s="22">
        <v>13961.109300237516</v>
      </c>
      <c r="C204" s="22">
        <v>14474.494138420865</v>
      </c>
      <c r="D204" s="22">
        <v>15563.29758236433</v>
      </c>
      <c r="E204" s="22">
        <v>13484.753154850088</v>
      </c>
      <c r="F204" s="22">
        <v>15131.64084241521</v>
      </c>
      <c r="G204" s="22">
        <v>14039.640843244217</v>
      </c>
      <c r="H204" s="22">
        <v>13064.013264836063</v>
      </c>
      <c r="I204" s="22">
        <v>14291.493299174495</v>
      </c>
      <c r="J204" s="22">
        <v>15145.301405013772</v>
      </c>
      <c r="K204" s="24">
        <v>15057.547752262391</v>
      </c>
      <c r="L204" s="22">
        <v>18560.399101687257</v>
      </c>
      <c r="M204" s="22">
        <v>12954.64740105841</v>
      </c>
      <c r="N204" s="63">
        <v>14037.085881142611</v>
      </c>
      <c r="O204" s="22">
        <v>8821.2643678160912</v>
      </c>
      <c r="P204" s="22">
        <v>8879.0862496014906</v>
      </c>
      <c r="Q204" s="22">
        <v>8279.6042455868101</v>
      </c>
      <c r="R204" s="22">
        <v>9293.0026372109241</v>
      </c>
      <c r="S204" s="22">
        <v>10833.221549428861</v>
      </c>
      <c r="T204" s="68">
        <v>13195.103213736682</v>
      </c>
      <c r="U204" s="22">
        <v>14411.819021237303</v>
      </c>
      <c r="V204" s="22">
        <v>12996.269816599315</v>
      </c>
      <c r="W204" s="22">
        <v>15779.405521012304</v>
      </c>
      <c r="X204" s="22">
        <v>18325.120263083551</v>
      </c>
      <c r="Y204" s="63">
        <v>17815.152250671203</v>
      </c>
      <c r="Z204" s="22">
        <v>2372.6509904481672</v>
      </c>
      <c r="AA204" s="22">
        <v>6370.1590419527656</v>
      </c>
      <c r="AB204" s="22">
        <v>8045.4508072033959</v>
      </c>
      <c r="AC204" s="22">
        <v>6583.2146881559529</v>
      </c>
      <c r="AD204" s="22">
        <v>5288.2434001000738</v>
      </c>
      <c r="AE204" s="22">
        <v>4071.9102023991641</v>
      </c>
      <c r="AF204" s="22">
        <v>6324.2008851012706</v>
      </c>
      <c r="AG204" s="63">
        <v>5738.2042478107369</v>
      </c>
      <c r="AH204" s="70">
        <v>4291.9758827726155</v>
      </c>
      <c r="AI204" s="70">
        <v>8847.3652433006446</v>
      </c>
      <c r="AJ204" s="70">
        <v>6606.2647652721425</v>
      </c>
      <c r="AK204" s="70">
        <v>12390.478089725511</v>
      </c>
      <c r="AL204" s="70">
        <v>4887.3363951343972</v>
      </c>
      <c r="AM204" s="70">
        <v>6663.7232713217718</v>
      </c>
      <c r="AN204" s="70">
        <v>1796.9242024860148</v>
      </c>
      <c r="AO204" s="63">
        <v>6324.2008851012706</v>
      </c>
      <c r="AP204" s="22" t="s">
        <v>345</v>
      </c>
      <c r="AQ204" s="22" t="s">
        <v>345</v>
      </c>
      <c r="AR204" s="63" t="s">
        <v>345</v>
      </c>
      <c r="AS204" s="22" t="s">
        <v>345</v>
      </c>
      <c r="AT204" s="22" t="s">
        <v>345</v>
      </c>
      <c r="AU204" s="22" t="s">
        <v>345</v>
      </c>
      <c r="AV204" s="22" t="s">
        <v>345</v>
      </c>
      <c r="AW204" s="22" t="s">
        <v>345</v>
      </c>
      <c r="AX204" s="22" t="s">
        <v>345</v>
      </c>
      <c r="AY204" s="22" t="s">
        <v>345</v>
      </c>
      <c r="AZ204" s="22" t="s">
        <v>345</v>
      </c>
      <c r="BA204" s="22" t="s">
        <v>345</v>
      </c>
      <c r="BB204" s="22" t="s">
        <v>345</v>
      </c>
      <c r="BC204" s="22" t="s">
        <v>345</v>
      </c>
      <c r="BD204" s="22" t="s">
        <v>345</v>
      </c>
      <c r="BE204" s="22" t="s">
        <v>345</v>
      </c>
      <c r="BF204" s="22" t="s">
        <v>345</v>
      </c>
      <c r="BG204" s="22" t="s">
        <v>345</v>
      </c>
      <c r="BH204" s="63">
        <v>6535.9745920164933</v>
      </c>
      <c r="BI204" s="22">
        <v>7245.7551994544829</v>
      </c>
      <c r="BJ204" s="22">
        <v>4762.8266732802176</v>
      </c>
      <c r="BK204" s="22">
        <v>5034.9481747410528</v>
      </c>
      <c r="BL204" s="22">
        <v>4202.4725077265866</v>
      </c>
      <c r="BM204" s="22">
        <v>6513.7229424128991</v>
      </c>
      <c r="BN204" s="22">
        <v>4247.1248555549446</v>
      </c>
      <c r="BO204" s="22">
        <v>5971.6981132075471</v>
      </c>
      <c r="BP204" s="22">
        <v>9356.1352881158327</v>
      </c>
      <c r="BQ204" s="63">
        <v>5585.3755340516109</v>
      </c>
      <c r="BR204" s="22">
        <v>2394.0914079270869</v>
      </c>
      <c r="BS204" s="22">
        <v>4234.5073992510206</v>
      </c>
      <c r="BT204" s="22">
        <v>2890.1167242674187</v>
      </c>
      <c r="BU204" s="22">
        <v>2399.7319484000668</v>
      </c>
      <c r="BV204" s="22">
        <v>4091.0703574039708</v>
      </c>
      <c r="BW204" s="22">
        <v>2083.6345523102</v>
      </c>
      <c r="BX204" s="22">
        <v>3702.9929829586135</v>
      </c>
      <c r="BY204" s="22">
        <v>1152.2426949562628</v>
      </c>
      <c r="BZ204" s="22">
        <v>1928.9004776740262</v>
      </c>
      <c r="CA204" s="22">
        <v>3148.8368187219385</v>
      </c>
      <c r="CB204" s="22">
        <v>2118.5310041575167</v>
      </c>
      <c r="CC204" s="22">
        <v>5362.2549019607841</v>
      </c>
      <c r="CD204" s="22">
        <v>3281.3056379821955</v>
      </c>
      <c r="CE204" s="22">
        <v>7848.1220347294802</v>
      </c>
      <c r="CF204" s="22">
        <v>11775.510204081633</v>
      </c>
      <c r="CG204" s="63">
        <v>3298.9335096231353</v>
      </c>
      <c r="CH204" s="22">
        <v>5998.3020259363875</v>
      </c>
      <c r="CI204" s="63">
        <v>5176.7686085025143</v>
      </c>
      <c r="CJ204" s="22">
        <v>1186.0537189049878</v>
      </c>
      <c r="CK204" s="22">
        <v>985.45903954802259</v>
      </c>
      <c r="CL204" s="22">
        <v>1860.029674210853</v>
      </c>
      <c r="CM204" s="22">
        <v>14078.37040258014</v>
      </c>
      <c r="CN204" s="22">
        <v>2420.7399878451397</v>
      </c>
      <c r="CO204" s="22">
        <v>4557.2903422672025</v>
      </c>
      <c r="CP204" s="22">
        <v>2744.7838457120993</v>
      </c>
      <c r="CQ204" s="22">
        <v>5590.358171639763</v>
      </c>
      <c r="CR204" s="22">
        <v>545.06001079734222</v>
      </c>
      <c r="CS204" s="22">
        <v>889.01639324192467</v>
      </c>
      <c r="CT204" s="22">
        <v>11332.89011302118</v>
      </c>
      <c r="CU204" s="22">
        <v>3954.1117513331674</v>
      </c>
      <c r="CV204" s="22">
        <v>699.11895012353114</v>
      </c>
      <c r="CW204" s="22">
        <v>1255.6905653602123</v>
      </c>
      <c r="CX204" s="22">
        <v>9653.9459528355274</v>
      </c>
      <c r="CY204" s="22">
        <v>1976.6984820871492</v>
      </c>
      <c r="CZ204" s="63">
        <v>1974.5429222414807</v>
      </c>
      <c r="DA204" s="22">
        <v>832.64657715961789</v>
      </c>
      <c r="DB204" s="22">
        <v>852.49995818390369</v>
      </c>
      <c r="DC204" s="22">
        <v>898.81553350242564</v>
      </c>
      <c r="DD204" s="22">
        <v>1175.3772140826591</v>
      </c>
      <c r="DE204" s="22">
        <v>2841.0794084471254</v>
      </c>
      <c r="DF204" s="22">
        <v>810.90544024287203</v>
      </c>
      <c r="DG204" s="22">
        <v>2453.3770548260391</v>
      </c>
      <c r="DH204" s="63">
        <v>1262.5771616492898</v>
      </c>
      <c r="DI204" s="22">
        <v>4414.4795484297592</v>
      </c>
      <c r="DJ204" s="22">
        <v>4099.9254520851855</v>
      </c>
      <c r="DK204" s="22">
        <v>4833.0919177432497</v>
      </c>
      <c r="DL204" s="22">
        <v>11390.273786978483</v>
      </c>
      <c r="DM204" s="22">
        <v>4642.9229017364651</v>
      </c>
      <c r="DN204" s="22">
        <v>8685.4971777611718</v>
      </c>
      <c r="DO204" s="22">
        <v>3134.0329884749062</v>
      </c>
      <c r="DP204" s="22">
        <v>4800.1391482610443</v>
      </c>
      <c r="DQ204" s="22">
        <v>18221.721171089106</v>
      </c>
      <c r="DR204" s="22">
        <v>12882.566460382519</v>
      </c>
      <c r="DS204" s="22">
        <v>6785.7000744215375</v>
      </c>
      <c r="DT204" s="22">
        <v>4181.9954178502257</v>
      </c>
      <c r="DU204" s="22">
        <v>22983.21121757336</v>
      </c>
      <c r="DV204" s="22">
        <v>2336.3150588332405</v>
      </c>
      <c r="DW204" s="22">
        <v>2628.0679672750157</v>
      </c>
      <c r="DX204" s="63">
        <v>5287.5306672351562</v>
      </c>
      <c r="DY204" s="63">
        <v>2133.0561469192612</v>
      </c>
      <c r="DZ204" s="22">
        <v>3227.6483287661122</v>
      </c>
      <c r="EA204" s="22">
        <v>862.00435818005099</v>
      </c>
      <c r="EB204" s="22">
        <v>1242.3490426973019</v>
      </c>
      <c r="EC204" s="22">
        <v>1921.3623835552173</v>
      </c>
      <c r="ED204" s="22">
        <v>742.11151677112582</v>
      </c>
      <c r="EE204" s="22">
        <v>625.44474746590242</v>
      </c>
      <c r="EF204" s="22">
        <v>1416.2970913123593</v>
      </c>
      <c r="EG204" s="22">
        <v>917.12753574284045</v>
      </c>
      <c r="EH204" s="22">
        <v>722.38046490959857</v>
      </c>
      <c r="EI204" s="22">
        <v>346.51235316539032</v>
      </c>
      <c r="EJ204" s="22">
        <v>674.46352184074203</v>
      </c>
      <c r="EK204" s="22">
        <v>2857.3367683189526</v>
      </c>
      <c r="EL204" s="22">
        <v>1964.1599527204037</v>
      </c>
      <c r="EM204" s="22">
        <v>1676.1751598395567</v>
      </c>
      <c r="EN204" s="22">
        <v>2222.5729463753019</v>
      </c>
      <c r="EO204" s="22">
        <v>1411.6427247857139</v>
      </c>
      <c r="EP204" s="22">
        <v>614.84180823166116</v>
      </c>
      <c r="EQ204" s="22">
        <v>6211.2873495998119</v>
      </c>
      <c r="ER204" s="22">
        <v>1088.398609446722</v>
      </c>
      <c r="ES204" s="22">
        <v>1041.8396521792793</v>
      </c>
      <c r="ET204" s="22">
        <v>549.27067157211457</v>
      </c>
      <c r="EU204" s="22">
        <v>902.71436467746696</v>
      </c>
      <c r="EV204" s="22">
        <v>1054.0199898523304</v>
      </c>
      <c r="EW204" s="22">
        <v>1000.932488239912</v>
      </c>
      <c r="EX204" s="22">
        <v>1090.5755162219275</v>
      </c>
      <c r="EY204" s="22">
        <v>5233.7358563237531</v>
      </c>
      <c r="EZ204" s="22">
        <v>893.06832955732409</v>
      </c>
      <c r="FA204" s="22">
        <v>567.36113924073322</v>
      </c>
      <c r="FB204" s="22">
        <v>645.61106322964361</v>
      </c>
      <c r="FC204" s="22">
        <v>983.73998750632484</v>
      </c>
      <c r="FD204" s="22">
        <v>4738.4376631409132</v>
      </c>
      <c r="FE204" s="22">
        <v>2336.929103958516</v>
      </c>
      <c r="FF204" s="22">
        <v>1162.2195184987154</v>
      </c>
      <c r="FG204" s="22">
        <v>3788.5820880168903</v>
      </c>
      <c r="FH204" s="22">
        <v>772.37933882571065</v>
      </c>
      <c r="FI204" s="22">
        <v>1119.4263930568573</v>
      </c>
      <c r="FJ204" s="22">
        <v>1030.2925804105801</v>
      </c>
      <c r="FK204" s="22">
        <v>1755.2225480149752</v>
      </c>
      <c r="FL204" s="22">
        <v>1359.6043142216372</v>
      </c>
      <c r="FM204" s="22">
        <v>3980.5091092164757</v>
      </c>
      <c r="FN204" s="22">
        <v>1157.4294529886404</v>
      </c>
      <c r="FO204" s="22">
        <v>1151.0844634791204</v>
      </c>
      <c r="FP204" s="22">
        <v>4323.0272797694915</v>
      </c>
      <c r="FQ204" s="22">
        <v>1002.6401319742436</v>
      </c>
      <c r="FR204" s="22">
        <v>2548.0092447186844</v>
      </c>
      <c r="FS204" s="22">
        <v>568.15390794172436</v>
      </c>
      <c r="FT204" s="22">
        <v>927.56741779576589</v>
      </c>
      <c r="FU204" s="22">
        <v>2957.3325302083763</v>
      </c>
      <c r="FV204" s="22">
        <v>610.12017523949964</v>
      </c>
      <c r="FW204" s="22">
        <v>576.86022810785903</v>
      </c>
      <c r="FX204" s="22">
        <v>877.33717099627393</v>
      </c>
      <c r="FY204" s="22">
        <v>1404.5657422146517</v>
      </c>
      <c r="FZ204" s="22">
        <v>1117.504502885791</v>
      </c>
      <c r="GA204" s="63">
        <v>1485.7066103658829</v>
      </c>
      <c r="GB204" s="22"/>
      <c r="GC204" s="63">
        <v>4500.1837272134971</v>
      </c>
      <c r="GF204" s="63"/>
      <c r="GG204" s="63"/>
      <c r="GH204" s="63"/>
    </row>
    <row r="205" spans="1:190" ht="12.75" customHeight="1">
      <c r="A205" s="66">
        <v>1983</v>
      </c>
      <c r="B205" s="22">
        <v>14393.949022997273</v>
      </c>
      <c r="C205" s="22">
        <v>14473.919184375862</v>
      </c>
      <c r="D205" s="22">
        <v>15966.221750516252</v>
      </c>
      <c r="E205" s="22">
        <v>13766.872393702606</v>
      </c>
      <c r="F205" s="22">
        <v>15245.114341397128</v>
      </c>
      <c r="G205" s="22">
        <v>14328.856704328653</v>
      </c>
      <c r="H205" s="22">
        <v>13208.597189546079</v>
      </c>
      <c r="I205" s="22">
        <v>14483.253159765085</v>
      </c>
      <c r="J205" s="22">
        <v>15635.782902852028</v>
      </c>
      <c r="K205" s="24">
        <v>15314.508412144029</v>
      </c>
      <c r="L205" s="22">
        <v>18559.859272461636</v>
      </c>
      <c r="M205" s="22">
        <v>13404.466833690942</v>
      </c>
      <c r="N205" s="63">
        <v>14285.253025368038</v>
      </c>
      <c r="O205" s="22">
        <v>8739.7260273972606</v>
      </c>
      <c r="P205" s="22">
        <v>8865.7862394754102</v>
      </c>
      <c r="Q205" s="22">
        <v>8254.6590475943503</v>
      </c>
      <c r="R205" s="22">
        <v>9477.8029196709449</v>
      </c>
      <c r="S205" s="22">
        <v>11024.427096697302</v>
      </c>
      <c r="T205" s="68">
        <v>13416.47071771602</v>
      </c>
      <c r="U205" s="22">
        <v>14238.923638259055</v>
      </c>
      <c r="V205" s="22">
        <v>13184.468999386127</v>
      </c>
      <c r="W205" s="22">
        <v>16076.413304368663</v>
      </c>
      <c r="X205" s="22">
        <v>18920.156391092147</v>
      </c>
      <c r="Y205" s="63">
        <v>18334.870995766072</v>
      </c>
      <c r="Z205" s="22">
        <v>2386.5014616263352</v>
      </c>
      <c r="AA205" s="22">
        <v>6237.074245480675</v>
      </c>
      <c r="AB205" s="22">
        <v>8147.2049110608468</v>
      </c>
      <c r="AC205" s="22">
        <v>6525.4122183189838</v>
      </c>
      <c r="AD205" s="22">
        <v>5497.5967317168343</v>
      </c>
      <c r="AE205" s="22">
        <v>4026.5871757043119</v>
      </c>
      <c r="AF205" s="22">
        <v>6215.2083946553903</v>
      </c>
      <c r="AG205" s="63">
        <v>5769.9415107253626</v>
      </c>
      <c r="AH205" s="70">
        <v>4248.535522215524</v>
      </c>
      <c r="AI205" s="70">
        <v>8662.3203856170203</v>
      </c>
      <c r="AJ205" s="70">
        <v>6362.6604166011448</v>
      </c>
      <c r="AK205" s="70">
        <v>12423.850104740268</v>
      </c>
      <c r="AL205" s="70">
        <v>4773.7722093858965</v>
      </c>
      <c r="AM205" s="70">
        <v>6479.2740810536789</v>
      </c>
      <c r="AN205" s="70">
        <v>1731.7178636792066</v>
      </c>
      <c r="AO205" s="63">
        <v>6215.2083946553903</v>
      </c>
      <c r="AP205" s="22" t="s">
        <v>345</v>
      </c>
      <c r="AQ205" s="22" t="s">
        <v>345</v>
      </c>
      <c r="AR205" s="63" t="s">
        <v>345</v>
      </c>
      <c r="AS205" s="22" t="s">
        <v>345</v>
      </c>
      <c r="AT205" s="22" t="s">
        <v>345</v>
      </c>
      <c r="AU205" s="22" t="s">
        <v>345</v>
      </c>
      <c r="AV205" s="22" t="s">
        <v>345</v>
      </c>
      <c r="AW205" s="22" t="s">
        <v>345</v>
      </c>
      <c r="AX205" s="22" t="s">
        <v>345</v>
      </c>
      <c r="AY205" s="22" t="s">
        <v>345</v>
      </c>
      <c r="AZ205" s="22" t="s">
        <v>345</v>
      </c>
      <c r="BA205" s="22" t="s">
        <v>345</v>
      </c>
      <c r="BB205" s="22" t="s">
        <v>345</v>
      </c>
      <c r="BC205" s="22" t="s">
        <v>345</v>
      </c>
      <c r="BD205" s="22" t="s">
        <v>345</v>
      </c>
      <c r="BE205" s="22" t="s">
        <v>345</v>
      </c>
      <c r="BF205" s="22" t="s">
        <v>345</v>
      </c>
      <c r="BG205" s="22" t="s">
        <v>345</v>
      </c>
      <c r="BH205" s="63">
        <v>6687.2383280195081</v>
      </c>
      <c r="BI205" s="22">
        <v>7387.0534515175932</v>
      </c>
      <c r="BJ205" s="22">
        <v>4498.143376780843</v>
      </c>
      <c r="BK205" s="22">
        <v>4810.2289032158733</v>
      </c>
      <c r="BL205" s="22">
        <v>4175.2240379546656</v>
      </c>
      <c r="BM205" s="22">
        <v>6087.5744506271503</v>
      </c>
      <c r="BN205" s="22">
        <v>3594.1046743047714</v>
      </c>
      <c r="BO205" s="22">
        <v>5583.138173302108</v>
      </c>
      <c r="BP205" s="22">
        <v>8745.4211116262413</v>
      </c>
      <c r="BQ205" s="63">
        <v>5303.0255734780812</v>
      </c>
      <c r="BR205" s="22">
        <v>2249.2633466459047</v>
      </c>
      <c r="BS205" s="22">
        <v>4229.9546214990414</v>
      </c>
      <c r="BT205" s="22">
        <v>2945.4508652970344</v>
      </c>
      <c r="BU205" s="22">
        <v>2449.8853586636096</v>
      </c>
      <c r="BV205" s="22">
        <v>3870.7121964354956</v>
      </c>
      <c r="BW205" s="22">
        <v>2076.0191039763531</v>
      </c>
      <c r="BX205" s="22">
        <v>3504.3816942551121</v>
      </c>
      <c r="BY205" s="22">
        <v>1140.8193123628382</v>
      </c>
      <c r="BZ205" s="22">
        <v>1852.1909469227417</v>
      </c>
      <c r="CA205" s="22">
        <v>3210.4141412564882</v>
      </c>
      <c r="CB205" s="22">
        <v>2167.8803385160404</v>
      </c>
      <c r="CC205" s="22">
        <v>5292.1672272945698</v>
      </c>
      <c r="CD205" s="22">
        <v>3093.1641188347276</v>
      </c>
      <c r="CE205" s="22">
        <v>7796.9717412171358</v>
      </c>
      <c r="CF205" s="22">
        <v>10654.181184668989</v>
      </c>
      <c r="CG205" s="63">
        <v>3217.0048543546</v>
      </c>
      <c r="CH205" s="22">
        <v>6029.2393569934529</v>
      </c>
      <c r="CI205" s="63">
        <v>4933.2925333628791</v>
      </c>
      <c r="CJ205" s="22">
        <v>1257.7436655174301</v>
      </c>
      <c r="CK205" s="22">
        <v>1042.7966804979253</v>
      </c>
      <c r="CL205" s="22">
        <v>1879.8350127554443</v>
      </c>
      <c r="CM205" s="22">
        <v>14306.872890504885</v>
      </c>
      <c r="CN205" s="22">
        <v>2407.1059173246258</v>
      </c>
      <c r="CO205" s="22">
        <v>5006.9656727637184</v>
      </c>
      <c r="CP205" s="22">
        <v>2847.4927026258274</v>
      </c>
      <c r="CQ205" s="22">
        <v>5978.7211234389242</v>
      </c>
      <c r="CR205" s="22">
        <v>558.73047355100482</v>
      </c>
      <c r="CS205" s="22">
        <v>909.85593790418329</v>
      </c>
      <c r="CT205" s="22">
        <v>11796.785841237768</v>
      </c>
      <c r="CU205" s="22">
        <v>4095.8485896166981</v>
      </c>
      <c r="CV205" s="22">
        <v>662.124600642019</v>
      </c>
      <c r="CW205" s="22">
        <v>1302.6324765460784</v>
      </c>
      <c r="CX205" s="22">
        <v>10298.360554545985</v>
      </c>
      <c r="CY205" s="22">
        <v>2050.4972484336495</v>
      </c>
      <c r="CZ205" s="63">
        <v>2041.0028229813047</v>
      </c>
      <c r="DA205" s="22">
        <v>862.54768770810404</v>
      </c>
      <c r="DB205" s="22">
        <v>885.56587459935133</v>
      </c>
      <c r="DC205" s="22">
        <v>904.44448195875032</v>
      </c>
      <c r="DD205" s="22">
        <v>1209.969617795861</v>
      </c>
      <c r="DE205" s="22">
        <v>2840.999464783717</v>
      </c>
      <c r="DF205" s="22">
        <v>836.43898871214776</v>
      </c>
      <c r="DG205" s="22">
        <v>2457.4192400046104</v>
      </c>
      <c r="DH205" s="63">
        <v>1282.1132020323685</v>
      </c>
      <c r="DI205" s="22">
        <v>4541.7691077249256</v>
      </c>
      <c r="DJ205" s="22">
        <v>4459.3983044289089</v>
      </c>
      <c r="DK205" s="22">
        <v>4268.5922664360387</v>
      </c>
      <c r="DL205" s="22">
        <v>11585.666398701742</v>
      </c>
      <c r="DM205" s="22">
        <v>4556.0809103287193</v>
      </c>
      <c r="DN205" s="22">
        <v>8965.9861675574502</v>
      </c>
      <c r="DO205" s="22">
        <v>3099.8766592026404</v>
      </c>
      <c r="DP205" s="22">
        <v>5346.2187788900583</v>
      </c>
      <c r="DQ205" s="22">
        <v>14521.193058560126</v>
      </c>
      <c r="DR205" s="22">
        <v>10863.334950900738</v>
      </c>
      <c r="DS205" s="22">
        <v>6637.6271099294208</v>
      </c>
      <c r="DT205" s="22">
        <v>4229.5185669743096</v>
      </c>
      <c r="DU205" s="22">
        <v>20538.23763547713</v>
      </c>
      <c r="DV205" s="22">
        <v>2400.8597025610952</v>
      </c>
      <c r="DW205" s="22">
        <v>2707.7016373559736</v>
      </c>
      <c r="DX205" s="63">
        <v>5198.4640782854749</v>
      </c>
      <c r="DY205" s="63">
        <v>2191.0965158786885</v>
      </c>
      <c r="DZ205" s="22">
        <v>3288.6017116439125</v>
      </c>
      <c r="EA205" s="22">
        <v>808.08945747793507</v>
      </c>
      <c r="EB205" s="22">
        <v>1152.3816951469666</v>
      </c>
      <c r="EC205" s="22">
        <v>2143.9318675178606</v>
      </c>
      <c r="ED205" s="22">
        <v>715.33987394549354</v>
      </c>
      <c r="EE205" s="22">
        <v>629.5752552822978</v>
      </c>
      <c r="EF205" s="22">
        <v>1471.1655672754287</v>
      </c>
      <c r="EG205" s="22">
        <v>989.56691817519902</v>
      </c>
      <c r="EH205" s="22">
        <v>660.92961165769736</v>
      </c>
      <c r="EI205" s="22">
        <v>381.60092147469743</v>
      </c>
      <c r="EJ205" s="22">
        <v>683.0201938463091</v>
      </c>
      <c r="EK205" s="22">
        <v>2913.038275854085</v>
      </c>
      <c r="EL205" s="22">
        <v>1819.5267101288239</v>
      </c>
      <c r="EM205" s="22">
        <v>1642.6725154915787</v>
      </c>
      <c r="EN205" s="22">
        <v>2321.8455380669734</v>
      </c>
      <c r="EO205" s="22">
        <v>1395.3007073306696</v>
      </c>
      <c r="EP205" s="22">
        <v>627.2813320006411</v>
      </c>
      <c r="EQ205" s="22">
        <v>6104.9775756431827</v>
      </c>
      <c r="ER205" s="22">
        <v>926.2917322649281</v>
      </c>
      <c r="ES205" s="22">
        <v>933.03917352468818</v>
      </c>
      <c r="ET205" s="22">
        <v>544.48176025750126</v>
      </c>
      <c r="EU205" s="22">
        <v>810.56063655478135</v>
      </c>
      <c r="EV205" s="22">
        <v>1020.7905874654184</v>
      </c>
      <c r="EW205" s="22">
        <v>892.46957782812274</v>
      </c>
      <c r="EX205" s="22">
        <v>1051.9652985491416</v>
      </c>
      <c r="EY205" s="22">
        <v>4967.956950304073</v>
      </c>
      <c r="EZ205" s="22">
        <v>874.82186690283686</v>
      </c>
      <c r="FA205" s="22">
        <v>573.06515856472424</v>
      </c>
      <c r="FB205" s="22">
        <v>662.64019394481966</v>
      </c>
      <c r="FC205" s="22">
        <v>1009.4282711345948</v>
      </c>
      <c r="FD205" s="22">
        <v>4708.4525075905412</v>
      </c>
      <c r="FE205" s="22">
        <v>2261.6598250613597</v>
      </c>
      <c r="FF205" s="22">
        <v>1063.2525607699183</v>
      </c>
      <c r="FG205" s="22">
        <v>3576.7609199489293</v>
      </c>
      <c r="FH205" s="22">
        <v>740.21253532914682</v>
      </c>
      <c r="FI205" s="22">
        <v>1022.6181256834564</v>
      </c>
      <c r="FJ205" s="22">
        <v>1057.3664943160925</v>
      </c>
      <c r="FK205" s="22">
        <v>1567.6313883459504</v>
      </c>
      <c r="FL205" s="22">
        <v>1350.7375580096095</v>
      </c>
      <c r="FM205" s="22">
        <v>3878.5703688527474</v>
      </c>
      <c r="FN205" s="22">
        <v>1117.2497679999151</v>
      </c>
      <c r="FO205" s="22">
        <v>1014.5840213831318</v>
      </c>
      <c r="FP205" s="22">
        <v>4111.8829094596658</v>
      </c>
      <c r="FQ205" s="22">
        <v>958.29881779146365</v>
      </c>
      <c r="FR205" s="22">
        <v>2474.1776095506575</v>
      </c>
      <c r="FS205" s="22">
        <v>549.1748778779895</v>
      </c>
      <c r="FT205" s="22">
        <v>847.16944163281892</v>
      </c>
      <c r="FU205" s="22">
        <v>3039.1144938340635</v>
      </c>
      <c r="FV205" s="22">
        <v>636.31189063735508</v>
      </c>
      <c r="FW205" s="22">
        <v>570.08785011884356</v>
      </c>
      <c r="FX205" s="22">
        <v>827.91746877442574</v>
      </c>
      <c r="FY205" s="22">
        <v>1374.3096919104419</v>
      </c>
      <c r="FZ205" s="22">
        <v>1107.8894911121729</v>
      </c>
      <c r="GA205" s="63">
        <v>1450.3973255220897</v>
      </c>
      <c r="GB205" s="22"/>
      <c r="GC205" s="63">
        <v>4539.0055682278489</v>
      </c>
      <c r="GF205" s="63"/>
      <c r="GG205" s="63"/>
      <c r="GH205" s="63"/>
    </row>
    <row r="206" spans="1:190" ht="12.75" customHeight="1">
      <c r="A206" s="66">
        <v>1984</v>
      </c>
      <c r="B206" s="22">
        <v>14439.382314208966</v>
      </c>
      <c r="C206" s="22">
        <v>14832.628129027022</v>
      </c>
      <c r="D206" s="22">
        <v>16675.929876620306</v>
      </c>
      <c r="E206" s="22">
        <v>14106.716637428746</v>
      </c>
      <c r="F206" s="22">
        <v>15381.929381644917</v>
      </c>
      <c r="G206" s="22">
        <v>14783.183629779824</v>
      </c>
      <c r="H206" s="22">
        <v>13634.094930693087</v>
      </c>
      <c r="I206" s="22">
        <v>14899.699875631257</v>
      </c>
      <c r="J206" s="22">
        <v>16512.699864445018</v>
      </c>
      <c r="K206" s="24">
        <v>15908.311777355313</v>
      </c>
      <c r="L206" s="22">
        <v>19037.827864258055</v>
      </c>
      <c r="M206" s="22">
        <v>13720.057238973992</v>
      </c>
      <c r="N206" s="63">
        <v>14649.345356787688</v>
      </c>
      <c r="O206" s="22">
        <v>9055.5398129781806</v>
      </c>
      <c r="P206" s="22">
        <v>9066.8016294654226</v>
      </c>
      <c r="Q206" s="22">
        <v>8088.8082580884293</v>
      </c>
      <c r="R206" s="22">
        <v>9570.9754285531526</v>
      </c>
      <c r="S206" s="22">
        <v>11522.903191342337</v>
      </c>
      <c r="T206" s="68">
        <v>13732.201238680824</v>
      </c>
      <c r="U206" s="22">
        <v>15062.411347517731</v>
      </c>
      <c r="V206" s="22">
        <v>13666.464523953911</v>
      </c>
      <c r="W206" s="22">
        <v>16835.824728229152</v>
      </c>
      <c r="X206" s="22">
        <v>20122.667101821073</v>
      </c>
      <c r="Y206" s="63">
        <v>19466.624447480757</v>
      </c>
      <c r="Z206" s="22">
        <v>2400.0878768305815</v>
      </c>
      <c r="AA206" s="22">
        <v>6430.4107963135984</v>
      </c>
      <c r="AB206" s="22">
        <v>8319.4506887387506</v>
      </c>
      <c r="AC206" s="22">
        <v>6709.6146759409194</v>
      </c>
      <c r="AD206" s="22">
        <v>5650.4816710137693</v>
      </c>
      <c r="AE206" s="22">
        <v>4177.9467476735072</v>
      </c>
      <c r="AF206" s="22">
        <v>6291.854724999378</v>
      </c>
      <c r="AG206" s="63">
        <v>5911.166538900372</v>
      </c>
      <c r="AH206" s="70">
        <v>4292.5159614344157</v>
      </c>
      <c r="AI206" s="70">
        <v>8821.0586368303102</v>
      </c>
      <c r="AJ206" s="70">
        <v>6476.1770053506189</v>
      </c>
      <c r="AK206" s="70">
        <v>12654.043443949049</v>
      </c>
      <c r="AL206" s="70">
        <v>4910.8938591099677</v>
      </c>
      <c r="AM206" s="70">
        <v>6548.5294697367071</v>
      </c>
      <c r="AN206" s="70">
        <v>1650.9967677663817</v>
      </c>
      <c r="AO206" s="63">
        <v>6291.854724999378</v>
      </c>
      <c r="AP206" s="22" t="s">
        <v>345</v>
      </c>
      <c r="AQ206" s="22" t="s">
        <v>345</v>
      </c>
      <c r="AR206" s="63" t="s">
        <v>345</v>
      </c>
      <c r="AS206" s="22" t="s">
        <v>345</v>
      </c>
      <c r="AT206" s="22" t="s">
        <v>345</v>
      </c>
      <c r="AU206" s="22" t="s">
        <v>345</v>
      </c>
      <c r="AV206" s="22" t="s">
        <v>345</v>
      </c>
      <c r="AW206" s="22" t="s">
        <v>345</v>
      </c>
      <c r="AX206" s="22" t="s">
        <v>345</v>
      </c>
      <c r="AY206" s="22" t="s">
        <v>345</v>
      </c>
      <c r="AZ206" s="22" t="s">
        <v>345</v>
      </c>
      <c r="BA206" s="22" t="s">
        <v>345</v>
      </c>
      <c r="BB206" s="22" t="s">
        <v>345</v>
      </c>
      <c r="BC206" s="22" t="s">
        <v>345</v>
      </c>
      <c r="BD206" s="22" t="s">
        <v>345</v>
      </c>
      <c r="BE206" s="22" t="s">
        <v>345</v>
      </c>
      <c r="BF206" s="22" t="s">
        <v>345</v>
      </c>
      <c r="BG206" s="22" t="s">
        <v>345</v>
      </c>
      <c r="BH206" s="63">
        <v>6709.0034729268937</v>
      </c>
      <c r="BI206" s="22">
        <v>7425.8542555654794</v>
      </c>
      <c r="BJ206" s="22">
        <v>4643.2267500129919</v>
      </c>
      <c r="BK206" s="22">
        <v>5010.8884213748725</v>
      </c>
      <c r="BL206" s="22">
        <v>4228.6568600494911</v>
      </c>
      <c r="BM206" s="22">
        <v>6162.4553753484033</v>
      </c>
      <c r="BN206" s="22">
        <v>3675.6614591552261</v>
      </c>
      <c r="BO206" s="22">
        <v>5487.0345744680853</v>
      </c>
      <c r="BP206" s="22">
        <v>8623.0344251669012</v>
      </c>
      <c r="BQ206" s="63">
        <v>5395.7831626193547</v>
      </c>
      <c r="BR206" s="22">
        <v>2234.0324697439773</v>
      </c>
      <c r="BS206" s="22">
        <v>4431.9100640463394</v>
      </c>
      <c r="BT206" s="22">
        <v>3022.4583918187291</v>
      </c>
      <c r="BU206" s="22">
        <v>2402.9157321371354</v>
      </c>
      <c r="BV206" s="22">
        <v>3928.3159877671069</v>
      </c>
      <c r="BW206" s="22">
        <v>2091.4924973292332</v>
      </c>
      <c r="BX206" s="22">
        <v>3431.0298102981028</v>
      </c>
      <c r="BY206" s="22">
        <v>1123.1597845601436</v>
      </c>
      <c r="BZ206" s="22">
        <v>1859.4772305589011</v>
      </c>
      <c r="CA206" s="22">
        <v>3174.1681587231051</v>
      </c>
      <c r="CB206" s="22">
        <v>2073.6707238949389</v>
      </c>
      <c r="CC206" s="22">
        <v>5163.9189825718322</v>
      </c>
      <c r="CD206" s="22">
        <v>3100.0560538116592</v>
      </c>
      <c r="CE206" s="22">
        <v>8282.595087755748</v>
      </c>
      <c r="CF206" s="22">
        <v>11092.386655260907</v>
      </c>
      <c r="CG206" s="63">
        <v>3249.3059940879311</v>
      </c>
      <c r="CH206" s="22">
        <v>6061.0265386947112</v>
      </c>
      <c r="CI206" s="63">
        <v>5014.9312322942715</v>
      </c>
      <c r="CJ206" s="22">
        <v>1395.8594748390519</v>
      </c>
      <c r="CK206" s="22">
        <v>1059.5967523680649</v>
      </c>
      <c r="CL206" s="22">
        <v>1971.1983911782061</v>
      </c>
      <c r="CM206" s="22">
        <v>14772.586962917898</v>
      </c>
      <c r="CN206" s="22">
        <v>2176.4062594681182</v>
      </c>
      <c r="CO206" s="22">
        <v>5374.6225808048312</v>
      </c>
      <c r="CP206" s="22">
        <v>2961.2668184041181</v>
      </c>
      <c r="CQ206" s="22">
        <v>6521.1967438418442</v>
      </c>
      <c r="CR206" s="22">
        <v>575.86630371539331</v>
      </c>
      <c r="CS206" s="22">
        <v>936.26005360990814</v>
      </c>
      <c r="CT206" s="22">
        <v>12845.736304859298</v>
      </c>
      <c r="CU206" s="22">
        <v>4307.5343321174278</v>
      </c>
      <c r="CV206" s="22">
        <v>708.19907716850605</v>
      </c>
      <c r="CW206" s="22">
        <v>1321.4053216786431</v>
      </c>
      <c r="CX206" s="22">
        <v>10937.933442860907</v>
      </c>
      <c r="CY206" s="22">
        <v>2125.0032155765721</v>
      </c>
      <c r="CZ206" s="63">
        <v>2137.6996587483218</v>
      </c>
      <c r="DA206" s="22">
        <v>846.74504735191624</v>
      </c>
      <c r="DB206" s="22">
        <v>925.68613586352478</v>
      </c>
      <c r="DC206" s="22">
        <v>910.89399016860762</v>
      </c>
      <c r="DD206" s="22">
        <v>1246.9735026213925</v>
      </c>
      <c r="DE206" s="22">
        <v>2841.0090129698833</v>
      </c>
      <c r="DF206" s="22">
        <v>890.96634493969236</v>
      </c>
      <c r="DG206" s="22">
        <v>2429.4316435139785</v>
      </c>
      <c r="DH206" s="63">
        <v>1309.0694379649206</v>
      </c>
      <c r="DI206" s="22">
        <v>4556.6983886660573</v>
      </c>
      <c r="DJ206" s="22">
        <v>4360.7686609197954</v>
      </c>
      <c r="DK206" s="22">
        <v>4135.6851075543409</v>
      </c>
      <c r="DL206" s="22">
        <v>11483.925132718663</v>
      </c>
      <c r="DM206" s="22">
        <v>4766.5589058602181</v>
      </c>
      <c r="DN206" s="22">
        <v>9023.9012317909492</v>
      </c>
      <c r="DO206" s="22">
        <v>3164.6460865604404</v>
      </c>
      <c r="DP206" s="22">
        <v>5975.9361381390972</v>
      </c>
      <c r="DQ206" s="22">
        <v>12769.344810051241</v>
      </c>
      <c r="DR206" s="22">
        <v>10252.925629964979</v>
      </c>
      <c r="DS206" s="22">
        <v>6143.0348455952117</v>
      </c>
      <c r="DT206" s="22">
        <v>4366.7360878392992</v>
      </c>
      <c r="DU206" s="22">
        <v>20159.511606988297</v>
      </c>
      <c r="DV206" s="22">
        <v>2422.2929519191875</v>
      </c>
      <c r="DW206" s="22">
        <v>2785.6308411214955</v>
      </c>
      <c r="DX206" s="63">
        <v>5141.4028339082797</v>
      </c>
      <c r="DY206" s="63">
        <v>2278.717532263589</v>
      </c>
      <c r="DZ206" s="22">
        <v>3363.2573657043567</v>
      </c>
      <c r="EA206" s="22">
        <v>790.1969889477225</v>
      </c>
      <c r="EB206" s="22">
        <v>1206.1821036428598</v>
      </c>
      <c r="EC206" s="22">
        <v>2300.2088585927372</v>
      </c>
      <c r="ED206" s="22">
        <v>708.42767741144166</v>
      </c>
      <c r="EE206" s="22">
        <v>614.36536812898839</v>
      </c>
      <c r="EF206" s="22">
        <v>1537.4479964382556</v>
      </c>
      <c r="EG206" s="22">
        <v>1011.1347201415401</v>
      </c>
      <c r="EH206" s="22">
        <v>686.00609552915012</v>
      </c>
      <c r="EI206" s="22">
        <v>385.4592895688786</v>
      </c>
      <c r="EJ206" s="22">
        <v>687.18058107332774</v>
      </c>
      <c r="EK206" s="22">
        <v>3008.1324159747983</v>
      </c>
      <c r="EL206" s="22">
        <v>1696.3658834255348</v>
      </c>
      <c r="EM206" s="22">
        <v>1801.6289086767931</v>
      </c>
      <c r="EN206" s="22">
        <v>2389.6179214006106</v>
      </c>
      <c r="EO206" s="22">
        <v>1678.1243146864481</v>
      </c>
      <c r="EP206" s="22">
        <v>599.78185053515369</v>
      </c>
      <c r="EQ206" s="22">
        <v>6141.9472539562985</v>
      </c>
      <c r="ER206" s="22">
        <v>871.08022782297439</v>
      </c>
      <c r="ES206" s="22">
        <v>959.98475802725704</v>
      </c>
      <c r="ET206" s="22">
        <v>535.1139513480108</v>
      </c>
      <c r="EU206" s="22">
        <v>824.42528976698725</v>
      </c>
      <c r="EV206" s="22">
        <v>1000.3044687130125</v>
      </c>
      <c r="EW206" s="22">
        <v>944.23374571766044</v>
      </c>
      <c r="EX206" s="22">
        <v>1012.3677594614204</v>
      </c>
      <c r="EY206" s="22">
        <v>4397.0625558633019</v>
      </c>
      <c r="EZ206" s="22">
        <v>818.77046841679146</v>
      </c>
      <c r="FA206" s="22">
        <v>580.3149079707598</v>
      </c>
      <c r="FB206" s="22">
        <v>679.92640509226339</v>
      </c>
      <c r="FC206" s="22">
        <v>915.70924107012206</v>
      </c>
      <c r="FD206" s="22">
        <v>4881.5848868316089</v>
      </c>
      <c r="FE206" s="22">
        <v>2293.822236705153</v>
      </c>
      <c r="FF206" s="22">
        <v>1022.4056411125906</v>
      </c>
      <c r="FG206" s="22">
        <v>3425.4621374474077</v>
      </c>
      <c r="FH206" s="22">
        <v>600.32341137066817</v>
      </c>
      <c r="FI206" s="22">
        <v>958.48394182016432</v>
      </c>
      <c r="FJ206" s="22">
        <v>983.07677043876163</v>
      </c>
      <c r="FK206" s="22">
        <v>1406.1696907396454</v>
      </c>
      <c r="FL206" s="22">
        <v>1248.1895313639986</v>
      </c>
      <c r="FM206" s="22">
        <v>3989.0318994974791</v>
      </c>
      <c r="FN206" s="22">
        <v>1108.279213736032</v>
      </c>
      <c r="FO206" s="22">
        <v>1014.1951944581775</v>
      </c>
      <c r="FP206" s="22">
        <v>4185.8392967335431</v>
      </c>
      <c r="FQ206" s="22">
        <v>881.12419255432803</v>
      </c>
      <c r="FR206" s="22">
        <v>2437.1226963122872</v>
      </c>
      <c r="FS206" s="22">
        <v>546.36066227808692</v>
      </c>
      <c r="FT206" s="22">
        <v>842.35309523153637</v>
      </c>
      <c r="FU206" s="22">
        <v>3067.668022047415</v>
      </c>
      <c r="FV206" s="22">
        <v>563.46679535566363</v>
      </c>
      <c r="FW206" s="22">
        <v>585.16284326097218</v>
      </c>
      <c r="FX206" s="22">
        <v>796.47863756166589</v>
      </c>
      <c r="FY206" s="22">
        <v>1296.8963067819864</v>
      </c>
      <c r="FZ206" s="22">
        <v>1128.7307521703317</v>
      </c>
      <c r="GA206" s="63">
        <v>1439.6982719231125</v>
      </c>
      <c r="GB206" s="22"/>
      <c r="GC206" s="63">
        <v>4667.5025630893988</v>
      </c>
      <c r="GF206" s="63"/>
      <c r="GG206" s="63"/>
      <c r="GH206" s="63"/>
    </row>
    <row r="207" spans="1:190" ht="12.75" customHeight="1">
      <c r="A207" s="66">
        <v>1985</v>
      </c>
      <c r="B207" s="22">
        <v>14752.421235761483</v>
      </c>
      <c r="C207" s="22">
        <v>14977.37923758901</v>
      </c>
      <c r="D207" s="22">
        <v>17384.116482595447</v>
      </c>
      <c r="E207" s="22">
        <v>14522.062686169502</v>
      </c>
      <c r="F207" s="22">
        <v>15530.270844397239</v>
      </c>
      <c r="G207" s="22">
        <v>15139.761961741166</v>
      </c>
      <c r="H207" s="22">
        <v>14009.772723763488</v>
      </c>
      <c r="I207" s="22">
        <v>15282.878511225295</v>
      </c>
      <c r="J207" s="22">
        <v>17319.678159731928</v>
      </c>
      <c r="K207" s="24">
        <v>16188.546660380023</v>
      </c>
      <c r="L207" s="22">
        <v>19586.457173240375</v>
      </c>
      <c r="M207" s="22">
        <v>14164.54610577419</v>
      </c>
      <c r="N207" s="63">
        <v>14996.261600481728</v>
      </c>
      <c r="O207" s="22">
        <v>9305.9322033898297</v>
      </c>
      <c r="P207" s="22">
        <v>9315.6951656881065</v>
      </c>
      <c r="Q207" s="22">
        <v>8305.9922450731483</v>
      </c>
      <c r="R207" s="22">
        <v>9721.7705748092503</v>
      </c>
      <c r="S207" s="22">
        <v>11854.939964649235</v>
      </c>
      <c r="T207" s="68">
        <v>14050.068248480202</v>
      </c>
      <c r="U207" s="22">
        <v>15638.35616438356</v>
      </c>
      <c r="V207" s="22">
        <v>13664.259927797835</v>
      </c>
      <c r="W207" s="22">
        <v>17582.068954883274</v>
      </c>
      <c r="X207" s="22">
        <v>20717.322960076497</v>
      </c>
      <c r="Y207" s="63">
        <v>20066.388691858847</v>
      </c>
      <c r="Z207" s="22">
        <v>2412.6488281122411</v>
      </c>
      <c r="AA207" s="22">
        <v>6225.903061650286</v>
      </c>
      <c r="AB207" s="22">
        <v>8367.152164262212</v>
      </c>
      <c r="AC207" s="22">
        <v>6556.5615123566804</v>
      </c>
      <c r="AD207" s="22">
        <v>5660.3989153044467</v>
      </c>
      <c r="AE207" s="22">
        <v>4158.5937158307988</v>
      </c>
      <c r="AF207" s="22">
        <v>6279.260418497769</v>
      </c>
      <c r="AG207" s="63">
        <v>5883.4317398640233</v>
      </c>
      <c r="AH207" s="70">
        <v>4313.0087617674781</v>
      </c>
      <c r="AI207" s="70">
        <v>8811.9311856365748</v>
      </c>
      <c r="AJ207" s="70">
        <v>6353.0209561074316</v>
      </c>
      <c r="AK207" s="70">
        <v>12751.898275632559</v>
      </c>
      <c r="AL207" s="70">
        <v>4896.3247082104563</v>
      </c>
      <c r="AM207" s="70">
        <v>6521.1186547598554</v>
      </c>
      <c r="AN207" s="70">
        <v>1741.8259233393449</v>
      </c>
      <c r="AO207" s="63">
        <v>6279.260418497769</v>
      </c>
      <c r="AP207" s="22" t="s">
        <v>345</v>
      </c>
      <c r="AQ207" s="22" t="s">
        <v>345</v>
      </c>
      <c r="AR207" s="63" t="s">
        <v>345</v>
      </c>
      <c r="AS207" s="22" t="s">
        <v>345</v>
      </c>
      <c r="AT207" s="22" t="s">
        <v>345</v>
      </c>
      <c r="AU207" s="22" t="s">
        <v>345</v>
      </c>
      <c r="AV207" s="22" t="s">
        <v>345</v>
      </c>
      <c r="AW207" s="22" t="s">
        <v>345</v>
      </c>
      <c r="AX207" s="22" t="s">
        <v>345</v>
      </c>
      <c r="AY207" s="22" t="s">
        <v>345</v>
      </c>
      <c r="AZ207" s="22" t="s">
        <v>345</v>
      </c>
      <c r="BA207" s="22" t="s">
        <v>345</v>
      </c>
      <c r="BB207" s="22" t="s">
        <v>345</v>
      </c>
      <c r="BC207" s="22" t="s">
        <v>345</v>
      </c>
      <c r="BD207" s="22" t="s">
        <v>345</v>
      </c>
      <c r="BE207" s="22" t="s">
        <v>345</v>
      </c>
      <c r="BF207" s="22" t="s">
        <v>345</v>
      </c>
      <c r="BG207" s="22" t="s">
        <v>345</v>
      </c>
      <c r="BH207" s="63">
        <v>6708.4570786290251</v>
      </c>
      <c r="BI207" s="22">
        <v>6834.9308815858112</v>
      </c>
      <c r="BJ207" s="22">
        <v>4913.9625278420754</v>
      </c>
      <c r="BK207" s="22">
        <v>5029.5541667596126</v>
      </c>
      <c r="BL207" s="22">
        <v>4271.7493613016004</v>
      </c>
      <c r="BM207" s="22">
        <v>6194.1147410239191</v>
      </c>
      <c r="BN207" s="22">
        <v>3666.0662824207493</v>
      </c>
      <c r="BO207" s="22">
        <v>5559.7609561752988</v>
      </c>
      <c r="BP207" s="22">
        <v>8521.4251099970006</v>
      </c>
      <c r="BQ207" s="63">
        <v>5461.3701354853001</v>
      </c>
      <c r="BR207" s="22">
        <v>2180.8157966346726</v>
      </c>
      <c r="BS207" s="22">
        <v>4340.3303114295741</v>
      </c>
      <c r="BT207" s="22">
        <v>3049.2747864096959</v>
      </c>
      <c r="BU207" s="22">
        <v>2291.8952813920678</v>
      </c>
      <c r="BV207" s="22">
        <v>3994.8538199030149</v>
      </c>
      <c r="BW207" s="22">
        <v>2105.1115040195218</v>
      </c>
      <c r="BX207" s="22">
        <v>3319.7467352592007</v>
      </c>
      <c r="BY207" s="22">
        <v>1104.2804298044741</v>
      </c>
      <c r="BZ207" s="22">
        <v>1874.1503156863928</v>
      </c>
      <c r="CA207" s="22">
        <v>3020.2893750334242</v>
      </c>
      <c r="CB207" s="22">
        <v>1944.2181134440614</v>
      </c>
      <c r="CC207" s="22">
        <v>5295.2029520295209</v>
      </c>
      <c r="CD207" s="22">
        <v>3131.2278791178874</v>
      </c>
      <c r="CE207" s="22">
        <v>8373.1852283754542</v>
      </c>
      <c r="CF207" s="22">
        <v>10459.209419680405</v>
      </c>
      <c r="CG207" s="63">
        <v>3218.7580798093827</v>
      </c>
      <c r="CH207" s="22">
        <v>6097.1872613779669</v>
      </c>
      <c r="CI207" s="63">
        <v>5062.9302409063785</v>
      </c>
      <c r="CJ207" s="22">
        <v>1519.1534099558532</v>
      </c>
      <c r="CK207" s="22">
        <v>1078.6013245033112</v>
      </c>
      <c r="CL207" s="22">
        <v>1984.0917643742155</v>
      </c>
      <c r="CM207" s="22">
        <v>15331.250840808323</v>
      </c>
      <c r="CN207" s="22">
        <v>1966.7559617392985</v>
      </c>
      <c r="CO207" s="22">
        <v>5670.3916090770963</v>
      </c>
      <c r="CP207" s="22">
        <v>3050.1067852907167</v>
      </c>
      <c r="CQ207" s="22">
        <v>6761.959473574263</v>
      </c>
      <c r="CR207" s="22">
        <v>580.09662548638516</v>
      </c>
      <c r="CS207" s="22">
        <v>945.06568081294631</v>
      </c>
      <c r="CT207" s="22">
        <v>12763.278472196767</v>
      </c>
      <c r="CU207" s="22">
        <v>4156.6880401026447</v>
      </c>
      <c r="CV207" s="22">
        <v>733.01239548945716</v>
      </c>
      <c r="CW207" s="22">
        <v>1399.2453046221988</v>
      </c>
      <c r="CX207" s="22">
        <v>10709.855678230857</v>
      </c>
      <c r="CY207" s="22">
        <v>2185.6164802438329</v>
      </c>
      <c r="CZ207" s="63">
        <v>2219.0039104142647</v>
      </c>
      <c r="DA207" s="22">
        <v>818.95042142714669</v>
      </c>
      <c r="DB207" s="22">
        <v>965.72284751448456</v>
      </c>
      <c r="DC207" s="22">
        <v>918.46999687463176</v>
      </c>
      <c r="DD207" s="22">
        <v>1282.1715772020875</v>
      </c>
      <c r="DE207" s="22">
        <v>2840.9613547010999</v>
      </c>
      <c r="DF207" s="22">
        <v>923.25124754821979</v>
      </c>
      <c r="DG207" s="22">
        <v>2467.9592430973494</v>
      </c>
      <c r="DH207" s="63">
        <v>1326.9541922589867</v>
      </c>
      <c r="DI207" s="22">
        <v>4374.0442133282195</v>
      </c>
      <c r="DJ207" s="22">
        <v>4298.8622913515774</v>
      </c>
      <c r="DK207" s="22">
        <v>3932.3953202551279</v>
      </c>
      <c r="DL207" s="22">
        <v>11672.337206071747</v>
      </c>
      <c r="DM207" s="22">
        <v>4754.3646933625632</v>
      </c>
      <c r="DN207" s="22">
        <v>8164.614112982209</v>
      </c>
      <c r="DO207" s="22">
        <v>3244.867364479358</v>
      </c>
      <c r="DP207" s="22">
        <v>6544.950158939876</v>
      </c>
      <c r="DQ207" s="22">
        <v>10388.314638034504</v>
      </c>
      <c r="DR207" s="22">
        <v>9047.565455663449</v>
      </c>
      <c r="DS207" s="22">
        <v>6290.4106027527869</v>
      </c>
      <c r="DT207" s="22">
        <v>4485.4391766043236</v>
      </c>
      <c r="DU207" s="22">
        <v>18545.884250370589</v>
      </c>
      <c r="DV207" s="22">
        <v>2331.8943454730543</v>
      </c>
      <c r="DW207" s="22">
        <v>2856.9826135726303</v>
      </c>
      <c r="DX207" s="63">
        <v>5046.4016166079919</v>
      </c>
      <c r="DY207" s="63">
        <v>2349.5852401149373</v>
      </c>
      <c r="DZ207" s="22">
        <v>3431.0327057615978</v>
      </c>
      <c r="EA207" s="22">
        <v>779.33115166316873</v>
      </c>
      <c r="EB207" s="22">
        <v>1257.3845906785068</v>
      </c>
      <c r="EC207" s="22">
        <v>2386.8203529191373</v>
      </c>
      <c r="ED207" s="22">
        <v>780.37327521331224</v>
      </c>
      <c r="EE207" s="22">
        <v>671.57394774106263</v>
      </c>
      <c r="EF207" s="22">
        <v>1621.7489548955878</v>
      </c>
      <c r="EG207" s="22">
        <v>1081.3936527292913</v>
      </c>
      <c r="EH207" s="22">
        <v>673.12125089089545</v>
      </c>
      <c r="EI207" s="22">
        <v>466.04430046178061</v>
      </c>
      <c r="EJ207" s="22">
        <v>690.31456550335349</v>
      </c>
      <c r="EK207" s="22">
        <v>2787.0631028487401</v>
      </c>
      <c r="EL207" s="22">
        <v>1716.2997029808741</v>
      </c>
      <c r="EM207" s="22">
        <v>1758.4144567660546</v>
      </c>
      <c r="EN207" s="22">
        <v>2470.8832633646552</v>
      </c>
      <c r="EO207" s="22">
        <v>1399.1648062387374</v>
      </c>
      <c r="EP207" s="22">
        <v>551.56289893341932</v>
      </c>
      <c r="EQ207" s="22">
        <v>5817.6989600435099</v>
      </c>
      <c r="ER207" s="22">
        <v>770.4147068340925</v>
      </c>
      <c r="ES207" s="22">
        <v>978.43024449834684</v>
      </c>
      <c r="ET207" s="22">
        <v>519.15100397080755</v>
      </c>
      <c r="EU207" s="22">
        <v>849.91461053937167</v>
      </c>
      <c r="EV207" s="22">
        <v>1005.8148710397468</v>
      </c>
      <c r="EW207" s="22">
        <v>953.0284064834475</v>
      </c>
      <c r="EX207" s="22">
        <v>969.17454033235526</v>
      </c>
      <c r="EY207" s="22">
        <v>3953.0154632583685</v>
      </c>
      <c r="EZ207" s="22">
        <v>813.21359157742006</v>
      </c>
      <c r="FA207" s="22">
        <v>606.49715483253271</v>
      </c>
      <c r="FB207" s="22">
        <v>683.18144569499214</v>
      </c>
      <c r="FC207" s="22">
        <v>920.5935641123541</v>
      </c>
      <c r="FD207" s="22">
        <v>5179.0651134314921</v>
      </c>
      <c r="FE207" s="22">
        <v>2373.9027239499983</v>
      </c>
      <c r="FF207" s="22">
        <v>920.35217840593782</v>
      </c>
      <c r="FG207" s="22">
        <v>3340.9653447144219</v>
      </c>
      <c r="FH207" s="22">
        <v>596.17317185240097</v>
      </c>
      <c r="FI207" s="22">
        <v>1016.6438193236991</v>
      </c>
      <c r="FJ207" s="22">
        <v>1000.072532559467</v>
      </c>
      <c r="FK207" s="22">
        <v>1487.4748929397051</v>
      </c>
      <c r="FL207" s="22">
        <v>1255.0040691073041</v>
      </c>
      <c r="FM207" s="22">
        <v>4324.4832673812161</v>
      </c>
      <c r="FN207" s="22">
        <v>1054.2135280888331</v>
      </c>
      <c r="FO207" s="22">
        <v>1055.3470374646649</v>
      </c>
      <c r="FP207" s="22">
        <v>4006.4852266818766</v>
      </c>
      <c r="FQ207" s="22">
        <v>798.75113423832011</v>
      </c>
      <c r="FR207" s="22">
        <v>2497.2870379795759</v>
      </c>
      <c r="FS207" s="22">
        <v>529.08487301934031</v>
      </c>
      <c r="FT207" s="22">
        <v>851.39074154213631</v>
      </c>
      <c r="FU207" s="22">
        <v>3161.2591897561565</v>
      </c>
      <c r="FV207" s="22">
        <v>555.78273418636581</v>
      </c>
      <c r="FW207" s="22">
        <v>570.10721249156154</v>
      </c>
      <c r="FX207" s="22">
        <v>783.63376081834588</v>
      </c>
      <c r="FY207" s="22">
        <v>1335.2042547107128</v>
      </c>
      <c r="FZ207" s="22">
        <v>1147.8954614272802</v>
      </c>
      <c r="GA207" s="63">
        <v>1443.7446730091156</v>
      </c>
      <c r="GB207" s="22"/>
      <c r="GC207" s="63">
        <v>4747.5193396109025</v>
      </c>
      <c r="GF207" s="63"/>
      <c r="GG207" s="63"/>
      <c r="GH207" s="63"/>
    </row>
    <row r="208" spans="1:190" ht="12.75" customHeight="1">
      <c r="A208" s="66">
        <v>1986</v>
      </c>
      <c r="B208" s="22">
        <v>15080.780979255156</v>
      </c>
      <c r="C208" s="22">
        <v>15195.400433997853</v>
      </c>
      <c r="D208" s="22">
        <v>17993.240548739646</v>
      </c>
      <c r="E208" s="22">
        <v>14819.458956445556</v>
      </c>
      <c r="F208" s="22">
        <v>15833.036579991185</v>
      </c>
      <c r="G208" s="22">
        <v>15469.014161441866</v>
      </c>
      <c r="H208" s="22">
        <v>14408.105278189445</v>
      </c>
      <c r="I208" s="22">
        <v>15617.070555436416</v>
      </c>
      <c r="J208" s="22">
        <v>17882.070235102492</v>
      </c>
      <c r="K208" s="24">
        <v>16505.229560344796</v>
      </c>
      <c r="L208" s="22">
        <v>19786.339697528107</v>
      </c>
      <c r="M208" s="22">
        <v>14741.815746318507</v>
      </c>
      <c r="N208" s="63">
        <v>15380.5298762568</v>
      </c>
      <c r="O208" s="22">
        <v>9264.7931083180338</v>
      </c>
      <c r="P208" s="22">
        <v>9440.0067528390555</v>
      </c>
      <c r="Q208" s="22">
        <v>8641.0062124201759</v>
      </c>
      <c r="R208" s="22">
        <v>9997.9962568548635</v>
      </c>
      <c r="S208" s="22">
        <v>12377.369310168466</v>
      </c>
      <c r="T208" s="68">
        <v>14410.621987602934</v>
      </c>
      <c r="U208" s="22">
        <v>15757.169811320753</v>
      </c>
      <c r="V208" s="22">
        <v>13879.676743489974</v>
      </c>
      <c r="W208" s="22">
        <v>17862.103969653257</v>
      </c>
      <c r="X208" s="22">
        <v>21236.085463351239</v>
      </c>
      <c r="Y208" s="63">
        <v>20536.656013407828</v>
      </c>
      <c r="Z208" s="22">
        <v>2427.979149931321</v>
      </c>
      <c r="AA208" s="22">
        <v>6379.6629036436079</v>
      </c>
      <c r="AB208" s="22">
        <v>8507.2192892625881</v>
      </c>
      <c r="AC208" s="22">
        <v>6699.2656345465875</v>
      </c>
      <c r="AD208" s="22">
        <v>5796.5236151299387</v>
      </c>
      <c r="AE208" s="22">
        <v>4214.955714450256</v>
      </c>
      <c r="AF208" s="22">
        <v>6460.71408638704</v>
      </c>
      <c r="AG208" s="63">
        <v>6009.9325572393136</v>
      </c>
      <c r="AH208" s="70">
        <v>4433.0645496014477</v>
      </c>
      <c r="AI208" s="70">
        <v>9036.536593900446</v>
      </c>
      <c r="AJ208" s="70">
        <v>6720.7678923326948</v>
      </c>
      <c r="AK208" s="70">
        <v>13104.729986706703</v>
      </c>
      <c r="AL208" s="70">
        <v>5031.7617009546766</v>
      </c>
      <c r="AM208" s="70">
        <v>6746.2438761192097</v>
      </c>
      <c r="AN208" s="70">
        <v>1820.5504210181375</v>
      </c>
      <c r="AO208" s="63">
        <v>6460.71408638704</v>
      </c>
      <c r="AP208" s="22" t="s">
        <v>345</v>
      </c>
      <c r="AQ208" s="22" t="s">
        <v>345</v>
      </c>
      <c r="AR208" s="63" t="s">
        <v>345</v>
      </c>
      <c r="AS208" s="22" t="s">
        <v>345</v>
      </c>
      <c r="AT208" s="22" t="s">
        <v>345</v>
      </c>
      <c r="AU208" s="22" t="s">
        <v>345</v>
      </c>
      <c r="AV208" s="22" t="s">
        <v>345</v>
      </c>
      <c r="AW208" s="22" t="s">
        <v>345</v>
      </c>
      <c r="AX208" s="22" t="s">
        <v>345</v>
      </c>
      <c r="AY208" s="22" t="s">
        <v>345</v>
      </c>
      <c r="AZ208" s="22" t="s">
        <v>345</v>
      </c>
      <c r="BA208" s="22" t="s">
        <v>345</v>
      </c>
      <c r="BB208" s="22" t="s">
        <v>345</v>
      </c>
      <c r="BC208" s="22" t="s">
        <v>345</v>
      </c>
      <c r="BD208" s="22" t="s">
        <v>345</v>
      </c>
      <c r="BE208" s="22" t="s">
        <v>345</v>
      </c>
      <c r="BF208" s="22" t="s">
        <v>345</v>
      </c>
      <c r="BG208" s="22" t="s">
        <v>345</v>
      </c>
      <c r="BH208" s="63">
        <v>6922.5462014295363</v>
      </c>
      <c r="BI208" s="22">
        <v>7223.7919409214965</v>
      </c>
      <c r="BJ208" s="22">
        <v>5201.6605323975009</v>
      </c>
      <c r="BK208" s="22">
        <v>5227.4188544536082</v>
      </c>
      <c r="BL208" s="22">
        <v>4435.6578947368416</v>
      </c>
      <c r="BM208" s="22">
        <v>5834.2787188005268</v>
      </c>
      <c r="BN208" s="22">
        <v>3946.0085620750442</v>
      </c>
      <c r="BO208" s="22">
        <v>6014.8465852853842</v>
      </c>
      <c r="BP208" s="22">
        <v>8724.5040317966123</v>
      </c>
      <c r="BQ208" s="63">
        <v>5588.223691130037</v>
      </c>
      <c r="BR208" s="22">
        <v>2074.0397427727248</v>
      </c>
      <c r="BS208" s="22">
        <v>4446.0178083082183</v>
      </c>
      <c r="BT208" s="22">
        <v>3027.7996845425869</v>
      </c>
      <c r="BU208" s="22">
        <v>2310.4189044038667</v>
      </c>
      <c r="BV208" s="22">
        <v>4015.7721053672922</v>
      </c>
      <c r="BW208" s="22">
        <v>2089.2368939113458</v>
      </c>
      <c r="BX208" s="22">
        <v>3222.3785166240409</v>
      </c>
      <c r="BY208" s="22">
        <v>1081.5339436863017</v>
      </c>
      <c r="BZ208" s="22">
        <v>1824.4241409884687</v>
      </c>
      <c r="CA208" s="22">
        <v>3064.3315934782554</v>
      </c>
      <c r="CB208" s="22">
        <v>1861.8259803921569</v>
      </c>
      <c r="CC208" s="22">
        <v>5360.3074141048828</v>
      </c>
      <c r="CD208" s="22">
        <v>3037.820682359164</v>
      </c>
      <c r="CE208" s="22">
        <v>8973.7125593596575</v>
      </c>
      <c r="CF208" s="22">
        <v>9956.9536423841055</v>
      </c>
      <c r="CG208" s="63">
        <v>3210.9790088266536</v>
      </c>
      <c r="CH208" s="22">
        <v>6139.5726653990205</v>
      </c>
      <c r="CI208" s="63">
        <v>5164.7890794204068</v>
      </c>
      <c r="CJ208" s="22">
        <v>1597.0059711845818</v>
      </c>
      <c r="CK208" s="22">
        <v>1101.1543450064851</v>
      </c>
      <c r="CL208" s="22">
        <v>2068.9396896406593</v>
      </c>
      <c r="CM208" s="22">
        <v>15679.381063001287</v>
      </c>
      <c r="CN208" s="22">
        <v>1983.0889253799073</v>
      </c>
      <c r="CO208" s="22">
        <v>6262.9688940651231</v>
      </c>
      <c r="CP208" s="22">
        <v>3170.2601422657694</v>
      </c>
      <c r="CQ208" s="22">
        <v>7477.343265052762</v>
      </c>
      <c r="CR208" s="22">
        <v>591.6024724765997</v>
      </c>
      <c r="CS208" s="22">
        <v>918.60077095865802</v>
      </c>
      <c r="CT208" s="22">
        <v>13959.743691850992</v>
      </c>
      <c r="CU208" s="22">
        <v>4104.50717341571</v>
      </c>
      <c r="CV208" s="22">
        <v>744.84425908817047</v>
      </c>
      <c r="CW208" s="22">
        <v>1444.3734335458989</v>
      </c>
      <c r="CX208" s="22">
        <v>10899.726515952872</v>
      </c>
      <c r="CY208" s="22">
        <v>2262.7543498032028</v>
      </c>
      <c r="CZ208" s="63">
        <v>2292.6125032448836</v>
      </c>
      <c r="DA208" s="22">
        <v>877.66398914557487</v>
      </c>
      <c r="DB208" s="22">
        <v>989.95783210374589</v>
      </c>
      <c r="DC208" s="22">
        <v>920.57752615857066</v>
      </c>
      <c r="DD208" s="22">
        <v>1364.24186911846</v>
      </c>
      <c r="DE208" s="22">
        <v>2840.9174142734755</v>
      </c>
      <c r="DF208" s="22">
        <v>928.64846329480167</v>
      </c>
      <c r="DG208" s="22">
        <v>2522.3437606497087</v>
      </c>
      <c r="DH208" s="63">
        <v>1342.7472307912071</v>
      </c>
      <c r="DI208" s="22">
        <v>4316.0657713441833</v>
      </c>
      <c r="DJ208" s="22">
        <v>3753.5705194915213</v>
      </c>
      <c r="DK208" s="22">
        <v>3758.9411953702952</v>
      </c>
      <c r="DL208" s="22">
        <v>12020.350019595926</v>
      </c>
      <c r="DM208" s="22">
        <v>5001.9763249380439</v>
      </c>
      <c r="DN208" s="22">
        <v>8474.7468597853531</v>
      </c>
      <c r="DO208" s="22">
        <v>3101.4624438975306</v>
      </c>
      <c r="DP208" s="22">
        <v>6442.1410607683047</v>
      </c>
      <c r="DQ208" s="22">
        <v>8081.2488293692386</v>
      </c>
      <c r="DR208" s="22">
        <v>8090.9894205771288</v>
      </c>
      <c r="DS208" s="22">
        <v>5772.3230448495315</v>
      </c>
      <c r="DT208" s="22">
        <v>4695.2713239400155</v>
      </c>
      <c r="DU208" s="22">
        <v>13769.847291201972</v>
      </c>
      <c r="DV208" s="22">
        <v>2310.5551848082946</v>
      </c>
      <c r="DW208" s="22">
        <v>2943.7837837837837</v>
      </c>
      <c r="DX208" s="63">
        <v>4798.9312813853667</v>
      </c>
      <c r="DY208" s="63">
        <v>2403.9461623201501</v>
      </c>
      <c r="DZ208" s="22">
        <v>3301.1815356153506</v>
      </c>
      <c r="EA208" s="22">
        <v>694.18705134015909</v>
      </c>
      <c r="EB208" s="22">
        <v>1246.3301126176618</v>
      </c>
      <c r="EC208" s="22">
        <v>2485.3849647506568</v>
      </c>
      <c r="ED208" s="22">
        <v>878.29666766260573</v>
      </c>
      <c r="EE208" s="22">
        <v>683.88147889887</v>
      </c>
      <c r="EF208" s="22">
        <v>1682.9323200229908</v>
      </c>
      <c r="EG208" s="22">
        <v>1094.144822373951</v>
      </c>
      <c r="EH208" s="22">
        <v>669.71574686332815</v>
      </c>
      <c r="EI208" s="22">
        <v>434.19891833838363</v>
      </c>
      <c r="EJ208" s="22">
        <v>690.29485486833107</v>
      </c>
      <c r="EK208" s="22">
        <v>2519.0627866987561</v>
      </c>
      <c r="EL208" s="22">
        <v>1704.8267329592099</v>
      </c>
      <c r="EM208" s="22">
        <v>1716.6648779521488</v>
      </c>
      <c r="EN208" s="22">
        <v>2460.2595144495422</v>
      </c>
      <c r="EO208" s="22">
        <v>1420.6461242435958</v>
      </c>
      <c r="EP208" s="22">
        <v>576.87240480171965</v>
      </c>
      <c r="EQ208" s="22">
        <v>5356.2156837630064</v>
      </c>
      <c r="ER208" s="22">
        <v>783.35422746125948</v>
      </c>
      <c r="ES208" s="22">
        <v>988.34211299423043</v>
      </c>
      <c r="ET208" s="22">
        <v>515.67008146255591</v>
      </c>
      <c r="EU208" s="22">
        <v>824.11672734741705</v>
      </c>
      <c r="EV208" s="22">
        <v>1040.2888750070467</v>
      </c>
      <c r="EW208" s="22">
        <v>948.0862913669788</v>
      </c>
      <c r="EX208" s="22">
        <v>967.77416483496518</v>
      </c>
      <c r="EY208" s="22">
        <v>3585.5828484529688</v>
      </c>
      <c r="EZ208" s="22">
        <v>795.21952242645773</v>
      </c>
      <c r="FA208" s="22">
        <v>586.61807144669274</v>
      </c>
      <c r="FB208" s="22">
        <v>713.53842987395558</v>
      </c>
      <c r="FC208" s="22">
        <v>950.1245954035129</v>
      </c>
      <c r="FD208" s="22">
        <v>5657.7498715836891</v>
      </c>
      <c r="FE208" s="22">
        <v>2494.5886311003328</v>
      </c>
      <c r="FF208" s="22">
        <v>928.19646039890472</v>
      </c>
      <c r="FG208" s="22">
        <v>3343.6544878714308</v>
      </c>
      <c r="FH208" s="22">
        <v>608.38902129594499</v>
      </c>
      <c r="FI208" s="22">
        <v>1009.6158500937685</v>
      </c>
      <c r="FJ208" s="22">
        <v>1024.7140694307247</v>
      </c>
      <c r="FK208" s="22">
        <v>1471.0916610382762</v>
      </c>
      <c r="FL208" s="22">
        <v>1274.4018294925886</v>
      </c>
      <c r="FM208" s="22">
        <v>4372.185345055198</v>
      </c>
      <c r="FN208" s="22">
        <v>994.58337069043546</v>
      </c>
      <c r="FO208" s="22">
        <v>1050.7932550867642</v>
      </c>
      <c r="FP208" s="22">
        <v>3911.7388334999278</v>
      </c>
      <c r="FQ208" s="22">
        <v>807.46101486809232</v>
      </c>
      <c r="FR208" s="22">
        <v>2494.1473182856062</v>
      </c>
      <c r="FS208" s="22">
        <v>530.02568348268142</v>
      </c>
      <c r="FT208" s="22">
        <v>847.40828657668555</v>
      </c>
      <c r="FU208" s="22">
        <v>3036.6569872058371</v>
      </c>
      <c r="FV208" s="22">
        <v>538.21871890531725</v>
      </c>
      <c r="FW208" s="22">
        <v>579.07856771115303</v>
      </c>
      <c r="FX208" s="22">
        <v>761.63236589647022</v>
      </c>
      <c r="FY208" s="22">
        <v>1321.6499716169699</v>
      </c>
      <c r="FZ208" s="22">
        <v>1166.0524723612562</v>
      </c>
      <c r="GA208" s="63">
        <v>1435.3113184555411</v>
      </c>
      <c r="GB208" s="22"/>
      <c r="GC208" s="63">
        <v>4832.2172614842038</v>
      </c>
      <c r="GF208" s="63"/>
      <c r="GG208" s="63"/>
      <c r="GH208" s="63"/>
    </row>
    <row r="209" spans="1:190" ht="12.75" customHeight="1">
      <c r="A209" s="66">
        <v>1987</v>
      </c>
      <c r="B209" s="22">
        <v>15312.638253847554</v>
      </c>
      <c r="C209" s="22">
        <v>15540.921156612834</v>
      </c>
      <c r="D209" s="22">
        <v>18023.321131322966</v>
      </c>
      <c r="E209" s="22">
        <v>15382.232073173524</v>
      </c>
      <c r="F209" s="22">
        <v>16157.890119145801</v>
      </c>
      <c r="G209" s="22">
        <v>15701.373182413234</v>
      </c>
      <c r="H209" s="22">
        <v>14867.919366683249</v>
      </c>
      <c r="I209" s="22">
        <v>15737.035465676136</v>
      </c>
      <c r="J209" s="22">
        <v>18164.348236951617</v>
      </c>
      <c r="K209" s="24">
        <v>16948.844610159831</v>
      </c>
      <c r="L209" s="22">
        <v>19791.751567156523</v>
      </c>
      <c r="M209" s="22">
        <v>15393.437392618882</v>
      </c>
      <c r="N209" s="63">
        <v>15751.399611502653</v>
      </c>
      <c r="O209" s="22">
        <v>9698.2965620497744</v>
      </c>
      <c r="P209" s="22">
        <v>9374.614641951619</v>
      </c>
      <c r="Q209" s="22">
        <v>9185.1079681086449</v>
      </c>
      <c r="R209" s="22">
        <v>10520.051824167167</v>
      </c>
      <c r="S209" s="22">
        <v>12819.345645092819</v>
      </c>
      <c r="T209" s="68">
        <v>14790.323741222728</v>
      </c>
      <c r="U209" s="22">
        <v>16293.301109252032</v>
      </c>
      <c r="V209" s="22">
        <v>13891.408114558473</v>
      </c>
      <c r="W209" s="22">
        <v>18348.154593083917</v>
      </c>
      <c r="X209" s="22">
        <v>21787.693674127881</v>
      </c>
      <c r="Y209" s="63">
        <v>21072.943304658635</v>
      </c>
      <c r="Z209" s="22">
        <v>2443.2591254138715</v>
      </c>
      <c r="AA209" s="22">
        <v>6382.2911674073339</v>
      </c>
      <c r="AB209" s="22">
        <v>8533.7139616068616</v>
      </c>
      <c r="AC209" s="22">
        <v>6814.3511384945614</v>
      </c>
      <c r="AD209" s="22">
        <v>5682.9565694571402</v>
      </c>
      <c r="AE209" s="22">
        <v>4110.4698857600506</v>
      </c>
      <c r="AF209" s="22">
        <v>6348.4413440425114</v>
      </c>
      <c r="AG209" s="63">
        <v>5945.6333927949509</v>
      </c>
      <c r="AH209" s="70">
        <v>4319.761814739958</v>
      </c>
      <c r="AI209" s="70">
        <v>9016.359639008755</v>
      </c>
      <c r="AJ209" s="70">
        <v>6557.6717825521991</v>
      </c>
      <c r="AK209" s="70">
        <v>12926.108858404574</v>
      </c>
      <c r="AL209" s="70">
        <v>4762.8327160603258</v>
      </c>
      <c r="AM209" s="70">
        <v>6635.8596781704555</v>
      </c>
      <c r="AN209" s="70">
        <v>1739.9002395096318</v>
      </c>
      <c r="AO209" s="63">
        <v>6348.4413440425114</v>
      </c>
      <c r="AP209" s="22" t="s">
        <v>345</v>
      </c>
      <c r="AQ209" s="22" t="s">
        <v>345</v>
      </c>
      <c r="AR209" s="63" t="s">
        <v>345</v>
      </c>
      <c r="AS209" s="22" t="s">
        <v>345</v>
      </c>
      <c r="AT209" s="22" t="s">
        <v>345</v>
      </c>
      <c r="AU209" s="22" t="s">
        <v>345</v>
      </c>
      <c r="AV209" s="22" t="s">
        <v>345</v>
      </c>
      <c r="AW209" s="22" t="s">
        <v>345</v>
      </c>
      <c r="AX209" s="22" t="s">
        <v>345</v>
      </c>
      <c r="AY209" s="22" t="s">
        <v>345</v>
      </c>
      <c r="AZ209" s="22" t="s">
        <v>345</v>
      </c>
      <c r="BA209" s="22" t="s">
        <v>345</v>
      </c>
      <c r="BB209" s="22" t="s">
        <v>345</v>
      </c>
      <c r="BC209" s="22" t="s">
        <v>345</v>
      </c>
      <c r="BD209" s="22" t="s">
        <v>345</v>
      </c>
      <c r="BE209" s="22" t="s">
        <v>345</v>
      </c>
      <c r="BF209" s="22" t="s">
        <v>345</v>
      </c>
      <c r="BG209" s="22" t="s">
        <v>345</v>
      </c>
      <c r="BH209" s="63">
        <v>6952.0020062102203</v>
      </c>
      <c r="BI209" s="22">
        <v>7297.9288537549401</v>
      </c>
      <c r="BJ209" s="22">
        <v>5269.529529389556</v>
      </c>
      <c r="BK209" s="22">
        <v>5480.2437836402169</v>
      </c>
      <c r="BL209" s="22">
        <v>4577.2179627601308</v>
      </c>
      <c r="BM209" s="22">
        <v>5817.9418583236275</v>
      </c>
      <c r="BN209" s="22">
        <v>4192.2090729783031</v>
      </c>
      <c r="BO209" s="22">
        <v>6453.2633650377174</v>
      </c>
      <c r="BP209" s="22">
        <v>8804.9356505701617</v>
      </c>
      <c r="BQ209" s="63">
        <v>5665.101968910074</v>
      </c>
      <c r="BR209" s="22">
        <v>2088.5687651276266</v>
      </c>
      <c r="BS209" s="22">
        <v>4529.9486286752926</v>
      </c>
      <c r="BT209" s="22">
        <v>2982.0886757365174</v>
      </c>
      <c r="BU209" s="22">
        <v>2431.8762205197536</v>
      </c>
      <c r="BV209" s="22">
        <v>3682.369725640307</v>
      </c>
      <c r="BW209" s="22">
        <v>2105.0375098560694</v>
      </c>
      <c r="BX209" s="22">
        <v>3197.794117647059</v>
      </c>
      <c r="BY209" s="22">
        <v>1052.3285351397121</v>
      </c>
      <c r="BZ209" s="22">
        <v>1867.9370559875649</v>
      </c>
      <c r="CA209" s="22">
        <v>3295.7879417486242</v>
      </c>
      <c r="CB209" s="22">
        <v>1804.1853512705529</v>
      </c>
      <c r="CC209" s="22">
        <v>5383.2521045635795</v>
      </c>
      <c r="CD209" s="22">
        <v>3079.3732340097613</v>
      </c>
      <c r="CE209" s="22">
        <v>9329.7426482115679</v>
      </c>
      <c r="CF209" s="22">
        <v>9365.7142857142862</v>
      </c>
      <c r="CG209" s="63">
        <v>3186.668744835169</v>
      </c>
      <c r="CH209" s="22">
        <v>6189.896652168708</v>
      </c>
      <c r="CI209" s="63">
        <v>5222.5087479153717</v>
      </c>
      <c r="CJ209" s="22">
        <v>1737.0536929158191</v>
      </c>
      <c r="CK209" s="22">
        <v>1124.560913705584</v>
      </c>
      <c r="CL209" s="22">
        <v>2138.4319788128782</v>
      </c>
      <c r="CM209" s="22">
        <v>16251.293857282653</v>
      </c>
      <c r="CN209" s="22">
        <v>2018.7273100933462</v>
      </c>
      <c r="CO209" s="22">
        <v>6915.909855364951</v>
      </c>
      <c r="CP209" s="22">
        <v>3420.8057094017649</v>
      </c>
      <c r="CQ209" s="22">
        <v>8597.9729729729734</v>
      </c>
      <c r="CR209" s="22">
        <v>602.23088683196329</v>
      </c>
      <c r="CS209" s="22">
        <v>867.07432236097873</v>
      </c>
      <c r="CT209" s="22">
        <v>15596.533984181244</v>
      </c>
      <c r="CU209" s="22">
        <v>4218.2628040543523</v>
      </c>
      <c r="CV209" s="22">
        <v>754.26768022579904</v>
      </c>
      <c r="CW209" s="22">
        <v>1482.7138710965094</v>
      </c>
      <c r="CX209" s="22">
        <v>11743.206066661131</v>
      </c>
      <c r="CY209" s="22">
        <v>2252.2198129089415</v>
      </c>
      <c r="CZ209" s="63">
        <v>2407.7101651074126</v>
      </c>
      <c r="DA209" s="22">
        <v>725.70170213247695</v>
      </c>
      <c r="DB209" s="22">
        <v>935.44029954137284</v>
      </c>
      <c r="DC209" s="22">
        <v>922.64440741806095</v>
      </c>
      <c r="DD209" s="22">
        <v>1373.6066056185869</v>
      </c>
      <c r="DE209" s="22">
        <v>2841.0565927858393</v>
      </c>
      <c r="DF209" s="22">
        <v>941.11574685907578</v>
      </c>
      <c r="DG209" s="22">
        <v>2546.9298200226799</v>
      </c>
      <c r="DH209" s="63">
        <v>1328.5949004944591</v>
      </c>
      <c r="DI209" s="22">
        <v>4256.5872839096701</v>
      </c>
      <c r="DJ209" s="22">
        <v>3583.5947362223419</v>
      </c>
      <c r="DK209" s="22">
        <v>3796.8434482711718</v>
      </c>
      <c r="DL209" s="22">
        <v>12669.64973868497</v>
      </c>
      <c r="DM209" s="22">
        <v>4963.4254422349395</v>
      </c>
      <c r="DN209" s="22">
        <v>7789.1900846869603</v>
      </c>
      <c r="DO209" s="22">
        <v>2168.7932231494133</v>
      </c>
      <c r="DP209" s="22">
        <v>6712.2342362556028</v>
      </c>
      <c r="DQ209" s="22">
        <v>8041.6221513847631</v>
      </c>
      <c r="DR209" s="22">
        <v>8105.1432179068233</v>
      </c>
      <c r="DS209" s="22">
        <v>5680.5191382263265</v>
      </c>
      <c r="DT209" s="22">
        <v>4998.0217932366832</v>
      </c>
      <c r="DU209" s="22">
        <v>13480.338469490262</v>
      </c>
      <c r="DV209" s="22">
        <v>2329.44457325863</v>
      </c>
      <c r="DW209" s="22">
        <v>3040.1250651380929</v>
      </c>
      <c r="DX209" s="63">
        <v>4838.4608292086787</v>
      </c>
      <c r="DY209" s="63">
        <v>2510.6301394019197</v>
      </c>
      <c r="DZ209" s="22">
        <v>3191.8043561172185</v>
      </c>
      <c r="EA209" s="22">
        <v>759.67240032108066</v>
      </c>
      <c r="EB209" s="22">
        <v>1190.3518736954939</v>
      </c>
      <c r="EC209" s="22">
        <v>2618.8842699780598</v>
      </c>
      <c r="ED209" s="22">
        <v>838.27204166894205</v>
      </c>
      <c r="EE209" s="22">
        <v>694.98046578420769</v>
      </c>
      <c r="EF209" s="22">
        <v>1549.5744575222491</v>
      </c>
      <c r="EG209" s="22">
        <v>1150.8246211535532</v>
      </c>
      <c r="EH209" s="22">
        <v>637.74608238766905</v>
      </c>
      <c r="EI209" s="22">
        <v>409.53223369229846</v>
      </c>
      <c r="EJ209" s="22">
        <v>700.5399568268906</v>
      </c>
      <c r="EK209" s="22">
        <v>2459.6699241970014</v>
      </c>
      <c r="EL209" s="22">
        <v>1618.1899722992641</v>
      </c>
      <c r="EM209" s="22">
        <v>1676.5445114290906</v>
      </c>
      <c r="EN209" s="22">
        <v>2464.979711094888</v>
      </c>
      <c r="EO209" s="22">
        <v>1465.8261039685342</v>
      </c>
      <c r="EP209" s="22">
        <v>614.5032189460386</v>
      </c>
      <c r="EQ209" s="22">
        <v>4546.4333117053657</v>
      </c>
      <c r="ER209" s="22">
        <v>796.507536313022</v>
      </c>
      <c r="ES209" s="22">
        <v>1007.0227696614935</v>
      </c>
      <c r="ET209" s="22">
        <v>519.19389624144947</v>
      </c>
      <c r="EU209" s="22">
        <v>793.05464204692419</v>
      </c>
      <c r="EV209" s="22">
        <v>1064.7654120258101</v>
      </c>
      <c r="EW209" s="22">
        <v>971.9565031050787</v>
      </c>
      <c r="EX209" s="22">
        <v>964.4624872998487</v>
      </c>
      <c r="EY209" s="22">
        <v>3379.6115367863695</v>
      </c>
      <c r="EZ209" s="22">
        <v>789.01884797437731</v>
      </c>
      <c r="FA209" s="22">
        <v>567.99481651107021</v>
      </c>
      <c r="FB209" s="22">
        <v>713.85629911379715</v>
      </c>
      <c r="FC209" s="22">
        <v>956.85413925236867</v>
      </c>
      <c r="FD209" s="22">
        <v>6183.9174293091401</v>
      </c>
      <c r="FE209" s="22">
        <v>2377.9107282585001</v>
      </c>
      <c r="FF209" s="22">
        <v>980.12263658933557</v>
      </c>
      <c r="FG209" s="22">
        <v>3339.2230956105218</v>
      </c>
      <c r="FH209" s="22">
        <v>572.28015259608037</v>
      </c>
      <c r="FI209" s="22">
        <v>976.27086092489242</v>
      </c>
      <c r="FJ209" s="22">
        <v>983.48678895401952</v>
      </c>
      <c r="FK209" s="22">
        <v>1408.8959132987131</v>
      </c>
      <c r="FL209" s="22">
        <v>1284.8357483595667</v>
      </c>
      <c r="FM209" s="22">
        <v>4549.360219381766</v>
      </c>
      <c r="FN209" s="22">
        <v>1023.2015862246016</v>
      </c>
      <c r="FO209" s="22">
        <v>1067.7215623119796</v>
      </c>
      <c r="FP209" s="22">
        <v>3897.3036068952465</v>
      </c>
      <c r="FQ209" s="22">
        <v>808.16180442501582</v>
      </c>
      <c r="FR209" s="22">
        <v>2606.5231648382128</v>
      </c>
      <c r="FS209" s="22">
        <v>539.30383155979155</v>
      </c>
      <c r="FT209" s="22">
        <v>829.34783340534864</v>
      </c>
      <c r="FU209" s="22">
        <v>3163.9050624582769</v>
      </c>
      <c r="FV209" s="22">
        <v>549.83206711799403</v>
      </c>
      <c r="FW209" s="22">
        <v>576.0629479923623</v>
      </c>
      <c r="FX209" s="22">
        <v>754.87627640359744</v>
      </c>
      <c r="FY209" s="22">
        <v>1257.3131235909073</v>
      </c>
      <c r="FZ209" s="22">
        <v>1196.461031583731</v>
      </c>
      <c r="GA209" s="63">
        <v>1418.9393499618382</v>
      </c>
      <c r="GB209" s="22"/>
      <c r="GC209" s="63">
        <v>4931.8596480754404</v>
      </c>
      <c r="GF209" s="63"/>
      <c r="GG209" s="63"/>
      <c r="GH209" s="63"/>
    </row>
    <row r="210" spans="1:190" ht="12.75" customHeight="1">
      <c r="A210" s="66">
        <v>1988</v>
      </c>
      <c r="B210" s="22">
        <v>15754.380613887934</v>
      </c>
      <c r="C210" s="22">
        <v>16251.719951436666</v>
      </c>
      <c r="D210" s="22">
        <v>18224.331496382896</v>
      </c>
      <c r="E210" s="22">
        <v>16087.912727707921</v>
      </c>
      <c r="F210" s="22">
        <v>16789.572963059996</v>
      </c>
      <c r="G210" s="22">
        <v>16160.114781678136</v>
      </c>
      <c r="H210" s="22">
        <v>15484.703010161711</v>
      </c>
      <c r="I210" s="22">
        <v>16043.531010296558</v>
      </c>
      <c r="J210" s="22">
        <v>18059.107969077719</v>
      </c>
      <c r="K210" s="24">
        <v>17232.275478372576</v>
      </c>
      <c r="L210" s="22">
        <v>20242.651077428298</v>
      </c>
      <c r="M210" s="22">
        <v>16109.99642527258</v>
      </c>
      <c r="N210" s="63">
        <v>16306.794215959833</v>
      </c>
      <c r="O210" s="22">
        <v>10234.304170444244</v>
      </c>
      <c r="P210" s="22">
        <v>9783.903650336686</v>
      </c>
      <c r="Q210" s="22">
        <v>9867.73899309226</v>
      </c>
      <c r="R210" s="22">
        <v>11045.995659176613</v>
      </c>
      <c r="S210" s="22">
        <v>13447.813859704975</v>
      </c>
      <c r="T210" s="68">
        <v>15342.827693617393</v>
      </c>
      <c r="U210" s="22">
        <v>16752.256097560978</v>
      </c>
      <c r="V210" s="22">
        <v>13815.828622433801</v>
      </c>
      <c r="W210" s="22">
        <v>18993.076728586937</v>
      </c>
      <c r="X210" s="22">
        <v>22499.441620233243</v>
      </c>
      <c r="Y210" s="63">
        <v>21752.923078866217</v>
      </c>
      <c r="Z210" s="22">
        <v>2458.7291149125576</v>
      </c>
      <c r="AA210" s="22">
        <v>6335.1634042622336</v>
      </c>
      <c r="AB210" s="22">
        <v>8708.7439087177681</v>
      </c>
      <c r="AC210" s="22">
        <v>7030.9704018492776</v>
      </c>
      <c r="AD210" s="22">
        <v>5789.1460081676087</v>
      </c>
      <c r="AE210" s="22">
        <v>4085.4108563693039</v>
      </c>
      <c r="AF210" s="22">
        <v>6200.7341878613825</v>
      </c>
      <c r="AG210" s="63">
        <v>5981.0347382274003</v>
      </c>
      <c r="AH210" s="70">
        <v>4183.2503910187252</v>
      </c>
      <c r="AI210" s="70">
        <v>8917.0305484238233</v>
      </c>
      <c r="AJ210" s="70">
        <v>6275.8701420298785</v>
      </c>
      <c r="AK210" s="70">
        <v>12513.243975702748</v>
      </c>
      <c r="AL210" s="70">
        <v>4579.0825525385553</v>
      </c>
      <c r="AM210" s="70">
        <v>6542.4075801203735</v>
      </c>
      <c r="AN210" s="70">
        <v>1672.5258017787403</v>
      </c>
      <c r="AO210" s="63">
        <v>6200.7341878613825</v>
      </c>
      <c r="AP210" s="22" t="s">
        <v>345</v>
      </c>
      <c r="AQ210" s="22" t="s">
        <v>345</v>
      </c>
      <c r="AR210" s="63" t="s">
        <v>345</v>
      </c>
      <c r="AS210" s="22" t="s">
        <v>345</v>
      </c>
      <c r="AT210" s="22" t="s">
        <v>345</v>
      </c>
      <c r="AU210" s="22" t="s">
        <v>345</v>
      </c>
      <c r="AV210" s="22" t="s">
        <v>345</v>
      </c>
      <c r="AW210" s="22" t="s">
        <v>345</v>
      </c>
      <c r="AX210" s="22" t="s">
        <v>345</v>
      </c>
      <c r="AY210" s="22" t="s">
        <v>345</v>
      </c>
      <c r="AZ210" s="22" t="s">
        <v>345</v>
      </c>
      <c r="BA210" s="22" t="s">
        <v>345</v>
      </c>
      <c r="BB210" s="22" t="s">
        <v>345</v>
      </c>
      <c r="BC210" s="22" t="s">
        <v>345</v>
      </c>
      <c r="BD210" s="22" t="s">
        <v>345</v>
      </c>
      <c r="BE210" s="22" t="s">
        <v>345</v>
      </c>
      <c r="BF210" s="22" t="s">
        <v>345</v>
      </c>
      <c r="BG210" s="22" t="s">
        <v>345</v>
      </c>
      <c r="BH210" s="63">
        <v>7042.5836185760745</v>
      </c>
      <c r="BI210" s="22">
        <v>7054.3630642699154</v>
      </c>
      <c r="BJ210" s="22">
        <v>5154.5522475029647</v>
      </c>
      <c r="BK210" s="22">
        <v>5780.3973938489626</v>
      </c>
      <c r="BL210" s="22">
        <v>4669.4661067786446</v>
      </c>
      <c r="BM210" s="22">
        <v>5770.8794336384017</v>
      </c>
      <c r="BN210" s="22">
        <v>3766.4413326895219</v>
      </c>
      <c r="BO210" s="22">
        <v>6413.2985658409389</v>
      </c>
      <c r="BP210" s="22">
        <v>9080.1039952370538</v>
      </c>
      <c r="BQ210" s="63">
        <v>5591.2652893293507</v>
      </c>
      <c r="BR210" s="22">
        <v>2124.4073845597536</v>
      </c>
      <c r="BS210" s="22">
        <v>4560.9677292578399</v>
      </c>
      <c r="BT210" s="22">
        <v>3010.0912090044635</v>
      </c>
      <c r="BU210" s="22">
        <v>2397.4113840270629</v>
      </c>
      <c r="BV210" s="22">
        <v>3971.3274696850212</v>
      </c>
      <c r="BW210" s="22">
        <v>2106.1184322479508</v>
      </c>
      <c r="BX210" s="22">
        <v>3190.913370998117</v>
      </c>
      <c r="BY210" s="22">
        <v>1038.9847378898473</v>
      </c>
      <c r="BZ210" s="22">
        <v>1898.8759389975858</v>
      </c>
      <c r="CA210" s="22">
        <v>3385.5085300739065</v>
      </c>
      <c r="CB210" s="22">
        <v>1562.4454148471616</v>
      </c>
      <c r="CC210" s="22">
        <v>4455.2562988705477</v>
      </c>
      <c r="CD210" s="22">
        <v>3185.4255053656102</v>
      </c>
      <c r="CE210" s="22">
        <v>9849.806848476197</v>
      </c>
      <c r="CF210" s="22">
        <v>8907.1082390953143</v>
      </c>
      <c r="CG210" s="63">
        <v>3209.6001404249505</v>
      </c>
      <c r="CH210" s="22">
        <v>6236.6557841255144</v>
      </c>
      <c r="CI210" s="63">
        <v>5165.9998481251705</v>
      </c>
      <c r="CJ210" s="22">
        <v>1830.037308352169</v>
      </c>
      <c r="CK210" s="22">
        <v>1215.927950310559</v>
      </c>
      <c r="CL210" s="22">
        <v>2226.8939861418908</v>
      </c>
      <c r="CM210" s="22">
        <v>17184.637844274261</v>
      </c>
      <c r="CN210" s="22">
        <v>2105.3077517960087</v>
      </c>
      <c r="CO210" s="22">
        <v>7620.5895648449959</v>
      </c>
      <c r="CP210" s="22">
        <v>3819.5586880099881</v>
      </c>
      <c r="CQ210" s="22">
        <v>8897.6812474686121</v>
      </c>
      <c r="CR210" s="22">
        <v>605.25763196764399</v>
      </c>
      <c r="CS210" s="22">
        <v>757.16633020793108</v>
      </c>
      <c r="CT210" s="22">
        <v>16715.742127390575</v>
      </c>
      <c r="CU210" s="22">
        <v>4481.5105861955944</v>
      </c>
      <c r="CV210" s="22">
        <v>792.26295162168674</v>
      </c>
      <c r="CW210" s="22">
        <v>1531.5412861581733</v>
      </c>
      <c r="CX210" s="22">
        <v>12717.886734795587</v>
      </c>
      <c r="CY210" s="22">
        <v>2278.8747541202401</v>
      </c>
      <c r="CZ210" s="63">
        <v>2538.8696185505141</v>
      </c>
      <c r="DA210" s="22">
        <v>655.56171081999344</v>
      </c>
      <c r="DB210" s="22">
        <v>924.42920667061662</v>
      </c>
      <c r="DC210" s="22">
        <v>924.90132878244685</v>
      </c>
      <c r="DD210" s="22">
        <v>1404.8233394809447</v>
      </c>
      <c r="DE210" s="22">
        <v>2840.9787528777988</v>
      </c>
      <c r="DF210" s="22">
        <v>976.22932594763984</v>
      </c>
      <c r="DG210" s="22">
        <v>2574.7222641954022</v>
      </c>
      <c r="DH210" s="63">
        <v>1339.3994748651278</v>
      </c>
      <c r="DI210" s="22">
        <v>4267.4293955322</v>
      </c>
      <c r="DJ210" s="22">
        <v>3293.2245582260548</v>
      </c>
      <c r="DK210" s="22">
        <v>2907.5919544148032</v>
      </c>
      <c r="DL210" s="22">
        <v>12708.07753016692</v>
      </c>
      <c r="DM210" s="22">
        <v>4749.9719905462989</v>
      </c>
      <c r="DN210" s="22">
        <v>7727.4439753125453</v>
      </c>
      <c r="DO210" s="22">
        <v>1968.4747112806929</v>
      </c>
      <c r="DP210" s="22">
        <v>6670.496061717824</v>
      </c>
      <c r="DQ210" s="22">
        <v>7836.6541780440366</v>
      </c>
      <c r="DR210" s="22">
        <v>8027.4806761128266</v>
      </c>
      <c r="DS210" s="22">
        <v>6219.108101501517</v>
      </c>
      <c r="DT210" s="22">
        <v>5086.1429354815791</v>
      </c>
      <c r="DU210" s="22">
        <v>12682.235904709305</v>
      </c>
      <c r="DV210" s="22">
        <v>2350.8812878393564</v>
      </c>
      <c r="DW210" s="22">
        <v>3146.65996986439</v>
      </c>
      <c r="DX210" s="63">
        <v>4717.5458047235825</v>
      </c>
      <c r="DY210" s="63">
        <v>2622.8385807415893</v>
      </c>
      <c r="DZ210" s="22">
        <v>3043.111372453669</v>
      </c>
      <c r="EA210" s="22">
        <v>852.88138804171297</v>
      </c>
      <c r="EB210" s="22">
        <v>1189.0660041167673</v>
      </c>
      <c r="EC210" s="22">
        <v>2937.10267442239</v>
      </c>
      <c r="ED210" s="22">
        <v>879.97762833251215</v>
      </c>
      <c r="EE210" s="22">
        <v>702.5480887407947</v>
      </c>
      <c r="EF210" s="22">
        <v>1434.8766899061577</v>
      </c>
      <c r="EG210" s="22">
        <v>1166.0975355340206</v>
      </c>
      <c r="EH210" s="22">
        <v>632.34993400658334</v>
      </c>
      <c r="EI210" s="22">
        <v>459.11509030853216</v>
      </c>
      <c r="EJ210" s="22">
        <v>712.03172796534386</v>
      </c>
      <c r="EK210" s="22">
        <v>2389.1582745452474</v>
      </c>
      <c r="EL210" s="22">
        <v>1532.8630547932387</v>
      </c>
      <c r="EM210" s="22">
        <v>1596.6907240713849</v>
      </c>
      <c r="EN210" s="22">
        <v>2510.2896154684126</v>
      </c>
      <c r="EO210" s="22">
        <v>1529.9346791829353</v>
      </c>
      <c r="EP210" s="22">
        <v>607.80160626925078</v>
      </c>
      <c r="EQ210" s="22">
        <v>4541.7909026077532</v>
      </c>
      <c r="ER210" s="22">
        <v>848.84602845389645</v>
      </c>
      <c r="ES210" s="22">
        <v>1034.2952790855425</v>
      </c>
      <c r="ET210" s="22">
        <v>536.95823086262908</v>
      </c>
      <c r="EU210" s="22">
        <v>805.4682017911116</v>
      </c>
      <c r="EV210" s="22">
        <v>1091.7452077447899</v>
      </c>
      <c r="EW210" s="22">
        <v>1069.7764190150519</v>
      </c>
      <c r="EX210" s="22">
        <v>935.47568233314223</v>
      </c>
      <c r="EY210" s="22">
        <v>3303.3382958791449</v>
      </c>
      <c r="EZ210" s="22">
        <v>777.97353799761117</v>
      </c>
      <c r="FA210" s="22">
        <v>546.5911014746207</v>
      </c>
      <c r="FB210" s="22">
        <v>699.52245237115346</v>
      </c>
      <c r="FC210" s="22">
        <v>969.36633961150153</v>
      </c>
      <c r="FD210" s="22">
        <v>6550.0114703138688</v>
      </c>
      <c r="FE210" s="22">
        <v>2557.8697534263893</v>
      </c>
      <c r="FF210" s="22">
        <v>1066.9269552453266</v>
      </c>
      <c r="FG210" s="22">
        <v>3276.9488684567036</v>
      </c>
      <c r="FH210" s="22">
        <v>589.48299264445222</v>
      </c>
      <c r="FI210" s="22">
        <v>1045.6277904087763</v>
      </c>
      <c r="FJ210" s="22">
        <v>917.80887104746296</v>
      </c>
      <c r="FK210" s="22">
        <v>1401.1156052555054</v>
      </c>
      <c r="FL210" s="22">
        <v>1308.11251060111</v>
      </c>
      <c r="FM210" s="22">
        <v>4690.1706618673506</v>
      </c>
      <c r="FN210" s="22">
        <v>1026.3545486580376</v>
      </c>
      <c r="FO210" s="22">
        <v>1063.7024651185382</v>
      </c>
      <c r="FP210" s="22">
        <v>3963.9938383266522</v>
      </c>
      <c r="FQ210" s="22">
        <v>804.29034545397553</v>
      </c>
      <c r="FR210" s="22">
        <v>2428.6142213981348</v>
      </c>
      <c r="FS210" s="22">
        <v>544.42142649012897</v>
      </c>
      <c r="FT210" s="22">
        <v>836.1608485305718</v>
      </c>
      <c r="FU210" s="22">
        <v>3099.0661994896891</v>
      </c>
      <c r="FV210" s="22">
        <v>565.50546868962977</v>
      </c>
      <c r="FW210" s="22">
        <v>561.20531525780655</v>
      </c>
      <c r="FX210" s="22">
        <v>777.0668509380871</v>
      </c>
      <c r="FY210" s="22">
        <v>1325.5164958917044</v>
      </c>
      <c r="FZ210" s="22">
        <v>1214.8595062756367</v>
      </c>
      <c r="GA210" s="63">
        <v>1438.3563553830461</v>
      </c>
      <c r="GB210" s="22"/>
      <c r="GC210" s="63">
        <v>5056.3391293075383</v>
      </c>
      <c r="GF210" s="63"/>
      <c r="GG210" s="63"/>
      <c r="GH210" s="63"/>
    </row>
    <row r="211" spans="1:190" ht="12.75" customHeight="1">
      <c r="A211" s="66">
        <v>1989</v>
      </c>
      <c r="B211" s="22">
        <v>16359.894339972896</v>
      </c>
      <c r="C211" s="22">
        <v>16743.919642548975</v>
      </c>
      <c r="D211" s="22">
        <v>18261.334962659228</v>
      </c>
      <c r="E211" s="22">
        <v>16945.69265407891</v>
      </c>
      <c r="F211" s="22">
        <v>17299.70080074713</v>
      </c>
      <c r="G211" s="22">
        <v>16558.120973976776</v>
      </c>
      <c r="H211" s="22">
        <v>15996.877351064415</v>
      </c>
      <c r="I211" s="22">
        <v>16695.235548313423</v>
      </c>
      <c r="J211" s="22">
        <v>18156.699661229533</v>
      </c>
      <c r="K211" s="24">
        <v>17524.055039243372</v>
      </c>
      <c r="L211" s="22">
        <v>20935.284527458756</v>
      </c>
      <c r="M211" s="22">
        <v>16413.722920989137</v>
      </c>
      <c r="N211" s="63">
        <v>16751.255542272669</v>
      </c>
      <c r="O211" s="22">
        <v>10879.824661277467</v>
      </c>
      <c r="P211" s="22">
        <v>10111.392301584177</v>
      </c>
      <c r="Q211" s="22">
        <v>10371.911249525981</v>
      </c>
      <c r="R211" s="22">
        <v>11581.576550095993</v>
      </c>
      <c r="S211" s="22">
        <v>14073.776613511578</v>
      </c>
      <c r="T211" s="68">
        <v>15799.928680281981</v>
      </c>
      <c r="U211" s="22">
        <v>17194.412804987711</v>
      </c>
      <c r="V211" s="22">
        <v>13869.15334517466</v>
      </c>
      <c r="W211" s="22">
        <v>19108.487068697887</v>
      </c>
      <c r="X211" s="22">
        <v>23059.278193599523</v>
      </c>
      <c r="Y211" s="63">
        <v>22255.132867784108</v>
      </c>
      <c r="Z211" s="22">
        <v>2477.2712671923969</v>
      </c>
      <c r="AA211" s="22">
        <v>6216.0785186384564</v>
      </c>
      <c r="AB211" s="22">
        <v>8767.7843152566638</v>
      </c>
      <c r="AC211" s="22">
        <v>6902.9099662465069</v>
      </c>
      <c r="AD211" s="22">
        <v>5683.8096246910891</v>
      </c>
      <c r="AE211" s="22">
        <v>3940.6124739924012</v>
      </c>
      <c r="AF211" s="22">
        <v>6202.7719322907778</v>
      </c>
      <c r="AG211" s="63">
        <v>5906.7386917649301</v>
      </c>
      <c r="AH211" s="70">
        <v>4210.3212013779221</v>
      </c>
      <c r="AI211" s="70">
        <v>8743.6606878988114</v>
      </c>
      <c r="AJ211" s="70">
        <v>6472.0714605588846</v>
      </c>
      <c r="AK211" s="70">
        <v>12382.6852437588</v>
      </c>
      <c r="AL211" s="70">
        <v>4566.3169176257625</v>
      </c>
      <c r="AM211" s="70">
        <v>6682.2084080908535</v>
      </c>
      <c r="AN211" s="70">
        <v>1591.8688557416801</v>
      </c>
      <c r="AO211" s="63">
        <v>6202.7719322907778</v>
      </c>
      <c r="AP211" s="22" t="s">
        <v>345</v>
      </c>
      <c r="AQ211" s="22" t="s">
        <v>345</v>
      </c>
      <c r="AR211" s="63" t="s">
        <v>345</v>
      </c>
      <c r="AS211" s="22" t="s">
        <v>345</v>
      </c>
      <c r="AT211" s="22" t="s">
        <v>345</v>
      </c>
      <c r="AU211" s="22" t="s">
        <v>345</v>
      </c>
      <c r="AV211" s="22" t="s">
        <v>345</v>
      </c>
      <c r="AW211" s="22" t="s">
        <v>345</v>
      </c>
      <c r="AX211" s="22" t="s">
        <v>345</v>
      </c>
      <c r="AY211" s="22" t="s">
        <v>345</v>
      </c>
      <c r="AZ211" s="22" t="s">
        <v>345</v>
      </c>
      <c r="BA211" s="22" t="s">
        <v>345</v>
      </c>
      <c r="BB211" s="22" t="s">
        <v>345</v>
      </c>
      <c r="BC211" s="22" t="s">
        <v>345</v>
      </c>
      <c r="BD211" s="22" t="s">
        <v>345</v>
      </c>
      <c r="BE211" s="22" t="s">
        <v>345</v>
      </c>
      <c r="BF211" s="22" t="s">
        <v>345</v>
      </c>
      <c r="BG211" s="22" t="s">
        <v>345</v>
      </c>
      <c r="BH211" s="63">
        <v>7111.7780838065228</v>
      </c>
      <c r="BI211" s="22">
        <v>6520.1092963281344</v>
      </c>
      <c r="BJ211" s="22">
        <v>5223.6796964865898</v>
      </c>
      <c r="BK211" s="22">
        <v>6282.8974423662994</v>
      </c>
      <c r="BL211" s="22">
        <v>4726.0965115919143</v>
      </c>
      <c r="BM211" s="22">
        <v>5898.8324805801676</v>
      </c>
      <c r="BN211" s="22">
        <v>3237.0100704458418</v>
      </c>
      <c r="BO211" s="22">
        <v>6454.015544041451</v>
      </c>
      <c r="BP211" s="22">
        <v>8093.9605390180805</v>
      </c>
      <c r="BQ211" s="63">
        <v>5541.0229951900237</v>
      </c>
      <c r="BR211" s="22">
        <v>2138.3638986258266</v>
      </c>
      <c r="BS211" s="22">
        <v>4698.3622309546408</v>
      </c>
      <c r="BT211" s="22">
        <v>2990.7763259031512</v>
      </c>
      <c r="BU211" s="22">
        <v>2647.2198213771248</v>
      </c>
      <c r="BV211" s="22">
        <v>3888.3701499069684</v>
      </c>
      <c r="BW211" s="22">
        <v>2091.7065063217747</v>
      </c>
      <c r="BX211" s="22">
        <v>3227.4653533386781</v>
      </c>
      <c r="BY211" s="22">
        <v>1027.9356829624817</v>
      </c>
      <c r="BZ211" s="22">
        <v>1910.8225517451779</v>
      </c>
      <c r="CA211" s="22">
        <v>3605.5352752514741</v>
      </c>
      <c r="CB211" s="22">
        <v>1499.4337485843714</v>
      </c>
      <c r="CC211" s="22">
        <v>4352.3647209203236</v>
      </c>
      <c r="CD211" s="22">
        <v>3275.7032007759458</v>
      </c>
      <c r="CE211" s="22">
        <v>10246.177544500229</v>
      </c>
      <c r="CF211" s="22">
        <v>8763.6217948717949</v>
      </c>
      <c r="CG211" s="63">
        <v>3243.547842712645</v>
      </c>
      <c r="CH211" s="22">
        <v>6282.2497147631284</v>
      </c>
      <c r="CI211" s="63">
        <v>5130.8700004913562</v>
      </c>
      <c r="CJ211" s="22">
        <v>1834.1867429490903</v>
      </c>
      <c r="CK211" s="22">
        <v>1269.9659367396594</v>
      </c>
      <c r="CL211" s="22">
        <v>2387.611982053787</v>
      </c>
      <c r="CM211" s="22">
        <v>17942.5136567634</v>
      </c>
      <c r="CN211" s="22">
        <v>2184.0880557136697</v>
      </c>
      <c r="CO211" s="22">
        <v>8027.3033522580035</v>
      </c>
      <c r="CP211" s="22">
        <v>4225.1830076023107</v>
      </c>
      <c r="CQ211" s="22">
        <v>9538.0333951762532</v>
      </c>
      <c r="CR211" s="22">
        <v>605.90360395961886</v>
      </c>
      <c r="CS211" s="22">
        <v>774.48291469616515</v>
      </c>
      <c r="CT211" s="22">
        <v>17043.411961126509</v>
      </c>
      <c r="CU211" s="22">
        <v>4789.2554704142749</v>
      </c>
      <c r="CV211" s="22">
        <v>788.93344454262285</v>
      </c>
      <c r="CW211" s="22">
        <v>1560.1499675674481</v>
      </c>
      <c r="CX211" s="22">
        <v>13475.436750613304</v>
      </c>
      <c r="CY211" s="22">
        <v>2306.7509113279066</v>
      </c>
      <c r="CZ211" s="63">
        <v>2615.5690636768595</v>
      </c>
      <c r="DA211" s="22">
        <v>639.75223589409711</v>
      </c>
      <c r="DB211" s="22">
        <v>913.35770950787287</v>
      </c>
      <c r="DC211" s="22">
        <v>927.06411619399012</v>
      </c>
      <c r="DD211" s="22">
        <v>1402.8530077566522</v>
      </c>
      <c r="DE211" s="22">
        <v>2841.0328978545717</v>
      </c>
      <c r="DF211" s="22">
        <v>996.1517102542565</v>
      </c>
      <c r="DG211" s="22">
        <v>2601.8125122655956</v>
      </c>
      <c r="DH211" s="63">
        <v>1346.060559682576</v>
      </c>
      <c r="DI211" s="22">
        <v>4235.3817903515073</v>
      </c>
      <c r="DJ211" s="22">
        <v>3326.5276940814065</v>
      </c>
      <c r="DK211" s="22">
        <v>2570.5424561683262</v>
      </c>
      <c r="DL211" s="22">
        <v>12604.013226194953</v>
      </c>
      <c r="DM211" s="22">
        <v>4102.9843204240296</v>
      </c>
      <c r="DN211" s="22">
        <v>7968.1628410247286</v>
      </c>
      <c r="DO211" s="22">
        <v>1963.7225362316146</v>
      </c>
      <c r="DP211" s="22">
        <v>6707.7202507895699</v>
      </c>
      <c r="DQ211" s="22">
        <v>7614.0154050463316</v>
      </c>
      <c r="DR211" s="22">
        <v>8004.161083357124</v>
      </c>
      <c r="DS211" s="22">
        <v>5479.9260376057473</v>
      </c>
      <c r="DT211" s="22">
        <v>5041.4981428346464</v>
      </c>
      <c r="DU211" s="22">
        <v>13220.366088890236</v>
      </c>
      <c r="DV211" s="22">
        <v>2352.8767692550273</v>
      </c>
      <c r="DW211" s="22">
        <v>3245.8857696030977</v>
      </c>
      <c r="DX211" s="63">
        <v>4631.3777316110381</v>
      </c>
      <c r="DY211" s="63">
        <v>2687.5950764608256</v>
      </c>
      <c r="DZ211" s="22">
        <v>3066.7217744458399</v>
      </c>
      <c r="EA211" s="22">
        <v>853.46248959386514</v>
      </c>
      <c r="EB211" s="22">
        <v>1127.7819954694187</v>
      </c>
      <c r="EC211" s="22">
        <v>3215.6074474169764</v>
      </c>
      <c r="ED211" s="22">
        <v>842.16608539674871</v>
      </c>
      <c r="EE211" s="22">
        <v>696.60396471003469</v>
      </c>
      <c r="EF211" s="22">
        <v>1267.9582331180302</v>
      </c>
      <c r="EG211" s="22">
        <v>1208.0425685712646</v>
      </c>
      <c r="EH211" s="22">
        <v>637.62334142246709</v>
      </c>
      <c r="EI211" s="22">
        <v>472.09817542279296</v>
      </c>
      <c r="EJ211" s="22">
        <v>693.98134499947889</v>
      </c>
      <c r="EK211" s="22">
        <v>2401.8085139369277</v>
      </c>
      <c r="EL211" s="22">
        <v>1470.3079140416667</v>
      </c>
      <c r="EM211" s="22">
        <v>1502.2479307029528</v>
      </c>
      <c r="EN211" s="22">
        <v>2527.7579543550978</v>
      </c>
      <c r="EO211" s="22">
        <v>1550.4219362555095</v>
      </c>
      <c r="EP211" s="22">
        <v>599.74875492436433</v>
      </c>
      <c r="EQ211" s="22">
        <v>4637.2996982446739</v>
      </c>
      <c r="ER211" s="22">
        <v>874.81940735327044</v>
      </c>
      <c r="ES211" s="22">
        <v>1057.119520993735</v>
      </c>
      <c r="ET211" s="22">
        <v>545.35218806337662</v>
      </c>
      <c r="EU211" s="22">
        <v>790.4639124477643</v>
      </c>
      <c r="EV211" s="22">
        <v>1105.279037535214</v>
      </c>
      <c r="EW211" s="22">
        <v>1158.7962443697079</v>
      </c>
      <c r="EX211" s="22">
        <v>918.44224569076107</v>
      </c>
      <c r="EY211" s="22">
        <v>3231.8089065713198</v>
      </c>
      <c r="EZ211" s="22">
        <v>785.46661651665977</v>
      </c>
      <c r="FA211" s="22">
        <v>542.09236944592692</v>
      </c>
      <c r="FB211" s="22">
        <v>756.14186307265982</v>
      </c>
      <c r="FC211" s="22">
        <v>982.09262507564051</v>
      </c>
      <c r="FD211" s="22">
        <v>6782.9139207376966</v>
      </c>
      <c r="FE211" s="22">
        <v>2554.7570434243744</v>
      </c>
      <c r="FF211" s="22">
        <v>1113.5592122066691</v>
      </c>
      <c r="FG211" s="22">
        <v>3363.6681012362392</v>
      </c>
      <c r="FH211" s="22">
        <v>574.1280342440607</v>
      </c>
      <c r="FI211" s="22">
        <v>1084.8158330123117</v>
      </c>
      <c r="FJ211" s="22">
        <v>906.53869604133217</v>
      </c>
      <c r="FK211" s="22">
        <v>1392.2788683007323</v>
      </c>
      <c r="FL211" s="22">
        <v>1241.6992413111179</v>
      </c>
      <c r="FM211" s="22">
        <v>4898.6150607497311</v>
      </c>
      <c r="FN211" s="22">
        <v>1024.5978471526398</v>
      </c>
      <c r="FO211" s="22">
        <v>1086.1129909252147</v>
      </c>
      <c r="FP211" s="22">
        <v>3955.6385522645637</v>
      </c>
      <c r="FQ211" s="22">
        <v>849.17173772031219</v>
      </c>
      <c r="FR211" s="22">
        <v>2477.5044722335392</v>
      </c>
      <c r="FS211" s="22">
        <v>546.10061433421049</v>
      </c>
      <c r="FT211" s="22">
        <v>837.0061260296809</v>
      </c>
      <c r="FU211" s="22">
        <v>3150.640403571284</v>
      </c>
      <c r="FV211" s="22">
        <v>583.12345176605845</v>
      </c>
      <c r="FW211" s="22">
        <v>540.06700788137118</v>
      </c>
      <c r="FX211" s="22">
        <v>761.73967069567391</v>
      </c>
      <c r="FY211" s="22">
        <v>1367.8279726799212</v>
      </c>
      <c r="FZ211" s="22">
        <v>1232.5767410146466</v>
      </c>
      <c r="GA211" s="63">
        <v>1443.6744974016235</v>
      </c>
      <c r="GB211" s="22"/>
      <c r="GC211" s="63">
        <v>5133.0231788379033</v>
      </c>
      <c r="GF211" s="63"/>
      <c r="GG211" s="63"/>
      <c r="GH211" s="63"/>
    </row>
    <row r="212" spans="1:190">
      <c r="A212" s="66">
        <v>1990</v>
      </c>
      <c r="B212" s="24">
        <v>16894.580438821955</v>
      </c>
      <c r="C212" s="24">
        <v>17196.977524021222</v>
      </c>
      <c r="D212" s="24">
        <v>18452.426108015057</v>
      </c>
      <c r="E212" s="24">
        <v>16866.375342680032</v>
      </c>
      <c r="F212" s="24">
        <v>17647.005226241236</v>
      </c>
      <c r="G212" s="22">
        <v>15928.845099962591</v>
      </c>
      <c r="H212" s="24">
        <v>16313.127512539457</v>
      </c>
      <c r="I212" s="24">
        <v>17262.069182310013</v>
      </c>
      <c r="J212" s="24">
        <v>18466.010216854746</v>
      </c>
      <c r="K212" s="24">
        <v>17608.9024069798</v>
      </c>
      <c r="L212" s="24">
        <v>21487.194714354879</v>
      </c>
      <c r="M212" s="64">
        <v>16429.911584495658</v>
      </c>
      <c r="N212" s="63">
        <v>16792.583322678052</v>
      </c>
      <c r="O212" s="24">
        <v>11817.741291830569</v>
      </c>
      <c r="P212" s="24">
        <v>10015.400410677617</v>
      </c>
      <c r="Q212" s="24">
        <v>10826.398889817176</v>
      </c>
      <c r="R212" s="24">
        <v>12054.808584431767</v>
      </c>
      <c r="S212" s="22">
        <v>14445.374910830304</v>
      </c>
      <c r="T212" s="68">
        <v>15904.525688034939</v>
      </c>
      <c r="U212" s="24">
        <v>17172.682236376502</v>
      </c>
      <c r="V212" s="24">
        <v>13687.46338605741</v>
      </c>
      <c r="W212" s="24">
        <v>18872.388505465879</v>
      </c>
      <c r="X212" s="24">
        <v>23200.560312401587</v>
      </c>
      <c r="Y212" s="63">
        <v>22345.798928491444</v>
      </c>
      <c r="Z212" s="24">
        <v>2499.400143965448</v>
      </c>
      <c r="AA212" s="24">
        <v>5596.9003927353515</v>
      </c>
      <c r="AB212" s="24">
        <v>8512.6440634646642</v>
      </c>
      <c r="AC212" s="24">
        <v>6458.809781833188</v>
      </c>
      <c r="AD212" s="24">
        <v>5113.4054803051768</v>
      </c>
      <c r="AE212" s="24">
        <v>3510.7660079725533</v>
      </c>
      <c r="AF212" s="24">
        <v>5646.3105829273754</v>
      </c>
      <c r="AG212" s="63">
        <v>5427.1891321583225</v>
      </c>
      <c r="AH212" s="70">
        <v>3696.6494401818131</v>
      </c>
      <c r="AI212" s="70">
        <v>8122.8607790579954</v>
      </c>
      <c r="AJ212" s="70">
        <v>5754.6464392481294</v>
      </c>
      <c r="AK212" s="70">
        <v>11350.55387383509</v>
      </c>
      <c r="AL212" s="70">
        <v>4143.7766105525416</v>
      </c>
      <c r="AM212" s="70">
        <v>6118.5776252878031</v>
      </c>
      <c r="AN212" s="70">
        <v>1425.7975186764174</v>
      </c>
      <c r="AO212" s="63">
        <v>5646.3105829273754</v>
      </c>
      <c r="AP212" s="24">
        <v>8895.2821230106892</v>
      </c>
      <c r="AQ212" s="24">
        <v>7763.0533840558501</v>
      </c>
      <c r="AR212" s="63">
        <v>8512.6440634646642</v>
      </c>
      <c r="AS212" s="24">
        <v>6065.8378692126817</v>
      </c>
      <c r="AT212" s="24">
        <v>4638.5753016733706</v>
      </c>
      <c r="AU212" s="24">
        <v>7194.294676992452</v>
      </c>
      <c r="AV212" s="24">
        <v>10819.97298192848</v>
      </c>
      <c r="AW212" s="24">
        <v>7615.8128786021916</v>
      </c>
      <c r="AX212" s="24">
        <v>7457.8625733543995</v>
      </c>
      <c r="AY212" s="24">
        <v>3602.2900223388988</v>
      </c>
      <c r="AZ212" s="24">
        <v>9916.3159495267664</v>
      </c>
      <c r="BA212" s="24">
        <v>8663.4333286421061</v>
      </c>
      <c r="BB212" s="24">
        <v>6170.2321347291754</v>
      </c>
      <c r="BC212" s="24">
        <v>7778.7163874490616</v>
      </c>
      <c r="BD212" s="24">
        <v>3012.8983308042489</v>
      </c>
      <c r="BE212" s="24">
        <v>3635.8665937670858</v>
      </c>
      <c r="BF212" s="24">
        <v>6026.7000992594676</v>
      </c>
      <c r="BG212" s="24">
        <v>4260.4968339016068</v>
      </c>
      <c r="BH212" s="63">
        <v>6894.1075935006165</v>
      </c>
      <c r="BI212" s="24">
        <v>6432.9216612180653</v>
      </c>
      <c r="BJ212" s="24">
        <v>4920.0568895944962</v>
      </c>
      <c r="BK212" s="24">
        <v>6400.944474065047</v>
      </c>
      <c r="BL212" s="24">
        <v>4825.7426343417173</v>
      </c>
      <c r="BM212" s="24">
        <v>6084.910965433709</v>
      </c>
      <c r="BN212" s="22">
        <v>3008.287037037037</v>
      </c>
      <c r="BO212" s="24">
        <v>6464.6302250803856</v>
      </c>
      <c r="BP212" s="24">
        <v>8312.8678483349722</v>
      </c>
      <c r="BQ212" s="63">
        <v>5460.923772264171</v>
      </c>
      <c r="BR212" s="24">
        <v>2197.4779050487532</v>
      </c>
      <c r="BS212" s="24">
        <v>4746.9922502130694</v>
      </c>
      <c r="BT212" s="22">
        <v>2957.0056120993054</v>
      </c>
      <c r="BU212" s="24">
        <v>2471.1280530848508</v>
      </c>
      <c r="BV212" s="24">
        <v>3902.5822733775017</v>
      </c>
      <c r="BW212" s="22">
        <v>2118.675640465548</v>
      </c>
      <c r="BX212" s="24">
        <v>3240.017845192951</v>
      </c>
      <c r="BY212" s="22">
        <v>1005.4062649069804</v>
      </c>
      <c r="BZ212" s="22">
        <v>1856.7397377986345</v>
      </c>
      <c r="CA212" s="24">
        <v>3786.3300282803502</v>
      </c>
      <c r="CB212" s="22">
        <v>1437.449118046133</v>
      </c>
      <c r="CC212" s="22">
        <v>4466.3602173004592</v>
      </c>
      <c r="CD212" s="22">
        <v>3280.6314797360978</v>
      </c>
      <c r="CE212" s="22">
        <v>10539.42565685867</v>
      </c>
      <c r="CF212" s="22">
        <v>8852.5896414342624</v>
      </c>
      <c r="CG212" s="63">
        <v>3244.1422083449816</v>
      </c>
      <c r="CH212" s="22">
        <v>6322.3025564548689</v>
      </c>
      <c r="CI212" s="63">
        <v>5064.8546634397608</v>
      </c>
      <c r="CJ212" s="22">
        <v>1870.9302888956424</v>
      </c>
      <c r="CK212" s="24">
        <v>1308.8200238379022</v>
      </c>
      <c r="CL212" s="24">
        <v>2514.4569802682204</v>
      </c>
      <c r="CM212" s="24">
        <v>18789.071163874261</v>
      </c>
      <c r="CN212" s="24">
        <v>2197.4191137744569</v>
      </c>
      <c r="CO212" s="24">
        <v>8704.4251090531616</v>
      </c>
      <c r="CP212" s="24">
        <v>4633.1013871838759</v>
      </c>
      <c r="CQ212" s="24">
        <v>9938.3799325798136</v>
      </c>
      <c r="CR212" s="24">
        <v>631.03117331685769</v>
      </c>
      <c r="CS212" s="24">
        <v>785.71974619677394</v>
      </c>
      <c r="CT212" s="24">
        <v>17540.559356957503</v>
      </c>
      <c r="CU212" s="24">
        <v>5130.6055934413598</v>
      </c>
      <c r="CV212" s="22">
        <v>825.07605352205826</v>
      </c>
      <c r="CW212" s="24">
        <v>1588.1620872219589</v>
      </c>
      <c r="CX212" s="24">
        <v>14220.078107052608</v>
      </c>
      <c r="CY212" s="24">
        <v>2423.7723062606101</v>
      </c>
      <c r="CZ212" s="63">
        <v>2704.3340518593136</v>
      </c>
      <c r="DA212" s="22">
        <v>604.04903043006914</v>
      </c>
      <c r="DB212" s="22">
        <v>881.26045393206959</v>
      </c>
      <c r="DC212" s="22">
        <v>929.11639890444064</v>
      </c>
      <c r="DD212" s="22">
        <v>1332.1073496339859</v>
      </c>
      <c r="DE212" s="22">
        <v>2841.0654799804147</v>
      </c>
      <c r="DF212" s="24">
        <v>1024.9142795993623</v>
      </c>
      <c r="DG212" s="22">
        <v>2543.4572800740684</v>
      </c>
      <c r="DH212" s="63">
        <v>1349.7057024616843</v>
      </c>
      <c r="DI212" s="24">
        <v>4104.0601023017898</v>
      </c>
      <c r="DJ212" s="24">
        <v>3526.0892559265048</v>
      </c>
      <c r="DK212" s="24">
        <v>2458.4360369898591</v>
      </c>
      <c r="DL212" s="24">
        <v>13066.878675066604</v>
      </c>
      <c r="DM212" s="24">
        <v>3792.4004843579955</v>
      </c>
      <c r="DN212" s="24">
        <v>6120.8864571127106</v>
      </c>
      <c r="DO212" s="22">
        <v>1936.3908772780928</v>
      </c>
      <c r="DP212" s="24">
        <v>6478.9590348398442</v>
      </c>
      <c r="DQ212" s="24">
        <v>7343.1510994553155</v>
      </c>
      <c r="DR212" s="24">
        <v>8993.2232347659756</v>
      </c>
      <c r="DS212" s="24">
        <v>5700.6847029402425</v>
      </c>
      <c r="DT212" s="24">
        <v>5399.4223548938944</v>
      </c>
      <c r="DU212" s="24">
        <v>13960.848733744011</v>
      </c>
      <c r="DV212" s="24">
        <v>2272.2147408844012</v>
      </c>
      <c r="DW212" s="22">
        <v>3352.8319405756729</v>
      </c>
      <c r="DX212" s="63">
        <v>4858.996367001002</v>
      </c>
      <c r="DY212" s="63">
        <v>2782.8578833985748</v>
      </c>
      <c r="DZ212" s="24">
        <v>2946.8656221464125</v>
      </c>
      <c r="EA212" s="24">
        <v>868.06539056313363</v>
      </c>
      <c r="EB212" s="22">
        <v>1136.3438333742079</v>
      </c>
      <c r="EC212" s="22">
        <v>3303.7801317716421</v>
      </c>
      <c r="ED212" s="24">
        <v>807.07663161520566</v>
      </c>
      <c r="EE212" s="22">
        <v>704.6176890465282</v>
      </c>
      <c r="EF212" s="24">
        <v>1211.0732466658251</v>
      </c>
      <c r="EG212" s="22">
        <v>1233.4452995694414</v>
      </c>
      <c r="EH212" s="22">
        <v>642.41730416806308</v>
      </c>
      <c r="EI212" s="22">
        <v>434.31287406416021</v>
      </c>
      <c r="EJ212" s="22">
        <v>685.09749822899971</v>
      </c>
      <c r="EK212" s="22">
        <v>2380.4049512776028</v>
      </c>
      <c r="EL212" s="24">
        <v>1307.3538453655788</v>
      </c>
      <c r="EM212" s="22">
        <v>1447.7393413605471</v>
      </c>
      <c r="EN212" s="24">
        <v>2522.792459567399</v>
      </c>
      <c r="EO212" s="22">
        <v>1552.1422797089733</v>
      </c>
      <c r="EP212" s="24">
        <v>574.22742805760629</v>
      </c>
      <c r="EQ212" s="22">
        <v>4797.0117814609357</v>
      </c>
      <c r="ER212" s="22">
        <v>877.53027374098633</v>
      </c>
      <c r="ES212" s="24">
        <v>1062.1650728567906</v>
      </c>
      <c r="ET212" s="22">
        <v>540.00587076600414</v>
      </c>
      <c r="EU212" s="22">
        <v>797.19755941079677</v>
      </c>
      <c r="EV212" s="24">
        <v>1117.2588728158366</v>
      </c>
      <c r="EW212" s="22">
        <v>1181.11151133472</v>
      </c>
      <c r="EX212" s="22">
        <v>1060.3432111348789</v>
      </c>
      <c r="EY212" s="22">
        <v>3087.0870145477165</v>
      </c>
      <c r="EZ212" s="24">
        <v>791.72207718301672</v>
      </c>
      <c r="FA212" s="24">
        <v>539.6251146939311</v>
      </c>
      <c r="FB212" s="24">
        <v>747.09665130005953</v>
      </c>
      <c r="FC212" s="22">
        <v>948.06278305518299</v>
      </c>
      <c r="FD212" s="22">
        <v>7208.0015222334632</v>
      </c>
      <c r="FE212" s="24">
        <v>2590.761764493036</v>
      </c>
      <c r="FF212" s="24">
        <v>1113.5611298086224</v>
      </c>
      <c r="FG212" s="22">
        <v>3140.9610837709756</v>
      </c>
      <c r="FH212" s="24">
        <v>546.94563572068921</v>
      </c>
      <c r="FI212" s="24">
        <v>1112.3687111143502</v>
      </c>
      <c r="FJ212" s="22">
        <v>877.28595654963794</v>
      </c>
      <c r="FK212" s="22">
        <v>1390.7390186074178</v>
      </c>
      <c r="FL212" s="24">
        <v>1253.9012552761471</v>
      </c>
      <c r="FM212" s="22">
        <v>5169.4915254237294</v>
      </c>
      <c r="FN212" s="22">
        <v>1025.6895603258072</v>
      </c>
      <c r="FO212" s="22">
        <v>1080.5377973047971</v>
      </c>
      <c r="FP212" s="24">
        <v>3833.7655911032957</v>
      </c>
      <c r="FQ212" s="24">
        <v>759.81972851790431</v>
      </c>
      <c r="FR212" s="22">
        <v>2434.9548278575112</v>
      </c>
      <c r="FS212" s="24">
        <v>549.37122931925876</v>
      </c>
      <c r="FT212" s="22">
        <v>800.32800608762864</v>
      </c>
      <c r="FU212" s="24">
        <v>3335.3996645966813</v>
      </c>
      <c r="FV212" s="24">
        <v>584.67806615123038</v>
      </c>
      <c r="FW212" s="24">
        <v>510.1996391058471</v>
      </c>
      <c r="FX212" s="24">
        <v>806.24741466838816</v>
      </c>
      <c r="FY212" s="22">
        <v>1355.4495649879284</v>
      </c>
      <c r="FZ212" s="22">
        <v>1243.2134707687464</v>
      </c>
      <c r="GA212" s="63">
        <v>1424.7970848125046</v>
      </c>
      <c r="GB212" s="22"/>
      <c r="GC212" s="63">
        <v>5149.4519829218807</v>
      </c>
      <c r="GF212" s="63"/>
      <c r="GG212" s="63"/>
      <c r="GH212" s="63"/>
    </row>
    <row r="213" spans="1:190">
      <c r="A213" s="66">
        <v>1991</v>
      </c>
      <c r="B213" s="24">
        <v>17262.631068681396</v>
      </c>
      <c r="C213" s="24">
        <v>17450.630666830595</v>
      </c>
      <c r="D213" s="24">
        <v>18643.790196630031</v>
      </c>
      <c r="E213" s="24">
        <v>15767.888164442469</v>
      </c>
      <c r="F213" s="24">
        <v>17724.135385347323</v>
      </c>
      <c r="G213" s="22">
        <v>16649.523501724379</v>
      </c>
      <c r="H213" s="24">
        <v>16562.948030450341</v>
      </c>
      <c r="I213" s="24">
        <v>17547.904318795754</v>
      </c>
      <c r="J213" s="24">
        <v>18951.362474863494</v>
      </c>
      <c r="K213" s="24">
        <v>17276.292063667857</v>
      </c>
      <c r="L213" s="24">
        <v>21039.627817962108</v>
      </c>
      <c r="M213" s="64">
        <v>16155.292279578831</v>
      </c>
      <c r="N213" s="63">
        <v>16989.208554537126</v>
      </c>
      <c r="O213" s="24">
        <v>11968.780181093643</v>
      </c>
      <c r="P213" s="24">
        <v>10203.710315602173</v>
      </c>
      <c r="Q213" s="24">
        <v>11303.510128530972</v>
      </c>
      <c r="R213" s="24">
        <v>12327.061722563456</v>
      </c>
      <c r="S213" s="22">
        <v>14784.238434814408</v>
      </c>
      <c r="T213" s="68">
        <v>16116.831291956385</v>
      </c>
      <c r="U213" s="24">
        <v>16743.323985517862</v>
      </c>
      <c r="V213" s="24">
        <v>13374.223346346291</v>
      </c>
      <c r="W213" s="24">
        <v>18262.463768631369</v>
      </c>
      <c r="X213" s="24">
        <v>22832.790045888927</v>
      </c>
      <c r="Y213" s="63">
        <v>21952.982264587503</v>
      </c>
      <c r="Z213" s="24">
        <v>1835.7061494481909</v>
      </c>
      <c r="AA213" s="24">
        <v>5197.8610113344503</v>
      </c>
      <c r="AB213" s="24">
        <v>7438.5982471031521</v>
      </c>
      <c r="AC213" s="24">
        <v>5676.1318008311364</v>
      </c>
      <c r="AD213" s="24">
        <v>4738.0385232929411</v>
      </c>
      <c r="AE213" s="24">
        <v>3065.4139482229566</v>
      </c>
      <c r="AF213" s="24">
        <v>4891.3452254121039</v>
      </c>
      <c r="AG213" s="63">
        <v>4833.3887346095289</v>
      </c>
      <c r="AH213" s="70"/>
      <c r="AI213" s="70">
        <v>6792.1702940380192</v>
      </c>
      <c r="AJ213" s="70">
        <v>5362.0891709644284</v>
      </c>
      <c r="AK213" s="70">
        <v>10321.610505783641</v>
      </c>
      <c r="AL213" s="70"/>
      <c r="AM213" s="70"/>
      <c r="AN213" s="70"/>
      <c r="AO213" s="63">
        <v>4891.3452254121039</v>
      </c>
      <c r="AP213" s="24">
        <v>7865.4188775331968</v>
      </c>
      <c r="AQ213" s="24">
        <v>6605.8114855129397</v>
      </c>
      <c r="AR213" s="63">
        <v>7438.5982471031521</v>
      </c>
      <c r="AS213" s="24">
        <v>5262.8204382280046</v>
      </c>
      <c r="AT213" s="24">
        <v>4543.1682370766539</v>
      </c>
      <c r="AU213" s="24">
        <v>7091.3302455194198</v>
      </c>
      <c r="AV213" s="24">
        <v>9798.9804751370593</v>
      </c>
      <c r="AW213" s="24">
        <v>6012.5512899988198</v>
      </c>
      <c r="AX213" s="24">
        <v>6587.5511273744951</v>
      </c>
      <c r="AY213" s="24">
        <v>3272.2743325010683</v>
      </c>
      <c r="AZ213" s="24">
        <v>8707.0165314504902</v>
      </c>
      <c r="BA213" s="24">
        <v>8155.5721825754827</v>
      </c>
      <c r="BB213" s="24">
        <v>5082.8710826097531</v>
      </c>
      <c r="BC213" s="24">
        <v>7373.5299305889348</v>
      </c>
      <c r="BD213" s="24">
        <v>2696.3557137097218</v>
      </c>
      <c r="BE213" s="24">
        <v>3384.7028915070655</v>
      </c>
      <c r="BF213" s="24">
        <v>5491.0817346401636</v>
      </c>
      <c r="BG213" s="24">
        <v>4140.6877780009609</v>
      </c>
      <c r="BH213" s="63">
        <v>6425.0725636583529</v>
      </c>
      <c r="BI213" s="24">
        <v>6954.7107223911535</v>
      </c>
      <c r="BJ213" s="24">
        <v>4887.8123581565069</v>
      </c>
      <c r="BK213" s="24">
        <v>6784.4878121728734</v>
      </c>
      <c r="BL213" s="24">
        <v>4840.1868361494426</v>
      </c>
      <c r="BM213" s="24">
        <v>6226.3879753071033</v>
      </c>
      <c r="BN213" s="22">
        <v>3028.2285919428214</v>
      </c>
      <c r="BO213" s="24">
        <v>6664.0458430707176</v>
      </c>
      <c r="BP213" s="24">
        <v>8907.1658982915178</v>
      </c>
      <c r="BQ213" s="63">
        <v>5579.5126097915063</v>
      </c>
      <c r="BR213" s="24">
        <v>2259.0574435339627</v>
      </c>
      <c r="BS213" s="24">
        <v>4745.0831608551471</v>
      </c>
      <c r="BT213" s="22">
        <v>2589.8595796814625</v>
      </c>
      <c r="BU213" s="24">
        <v>2445.7168722730394</v>
      </c>
      <c r="BV213" s="24">
        <v>4061.1778422078019</v>
      </c>
      <c r="BW213" s="22">
        <v>2142.0841236623542</v>
      </c>
      <c r="BX213" s="24">
        <v>3268.2513341531267</v>
      </c>
      <c r="BY213" s="22">
        <v>988.28856964397244</v>
      </c>
      <c r="BZ213" s="22">
        <v>1853.1298283938506</v>
      </c>
      <c r="CA213" s="24">
        <v>3800.6512254995482</v>
      </c>
      <c r="CB213" s="22">
        <v>1363.5424735347276</v>
      </c>
      <c r="CC213" s="22">
        <v>4772.6341663252761</v>
      </c>
      <c r="CD213" s="22">
        <v>3267.9184795053811</v>
      </c>
      <c r="CE213" s="22">
        <v>10706.014132073406</v>
      </c>
      <c r="CF213" s="22">
        <v>9126.1904761904771</v>
      </c>
      <c r="CG213" s="63">
        <v>3230.5726109085363</v>
      </c>
      <c r="CH213" s="22">
        <v>6441.4056123069222</v>
      </c>
      <c r="CI213" s="63">
        <v>5158.7062359429437</v>
      </c>
      <c r="CJ213" s="22">
        <v>1967.1822589895548</v>
      </c>
      <c r="CK213" s="24">
        <v>1304.6468413679363</v>
      </c>
      <c r="CL213" s="24">
        <v>2694.3092489412788</v>
      </c>
      <c r="CM213" s="24">
        <v>19347.1030845286</v>
      </c>
      <c r="CN213" s="24">
        <v>2135.9575907251415</v>
      </c>
      <c r="CO213" s="24">
        <v>9446.1098327153886</v>
      </c>
      <c r="CP213" s="24">
        <v>4956.5846177443118</v>
      </c>
      <c r="CQ213" s="24">
        <v>10610.092755750386</v>
      </c>
      <c r="CR213" s="24">
        <v>642.37075707490828</v>
      </c>
      <c r="CS213" s="24">
        <v>767.02995194338473</v>
      </c>
      <c r="CT213" s="24">
        <v>18333.951668984701</v>
      </c>
      <c r="CU213" s="24">
        <v>5469.2478762744713</v>
      </c>
      <c r="CV213" s="22">
        <v>853.69819765969555</v>
      </c>
      <c r="CW213" s="24">
        <v>1629.4683832513167</v>
      </c>
      <c r="CX213" s="24">
        <v>14638.26803678899</v>
      </c>
      <c r="CY213" s="24">
        <v>2519.4500599623093</v>
      </c>
      <c r="CZ213" s="63">
        <v>2795.5564994907513</v>
      </c>
      <c r="DA213" s="22">
        <v>600.59321019020831</v>
      </c>
      <c r="DB213" s="22">
        <v>914.98219049202555</v>
      </c>
      <c r="DC213" s="22">
        <v>930.81231212300486</v>
      </c>
      <c r="DD213" s="22">
        <v>1180.8585515565221</v>
      </c>
      <c r="DE213" s="22">
        <v>2841.0075965496144</v>
      </c>
      <c r="DF213" s="24">
        <v>1062.6454924431312</v>
      </c>
      <c r="DG213" s="22">
        <v>2592.8118592740789</v>
      </c>
      <c r="DH213" s="63">
        <v>1371.9189470276353</v>
      </c>
      <c r="DI213" s="24">
        <v>4041.3806439137579</v>
      </c>
      <c r="DJ213" s="24">
        <v>3812.9145127903903</v>
      </c>
      <c r="DK213" s="24">
        <v>946.65731091080681</v>
      </c>
      <c r="DL213" s="24">
        <v>13557.113482773899</v>
      </c>
      <c r="DM213" s="24">
        <v>3462.993930811806</v>
      </c>
      <c r="DN213" s="24">
        <v>8179.0574476859156</v>
      </c>
      <c r="DO213" s="22">
        <v>2637.62741714717</v>
      </c>
      <c r="DP213" s="24">
        <v>6606.0873951220574</v>
      </c>
      <c r="DQ213" s="24">
        <v>6913.3532571032565</v>
      </c>
      <c r="DR213" s="24">
        <v>9664.5334749600916</v>
      </c>
      <c r="DS213" s="24">
        <v>6100.7984792056559</v>
      </c>
      <c r="DT213" s="24">
        <v>5346.4579412779449</v>
      </c>
      <c r="DU213" s="24">
        <v>13446.602192400436</v>
      </c>
      <c r="DV213" s="24">
        <v>2327.7893439276163</v>
      </c>
      <c r="DW213" s="22">
        <v>3513.6465324384785</v>
      </c>
      <c r="DX213" s="63">
        <v>4903.8846003765375</v>
      </c>
      <c r="DY213" s="63">
        <v>2868.3447388392046</v>
      </c>
      <c r="DZ213" s="24">
        <v>2839.8565430370886</v>
      </c>
      <c r="EA213" s="24">
        <v>853.77663576743521</v>
      </c>
      <c r="EB213" s="22">
        <v>1153.0867879572313</v>
      </c>
      <c r="EC213" s="22">
        <v>3360.0943593915204</v>
      </c>
      <c r="ED213" s="24">
        <v>851.6347016112702</v>
      </c>
      <c r="EE213" s="22">
        <v>722.58011636645415</v>
      </c>
      <c r="EF213" s="24">
        <v>1132.5347702018757</v>
      </c>
      <c r="EG213" s="22">
        <v>1186.1126215342831</v>
      </c>
      <c r="EH213" s="22">
        <v>620.51525139726391</v>
      </c>
      <c r="EI213" s="22">
        <v>464.62264737805742</v>
      </c>
      <c r="EJ213" s="22">
        <v>629.90249923562101</v>
      </c>
      <c r="EK213" s="22">
        <v>2363.0759120921061</v>
      </c>
      <c r="EL213" s="24">
        <v>1252.8474974538942</v>
      </c>
      <c r="EM213" s="22">
        <v>1419.5407046934256</v>
      </c>
      <c r="EN213" s="24">
        <v>2531.7721884235998</v>
      </c>
      <c r="EO213" s="22">
        <v>1581.112652309919</v>
      </c>
      <c r="EP213" s="24">
        <v>512.37933010632548</v>
      </c>
      <c r="EQ213" s="22">
        <v>4971.2366920894401</v>
      </c>
      <c r="ER213" s="22">
        <v>862.96568110676822</v>
      </c>
      <c r="ES213" s="24">
        <v>1091.5423359262679</v>
      </c>
      <c r="ET213" s="22">
        <v>516.3387142016893</v>
      </c>
      <c r="EU213" s="22">
        <v>817.95815788029188</v>
      </c>
      <c r="EV213" s="24">
        <v>1096.0056270799491</v>
      </c>
      <c r="EW213" s="22">
        <v>1201.0395544863773</v>
      </c>
      <c r="EX213" s="22">
        <v>1255.1186942803786</v>
      </c>
      <c r="EY213" s="22">
        <v>2825.0235046282601</v>
      </c>
      <c r="EZ213" s="24">
        <v>719.77552213707736</v>
      </c>
      <c r="FA213" s="24">
        <v>563.99819770237286</v>
      </c>
      <c r="FB213" s="24">
        <v>797.2222558429454</v>
      </c>
      <c r="FC213" s="22">
        <v>948.83020933096179</v>
      </c>
      <c r="FD213" s="22">
        <v>7596.8585166129687</v>
      </c>
      <c r="FE213" s="24">
        <v>2720.3051881832303</v>
      </c>
      <c r="FF213" s="24">
        <v>1166.9034730568676</v>
      </c>
      <c r="FG213" s="22">
        <v>3229.0423686384374</v>
      </c>
      <c r="FH213" s="24">
        <v>544.44511877174443</v>
      </c>
      <c r="FI213" s="24">
        <v>1077.2903922426656</v>
      </c>
      <c r="FJ213" s="22">
        <v>823.07512789232112</v>
      </c>
      <c r="FK213" s="22">
        <v>1355.0688554566011</v>
      </c>
      <c r="FL213" s="24">
        <v>1250.8175953820753</v>
      </c>
      <c r="FM213" s="22">
        <v>5246.158355315496</v>
      </c>
      <c r="FN213" s="22">
        <v>918.96084289460907</v>
      </c>
      <c r="FO213" s="22">
        <v>1006.2679432424661</v>
      </c>
      <c r="FP213" s="24">
        <v>3715.2336720652061</v>
      </c>
      <c r="FQ213" s="24">
        <v>804.30787318171485</v>
      </c>
      <c r="FR213" s="22">
        <v>2385.0161550452244</v>
      </c>
      <c r="FS213" s="24">
        <v>545.38872523058205</v>
      </c>
      <c r="FT213" s="22">
        <v>768.27291435720804</v>
      </c>
      <c r="FU213" s="24">
        <v>3401.7556254490373</v>
      </c>
      <c r="FV213" s="24">
        <v>575.03389306012969</v>
      </c>
      <c r="FW213" s="24">
        <v>451.39426475042916</v>
      </c>
      <c r="FX213" s="24">
        <v>778.91169317232857</v>
      </c>
      <c r="FY213" s="22">
        <v>1412.68915115038</v>
      </c>
      <c r="FZ213" s="22">
        <v>1211.4767024873036</v>
      </c>
      <c r="GA213" s="63">
        <v>1401.2377246240242</v>
      </c>
      <c r="GB213" s="22"/>
      <c r="GC213" s="63">
        <v>5141.4553843909825</v>
      </c>
      <c r="GF213" s="63"/>
      <c r="GG213" s="63"/>
      <c r="GH213" s="63"/>
    </row>
    <row r="214" spans="1:190">
      <c r="A214" s="66">
        <v>1992</v>
      </c>
      <c r="B214" s="24">
        <v>17409.042611658668</v>
      </c>
      <c r="C214" s="24">
        <v>17645.197608509978</v>
      </c>
      <c r="D214" s="24">
        <v>18949.444926799177</v>
      </c>
      <c r="E214" s="24">
        <v>15136.114769968101</v>
      </c>
      <c r="F214" s="24">
        <v>17879.522485037523</v>
      </c>
      <c r="G214" s="22">
        <v>16890.560511864001</v>
      </c>
      <c r="H214" s="24">
        <v>16634.007458221156</v>
      </c>
      <c r="I214" s="24">
        <v>17719.668459283264</v>
      </c>
      <c r="J214" s="24">
        <v>19506.317714797638</v>
      </c>
      <c r="K214" s="24">
        <v>16969.002863903235</v>
      </c>
      <c r="L214" s="24">
        <v>20803.539537031877</v>
      </c>
      <c r="M214" s="64">
        <v>16133.494698974384</v>
      </c>
      <c r="N214" s="63">
        <v>17095.788083113668</v>
      </c>
      <c r="O214" s="24">
        <v>12275.094441446301</v>
      </c>
      <c r="P214" s="24">
        <v>10200.949500408216</v>
      </c>
      <c r="Q214" s="24">
        <v>11416.680432890666</v>
      </c>
      <c r="R214" s="24">
        <v>12412.978671601213</v>
      </c>
      <c r="S214" s="22">
        <v>14957.910718941395</v>
      </c>
      <c r="T214" s="68">
        <v>16222.075277117887</v>
      </c>
      <c r="U214" s="24">
        <v>16988.874013415483</v>
      </c>
      <c r="V214" s="24">
        <v>13373.421525639116</v>
      </c>
      <c r="W214" s="24">
        <v>18146.724685223868</v>
      </c>
      <c r="X214" s="24">
        <v>23284.981879676943</v>
      </c>
      <c r="Y214" s="63">
        <v>22335.178167273636</v>
      </c>
      <c r="Z214" s="24">
        <v>1764.0038342187781</v>
      </c>
      <c r="AA214" s="24">
        <v>4884.3715604647905</v>
      </c>
      <c r="AB214" s="24">
        <v>7254.1906791842284</v>
      </c>
      <c r="AC214" s="24">
        <v>5510.0264373185146</v>
      </c>
      <c r="AD214" s="24">
        <v>4842.3278699632801</v>
      </c>
      <c r="AE214" s="24">
        <v>2802.6365715183074</v>
      </c>
      <c r="AF214" s="24">
        <v>4008.4147671532887</v>
      </c>
      <c r="AG214" s="63">
        <v>4589.0964665501024</v>
      </c>
      <c r="AH214" s="70"/>
      <c r="AI214" s="70">
        <v>6051.3882722858998</v>
      </c>
      <c r="AJ214" s="70">
        <v>4980.2575111037804</v>
      </c>
      <c r="AK214" s="70">
        <v>9782.4699223848984</v>
      </c>
      <c r="AL214" s="70"/>
      <c r="AM214" s="70"/>
      <c r="AN214" s="70"/>
      <c r="AO214" s="63">
        <v>4008.4147671532887</v>
      </c>
      <c r="AP214" s="24">
        <v>7817.5819382106883</v>
      </c>
      <c r="AQ214" s="24">
        <v>6158.2269290896093</v>
      </c>
      <c r="AR214" s="63">
        <v>7254.1906791842284</v>
      </c>
      <c r="AS214" s="24">
        <v>3116.5901495709422</v>
      </c>
      <c r="AT214" s="24">
        <v>3463.0597301880912</v>
      </c>
      <c r="AU214" s="24">
        <v>6393.3915583787075</v>
      </c>
      <c r="AV214" s="24">
        <v>8587.0793866764343</v>
      </c>
      <c r="AW214" s="24">
        <v>3353.4374422300198</v>
      </c>
      <c r="AX214" s="24">
        <v>6215.4559839068761</v>
      </c>
      <c r="AY214" s="24">
        <v>2790.7125433017363</v>
      </c>
      <c r="AZ214" s="24">
        <v>5992.1211681008617</v>
      </c>
      <c r="BA214" s="24">
        <v>6425.0705352027417</v>
      </c>
      <c r="BB214" s="24">
        <v>3607.3846922666298</v>
      </c>
      <c r="BC214" s="24">
        <v>6298.1960591992492</v>
      </c>
      <c r="BD214" s="24">
        <v>1800.208375760044</v>
      </c>
      <c r="BE214" s="24">
        <v>2813.1522945361967</v>
      </c>
      <c r="BF214" s="24">
        <v>4931.6862429515832</v>
      </c>
      <c r="BG214" s="24">
        <v>3589.0078849616534</v>
      </c>
      <c r="BH214" s="63">
        <v>5473.7786940884371</v>
      </c>
      <c r="BI214" s="24">
        <v>7383.7395870378787</v>
      </c>
      <c r="BJ214" s="24">
        <v>4782.2112061579392</v>
      </c>
      <c r="BK214" s="24">
        <v>7482.810871476514</v>
      </c>
      <c r="BL214" s="24">
        <v>4950.2109276826441</v>
      </c>
      <c r="BM214" s="24">
        <v>6333.4709627160191</v>
      </c>
      <c r="BN214" s="22">
        <v>2952.7268223870119</v>
      </c>
      <c r="BO214" s="24">
        <v>7163.1867063283307</v>
      </c>
      <c r="BP214" s="24">
        <v>9234.4979714571637</v>
      </c>
      <c r="BQ214" s="63">
        <v>5653.1439413655462</v>
      </c>
      <c r="BR214" s="24">
        <v>2242.2995742335115</v>
      </c>
      <c r="BS214" s="24">
        <v>5056.1931630128147</v>
      </c>
      <c r="BT214" s="22">
        <v>2215.5817433595212</v>
      </c>
      <c r="BU214" s="24">
        <v>2652.1299758634882</v>
      </c>
      <c r="BV214" s="24">
        <v>4074.2859687638875</v>
      </c>
      <c r="BW214" s="22">
        <v>2259.4868397878226</v>
      </c>
      <c r="BX214" s="24">
        <v>3370.1106479282207</v>
      </c>
      <c r="BY214" s="22">
        <v>836.424957841484</v>
      </c>
      <c r="BZ214" s="22">
        <v>1904.1440342761684</v>
      </c>
      <c r="CA214" s="24">
        <v>3830.8782727135144</v>
      </c>
      <c r="CB214" s="22">
        <v>1324.1293532338307</v>
      </c>
      <c r="CC214" s="22">
        <v>5064.2828445158702</v>
      </c>
      <c r="CD214" s="22">
        <v>3230.3583351880707</v>
      </c>
      <c r="CE214" s="22">
        <v>11122.745438438727</v>
      </c>
      <c r="CF214" s="22">
        <v>8996.835443037975</v>
      </c>
      <c r="CG214" s="63">
        <v>3236.8157564295684</v>
      </c>
      <c r="CH214" s="22">
        <v>6552.8318838521145</v>
      </c>
      <c r="CI214" s="63">
        <v>5220.1521523319352</v>
      </c>
      <c r="CJ214" s="22">
        <v>2132.1759358610093</v>
      </c>
      <c r="CK214" s="24">
        <v>1350.3218538931526</v>
      </c>
      <c r="CL214" s="24">
        <v>2841.6150804382564</v>
      </c>
      <c r="CM214" s="24">
        <v>19440.299298858994</v>
      </c>
      <c r="CN214" s="24">
        <v>2098.9058774516843</v>
      </c>
      <c r="CO214" s="24">
        <v>9877.3810870787129</v>
      </c>
      <c r="CP214" s="24">
        <v>5344.0111214217914</v>
      </c>
      <c r="CQ214" s="24">
        <v>11304.273181976994</v>
      </c>
      <c r="CR214" s="24">
        <v>664.02361711187984</v>
      </c>
      <c r="CS214" s="24">
        <v>828.83157839937292</v>
      </c>
      <c r="CT214" s="24">
        <v>19193.056246462082</v>
      </c>
      <c r="CU214" s="24">
        <v>5801.760382618415</v>
      </c>
      <c r="CV214" s="22">
        <v>862.81022857158268</v>
      </c>
      <c r="CW214" s="24">
        <v>1707.5651510347159</v>
      </c>
      <c r="CX214" s="24">
        <v>15167.152435035518</v>
      </c>
      <c r="CY214" s="24">
        <v>2599.2792009685913</v>
      </c>
      <c r="CZ214" s="63">
        <v>2908.4963070266772</v>
      </c>
      <c r="DA214" s="22">
        <v>552.82777750915693</v>
      </c>
      <c r="DB214" s="22">
        <v>937.12535493990356</v>
      </c>
      <c r="DC214" s="22">
        <v>953.03672974370375</v>
      </c>
      <c r="DD214" s="22">
        <v>1046.6126592676126</v>
      </c>
      <c r="DE214" s="22">
        <v>2577.8587853293179</v>
      </c>
      <c r="DF214" s="24">
        <v>1132.9522003402312</v>
      </c>
      <c r="DG214" s="22">
        <v>2654.3967562392245</v>
      </c>
      <c r="DH214" s="63">
        <v>1357.6210067779091</v>
      </c>
      <c r="DI214" s="24">
        <v>4186.8955285545271</v>
      </c>
      <c r="DJ214" s="24">
        <v>3859.3042960599419</v>
      </c>
      <c r="DK214" s="24">
        <v>1196.3242662247874</v>
      </c>
      <c r="DL214" s="24">
        <v>14084.599975945886</v>
      </c>
      <c r="DM214" s="24">
        <v>3718.8668165367594</v>
      </c>
      <c r="DN214" s="24">
        <v>8266.7427971571651</v>
      </c>
      <c r="DO214" s="22">
        <v>2733.4105462094903</v>
      </c>
      <c r="DP214" s="24">
        <v>6895.6041662318148</v>
      </c>
      <c r="DQ214" s="24">
        <v>7236.6490610328638</v>
      </c>
      <c r="DR214" s="24">
        <v>9664.3518016499856</v>
      </c>
      <c r="DS214" s="24">
        <v>6712.4726470415007</v>
      </c>
      <c r="DT214" s="24">
        <v>5562.115653408574</v>
      </c>
      <c r="DU214" s="24">
        <v>13056.490086515036</v>
      </c>
      <c r="DV214" s="24">
        <v>2427.3481448234593</v>
      </c>
      <c r="DW214" s="22">
        <v>3689.0901250539027</v>
      </c>
      <c r="DX214" s="63">
        <v>5089.1363229607032</v>
      </c>
      <c r="DY214" s="63">
        <v>2981.2310109090163</v>
      </c>
      <c r="DZ214" s="24">
        <v>2812.5824981041778</v>
      </c>
      <c r="EA214" s="24">
        <v>781.70526815594008</v>
      </c>
      <c r="EB214" s="22">
        <v>1162.090854492576</v>
      </c>
      <c r="EC214" s="22">
        <v>3353.7753952132575</v>
      </c>
      <c r="ED214" s="24">
        <v>825.65134521996163</v>
      </c>
      <c r="EE214" s="22">
        <v>706.02410540732035</v>
      </c>
      <c r="EF214" s="24">
        <v>1067.9146702717749</v>
      </c>
      <c r="EG214" s="22">
        <v>1143.740168819372</v>
      </c>
      <c r="EH214" s="22">
        <v>564.38078372741086</v>
      </c>
      <c r="EI214" s="22">
        <v>457.91853714799561</v>
      </c>
      <c r="EJ214" s="22">
        <v>663.91186403388144</v>
      </c>
      <c r="EK214" s="22">
        <v>2351.0923121792803</v>
      </c>
      <c r="EL214" s="24">
        <v>1214.0903015465494</v>
      </c>
      <c r="EM214" s="22">
        <v>1383.7729984693719</v>
      </c>
      <c r="EN214" s="24">
        <v>2505.1357952716198</v>
      </c>
      <c r="EO214" s="22">
        <v>1703.9773075117851</v>
      </c>
      <c r="EP214" s="24">
        <v>450.7157509172032</v>
      </c>
      <c r="EQ214" s="22">
        <v>4680.7542223127903</v>
      </c>
      <c r="ER214" s="22">
        <v>866.78195095690978</v>
      </c>
      <c r="ES214" s="24">
        <v>1112.2750369902233</v>
      </c>
      <c r="ET214" s="22">
        <v>514.9182525627823</v>
      </c>
      <c r="EU214" s="22">
        <v>802.73170866305793</v>
      </c>
      <c r="EV214" s="24">
        <v>1044.9081499561571</v>
      </c>
      <c r="EW214" s="22">
        <v>1228.3199505943219</v>
      </c>
      <c r="EX214" s="22">
        <v>1213.0594393898848</v>
      </c>
      <c r="EY214" s="22">
        <v>2636.7275434236353</v>
      </c>
      <c r="EZ214" s="24">
        <v>706.58866297419695</v>
      </c>
      <c r="FA214" s="24">
        <v>503.43865999551417</v>
      </c>
      <c r="FB214" s="24">
        <v>751.51750257043932</v>
      </c>
      <c r="FC214" s="22">
        <v>932.18461672514798</v>
      </c>
      <c r="FD214" s="22">
        <v>7865.4684317700167</v>
      </c>
      <c r="FE214" s="24">
        <v>2565.8253028905692</v>
      </c>
      <c r="FF214" s="24">
        <v>1089.4434623907428</v>
      </c>
      <c r="FG214" s="22">
        <v>3443.5381629137996</v>
      </c>
      <c r="FH214" s="24">
        <v>494.18309598312533</v>
      </c>
      <c r="FI214" s="24">
        <v>1054.5033563071213</v>
      </c>
      <c r="FJ214" s="22">
        <v>859.41599114024029</v>
      </c>
      <c r="FK214" s="22">
        <v>1327.2824091367897</v>
      </c>
      <c r="FL214" s="24">
        <v>1232.8586341825999</v>
      </c>
      <c r="FM214" s="22">
        <v>5542.2388380849907</v>
      </c>
      <c r="FN214" s="22">
        <v>844.88060162131796</v>
      </c>
      <c r="FO214" s="22">
        <v>905.13525281084878</v>
      </c>
      <c r="FP214" s="24">
        <v>3564.0525433718781</v>
      </c>
      <c r="FQ214" s="24">
        <v>743.92433250798103</v>
      </c>
      <c r="FR214" s="22">
        <v>2324.0671215282682</v>
      </c>
      <c r="FS214" s="24">
        <v>533.17127504308576</v>
      </c>
      <c r="FT214" s="22">
        <v>713.51903495427553</v>
      </c>
      <c r="FU214" s="24">
        <v>3601.2492619118334</v>
      </c>
      <c r="FV214" s="24">
        <v>570.70440062628586</v>
      </c>
      <c r="FW214" s="24">
        <v>391.30632716918319</v>
      </c>
      <c r="FX214" s="24">
        <v>773.40100728060327</v>
      </c>
      <c r="FY214" s="22">
        <v>1259.718756558849</v>
      </c>
      <c r="FZ214" s="22">
        <v>1174.5837478212197</v>
      </c>
      <c r="GA214" s="63">
        <v>1352.7056093249487</v>
      </c>
      <c r="GB214" s="22"/>
      <c r="GC214" s="63">
        <v>5163.0431717476977</v>
      </c>
      <c r="GF214" s="63"/>
      <c r="GG214" s="63"/>
      <c r="GH214" s="63"/>
    </row>
    <row r="215" spans="1:190">
      <c r="A215" s="66">
        <v>1993</v>
      </c>
      <c r="B215" s="24">
        <v>17339.453721553211</v>
      </c>
      <c r="C215" s="24">
        <v>17406.492335973773</v>
      </c>
      <c r="D215" s="24">
        <v>18870.43379545485</v>
      </c>
      <c r="E215" s="24">
        <v>14942.82752697513</v>
      </c>
      <c r="F215" s="24">
        <v>17666.018468576247</v>
      </c>
      <c r="G215" s="22">
        <v>16644.680242702154</v>
      </c>
      <c r="H215" s="24">
        <v>16440.838346795361</v>
      </c>
      <c r="I215" s="24">
        <v>17823.663952240058</v>
      </c>
      <c r="J215" s="24">
        <v>19930.841195187342</v>
      </c>
      <c r="K215" s="24">
        <v>16524.277933878264</v>
      </c>
      <c r="L215" s="24">
        <v>20590.812989236099</v>
      </c>
      <c r="M215" s="64">
        <v>16458.296159635553</v>
      </c>
      <c r="N215" s="63">
        <v>16999.284891405579</v>
      </c>
      <c r="O215" s="24">
        <v>12533.083683820756</v>
      </c>
      <c r="P215" s="24">
        <v>9982.0783973803318</v>
      </c>
      <c r="Q215" s="24">
        <v>11138.360104456035</v>
      </c>
      <c r="R215" s="24">
        <v>12258.511972188095</v>
      </c>
      <c r="S215" s="22">
        <v>15435.629906783646</v>
      </c>
      <c r="T215" s="68">
        <v>16119.361374783859</v>
      </c>
      <c r="U215" s="24">
        <v>17478.185210321713</v>
      </c>
      <c r="V215" s="24">
        <v>14031.543948634</v>
      </c>
      <c r="W215" s="24">
        <v>18309.107688439399</v>
      </c>
      <c r="X215" s="24">
        <v>23640.112579572778</v>
      </c>
      <c r="Y215" s="63">
        <v>22683.675966062678</v>
      </c>
      <c r="Z215" s="24">
        <v>1936.9494306307008</v>
      </c>
      <c r="AA215" s="24">
        <v>4935.7334334691241</v>
      </c>
      <c r="AB215" s="24">
        <v>7282.4905543191344</v>
      </c>
      <c r="AC215" s="24">
        <v>5506.400271828833</v>
      </c>
      <c r="AD215" s="24">
        <v>5010.6756958751166</v>
      </c>
      <c r="AE215" s="24">
        <v>2851.9711180298841</v>
      </c>
      <c r="AF215" s="24">
        <v>3388.6057749324741</v>
      </c>
      <c r="AG215" s="63">
        <v>4548.9792613816435</v>
      </c>
      <c r="AH215" s="70"/>
      <c r="AI215" s="70">
        <v>5363.5192520875025</v>
      </c>
      <c r="AJ215" s="70">
        <v>4584.1250400123954</v>
      </c>
      <c r="AK215" s="70">
        <v>10212.924340430049</v>
      </c>
      <c r="AL215" s="70">
        <v>2873.1677117172567</v>
      </c>
      <c r="AM215" s="70">
        <v>4135.0143787007601</v>
      </c>
      <c r="AN215" s="70"/>
      <c r="AO215" s="63">
        <v>3388.6057749324741</v>
      </c>
      <c r="AP215" s="24">
        <v>7814.2930325388352</v>
      </c>
      <c r="AQ215" s="24">
        <v>6250.9251293302632</v>
      </c>
      <c r="AR215" s="63">
        <v>7282.4905543191344</v>
      </c>
      <c r="AS215" s="24">
        <v>2971.0605061935839</v>
      </c>
      <c r="AT215" s="24">
        <v>2621.8129408482882</v>
      </c>
      <c r="AU215" s="24">
        <v>5896.9788434167003</v>
      </c>
      <c r="AV215" s="24">
        <v>8053.6263854153403</v>
      </c>
      <c r="AW215" s="24">
        <v>2419.9827731428722</v>
      </c>
      <c r="AX215" s="24">
        <v>5664.4156139696815</v>
      </c>
      <c r="AY215" s="24">
        <v>2364.099461795518</v>
      </c>
      <c r="AZ215" s="24">
        <v>5412.825299819543</v>
      </c>
      <c r="BA215" s="24">
        <v>5398.8885876931417</v>
      </c>
      <c r="BB215" s="24">
        <v>3565.2949463733867</v>
      </c>
      <c r="BC215" s="24">
        <v>5748.5311866051143</v>
      </c>
      <c r="BD215" s="24">
        <v>1494.5350757624933</v>
      </c>
      <c r="BE215" s="24">
        <v>2791.4112935134158</v>
      </c>
      <c r="BF215" s="24">
        <v>4228.929836727315</v>
      </c>
      <c r="BG215" s="24">
        <v>3424.4594042510121</v>
      </c>
      <c r="BH215" s="63">
        <v>4929.0302964907178</v>
      </c>
      <c r="BI215" s="24">
        <v>7748.3677293294886</v>
      </c>
      <c r="BJ215" s="24">
        <v>4937.4847344401796</v>
      </c>
      <c r="BK215" s="24">
        <v>7869.4867062907579</v>
      </c>
      <c r="BL215" s="24">
        <v>5131.0170342771044</v>
      </c>
      <c r="BM215" s="24">
        <v>6339.1529991262323</v>
      </c>
      <c r="BN215" s="22">
        <v>3029.9574223130039</v>
      </c>
      <c r="BO215" s="24">
        <v>7324.3633753886106</v>
      </c>
      <c r="BP215" s="24">
        <v>9060.606192412808</v>
      </c>
      <c r="BQ215" s="63">
        <v>5780.0019694613266</v>
      </c>
      <c r="BR215" s="24">
        <v>2284.705585497722</v>
      </c>
      <c r="BS215" s="24">
        <v>5284.003888699769</v>
      </c>
      <c r="BT215" s="22">
        <v>1848.0542398068171</v>
      </c>
      <c r="BU215" s="24">
        <v>2793.8459649675328</v>
      </c>
      <c r="BV215" s="24">
        <v>4010.4457264861894</v>
      </c>
      <c r="BW215" s="22">
        <v>2361.6715293150091</v>
      </c>
      <c r="BX215" s="24">
        <v>3445.1916130441359</v>
      </c>
      <c r="BY215" s="22">
        <v>800.96067247072961</v>
      </c>
      <c r="BZ215" s="22">
        <v>1980.068142644453</v>
      </c>
      <c r="CA215" s="24">
        <v>3859.1856398840423</v>
      </c>
      <c r="CB215" s="22">
        <v>1280.0579430226944</v>
      </c>
      <c r="CC215" s="22">
        <v>5229.7084318360921</v>
      </c>
      <c r="CD215" s="22">
        <v>3265.6858502812634</v>
      </c>
      <c r="CE215" s="22">
        <v>11541.70505465777</v>
      </c>
      <c r="CF215" s="22">
        <v>8882.213438735178</v>
      </c>
      <c r="CG215" s="63">
        <v>3239.3282091917245</v>
      </c>
      <c r="CH215" s="22">
        <v>6659.5767010191557</v>
      </c>
      <c r="CI215" s="63">
        <v>5323.7646812838957</v>
      </c>
      <c r="CJ215" s="22">
        <v>2311.8224092868541</v>
      </c>
      <c r="CK215" s="24">
        <v>1401.4739141391028</v>
      </c>
      <c r="CL215" s="24">
        <v>2997.7183639880573</v>
      </c>
      <c r="CM215" s="24">
        <v>19417.435610722492</v>
      </c>
      <c r="CN215" s="24">
        <v>2098.9638412624463</v>
      </c>
      <c r="CO215" s="24">
        <v>10391.169665136737</v>
      </c>
      <c r="CP215" s="24">
        <v>5733.8157610828039</v>
      </c>
      <c r="CQ215" s="24">
        <v>11950.439508235935</v>
      </c>
      <c r="CR215" s="24">
        <v>683.32489351055381</v>
      </c>
      <c r="CS215" s="24">
        <v>865.50857236157799</v>
      </c>
      <c r="CT215" s="24">
        <v>19985.331560651171</v>
      </c>
      <c r="CU215" s="24">
        <v>6218.8064497727755</v>
      </c>
      <c r="CV215" s="22">
        <v>869.61298976046442</v>
      </c>
      <c r="CW215" s="24">
        <v>1707.8340513458022</v>
      </c>
      <c r="CX215" s="24">
        <v>16383.757160925526</v>
      </c>
      <c r="CY215" s="24">
        <v>2739.8805651535395</v>
      </c>
      <c r="CZ215" s="63">
        <v>3023.08882479062</v>
      </c>
      <c r="DA215" s="22">
        <v>475.78915763546348</v>
      </c>
      <c r="DB215" s="22">
        <v>931.32236481443579</v>
      </c>
      <c r="DC215" s="22">
        <v>1020.2526926245379</v>
      </c>
      <c r="DD215" s="22">
        <v>997.5895118337678</v>
      </c>
      <c r="DE215" s="22">
        <v>2541.3034174010663</v>
      </c>
      <c r="DF215" s="24">
        <v>1202.0490186606005</v>
      </c>
      <c r="DG215" s="22">
        <v>2718.8831621693175</v>
      </c>
      <c r="DH215" s="63">
        <v>1370.9638856135102</v>
      </c>
      <c r="DI215" s="24">
        <v>4600.5557993271905</v>
      </c>
      <c r="DJ215" s="24">
        <v>3750.9581588272149</v>
      </c>
      <c r="DK215" s="24">
        <v>1161.028874060504</v>
      </c>
      <c r="DL215" s="24">
        <v>14150.034915572343</v>
      </c>
      <c r="DM215" s="24">
        <v>3772.2713093796938</v>
      </c>
      <c r="DN215" s="24">
        <v>10424.522435661704</v>
      </c>
      <c r="DO215" s="22">
        <v>2895.5688614639503</v>
      </c>
      <c r="DP215" s="24">
        <v>7046.8114180071734</v>
      </c>
      <c r="DQ215" s="24">
        <v>6971.4413208389115</v>
      </c>
      <c r="DR215" s="24">
        <v>9351.4336291615728</v>
      </c>
      <c r="DS215" s="24">
        <v>7012.9891973359117</v>
      </c>
      <c r="DT215" s="24">
        <v>5901.9609023532075</v>
      </c>
      <c r="DU215" s="24">
        <v>12288.371028294114</v>
      </c>
      <c r="DV215" s="24">
        <v>2430.3653527066576</v>
      </c>
      <c r="DW215" s="22">
        <v>3868.6616791354945</v>
      </c>
      <c r="DX215" s="63">
        <v>5187.3069739041966</v>
      </c>
      <c r="DY215" s="63">
        <v>3090.2361251679285</v>
      </c>
      <c r="DZ215" s="24">
        <v>2686.4120851471025</v>
      </c>
      <c r="EA215" s="24">
        <v>576.20219205190256</v>
      </c>
      <c r="EB215" s="22">
        <v>1147.734594884922</v>
      </c>
      <c r="EC215" s="22">
        <v>3310.9779044485658</v>
      </c>
      <c r="ED215" s="24">
        <v>826.2359678274895</v>
      </c>
      <c r="EE215" s="22">
        <v>685.16469210879245</v>
      </c>
      <c r="EF215" s="24">
        <v>1006.5160168322052</v>
      </c>
      <c r="EG215" s="22">
        <v>1183.6881456558515</v>
      </c>
      <c r="EH215" s="22">
        <v>549.16272572374112</v>
      </c>
      <c r="EI215" s="22">
        <v>441.51111648588625</v>
      </c>
      <c r="EJ215" s="22">
        <v>663.99660799699211</v>
      </c>
      <c r="EK215" s="22">
        <v>2254.1330686313072</v>
      </c>
      <c r="EL215" s="24">
        <v>1328.3602333814556</v>
      </c>
      <c r="EM215" s="22">
        <v>1299.0273476954062</v>
      </c>
      <c r="EN215" s="24">
        <v>2543.6746901515967</v>
      </c>
      <c r="EO215" s="22">
        <v>1761.594267623386</v>
      </c>
      <c r="EP215" s="24">
        <v>498.1048764449713</v>
      </c>
      <c r="EQ215" s="22">
        <v>4666.3436795211801</v>
      </c>
      <c r="ER215" s="22">
        <v>884.69357427765681</v>
      </c>
      <c r="ES215" s="24">
        <v>1135.8815725971717</v>
      </c>
      <c r="ET215" s="22">
        <v>525.57432825681451</v>
      </c>
      <c r="EU215" s="22">
        <v>794.30734895777118</v>
      </c>
      <c r="EV215" s="24">
        <v>1011.4051944181581</v>
      </c>
      <c r="EW215" s="22">
        <v>1246.1856705735975</v>
      </c>
      <c r="EX215" s="22">
        <v>1193.0763377883559</v>
      </c>
      <c r="EY215" s="22">
        <v>2453.0356176124337</v>
      </c>
      <c r="EZ215" s="24">
        <v>699.90601894852716</v>
      </c>
      <c r="FA215" s="24">
        <v>542.47123580866412</v>
      </c>
      <c r="FB215" s="24">
        <v>762.4234604240711</v>
      </c>
      <c r="FC215" s="22">
        <v>947.98854531478685</v>
      </c>
      <c r="FD215" s="22">
        <v>8286.7929717241568</v>
      </c>
      <c r="FE215" s="24">
        <v>2496.4637362249518</v>
      </c>
      <c r="FF215" s="24">
        <v>1144.4817115965691</v>
      </c>
      <c r="FG215" s="22">
        <v>3284.4668532126998</v>
      </c>
      <c r="FH215" s="24">
        <v>486.32449319082713</v>
      </c>
      <c r="FI215" s="24">
        <v>1049.4084805726857</v>
      </c>
      <c r="FJ215" s="22">
        <v>757.958669958109</v>
      </c>
      <c r="FK215" s="22">
        <v>1306.5629662844904</v>
      </c>
      <c r="FL215" s="24">
        <v>1217.2439450657839</v>
      </c>
      <c r="FM215" s="22">
        <v>5836.7115683733855</v>
      </c>
      <c r="FN215" s="22">
        <v>855.08473345492848</v>
      </c>
      <c r="FO215" s="22">
        <v>907.38985113299168</v>
      </c>
      <c r="FP215" s="24">
        <v>3533.1505808047314</v>
      </c>
      <c r="FQ215" s="24">
        <v>763.56211591243755</v>
      </c>
      <c r="FR215" s="22">
        <v>2329.3212721263803</v>
      </c>
      <c r="FS215" s="24">
        <v>522.2035654576697</v>
      </c>
      <c r="FT215" s="22">
        <v>599.95027779022769</v>
      </c>
      <c r="FU215" s="24">
        <v>3615.7136744398481</v>
      </c>
      <c r="FV215" s="24">
        <v>595.2915092731057</v>
      </c>
      <c r="FW215" s="24">
        <v>327.31023595347915</v>
      </c>
      <c r="FX215" s="24">
        <v>752.43682727398721</v>
      </c>
      <c r="FY215" s="22">
        <v>1256.3342890226913</v>
      </c>
      <c r="FZ215" s="22">
        <v>1152.8308401742056</v>
      </c>
      <c r="GA215" s="63">
        <v>1340.4223909470206</v>
      </c>
      <c r="GB215" s="22"/>
      <c r="GC215" s="63">
        <v>5201.3914610866123</v>
      </c>
      <c r="GF215" s="63"/>
      <c r="GG215" s="63"/>
      <c r="GH215" s="63"/>
    </row>
    <row r="216" spans="1:190">
      <c r="A216" s="66">
        <v>1994</v>
      </c>
      <c r="B216" s="24">
        <v>17669.836587547368</v>
      </c>
      <c r="C216" s="24">
        <v>17901.667603485559</v>
      </c>
      <c r="D216" s="24">
        <v>19847.266405409555</v>
      </c>
      <c r="E216" s="24">
        <v>15424.269176019063</v>
      </c>
      <c r="F216" s="24">
        <v>17978.199665246746</v>
      </c>
      <c r="G216" s="22">
        <v>17027.786172939646</v>
      </c>
      <c r="H216" s="24">
        <v>16761.739574123065</v>
      </c>
      <c r="I216" s="24">
        <v>18222.904742868472</v>
      </c>
      <c r="J216" s="24">
        <v>20818.4862012987</v>
      </c>
      <c r="K216" s="24">
        <v>17066.26514891598</v>
      </c>
      <c r="L216" s="24">
        <v>20685.449328983123</v>
      </c>
      <c r="M216" s="64">
        <v>17117.941687196901</v>
      </c>
      <c r="N216" s="63">
        <v>17484.462406963285</v>
      </c>
      <c r="O216" s="24">
        <v>13191.097860126714</v>
      </c>
      <c r="P216" s="24">
        <v>10136.004134295574</v>
      </c>
      <c r="Q216" s="24">
        <v>11178.695193010555</v>
      </c>
      <c r="R216" s="24">
        <v>12528.474197061138</v>
      </c>
      <c r="S216" s="22">
        <v>15808.84347709862</v>
      </c>
      <c r="T216" s="68">
        <v>16563.411936553002</v>
      </c>
      <c r="U216" s="24">
        <v>18145.568488327885</v>
      </c>
      <c r="V216" s="24">
        <v>14551.047777306894</v>
      </c>
      <c r="W216" s="24">
        <v>18941.768399849854</v>
      </c>
      <c r="X216" s="24">
        <v>24312.788958487981</v>
      </c>
      <c r="Y216" s="63">
        <v>23350.770617139882</v>
      </c>
      <c r="Z216" s="24">
        <v>2067.4672818334361</v>
      </c>
      <c r="AA216" s="24">
        <v>5078.2393629374592</v>
      </c>
      <c r="AB216" s="24">
        <v>7516.6729078564349</v>
      </c>
      <c r="AC216" s="24">
        <v>5687.1146160607204</v>
      </c>
      <c r="AD216" s="24">
        <v>5264.8565565796671</v>
      </c>
      <c r="AE216" s="24">
        <v>2971.0346447590332</v>
      </c>
      <c r="AF216" s="24">
        <v>3538.8530997202238</v>
      </c>
      <c r="AG216" s="63">
        <v>4739.7715889195151</v>
      </c>
      <c r="AH216" s="70">
        <v>915.96695932863486</v>
      </c>
      <c r="AI216" s="70">
        <v>5667.4114907406401</v>
      </c>
      <c r="AJ216" s="70">
        <v>4481.8742397126334</v>
      </c>
      <c r="AK216" s="70">
        <v>10637.658433982906</v>
      </c>
      <c r="AL216" s="70">
        <v>2919.1383951047328</v>
      </c>
      <c r="AM216" s="70">
        <v>4242.5247525469795</v>
      </c>
      <c r="AN216" s="70"/>
      <c r="AO216" s="63">
        <v>3538.8530997202238</v>
      </c>
      <c r="AP216" s="24">
        <v>7984.8385844569839</v>
      </c>
      <c r="AQ216" s="24">
        <v>6611.9028821797247</v>
      </c>
      <c r="AR216" s="63">
        <v>7516.6729078564349</v>
      </c>
      <c r="AS216" s="24">
        <v>3237.16207786724</v>
      </c>
      <c r="AT216" s="24">
        <v>2076.7667455844453</v>
      </c>
      <c r="AU216" s="24">
        <v>5214.158953217282</v>
      </c>
      <c r="AV216" s="24">
        <v>8050.3768210747248</v>
      </c>
      <c r="AW216" s="24">
        <v>2222.3066272718575</v>
      </c>
      <c r="AX216" s="24">
        <v>5021.8047000710312</v>
      </c>
      <c r="AY216" s="24">
        <v>1892.3299481716997</v>
      </c>
      <c r="AZ216" s="24">
        <v>5624.3278264970095</v>
      </c>
      <c r="BA216" s="24">
        <v>4884.0158276353122</v>
      </c>
      <c r="BB216" s="24">
        <v>2467.8843517898699</v>
      </c>
      <c r="BC216" s="24">
        <v>5013.9743116075897</v>
      </c>
      <c r="BD216" s="24">
        <v>1164.1307392940564</v>
      </c>
      <c r="BE216" s="24">
        <v>2258.9473947144925</v>
      </c>
      <c r="BF216" s="24">
        <v>3274.761553403323</v>
      </c>
      <c r="BG216" s="24">
        <v>3178.0247092727463</v>
      </c>
      <c r="BH216" s="63">
        <v>4246.550568719028</v>
      </c>
      <c r="BI216" s="24">
        <v>8119.0489718870949</v>
      </c>
      <c r="BJ216" s="24">
        <v>5144.8909690785495</v>
      </c>
      <c r="BK216" s="24">
        <v>8181.6782878109716</v>
      </c>
      <c r="BL216" s="24">
        <v>5292.5983783256597</v>
      </c>
      <c r="BM216" s="24">
        <v>6503.9134904568655</v>
      </c>
      <c r="BN216" s="22">
        <v>3351.2274920018449</v>
      </c>
      <c r="BO216" s="24">
        <v>7824.6293081367221</v>
      </c>
      <c r="BP216" s="24">
        <v>8665.717285397548</v>
      </c>
      <c r="BQ216" s="63">
        <v>5967.376873683711</v>
      </c>
      <c r="BR216" s="24">
        <v>2338.1516630375572</v>
      </c>
      <c r="BS216" s="24">
        <v>5377.5897625405305</v>
      </c>
      <c r="BT216" s="22">
        <v>1876.9999075187275</v>
      </c>
      <c r="BU216" s="24">
        <v>2809.5156267626508</v>
      </c>
      <c r="BV216" s="24">
        <v>4108.7413905044696</v>
      </c>
      <c r="BW216" s="22">
        <v>2458.7947917889937</v>
      </c>
      <c r="BX216" s="24">
        <v>3490.2306842815651</v>
      </c>
      <c r="BY216" s="22">
        <v>719.45302161446841</v>
      </c>
      <c r="BZ216" s="22">
        <v>1885.9541715735575</v>
      </c>
      <c r="CA216" s="24">
        <v>3846.3432045885334</v>
      </c>
      <c r="CB216" s="22">
        <v>1293.1519699812384</v>
      </c>
      <c r="CC216" s="22">
        <v>5287.8670788253476</v>
      </c>
      <c r="CD216" s="22">
        <v>3270.2986958350862</v>
      </c>
      <c r="CE216" s="22">
        <v>11913.449304608059</v>
      </c>
      <c r="CF216" s="22">
        <v>9255.3359683794461</v>
      </c>
      <c r="CG216" s="63">
        <v>3283.4400313343958</v>
      </c>
      <c r="CH216" s="22">
        <v>6767.9107609306557</v>
      </c>
      <c r="CI216" s="63">
        <v>5483.3686436094031</v>
      </c>
      <c r="CJ216" s="22">
        <v>2514.6601668855169</v>
      </c>
      <c r="CK216" s="24">
        <v>1464.236075971841</v>
      </c>
      <c r="CL216" s="24">
        <v>3170.3139802232386</v>
      </c>
      <c r="CM216" s="24">
        <v>19536.819448437403</v>
      </c>
      <c r="CN216" s="24">
        <v>2143.929449126113</v>
      </c>
      <c r="CO216" s="24">
        <v>11198.570403118143</v>
      </c>
      <c r="CP216" s="24">
        <v>6115.4690138754931</v>
      </c>
      <c r="CQ216" s="24">
        <v>12731.3252374691</v>
      </c>
      <c r="CR216" s="24">
        <v>699.9827616247818</v>
      </c>
      <c r="CS216" s="24">
        <v>913.439932814651</v>
      </c>
      <c r="CT216" s="24">
        <v>20720.837474391366</v>
      </c>
      <c r="CU216" s="24">
        <v>6621.6224706024723</v>
      </c>
      <c r="CV216" s="22">
        <v>914.25812012998699</v>
      </c>
      <c r="CW216" s="24">
        <v>1739.0412918968848</v>
      </c>
      <c r="CX216" s="24">
        <v>17572.986158220629</v>
      </c>
      <c r="CY216" s="24">
        <v>2852.1421772258504</v>
      </c>
      <c r="CZ216" s="63">
        <v>3163.8601718713603</v>
      </c>
      <c r="DA216" s="22">
        <v>426.06609989172216</v>
      </c>
      <c r="DB216" s="22">
        <v>984.57893044533114</v>
      </c>
      <c r="DC216" s="22">
        <v>1053.5187079157583</v>
      </c>
      <c r="DD216" s="22">
        <v>1003.0625064565899</v>
      </c>
      <c r="DE216" s="22">
        <v>1850.4411465196065</v>
      </c>
      <c r="DF216" s="24">
        <v>1285.256937040399</v>
      </c>
      <c r="DG216" s="22">
        <v>2779.4037450341734</v>
      </c>
      <c r="DH216" s="63">
        <v>1301.5934344097864</v>
      </c>
      <c r="DI216" s="24">
        <v>4468.0506347143346</v>
      </c>
      <c r="DJ216" s="24">
        <v>3716.5635328660837</v>
      </c>
      <c r="DK216" s="24">
        <v>1070.3936988781056</v>
      </c>
      <c r="DL216" s="24">
        <v>14680.878323278312</v>
      </c>
      <c r="DM216" s="24">
        <v>3865.7032188472949</v>
      </c>
      <c r="DN216" s="24">
        <v>10695.405311523038</v>
      </c>
      <c r="DO216" s="22">
        <v>3090.9082135583049</v>
      </c>
      <c r="DP216" s="24">
        <v>7098.1379233044672</v>
      </c>
      <c r="DQ216" s="24">
        <v>6885.0816354598501</v>
      </c>
      <c r="DR216" s="24">
        <v>9120.8603031904568</v>
      </c>
      <c r="DS216" s="24">
        <v>7203.0432868126627</v>
      </c>
      <c r="DT216" s="24">
        <v>5482.1934151936621</v>
      </c>
      <c r="DU216" s="24">
        <v>12425.283936563786</v>
      </c>
      <c r="DV216" s="24">
        <v>2502.0177495267371</v>
      </c>
      <c r="DW216" s="22">
        <v>4082.1314102564106</v>
      </c>
      <c r="DX216" s="63">
        <v>5090.6429178306507</v>
      </c>
      <c r="DY216" s="63">
        <v>3206.9598334148463</v>
      </c>
      <c r="DZ216" s="24">
        <v>2604.3299845370611</v>
      </c>
      <c r="EA216" s="24">
        <v>565.92296223197138</v>
      </c>
      <c r="EB216" s="22">
        <v>1146.317708666252</v>
      </c>
      <c r="EC216" s="22">
        <v>3320.8062005122451</v>
      </c>
      <c r="ED216" s="24">
        <v>807.97960431109709</v>
      </c>
      <c r="EE216" s="22">
        <v>654.03452950264875</v>
      </c>
      <c r="EF216" s="24">
        <v>955.97387548561278</v>
      </c>
      <c r="EG216" s="22">
        <v>1241.9894363835845</v>
      </c>
      <c r="EH216" s="22">
        <v>568.8319877418437</v>
      </c>
      <c r="EI216" s="22">
        <v>457.31015125406259</v>
      </c>
      <c r="EJ216" s="22">
        <v>610.34960749271647</v>
      </c>
      <c r="EK216" s="22">
        <v>2062.4115859209769</v>
      </c>
      <c r="EL216" s="24">
        <v>1282.5787626078588</v>
      </c>
      <c r="EM216" s="22">
        <v>1256.9929548774307</v>
      </c>
      <c r="EN216" s="24">
        <v>2614.984867891782</v>
      </c>
      <c r="EO216" s="22">
        <v>1800.0062734803098</v>
      </c>
      <c r="EP216" s="24">
        <v>501.11035150229202</v>
      </c>
      <c r="EQ216" s="22">
        <v>4710.7495981499042</v>
      </c>
      <c r="ER216" s="22">
        <v>883.77292864188496</v>
      </c>
      <c r="ES216" s="24">
        <v>1148.7844222094216</v>
      </c>
      <c r="ET216" s="22">
        <v>529.88903164450733</v>
      </c>
      <c r="EU216" s="22">
        <v>796.18802321300757</v>
      </c>
      <c r="EV216" s="24">
        <v>1011.8444824440027</v>
      </c>
      <c r="EW216" s="22">
        <v>1215.4099275187486</v>
      </c>
      <c r="EX216" s="22">
        <v>1228.7395391264401</v>
      </c>
      <c r="EY216" s="22">
        <v>2363.3500159323294</v>
      </c>
      <c r="EZ216" s="24">
        <v>678.73261118444657</v>
      </c>
      <c r="FA216" s="24">
        <v>494.75795618002485</v>
      </c>
      <c r="FB216" s="24">
        <v>770.99344840619881</v>
      </c>
      <c r="FC216" s="22">
        <v>962.48717179200628</v>
      </c>
      <c r="FD216" s="22">
        <v>8553.0690715443307</v>
      </c>
      <c r="FE216" s="24">
        <v>2708.9327435858168</v>
      </c>
      <c r="FF216" s="24">
        <v>1128.8035823616462</v>
      </c>
      <c r="FG216" s="22">
        <v>3415.0691528614252</v>
      </c>
      <c r="FH216" s="24">
        <v>490.45913132791657</v>
      </c>
      <c r="FI216" s="24">
        <v>1032.4864936283789</v>
      </c>
      <c r="FJ216" s="22">
        <v>455.59715633303995</v>
      </c>
      <c r="FK216" s="22">
        <v>1299.9308707282617</v>
      </c>
      <c r="FL216" s="24">
        <v>1186.4602920404141</v>
      </c>
      <c r="FM216" s="22">
        <v>5638.5145616661948</v>
      </c>
      <c r="FN216" s="22">
        <v>865.08438289420417</v>
      </c>
      <c r="FO216" s="22">
        <v>910.05740337524185</v>
      </c>
      <c r="FP216" s="24">
        <v>3584.2980915741036</v>
      </c>
      <c r="FQ216" s="24">
        <v>763.77837170220073</v>
      </c>
      <c r="FR216" s="22">
        <v>2394.6225738032899</v>
      </c>
      <c r="FS216" s="24">
        <v>510.69858629629329</v>
      </c>
      <c r="FT216" s="22">
        <v>700.19758050539019</v>
      </c>
      <c r="FU216" s="24">
        <v>3669.1216838551904</v>
      </c>
      <c r="FV216" s="24">
        <v>610.78301376121738</v>
      </c>
      <c r="FW216" s="24">
        <v>303.90976269577283</v>
      </c>
      <c r="FX216" s="24">
        <v>635.62292986751152</v>
      </c>
      <c r="FY216" s="22">
        <v>1315.9172253050563</v>
      </c>
      <c r="FZ216" s="22">
        <v>1141.9005289646946</v>
      </c>
      <c r="GA216" s="63">
        <v>1343.1934111595444</v>
      </c>
      <c r="GB216" s="22"/>
      <c r="GC216" s="63">
        <v>5304.9848272693362</v>
      </c>
      <c r="GF216" s="63"/>
      <c r="GG216" s="63"/>
      <c r="GH216" s="63"/>
    </row>
    <row r="217" spans="1:190">
      <c r="A217" s="66">
        <v>1995</v>
      </c>
      <c r="B217" s="24">
        <v>18096.427058079415</v>
      </c>
      <c r="C217" s="24">
        <v>18269.833173485003</v>
      </c>
      <c r="D217" s="24">
        <v>20350.029908592463</v>
      </c>
      <c r="E217" s="24">
        <v>15976.987648516548</v>
      </c>
      <c r="F217" s="24">
        <v>18261.961310969225</v>
      </c>
      <c r="G217" s="22">
        <v>17298.819108314681</v>
      </c>
      <c r="H217" s="24">
        <v>17216.59526877699</v>
      </c>
      <c r="I217" s="24">
        <v>18696.697349290367</v>
      </c>
      <c r="J217" s="24">
        <v>21578.254685600237</v>
      </c>
      <c r="K217" s="24">
        <v>17645.717619839848</v>
      </c>
      <c r="L217" s="24">
        <v>20659.518430182437</v>
      </c>
      <c r="M217" s="64">
        <v>17585.527396276437</v>
      </c>
      <c r="N217" s="63">
        <v>17804.189612003873</v>
      </c>
      <c r="O217" s="24">
        <v>14388.550841337175</v>
      </c>
      <c r="P217" s="24">
        <v>10321.400327992695</v>
      </c>
      <c r="Q217" s="24">
        <v>11613.618345364479</v>
      </c>
      <c r="R217" s="24">
        <v>13132.089986322044</v>
      </c>
      <c r="S217" s="22">
        <v>16151.942684875812</v>
      </c>
      <c r="T217" s="68">
        <v>16920.768963386188</v>
      </c>
      <c r="U217" s="24">
        <v>18529.558206836238</v>
      </c>
      <c r="V217" s="24">
        <v>14909.247144155297</v>
      </c>
      <c r="W217" s="24">
        <v>19237.797708562295</v>
      </c>
      <c r="X217" s="24">
        <v>24637.329856251428</v>
      </c>
      <c r="Y217" s="63">
        <v>23676.10593820734</v>
      </c>
      <c r="Z217" s="24">
        <v>2307.5841142911327</v>
      </c>
      <c r="AA217" s="24">
        <v>5285.3287563546164</v>
      </c>
      <c r="AB217" s="24">
        <v>7955.7901541686488</v>
      </c>
      <c r="AC217" s="24">
        <v>5780.6622240854567</v>
      </c>
      <c r="AD217" s="24">
        <v>5623.226713339468</v>
      </c>
      <c r="AE217" s="24">
        <v>3192.3648402351791</v>
      </c>
      <c r="AF217" s="24">
        <v>3766.6032454624701</v>
      </c>
      <c r="AG217" s="63">
        <v>5023.2045101653421</v>
      </c>
      <c r="AH217" s="70">
        <v>1144.7799390204095</v>
      </c>
      <c r="AI217" s="70">
        <v>6027.0768931936482</v>
      </c>
      <c r="AJ217" s="70">
        <v>4410.3701835589536</v>
      </c>
      <c r="AK217" s="70">
        <v>11018.775053282017</v>
      </c>
      <c r="AL217" s="70">
        <v>3330.7369088145001</v>
      </c>
      <c r="AM217" s="70">
        <v>4484.348663442157</v>
      </c>
      <c r="AN217" s="70"/>
      <c r="AO217" s="63">
        <v>3766.6032454624701</v>
      </c>
      <c r="AP217" s="24">
        <v>8464.13976208442</v>
      </c>
      <c r="AQ217" s="24">
        <v>6976.9545974235252</v>
      </c>
      <c r="AR217" s="63">
        <v>7955.7901541686488</v>
      </c>
      <c r="AS217" s="24">
        <v>3524.8879837067211</v>
      </c>
      <c r="AT217" s="24">
        <v>1808.7963286328863</v>
      </c>
      <c r="AU217" s="24">
        <v>4684.5589971672107</v>
      </c>
      <c r="AV217" s="24">
        <v>8700.7348722096631</v>
      </c>
      <c r="AW217" s="24">
        <v>2328.8941641149422</v>
      </c>
      <c r="AX217" s="24">
        <v>4686.8625020441123</v>
      </c>
      <c r="AY217" s="24">
        <v>1772.3634302365492</v>
      </c>
      <c r="AZ217" s="24">
        <v>5656.4925382132706</v>
      </c>
      <c r="BA217" s="24">
        <v>5129.8243130679066</v>
      </c>
      <c r="BB217" s="24">
        <v>2443.422727823378</v>
      </c>
      <c r="BC217" s="24">
        <v>4803.9992694182783</v>
      </c>
      <c r="BD217" s="24">
        <v>1080.4438988564373</v>
      </c>
      <c r="BE217" s="24">
        <v>2064.5135978775002</v>
      </c>
      <c r="BF217" s="24">
        <v>2898.7881491437888</v>
      </c>
      <c r="BG217" s="24">
        <v>3086.1393426845789</v>
      </c>
      <c r="BH217" s="63">
        <v>4024.1452802393792</v>
      </c>
      <c r="BI217" s="24">
        <v>7785.950333798356</v>
      </c>
      <c r="BJ217" s="24">
        <v>5280.4355506873189</v>
      </c>
      <c r="BK217" s="24">
        <v>8910.4437545309083</v>
      </c>
      <c r="BL217" s="24">
        <v>5469.7551026701058</v>
      </c>
      <c r="BM217" s="24">
        <v>6001.4688790470755</v>
      </c>
      <c r="BN217" s="22">
        <v>3572.6735344236454</v>
      </c>
      <c r="BO217" s="24">
        <v>7679.4973940701329</v>
      </c>
      <c r="BP217" s="24">
        <v>8831.3466982226546</v>
      </c>
      <c r="BQ217" s="63">
        <v>5938.1209951598166</v>
      </c>
      <c r="BR217" s="24">
        <v>2394.4177999069811</v>
      </c>
      <c r="BS217" s="24">
        <v>5436.6864008257044</v>
      </c>
      <c r="BT217" s="22">
        <v>1931.5232397606994</v>
      </c>
      <c r="BU217" s="24">
        <v>2912.3518197953417</v>
      </c>
      <c r="BV217" s="24">
        <v>4058.8703141685187</v>
      </c>
      <c r="BW217" s="22">
        <v>2563.2968216915065</v>
      </c>
      <c r="BX217" s="24">
        <v>3572.1117794406241</v>
      </c>
      <c r="BY217" s="22">
        <v>739.812814974802</v>
      </c>
      <c r="BZ217" s="22">
        <v>1899.323589097731</v>
      </c>
      <c r="CA217" s="24">
        <v>3889.8349001222659</v>
      </c>
      <c r="CB217" s="22">
        <v>1314.025085518814</v>
      </c>
      <c r="CC217" s="22">
        <v>5286.2016679302496</v>
      </c>
      <c r="CD217" s="22">
        <v>3324.5344792306119</v>
      </c>
      <c r="CE217" s="22">
        <v>12340.952723830964</v>
      </c>
      <c r="CF217" s="22">
        <v>9642.4050632911403</v>
      </c>
      <c r="CG217" s="63">
        <v>3342.3701273938723</v>
      </c>
      <c r="CH217" s="22">
        <v>6876.6375446801667</v>
      </c>
      <c r="CI217" s="63">
        <v>5469.7819005759502</v>
      </c>
      <c r="CJ217" s="22">
        <v>2863.4848176751557</v>
      </c>
      <c r="CK217" s="24">
        <v>1542.5449784913901</v>
      </c>
      <c r="CL217" s="24">
        <v>3373.5941444021005</v>
      </c>
      <c r="CM217" s="24">
        <v>19871.714456558704</v>
      </c>
      <c r="CN217" s="24">
        <v>2193.1684083031591</v>
      </c>
      <c r="CO217" s="24">
        <v>12094.237278816488</v>
      </c>
      <c r="CP217" s="24">
        <v>6531.2583853066672</v>
      </c>
      <c r="CQ217" s="24">
        <v>13417.972449886347</v>
      </c>
      <c r="CR217" s="24">
        <v>722.79305490753632</v>
      </c>
      <c r="CS217" s="24">
        <v>959.66635463683042</v>
      </c>
      <c r="CT217" s="24">
        <v>20659.220766703878</v>
      </c>
      <c r="CU217" s="24">
        <v>7092.2536947730059</v>
      </c>
      <c r="CV217" s="22">
        <v>918.74133123283059</v>
      </c>
      <c r="CW217" s="24">
        <v>1780.243829625216</v>
      </c>
      <c r="CX217" s="24">
        <v>18310.081083809033</v>
      </c>
      <c r="CY217" s="24">
        <v>2970.8871015317141</v>
      </c>
      <c r="CZ217" s="63">
        <v>3379.0308353637975</v>
      </c>
      <c r="DA217" s="22">
        <v>512.41578662048857</v>
      </c>
      <c r="DB217" s="22">
        <v>1024.5435287356936</v>
      </c>
      <c r="DC217" s="22">
        <v>1079.2147773598485</v>
      </c>
      <c r="DD217" s="22">
        <v>1046.1610385109859</v>
      </c>
      <c r="DE217" s="22">
        <v>1521.2237366814559</v>
      </c>
      <c r="DF217" s="24">
        <v>1384.5240174246519</v>
      </c>
      <c r="DG217" s="22">
        <v>2842.5951357382773</v>
      </c>
      <c r="DH217" s="63">
        <v>1319.7945124311548</v>
      </c>
      <c r="DI217" s="24">
        <v>4528.0424933604118</v>
      </c>
      <c r="DJ217" s="24">
        <v>3770.1849391691794</v>
      </c>
      <c r="DK217" s="24">
        <v>944.62913783353463</v>
      </c>
      <c r="DL217" s="24">
        <v>15133.22684899774</v>
      </c>
      <c r="DM217" s="24">
        <v>4015.0719189003212</v>
      </c>
      <c r="DN217" s="24">
        <v>10262.747934625362</v>
      </c>
      <c r="DO217" s="22">
        <v>3248.6154203901933</v>
      </c>
      <c r="DP217" s="24">
        <v>7226.8321770323601</v>
      </c>
      <c r="DQ217" s="24">
        <v>6921.5888082032525</v>
      </c>
      <c r="DR217" s="24">
        <v>8869.929896177242</v>
      </c>
      <c r="DS217" s="24">
        <v>7390.2101200447451</v>
      </c>
      <c r="DT217" s="24">
        <v>5774.6256668735869</v>
      </c>
      <c r="DU217" s="24">
        <v>12495.00402769754</v>
      </c>
      <c r="DV217" s="24">
        <v>2560.8253776857882</v>
      </c>
      <c r="DW217" s="22">
        <v>4292.7015666794041</v>
      </c>
      <c r="DX217" s="63">
        <v>5205.283674805647</v>
      </c>
      <c r="DY217" s="63">
        <v>3407.7038995115358</v>
      </c>
      <c r="DZ217" s="24">
        <v>2650.7559823267925</v>
      </c>
      <c r="EA217" s="24">
        <v>630.62801811858571</v>
      </c>
      <c r="EB217" s="22">
        <v>1165.3552375041452</v>
      </c>
      <c r="EC217" s="22">
        <v>3366.9669076219334</v>
      </c>
      <c r="ED217" s="24">
        <v>825.51869273072805</v>
      </c>
      <c r="EE217" s="22">
        <v>566.87451344602732</v>
      </c>
      <c r="EF217" s="24">
        <v>962.95346081351681</v>
      </c>
      <c r="EG217" s="22">
        <v>1319.2681895093062</v>
      </c>
      <c r="EH217" s="22">
        <v>585.41484753117152</v>
      </c>
      <c r="EI217" s="22">
        <v>440.64082145021206</v>
      </c>
      <c r="EJ217" s="22">
        <v>643.85281524643472</v>
      </c>
      <c r="EK217" s="22">
        <v>2080.7164078341284</v>
      </c>
      <c r="EL217" s="24">
        <v>1311.5493944415255</v>
      </c>
      <c r="EM217" s="22">
        <v>1194.5300782185136</v>
      </c>
      <c r="EN217" s="24">
        <v>2695.7131349025972</v>
      </c>
      <c r="EO217" s="22">
        <v>1998.9160807167946</v>
      </c>
      <c r="EP217" s="24">
        <v>515.61140882952805</v>
      </c>
      <c r="EQ217" s="22">
        <v>4815.4228227469794</v>
      </c>
      <c r="ER217" s="22">
        <v>821.89135900823362</v>
      </c>
      <c r="ES217" s="24">
        <v>1174.6245283491362</v>
      </c>
      <c r="ET217" s="22">
        <v>537.08888156176158</v>
      </c>
      <c r="EU217" s="22">
        <v>811.72602947695873</v>
      </c>
      <c r="EV217" s="24">
        <v>1028.9672655390368</v>
      </c>
      <c r="EW217" s="22">
        <v>1341.4452121749252</v>
      </c>
      <c r="EX217" s="22">
        <v>1261.6111767004918</v>
      </c>
      <c r="EY217" s="22">
        <v>2321.318226860084</v>
      </c>
      <c r="EZ217" s="24">
        <v>669.52475399708544</v>
      </c>
      <c r="FA217" s="24">
        <v>566.27594096495181</v>
      </c>
      <c r="FB217" s="24">
        <v>776.11786728976926</v>
      </c>
      <c r="FC217" s="22">
        <v>983.53760308574851</v>
      </c>
      <c r="FD217" s="22">
        <v>8758.6756476407136</v>
      </c>
      <c r="FE217" s="24">
        <v>2489.6230546010493</v>
      </c>
      <c r="FF217" s="24">
        <v>1085.2138947694532</v>
      </c>
      <c r="FG217" s="22">
        <v>3467.1877954989595</v>
      </c>
      <c r="FH217" s="24">
        <v>443.54221230533642</v>
      </c>
      <c r="FI217" s="24">
        <v>1003.8438055315078</v>
      </c>
      <c r="FJ217" s="22">
        <v>706.5129210555134</v>
      </c>
      <c r="FK217" s="22">
        <v>1284.2965557501459</v>
      </c>
      <c r="FL217" s="24">
        <v>1218.4768477615082</v>
      </c>
      <c r="FM217" s="22">
        <v>5605.1567442046689</v>
      </c>
      <c r="FN217" s="22">
        <v>766.05569480860368</v>
      </c>
      <c r="FO217" s="22">
        <v>916.61534433146767</v>
      </c>
      <c r="FP217" s="24">
        <v>3646.4036116389348</v>
      </c>
      <c r="FQ217" s="24">
        <v>771.36412315443204</v>
      </c>
      <c r="FR217" s="22">
        <v>2467.0373359579398</v>
      </c>
      <c r="FS217" s="24">
        <v>512.46954159486791</v>
      </c>
      <c r="FT217" s="22">
        <v>707.8416855458072</v>
      </c>
      <c r="FU217" s="24">
        <v>3698.6429312773789</v>
      </c>
      <c r="FV217" s="24">
        <v>660.71954378305952</v>
      </c>
      <c r="FW217" s="24">
        <v>293.57540352306887</v>
      </c>
      <c r="FX217" s="24">
        <v>602.13623282503022</v>
      </c>
      <c r="FY217" s="22">
        <v>1309.6727538624077</v>
      </c>
      <c r="FZ217" s="22">
        <v>1140.631663318416</v>
      </c>
      <c r="GA217" s="63">
        <v>1346.2370266359474</v>
      </c>
      <c r="GB217" s="22"/>
      <c r="GC217" s="63">
        <v>5443.4614012032598</v>
      </c>
      <c r="GF217" s="63"/>
      <c r="GG217" s="63"/>
      <c r="GH217" s="63"/>
    </row>
    <row r="218" spans="1:190">
      <c r="A218" s="66">
        <v>1996</v>
      </c>
      <c r="B218" s="24">
        <v>18511.931123888917</v>
      </c>
      <c r="C218" s="24">
        <v>18487.356726099893</v>
      </c>
      <c r="D218" s="24">
        <v>20809.660818535638</v>
      </c>
      <c r="E218" s="24">
        <v>16496.669146985241</v>
      </c>
      <c r="F218" s="24">
        <v>18373.417686711593</v>
      </c>
      <c r="G218" s="22">
        <v>17420.220809056824</v>
      </c>
      <c r="H218" s="24">
        <v>17378.120436215133</v>
      </c>
      <c r="I218" s="24">
        <v>19247.868211938017</v>
      </c>
      <c r="J218" s="24">
        <v>22563.885439871454</v>
      </c>
      <c r="K218" s="24">
        <v>17901.289102958424</v>
      </c>
      <c r="L218" s="24">
        <v>20688.712046842254</v>
      </c>
      <c r="M218" s="64">
        <v>18044.003183377976</v>
      </c>
      <c r="N218" s="63">
        <v>18049.022239415812</v>
      </c>
      <c r="O218" s="24">
        <v>15386.936290282658</v>
      </c>
      <c r="P218" s="24">
        <v>10542.772405343043</v>
      </c>
      <c r="Q218" s="24">
        <v>12000.976245356398</v>
      </c>
      <c r="R218" s="24">
        <v>13423.043523245278</v>
      </c>
      <c r="S218" s="22">
        <v>16563.010319307879</v>
      </c>
      <c r="T218" s="68">
        <v>17182.156362146525</v>
      </c>
      <c r="U218" s="24">
        <v>19075.08247877645</v>
      </c>
      <c r="V218" s="24">
        <v>15144.365168660881</v>
      </c>
      <c r="W218" s="24">
        <v>19330.596623229223</v>
      </c>
      <c r="X218" s="24">
        <v>25263.10164908837</v>
      </c>
      <c r="Y218" s="63">
        <v>24242.752520485035</v>
      </c>
      <c r="Z218" s="24">
        <v>2481.8563086951376</v>
      </c>
      <c r="AA218" s="24">
        <v>4844.2819104941409</v>
      </c>
      <c r="AB218" s="24">
        <v>8374.4530605973487</v>
      </c>
      <c r="AC218" s="24">
        <v>5802.1024826255207</v>
      </c>
      <c r="AD218" s="24">
        <v>5969.5393509266414</v>
      </c>
      <c r="AE218" s="24">
        <v>3330.9041850867743</v>
      </c>
      <c r="AF218" s="24">
        <v>4119.5340181848533</v>
      </c>
      <c r="AG218" s="63">
        <v>5257.0002126081044</v>
      </c>
      <c r="AH218" s="70">
        <v>2140.1164006796284</v>
      </c>
      <c r="AI218" s="70">
        <v>6638.4365733076083</v>
      </c>
      <c r="AJ218" s="70">
        <v>4439.6868465819625</v>
      </c>
      <c r="AK218" s="70">
        <v>11424.203051673379</v>
      </c>
      <c r="AL218" s="70">
        <v>4253.3510325561156</v>
      </c>
      <c r="AM218" s="70">
        <v>4690.6287019604961</v>
      </c>
      <c r="AN218" s="70"/>
      <c r="AO218" s="63">
        <v>4119.5340181848533</v>
      </c>
      <c r="AP218" s="24">
        <v>8858.6903184888815</v>
      </c>
      <c r="AQ218" s="24">
        <v>7445.1415267280718</v>
      </c>
      <c r="AR218" s="63">
        <v>8374.4530605973487</v>
      </c>
      <c r="AS218" s="24">
        <v>3738.156949794346</v>
      </c>
      <c r="AT218" s="24">
        <v>1811.9696395852313</v>
      </c>
      <c r="AU218" s="24">
        <v>4830.8415009787404</v>
      </c>
      <c r="AV218" s="24">
        <v>9333.6811805326961</v>
      </c>
      <c r="AW218" s="24">
        <v>2632.8292029498011</v>
      </c>
      <c r="AX218" s="24">
        <v>4754.7743632554693</v>
      </c>
      <c r="AY218" s="24">
        <v>1871.4193390623907</v>
      </c>
      <c r="AZ218" s="24">
        <v>5964.7235274033847</v>
      </c>
      <c r="BA218" s="24">
        <v>5403.4271819252408</v>
      </c>
      <c r="BB218" s="24">
        <v>2310.9520670496281</v>
      </c>
      <c r="BC218" s="24">
        <v>4635.7054497339041</v>
      </c>
      <c r="BD218" s="24">
        <v>824.94621790423321</v>
      </c>
      <c r="BE218" s="24">
        <v>2168.2922354145444</v>
      </c>
      <c r="BF218" s="24">
        <v>2629.9563537587192</v>
      </c>
      <c r="BG218" s="24">
        <v>3077.6923178293882</v>
      </c>
      <c r="BH218" s="63">
        <v>3909.1383922838991</v>
      </c>
      <c r="BI218" s="24">
        <v>8090.8012740931244</v>
      </c>
      <c r="BJ218" s="24">
        <v>5313.3279941880728</v>
      </c>
      <c r="BK218" s="24">
        <v>9426.9998050600352</v>
      </c>
      <c r="BL218" s="24">
        <v>5497.0275163494725</v>
      </c>
      <c r="BM218" s="24">
        <v>6209.2466857022637</v>
      </c>
      <c r="BN218" s="22">
        <v>3598.8298862444212</v>
      </c>
      <c r="BO218" s="24">
        <v>8071.7349184552595</v>
      </c>
      <c r="BP218" s="24">
        <v>8648.6164413253464</v>
      </c>
      <c r="BQ218" s="63">
        <v>6043.5726939782162</v>
      </c>
      <c r="BR218" s="24">
        <v>2445.9359736674455</v>
      </c>
      <c r="BS218" s="24">
        <v>5343.3119525952025</v>
      </c>
      <c r="BT218" s="22">
        <v>2090.5425219941349</v>
      </c>
      <c r="BU218" s="24">
        <v>3064.7419438156157</v>
      </c>
      <c r="BV218" s="24">
        <v>4076.9341550933154</v>
      </c>
      <c r="BW218" s="22">
        <v>2560.7048458149779</v>
      </c>
      <c r="BX218" s="24">
        <v>3591.733327100656</v>
      </c>
      <c r="BY218" s="22">
        <v>754.76224072244952</v>
      </c>
      <c r="BZ218" s="22">
        <v>1912.1882772152596</v>
      </c>
      <c r="CA218" s="24">
        <v>3845.7969323240964</v>
      </c>
      <c r="CB218" s="22">
        <v>1340.368806931793</v>
      </c>
      <c r="CC218" s="22">
        <v>5308.5501858736061</v>
      </c>
      <c r="CD218" s="22">
        <v>3275.875796178344</v>
      </c>
      <c r="CE218" s="22">
        <v>12605.999750312443</v>
      </c>
      <c r="CF218" s="22">
        <v>10024.564183835182</v>
      </c>
      <c r="CG218" s="63">
        <v>3392.9199685322133</v>
      </c>
      <c r="CH218" s="22">
        <v>6994.6370558697254</v>
      </c>
      <c r="CI218" s="63">
        <v>5563.9464953190036</v>
      </c>
      <c r="CJ218" s="22">
        <v>2891.9888300275143</v>
      </c>
      <c r="CK218" s="24">
        <v>1635.406946887317</v>
      </c>
      <c r="CL218" s="24">
        <v>3576.1527779599937</v>
      </c>
      <c r="CM218" s="24">
        <v>20343.360449417913</v>
      </c>
      <c r="CN218" s="24">
        <v>2267.1798064513177</v>
      </c>
      <c r="CO218" s="24">
        <v>12859.8523312125</v>
      </c>
      <c r="CP218" s="24">
        <v>6819.5108542061189</v>
      </c>
      <c r="CQ218" s="24">
        <v>14050.418640561285</v>
      </c>
      <c r="CR218" s="24">
        <v>744.01842990749969</v>
      </c>
      <c r="CS218" s="24">
        <v>1004.7603030972978</v>
      </c>
      <c r="CT218" s="24">
        <v>20967.109750984113</v>
      </c>
      <c r="CU218" s="24">
        <v>7607.9914199241894</v>
      </c>
      <c r="CV218" s="22">
        <v>940.78147255097849</v>
      </c>
      <c r="CW218" s="24">
        <v>1846.4551367575878</v>
      </c>
      <c r="CX218" s="24">
        <v>19159.709633716509</v>
      </c>
      <c r="CY218" s="24">
        <v>3046.8921273503174</v>
      </c>
      <c r="CZ218" s="63">
        <v>3472.8457615706857</v>
      </c>
      <c r="DA218" s="22">
        <v>526.06866916918023</v>
      </c>
      <c r="DB218" s="22">
        <v>1055.8087852771016</v>
      </c>
      <c r="DC218" s="22">
        <v>1077.2389370276896</v>
      </c>
      <c r="DD218" s="22">
        <v>1050.1620736772868</v>
      </c>
      <c r="DE218" s="22">
        <v>1253.8668144530286</v>
      </c>
      <c r="DF218" s="24">
        <v>1490.3442475227398</v>
      </c>
      <c r="DG218" s="22">
        <v>2904.6260310069865</v>
      </c>
      <c r="DH218" s="63">
        <v>1340.7236473448263</v>
      </c>
      <c r="DI218" s="24">
        <v>4599.7560727716227</v>
      </c>
      <c r="DJ218" s="24">
        <v>3982.1780503930227</v>
      </c>
      <c r="DK218" s="24">
        <v>1031.5879480927601</v>
      </c>
      <c r="DL218" s="24">
        <v>15496.146536779264</v>
      </c>
      <c r="DM218" s="24">
        <v>3997.6261530113943</v>
      </c>
      <c r="DN218" s="24">
        <v>9872.0164609053518</v>
      </c>
      <c r="DO218" s="22">
        <v>3331.0405468650283</v>
      </c>
      <c r="DP218" s="24">
        <v>7228.9433243459616</v>
      </c>
      <c r="DQ218" s="24">
        <v>7233.0630830741902</v>
      </c>
      <c r="DR218" s="24">
        <v>8914.2098628751028</v>
      </c>
      <c r="DS218" s="24">
        <v>7406.8459988827008</v>
      </c>
      <c r="DT218" s="24">
        <v>6073.4886016331893</v>
      </c>
      <c r="DU218" s="24">
        <v>12445.337323721524</v>
      </c>
      <c r="DV218" s="24">
        <v>2598.3634047862029</v>
      </c>
      <c r="DW218" s="22">
        <v>4561.9012527634486</v>
      </c>
      <c r="DX218" s="63">
        <v>5386.7685595670246</v>
      </c>
      <c r="DY218" s="63">
        <v>3504.5080852623287</v>
      </c>
      <c r="DZ218" s="24">
        <v>2702.2606758003585</v>
      </c>
      <c r="EA218" s="24">
        <v>734.23085456122294</v>
      </c>
      <c r="EB218" s="22">
        <v>1192.8211994457231</v>
      </c>
      <c r="EC218" s="22">
        <v>3457.7937448057478</v>
      </c>
      <c r="ED218" s="24">
        <v>887.9863172664277</v>
      </c>
      <c r="EE218" s="22">
        <v>517.30437841123342</v>
      </c>
      <c r="EF218" s="24">
        <v>986.33319803739619</v>
      </c>
      <c r="EG218" s="22">
        <v>1387.5775295903516</v>
      </c>
      <c r="EH218" s="22">
        <v>530.20789730710192</v>
      </c>
      <c r="EI218" s="22">
        <v>436.10835342504612</v>
      </c>
      <c r="EJ218" s="22">
        <v>616.80801850424052</v>
      </c>
      <c r="EK218" s="22">
        <v>2105.6323743815092</v>
      </c>
      <c r="EL218" s="24">
        <v>1377.820821976972</v>
      </c>
      <c r="EM218" s="22">
        <v>1121.7836359812102</v>
      </c>
      <c r="EN218" s="24">
        <v>2788.7762045850136</v>
      </c>
      <c r="EO218" s="22">
        <v>2509.0096254732903</v>
      </c>
      <c r="EP218" s="24">
        <v>566.19608542612229</v>
      </c>
      <c r="EQ218" s="22">
        <v>4858.3047586425528</v>
      </c>
      <c r="ER218" s="22">
        <v>841.0562929123189</v>
      </c>
      <c r="ES218" s="24">
        <v>1207.3336226868419</v>
      </c>
      <c r="ET218" s="22">
        <v>545.73295389549833</v>
      </c>
      <c r="EU218" s="22">
        <v>831.72133733931491</v>
      </c>
      <c r="EV218" s="24">
        <v>1044.3431906097449</v>
      </c>
      <c r="EW218" s="22">
        <v>1441.7899215011623</v>
      </c>
      <c r="EX218" s="22">
        <v>1254.4146410577168</v>
      </c>
      <c r="EY218" s="22">
        <v>2381.3949041990013</v>
      </c>
      <c r="EZ218" s="24">
        <v>663.54398472091589</v>
      </c>
      <c r="FA218" s="24">
        <v>607.23693094181658</v>
      </c>
      <c r="FB218" s="24">
        <v>818.18803886683997</v>
      </c>
      <c r="FC218" s="22">
        <v>1021.2790694601888</v>
      </c>
      <c r="FD218" s="22">
        <v>9115.2989754647042</v>
      </c>
      <c r="FE218" s="24">
        <v>2750.0283998449786</v>
      </c>
      <c r="FF218" s="24">
        <v>1207.95355678653</v>
      </c>
      <c r="FG218" s="22">
        <v>3482.532244594971</v>
      </c>
      <c r="FH218" s="24">
        <v>451.06504767406727</v>
      </c>
      <c r="FI218" s="24">
        <v>1028.1888999805578</v>
      </c>
      <c r="FJ218" s="22">
        <v>667.79676063279737</v>
      </c>
      <c r="FK218" s="22">
        <v>1267.5527733913054</v>
      </c>
      <c r="FL218" s="24">
        <v>1211.6307646279438</v>
      </c>
      <c r="FM218" s="22">
        <v>6101.9098185276171</v>
      </c>
      <c r="FN218" s="22">
        <v>568.71150848927903</v>
      </c>
      <c r="FO218" s="22">
        <v>919.95102721019828</v>
      </c>
      <c r="FP218" s="24">
        <v>3753.1345545025511</v>
      </c>
      <c r="FQ218" s="24">
        <v>804.02769767908023</v>
      </c>
      <c r="FR218" s="22">
        <v>2499.3911615085995</v>
      </c>
      <c r="FS218" s="24">
        <v>524.74795544801123</v>
      </c>
      <c r="FT218" s="22">
        <v>740.75285502504619</v>
      </c>
      <c r="FU218" s="24">
        <v>3907.8361472753272</v>
      </c>
      <c r="FV218" s="24">
        <v>700.97201673288225</v>
      </c>
      <c r="FW218" s="24">
        <v>284.33937809671119</v>
      </c>
      <c r="FX218" s="24">
        <v>627.68365024539446</v>
      </c>
      <c r="FY218" s="22">
        <v>1416.9489129138151</v>
      </c>
      <c r="FZ218" s="22">
        <v>1175.2186869647016</v>
      </c>
      <c r="GA218" s="63">
        <v>1392.9787051928267</v>
      </c>
      <c r="GB218" s="22"/>
      <c r="GC218" s="63">
        <v>5546.8212316533354</v>
      </c>
      <c r="GF218" s="63"/>
      <c r="GG218" s="63"/>
      <c r="GH218" s="63"/>
    </row>
    <row r="219" spans="1:190">
      <c r="A219" s="66">
        <v>1997</v>
      </c>
      <c r="B219" s="24">
        <v>18918.162351856532</v>
      </c>
      <c r="C219" s="24">
        <v>19138.659717503986</v>
      </c>
      <c r="D219" s="24">
        <v>21387.538183758985</v>
      </c>
      <c r="E219" s="24">
        <v>17472.303536336211</v>
      </c>
      <c r="F219" s="24">
        <v>18690.444261468547</v>
      </c>
      <c r="G219" s="22">
        <v>17708.525215602687</v>
      </c>
      <c r="H219" s="24">
        <v>17675.654931837438</v>
      </c>
      <c r="I219" s="24">
        <v>19972.661248209955</v>
      </c>
      <c r="J219" s="24">
        <v>23649.020466807546</v>
      </c>
      <c r="K219" s="24">
        <v>18374.993537597693</v>
      </c>
      <c r="L219" s="24">
        <v>21071.989681608691</v>
      </c>
      <c r="M219" s="64">
        <v>19115.072462085736</v>
      </c>
      <c r="N219" s="63">
        <v>18556.556254371259</v>
      </c>
      <c r="O219" s="24">
        <v>16857.898039513966</v>
      </c>
      <c r="P219" s="24">
        <v>10902.400124924183</v>
      </c>
      <c r="Q219" s="24">
        <v>12460.150328560654</v>
      </c>
      <c r="R219" s="24">
        <v>13912.05806264728</v>
      </c>
      <c r="S219" s="22">
        <v>17194.961520469151</v>
      </c>
      <c r="T219" s="68">
        <v>17692.500404727049</v>
      </c>
      <c r="U219" s="24">
        <v>19612.091773011129</v>
      </c>
      <c r="V219" s="24">
        <v>15407.107150212501</v>
      </c>
      <c r="W219" s="24">
        <v>19961.8228974183</v>
      </c>
      <c r="X219" s="24">
        <v>26074.239422588977</v>
      </c>
      <c r="Y219" s="63">
        <v>25016.626590357948</v>
      </c>
      <c r="Z219" s="24">
        <v>2197.9122501338502</v>
      </c>
      <c r="AA219" s="24">
        <v>4628.0092139160879</v>
      </c>
      <c r="AB219" s="24">
        <v>8438.7772798800306</v>
      </c>
      <c r="AC219" s="24">
        <v>6000.9462781842813</v>
      </c>
      <c r="AD219" s="24">
        <v>6388.4034545631403</v>
      </c>
      <c r="AE219" s="24">
        <v>3141.0899318814736</v>
      </c>
      <c r="AF219" s="24">
        <v>4529.45877344985</v>
      </c>
      <c r="AG219" s="63">
        <v>5435.0500663426947</v>
      </c>
      <c r="AH219" s="70">
        <v>2825.1252586318788</v>
      </c>
      <c r="AI219" s="70">
        <v>6965.925150491461</v>
      </c>
      <c r="AJ219" s="70">
        <v>4481.1591991510968</v>
      </c>
      <c r="AK219" s="70">
        <v>12008.391190448941</v>
      </c>
      <c r="AL219" s="70">
        <v>4534.0722007048198</v>
      </c>
      <c r="AM219" s="70">
        <v>5037.7352259055733</v>
      </c>
      <c r="AN219" s="70"/>
      <c r="AO219" s="63">
        <v>4529.45877344985</v>
      </c>
      <c r="AP219" s="24">
        <v>8792.6405073048372</v>
      </c>
      <c r="AQ219" s="24">
        <v>7761.6370766541395</v>
      </c>
      <c r="AR219" s="63">
        <v>8438.7772798800306</v>
      </c>
      <c r="AS219" s="24">
        <v>3867.8555083360579</v>
      </c>
      <c r="AT219" s="24">
        <v>1897.1629364652254</v>
      </c>
      <c r="AU219" s="24">
        <v>5404.9830735041351</v>
      </c>
      <c r="AV219" s="24">
        <v>10535.946510064739</v>
      </c>
      <c r="AW219" s="24">
        <v>2940.2270512011933</v>
      </c>
      <c r="AX219" s="24">
        <v>4891.0839602032156</v>
      </c>
      <c r="AY219" s="24">
        <v>2028.8305205558515</v>
      </c>
      <c r="AZ219" s="24">
        <v>6572.9996674835893</v>
      </c>
      <c r="BA219" s="24">
        <v>5813.280318308467</v>
      </c>
      <c r="BB219" s="24">
        <v>2365.1908863007743</v>
      </c>
      <c r="BC219" s="24">
        <v>4706.8040639013607</v>
      </c>
      <c r="BD219" s="24">
        <v>824.58494761540987</v>
      </c>
      <c r="BE219" s="24">
        <v>1894.5281994628674</v>
      </c>
      <c r="BF219" s="24">
        <v>2573.7926206585189</v>
      </c>
      <c r="BG219" s="24">
        <v>3179.8284489219086</v>
      </c>
      <c r="BH219" s="63">
        <v>3992.7157512533149</v>
      </c>
      <c r="BI219" s="24">
        <v>8614.7296235010072</v>
      </c>
      <c r="BJ219" s="24">
        <v>5411.3277409610509</v>
      </c>
      <c r="BK219" s="24">
        <v>9906.1581825379526</v>
      </c>
      <c r="BL219" s="24">
        <v>5606.6952161826466</v>
      </c>
      <c r="BM219" s="24">
        <v>6526.2693681588698</v>
      </c>
      <c r="BN219" s="22">
        <v>3782.6621376236594</v>
      </c>
      <c r="BO219" s="24">
        <v>8434.4316998172508</v>
      </c>
      <c r="BP219" s="24">
        <v>9034.6264611972201</v>
      </c>
      <c r="BQ219" s="63">
        <v>6268.8605611470384</v>
      </c>
      <c r="BR219" s="24">
        <v>2513.4870665289177</v>
      </c>
      <c r="BS219" s="24">
        <v>5502.3884297520653</v>
      </c>
      <c r="BT219" s="22">
        <v>2151.6617969320673</v>
      </c>
      <c r="BU219" s="24">
        <v>3252.0179171388304</v>
      </c>
      <c r="BV219" s="24">
        <v>4115.1065044049292</v>
      </c>
      <c r="BW219" s="22">
        <v>2620.0518582541054</v>
      </c>
      <c r="BX219" s="24">
        <v>3666.9870863561232</v>
      </c>
      <c r="BY219" s="22">
        <v>760.27681660899646</v>
      </c>
      <c r="BZ219" s="22">
        <v>1952.809129310252</v>
      </c>
      <c r="CA219" s="24">
        <v>3762.9178250979398</v>
      </c>
      <c r="CB219" s="22">
        <v>1374.6747614917608</v>
      </c>
      <c r="CC219" s="22">
        <v>5432.9446064139947</v>
      </c>
      <c r="CD219" s="22">
        <v>3271.2127082526154</v>
      </c>
      <c r="CE219" s="22">
        <v>12913.925781301954</v>
      </c>
      <c r="CF219" s="22">
        <v>10351.5873015873</v>
      </c>
      <c r="CG219" s="63">
        <v>3464.4737829808219</v>
      </c>
      <c r="CH219" s="22">
        <v>7112.954928675229</v>
      </c>
      <c r="CI219" s="63">
        <v>5759.1480913972246</v>
      </c>
      <c r="CJ219" s="22">
        <v>3013.3504054630812</v>
      </c>
      <c r="CK219" s="24">
        <v>1674.9891948509287</v>
      </c>
      <c r="CL219" s="24">
        <v>3684.219808443384</v>
      </c>
      <c r="CM219" s="24">
        <v>20617.43761502919</v>
      </c>
      <c r="CN219" s="24">
        <v>2330.87513506307</v>
      </c>
      <c r="CO219" s="24">
        <v>13500.533860695867</v>
      </c>
      <c r="CP219" s="24">
        <v>6558.7453373653616</v>
      </c>
      <c r="CQ219" s="24">
        <v>14695.926534343995</v>
      </c>
      <c r="CR219" s="24">
        <v>771.19125326004166</v>
      </c>
      <c r="CS219" s="24">
        <v>1046.1189603650823</v>
      </c>
      <c r="CT219" s="24">
        <v>21682.406803039445</v>
      </c>
      <c r="CU219" s="24">
        <v>7955.1514625218051</v>
      </c>
      <c r="CV219" s="22">
        <v>953.07776396229713</v>
      </c>
      <c r="CW219" s="24">
        <v>1830.9712068676004</v>
      </c>
      <c r="CX219" s="24">
        <v>20231.115508679599</v>
      </c>
      <c r="CY219" s="24">
        <v>3204.9646327408836</v>
      </c>
      <c r="CZ219" s="63">
        <v>3557.0335625360617</v>
      </c>
      <c r="DA219" s="22">
        <v>540.90860318215141</v>
      </c>
      <c r="DB219" s="22">
        <v>1092.9035259587154</v>
      </c>
      <c r="DC219" s="22">
        <v>1105.3988811072504</v>
      </c>
      <c r="DD219" s="22">
        <v>1073.5567533847955</v>
      </c>
      <c r="DE219" s="22">
        <v>1175.9882290327082</v>
      </c>
      <c r="DF219" s="24">
        <v>1588.3858541203699</v>
      </c>
      <c r="DG219" s="22">
        <v>2965.9415532852126</v>
      </c>
      <c r="DH219" s="63">
        <v>1388.8066576490382</v>
      </c>
      <c r="DI219" s="24">
        <v>4632.8961079775709</v>
      </c>
      <c r="DJ219" s="24">
        <v>4059.2347790556405</v>
      </c>
      <c r="DK219" s="24">
        <v>962.49281596055289</v>
      </c>
      <c r="DL219" s="24">
        <v>15606.651130989083</v>
      </c>
      <c r="DM219" s="24">
        <v>4032.9215381804902</v>
      </c>
      <c r="DN219" s="24">
        <v>9773.7478601800194</v>
      </c>
      <c r="DO219" s="22">
        <v>3415.5522547451415</v>
      </c>
      <c r="DP219" s="24">
        <v>7471.1188344522725</v>
      </c>
      <c r="DQ219" s="24">
        <v>8904.4298969255069</v>
      </c>
      <c r="DR219" s="24">
        <v>8903.0218413412204</v>
      </c>
      <c r="DS219" s="24">
        <v>7133.5117974212817</v>
      </c>
      <c r="DT219" s="24">
        <v>6420.7223380436944</v>
      </c>
      <c r="DU219" s="24">
        <v>12787.88783576628</v>
      </c>
      <c r="DV219" s="24">
        <v>2649.5743788928858</v>
      </c>
      <c r="DW219" s="22">
        <v>4823.3830845771145</v>
      </c>
      <c r="DX219" s="63">
        <v>5509.8637430139943</v>
      </c>
      <c r="DY219" s="63">
        <v>3590.3331690435339</v>
      </c>
      <c r="DZ219" s="24">
        <v>2687.2029766970372</v>
      </c>
      <c r="EA219" s="24">
        <v>752.50649032574086</v>
      </c>
      <c r="EB219" s="22">
        <v>1221.7665372441613</v>
      </c>
      <c r="EC219" s="22">
        <v>3589.4548967176092</v>
      </c>
      <c r="ED219" s="24">
        <v>915.20947928256578</v>
      </c>
      <c r="EE219" s="22">
        <v>517.60411768033009</v>
      </c>
      <c r="EF219" s="24">
        <v>1011.5814201830214</v>
      </c>
      <c r="EG219" s="22">
        <v>1475.659346743892</v>
      </c>
      <c r="EH219" s="22">
        <v>558.58493977173418</v>
      </c>
      <c r="EI219" s="22">
        <v>441.2182084309859</v>
      </c>
      <c r="EJ219" s="22">
        <v>624.85562048163126</v>
      </c>
      <c r="EK219" s="22">
        <v>2039.630054783835</v>
      </c>
      <c r="EL219" s="24">
        <v>1419.0726516186492</v>
      </c>
      <c r="EM219" s="22">
        <v>1103.1136039511089</v>
      </c>
      <c r="EN219" s="24">
        <v>2890.2882653024808</v>
      </c>
      <c r="EO219" s="22">
        <v>4177.1427811256999</v>
      </c>
      <c r="EP219" s="24">
        <v>569.85219637403395</v>
      </c>
      <c r="EQ219" s="22">
        <v>5002.0409249826971</v>
      </c>
      <c r="ER219" s="22">
        <v>851.29316448812756</v>
      </c>
      <c r="ES219" s="24">
        <v>1248.4473971922885</v>
      </c>
      <c r="ET219" s="22">
        <v>566.41857883743126</v>
      </c>
      <c r="EU219" s="22">
        <v>857.54028303853988</v>
      </c>
      <c r="EV219" s="24">
        <v>1021.7878925437474</v>
      </c>
      <c r="EW219" s="22">
        <v>1485.0428063496524</v>
      </c>
      <c r="EX219" s="22">
        <v>1160.6941268877181</v>
      </c>
      <c r="EY219" s="22">
        <v>2466.7676540600505</v>
      </c>
      <c r="EZ219" s="24">
        <v>667.56256694907006</v>
      </c>
      <c r="FA219" s="24">
        <v>628.60496667365487</v>
      </c>
      <c r="FB219" s="24">
        <v>839.27334267657409</v>
      </c>
      <c r="FC219" s="22">
        <v>1033.5937402142256</v>
      </c>
      <c r="FD219" s="22">
        <v>9552.836678712938</v>
      </c>
      <c r="FE219" s="24">
        <v>2648.3864050605771</v>
      </c>
      <c r="FF219" s="24">
        <v>1307.6751342729135</v>
      </c>
      <c r="FG219" s="22">
        <v>3542.7502431854291</v>
      </c>
      <c r="FH219" s="24">
        <v>439.19407448792634</v>
      </c>
      <c r="FI219" s="24">
        <v>1031.4426818837173</v>
      </c>
      <c r="FJ219" s="22">
        <v>652.73014805946013</v>
      </c>
      <c r="FK219" s="22">
        <v>1243.123330196908</v>
      </c>
      <c r="FL219" s="24">
        <v>1219.0000239762405</v>
      </c>
      <c r="FM219" s="22">
        <v>6779.6610169491523</v>
      </c>
      <c r="FN219" s="22">
        <v>454.32347788003023</v>
      </c>
      <c r="FO219" s="22">
        <v>895.26376730963023</v>
      </c>
      <c r="FP219" s="24">
        <v>3802.7380867530587</v>
      </c>
      <c r="FQ219" s="24">
        <v>1278.5189877483319</v>
      </c>
      <c r="FR219" s="22">
        <v>2535.8326236668859</v>
      </c>
      <c r="FS219" s="24">
        <v>530.68925616141155</v>
      </c>
      <c r="FT219" s="22">
        <v>677.63817176553903</v>
      </c>
      <c r="FU219" s="24">
        <v>4066.4640053231215</v>
      </c>
      <c r="FV219" s="24">
        <v>717.45812524255746</v>
      </c>
      <c r="FW219" s="24">
        <v>265.59483434154589</v>
      </c>
      <c r="FX219" s="24">
        <v>630.44077063400084</v>
      </c>
      <c r="FY219" s="22">
        <v>1417.1512172835696</v>
      </c>
      <c r="FZ219" s="22">
        <v>1177.5822526958561</v>
      </c>
      <c r="GA219" s="63">
        <v>1425.8652960002407</v>
      </c>
      <c r="GB219" s="22"/>
      <c r="GC219" s="63">
        <v>5687.8875653173909</v>
      </c>
      <c r="GF219" s="63"/>
      <c r="GG219" s="63"/>
      <c r="GH219" s="63"/>
    </row>
    <row r="220" spans="1:190">
      <c r="A220" s="66">
        <v>1998</v>
      </c>
      <c r="B220" s="24">
        <v>19613.076243219759</v>
      </c>
      <c r="C220" s="24">
        <v>19474.911006427505</v>
      </c>
      <c r="D220" s="24">
        <v>21770.86503846103</v>
      </c>
      <c r="E220" s="24">
        <v>18306.525379931536</v>
      </c>
      <c r="F220" s="24">
        <v>19233.285870513369</v>
      </c>
      <c r="G220" s="22">
        <v>18028.880735795392</v>
      </c>
      <c r="H220" s="24">
        <v>17908.539585609931</v>
      </c>
      <c r="I220" s="24">
        <v>20630.887383207628</v>
      </c>
      <c r="J220" s="24">
        <v>24135.280369615044</v>
      </c>
      <c r="K220" s="24">
        <v>19136.770051265463</v>
      </c>
      <c r="L220" s="24">
        <v>21603.490531624364</v>
      </c>
      <c r="M220" s="64">
        <v>19724.085413065444</v>
      </c>
      <c r="N220" s="63">
        <v>19011.332244010868</v>
      </c>
      <c r="O220" s="24">
        <v>17944.852615738688</v>
      </c>
      <c r="P220" s="24">
        <v>11250.162784087939</v>
      </c>
      <c r="Q220" s="24">
        <v>13012.744466167165</v>
      </c>
      <c r="R220" s="24">
        <v>14483.274026684247</v>
      </c>
      <c r="S220" s="22">
        <v>17077.064445145988</v>
      </c>
      <c r="T220" s="68">
        <v>18162.533569178206</v>
      </c>
      <c r="U220" s="24">
        <v>20377.949762010507</v>
      </c>
      <c r="V220" s="24">
        <v>15477.080328421878</v>
      </c>
      <c r="W220" s="24">
        <v>20612.387346546799</v>
      </c>
      <c r="X220" s="24">
        <v>26893.450858320128</v>
      </c>
      <c r="Y220" s="63">
        <v>25810.962056416956</v>
      </c>
      <c r="Z220" s="24">
        <v>2405.3446095626318</v>
      </c>
      <c r="AA220" s="24">
        <v>4870.3951569099454</v>
      </c>
      <c r="AB220" s="24">
        <v>8542.7024352105909</v>
      </c>
      <c r="AC220" s="24">
        <v>6263.2396768754179</v>
      </c>
      <c r="AD220" s="24">
        <v>6704.2568729899785</v>
      </c>
      <c r="AE220" s="24">
        <v>2998.6064825879175</v>
      </c>
      <c r="AF220" s="24">
        <v>4753.4790861612273</v>
      </c>
      <c r="AG220" s="63">
        <v>5609.2163991549478</v>
      </c>
      <c r="AH220" s="70">
        <v>3163.339444238783</v>
      </c>
      <c r="AI220" s="70">
        <v>7252.6564156677159</v>
      </c>
      <c r="AJ220" s="70">
        <v>4610.5815407892569</v>
      </c>
      <c r="AK220" s="70">
        <v>12494.618772293963</v>
      </c>
      <c r="AL220" s="70">
        <v>4667.7847857122006</v>
      </c>
      <c r="AM220" s="70">
        <v>5072.9993724869119</v>
      </c>
      <c r="AN220" s="70"/>
      <c r="AO220" s="63">
        <v>4753.4790861612273</v>
      </c>
      <c r="AP220" s="24">
        <v>8780.2117394409652</v>
      </c>
      <c r="AQ220" s="24">
        <v>8089.2539107720613</v>
      </c>
      <c r="AR220" s="63">
        <v>8542.7024352105909</v>
      </c>
      <c r="AS220" s="24">
        <v>4165.1771805257204</v>
      </c>
      <c r="AT220" s="24">
        <v>2065.0091552481945</v>
      </c>
      <c r="AU220" s="24">
        <v>5882.7768524289331</v>
      </c>
      <c r="AV220" s="24">
        <v>11352.891211089458</v>
      </c>
      <c r="AW220" s="24">
        <v>3053.1772713210271</v>
      </c>
      <c r="AX220" s="24">
        <v>4862.241837042433</v>
      </c>
      <c r="AY220" s="24">
        <v>2043.3967233169512</v>
      </c>
      <c r="AZ220" s="24">
        <v>6995.8767927663621</v>
      </c>
      <c r="BA220" s="24">
        <v>6262.2276485385819</v>
      </c>
      <c r="BB220" s="24">
        <v>2230.2237674125581</v>
      </c>
      <c r="BC220" s="24">
        <v>4461.8102144829072</v>
      </c>
      <c r="BD220" s="24">
        <v>851.17271786746358</v>
      </c>
      <c r="BE220" s="24">
        <v>1999.6621090496117</v>
      </c>
      <c r="BF220" s="24">
        <v>2545.5036973906804</v>
      </c>
      <c r="BG220" s="24">
        <v>3263.4092455229938</v>
      </c>
      <c r="BH220" s="63">
        <v>3904.7940743102108</v>
      </c>
      <c r="BI220" s="24">
        <v>8899.8882480854172</v>
      </c>
      <c r="BJ220" s="24">
        <v>5333.8949619953582</v>
      </c>
      <c r="BK220" s="24">
        <v>10088.428308041792</v>
      </c>
      <c r="BL220" s="24">
        <v>5562.8356798447421</v>
      </c>
      <c r="BM220" s="24">
        <v>6753.8573312978178</v>
      </c>
      <c r="BN220" s="22">
        <v>3699.8355462860973</v>
      </c>
      <c r="BO220" s="24">
        <v>8775.832634944285</v>
      </c>
      <c r="BP220" s="24">
        <v>8906.0429794087031</v>
      </c>
      <c r="BQ220" s="63">
        <v>6307.5912874485812</v>
      </c>
      <c r="BR220" s="24">
        <v>2584.8935601674534</v>
      </c>
      <c r="BS220" s="24">
        <v>5822.4701696638185</v>
      </c>
      <c r="BT220" s="22">
        <v>2170.2882080189106</v>
      </c>
      <c r="BU220" s="24">
        <v>3419.4932707856392</v>
      </c>
      <c r="BV220" s="24">
        <v>4096.7343616059907</v>
      </c>
      <c r="BW220" s="22">
        <v>2667.7971850093268</v>
      </c>
      <c r="BX220" s="24">
        <v>3773.8918335406415</v>
      </c>
      <c r="BY220" s="22">
        <v>762.35741444866926</v>
      </c>
      <c r="BZ220" s="22">
        <v>1957.7578583447373</v>
      </c>
      <c r="CA220" s="24">
        <v>3674.3095626644595</v>
      </c>
      <c r="CB220" s="22">
        <v>1398.3050847457628</v>
      </c>
      <c r="CC220" s="22">
        <v>5543.0818734358236</v>
      </c>
      <c r="CD220" s="22">
        <v>3171.6009805770318</v>
      </c>
      <c r="CE220" s="22">
        <v>13250.902316547481</v>
      </c>
      <c r="CF220" s="22">
        <v>10865.659777424484</v>
      </c>
      <c r="CG220" s="63">
        <v>3524.4336385132656</v>
      </c>
      <c r="CH220" s="22">
        <v>7229.4548853862507</v>
      </c>
      <c r="CI220" s="63">
        <v>5801.0723103505416</v>
      </c>
      <c r="CJ220" s="22">
        <v>2993.1936856598777</v>
      </c>
      <c r="CK220" s="24">
        <v>1755.0520712415894</v>
      </c>
      <c r="CL220" s="24">
        <v>3151.0271568681128</v>
      </c>
      <c r="CM220" s="24">
        <v>20154.49399706678</v>
      </c>
      <c r="CN220" s="24">
        <v>2267.2480449392237</v>
      </c>
      <c r="CO220" s="24">
        <v>12634.336991357377</v>
      </c>
      <c r="CP220" s="24">
        <v>5994.0730800092315</v>
      </c>
      <c r="CQ220" s="24">
        <v>15068.920222983013</v>
      </c>
      <c r="CR220" s="24">
        <v>797.79667336581076</v>
      </c>
      <c r="CS220" s="24">
        <v>1090.0836898863279</v>
      </c>
      <c r="CT220" s="24">
        <v>20229.984903492365</v>
      </c>
      <c r="CU220" s="24">
        <v>7178.5280564405375</v>
      </c>
      <c r="CV220" s="22">
        <v>946.6130892518803</v>
      </c>
      <c r="CW220" s="24">
        <v>1849.9549917639936</v>
      </c>
      <c r="CX220" s="24">
        <v>19286.962838117299</v>
      </c>
      <c r="CY220" s="24">
        <v>3320.6685769862265</v>
      </c>
      <c r="CZ220" s="63">
        <v>3479.3337245685502</v>
      </c>
      <c r="DA220" s="22">
        <v>556.19532371711307</v>
      </c>
      <c r="DB220" s="22">
        <v>1125.7116959849602</v>
      </c>
      <c r="DC220" s="22">
        <v>1110.3656824713687</v>
      </c>
      <c r="DD220" s="22">
        <v>1092.7678985775035</v>
      </c>
      <c r="DE220" s="22">
        <v>1185.1053432735673</v>
      </c>
      <c r="DF220" s="24">
        <v>1656.9760824106088</v>
      </c>
      <c r="DG220" s="22">
        <v>2950.5288030537617</v>
      </c>
      <c r="DH220" s="63">
        <v>1429.0259485169843</v>
      </c>
      <c r="DI220" s="24">
        <v>4744.5660078540377</v>
      </c>
      <c r="DJ220" s="24">
        <v>4113.683259512206</v>
      </c>
      <c r="DK220" s="24">
        <v>1074.6145048888816</v>
      </c>
      <c r="DL220" s="24">
        <v>15833.436913060172</v>
      </c>
      <c r="DM220" s="24">
        <v>4061.7856991357507</v>
      </c>
      <c r="DN220" s="24">
        <v>9815.4569576102531</v>
      </c>
      <c r="DO220" s="22">
        <v>3468.6321003993367</v>
      </c>
      <c r="DP220" s="24">
        <v>7478.9934306728655</v>
      </c>
      <c r="DQ220" s="24">
        <v>9194.7006737570773</v>
      </c>
      <c r="DR220" s="24">
        <v>8925.3965622661908</v>
      </c>
      <c r="DS220" s="24">
        <v>7334.6257943272158</v>
      </c>
      <c r="DT220" s="24">
        <v>6509.6117997127212</v>
      </c>
      <c r="DU220" s="24">
        <v>12212.358116267033</v>
      </c>
      <c r="DV220" s="24">
        <v>2720.7359498260566</v>
      </c>
      <c r="DW220" s="22">
        <v>5081.3315030885387</v>
      </c>
      <c r="DX220" s="63">
        <v>5592.203232075799</v>
      </c>
      <c r="DY220" s="63">
        <v>3528.8426305901321</v>
      </c>
      <c r="DZ220" s="24">
        <v>2781.5245770432134</v>
      </c>
      <c r="EA220" s="24">
        <v>731.00565012614527</v>
      </c>
      <c r="EB220" s="22">
        <v>1237.440582698275</v>
      </c>
      <c r="EC220" s="22">
        <v>3704.4726114038158</v>
      </c>
      <c r="ED220" s="24">
        <v>952.26948939132933</v>
      </c>
      <c r="EE220" s="22">
        <v>529.43314036186075</v>
      </c>
      <c r="EF220" s="24">
        <v>1037.4122659000764</v>
      </c>
      <c r="EG220" s="22">
        <v>1565.0487709913757</v>
      </c>
      <c r="EH220" s="22">
        <v>567.52908883958139</v>
      </c>
      <c r="EI220" s="22">
        <v>461.40576739827981</v>
      </c>
      <c r="EJ220" s="22">
        <v>611.64326319946372</v>
      </c>
      <c r="EK220" s="22">
        <v>2058.3369068349079</v>
      </c>
      <c r="EL220" s="24">
        <v>1449.0737509161527</v>
      </c>
      <c r="EM220" s="22">
        <v>1091.8944012581655</v>
      </c>
      <c r="EN220" s="24">
        <v>3041.5716091209924</v>
      </c>
      <c r="EO220" s="22">
        <v>4951.9458690686542</v>
      </c>
      <c r="EP220" s="24">
        <v>531.60651393144849</v>
      </c>
      <c r="EQ220" s="22">
        <v>5042.4699547430755</v>
      </c>
      <c r="ER220" s="22">
        <v>851.17358782563838</v>
      </c>
      <c r="ES220" s="24">
        <v>1288.2119178958462</v>
      </c>
      <c r="ET220" s="22">
        <v>584.95382406131989</v>
      </c>
      <c r="EU220" s="22">
        <v>601.90140976524401</v>
      </c>
      <c r="EV220" s="24">
        <v>1031.4165730527682</v>
      </c>
      <c r="EW220" s="22">
        <v>1419.213266877983</v>
      </c>
      <c r="EX220" s="22">
        <v>1050.5472007192584</v>
      </c>
      <c r="EY220" s="22">
        <v>2321.8134351720064</v>
      </c>
      <c r="EZ220" s="24">
        <v>673.11147376790052</v>
      </c>
      <c r="FA220" s="24">
        <v>617.25116969402188</v>
      </c>
      <c r="FB220" s="24">
        <v>854.521039880942</v>
      </c>
      <c r="FC220" s="22">
        <v>1045.447480585299</v>
      </c>
      <c r="FD220" s="22">
        <v>10018.446417078574</v>
      </c>
      <c r="FE220" s="24">
        <v>2810.7550675915286</v>
      </c>
      <c r="FF220" s="24">
        <v>1427.7067249170432</v>
      </c>
      <c r="FG220" s="22">
        <v>3581.4477684314475</v>
      </c>
      <c r="FH220" s="24">
        <v>479.29100581713317</v>
      </c>
      <c r="FI220" s="24">
        <v>1034.1246706642094</v>
      </c>
      <c r="FJ220" s="22">
        <v>677.17775237313856</v>
      </c>
      <c r="FK220" s="22">
        <v>1231.8058940247424</v>
      </c>
      <c r="FL220" s="24">
        <v>1258.4364548749888</v>
      </c>
      <c r="FM220" s="22">
        <v>7100.8370694793575</v>
      </c>
      <c r="FN220" s="22">
        <v>441.4891218661698</v>
      </c>
      <c r="FO220" s="22">
        <v>867.74199291219611</v>
      </c>
      <c r="FP220" s="24">
        <v>3769.523032660994</v>
      </c>
      <c r="FQ220" s="24">
        <v>1538.2545954057009</v>
      </c>
      <c r="FR220" s="22">
        <v>2564.3647179105865</v>
      </c>
      <c r="FS220" s="24">
        <v>534.75503709756958</v>
      </c>
      <c r="FT220" s="22">
        <v>643.57879193503959</v>
      </c>
      <c r="FU220" s="24">
        <v>4217.4091465268402</v>
      </c>
      <c r="FV220" s="24">
        <v>722.2842143579087</v>
      </c>
      <c r="FW220" s="24">
        <v>255.37662645858344</v>
      </c>
      <c r="FX220" s="24">
        <v>601.70042343798491</v>
      </c>
      <c r="FY220" s="22">
        <v>1401.599218397301</v>
      </c>
      <c r="FZ220" s="22">
        <v>1187.8926327812678</v>
      </c>
      <c r="GA220" s="63">
        <v>1459.1653179773853</v>
      </c>
      <c r="GB220" s="22"/>
      <c r="GC220" s="63">
        <v>5717.5064400904621</v>
      </c>
      <c r="GF220" s="63"/>
      <c r="GG220" s="63"/>
      <c r="GH220" s="63"/>
    </row>
    <row r="221" spans="1:190">
      <c r="A221" s="66">
        <v>1999</v>
      </c>
      <c r="B221" s="24">
        <v>20268.219308736174</v>
      </c>
      <c r="C221" s="24">
        <v>20127.576531459625</v>
      </c>
      <c r="D221" s="24">
        <v>22255.437367132006</v>
      </c>
      <c r="E221" s="24">
        <v>18981.002694790717</v>
      </c>
      <c r="F221" s="24">
        <v>19771.392169057272</v>
      </c>
      <c r="G221" s="22">
        <v>18380.04362314571</v>
      </c>
      <c r="H221" s="24">
        <v>18140.516420937671</v>
      </c>
      <c r="I221" s="24">
        <v>21456.949280373661</v>
      </c>
      <c r="J221" s="24">
        <v>24455.056481859039</v>
      </c>
      <c r="K221" s="24">
        <v>20012.530037183817</v>
      </c>
      <c r="L221" s="24">
        <v>21828.104743186803</v>
      </c>
      <c r="M221" s="64">
        <v>20269.481542579528</v>
      </c>
      <c r="N221" s="63">
        <v>19472.130501728287</v>
      </c>
      <c r="O221" s="24">
        <v>19479.448244438201</v>
      </c>
      <c r="P221" s="24">
        <v>11616.431062709087</v>
      </c>
      <c r="Q221" s="24">
        <v>13465.664985637017</v>
      </c>
      <c r="R221" s="24">
        <v>15093.248589367236</v>
      </c>
      <c r="S221" s="22">
        <v>17459.400855726712</v>
      </c>
      <c r="T221" s="68">
        <v>18644.723717664416</v>
      </c>
      <c r="U221" s="24">
        <v>20970.894286664141</v>
      </c>
      <c r="V221" s="24">
        <v>16202.023725525947</v>
      </c>
      <c r="W221" s="24">
        <v>21563.040675192231</v>
      </c>
      <c r="X221" s="24">
        <v>27869.812027671189</v>
      </c>
      <c r="Y221" s="63">
        <v>26762.491228060986</v>
      </c>
      <c r="Z221" s="24">
        <v>2751.8853270196801</v>
      </c>
      <c r="AA221" s="24">
        <v>5137.2327931657892</v>
      </c>
      <c r="AB221" s="24">
        <v>8643.2759766728868</v>
      </c>
      <c r="AC221" s="24">
        <v>6481.8135968642118</v>
      </c>
      <c r="AD221" s="24">
        <v>7008.1545479514834</v>
      </c>
      <c r="AE221" s="24">
        <v>2971.4290036300472</v>
      </c>
      <c r="AF221" s="24">
        <v>4642.0702535392556</v>
      </c>
      <c r="AG221" s="63">
        <v>5740.1309917878143</v>
      </c>
      <c r="AH221" s="70">
        <v>3354.9703147306441</v>
      </c>
      <c r="AI221" s="70">
        <v>7111.0783844834305</v>
      </c>
      <c r="AJ221" s="70">
        <v>4790.0567217349926</v>
      </c>
      <c r="AK221" s="70">
        <v>13152.456088907815</v>
      </c>
      <c r="AL221" s="70">
        <v>4178.6970416210324</v>
      </c>
      <c r="AM221" s="70">
        <v>4504.8234427683774</v>
      </c>
      <c r="AN221" s="70"/>
      <c r="AO221" s="63">
        <v>4642.0702535392556</v>
      </c>
      <c r="AP221" s="24">
        <v>8936.7838341549577</v>
      </c>
      <c r="AQ221" s="24">
        <v>8084.0589057293355</v>
      </c>
      <c r="AR221" s="63">
        <v>8643.2759766728868</v>
      </c>
      <c r="AS221" s="24">
        <v>4302.9216240869919</v>
      </c>
      <c r="AT221" s="24">
        <v>2196.4176651389585</v>
      </c>
      <c r="AU221" s="24">
        <v>6102.6360763895782</v>
      </c>
      <c r="AV221" s="24">
        <v>11413.373532120655</v>
      </c>
      <c r="AW221" s="24">
        <v>3162.4052312554636</v>
      </c>
      <c r="AX221" s="24">
        <v>5035.2612211222195</v>
      </c>
      <c r="AY221" s="24">
        <v>2089.2830207652473</v>
      </c>
      <c r="AZ221" s="24">
        <v>7267.3479107308485</v>
      </c>
      <c r="BA221" s="24">
        <v>6199.6309912667939</v>
      </c>
      <c r="BB221" s="24">
        <v>2176.2484154771942</v>
      </c>
      <c r="BC221" s="24">
        <v>4759.8305310582928</v>
      </c>
      <c r="BD221" s="24">
        <v>864.35926473861298</v>
      </c>
      <c r="BE221" s="24">
        <v>2296.0604974388034</v>
      </c>
      <c r="BF221" s="24">
        <v>2564.6270504375198</v>
      </c>
      <c r="BG221" s="24">
        <v>3354.23865154038</v>
      </c>
      <c r="BH221" s="63">
        <v>4094.6029932659903</v>
      </c>
      <c r="BI221" s="24">
        <v>8545.1578910022745</v>
      </c>
      <c r="BJ221" s="24">
        <v>5269.8671019499798</v>
      </c>
      <c r="BK221" s="24">
        <v>9883.6080179351338</v>
      </c>
      <c r="BL221" s="24">
        <v>5269.3784863384044</v>
      </c>
      <c r="BM221" s="24">
        <v>6915.7923321669678</v>
      </c>
      <c r="BN221" s="22">
        <v>3679.9495725912202</v>
      </c>
      <c r="BO221" s="24">
        <v>8494.0720262723335</v>
      </c>
      <c r="BP221" s="24">
        <v>8237.7078807919534</v>
      </c>
      <c r="BQ221" s="63">
        <v>6210.3116985121324</v>
      </c>
      <c r="BR221" s="24">
        <v>2542.0207437238018</v>
      </c>
      <c r="BS221" s="24">
        <v>6157.8945985224982</v>
      </c>
      <c r="BT221" s="22">
        <v>2306.5231158961369</v>
      </c>
      <c r="BU221" s="24">
        <v>3586.4524545736303</v>
      </c>
      <c r="BV221" s="24">
        <v>3809.3991755995735</v>
      </c>
      <c r="BW221" s="22">
        <v>2706.3716519713857</v>
      </c>
      <c r="BX221" s="24">
        <v>3848.8596355272439</v>
      </c>
      <c r="BY221" s="22">
        <v>768.76916922256305</v>
      </c>
      <c r="BZ221" s="22">
        <v>1871.4190928754215</v>
      </c>
      <c r="CA221" s="24">
        <v>3669.8753219273558</v>
      </c>
      <c r="CB221" s="22">
        <v>1634.3484565983013</v>
      </c>
      <c r="CC221" s="22">
        <v>5617.9775280898884</v>
      </c>
      <c r="CD221" s="22">
        <v>3103.1760602166328</v>
      </c>
      <c r="CE221" s="22">
        <v>13738.391365868252</v>
      </c>
      <c r="CF221" s="22">
        <v>11631.87250996016</v>
      </c>
      <c r="CG221" s="63">
        <v>3565.8298117551567</v>
      </c>
      <c r="CH221" s="22">
        <v>7356.4972750343222</v>
      </c>
      <c r="CI221" s="63">
        <v>5729.6066629448496</v>
      </c>
      <c r="CJ221" s="22">
        <v>3162.233832374764</v>
      </c>
      <c r="CK221" s="24">
        <v>1835.2974169696809</v>
      </c>
      <c r="CL221" s="24">
        <v>3126.6059528760402</v>
      </c>
      <c r="CM221" s="24">
        <v>20070.399088282407</v>
      </c>
      <c r="CN221" s="24">
        <v>2286.8909564013647</v>
      </c>
      <c r="CO221" s="24">
        <v>13889.584304067814</v>
      </c>
      <c r="CP221" s="24">
        <v>6212.3976449403644</v>
      </c>
      <c r="CQ221" s="24">
        <v>15842.910129039625</v>
      </c>
      <c r="CR221" s="24">
        <v>822.34403863267289</v>
      </c>
      <c r="CS221" s="24">
        <v>1192.0522313302022</v>
      </c>
      <c r="CT221" s="24">
        <v>20583.76557549198</v>
      </c>
      <c r="CU221" s="24">
        <v>7424.5136214965751</v>
      </c>
      <c r="CV221" s="22">
        <v>954.887528464301</v>
      </c>
      <c r="CW221" s="24">
        <v>1882.4722179970101</v>
      </c>
      <c r="CX221" s="24">
        <v>19983.132748897879</v>
      </c>
      <c r="CY221" s="24">
        <v>3421.4973393000801</v>
      </c>
      <c r="CZ221" s="63">
        <v>3590.1278737841212</v>
      </c>
      <c r="DA221" s="22">
        <v>571.25631731334613</v>
      </c>
      <c r="DB221" s="22">
        <v>1245.0785120524806</v>
      </c>
      <c r="DC221" s="22">
        <v>1166.9264291771519</v>
      </c>
      <c r="DD221" s="22">
        <v>1075.4659939635135</v>
      </c>
      <c r="DE221" s="22">
        <v>1199.4073761800255</v>
      </c>
      <c r="DF221" s="24">
        <v>1713.0973372986957</v>
      </c>
      <c r="DG221" s="22">
        <v>3115.2885066135295</v>
      </c>
      <c r="DH221" s="63">
        <v>1482.0460019861453</v>
      </c>
      <c r="DI221" s="24">
        <v>4835.8831051958496</v>
      </c>
      <c r="DJ221" s="24">
        <v>4140.6550386717772</v>
      </c>
      <c r="DK221" s="24">
        <v>1132.4963537049218</v>
      </c>
      <c r="DL221" s="24">
        <v>15948.653505114684</v>
      </c>
      <c r="DM221" s="24">
        <v>4107.8800745220615</v>
      </c>
      <c r="DN221" s="24">
        <v>9356.8420997980375</v>
      </c>
      <c r="DO221" s="22">
        <v>3392.6614862972442</v>
      </c>
      <c r="DP221" s="24">
        <v>7253.1486521596535</v>
      </c>
      <c r="DQ221" s="24">
        <v>9210.7748512355829</v>
      </c>
      <c r="DR221" s="24">
        <v>8647.8387288080667</v>
      </c>
      <c r="DS221" s="24">
        <v>6924.6931638873184</v>
      </c>
      <c r="DT221" s="24">
        <v>6188.3013855767194</v>
      </c>
      <c r="DU221" s="24">
        <v>12017.142875840946</v>
      </c>
      <c r="DV221" s="24">
        <v>2734.3806812823227</v>
      </c>
      <c r="DW221" s="22">
        <v>5338.0700594844684</v>
      </c>
      <c r="DX221" s="63">
        <v>5463.5701624214753</v>
      </c>
      <c r="DY221" s="63">
        <v>3622.282573988718</v>
      </c>
      <c r="DZ221" s="24">
        <v>2829.0991927731188</v>
      </c>
      <c r="EA221" s="24">
        <v>733.66818363908703</v>
      </c>
      <c r="EB221" s="22">
        <v>1254.4550557957011</v>
      </c>
      <c r="EC221" s="22">
        <v>3844.9294954237607</v>
      </c>
      <c r="ED221" s="24">
        <v>979.92839395972146</v>
      </c>
      <c r="EE221" s="22">
        <v>508.99474400126587</v>
      </c>
      <c r="EF221" s="24">
        <v>1057.7302598658973</v>
      </c>
      <c r="EG221" s="22">
        <v>1680.9810084376186</v>
      </c>
      <c r="EH221" s="22">
        <v>575.91549857198834</v>
      </c>
      <c r="EI221" s="22">
        <v>458.05133210433917</v>
      </c>
      <c r="EJ221" s="22">
        <v>605.77877315544822</v>
      </c>
      <c r="EK221" s="22">
        <v>1934.5177516395458</v>
      </c>
      <c r="EL221" s="24">
        <v>1438.5387752721051</v>
      </c>
      <c r="EM221" s="22">
        <v>1106.6641344690709</v>
      </c>
      <c r="EN221" s="24">
        <v>3158.4867016647113</v>
      </c>
      <c r="EO221" s="22">
        <v>6805.7411137961799</v>
      </c>
      <c r="EP221" s="24">
        <v>547.73916651370769</v>
      </c>
      <c r="EQ221" s="22">
        <v>4052.199353153565</v>
      </c>
      <c r="ER221" s="22">
        <v>875.73018443225249</v>
      </c>
      <c r="ES221" s="24">
        <v>1323.2375407386369</v>
      </c>
      <c r="ET221" s="22">
        <v>593.29910479038131</v>
      </c>
      <c r="EU221" s="22">
        <v>635.79196886778641</v>
      </c>
      <c r="EV221" s="24">
        <v>1031.9848336052698</v>
      </c>
      <c r="EW221" s="22">
        <v>1434.1040385940826</v>
      </c>
      <c r="EX221" s="22">
        <v>1009.3838448558174</v>
      </c>
      <c r="EY221" s="22">
        <v>2291.4182561269704</v>
      </c>
      <c r="EZ221" s="24">
        <v>684.09777177370393</v>
      </c>
      <c r="FA221" s="24">
        <v>621.2044695524603</v>
      </c>
      <c r="FB221" s="24">
        <v>877.57040718676876</v>
      </c>
      <c r="FC221" s="22">
        <v>1059.9493046313999</v>
      </c>
      <c r="FD221" s="22">
        <v>10437.044860369151</v>
      </c>
      <c r="FE221" s="24">
        <v>2786.8345772384087</v>
      </c>
      <c r="FF221" s="24">
        <v>1513.2464545936944</v>
      </c>
      <c r="FG221" s="22">
        <v>3629.7198406453895</v>
      </c>
      <c r="FH221" s="24">
        <v>468.33209545396812</v>
      </c>
      <c r="FI221" s="24">
        <v>1013.9559565835985</v>
      </c>
      <c r="FJ221" s="22">
        <v>713.84257468907288</v>
      </c>
      <c r="FK221" s="22">
        <v>1226.0437504033039</v>
      </c>
      <c r="FL221" s="24">
        <v>1307.1161011515426</v>
      </c>
      <c r="FM221" s="22">
        <v>6808.5542060739472</v>
      </c>
      <c r="FN221" s="22">
        <v>403.53075599224047</v>
      </c>
      <c r="FO221" s="22">
        <v>857.75815124740279</v>
      </c>
      <c r="FP221" s="24">
        <v>3809.5095322379352</v>
      </c>
      <c r="FQ221" s="24">
        <v>1835.1185361856235</v>
      </c>
      <c r="FR221" s="22">
        <v>2609.5799727529147</v>
      </c>
      <c r="FS221" s="24">
        <v>537.74392823173582</v>
      </c>
      <c r="FT221" s="22">
        <v>643.75340971085643</v>
      </c>
      <c r="FU221" s="24">
        <v>4422.1883645914349</v>
      </c>
      <c r="FV221" s="24">
        <v>755.53904546417755</v>
      </c>
      <c r="FW221" s="24">
        <v>237.06779611260075</v>
      </c>
      <c r="FX221" s="24">
        <v>598.33408228504675</v>
      </c>
      <c r="FY221" s="22">
        <v>1337.046197588357</v>
      </c>
      <c r="FZ221" s="22">
        <v>1192.0864812554298</v>
      </c>
      <c r="GA221" s="63">
        <v>1484.8140112970518</v>
      </c>
      <c r="GB221" s="22"/>
      <c r="GC221" s="63">
        <v>5850.2740747237103</v>
      </c>
      <c r="GF221" s="63"/>
      <c r="GG221" s="63"/>
      <c r="GH221" s="63"/>
    </row>
    <row r="222" spans="1:190">
      <c r="A222" s="66">
        <v>2000</v>
      </c>
      <c r="B222" s="24">
        <v>20961.72262957252</v>
      </c>
      <c r="C222" s="24">
        <v>20809.358686311454</v>
      </c>
      <c r="D222" s="24">
        <v>22966.1184617287</v>
      </c>
      <c r="E222" s="24">
        <v>19950.891924312193</v>
      </c>
      <c r="F222" s="24">
        <v>20391.877068945985</v>
      </c>
      <c r="G222" s="22">
        <v>18943.516375383148</v>
      </c>
      <c r="H222" s="24">
        <v>18761.371602685209</v>
      </c>
      <c r="I222" s="24">
        <v>22148.200835821048</v>
      </c>
      <c r="J222" s="24">
        <v>25087.599056183779</v>
      </c>
      <c r="K222" s="24">
        <v>20871.246597494053</v>
      </c>
      <c r="L222" s="24">
        <v>22521.381194342735</v>
      </c>
      <c r="M222" s="64">
        <v>21045.720019775421</v>
      </c>
      <c r="N222" s="63">
        <v>20130.825279946257</v>
      </c>
      <c r="O222" s="24">
        <v>21026.819632672286</v>
      </c>
      <c r="P222" s="24">
        <v>12110.84551633613</v>
      </c>
      <c r="Q222" s="24">
        <v>13922.217384573705</v>
      </c>
      <c r="R222" s="24">
        <v>15723.56870087955</v>
      </c>
      <c r="S222" s="22">
        <v>17848.80757966169</v>
      </c>
      <c r="T222" s="68">
        <v>19298.282520912802</v>
      </c>
      <c r="U222" s="24">
        <v>21377.823125181403</v>
      </c>
      <c r="V222" s="24">
        <v>16518.115789584408</v>
      </c>
      <c r="W222" s="24">
        <v>22487.70818622514</v>
      </c>
      <c r="X222" s="24">
        <v>28701.934318309348</v>
      </c>
      <c r="Y222" s="63">
        <v>27573.945810525664</v>
      </c>
      <c r="Z222" s="24">
        <v>2962.2793571530156</v>
      </c>
      <c r="AA222" s="24">
        <v>5483.3088188271404</v>
      </c>
      <c r="AB222" s="24">
        <v>8929.9260710445451</v>
      </c>
      <c r="AC222" s="24">
        <v>6771.7835944667759</v>
      </c>
      <c r="AD222" s="24">
        <v>7308.8392038528318</v>
      </c>
      <c r="AE222" s="24">
        <v>3046.9560994950407</v>
      </c>
      <c r="AF222" s="24">
        <v>4849.6585135462656</v>
      </c>
      <c r="AG222" s="63">
        <v>5979.6602739081209</v>
      </c>
      <c r="AH222" s="70">
        <v>3452.2158310996483</v>
      </c>
      <c r="AI222" s="70">
        <v>7391.374284605854</v>
      </c>
      <c r="AJ222" s="70">
        <v>4988.1229572806851</v>
      </c>
      <c r="AK222" s="70">
        <v>13667.285293214307</v>
      </c>
      <c r="AL222" s="70">
        <v>4298.8238559592137</v>
      </c>
      <c r="AM222" s="70">
        <v>4743.579085235101</v>
      </c>
      <c r="AN222" s="70"/>
      <c r="AO222" s="63">
        <v>4849.6585135462656</v>
      </c>
      <c r="AP222" s="24">
        <v>9320.1936100127277</v>
      </c>
      <c r="AQ222" s="24">
        <v>8187.7296160227552</v>
      </c>
      <c r="AR222" s="63">
        <v>8929.9260710445451</v>
      </c>
      <c r="AS222" s="24">
        <v>4564.1860801430375</v>
      </c>
      <c r="AT222" s="24">
        <v>2418.7006524914145</v>
      </c>
      <c r="AU222" s="24">
        <v>6475.2664703332184</v>
      </c>
      <c r="AV222" s="24">
        <v>12610.106968923936</v>
      </c>
      <c r="AW222" s="24">
        <v>3246.3550901048943</v>
      </c>
      <c r="AX222" s="24">
        <v>5536.5515037692048</v>
      </c>
      <c r="AY222" s="24">
        <v>2178.5622523911352</v>
      </c>
      <c r="AZ222" s="24">
        <v>7741.5389406526447</v>
      </c>
      <c r="BA222" s="24">
        <v>6972.5809232183756</v>
      </c>
      <c r="BB222" s="24">
        <v>2245.8558865342802</v>
      </c>
      <c r="BC222" s="24">
        <v>5260.9594700181769</v>
      </c>
      <c r="BD222" s="24">
        <v>918.25726807185401</v>
      </c>
      <c r="BE222" s="24">
        <v>2387.9309361837018</v>
      </c>
      <c r="BF222" s="24">
        <v>2742.2893515131741</v>
      </c>
      <c r="BG222" s="24">
        <v>3434.3883090770773</v>
      </c>
      <c r="BH222" s="63">
        <v>4457.7559846674394</v>
      </c>
      <c r="BI222" s="24">
        <v>8409.9699138609176</v>
      </c>
      <c r="BJ222" s="24">
        <v>5417.9433197499093</v>
      </c>
      <c r="BK222" s="24">
        <v>10198.928564433039</v>
      </c>
      <c r="BL222" s="24">
        <v>5375.205430658656</v>
      </c>
      <c r="BM222" s="24">
        <v>7274.9927897090884</v>
      </c>
      <c r="BN222" s="22">
        <v>3736.817804830946</v>
      </c>
      <c r="BO222" s="24">
        <v>8340.8569949719003</v>
      </c>
      <c r="BP222" s="24">
        <v>8409.0453437762717</v>
      </c>
      <c r="BQ222" s="63">
        <v>6376.9342635374451</v>
      </c>
      <c r="BR222" s="24">
        <v>2551.8614782003879</v>
      </c>
      <c r="BS222" s="24">
        <v>6135.7216167342749</v>
      </c>
      <c r="BT222" s="22">
        <v>2421.7540068431476</v>
      </c>
      <c r="BU222" s="24">
        <v>3725.0161487074538</v>
      </c>
      <c r="BV222" s="24">
        <v>3911.0811323301605</v>
      </c>
      <c r="BW222" s="22">
        <v>2714.0058765915769</v>
      </c>
      <c r="BX222" s="24">
        <v>3922.4325655491189</v>
      </c>
      <c r="BY222" s="22">
        <v>761.48710564209978</v>
      </c>
      <c r="BZ222" s="22">
        <v>1911.5711653022263</v>
      </c>
      <c r="CA222" s="24">
        <v>3657.4461905344256</v>
      </c>
      <c r="CB222" s="22">
        <v>1519.7568389057751</v>
      </c>
      <c r="CC222" s="22">
        <v>5655.1724137931033</v>
      </c>
      <c r="CD222" s="22">
        <v>3010.5507868383406</v>
      </c>
      <c r="CE222" s="22">
        <v>14112.742527530152</v>
      </c>
      <c r="CF222" s="22">
        <v>12219.648562300319</v>
      </c>
      <c r="CG222" s="63">
        <v>3619.1111879633413</v>
      </c>
      <c r="CH222" s="22">
        <v>7356.3292412960345</v>
      </c>
      <c r="CI222" s="63">
        <v>5873.4452008639937</v>
      </c>
      <c r="CJ222" s="22">
        <v>3420.8657223526802</v>
      </c>
      <c r="CK222" s="24">
        <v>1882.3768379204162</v>
      </c>
      <c r="CL222" s="24">
        <v>3229.1947229592447</v>
      </c>
      <c r="CM222" s="24">
        <v>20480.951264994896</v>
      </c>
      <c r="CN222" s="24">
        <v>2335.6200678436207</v>
      </c>
      <c r="CO222" s="24">
        <v>14997.535378758315</v>
      </c>
      <c r="CP222" s="24">
        <v>6440.1491205695511</v>
      </c>
      <c r="CQ222" s="24">
        <v>16627.607357515208</v>
      </c>
      <c r="CR222" s="24">
        <v>856.29987828125888</v>
      </c>
      <c r="CS222" s="24">
        <v>1337.1266723236736</v>
      </c>
      <c r="CT222" s="24">
        <v>22032.123290962827</v>
      </c>
      <c r="CU222" s="24">
        <v>7873.520022165475</v>
      </c>
      <c r="CV222" s="22">
        <v>994.47332159408097</v>
      </c>
      <c r="CW222" s="24">
        <v>1904.1066001544734</v>
      </c>
      <c r="CX222" s="24">
        <v>21263.311126588291</v>
      </c>
      <c r="CY222" s="24">
        <v>3578.7893097476549</v>
      </c>
      <c r="CZ222" s="63">
        <v>3757.4377706008941</v>
      </c>
      <c r="DA222" s="22">
        <v>565.23090150981261</v>
      </c>
      <c r="DB222" s="22">
        <v>1328.5736663504015</v>
      </c>
      <c r="DC222" s="22">
        <v>1203.223219461549</v>
      </c>
      <c r="DD222" s="22">
        <v>1059.0305346921659</v>
      </c>
      <c r="DE222" s="22">
        <v>1190.3054302100552</v>
      </c>
      <c r="DF222" s="24">
        <v>1805.4272523881436</v>
      </c>
      <c r="DG222" s="22">
        <v>3049.6221172101023</v>
      </c>
      <c r="DH222" s="63">
        <v>1531.9503714559107</v>
      </c>
      <c r="DI222" s="24">
        <v>4972.3512258343235</v>
      </c>
      <c r="DJ222" s="24">
        <v>4301.1160768638174</v>
      </c>
      <c r="DK222" s="24">
        <v>1221.3910149339445</v>
      </c>
      <c r="DL222" s="24">
        <v>16985.019388117234</v>
      </c>
      <c r="DM222" s="24">
        <v>4188.6241871672837</v>
      </c>
      <c r="DN222" s="24">
        <v>9516.7734449881445</v>
      </c>
      <c r="DO222" s="22">
        <v>3402.6600177394093</v>
      </c>
      <c r="DP222" s="24">
        <v>7414.711071167033</v>
      </c>
      <c r="DQ222" s="24">
        <v>9724.1190848502338</v>
      </c>
      <c r="DR222" s="24">
        <v>8861.1583199996239</v>
      </c>
      <c r="DS222" s="24">
        <v>6906.2749245284513</v>
      </c>
      <c r="DT222" s="24">
        <v>6501.9979414608488</v>
      </c>
      <c r="DU222" s="24">
        <v>12814.304351877736</v>
      </c>
      <c r="DV222" s="24">
        <v>2811.9870674649542</v>
      </c>
      <c r="DW222" s="22">
        <v>5129.5649412511912</v>
      </c>
      <c r="DX222" s="63">
        <v>5676.8538299848506</v>
      </c>
      <c r="DY222" s="63">
        <v>3788.4372048106229</v>
      </c>
      <c r="DZ222" s="24">
        <v>2849.0660393836802</v>
      </c>
      <c r="EA222" s="24">
        <v>736.40029315599747</v>
      </c>
      <c r="EB222" s="22">
        <v>1284.6118517265136</v>
      </c>
      <c r="EC222" s="22">
        <v>4084.1112592874829</v>
      </c>
      <c r="ED222" s="24">
        <v>977.13361092533069</v>
      </c>
      <c r="EE222" s="22">
        <v>495.97698886316863</v>
      </c>
      <c r="EF222" s="24">
        <v>1076.170041921288</v>
      </c>
      <c r="EG222" s="22">
        <v>1775.6062088939693</v>
      </c>
      <c r="EH222" s="22">
        <v>574.83530904948122</v>
      </c>
      <c r="EI222" s="22">
        <v>448.96713009156235</v>
      </c>
      <c r="EJ222" s="22">
        <v>580.68596986654597</v>
      </c>
      <c r="EK222" s="22">
        <v>2004.2262401250541</v>
      </c>
      <c r="EL222" s="24">
        <v>1337.1916861420298</v>
      </c>
      <c r="EM222" s="22">
        <v>1102.543509848615</v>
      </c>
      <c r="EN222" s="24">
        <v>3257.7695338829722</v>
      </c>
      <c r="EO222" s="22">
        <v>7676.7660325992965</v>
      </c>
      <c r="EP222" s="24">
        <v>563.73783472341165</v>
      </c>
      <c r="EQ222" s="22">
        <v>3844.1350049214311</v>
      </c>
      <c r="ER222" s="22">
        <v>894.81271803749439</v>
      </c>
      <c r="ES222" s="24">
        <v>1351.8071405528965</v>
      </c>
      <c r="ET222" s="22">
        <v>591.46775135553173</v>
      </c>
      <c r="EU222" s="22">
        <v>680.29391825056564</v>
      </c>
      <c r="EV222" s="24">
        <v>1013.3534090935088</v>
      </c>
      <c r="EW222" s="22">
        <v>1468.9326054501742</v>
      </c>
      <c r="EX222" s="22">
        <v>989.65629203580875</v>
      </c>
      <c r="EY222" s="22">
        <v>2312.9929918189018</v>
      </c>
      <c r="EZ222" s="24">
        <v>694.18014538817067</v>
      </c>
      <c r="FA222" s="24">
        <v>608.79939267735131</v>
      </c>
      <c r="FB222" s="24">
        <v>824.30503318772446</v>
      </c>
      <c r="FC222" s="22">
        <v>1084.8237831120166</v>
      </c>
      <c r="FD222" s="22">
        <v>10593.356111480252</v>
      </c>
      <c r="FE222" s="24">
        <v>2793.8500321497236</v>
      </c>
      <c r="FF222" s="24">
        <v>1503.0191210047287</v>
      </c>
      <c r="FG222" s="22">
        <v>3660.5293428581385</v>
      </c>
      <c r="FH222" s="24">
        <v>441.22687855893412</v>
      </c>
      <c r="FI222" s="24">
        <v>1041.389938926364</v>
      </c>
      <c r="FJ222" s="22">
        <v>742.43112248072009</v>
      </c>
      <c r="FK222" s="22">
        <v>1225.3982544326905</v>
      </c>
      <c r="FL222" s="24">
        <v>1318.0953692559403</v>
      </c>
      <c r="FM222" s="22">
        <v>6367.0128098233918</v>
      </c>
      <c r="FN222" s="22">
        <v>409.2936870134705</v>
      </c>
      <c r="FO222" s="22">
        <v>847.58131974098137</v>
      </c>
      <c r="FP222" s="24">
        <v>3920.4244620440663</v>
      </c>
      <c r="FQ222" s="24">
        <v>2047.8939580188057</v>
      </c>
      <c r="FR222" s="22">
        <v>2630.3221446271682</v>
      </c>
      <c r="FS222" s="24">
        <v>547.17245630725552</v>
      </c>
      <c r="FT222" s="22">
        <v>614.22154211206043</v>
      </c>
      <c r="FU222" s="24">
        <v>4563.5545202057892</v>
      </c>
      <c r="FV222" s="24">
        <v>771.39779172149997</v>
      </c>
      <c r="FW222" s="24">
        <v>214.16476489210405</v>
      </c>
      <c r="FX222" s="24">
        <v>601.64442564906892</v>
      </c>
      <c r="FY222" s="22">
        <v>1231.0036438147786</v>
      </c>
      <c r="FZ222" s="22">
        <v>1197.2038403756467</v>
      </c>
      <c r="GA222" s="63">
        <v>1508.6614938975035</v>
      </c>
      <c r="GB222" s="22"/>
      <c r="GC222" s="63">
        <v>6057.0748394752745</v>
      </c>
      <c r="GF222" s="63"/>
      <c r="GG222" s="63"/>
      <c r="GH222" s="63"/>
    </row>
    <row r="223" spans="1:190">
      <c r="A223" s="66">
        <v>2001</v>
      </c>
      <c r="B223" s="24">
        <v>21093.922665522172</v>
      </c>
      <c r="C223" s="24">
        <v>20920.25111546414</v>
      </c>
      <c r="D223" s="24">
        <v>23048.491083548211</v>
      </c>
      <c r="E223" s="24">
        <v>20360.391559578478</v>
      </c>
      <c r="F223" s="24">
        <v>20648.034421101213</v>
      </c>
      <c r="G223" s="22">
        <v>19156.689896255069</v>
      </c>
      <c r="H223" s="24">
        <v>19062.439916661428</v>
      </c>
      <c r="I223" s="24">
        <v>22410.665063147906</v>
      </c>
      <c r="J223" s="24">
        <v>25457.663004961025</v>
      </c>
      <c r="K223" s="24">
        <v>21096.053432245481</v>
      </c>
      <c r="L223" s="24">
        <v>22692.356869262381</v>
      </c>
      <c r="M223" s="64">
        <v>21567.35402910252</v>
      </c>
      <c r="N223" s="63">
        <v>20425.368195247807</v>
      </c>
      <c r="O223" s="24">
        <v>21747.228032122293</v>
      </c>
      <c r="P223" s="24">
        <v>12592.433790230514</v>
      </c>
      <c r="Q223" s="24">
        <v>14127.25924856187</v>
      </c>
      <c r="R223" s="24">
        <v>16118.696934164805</v>
      </c>
      <c r="S223" s="22">
        <v>18250.357652002622</v>
      </c>
      <c r="T223" s="68">
        <v>19611.15732563478</v>
      </c>
      <c r="U223" s="24">
        <v>21662.025668109953</v>
      </c>
      <c r="V223" s="24">
        <v>16933.891575305348</v>
      </c>
      <c r="W223" s="24">
        <v>22686.64558523288</v>
      </c>
      <c r="X223" s="24">
        <v>28726.094319273969</v>
      </c>
      <c r="Y223" s="63">
        <v>27632.911758185426</v>
      </c>
      <c r="Z223" s="24">
        <v>3228.5233785629493</v>
      </c>
      <c r="AA223" s="24">
        <v>5770.035743730632</v>
      </c>
      <c r="AB223" s="24">
        <v>9219.4058973676511</v>
      </c>
      <c r="AC223" s="24">
        <v>7035.2983683006687</v>
      </c>
      <c r="AD223" s="24">
        <v>7398.9463725466849</v>
      </c>
      <c r="AE223" s="24">
        <v>3224.5633601748787</v>
      </c>
      <c r="AF223" s="24">
        <v>5007.2138763044804</v>
      </c>
      <c r="AG223" s="63">
        <v>6156.2075454699916</v>
      </c>
      <c r="AH223" s="70">
        <v>3548.7463069071155</v>
      </c>
      <c r="AI223" s="70">
        <v>7827.5490271432991</v>
      </c>
      <c r="AJ223" s="70">
        <v>4747.1542880427851</v>
      </c>
      <c r="AK223" s="70">
        <v>14009.789722190433</v>
      </c>
      <c r="AL223" s="70">
        <v>4330.2856406668334</v>
      </c>
      <c r="AM223" s="70">
        <v>4982.4026327883903</v>
      </c>
      <c r="AN223" s="70"/>
      <c r="AO223" s="63">
        <v>5007.2138763044804</v>
      </c>
      <c r="AP223" s="24">
        <v>9616.1945994615235</v>
      </c>
      <c r="AQ223" s="24">
        <v>8465.9905859366318</v>
      </c>
      <c r="AR223" s="63">
        <v>9219.4058973676511</v>
      </c>
      <c r="AS223" s="24">
        <v>5025.0925653737786</v>
      </c>
      <c r="AT223" s="24">
        <v>2636.6052827812282</v>
      </c>
      <c r="AU223" s="24">
        <v>6804.2557829768675</v>
      </c>
      <c r="AV223" s="24">
        <v>13498.817500985415</v>
      </c>
      <c r="AW223" s="24">
        <v>3424.5853489979268</v>
      </c>
      <c r="AX223" s="24">
        <v>6264.1456325889576</v>
      </c>
      <c r="AY223" s="24">
        <v>2276.188185768493</v>
      </c>
      <c r="AZ223" s="24">
        <v>8373.7548924405182</v>
      </c>
      <c r="BA223" s="24">
        <v>7457.3489679764116</v>
      </c>
      <c r="BB223" s="24">
        <v>2409.7881559942225</v>
      </c>
      <c r="BC223" s="24">
        <v>5555.9966460358246</v>
      </c>
      <c r="BD223" s="24">
        <v>988.47713253506242</v>
      </c>
      <c r="BE223" s="24">
        <v>2458.7040562373709</v>
      </c>
      <c r="BF223" s="24">
        <v>3026.2060585920481</v>
      </c>
      <c r="BG223" s="24">
        <v>3532.0102316708835</v>
      </c>
      <c r="BH223" s="63">
        <v>4746.8948290297476</v>
      </c>
      <c r="BI223" s="24">
        <v>7967.8063067305302</v>
      </c>
      <c r="BJ223" s="24">
        <v>5412.2552804194711</v>
      </c>
      <c r="BK223" s="24">
        <v>10421.487256522798</v>
      </c>
      <c r="BL223" s="24">
        <v>5409.4944048900388</v>
      </c>
      <c r="BM223" s="24">
        <v>7177.7642508970148</v>
      </c>
      <c r="BN223" s="22">
        <v>3695.3813886042658</v>
      </c>
      <c r="BO223" s="24">
        <v>8030.0744493053953</v>
      </c>
      <c r="BP223" s="24">
        <v>8566.4353144015622</v>
      </c>
      <c r="BQ223" s="63">
        <v>6325.59213086003</v>
      </c>
      <c r="BR223" s="24">
        <v>2541.382380534093</v>
      </c>
      <c r="BS223" s="24">
        <v>6086.3373824886648</v>
      </c>
      <c r="BT223" s="22">
        <v>2482.4309788454643</v>
      </c>
      <c r="BU223" s="24">
        <v>3728.7313402509517</v>
      </c>
      <c r="BV223" s="24">
        <v>4037.6146556529661</v>
      </c>
      <c r="BW223" s="22">
        <v>2709.0676065363664</v>
      </c>
      <c r="BX223" s="24">
        <v>3942.9920132282846</v>
      </c>
      <c r="BY223" s="22">
        <v>739.52711385248006</v>
      </c>
      <c r="BZ223" s="22">
        <v>1911.5474045331771</v>
      </c>
      <c r="CA223" s="24">
        <v>3671.7129845203349</v>
      </c>
      <c r="CB223" s="22">
        <v>1532.0245885385684</v>
      </c>
      <c r="CC223" s="22">
        <v>5587.0596205962056</v>
      </c>
      <c r="CD223" s="22">
        <v>2993.7282229965158</v>
      </c>
      <c r="CE223" s="22">
        <v>14332.985930171964</v>
      </c>
      <c r="CF223" s="22">
        <v>12768.61489191353</v>
      </c>
      <c r="CG223" s="63">
        <v>3646.3214284761698</v>
      </c>
      <c r="CH223" s="22">
        <v>7218.6046392868002</v>
      </c>
      <c r="CI223" s="63">
        <v>5835.026854839185</v>
      </c>
      <c r="CJ223" s="22">
        <v>3758.9314777686045</v>
      </c>
      <c r="CK223" s="24">
        <v>1956.7832033715376</v>
      </c>
      <c r="CL223" s="24">
        <v>3298.9813178174945</v>
      </c>
      <c r="CM223" s="24">
        <v>20499.907952727041</v>
      </c>
      <c r="CN223" s="24">
        <v>2349.0375145254943</v>
      </c>
      <c r="CO223" s="24">
        <v>15481.418912832114</v>
      </c>
      <c r="CP223" s="24">
        <v>6611.3452581890333</v>
      </c>
      <c r="CQ223" s="24">
        <v>16238.340828865639</v>
      </c>
      <c r="CR223" s="24">
        <v>885.86973369656937</v>
      </c>
      <c r="CS223" s="24">
        <v>1468.9248380625188</v>
      </c>
      <c r="CT223" s="24">
        <v>21962.002746753493</v>
      </c>
      <c r="CU223" s="24">
        <v>7718.8755262015347</v>
      </c>
      <c r="CV223" s="22">
        <v>1025.789230922132</v>
      </c>
      <c r="CW223" s="24">
        <v>1887.4953311083104</v>
      </c>
      <c r="CX223" s="24">
        <v>20482.758041770197</v>
      </c>
      <c r="CY223" s="24">
        <v>3489.1232297366437</v>
      </c>
      <c r="CZ223" s="63">
        <v>3913.0817591444734</v>
      </c>
      <c r="DA223" s="22">
        <v>506.59629463377132</v>
      </c>
      <c r="DB223" s="22">
        <v>1408.8788053936041</v>
      </c>
      <c r="DC223" s="22">
        <v>1240.5360776527325</v>
      </c>
      <c r="DD223" s="22">
        <v>1043.0879248059694</v>
      </c>
      <c r="DE223" s="22">
        <v>1177.4978714551021</v>
      </c>
      <c r="DF223" s="24">
        <v>1905.0886852744557</v>
      </c>
      <c r="DG223" s="22">
        <v>3008.5142421918376</v>
      </c>
      <c r="DH223" s="63">
        <v>1579.0274908157762</v>
      </c>
      <c r="DI223" s="24">
        <v>5068.1169006885357</v>
      </c>
      <c r="DJ223" s="24">
        <v>4401.2062779892167</v>
      </c>
      <c r="DK223" s="24">
        <v>1293.9402785583143</v>
      </c>
      <c r="DL223" s="24">
        <v>16576.310039127609</v>
      </c>
      <c r="DM223" s="24">
        <v>4311.6693198293624</v>
      </c>
      <c r="DN223" s="24">
        <v>9276.4001059831407</v>
      </c>
      <c r="DO223" s="22">
        <v>3506.8593364345661</v>
      </c>
      <c r="DP223" s="24">
        <v>7654.2929570358428</v>
      </c>
      <c r="DQ223" s="24">
        <v>9852.9262822831515</v>
      </c>
      <c r="DR223" s="24">
        <v>8711.743253032997</v>
      </c>
      <c r="DS223" s="24">
        <v>6984.9250060123768</v>
      </c>
      <c r="DT223" s="24">
        <v>6035.1354946794754</v>
      </c>
      <c r="DU223" s="24">
        <v>12403.83428836281</v>
      </c>
      <c r="DV223" s="24">
        <v>2827.4570491482168</v>
      </c>
      <c r="DW223" s="22">
        <v>3962.5881631401412</v>
      </c>
      <c r="DX223" s="63">
        <v>5548.0980511606786</v>
      </c>
      <c r="DY223" s="63">
        <v>3921.5626923553705</v>
      </c>
      <c r="DZ223" s="24">
        <v>2884.6338995404517</v>
      </c>
      <c r="EA223" s="24">
        <v>741.10299938429068</v>
      </c>
      <c r="EB223" s="22">
        <v>1305.4528684431625</v>
      </c>
      <c r="EC223" s="22">
        <v>4210.5963270904649</v>
      </c>
      <c r="ED223" s="24">
        <v>1002.6355221540016</v>
      </c>
      <c r="EE223" s="22">
        <v>492.34197518555334</v>
      </c>
      <c r="EF223" s="24">
        <v>1098.69827578523</v>
      </c>
      <c r="EG223" s="22">
        <v>1864.5351117117962</v>
      </c>
      <c r="EH223" s="22">
        <v>568.25670996872839</v>
      </c>
      <c r="EI223" s="22">
        <v>479.13002994837768</v>
      </c>
      <c r="EJ223" s="22">
        <v>576.73897699247391</v>
      </c>
      <c r="EK223" s="22">
        <v>1989.2061261993108</v>
      </c>
      <c r="EL223" s="24">
        <v>1304.5080662724272</v>
      </c>
      <c r="EM223" s="22">
        <v>1105.5831951354337</v>
      </c>
      <c r="EN223" s="24">
        <v>3300.8660610069433</v>
      </c>
      <c r="EO223" s="22">
        <v>10477.96188717957</v>
      </c>
      <c r="EP223" s="24">
        <v>588.50768036442651</v>
      </c>
      <c r="EQ223" s="22">
        <v>3819.8674077377527</v>
      </c>
      <c r="ER223" s="22">
        <v>916.7083727683106</v>
      </c>
      <c r="ES223" s="24">
        <v>1384.4550355496524</v>
      </c>
      <c r="ET223" s="22">
        <v>610.19916539581436</v>
      </c>
      <c r="EU223" s="22">
        <v>666.68962957009626</v>
      </c>
      <c r="EV223" s="24">
        <v>1033.6479448915147</v>
      </c>
      <c r="EW223" s="22">
        <v>1504.4906912935696</v>
      </c>
      <c r="EX223" s="22">
        <v>982.84123018960634</v>
      </c>
      <c r="EY223" s="22">
        <v>2390.9480576552414</v>
      </c>
      <c r="EZ223" s="24">
        <v>714.93653443307744</v>
      </c>
      <c r="FA223" s="24">
        <v>567.81454373784686</v>
      </c>
      <c r="FB223" s="24">
        <v>895.14934397484751</v>
      </c>
      <c r="FC223" s="22">
        <v>1103.7531895622051</v>
      </c>
      <c r="FD223" s="22">
        <v>11232.36256112893</v>
      </c>
      <c r="FE223" s="24">
        <v>2966.3856956579366</v>
      </c>
      <c r="FF223" s="24">
        <v>1650.5945180585206</v>
      </c>
      <c r="FG223" s="22">
        <v>3660.2797377703869</v>
      </c>
      <c r="FH223" s="24">
        <v>460.6442041853042</v>
      </c>
      <c r="FI223" s="24">
        <v>1097.7469872961124</v>
      </c>
      <c r="FJ223" s="22">
        <v>774.5143902246316</v>
      </c>
      <c r="FK223" s="22">
        <v>1235.4426700096292</v>
      </c>
      <c r="FL223" s="24">
        <v>1343.445437643494</v>
      </c>
      <c r="FM223" s="22">
        <v>6149.2023499183015</v>
      </c>
      <c r="FN223" s="22">
        <v>457.63072699398145</v>
      </c>
      <c r="FO223" s="22">
        <v>835.34740211678161</v>
      </c>
      <c r="FP223" s="24">
        <v>3982.4074923282355</v>
      </c>
      <c r="FQ223" s="24">
        <v>2158.3266935548318</v>
      </c>
      <c r="FR223" s="22">
        <v>2646.8776382969045</v>
      </c>
      <c r="FS223" s="24">
        <v>563.07401746624373</v>
      </c>
      <c r="FT223" s="22">
        <v>601.25723052082458</v>
      </c>
      <c r="FU223" s="24">
        <v>4734.2309592531919</v>
      </c>
      <c r="FV223" s="24">
        <v>800.22323980069655</v>
      </c>
      <c r="FW223" s="24">
        <v>203.41332023609161</v>
      </c>
      <c r="FX223" s="24">
        <v>612.63821805740383</v>
      </c>
      <c r="FY223" s="22">
        <v>1248.160999539934</v>
      </c>
      <c r="FZ223" s="22">
        <v>1211.4699441048604</v>
      </c>
      <c r="GA223" s="63">
        <v>1547.4931185382561</v>
      </c>
      <c r="GB223" s="22"/>
      <c r="GC223" s="63">
        <v>6160.7820522985166</v>
      </c>
      <c r="GF223" s="63"/>
      <c r="GG223" s="63"/>
      <c r="GH223" s="63"/>
    </row>
    <row r="224" spans="1:190">
      <c r="A224" s="66">
        <v>2002</v>
      </c>
      <c r="B224" s="24">
        <v>21407.442770341335</v>
      </c>
      <c r="C224" s="24">
        <v>21162.974678941075</v>
      </c>
      <c r="D224" s="24">
        <v>23074.607093618426</v>
      </c>
      <c r="E224" s="24">
        <v>20683.000708640793</v>
      </c>
      <c r="F224" s="24">
        <v>20719.525661469477</v>
      </c>
      <c r="G224" s="22">
        <v>19140.378346158221</v>
      </c>
      <c r="H224" s="24">
        <v>19100.471045688388</v>
      </c>
      <c r="I224" s="24">
        <v>22290.725277232385</v>
      </c>
      <c r="J224" s="24">
        <v>25723.892591702512</v>
      </c>
      <c r="K224" s="24">
        <v>21585.525419413058</v>
      </c>
      <c r="L224" s="24">
        <v>22621.667640612588</v>
      </c>
      <c r="M224" s="64">
        <v>22008.006231145475</v>
      </c>
      <c r="N224" s="63">
        <v>20554.288712192774</v>
      </c>
      <c r="O224" s="24">
        <v>22670.70755352607</v>
      </c>
      <c r="P224" s="24">
        <v>12998.09691942368</v>
      </c>
      <c r="Q224" s="24">
        <v>14170.938491662249</v>
      </c>
      <c r="R224" s="24">
        <v>16319.883879796183</v>
      </c>
      <c r="S224" s="22">
        <v>18666.904819789201</v>
      </c>
      <c r="T224" s="68">
        <v>19762.691849285842</v>
      </c>
      <c r="U224" s="24">
        <v>22236.935272996816</v>
      </c>
      <c r="V224" s="24">
        <v>17485.54434418619</v>
      </c>
      <c r="W224" s="24">
        <v>23155.136569813305</v>
      </c>
      <c r="X224" s="24">
        <v>28976.930192684358</v>
      </c>
      <c r="Y224" s="63">
        <v>27927.275576448061</v>
      </c>
      <c r="Z224" s="24">
        <v>3397.6839948189536</v>
      </c>
      <c r="AA224" s="24">
        <v>6098.7418100185323</v>
      </c>
      <c r="AB224" s="24">
        <v>9489.0200972147304</v>
      </c>
      <c r="AC224" s="24">
        <v>7364.7859441221899</v>
      </c>
      <c r="AD224" s="24">
        <v>7509.1819029575427</v>
      </c>
      <c r="AE224" s="24">
        <v>3395.812347003789</v>
      </c>
      <c r="AF224" s="24">
        <v>5208.1071180535537</v>
      </c>
      <c r="AG224" s="63">
        <v>6348.3882988781334</v>
      </c>
      <c r="AH224" s="70">
        <v>3703.9101087606</v>
      </c>
      <c r="AI224" s="70">
        <v>8259.4335263115245</v>
      </c>
      <c r="AJ224" s="70">
        <v>4774.3258293811832</v>
      </c>
      <c r="AK224" s="70">
        <v>14478.85633055857</v>
      </c>
      <c r="AL224" s="70">
        <v>4489.0246453280015</v>
      </c>
      <c r="AM224" s="70">
        <v>5194.7696795648189</v>
      </c>
      <c r="AN224" s="70"/>
      <c r="AO224" s="63">
        <v>5208.1071180535537</v>
      </c>
      <c r="AP224" s="24">
        <v>9828.6311827852151</v>
      </c>
      <c r="AQ224" s="24">
        <v>8845.189970517833</v>
      </c>
      <c r="AR224" s="63">
        <v>9489.0200972147304</v>
      </c>
      <c r="AS224" s="24">
        <v>5807.8053765652894</v>
      </c>
      <c r="AT224" s="24">
        <v>2893.0677983755904</v>
      </c>
      <c r="AU224" s="24">
        <v>7177.0609837435613</v>
      </c>
      <c r="AV224" s="24">
        <v>14488.677469635035</v>
      </c>
      <c r="AW224" s="24">
        <v>3625.6101481274691</v>
      </c>
      <c r="AX224" s="24">
        <v>6849.65527510018</v>
      </c>
      <c r="AY224" s="24">
        <v>2258.943090260279</v>
      </c>
      <c r="AZ224" s="24">
        <v>9047.944415244785</v>
      </c>
      <c r="BA224" s="24">
        <v>7994.7402173823293</v>
      </c>
      <c r="BB224" s="24">
        <v>2627.3045751888576</v>
      </c>
      <c r="BC224" s="24">
        <v>5851.7269850763323</v>
      </c>
      <c r="BD224" s="24">
        <v>1076.049352098704</v>
      </c>
      <c r="BE224" s="24">
        <v>2433.1604491287299</v>
      </c>
      <c r="BF224" s="24">
        <v>3214.9640680584439</v>
      </c>
      <c r="BG224" s="24">
        <v>3626.9842968571534</v>
      </c>
      <c r="BH224" s="63">
        <v>5016.940047065621</v>
      </c>
      <c r="BI224" s="24">
        <v>7038.0632179945542</v>
      </c>
      <c r="BJ224" s="24">
        <v>5481.2466250300649</v>
      </c>
      <c r="BK224" s="24">
        <v>10532.654077768482</v>
      </c>
      <c r="BL224" s="24">
        <v>5476.339362080872</v>
      </c>
      <c r="BM224" s="24">
        <v>7146.1481287116421</v>
      </c>
      <c r="BN224" s="22">
        <v>3831.4030560691567</v>
      </c>
      <c r="BO224" s="24">
        <v>7121.2734183258162</v>
      </c>
      <c r="BP224" s="24">
        <v>7695.5381933608005</v>
      </c>
      <c r="BQ224" s="63">
        <v>6226.3764704837413</v>
      </c>
      <c r="BR224" s="24">
        <v>2551.1812129718614</v>
      </c>
      <c r="BS224" s="24">
        <v>6162.1404124049341</v>
      </c>
      <c r="BT224" s="22">
        <v>2509.8634294385433</v>
      </c>
      <c r="BU224" s="24">
        <v>3879.9846507532438</v>
      </c>
      <c r="BV224" s="24">
        <v>4111.5014250877812</v>
      </c>
      <c r="BW224" s="22">
        <v>2718.9367725699904</v>
      </c>
      <c r="BX224" s="24">
        <v>4016.325374286102</v>
      </c>
      <c r="BY224" s="22">
        <v>722.14511041009462</v>
      </c>
      <c r="BZ224" s="22">
        <v>1915.2870729129975</v>
      </c>
      <c r="CA224" s="24">
        <v>3673.2982997063018</v>
      </c>
      <c r="CB224" s="22">
        <v>1509.7087378640776</v>
      </c>
      <c r="CC224" s="22">
        <v>5614.7186147186148</v>
      </c>
      <c r="CD224" s="22">
        <v>2915.7894736842109</v>
      </c>
      <c r="CE224" s="22">
        <v>14329.963711767756</v>
      </c>
      <c r="CF224" s="22">
        <v>13209.470304975923</v>
      </c>
      <c r="CG224" s="63">
        <v>3676.4886465485506</v>
      </c>
      <c r="CH224" s="22">
        <v>7214.9396455934566</v>
      </c>
      <c r="CI224" s="63">
        <v>5759.069515291616</v>
      </c>
      <c r="CJ224" s="22">
        <v>4197.1454233052173</v>
      </c>
      <c r="CK224" s="24">
        <v>1996.5153492720433</v>
      </c>
      <c r="CL224" s="24">
        <v>3399.2303221418642</v>
      </c>
      <c r="CM224" s="24">
        <v>20516.849232535595</v>
      </c>
      <c r="CN224" s="24">
        <v>2381.9055926663254</v>
      </c>
      <c r="CO224" s="24">
        <v>16497.609053470183</v>
      </c>
      <c r="CP224" s="24">
        <v>6967.3444225340245</v>
      </c>
      <c r="CQ224" s="24">
        <v>17001.340837728199</v>
      </c>
      <c r="CR224" s="24">
        <v>908.75148668272163</v>
      </c>
      <c r="CS224" s="24">
        <v>1624.1312528838298</v>
      </c>
      <c r="CT224" s="24">
        <v>22194.990595166269</v>
      </c>
      <c r="CU224" s="24">
        <v>7952.3359642761607</v>
      </c>
      <c r="CV224" s="22">
        <v>1003.71682410067</v>
      </c>
      <c r="CW224" s="24">
        <v>1903.9883926047487</v>
      </c>
      <c r="CX224" s="24">
        <v>20786.41785850262</v>
      </c>
      <c r="CY224" s="24">
        <v>3587.9392450849364</v>
      </c>
      <c r="CZ224" s="63">
        <v>4125.4164083207552</v>
      </c>
      <c r="DA224" s="22">
        <v>618.7173270335029</v>
      </c>
      <c r="DB224" s="22">
        <v>1485.1756415567152</v>
      </c>
      <c r="DC224" s="22">
        <v>1280.9897043113672</v>
      </c>
      <c r="DD224" s="22">
        <v>1027.854080427669</v>
      </c>
      <c r="DE224" s="22">
        <v>1165.7075103066784</v>
      </c>
      <c r="DF224" s="24">
        <v>2013.6543446682206</v>
      </c>
      <c r="DG224" s="22">
        <v>3259.3480890472692</v>
      </c>
      <c r="DH224" s="63">
        <v>1667.2015643887794</v>
      </c>
      <c r="DI224" s="24">
        <v>5013.060255268626</v>
      </c>
      <c r="DJ224" s="24">
        <v>4709.4197254909795</v>
      </c>
      <c r="DK224" s="24">
        <v>1345.8715202551643</v>
      </c>
      <c r="DL224" s="24">
        <v>16175.05188757744</v>
      </c>
      <c r="DM224" s="24">
        <v>4459.9677241435666</v>
      </c>
      <c r="DN224" s="24">
        <v>9300.738809213386</v>
      </c>
      <c r="DO224" s="22">
        <v>3573.1498652733408</v>
      </c>
      <c r="DP224" s="24">
        <v>7647.9247402191368</v>
      </c>
      <c r="DQ224" s="24">
        <v>9706.3795699073253</v>
      </c>
      <c r="DR224" s="24">
        <v>8535.6994061247988</v>
      </c>
      <c r="DS224" s="24">
        <v>7219.478482159976</v>
      </c>
      <c r="DT224" s="24">
        <v>6308.077946960696</v>
      </c>
      <c r="DU224" s="24">
        <v>11721.303504679463</v>
      </c>
      <c r="DV224" s="24">
        <v>2847.5019141387452</v>
      </c>
      <c r="DW224" s="22">
        <v>3061.2970091797451</v>
      </c>
      <c r="DX224" s="63">
        <v>5686.0519715402361</v>
      </c>
      <c r="DY224" s="63">
        <v>4123.579462854269</v>
      </c>
      <c r="DZ224" s="24">
        <v>2977.4397390816898</v>
      </c>
      <c r="EA224" s="24">
        <v>825.49882591456765</v>
      </c>
      <c r="EB224" s="22">
        <v>1339.6584918338729</v>
      </c>
      <c r="EC224" s="22">
        <v>4338.6208843662471</v>
      </c>
      <c r="ED224" s="24">
        <v>1000.9185567534582</v>
      </c>
      <c r="EE224" s="22">
        <v>498.92623326503423</v>
      </c>
      <c r="EF224" s="24">
        <v>1115.2267491133584</v>
      </c>
      <c r="EG224" s="22">
        <v>1940.632294174437</v>
      </c>
      <c r="EH224" s="22">
        <v>557.05413589259172</v>
      </c>
      <c r="EI224" s="22">
        <v>510.53834353955631</v>
      </c>
      <c r="EJ224" s="22">
        <v>572.66500723965703</v>
      </c>
      <c r="EK224" s="22">
        <v>2039.6820702247553</v>
      </c>
      <c r="EL224" s="24">
        <v>1256.6366928337002</v>
      </c>
      <c r="EM224" s="22">
        <v>1110.8230371734583</v>
      </c>
      <c r="EN224" s="24">
        <v>3333.4576512933909</v>
      </c>
      <c r="EO224" s="22">
        <v>11154.764922306456</v>
      </c>
      <c r="EP224" s="24">
        <v>581.11999640473186</v>
      </c>
      <c r="EQ224" s="22">
        <v>3728.0177296156712</v>
      </c>
      <c r="ER224" s="22">
        <v>860.22036458526259</v>
      </c>
      <c r="ES224" s="24">
        <v>1418.7103203747224</v>
      </c>
      <c r="ET224" s="22">
        <v>616.40993091326322</v>
      </c>
      <c r="EU224" s="22">
        <v>619.59913586173798</v>
      </c>
      <c r="EV224" s="24">
        <v>1008.176869257386</v>
      </c>
      <c r="EW224" s="22">
        <v>1562.2914879420457</v>
      </c>
      <c r="EX224" s="22">
        <v>1012.3858358308595</v>
      </c>
      <c r="EY224" s="22">
        <v>2366.5453746191965</v>
      </c>
      <c r="EZ224" s="24">
        <v>608.52760699325074</v>
      </c>
      <c r="FA224" s="24">
        <v>562.0830441153787</v>
      </c>
      <c r="FB224" s="24">
        <v>906.34374039956151</v>
      </c>
      <c r="FC224" s="22">
        <v>1120.1267551850508</v>
      </c>
      <c r="FD224" s="22">
        <v>11501.417835795603</v>
      </c>
      <c r="FE224" s="24">
        <v>3026.3432014776977</v>
      </c>
      <c r="FF224" s="24">
        <v>1764.0468374265267</v>
      </c>
      <c r="FG224" s="22">
        <v>3703.3221262913939</v>
      </c>
      <c r="FH224" s="24">
        <v>468.69357770438393</v>
      </c>
      <c r="FI224" s="24">
        <v>1295.5321874053984</v>
      </c>
      <c r="FJ224" s="22">
        <v>825.91204048281429</v>
      </c>
      <c r="FK224" s="22">
        <v>1255.2350339617331</v>
      </c>
      <c r="FL224" s="24">
        <v>1317.4960285484055</v>
      </c>
      <c r="FM224" s="22">
        <v>6151.0015408320496</v>
      </c>
      <c r="FN224" s="22">
        <v>553.16651486271576</v>
      </c>
      <c r="FO224" s="22">
        <v>847.94055298488752</v>
      </c>
      <c r="FP224" s="24">
        <v>4083.6105688419052</v>
      </c>
      <c r="FQ224" s="24">
        <v>2243.6457484222747</v>
      </c>
      <c r="FR224" s="22">
        <v>2700.2421547436938</v>
      </c>
      <c r="FS224" s="24">
        <v>585.6604435388831</v>
      </c>
      <c r="FT224" s="22">
        <v>611.36606462277928</v>
      </c>
      <c r="FU224" s="24">
        <v>4764.7810848228764</v>
      </c>
      <c r="FV224" s="24">
        <v>834.09891960216987</v>
      </c>
      <c r="FW224" s="24">
        <v>204.25695680473714</v>
      </c>
      <c r="FX224" s="24">
        <v>616.5487173006444</v>
      </c>
      <c r="FY224" s="22">
        <v>1128.1078238533221</v>
      </c>
      <c r="FZ224" s="22">
        <v>1210.4150895786022</v>
      </c>
      <c r="GA224" s="63">
        <v>1592.9424405953648</v>
      </c>
      <c r="GB224" s="22"/>
      <c r="GC224" s="63">
        <v>6303.4767193486896</v>
      </c>
      <c r="GF224" s="63"/>
      <c r="GG224" s="63"/>
      <c r="GH224" s="63"/>
    </row>
    <row r="225" spans="1:190">
      <c r="A225" s="66">
        <v>2003</v>
      </c>
      <c r="B225" s="24">
        <v>21554.853442382755</v>
      </c>
      <c r="C225" s="24">
        <v>21294.789764994453</v>
      </c>
      <c r="D225" s="24">
        <v>23079.654958899842</v>
      </c>
      <c r="E225" s="24">
        <v>21053.137627512053</v>
      </c>
      <c r="F225" s="24">
        <v>20789.046927320785</v>
      </c>
      <c r="G225" s="22">
        <v>19087.572240241872</v>
      </c>
      <c r="H225" s="24">
        <v>19006.708489859055</v>
      </c>
      <c r="I225" s="24">
        <v>22267.407976643492</v>
      </c>
      <c r="J225" s="24">
        <v>25863.90437722264</v>
      </c>
      <c r="K225" s="24">
        <v>22049.978205881405</v>
      </c>
      <c r="L225" s="24">
        <v>22516.4820417724</v>
      </c>
      <c r="M225" s="64">
        <v>22762.765048987072</v>
      </c>
      <c r="N225" s="63">
        <v>20702.25863859216</v>
      </c>
      <c r="O225" s="24">
        <v>23206.340560246066</v>
      </c>
      <c r="P225" s="24">
        <v>13742.048475665704</v>
      </c>
      <c r="Q225" s="24">
        <v>13980.069580418247</v>
      </c>
      <c r="R225" s="24">
        <v>16553.187150690803</v>
      </c>
      <c r="S225" s="22">
        <v>19081.952399870279</v>
      </c>
      <c r="T225" s="68">
        <v>19932.213947865952</v>
      </c>
      <c r="U225" s="24">
        <v>22666.277788514366</v>
      </c>
      <c r="V225" s="24">
        <v>17880.949134740171</v>
      </c>
      <c r="W225" s="24">
        <v>23406.980270190852</v>
      </c>
      <c r="X225" s="24">
        <v>29458.922506871182</v>
      </c>
      <c r="Y225" s="63">
        <v>28379.32988678537</v>
      </c>
      <c r="Z225" s="24">
        <v>3627.0584027055156</v>
      </c>
      <c r="AA225" s="24">
        <v>6496.7437140899274</v>
      </c>
      <c r="AB225" s="24">
        <v>9876.4901078602888</v>
      </c>
      <c r="AC225" s="24">
        <v>7664.1167896519919</v>
      </c>
      <c r="AD225" s="24">
        <v>7804.2470957455216</v>
      </c>
      <c r="AE225" s="24">
        <v>3583.4255411868721</v>
      </c>
      <c r="AF225" s="24">
        <v>5393.9381720132305</v>
      </c>
      <c r="AG225" s="63">
        <v>6618.785343764961</v>
      </c>
      <c r="AH225" s="70">
        <v>3836.1926126449075</v>
      </c>
      <c r="AI225" s="70">
        <v>8702.7586744643377</v>
      </c>
      <c r="AJ225" s="70">
        <v>4897.3128059655119</v>
      </c>
      <c r="AK225" s="70">
        <v>14849.962381996167</v>
      </c>
      <c r="AL225" s="70">
        <v>4714.2624222120921</v>
      </c>
      <c r="AM225" s="70">
        <v>5338.4928324337143</v>
      </c>
      <c r="AN225" s="70"/>
      <c r="AO225" s="63">
        <v>5393.9381720132305</v>
      </c>
      <c r="AP225" s="24">
        <v>10203.978308648153</v>
      </c>
      <c r="AQ225" s="24">
        <v>9256.6681621221451</v>
      </c>
      <c r="AR225" s="63">
        <v>9876.4901078602888</v>
      </c>
      <c r="AS225" s="24">
        <v>6649.9895059815908</v>
      </c>
      <c r="AT225" s="24">
        <v>3191.8427350673924</v>
      </c>
      <c r="AU225" s="24">
        <v>7717.8263301250017</v>
      </c>
      <c r="AV225" s="24">
        <v>15722.362887941244</v>
      </c>
      <c r="AW225" s="24">
        <v>4041.7115977346248</v>
      </c>
      <c r="AX225" s="24">
        <v>7448.7905828158036</v>
      </c>
      <c r="AY225" s="24">
        <v>2396.0619859108224</v>
      </c>
      <c r="AZ225" s="24">
        <v>9807.8684770161944</v>
      </c>
      <c r="BA225" s="24">
        <v>8848.2744904132214</v>
      </c>
      <c r="BB225" s="24">
        <v>2834.5137125162892</v>
      </c>
      <c r="BC225" s="24">
        <v>6313.0390192114792</v>
      </c>
      <c r="BD225" s="24">
        <v>1174.6725888208932</v>
      </c>
      <c r="BE225" s="24">
        <v>2483.2479063998858</v>
      </c>
      <c r="BF225" s="24">
        <v>3552.2465179302499</v>
      </c>
      <c r="BG225" s="24">
        <v>3736.3030721807822</v>
      </c>
      <c r="BH225" s="63">
        <v>5417.1889613802023</v>
      </c>
      <c r="BI225" s="24">
        <v>7518.3433292372429</v>
      </c>
      <c r="BJ225" s="24">
        <v>5472.38803077579</v>
      </c>
      <c r="BK225" s="24">
        <v>10837.392351377746</v>
      </c>
      <c r="BL225" s="24">
        <v>5613.9029427643773</v>
      </c>
      <c r="BM225" s="24">
        <v>7159.0055772350552</v>
      </c>
      <c r="BN225" s="22">
        <v>3936.9273887399704</v>
      </c>
      <c r="BO225" s="24">
        <v>7255.884426297046</v>
      </c>
      <c r="BP225" s="24">
        <v>6996.4449594079224</v>
      </c>
      <c r="BQ225" s="63">
        <v>6258.6548938219203</v>
      </c>
      <c r="BR225" s="24">
        <v>2567.2882168490642</v>
      </c>
      <c r="BS225" s="24">
        <v>6455.8569266022514</v>
      </c>
      <c r="BT225" s="22">
        <v>2595.0031119409618</v>
      </c>
      <c r="BU225" s="24">
        <v>3809.3941066504485</v>
      </c>
      <c r="BV225" s="24">
        <v>4165.9063895403006</v>
      </c>
      <c r="BW225" s="22">
        <v>2730.8523780111182</v>
      </c>
      <c r="BX225" s="24">
        <v>4041.220250405303</v>
      </c>
      <c r="BY225" s="22">
        <v>711.40274854525194</v>
      </c>
      <c r="BZ225" s="22">
        <v>1953.0856122254829</v>
      </c>
      <c r="CA225" s="24">
        <v>3767.7598979997697</v>
      </c>
      <c r="CB225" s="22">
        <v>1515.8835837930378</v>
      </c>
      <c r="CC225" s="22">
        <v>5730.8447937131632</v>
      </c>
      <c r="CD225" s="22">
        <v>2951.1670253269326</v>
      </c>
      <c r="CE225" s="22">
        <v>14488.006190353366</v>
      </c>
      <c r="CF225" s="22">
        <v>15160.225442834138</v>
      </c>
      <c r="CG225" s="63">
        <v>3735.2918655689828</v>
      </c>
      <c r="CH225" s="22">
        <v>7303.6560011596976</v>
      </c>
      <c r="CI225" s="63">
        <v>5795.2008384387191</v>
      </c>
      <c r="CJ225" s="22">
        <v>4802.8430611611293</v>
      </c>
      <c r="CK225" s="24">
        <v>2129.7305352982121</v>
      </c>
      <c r="CL225" s="24">
        <v>3512.7432318417032</v>
      </c>
      <c r="CM225" s="24">
        <v>20832.997849900727</v>
      </c>
      <c r="CN225" s="24">
        <v>2447.9764025346362</v>
      </c>
      <c r="CO225" s="24">
        <v>16881.93814795549</v>
      </c>
      <c r="CP225" s="24">
        <v>7412.2522266439273</v>
      </c>
      <c r="CQ225" s="24">
        <v>17547.42140617843</v>
      </c>
      <c r="CR225" s="24">
        <v>939.75637293060527</v>
      </c>
      <c r="CS225" s="24">
        <v>1825.409518858178</v>
      </c>
      <c r="CT225" s="24">
        <v>22702.183930664021</v>
      </c>
      <c r="CU225" s="24">
        <v>8210.5285412956509</v>
      </c>
      <c r="CV225" s="22">
        <v>1016.6932707875791</v>
      </c>
      <c r="CW225" s="24">
        <v>1958.5807151766151</v>
      </c>
      <c r="CX225" s="24">
        <v>21196.787697409476</v>
      </c>
      <c r="CY225" s="24">
        <v>3756.7172091410011</v>
      </c>
      <c r="CZ225" s="63">
        <v>4436.296646816596</v>
      </c>
      <c r="DA225" s="22">
        <v>668.43163462835059</v>
      </c>
      <c r="DB225" s="22">
        <v>1587.6189478666001</v>
      </c>
      <c r="DC225" s="22">
        <v>1322.2900442367659</v>
      </c>
      <c r="DD225" s="22">
        <v>1013.2596573953947</v>
      </c>
      <c r="DE225" s="22">
        <v>1155.7985376020401</v>
      </c>
      <c r="DF225" s="24">
        <v>2134.1961075073114</v>
      </c>
      <c r="DG225" s="22">
        <v>3406.9597163339818</v>
      </c>
      <c r="DH225" s="63">
        <v>1744.3979627633269</v>
      </c>
      <c r="DI225" s="24">
        <v>4920.1272995420322</v>
      </c>
      <c r="DJ225" s="24">
        <v>5050.9928795526803</v>
      </c>
      <c r="DK225" s="24">
        <v>1023.4305574634606</v>
      </c>
      <c r="DL225" s="24">
        <v>16110.138449025864</v>
      </c>
      <c r="DM225" s="24">
        <v>4542.705408179977</v>
      </c>
      <c r="DN225" s="24">
        <v>10625.198190365041</v>
      </c>
      <c r="DO225" s="22">
        <v>3669.8664085001951</v>
      </c>
      <c r="DP225" s="24">
        <v>7517.6151550032191</v>
      </c>
      <c r="DQ225" s="24">
        <v>9867.4792668110513</v>
      </c>
      <c r="DR225" s="24">
        <v>9000.026381871432</v>
      </c>
      <c r="DS225" s="24">
        <v>6906.5420083507761</v>
      </c>
      <c r="DT225" s="24">
        <v>6539.5415134862988</v>
      </c>
      <c r="DU225" s="24">
        <v>13008.04191119329</v>
      </c>
      <c r="DV225" s="24">
        <v>2863.4386443895223</v>
      </c>
      <c r="DW225" s="22">
        <v>2573.6345438947669</v>
      </c>
      <c r="DX225" s="63">
        <v>5859.2689370234557</v>
      </c>
      <c r="DY225" s="63">
        <v>4414.6661013995126</v>
      </c>
      <c r="DZ225" s="24">
        <v>3137.9195570778493</v>
      </c>
      <c r="EA225" s="24">
        <v>824.97869135986377</v>
      </c>
      <c r="EB225" s="22">
        <v>1348.147924718696</v>
      </c>
      <c r="EC225" s="22">
        <v>4429.1460430861198</v>
      </c>
      <c r="ED225" s="24">
        <v>1039.4079319484533</v>
      </c>
      <c r="EE225" s="22">
        <v>477.39693735109785</v>
      </c>
      <c r="EF225" s="24">
        <v>1132.419108242399</v>
      </c>
      <c r="EG225" s="22">
        <v>2014.0474355432113</v>
      </c>
      <c r="EH225" s="22">
        <v>506.57257271356303</v>
      </c>
      <c r="EI225" s="22">
        <v>564.8464280895613</v>
      </c>
      <c r="EJ225" s="22">
        <v>570.05520534620189</v>
      </c>
      <c r="EK225" s="22">
        <v>2005.4167046203077</v>
      </c>
      <c r="EL225" s="24">
        <v>1209.5511401372592</v>
      </c>
      <c r="EM225" s="22">
        <v>1124.4066239362983</v>
      </c>
      <c r="EN225" s="24">
        <v>3366.7215193701777</v>
      </c>
      <c r="EO225" s="22">
        <v>12824.507815430086</v>
      </c>
      <c r="EP225" s="24">
        <v>552.65685669514323</v>
      </c>
      <c r="EQ225" s="22">
        <v>3732.4884832394459</v>
      </c>
      <c r="ER225" s="22">
        <v>890.11355267735905</v>
      </c>
      <c r="ES225" s="24">
        <v>1459.314219946526</v>
      </c>
      <c r="ET225" s="22">
        <v>607.04436437829406</v>
      </c>
      <c r="EU225" s="22">
        <v>603.71331485671556</v>
      </c>
      <c r="EV225" s="24">
        <v>1007.222369487204</v>
      </c>
      <c r="EW225" s="22">
        <v>1597.678312904847</v>
      </c>
      <c r="EX225" s="22">
        <v>696.77512978726133</v>
      </c>
      <c r="EY225" s="22">
        <v>2446.7755843983914</v>
      </c>
      <c r="EZ225" s="24">
        <v>649.18127951429244</v>
      </c>
      <c r="FA225" s="24">
        <v>577.56382526852485</v>
      </c>
      <c r="FB225" s="24">
        <v>946.64078409592571</v>
      </c>
      <c r="FC225" s="22">
        <v>1153.2867375359453</v>
      </c>
      <c r="FD225" s="22">
        <v>12182.59727240861</v>
      </c>
      <c r="FE225" s="24">
        <v>3178.0467468212291</v>
      </c>
      <c r="FF225" s="24">
        <v>1838.0742114057516</v>
      </c>
      <c r="FG225" s="22">
        <v>3788.8909616169967</v>
      </c>
      <c r="FH225" s="24">
        <v>484.45174868565584</v>
      </c>
      <c r="FI225" s="24">
        <v>1391.2872776583959</v>
      </c>
      <c r="FJ225" s="22">
        <v>813.63142282994249</v>
      </c>
      <c r="FK225" s="22">
        <v>1295.2852752197157</v>
      </c>
      <c r="FL225" s="24">
        <v>1368.8024932176409</v>
      </c>
      <c r="FM225" s="22">
        <v>5728.2843179075917</v>
      </c>
      <c r="FN225" s="22">
        <v>572.27410924583501</v>
      </c>
      <c r="FO225" s="22">
        <v>860.99705367248646</v>
      </c>
      <c r="FP225" s="24">
        <v>4159.8309776765036</v>
      </c>
      <c r="FQ225" s="24">
        <v>2374.2189381879957</v>
      </c>
      <c r="FR225" s="22">
        <v>2751.7111240453764</v>
      </c>
      <c r="FS225" s="24">
        <v>607.37053908674216</v>
      </c>
      <c r="FT225" s="22">
        <v>625.86469434887783</v>
      </c>
      <c r="FU225" s="24">
        <v>4973.5188861938595</v>
      </c>
      <c r="FV225" s="24">
        <v>860.97003268504977</v>
      </c>
      <c r="FW225" s="24">
        <v>210.0465026106867</v>
      </c>
      <c r="FX225" s="24">
        <v>632.49731118152113</v>
      </c>
      <c r="FY225" s="22">
        <v>941.77996397957941</v>
      </c>
      <c r="FZ225" s="22">
        <v>1208.9573266621735</v>
      </c>
      <c r="GA225" s="63">
        <v>1631.8751014810584</v>
      </c>
      <c r="GB225" s="22"/>
      <c r="GC225" s="63">
        <v>6525.7272028547422</v>
      </c>
      <c r="GF225" s="63"/>
      <c r="GG225" s="63"/>
      <c r="GH225" s="63"/>
    </row>
    <row r="226" spans="1:190">
      <c r="A226" s="66">
        <v>2004</v>
      </c>
      <c r="B226" s="24">
        <v>22080.303274958529</v>
      </c>
      <c r="C226" s="24">
        <v>21954.948068664551</v>
      </c>
      <c r="D226" s="24">
        <v>23525.718634718723</v>
      </c>
      <c r="E226" s="24">
        <v>21879.093145856466</v>
      </c>
      <c r="F226" s="24">
        <v>21193.399751471257</v>
      </c>
      <c r="G226" s="22">
        <v>19283.670487293424</v>
      </c>
      <c r="H226" s="24">
        <v>19210.519703975657</v>
      </c>
      <c r="I226" s="24">
        <v>22695.82597212556</v>
      </c>
      <c r="J226" s="24">
        <v>26775.762040502254</v>
      </c>
      <c r="K226" s="24">
        <v>22942.612169500579</v>
      </c>
      <c r="L226" s="24">
        <v>22959.647174249545</v>
      </c>
      <c r="M226" s="64">
        <v>23306.559580957412</v>
      </c>
      <c r="N226" s="63">
        <v>21087.556733916401</v>
      </c>
      <c r="O226" s="24">
        <v>23724.889762316801</v>
      </c>
      <c r="P226" s="24">
        <v>14313.178737228258</v>
      </c>
      <c r="Q226" s="24">
        <v>14138.59741641843</v>
      </c>
      <c r="R226" s="24">
        <v>16822.750659532427</v>
      </c>
      <c r="S226" s="22">
        <v>19498.754404288258</v>
      </c>
      <c r="T226" s="68">
        <v>20306.738440671175</v>
      </c>
      <c r="U226" s="24">
        <v>23322.007883053539</v>
      </c>
      <c r="V226" s="24">
        <v>18298.025470556684</v>
      </c>
      <c r="W226" s="24">
        <v>23952.908626048553</v>
      </c>
      <c r="X226" s="24">
        <v>30199.800860551808</v>
      </c>
      <c r="Y226" s="63">
        <v>29093.698826116655</v>
      </c>
      <c r="Z226" s="24">
        <v>3864.3945030201926</v>
      </c>
      <c r="AA226" s="24">
        <v>7000.1130624357374</v>
      </c>
      <c r="AB226" s="24">
        <v>10353.485537420827</v>
      </c>
      <c r="AC226" s="24">
        <v>8047.2330408900971</v>
      </c>
      <c r="AD226" s="24">
        <v>8226.1419967885286</v>
      </c>
      <c r="AE226" s="24">
        <v>3897.6362875506284</v>
      </c>
      <c r="AF226" s="24">
        <v>5693.4499085123389</v>
      </c>
      <c r="AG226" s="63">
        <v>6999.9594416127229</v>
      </c>
      <c r="AH226" s="70">
        <v>4061.4303895289977</v>
      </c>
      <c r="AI226" s="70">
        <v>9071.7196042173236</v>
      </c>
      <c r="AJ226" s="70">
        <v>5086.7985547727621</v>
      </c>
      <c r="AK226" s="70">
        <v>15497.074090186967</v>
      </c>
      <c r="AL226" s="70">
        <v>5011.0042552498626</v>
      </c>
      <c r="AM226" s="70">
        <v>5801.8391163095575</v>
      </c>
      <c r="AN226" s="70"/>
      <c r="AO226" s="63">
        <v>5693.4499085123389</v>
      </c>
      <c r="AP226" s="24">
        <v>10693.032915681748</v>
      </c>
      <c r="AQ226" s="24">
        <v>9712.0144111719783</v>
      </c>
      <c r="AR226" s="63">
        <v>10353.485537420827</v>
      </c>
      <c r="AS226" s="24">
        <v>7371.51663457424</v>
      </c>
      <c r="AT226" s="24">
        <v>3485.4703890055466</v>
      </c>
      <c r="AU226" s="24">
        <v>8642.7331453634724</v>
      </c>
      <c r="AV226" s="24">
        <v>16832.602894921216</v>
      </c>
      <c r="AW226" s="24">
        <v>4294.0801765699662</v>
      </c>
      <c r="AX226" s="24">
        <v>8109.6914210983296</v>
      </c>
      <c r="AY226" s="24">
        <v>2537.255356989243</v>
      </c>
      <c r="AZ226" s="24">
        <v>10753.658441406402</v>
      </c>
      <c r="BA226" s="24">
        <v>9532.4232933285293</v>
      </c>
      <c r="BB226" s="24">
        <v>3078.6118697793108</v>
      </c>
      <c r="BC226" s="24">
        <v>6800.6996241254701</v>
      </c>
      <c r="BD226" s="24">
        <v>1272.178121743239</v>
      </c>
      <c r="BE226" s="24">
        <v>2565.4475258740981</v>
      </c>
      <c r="BF226" s="24">
        <v>4014.231997240101</v>
      </c>
      <c r="BG226" s="24">
        <v>3970.6345118435388</v>
      </c>
      <c r="BH226" s="63">
        <v>5873.8562410664263</v>
      </c>
      <c r="BI226" s="24">
        <v>7966.8855745124265</v>
      </c>
      <c r="BJ226" s="24">
        <v>5713.4131651081998</v>
      </c>
      <c r="BK226" s="24">
        <v>11485.273001546058</v>
      </c>
      <c r="BL226" s="24">
        <v>5830.7635703345131</v>
      </c>
      <c r="BM226" s="24">
        <v>7362.2191169001326</v>
      </c>
      <c r="BN226" s="22">
        <v>4084.0595560930037</v>
      </c>
      <c r="BO226" s="24">
        <v>8094.0649973361742</v>
      </c>
      <c r="BP226" s="24">
        <v>8156.4978706762049</v>
      </c>
      <c r="BQ226" s="63">
        <v>6569.7952283308823</v>
      </c>
      <c r="BR226" s="24">
        <v>2621.2431022136989</v>
      </c>
      <c r="BS226" s="24">
        <v>6628.7785551715415</v>
      </c>
      <c r="BT226" s="22">
        <v>2735.5598866052446</v>
      </c>
      <c r="BU226" s="24">
        <v>3801.3375260197531</v>
      </c>
      <c r="BV226" s="24">
        <v>4433.7287932736908</v>
      </c>
      <c r="BW226" s="22">
        <v>2732.9390354868065</v>
      </c>
      <c r="BX226" s="24">
        <v>4093.6219178632864</v>
      </c>
      <c r="BY226" s="22">
        <v>673.34547662416514</v>
      </c>
      <c r="BZ226" s="22">
        <v>2025.4065583043955</v>
      </c>
      <c r="CA226" s="24">
        <v>3788.5226874965456</v>
      </c>
      <c r="CB226" s="22">
        <v>1923.4471693788678</v>
      </c>
      <c r="CC226" s="22">
        <v>5869.5231958762888</v>
      </c>
      <c r="CD226" s="22">
        <v>2995.8030669895079</v>
      </c>
      <c r="CE226" s="22">
        <v>14655.624036979969</v>
      </c>
      <c r="CF226" s="22">
        <v>16412.429378531073</v>
      </c>
      <c r="CG226" s="63">
        <v>3864.7614311772313</v>
      </c>
      <c r="CH226" s="22">
        <v>7450.145415363344</v>
      </c>
      <c r="CI226" s="63">
        <v>6073.9999924482927</v>
      </c>
      <c r="CJ226" s="22">
        <v>5168.7086009683089</v>
      </c>
      <c r="CK226" s="24">
        <v>2273.195248529109</v>
      </c>
      <c r="CL226" s="24">
        <v>3639.6729962403488</v>
      </c>
      <c r="CM226" s="24">
        <v>21301.178248739659</v>
      </c>
      <c r="CN226" s="24">
        <v>2556.8154288014271</v>
      </c>
      <c r="CO226" s="24">
        <v>17588.931298108721</v>
      </c>
      <c r="CP226" s="24">
        <v>7823.9409757470339</v>
      </c>
      <c r="CQ226" s="24">
        <v>18563.701212948472</v>
      </c>
      <c r="CR226" s="24">
        <v>981.61769067883154</v>
      </c>
      <c r="CS226" s="24">
        <v>2047.3983619870371</v>
      </c>
      <c r="CT226" s="24">
        <v>24468.774479842104</v>
      </c>
      <c r="CU226" s="24">
        <v>8562.6901211763761</v>
      </c>
      <c r="CV226" s="22">
        <v>1036.2315617353038</v>
      </c>
      <c r="CW226" s="24">
        <v>2066.4621027048884</v>
      </c>
      <c r="CX226" s="24">
        <v>22584.692201154678</v>
      </c>
      <c r="CY226" s="24">
        <v>3916.5865349486326</v>
      </c>
      <c r="CZ226" s="63">
        <v>4686.8532138182545</v>
      </c>
      <c r="DA226" s="22">
        <v>685.10981589642051</v>
      </c>
      <c r="DB226" s="22">
        <v>1726.5010529277815</v>
      </c>
      <c r="DC226" s="22">
        <v>1372.9135413835957</v>
      </c>
      <c r="DD226" s="22">
        <v>1062.1096968137063</v>
      </c>
      <c r="DE226" s="22">
        <v>1147.61269128144</v>
      </c>
      <c r="DF226" s="24">
        <v>2271.3040906574047</v>
      </c>
      <c r="DG226" s="22">
        <v>3559.8792545088554</v>
      </c>
      <c r="DH226" s="63">
        <v>1831.3086693183825</v>
      </c>
      <c r="DI226" s="24">
        <v>4786.707330148557</v>
      </c>
      <c r="DJ226" s="24">
        <v>5310.3404875178494</v>
      </c>
      <c r="DK226" s="24">
        <v>1516.2372038204255</v>
      </c>
      <c r="DL226" s="24">
        <v>16569.446018498791</v>
      </c>
      <c r="DM226" s="24">
        <v>4821.4067433545724</v>
      </c>
      <c r="DN226" s="24">
        <v>11460.667339832557</v>
      </c>
      <c r="DO226" s="22">
        <v>3889.515026012537</v>
      </c>
      <c r="DP226" s="24">
        <v>7622.828091168527</v>
      </c>
      <c r="DQ226" s="24">
        <v>10352.497410789943</v>
      </c>
      <c r="DR226" s="24">
        <v>9287.4184699681555</v>
      </c>
      <c r="DS226" s="24">
        <v>7211.7105833400756</v>
      </c>
      <c r="DT226" s="24">
        <v>7045.4778523726109</v>
      </c>
      <c r="DU226" s="24">
        <v>13681.149963535869</v>
      </c>
      <c r="DV226" s="24">
        <v>2886.7128175321263</v>
      </c>
      <c r="DW226" s="22">
        <v>2484.8150193263391</v>
      </c>
      <c r="DX226" s="63">
        <v>6207.949792490288</v>
      </c>
      <c r="DY226" s="63">
        <v>4664.4305077634972</v>
      </c>
      <c r="DZ226" s="24">
        <v>3252.7277058929085</v>
      </c>
      <c r="EA226" s="24">
        <v>885.23064881960192</v>
      </c>
      <c r="EB226" s="22">
        <v>1346.9147905672387</v>
      </c>
      <c r="EC226" s="22">
        <v>4488.8020568282891</v>
      </c>
      <c r="ED226" s="24">
        <v>1052.6996035788454</v>
      </c>
      <c r="EE226" s="22">
        <v>482.5569049941646</v>
      </c>
      <c r="EF226" s="24">
        <v>1147.6315360566593</v>
      </c>
      <c r="EG226" s="22">
        <v>2084.9665972479402</v>
      </c>
      <c r="EH226" s="22">
        <v>505.99341299019608</v>
      </c>
      <c r="EI226" s="22">
        <v>725.46167116691049</v>
      </c>
      <c r="EJ226" s="22">
        <v>576.45724097752429</v>
      </c>
      <c r="EK226" s="22">
        <v>2022.6945933804489</v>
      </c>
      <c r="EL226" s="24">
        <v>1199.6813727344554</v>
      </c>
      <c r="EM226" s="22">
        <v>1130.8631398586422</v>
      </c>
      <c r="EN226" s="24">
        <v>3430.0863679948011</v>
      </c>
      <c r="EO226" s="22">
        <v>16415.94806089787</v>
      </c>
      <c r="EP226" s="24">
        <v>599.83412275963224</v>
      </c>
      <c r="EQ226" s="22">
        <v>3685.836829344802</v>
      </c>
      <c r="ER226" s="22">
        <v>925.78485121591575</v>
      </c>
      <c r="ES226" s="24">
        <v>1504.1971692555401</v>
      </c>
      <c r="ET226" s="22">
        <v>608.44993061174137</v>
      </c>
      <c r="EU226" s="22">
        <v>604.93494245547356</v>
      </c>
      <c r="EV226" s="24">
        <v>1023.5868564799699</v>
      </c>
      <c r="EW226" s="22">
        <v>1659.6913579662817</v>
      </c>
      <c r="EX226" s="22">
        <v>715.52937248074034</v>
      </c>
      <c r="EY226" s="22">
        <v>2508.5300141967136</v>
      </c>
      <c r="EZ226" s="24">
        <v>663.99638160862912</v>
      </c>
      <c r="FA226" s="24">
        <v>593.51307866702427</v>
      </c>
      <c r="FB226" s="24">
        <v>939.3619042683664</v>
      </c>
      <c r="FC226" s="22">
        <v>1183.1844026309686</v>
      </c>
      <c r="FD226" s="22">
        <v>12640.628411464062</v>
      </c>
      <c r="FE226" s="24">
        <v>3290.7037715969054</v>
      </c>
      <c r="FF226" s="24">
        <v>1940.3928171005107</v>
      </c>
      <c r="FG226" s="22">
        <v>3992.2338070591427</v>
      </c>
      <c r="FH226" s="24">
        <v>463.68866985506543</v>
      </c>
      <c r="FI226" s="24">
        <v>1497.486134067633</v>
      </c>
      <c r="FJ226" s="22">
        <v>824.72455864966037</v>
      </c>
      <c r="FK226" s="22">
        <v>1331.6238657811184</v>
      </c>
      <c r="FL226" s="24">
        <v>1410.728285789618</v>
      </c>
      <c r="FM226" s="22">
        <v>5495.9623960467634</v>
      </c>
      <c r="FN226" s="22">
        <v>595.93187627408747</v>
      </c>
      <c r="FO226" s="22">
        <v>878.54234788078247</v>
      </c>
      <c r="FP226" s="24">
        <v>4306.1773606416109</v>
      </c>
      <c r="FQ226" s="24">
        <v>2477.8790707770067</v>
      </c>
      <c r="FR226" s="22">
        <v>2803.6208970356824</v>
      </c>
      <c r="FS226" s="24">
        <v>636.07133655915766</v>
      </c>
      <c r="FT226" s="22">
        <v>623.17803673230173</v>
      </c>
      <c r="FU226" s="24">
        <v>5215.7602301152092</v>
      </c>
      <c r="FV226" s="24">
        <v>887.63797929914676</v>
      </c>
      <c r="FW226" s="24">
        <v>217.76402331348811</v>
      </c>
      <c r="FX226" s="24">
        <v>650.54112340157803</v>
      </c>
      <c r="FY226" s="22">
        <v>891.54115235981112</v>
      </c>
      <c r="FZ226" s="22">
        <v>1229.2517757903647</v>
      </c>
      <c r="GA226" s="63">
        <v>1687.8753690663928</v>
      </c>
      <c r="GB226" s="22"/>
      <c r="GC226" s="63">
        <v>6781.8290131161666</v>
      </c>
      <c r="GF226" s="63"/>
      <c r="GG226" s="63"/>
      <c r="GH226" s="63"/>
    </row>
    <row r="227" spans="1:190">
      <c r="A227" s="66">
        <v>2005</v>
      </c>
      <c r="B227" s="24">
        <v>22582.946941179205</v>
      </c>
      <c r="C227" s="24">
        <v>22304.690386988525</v>
      </c>
      <c r="D227" s="24">
        <v>24016.885909203032</v>
      </c>
      <c r="E227" s="24">
        <v>22478.604138269035</v>
      </c>
      <c r="F227" s="24">
        <v>21450.000682918431</v>
      </c>
      <c r="G227" s="22">
        <v>19417.057021603057</v>
      </c>
      <c r="H227" s="24">
        <v>19283.733171442167</v>
      </c>
      <c r="I227" s="24">
        <v>23113.736269809979</v>
      </c>
      <c r="J227" s="24">
        <v>27358.448870464876</v>
      </c>
      <c r="K227" s="24">
        <v>23627.367728791112</v>
      </c>
      <c r="L227" s="24">
        <v>23480.640366415169</v>
      </c>
      <c r="M227" s="64">
        <v>23810.431674391606</v>
      </c>
      <c r="N227" s="63">
        <v>21377.145897051974</v>
      </c>
      <c r="O227" s="24">
        <v>24348.760118022768</v>
      </c>
      <c r="P227" s="24">
        <v>14610.999826589867</v>
      </c>
      <c r="Q227" s="24">
        <v>14191.465057007197</v>
      </c>
      <c r="R227" s="24">
        <v>17144.839063004456</v>
      </c>
      <c r="S227" s="22">
        <v>19658.982997538242</v>
      </c>
      <c r="T227" s="68">
        <v>20596.587746363399</v>
      </c>
      <c r="U227" s="24">
        <v>23764.613687385267</v>
      </c>
      <c r="V227" s="24">
        <v>18705.723692822969</v>
      </c>
      <c r="W227" s="24">
        <v>24484.344653524106</v>
      </c>
      <c r="X227" s="24">
        <v>30841.645496424466</v>
      </c>
      <c r="Y227" s="63">
        <v>29711.205767370215</v>
      </c>
      <c r="Z227" s="24">
        <v>4116.7759629569746</v>
      </c>
      <c r="AA227" s="24">
        <v>7512.7947009200907</v>
      </c>
      <c r="AB227" s="24">
        <v>11047.391928537247</v>
      </c>
      <c r="AC227" s="24">
        <v>8378.7287648568945</v>
      </c>
      <c r="AD227" s="24">
        <v>8528.6529532926779</v>
      </c>
      <c r="AE227" s="24">
        <v>4068.7614992188187</v>
      </c>
      <c r="AF227" s="24">
        <v>5950.2371852189262</v>
      </c>
      <c r="AG227" s="63">
        <v>7333.2805954577616</v>
      </c>
      <c r="AH227" s="70">
        <v>4253.7763005823963</v>
      </c>
      <c r="AI227" s="70">
        <v>9460.7016696933406</v>
      </c>
      <c r="AJ227" s="70">
        <v>5287.0099120030654</v>
      </c>
      <c r="AK227" s="70">
        <v>16092.702877947117</v>
      </c>
      <c r="AL227" s="70">
        <v>5327.0521834491256</v>
      </c>
      <c r="AM227" s="70">
        <v>6180.8106139240599</v>
      </c>
      <c r="AN227" s="70"/>
      <c r="AO227" s="63">
        <v>5950.2371852189262</v>
      </c>
      <c r="AP227" s="24">
        <v>11420.692422913855</v>
      </c>
      <c r="AQ227" s="24">
        <v>10343.51249042597</v>
      </c>
      <c r="AR227" s="63">
        <v>11047.391928537247</v>
      </c>
      <c r="AS227" s="24">
        <v>8417.436052164001</v>
      </c>
      <c r="AT227" s="24">
        <v>4363.8459568935095</v>
      </c>
      <c r="AU227" s="24">
        <v>9506.1670235546026</v>
      </c>
      <c r="AV227" s="24">
        <v>18443.374922161616</v>
      </c>
      <c r="AW227" s="24">
        <v>4722.5039551887812</v>
      </c>
      <c r="AX227" s="24">
        <v>8822.3633492233384</v>
      </c>
      <c r="AY227" s="24">
        <v>2507.9295904662667</v>
      </c>
      <c r="AZ227" s="24">
        <v>11925.256741651532</v>
      </c>
      <c r="BA227" s="24">
        <v>10307.313533261784</v>
      </c>
      <c r="BB227" s="24">
        <v>3348.3767027791578</v>
      </c>
      <c r="BC227" s="24">
        <v>7268.6759282484991</v>
      </c>
      <c r="BD227" s="24">
        <v>1332.346691398752</v>
      </c>
      <c r="BE227" s="24">
        <v>2865.2856073780385</v>
      </c>
      <c r="BF227" s="24">
        <v>4154.0060604640967</v>
      </c>
      <c r="BG227" s="24">
        <v>4205.0697634110402</v>
      </c>
      <c r="BH227" s="63">
        <v>6296.3038541979449</v>
      </c>
      <c r="BI227" s="24">
        <v>8540.5982273384343</v>
      </c>
      <c r="BJ227" s="24">
        <v>5824.471363156561</v>
      </c>
      <c r="BK227" s="24">
        <v>12079.853199131696</v>
      </c>
      <c r="BL227" s="24">
        <v>6021.9563021852782</v>
      </c>
      <c r="BM227" s="24">
        <v>7514.3462184177642</v>
      </c>
      <c r="BN227" s="22">
        <v>4313.1495587175432</v>
      </c>
      <c r="BO227" s="24">
        <v>8613.1439422711719</v>
      </c>
      <c r="BP227" s="24">
        <v>8868.2624446064328</v>
      </c>
      <c r="BQ227" s="63">
        <v>6798.5069555603868</v>
      </c>
      <c r="BR227" s="24">
        <v>2683.7508018349063</v>
      </c>
      <c r="BS227" s="24">
        <v>6915.5885451766917</v>
      </c>
      <c r="BT227" s="22">
        <v>3031.7852728235921</v>
      </c>
      <c r="BU227" s="24">
        <v>4093.5847755320742</v>
      </c>
      <c r="BV227" s="24">
        <v>4587.5290580223564</v>
      </c>
      <c r="BW227" s="22">
        <v>2768.1764004767579</v>
      </c>
      <c r="BX227" s="24">
        <v>4142.9070947110595</v>
      </c>
      <c r="BY227" s="22">
        <v>672.42406194163198</v>
      </c>
      <c r="BZ227" s="22">
        <v>2100.8936785129035</v>
      </c>
      <c r="CA227" s="24">
        <v>3793.7075581628965</v>
      </c>
      <c r="CB227" s="22">
        <v>1600.4754068385446</v>
      </c>
      <c r="CC227" s="22">
        <v>5942.3137876386681</v>
      </c>
      <c r="CD227" s="22">
        <v>3006.9280428279012</v>
      </c>
      <c r="CE227" s="22">
        <v>14984.791497658451</v>
      </c>
      <c r="CF227" s="22">
        <v>17327.40501212611</v>
      </c>
      <c r="CG227" s="63">
        <v>3954.0381684254503</v>
      </c>
      <c r="CH227" s="22">
        <v>7997.1796088436058</v>
      </c>
      <c r="CI227" s="63">
        <v>6272.7849219590498</v>
      </c>
      <c r="CJ227" s="22">
        <v>5575.3727794311662</v>
      </c>
      <c r="CK227" s="24">
        <v>2423.7881402351759</v>
      </c>
      <c r="CL227" s="24">
        <v>3799.1793524288955</v>
      </c>
      <c r="CM227" s="24">
        <v>21575.023474075475</v>
      </c>
      <c r="CN227" s="24">
        <v>2625.2356506201809</v>
      </c>
      <c r="CO227" s="24">
        <v>18227.318896551955</v>
      </c>
      <c r="CP227" s="24">
        <v>8093.3359362643087</v>
      </c>
      <c r="CQ227" s="24">
        <v>19367.413186296992</v>
      </c>
      <c r="CR227" s="24">
        <v>1022.74376937149</v>
      </c>
      <c r="CS227" s="24">
        <v>2297.1677512827614</v>
      </c>
      <c r="CT227" s="24">
        <v>26040.585966321141</v>
      </c>
      <c r="CU227" s="24">
        <v>8848.1540423369406</v>
      </c>
      <c r="CV227" s="22">
        <v>1053.153390532744</v>
      </c>
      <c r="CW227" s="24">
        <v>2210.9484287027794</v>
      </c>
      <c r="CX227" s="24">
        <v>23683.232227611632</v>
      </c>
      <c r="CY227" s="24">
        <v>4125.9860813518317</v>
      </c>
      <c r="CZ227" s="63">
        <v>4928.5006906535491</v>
      </c>
      <c r="DA227" s="22">
        <v>757.79377364158699</v>
      </c>
      <c r="DB227" s="22">
        <v>1927.7004889625339</v>
      </c>
      <c r="DC227" s="22">
        <v>1435.2256125444155</v>
      </c>
      <c r="DD227" s="22">
        <v>1046.757250713016</v>
      </c>
      <c r="DE227" s="22">
        <v>1140.1636357804703</v>
      </c>
      <c r="DF227" s="24">
        <v>2431.7515197298467</v>
      </c>
      <c r="DG227" s="22">
        <v>3718.0863302709249</v>
      </c>
      <c r="DH227" s="63">
        <v>1944.2426915052488</v>
      </c>
      <c r="DI227" s="24">
        <v>4780.8725387457953</v>
      </c>
      <c r="DJ227" s="24">
        <v>5492.7816170732322</v>
      </c>
      <c r="DK227" s="24">
        <v>1464.8750811802583</v>
      </c>
      <c r="DL227" s="24">
        <v>17065.232866473278</v>
      </c>
      <c r="DM227" s="24">
        <v>5097.7956041900125</v>
      </c>
      <c r="DN227" s="24">
        <v>12283.433635341577</v>
      </c>
      <c r="DO227" s="22">
        <v>3935.7948174828352</v>
      </c>
      <c r="DP227" s="24">
        <v>7775.6649854393718</v>
      </c>
      <c r="DQ227" s="24">
        <v>9445.1192711871172</v>
      </c>
      <c r="DR227" s="24">
        <v>9619.8257269519236</v>
      </c>
      <c r="DS227" s="24">
        <v>7484.2164883642736</v>
      </c>
      <c r="DT227" s="24">
        <v>7525.9864592210042</v>
      </c>
      <c r="DU227" s="24">
        <v>14208.050702295308</v>
      </c>
      <c r="DV227" s="24">
        <v>2956.6122232506114</v>
      </c>
      <c r="DW227" s="22">
        <v>2392.3444976076557</v>
      </c>
      <c r="DX227" s="63">
        <v>6478.096598393292</v>
      </c>
      <c r="DY227" s="63">
        <v>4902.289341958819</v>
      </c>
      <c r="DZ227" s="24">
        <v>3370.1465668487822</v>
      </c>
      <c r="EA227" s="24">
        <v>1034.8630187884717</v>
      </c>
      <c r="EB227" s="22">
        <v>1341.269003507331</v>
      </c>
      <c r="EC227" s="22">
        <v>4480.6957822224258</v>
      </c>
      <c r="ED227" s="24">
        <v>1108.8824782129318</v>
      </c>
      <c r="EE227" s="22">
        <v>469.50609241881068</v>
      </c>
      <c r="EF227" s="24">
        <v>1147.5511645300196</v>
      </c>
      <c r="EG227" s="22">
        <v>2203.7212567180072</v>
      </c>
      <c r="EH227" s="22">
        <v>510.10142182819408</v>
      </c>
      <c r="EI227" s="22">
        <v>757.50016647770838</v>
      </c>
      <c r="EJ227" s="22">
        <v>583.64773881168128</v>
      </c>
      <c r="EK227" s="22">
        <v>2119.8656382543631</v>
      </c>
      <c r="EL227" s="24">
        <v>1195.5947252979572</v>
      </c>
      <c r="EM227" s="22">
        <v>1143.2694990381854</v>
      </c>
      <c r="EN227" s="24">
        <v>3507.6931088700389</v>
      </c>
      <c r="EO227" s="22">
        <v>17506.064537966828</v>
      </c>
      <c r="EP227" s="24">
        <v>656.45667164024064</v>
      </c>
      <c r="EQ227" s="22">
        <v>3711.4258897033005</v>
      </c>
      <c r="ER227" s="22">
        <v>944.77664527179093</v>
      </c>
      <c r="ES227" s="24">
        <v>1560.2820914646591</v>
      </c>
      <c r="ET227" s="22">
        <v>614.28510563453381</v>
      </c>
      <c r="EU227" s="22">
        <v>613.79236705349251</v>
      </c>
      <c r="EV227" s="24">
        <v>1053.3207554880498</v>
      </c>
      <c r="EW227" s="22">
        <v>1668.0114310480524</v>
      </c>
      <c r="EX227" s="22">
        <v>729.45190493074347</v>
      </c>
      <c r="EY227" s="22">
        <v>2702.5981677765035</v>
      </c>
      <c r="EZ227" s="24">
        <v>674.99660816533185</v>
      </c>
      <c r="FA227" s="24">
        <v>592.88131393132539</v>
      </c>
      <c r="FB227" s="24">
        <v>967.30218745181628</v>
      </c>
      <c r="FC227" s="22">
        <v>1216.3765439472404</v>
      </c>
      <c r="FD227" s="22">
        <v>12957.618192804919</v>
      </c>
      <c r="FE227" s="24">
        <v>3349.113850770756</v>
      </c>
      <c r="FF227" s="24">
        <v>2057.9325279583531</v>
      </c>
      <c r="FG227" s="22">
        <v>4048.1059537872052</v>
      </c>
      <c r="FH227" s="24">
        <v>484.99724795353137</v>
      </c>
      <c r="FI227" s="24">
        <v>1536.9207030920907</v>
      </c>
      <c r="FJ227" s="22">
        <v>860.50389487308155</v>
      </c>
      <c r="FK227" s="22">
        <v>1364.5764482633631</v>
      </c>
      <c r="FL227" s="24">
        <v>1450.7422849541199</v>
      </c>
      <c r="FM227" s="22">
        <v>5745.8932360584604</v>
      </c>
      <c r="FN227" s="22">
        <v>623.54444588381511</v>
      </c>
      <c r="FO227" s="22">
        <v>896.66332245980516</v>
      </c>
      <c r="FP227" s="24">
        <v>4490.4009712857851</v>
      </c>
      <c r="FQ227" s="24">
        <v>2520.1962776409005</v>
      </c>
      <c r="FR227" s="22">
        <v>2864.9821169239526</v>
      </c>
      <c r="FS227" s="24">
        <v>663.36311488840022</v>
      </c>
      <c r="FT227" s="22">
        <v>613.70472654491459</v>
      </c>
      <c r="FU227" s="24">
        <v>5370.5767439724723</v>
      </c>
      <c r="FV227" s="24">
        <v>933.06334613882268</v>
      </c>
      <c r="FW227" s="24">
        <v>227.96194024093853</v>
      </c>
      <c r="FX227" s="24">
        <v>668.16232189159871</v>
      </c>
      <c r="FY227" s="22">
        <v>849.29124779736526</v>
      </c>
      <c r="FZ227" s="22">
        <v>1254.9396560931325</v>
      </c>
      <c r="GA227" s="63">
        <v>1734.1373687213072</v>
      </c>
      <c r="GB227" s="22"/>
      <c r="GC227" s="63">
        <v>7001.2683839146584</v>
      </c>
      <c r="GF227" s="63"/>
      <c r="GG227" s="63"/>
      <c r="GH227" s="63"/>
    </row>
    <row r="228" spans="1:190">
      <c r="A228" s="66">
        <v>2006</v>
      </c>
      <c r="B228" s="24">
        <v>23388.290808604546</v>
      </c>
      <c r="C228" s="24">
        <v>22867.021804458396</v>
      </c>
      <c r="D228" s="24">
        <v>24748.725842375054</v>
      </c>
      <c r="E228" s="24">
        <v>23434.467453076344</v>
      </c>
      <c r="F228" s="24">
        <v>21841.591885557165</v>
      </c>
      <c r="G228" s="22">
        <v>20040.620318052523</v>
      </c>
      <c r="H228" s="24">
        <v>19629.60635333147</v>
      </c>
      <c r="I228" s="24">
        <v>23867.010778434298</v>
      </c>
      <c r="J228" s="24">
        <v>27921.174541621665</v>
      </c>
      <c r="K228" s="24">
        <v>24602.147150810728</v>
      </c>
      <c r="L228" s="24">
        <v>24262.435535186778</v>
      </c>
      <c r="M228" s="64">
        <v>24285.282650144403</v>
      </c>
      <c r="N228" s="63">
        <v>21911.345298552875</v>
      </c>
      <c r="O228" s="24">
        <v>24988.521752045704</v>
      </c>
      <c r="P228" s="24">
        <v>15392.443530444252</v>
      </c>
      <c r="Q228" s="24">
        <v>14343.162795697099</v>
      </c>
      <c r="R228" s="24">
        <v>17551.585521614612</v>
      </c>
      <c r="S228" s="22">
        <v>20074.459567654121</v>
      </c>
      <c r="T228" s="68">
        <v>21115.176449998758</v>
      </c>
      <c r="U228" s="24">
        <v>24097.573450962896</v>
      </c>
      <c r="V228" s="24">
        <v>18926.940237388</v>
      </c>
      <c r="W228" s="24">
        <v>24967.167207444239</v>
      </c>
      <c r="X228" s="24">
        <v>31357.539587735886</v>
      </c>
      <c r="Y228" s="63">
        <v>30209.644614354205</v>
      </c>
      <c r="Z228" s="24">
        <v>4367.4382306057387</v>
      </c>
      <c r="AA228" s="24">
        <v>8072.3132354912468</v>
      </c>
      <c r="AB228" s="24">
        <v>11868.640310305009</v>
      </c>
      <c r="AC228" s="24">
        <v>8715.0962496528555</v>
      </c>
      <c r="AD228" s="24">
        <v>9064.7364459023265</v>
      </c>
      <c r="AE228" s="24">
        <v>4398.4170997648807</v>
      </c>
      <c r="AF228" s="24">
        <v>6284.3282359984551</v>
      </c>
      <c r="AG228" s="63">
        <v>7805.2917211311133</v>
      </c>
      <c r="AH228" s="70">
        <v>4496.1750509433696</v>
      </c>
      <c r="AI228" s="70">
        <v>9915.4674668307416</v>
      </c>
      <c r="AJ228" s="70">
        <v>5440.0285921719396</v>
      </c>
      <c r="AK228" s="70">
        <v>16877.81741451452</v>
      </c>
      <c r="AL228" s="70">
        <v>6260.1801162546435</v>
      </c>
      <c r="AM228" s="70">
        <v>6536.9008135693839</v>
      </c>
      <c r="AN228" s="70"/>
      <c r="AO228" s="63">
        <v>6284.3282359984551</v>
      </c>
      <c r="AP228" s="24">
        <v>12229.251054666816</v>
      </c>
      <c r="AQ228" s="24">
        <v>11190.054141503277</v>
      </c>
      <c r="AR228" s="63">
        <v>11868.640310305009</v>
      </c>
      <c r="AS228" s="24">
        <v>9549.2731078461347</v>
      </c>
      <c r="AT228" s="24">
        <v>5805.4744142061572</v>
      </c>
      <c r="AU228" s="24">
        <v>10502.362698248511</v>
      </c>
      <c r="AV228" s="24">
        <v>20436.832209494616</v>
      </c>
      <c r="AW228" s="24">
        <v>5183.1074746807335</v>
      </c>
      <c r="AX228" s="24">
        <v>9669.7592077331956</v>
      </c>
      <c r="AY228" s="24">
        <v>2561.6815258624583</v>
      </c>
      <c r="AZ228" s="24">
        <v>13345.736216007106</v>
      </c>
      <c r="BA228" s="24">
        <v>11145.374535334127</v>
      </c>
      <c r="BB228" s="24">
        <v>3550.9655721474287</v>
      </c>
      <c r="BC228" s="24">
        <v>7893.4743667814992</v>
      </c>
      <c r="BD228" s="24">
        <v>1393.9155656559547</v>
      </c>
      <c r="BE228" s="24">
        <v>3142.2571266306695</v>
      </c>
      <c r="BF228" s="24">
        <v>4491.6864735448671</v>
      </c>
      <c r="BG228" s="24">
        <v>4474.8292352147137</v>
      </c>
      <c r="BH228" s="63">
        <v>6868.1533023441134</v>
      </c>
      <c r="BI228" s="24">
        <v>9101.1527469182074</v>
      </c>
      <c r="BJ228" s="24">
        <v>5987.8086349705882</v>
      </c>
      <c r="BK228" s="24">
        <v>12648.008491077122</v>
      </c>
      <c r="BL228" s="24">
        <v>6339.9360649416394</v>
      </c>
      <c r="BM228" s="24">
        <v>7802.8881094221633</v>
      </c>
      <c r="BN228" s="22">
        <v>4595.6367140038983</v>
      </c>
      <c r="BO228" s="24">
        <v>8968.1443677240732</v>
      </c>
      <c r="BP228" s="24">
        <v>9602.2839573097644</v>
      </c>
      <c r="BQ228" s="63">
        <v>7094.7234163340036</v>
      </c>
      <c r="BR228" s="24">
        <v>2758.7416254131213</v>
      </c>
      <c r="BS228" s="24">
        <v>7415.1353829456793</v>
      </c>
      <c r="BT228" s="22">
        <v>3387.8718535469106</v>
      </c>
      <c r="BU228" s="24">
        <v>4466.7815050644385</v>
      </c>
      <c r="BV228" s="24">
        <v>4717.5445101192363</v>
      </c>
      <c r="BW228" s="22">
        <v>2834.5534407027817</v>
      </c>
      <c r="BX228" s="24">
        <v>4270.3709323769581</v>
      </c>
      <c r="BY228" s="22">
        <v>679.05997895475264</v>
      </c>
      <c r="BZ228" s="22">
        <v>2191.088345642992</v>
      </c>
      <c r="CA228" s="24">
        <v>3862.9576770940494</v>
      </c>
      <c r="CB228" s="22">
        <v>1631.2107623318386</v>
      </c>
      <c r="CC228" s="22">
        <v>6099.1890205864001</v>
      </c>
      <c r="CD228" s="22">
        <v>3060.0706713780919</v>
      </c>
      <c r="CE228" s="22">
        <v>15297.205023034292</v>
      </c>
      <c r="CF228" s="22">
        <v>19854.251012145749</v>
      </c>
      <c r="CG228" s="63">
        <v>4136.5943808665897</v>
      </c>
      <c r="CH228" s="22">
        <v>8380.6976553282275</v>
      </c>
      <c r="CI228" s="63">
        <v>6546.4888344312585</v>
      </c>
      <c r="CJ228" s="22">
        <v>6047.5622034751568</v>
      </c>
      <c r="CK228" s="24">
        <v>2612.3634765776087</v>
      </c>
      <c r="CL228" s="24">
        <v>3957.1707189325075</v>
      </c>
      <c r="CM228" s="24">
        <v>21938.170592300474</v>
      </c>
      <c r="CN228" s="24">
        <v>2708.043097560188</v>
      </c>
      <c r="CO228" s="24">
        <v>19124.084544036228</v>
      </c>
      <c r="CP228" s="24">
        <v>8434.9202481419725</v>
      </c>
      <c r="CQ228" s="24">
        <v>20340.180132709425</v>
      </c>
      <c r="CR228" s="24">
        <v>1072.8084551364161</v>
      </c>
      <c r="CS228" s="24">
        <v>2568.1562502897114</v>
      </c>
      <c r="CT228" s="24">
        <v>27695.8560204483</v>
      </c>
      <c r="CU228" s="24">
        <v>9179.6149388843078</v>
      </c>
      <c r="CV228" s="22">
        <v>1076.5159181415256</v>
      </c>
      <c r="CW228" s="24">
        <v>2297.4811367772872</v>
      </c>
      <c r="CX228" s="24">
        <v>25169.527915206338</v>
      </c>
      <c r="CY228" s="24">
        <v>4396.8723691199157</v>
      </c>
      <c r="CZ228" s="63">
        <v>5222.0755875382747</v>
      </c>
      <c r="DA228" s="22">
        <v>790.16010466176112</v>
      </c>
      <c r="DB228" s="22">
        <v>2103.4893254238195</v>
      </c>
      <c r="DC228" s="22">
        <v>1518.7295055131672</v>
      </c>
      <c r="DD228" s="22">
        <v>1031.4939160769675</v>
      </c>
      <c r="DE228" s="22">
        <v>1133.3736768388483</v>
      </c>
      <c r="DF228" s="24">
        <v>2599.6544633743929</v>
      </c>
      <c r="DG228" s="22">
        <v>3901.295378672271</v>
      </c>
      <c r="DH228" s="63">
        <v>2055.9395179803255</v>
      </c>
      <c r="DI228" s="24">
        <v>4744.0776778749441</v>
      </c>
      <c r="DJ228" s="24">
        <v>5762.0793705251817</v>
      </c>
      <c r="DK228" s="24">
        <v>1514.4743023899384</v>
      </c>
      <c r="DL228" s="24">
        <v>17694.602206533389</v>
      </c>
      <c r="DM228" s="24">
        <v>5145.4504614517946</v>
      </c>
      <c r="DN228" s="24">
        <v>12931.811154817322</v>
      </c>
      <c r="DO228" s="22">
        <v>3909.995074793515</v>
      </c>
      <c r="DP228" s="24">
        <v>8052.5443577789083</v>
      </c>
      <c r="DQ228" s="24">
        <v>10348.727868909342</v>
      </c>
      <c r="DR228" s="24">
        <v>9745.9203595699764</v>
      </c>
      <c r="DS228" s="24">
        <v>7552.6409423309206</v>
      </c>
      <c r="DT228" s="24">
        <v>7929.9644413675924</v>
      </c>
      <c r="DU228" s="24">
        <v>14814.73355040308</v>
      </c>
      <c r="DV228" s="24">
        <v>2960.1646019083669</v>
      </c>
      <c r="DW228" s="22">
        <v>2318.3925811437402</v>
      </c>
      <c r="DX228" s="63">
        <v>6710.526848914722</v>
      </c>
      <c r="DY228" s="63">
        <v>5183.6788244725667</v>
      </c>
      <c r="DZ228" s="24">
        <v>3385.7718510347013</v>
      </c>
      <c r="EA228" s="24">
        <v>1213.8782662319838</v>
      </c>
      <c r="EB228" s="22">
        <v>1348.1565813896621</v>
      </c>
      <c r="EC228" s="22">
        <v>4619.4165834123232</v>
      </c>
      <c r="ED228" s="24">
        <v>1142.1010030306347</v>
      </c>
      <c r="EE228" s="22">
        <v>475.39773460495019</v>
      </c>
      <c r="EF228" s="24">
        <v>1157.9358993671938</v>
      </c>
      <c r="EG228" s="22">
        <v>2426.0620246590352</v>
      </c>
      <c r="EH228" s="22">
        <v>521.26008071063973</v>
      </c>
      <c r="EI228" s="22">
        <v>739.56195256377498</v>
      </c>
      <c r="EJ228" s="22">
        <v>572.77579299072852</v>
      </c>
      <c r="EK228" s="22">
        <v>2190.3016585062428</v>
      </c>
      <c r="EL228" s="24">
        <v>1178.9960055467022</v>
      </c>
      <c r="EM228" s="22">
        <v>1173.6172486794237</v>
      </c>
      <c r="EN228" s="24">
        <v>3669.002090142134</v>
      </c>
      <c r="EO228" s="22">
        <v>17243.359532360228</v>
      </c>
      <c r="EP228" s="24">
        <v>711.33894957463451</v>
      </c>
      <c r="EQ228" s="22">
        <v>3675.0065900537861</v>
      </c>
      <c r="ER228" s="22">
        <v>977.72611972484765</v>
      </c>
      <c r="ES228" s="24">
        <v>1619.2751690650557</v>
      </c>
      <c r="ET228" s="22">
        <v>616.6453146672668</v>
      </c>
      <c r="EU228" s="22">
        <v>605.78881813651321</v>
      </c>
      <c r="EV228" s="24">
        <v>1086.9575636050142</v>
      </c>
      <c r="EW228" s="22">
        <v>1799.8130908950382</v>
      </c>
      <c r="EX228" s="22">
        <v>749.67665677062826</v>
      </c>
      <c r="EY228" s="22">
        <v>2817.6060211966133</v>
      </c>
      <c r="EZ228" s="24">
        <v>689.07471123257835</v>
      </c>
      <c r="FA228" s="24">
        <v>589.22893639648214</v>
      </c>
      <c r="FB228" s="24">
        <v>987.73060000715418</v>
      </c>
      <c r="FC228" s="22">
        <v>1321.7141653039889</v>
      </c>
      <c r="FD228" s="22">
        <v>13297.165765801705</v>
      </c>
      <c r="FE228" s="24">
        <v>3567.6208085543331</v>
      </c>
      <c r="FF228" s="24">
        <v>2188.2915054971372</v>
      </c>
      <c r="FG228" s="22">
        <v>4291.5376090269674</v>
      </c>
      <c r="FH228" s="24">
        <v>494.91298003291951</v>
      </c>
      <c r="FI228" s="24">
        <v>1590.0562313419887</v>
      </c>
      <c r="FJ228" s="22">
        <v>898.40706275153889</v>
      </c>
      <c r="FK228" s="22">
        <v>1409.8763646880197</v>
      </c>
      <c r="FL228" s="24">
        <v>1447.076671723655</v>
      </c>
      <c r="FM228" s="22">
        <v>5813.8163635934807</v>
      </c>
      <c r="FN228" s="22">
        <v>640.31506827671262</v>
      </c>
      <c r="FO228" s="22">
        <v>918.14338141653877</v>
      </c>
      <c r="FP228" s="24">
        <v>4698.2746407092482</v>
      </c>
      <c r="FQ228" s="24">
        <v>2764.8944147907109</v>
      </c>
      <c r="FR228" s="22">
        <v>2953.3570235511738</v>
      </c>
      <c r="FS228" s="24">
        <v>687.82704068545661</v>
      </c>
      <c r="FT228" s="22">
        <v>620.68570271029159</v>
      </c>
      <c r="FU228" s="24">
        <v>5618.7191728691596</v>
      </c>
      <c r="FV228" s="24">
        <v>988.99660400796597</v>
      </c>
      <c r="FW228" s="24">
        <v>233.66275503453917</v>
      </c>
      <c r="FX228" s="24">
        <v>691.16821346843767</v>
      </c>
      <c r="FY228" s="22">
        <v>826.79809049117614</v>
      </c>
      <c r="FZ228" s="22">
        <v>1275.198086513574</v>
      </c>
      <c r="GA228" s="63">
        <v>1801.3145486641063</v>
      </c>
      <c r="GB228" s="22"/>
      <c r="GC228" s="63">
        <v>7275.7606620893503</v>
      </c>
      <c r="GF228" s="63"/>
      <c r="GG228" s="63"/>
      <c r="GH228" s="63"/>
    </row>
    <row r="229" spans="1:190">
      <c r="A229" s="66">
        <v>2007</v>
      </c>
      <c r="B229" s="24">
        <v>24234.638002482992</v>
      </c>
      <c r="C229" s="24">
        <v>23496.542128109177</v>
      </c>
      <c r="D229" s="24">
        <v>25060.287630849358</v>
      </c>
      <c r="E229" s="24">
        <v>24651.340279395088</v>
      </c>
      <c r="F229" s="24">
        <v>22202.17253075663</v>
      </c>
      <c r="G229" s="22">
        <v>20546.936107422782</v>
      </c>
      <c r="H229" s="24">
        <v>19841.538671196064</v>
      </c>
      <c r="I229" s="24">
        <v>24756.362436510313</v>
      </c>
      <c r="J229" s="24">
        <v>28555.954822134299</v>
      </c>
      <c r="K229" s="24">
        <v>25376.74189937206</v>
      </c>
      <c r="L229" s="24">
        <v>25025.240761716359</v>
      </c>
      <c r="M229" s="64">
        <v>25002.119099661428</v>
      </c>
      <c r="N229" s="63">
        <v>22433.475386031929</v>
      </c>
      <c r="O229" s="24">
        <v>25623.679292666486</v>
      </c>
      <c r="P229" s="24">
        <v>15826.62341483371</v>
      </c>
      <c r="Q229" s="24">
        <v>14631.417929800693</v>
      </c>
      <c r="R229" s="24">
        <v>17848.9431040325</v>
      </c>
      <c r="S229" s="22">
        <v>20414.108180307667</v>
      </c>
      <c r="T229" s="68">
        <v>21606.586155988443</v>
      </c>
      <c r="U229" s="24">
        <v>24911.577867815489</v>
      </c>
      <c r="V229" s="24">
        <v>19268.635986381887</v>
      </c>
      <c r="W229" s="24">
        <v>25300.08385970836</v>
      </c>
      <c r="X229" s="24">
        <v>31654.926754922406</v>
      </c>
      <c r="Y229" s="63">
        <v>30547.926897532376</v>
      </c>
      <c r="Z229" s="24">
        <v>4647.3137869247939</v>
      </c>
      <c r="AA229" s="24">
        <v>8666.2000912211897</v>
      </c>
      <c r="AB229" s="24">
        <v>12733.016505860778</v>
      </c>
      <c r="AC229" s="24">
        <v>8735.5621706897291</v>
      </c>
      <c r="AD229" s="24">
        <v>9684.4853243554226</v>
      </c>
      <c r="AE229" s="24">
        <v>4685.6494685867956</v>
      </c>
      <c r="AF229" s="24">
        <v>6690.2688905983896</v>
      </c>
      <c r="AG229" s="63">
        <v>8292.5666537012512</v>
      </c>
      <c r="AH229" s="70">
        <v>5041.0359588344072</v>
      </c>
      <c r="AI229" s="70">
        <v>10473.199104829442</v>
      </c>
      <c r="AJ229" s="70">
        <v>5766.8021287942547</v>
      </c>
      <c r="AK229" s="70">
        <v>18287.87740186508</v>
      </c>
      <c r="AL229" s="70">
        <v>6930.0193886938905</v>
      </c>
      <c r="AM229" s="70">
        <v>7001.02077133281</v>
      </c>
      <c r="AN229" s="70"/>
      <c r="AO229" s="63">
        <v>6690.2688905983896</v>
      </c>
      <c r="AP229" s="24">
        <v>12939.109802380353</v>
      </c>
      <c r="AQ229" s="24">
        <v>12346.059660394678</v>
      </c>
      <c r="AR229" s="63">
        <v>12733.016505860778</v>
      </c>
      <c r="AS229" s="24">
        <v>10879.474366092911</v>
      </c>
      <c r="AT229" s="24">
        <v>7182.653623444533</v>
      </c>
      <c r="AU229" s="24">
        <v>11438.894293842017</v>
      </c>
      <c r="AV229" s="24">
        <v>22108.654847215996</v>
      </c>
      <c r="AW229" s="24">
        <v>5842.2793801119233</v>
      </c>
      <c r="AX229" s="24">
        <v>10417.701780358258</v>
      </c>
      <c r="AY229" s="24">
        <v>2757.8833037466134</v>
      </c>
      <c r="AZ229" s="24">
        <v>14723.636057898675</v>
      </c>
      <c r="BA229" s="24">
        <v>12273.054505179782</v>
      </c>
      <c r="BB229" s="24">
        <v>3700.7386904961695</v>
      </c>
      <c r="BC229" s="24">
        <v>8584.8999248182117</v>
      </c>
      <c r="BD229" s="24">
        <v>1473.928619376356</v>
      </c>
      <c r="BE229" s="24">
        <v>3449.6221952685905</v>
      </c>
      <c r="BF229" s="24">
        <v>4881.9609879280015</v>
      </c>
      <c r="BG229" s="24">
        <v>4851.2970159990655</v>
      </c>
      <c r="BH229" s="63">
        <v>7493.123035324069</v>
      </c>
      <c r="BI229" s="24">
        <v>9715.2271960604594</v>
      </c>
      <c r="BJ229" s="24">
        <v>6284.5260900796375</v>
      </c>
      <c r="BK229" s="24">
        <v>13176.051890207911</v>
      </c>
      <c r="BL229" s="24">
        <v>6689.7531994910369</v>
      </c>
      <c r="BM229" s="24">
        <v>7972.4865178196796</v>
      </c>
      <c r="BN229" s="22">
        <v>4949.5875816774796</v>
      </c>
      <c r="BO229" s="24">
        <v>9603.6462319949896</v>
      </c>
      <c r="BP229" s="24">
        <v>10289.508763799531</v>
      </c>
      <c r="BQ229" s="63">
        <v>7429.2912288661491</v>
      </c>
      <c r="BR229" s="24">
        <v>2830.7288185581488</v>
      </c>
      <c r="BS229" s="24">
        <v>7890.1635337305615</v>
      </c>
      <c r="BT229" s="22">
        <v>3624.9780586273478</v>
      </c>
      <c r="BU229" s="24">
        <v>4777.8895325397334</v>
      </c>
      <c r="BV229" s="24">
        <v>4739.4679574615002</v>
      </c>
      <c r="BW229" s="22">
        <v>2917.3862982153137</v>
      </c>
      <c r="BX229" s="24">
        <v>4442.0803299617</v>
      </c>
      <c r="BY229" s="22">
        <v>689.47308001377576</v>
      </c>
      <c r="BZ229" s="22">
        <v>2280.1363431738819</v>
      </c>
      <c r="CA229" s="24">
        <v>3886.3076204505442</v>
      </c>
      <c r="CB229" s="22">
        <v>1652.2887323943662</v>
      </c>
      <c r="CC229" s="22">
        <v>6410.067526089626</v>
      </c>
      <c r="CD229" s="22">
        <v>3189.6836107362424</v>
      </c>
      <c r="CE229" s="22">
        <v>15313.922086315479</v>
      </c>
      <c r="CF229" s="22">
        <v>20801.297648012976</v>
      </c>
      <c r="CG229" s="63">
        <v>4269.2535305599713</v>
      </c>
      <c r="CH229" s="22">
        <v>8753.3691063246952</v>
      </c>
      <c r="CI229" s="63">
        <v>6841.698409657095</v>
      </c>
      <c r="CJ229" s="22">
        <v>6303.0241637168647</v>
      </c>
      <c r="CK229" s="24">
        <v>2810.0081779609268</v>
      </c>
      <c r="CL229" s="24">
        <v>4156.3482285276941</v>
      </c>
      <c r="CM229" s="24">
        <v>22410.065610134494</v>
      </c>
      <c r="CN229" s="24">
        <v>2829.254333193107</v>
      </c>
      <c r="CO229" s="24">
        <v>20047.792804789206</v>
      </c>
      <c r="CP229" s="24">
        <v>8835.1714309454383</v>
      </c>
      <c r="CQ229" s="24">
        <v>21470.445598883336</v>
      </c>
      <c r="CR229" s="24">
        <v>1123.5489893495505</v>
      </c>
      <c r="CS229" s="24">
        <v>2843.3143578450104</v>
      </c>
      <c r="CT229" s="24">
        <v>29299.611340881122</v>
      </c>
      <c r="CU229" s="24">
        <v>9589.8069433552391</v>
      </c>
      <c r="CV229" s="22">
        <v>1097.3522930645374</v>
      </c>
      <c r="CW229" s="24">
        <v>2410.4077729872224</v>
      </c>
      <c r="CX229" s="24">
        <v>26783.06566678833</v>
      </c>
      <c r="CY229" s="24">
        <v>4650.7139018506296</v>
      </c>
      <c r="CZ229" s="63">
        <v>5446.7435937960054</v>
      </c>
      <c r="DA229" s="22">
        <v>862.62359429340745</v>
      </c>
      <c r="DB229" s="22">
        <v>2281.1353678604733</v>
      </c>
      <c r="DC229" s="22">
        <v>1594.1433898017144</v>
      </c>
      <c r="DD229" s="22">
        <v>1016.3338399192896</v>
      </c>
      <c r="DE229" s="22">
        <v>1127.1824295996414</v>
      </c>
      <c r="DF229" s="24">
        <v>2785.3273852060224</v>
      </c>
      <c r="DG229" s="22">
        <v>4024.2426368050701</v>
      </c>
      <c r="DH229" s="63">
        <v>2181.7928447070326</v>
      </c>
      <c r="DI229" s="24">
        <v>4804.6913959108524</v>
      </c>
      <c r="DJ229" s="24">
        <v>6053.746138153474</v>
      </c>
      <c r="DK229" s="24">
        <v>1497.0317024580436</v>
      </c>
      <c r="DL229" s="24">
        <v>18338.291802931588</v>
      </c>
      <c r="DM229" s="24">
        <v>5213.3590029587976</v>
      </c>
      <c r="DN229" s="24">
        <v>13425.086582715287</v>
      </c>
      <c r="DO229" s="22">
        <v>4152.3351663048443</v>
      </c>
      <c r="DP229" s="24">
        <v>8434.1098999595197</v>
      </c>
      <c r="DQ229" s="24">
        <v>10781.859684869283</v>
      </c>
      <c r="DR229" s="24">
        <v>9769.8999776313012</v>
      </c>
      <c r="DS229" s="24">
        <v>7527.3798134710951</v>
      </c>
      <c r="DT229" s="24">
        <v>8184.5369613459479</v>
      </c>
      <c r="DU229" s="24">
        <v>15152.486155521701</v>
      </c>
      <c r="DV229" s="24">
        <v>2970.2274647261088</v>
      </c>
      <c r="DW229" s="22">
        <v>2247.1910112359551</v>
      </c>
      <c r="DX229" s="63">
        <v>6885.127763333342</v>
      </c>
      <c r="DY229" s="63">
        <v>5400.7579732772183</v>
      </c>
      <c r="DZ229" s="24">
        <v>3427.7115566840716</v>
      </c>
      <c r="EA229" s="24">
        <v>1445.3952462345328</v>
      </c>
      <c r="EB229" s="22">
        <v>1368.2995661595251</v>
      </c>
      <c r="EC229" s="22">
        <v>4728.1781018510283</v>
      </c>
      <c r="ED229" s="24">
        <v>1152.4757774628526</v>
      </c>
      <c r="EE229" s="22">
        <v>474.94161555234166</v>
      </c>
      <c r="EF229" s="24">
        <v>1170.4349520884941</v>
      </c>
      <c r="EG229" s="22">
        <v>2598.9938618503988</v>
      </c>
      <c r="EH229" s="22">
        <v>532.28113764698833</v>
      </c>
      <c r="EI229" s="22">
        <v>723.26979450337217</v>
      </c>
      <c r="EJ229" s="22">
        <v>559.44685044074004</v>
      </c>
      <c r="EK229" s="22">
        <v>2099.7640395420494</v>
      </c>
      <c r="EL229" s="24">
        <v>1172.2017830601687</v>
      </c>
      <c r="EM229" s="22">
        <v>1208.7659708203896</v>
      </c>
      <c r="EN229" s="24">
        <v>3847.2328196762819</v>
      </c>
      <c r="EO229" s="22">
        <v>20361.376076883702</v>
      </c>
      <c r="EP229" s="24">
        <v>772.39699519301143</v>
      </c>
      <c r="EQ229" s="22">
        <v>3801.0204256785842</v>
      </c>
      <c r="ER229" s="22">
        <v>1010.4486071978769</v>
      </c>
      <c r="ES229" s="24">
        <v>1685.9374821444485</v>
      </c>
      <c r="ET229" s="22">
        <v>613.11187875788369</v>
      </c>
      <c r="EU229" s="22">
        <v>609.05226849902908</v>
      </c>
      <c r="EV229" s="24">
        <v>1128.9989550388625</v>
      </c>
      <c r="EW229" s="22">
        <v>1888.2377796243472</v>
      </c>
      <c r="EX229" s="22">
        <v>780.99308151521416</v>
      </c>
      <c r="EY229" s="22">
        <v>2960.6186207058772</v>
      </c>
      <c r="EZ229" s="24">
        <v>711.76873155850183</v>
      </c>
      <c r="FA229" s="24">
        <v>628.0613802251471</v>
      </c>
      <c r="FB229" s="24">
        <v>999.47706500168783</v>
      </c>
      <c r="FC229" s="22">
        <v>1302.7209560979011</v>
      </c>
      <c r="FD229" s="22">
        <v>13740.813150417875</v>
      </c>
      <c r="FE229" s="24">
        <v>3622.6328208250879</v>
      </c>
      <c r="FF229" s="24">
        <v>2296.4486065405813</v>
      </c>
      <c r="FG229" s="22">
        <v>4484.2312428831319</v>
      </c>
      <c r="FH229" s="24">
        <v>492.38868819622076</v>
      </c>
      <c r="FI229" s="24">
        <v>1656.9857578054944</v>
      </c>
      <c r="FJ229" s="22">
        <v>943.02210575836978</v>
      </c>
      <c r="FK229" s="22">
        <v>1446.2510071211598</v>
      </c>
      <c r="FL229" s="24">
        <v>1479.0593681943551</v>
      </c>
      <c r="FM229" s="22">
        <v>6020.8629903619521</v>
      </c>
      <c r="FN229" s="22">
        <v>665.76088944094442</v>
      </c>
      <c r="FO229" s="22">
        <v>949.5664313898701</v>
      </c>
      <c r="FP229" s="24">
        <v>4913.6620262562619</v>
      </c>
      <c r="FQ229" s="24">
        <v>3042.2988730058059</v>
      </c>
      <c r="FR229" s="22">
        <v>3065.1347759089058</v>
      </c>
      <c r="FS229" s="24">
        <v>715.85464535042877</v>
      </c>
      <c r="FT229" s="22">
        <v>615.44354642810356</v>
      </c>
      <c r="FU229" s="24">
        <v>5911.4245280802988</v>
      </c>
      <c r="FV229" s="24">
        <v>1040.1206866604718</v>
      </c>
      <c r="FW229" s="24">
        <v>241.21367846018154</v>
      </c>
      <c r="FX229" s="24">
        <v>714.25939265329202</v>
      </c>
      <c r="FY229" s="22">
        <v>802.64943604012512</v>
      </c>
      <c r="FZ229" s="22">
        <v>1313.9375887993081</v>
      </c>
      <c r="GA229" s="63">
        <v>1872.4520225202257</v>
      </c>
      <c r="GB229" s="22"/>
      <c r="GC229" s="63">
        <v>7503.5295370697522</v>
      </c>
      <c r="GF229" s="63"/>
      <c r="GG229" s="63"/>
      <c r="GH229" s="63"/>
    </row>
    <row r="230" spans="1:190">
      <c r="A230" s="66">
        <v>2008</v>
      </c>
      <c r="B230" s="24">
        <v>24565.484496431065</v>
      </c>
      <c r="C230" s="24">
        <v>23701.296142330557</v>
      </c>
      <c r="D230" s="24">
        <v>24788.599964993653</v>
      </c>
      <c r="E230" s="24">
        <v>24694.057867391202</v>
      </c>
      <c r="F230" s="24">
        <v>22057.350451049238</v>
      </c>
      <c r="G230" s="22">
        <v>20801.437443847575</v>
      </c>
      <c r="H230" s="24">
        <v>19460.495847314502</v>
      </c>
      <c r="I230" s="24">
        <v>25112.311527597074</v>
      </c>
      <c r="J230" s="24">
        <v>28464.308014279377</v>
      </c>
      <c r="K230" s="24">
        <v>25181.203906078124</v>
      </c>
      <c r="L230" s="24">
        <v>25293.204039277472</v>
      </c>
      <c r="M230" s="64">
        <v>24602.13363468245</v>
      </c>
      <c r="N230" s="63">
        <v>22359.460577869359</v>
      </c>
      <c r="O230" s="24">
        <v>24324.285976744857</v>
      </c>
      <c r="P230" s="24">
        <v>15777.510020684858</v>
      </c>
      <c r="Q230" s="24">
        <v>14583.489043178224</v>
      </c>
      <c r="R230" s="24">
        <v>17734.029152890726</v>
      </c>
      <c r="S230" s="22">
        <v>20389.059482856261</v>
      </c>
      <c r="T230" s="68">
        <v>21518.016918151196</v>
      </c>
      <c r="U230" s="24">
        <v>25218.301890654599</v>
      </c>
      <c r="V230" s="24">
        <v>18875.362075781351</v>
      </c>
      <c r="W230" s="24">
        <v>25262.071135439153</v>
      </c>
      <c r="X230" s="24">
        <v>31251.266490333088</v>
      </c>
      <c r="Y230" s="63">
        <v>30210.790947577807</v>
      </c>
      <c r="Z230" s="24">
        <v>5010.0317778892786</v>
      </c>
      <c r="AA230" s="24">
        <v>9278.9314688241811</v>
      </c>
      <c r="AB230" s="24">
        <v>13241.308546903865</v>
      </c>
      <c r="AC230" s="24">
        <v>8825.7648336207458</v>
      </c>
      <c r="AD230" s="24">
        <v>10185.603378639869</v>
      </c>
      <c r="AE230" s="24">
        <v>5040.3253552340093</v>
      </c>
      <c r="AF230" s="24">
        <v>6982.197687798418</v>
      </c>
      <c r="AG230" s="63">
        <v>8695.8121659975805</v>
      </c>
      <c r="AH230" s="70">
        <v>5348.5391523233056</v>
      </c>
      <c r="AI230" s="70">
        <v>10724.555883345349</v>
      </c>
      <c r="AJ230" s="70">
        <v>6055.1422352339678</v>
      </c>
      <c r="AK230" s="70">
        <v>18745.074336911704</v>
      </c>
      <c r="AL230" s="70">
        <v>7408.1907265137688</v>
      </c>
      <c r="AM230" s="70">
        <v>7421.0820176127791</v>
      </c>
      <c r="AN230" s="70"/>
      <c r="AO230" s="63">
        <v>6982.197687798418</v>
      </c>
      <c r="AP230" s="24">
        <v>13350.312252040179</v>
      </c>
      <c r="AQ230" s="24">
        <v>13037.086121849687</v>
      </c>
      <c r="AR230" s="63">
        <v>13241.308546903865</v>
      </c>
      <c r="AS230" s="24">
        <v>11647.337624933049</v>
      </c>
      <c r="AT230" s="24">
        <v>7870.7885265743271</v>
      </c>
      <c r="AU230" s="24">
        <v>12638.334368072779</v>
      </c>
      <c r="AV230" s="24">
        <v>21432.200732634348</v>
      </c>
      <c r="AW230" s="24">
        <v>5996.8580214388749</v>
      </c>
      <c r="AX230" s="24">
        <v>10638.799132687825</v>
      </c>
      <c r="AY230" s="24">
        <v>2965.2560043246581</v>
      </c>
      <c r="AZ230" s="24">
        <v>14332.637101299535</v>
      </c>
      <c r="BA230" s="24">
        <v>12666.734918840686</v>
      </c>
      <c r="BB230" s="24">
        <v>4036.5299188601248</v>
      </c>
      <c r="BC230" s="24">
        <v>9038.4855240359666</v>
      </c>
      <c r="BD230" s="24">
        <v>1555.8245729349101</v>
      </c>
      <c r="BE230" s="24">
        <v>3913.1840322072926</v>
      </c>
      <c r="BF230" s="24">
        <v>5027.617808559894</v>
      </c>
      <c r="BG230" s="24">
        <v>5236.5233208617501</v>
      </c>
      <c r="BH230" s="63">
        <v>7877.6249186689201</v>
      </c>
      <c r="BI230" s="24">
        <v>9971.9236845927571</v>
      </c>
      <c r="BJ230" s="24">
        <v>6542.0117794684884</v>
      </c>
      <c r="BK230" s="24">
        <v>13479.08481055986</v>
      </c>
      <c r="BL230" s="24">
        <v>6839.7109119097304</v>
      </c>
      <c r="BM230" s="24">
        <v>7977.5065162784194</v>
      </c>
      <c r="BN230" s="22">
        <v>5375.5917206131317</v>
      </c>
      <c r="BO230" s="24">
        <v>10405.441790828525</v>
      </c>
      <c r="BP230" s="24">
        <v>10672.108308896295</v>
      </c>
      <c r="BQ230" s="63">
        <v>7639.1762333770666</v>
      </c>
      <c r="BR230" s="24">
        <v>2949.908657821994</v>
      </c>
      <c r="BS230" s="24">
        <v>7990.3612485820349</v>
      </c>
      <c r="BT230" s="22">
        <v>3763.6554621848741</v>
      </c>
      <c r="BU230" s="24">
        <v>4959.5724333339613</v>
      </c>
      <c r="BV230" s="24">
        <v>5004.9601274028228</v>
      </c>
      <c r="BW230" s="22">
        <v>2940.4189074440983</v>
      </c>
      <c r="BX230" s="24">
        <v>4491.1177165006138</v>
      </c>
      <c r="BY230" s="22">
        <v>685.83023334460597</v>
      </c>
      <c r="BZ230" s="22">
        <v>2323.1103996464612</v>
      </c>
      <c r="CA230" s="24">
        <v>3833.3689786199566</v>
      </c>
      <c r="CB230" s="22">
        <v>1673.8679571379191</v>
      </c>
      <c r="CC230" s="22">
        <v>6674.924471299094</v>
      </c>
      <c r="CD230" s="22">
        <v>3294.6859903381642</v>
      </c>
      <c r="CE230" s="22">
        <v>15074.160340384757</v>
      </c>
      <c r="CF230" s="22">
        <v>21314.378554021121</v>
      </c>
      <c r="CG230" s="63">
        <v>4359.9558149203076</v>
      </c>
      <c r="CH230" s="22">
        <v>9043.3836286463684</v>
      </c>
      <c r="CI230" s="63">
        <v>7027.8881681676021</v>
      </c>
      <c r="CJ230" s="22">
        <v>6724.779700268572</v>
      </c>
      <c r="CK230" s="24">
        <v>2951.6124707751596</v>
      </c>
      <c r="CL230" s="24">
        <v>4353.7095857321638</v>
      </c>
      <c r="CM230" s="24">
        <v>22175.1244681219</v>
      </c>
      <c r="CN230" s="24">
        <v>2888.333724748516</v>
      </c>
      <c r="CO230" s="24">
        <v>20453.78021508746</v>
      </c>
      <c r="CP230" s="24">
        <v>8922.890434822948</v>
      </c>
      <c r="CQ230" s="24">
        <v>21554.069738456732</v>
      </c>
      <c r="CR230" s="24">
        <v>1174.2219615497099</v>
      </c>
      <c r="CS230" s="24">
        <v>3106.554740966169</v>
      </c>
      <c r="CT230" s="24">
        <v>29810.239590575951</v>
      </c>
      <c r="CU230" s="24">
        <v>9880.32404226976</v>
      </c>
      <c r="CV230" s="22">
        <v>1133.8810992390668</v>
      </c>
      <c r="CW230" s="24">
        <v>2457.3235884570117</v>
      </c>
      <c r="CX230" s="24">
        <v>26638.215149849613</v>
      </c>
      <c r="CY230" s="24">
        <v>4882.2247545557366</v>
      </c>
      <c r="CZ230" s="63">
        <v>5658.9064159184527</v>
      </c>
      <c r="DA230" s="22">
        <v>868.85800321921886</v>
      </c>
      <c r="DB230" s="22">
        <v>2392.2215470716424</v>
      </c>
      <c r="DC230" s="22">
        <v>1669.1790711960434</v>
      </c>
      <c r="DD230" s="22">
        <v>1001.3080420722937</v>
      </c>
      <c r="DE230" s="22">
        <v>1121.6313225761608</v>
      </c>
      <c r="DF230" s="24">
        <v>2925.9473471858441</v>
      </c>
      <c r="DG230" s="22">
        <v>4140.386271506105</v>
      </c>
      <c r="DH230" s="63">
        <v>2267.4292009523806</v>
      </c>
      <c r="DI230" s="24">
        <v>4860.0980007482358</v>
      </c>
      <c r="DJ230" s="24">
        <v>6013.0018977271693</v>
      </c>
      <c r="DK230" s="24">
        <v>1597.5016711999963</v>
      </c>
      <c r="DL230" s="24">
        <v>18748.953933715391</v>
      </c>
      <c r="DM230" s="24">
        <v>5466.8991879715941</v>
      </c>
      <c r="DN230" s="24">
        <v>13657.770344867065</v>
      </c>
      <c r="DO230" s="22">
        <v>4452.7348215897473</v>
      </c>
      <c r="DP230" s="24">
        <v>9362.3467998184296</v>
      </c>
      <c r="DQ230" s="24">
        <v>11346.997081352169</v>
      </c>
      <c r="DR230" s="24">
        <v>10011.946667009131</v>
      </c>
      <c r="DS230" s="24">
        <v>7555.6249484463196</v>
      </c>
      <c r="DT230" s="24">
        <v>8126.9380202929415</v>
      </c>
      <c r="DU230" s="24">
        <v>15346.498896438308</v>
      </c>
      <c r="DV230" s="24">
        <v>2991.0425530478769</v>
      </c>
      <c r="DW230" s="22">
        <v>2178.1219748305903</v>
      </c>
      <c r="DX230" s="63">
        <v>6931.3528691851243</v>
      </c>
      <c r="DY230" s="63">
        <v>5596.0583353158081</v>
      </c>
      <c r="DZ230" s="24">
        <v>3447.4191445253541</v>
      </c>
      <c r="EA230" s="24">
        <v>1599.1009701031023</v>
      </c>
      <c r="EB230" s="22">
        <v>1393.8393776207736</v>
      </c>
      <c r="EC230" s="22">
        <v>4768.8376515331593</v>
      </c>
      <c r="ED230" s="24">
        <v>1182.0915390632267</v>
      </c>
      <c r="EE230" s="22">
        <v>479.11605159587418</v>
      </c>
      <c r="EF230" s="24">
        <v>1173.8945152317372</v>
      </c>
      <c r="EG230" s="22">
        <v>2735.3758097227619</v>
      </c>
      <c r="EH230" s="22">
        <v>535.73879527397833</v>
      </c>
      <c r="EI230" s="22">
        <v>705.74247500602553</v>
      </c>
      <c r="EJ230" s="22">
        <v>549.34918520036899</v>
      </c>
      <c r="EK230" s="22">
        <v>2159.0213597404359</v>
      </c>
      <c r="EL230" s="24">
        <v>1173.7883803445065</v>
      </c>
      <c r="EM230" s="22">
        <v>1254.3928442320646</v>
      </c>
      <c r="EN230" s="24">
        <v>4037.7075704739182</v>
      </c>
      <c r="EO230" s="22">
        <v>22048.506064474688</v>
      </c>
      <c r="EP230" s="24">
        <v>834.0737662474728</v>
      </c>
      <c r="EQ230" s="22">
        <v>3811.3326405677085</v>
      </c>
      <c r="ER230" s="22">
        <v>1042.9487445432462</v>
      </c>
      <c r="ES230" s="24">
        <v>1788.6744402496929</v>
      </c>
      <c r="ET230" s="22">
        <v>627.64435335755059</v>
      </c>
      <c r="EU230" s="22">
        <v>616.69179114704673</v>
      </c>
      <c r="EV230" s="24">
        <v>1112.5768035101871</v>
      </c>
      <c r="EW230" s="22">
        <v>1951.9025646326911</v>
      </c>
      <c r="EX230" s="22">
        <v>801.59851879708049</v>
      </c>
      <c r="EY230" s="22">
        <v>2993.563377094551</v>
      </c>
      <c r="EZ230" s="24">
        <v>741.51731157282973</v>
      </c>
      <c r="FA230" s="24">
        <v>662.24694104560626</v>
      </c>
      <c r="FB230" s="24">
        <v>1017.907741044408</v>
      </c>
      <c r="FC230" s="22">
        <v>1299.210162710606</v>
      </c>
      <c r="FD230" s="22">
        <v>14529.241737293289</v>
      </c>
      <c r="FE230" s="24">
        <v>3782.2562233832377</v>
      </c>
      <c r="FF230" s="24">
        <v>2399.4865775471667</v>
      </c>
      <c r="FG230" s="22">
        <v>4570.8534956951062</v>
      </c>
      <c r="FH230" s="24">
        <v>520.71627564697837</v>
      </c>
      <c r="FI230" s="24">
        <v>1710.9757231187627</v>
      </c>
      <c r="FJ230" s="22">
        <v>1020.0211799200536</v>
      </c>
      <c r="FK230" s="22">
        <v>1484.1544684689929</v>
      </c>
      <c r="FL230" s="24">
        <v>1493.6673980711334</v>
      </c>
      <c r="FM230" s="22">
        <v>6108.897742363878</v>
      </c>
      <c r="FN230" s="22">
        <v>686.44243621772591</v>
      </c>
      <c r="FO230" s="22">
        <v>978.06534928618703</v>
      </c>
      <c r="FP230" s="24">
        <v>5048.086660123372</v>
      </c>
      <c r="FQ230" s="24">
        <v>3048.0351968075029</v>
      </c>
      <c r="FR230" s="22">
        <v>3150.2089803988965</v>
      </c>
      <c r="FS230" s="24">
        <v>747.47698502611445</v>
      </c>
      <c r="FT230" s="22">
        <v>605.59788880519534</v>
      </c>
      <c r="FU230" s="24">
        <v>6116.9717281585754</v>
      </c>
      <c r="FV230" s="24">
        <v>1086.7100420268869</v>
      </c>
      <c r="FW230" s="24">
        <v>248.97219429379422</v>
      </c>
      <c r="FX230" s="24">
        <v>734.22030850235456</v>
      </c>
      <c r="FY230" s="22">
        <v>660.73544661681694</v>
      </c>
      <c r="FZ230" s="22">
        <v>1350.0869300577265</v>
      </c>
      <c r="GA230" s="63">
        <v>1924.7430987691264</v>
      </c>
      <c r="GB230" s="22"/>
      <c r="GC230" s="63">
        <v>7625.8604941139383</v>
      </c>
      <c r="GF230" s="63"/>
      <c r="GG230" s="63"/>
      <c r="GH230" s="63"/>
    </row>
    <row r="231" spans="1:190">
      <c r="A231" s="66">
        <v>2009</v>
      </c>
      <c r="B231" s="24">
        <v>23622.581690271221</v>
      </c>
      <c r="C231" s="24">
        <v>23020.27204796463</v>
      </c>
      <c r="D231" s="24">
        <v>23275.489000110898</v>
      </c>
      <c r="E231" s="24">
        <v>22561.739564366093</v>
      </c>
      <c r="F231" s="24">
        <v>21244.207306860604</v>
      </c>
      <c r="G231" s="24">
        <v>19789.8454371839</v>
      </c>
      <c r="H231" s="24">
        <v>18278.625580046355</v>
      </c>
      <c r="I231" s="24">
        <v>24073.41548408792</v>
      </c>
      <c r="J231" s="24">
        <v>27893.199071352246</v>
      </c>
      <c r="K231" s="24">
        <v>23877.515135794431</v>
      </c>
      <c r="L231" s="24">
        <v>24538.194701964352</v>
      </c>
      <c r="M231" s="64">
        <v>23489.355012713811</v>
      </c>
      <c r="N231" s="63">
        <v>21329.375363728341</v>
      </c>
      <c r="O231" s="24">
        <v>22315.237991266375</v>
      </c>
      <c r="P231" s="24">
        <v>15243.984826909233</v>
      </c>
      <c r="Q231" s="24">
        <v>14118.34417888815</v>
      </c>
      <c r="R231" s="24">
        <v>16928.022621764139</v>
      </c>
      <c r="S231" s="22">
        <v>19449.749313436543</v>
      </c>
      <c r="T231" s="68">
        <v>20528.929217312219</v>
      </c>
      <c r="U231" s="24">
        <v>25255.63884313768</v>
      </c>
      <c r="V231" s="24">
        <v>18843.113849191472</v>
      </c>
      <c r="W231" s="24">
        <v>24361.021416833475</v>
      </c>
      <c r="X231" s="24">
        <v>29898.64421649179</v>
      </c>
      <c r="Y231" s="63">
        <v>28995.416122320363</v>
      </c>
      <c r="Z231" s="24">
        <v>5178.8669040670438</v>
      </c>
      <c r="AA231" s="24">
        <v>8841.3755484274843</v>
      </c>
      <c r="AB231" s="24">
        <v>12609.979617159863</v>
      </c>
      <c r="AC231" s="24">
        <v>8236.6753038071693</v>
      </c>
      <c r="AD231" s="24">
        <v>10356.175414963314</v>
      </c>
      <c r="AE231" s="24">
        <v>4719.3539652786549</v>
      </c>
      <c r="AF231" s="24">
        <v>6643.824492995398</v>
      </c>
      <c r="AG231" s="63">
        <v>8474.0667167109714</v>
      </c>
      <c r="AH231" s="24">
        <v>5193.6115149607767</v>
      </c>
      <c r="AI231" s="24">
        <v>9984.234094736843</v>
      </c>
      <c r="AJ231" s="24">
        <v>5983.746784388296</v>
      </c>
      <c r="AK231" s="24">
        <v>17292.740534227749</v>
      </c>
      <c r="AL231" s="24">
        <v>7214.1653620837442</v>
      </c>
      <c r="AM231" s="24">
        <v>7226.7190218304049</v>
      </c>
      <c r="AO231" s="63">
        <v>6643.824492995398</v>
      </c>
      <c r="AP231" s="24">
        <v>12734.713422575622</v>
      </c>
      <c r="AQ231" s="24">
        <v>12376.818810005398</v>
      </c>
      <c r="AR231" s="63">
        <v>12609.979617159863</v>
      </c>
      <c r="AS231" s="24">
        <v>10004.597236265587</v>
      </c>
      <c r="AT231" s="24">
        <v>8509.4961262229263</v>
      </c>
      <c r="AU231" s="24">
        <v>12678.310630131165</v>
      </c>
      <c r="AV231" s="24">
        <v>18493.069718401999</v>
      </c>
      <c r="AW231" s="24">
        <v>5789.4844025209004</v>
      </c>
      <c r="AX231" s="24">
        <v>10630.071461502997</v>
      </c>
      <c r="AY231" s="24">
        <v>3016.9710276359119</v>
      </c>
      <c r="AZ231" s="24">
        <v>11865.09970871611</v>
      </c>
      <c r="BA231" s="24">
        <v>10817.612610331968</v>
      </c>
      <c r="BB231" s="24">
        <v>3836.1484078417293</v>
      </c>
      <c r="BC231" s="24">
        <v>8328.2126793167172</v>
      </c>
      <c r="BD231" s="24">
        <v>1588.1464426264308</v>
      </c>
      <c r="BE231" s="24">
        <v>4104.2571356620329</v>
      </c>
      <c r="BF231" s="24">
        <v>4313.175886948793</v>
      </c>
      <c r="BG231" s="24">
        <v>5607.1667522162907</v>
      </c>
      <c r="BH231" s="63">
        <v>7391.1682729676786</v>
      </c>
      <c r="BI231" s="24">
        <v>9580.6947774251948</v>
      </c>
      <c r="BJ231" s="24">
        <v>6456.9638545526195</v>
      </c>
      <c r="BK231" s="24">
        <v>13210.085828969872</v>
      </c>
      <c r="BL231" s="24">
        <v>6853.8228112303323</v>
      </c>
      <c r="BM231" s="24">
        <v>7391.7590931680897</v>
      </c>
      <c r="BN231" s="22">
        <v>5364.6249181445382</v>
      </c>
      <c r="BO231" s="24">
        <v>10650.095020675657</v>
      </c>
      <c r="BP231" s="24">
        <v>10176.248301313748</v>
      </c>
      <c r="BQ231" s="63">
        <v>7398.1990751591675</v>
      </c>
      <c r="BR231" s="24">
        <v>2994.6691900462902</v>
      </c>
      <c r="BS231" s="24">
        <v>7777.7864956958392</v>
      </c>
      <c r="BU231" s="24">
        <v>5060.6712329191232</v>
      </c>
      <c r="BV231" s="24">
        <v>4947.7139386952676</v>
      </c>
      <c r="BX231" s="24">
        <v>4422.3954183041888</v>
      </c>
      <c r="CA231" s="24">
        <v>3691.41003600965</v>
      </c>
      <c r="CG231" s="63">
        <v>4655.9408961047566</v>
      </c>
      <c r="CH231" s="22">
        <f>CH230*EXP(CG234)</f>
        <v>9043.3836286463684</v>
      </c>
      <c r="CI231" s="63">
        <v>6457.0435707185579</v>
      </c>
      <c r="CJ231" s="24">
        <v>7308.2031370235154</v>
      </c>
      <c r="CK231" s="24">
        <v>3154.1236851959156</v>
      </c>
      <c r="CL231" s="24">
        <v>4500.4156885006951</v>
      </c>
      <c r="CM231" s="24">
        <v>20963.200296560124</v>
      </c>
      <c r="CN231" s="24">
        <v>2864.4014999499882</v>
      </c>
      <c r="CO231" s="24">
        <v>20464.31804262181</v>
      </c>
      <c r="CP231" s="24">
        <v>8768.2620434271139</v>
      </c>
      <c r="CQ231" s="24">
        <v>21092.211338352743</v>
      </c>
      <c r="CR231" s="24">
        <v>1223.7773879217393</v>
      </c>
      <c r="CS231" s="24">
        <v>3396.9571706129186</v>
      </c>
      <c r="CT231" s="24">
        <v>28855.58895942918</v>
      </c>
      <c r="CU231" s="24">
        <v>9571.1498820251581</v>
      </c>
      <c r="CW231" s="24">
        <v>2458.5690021093137</v>
      </c>
      <c r="CX231" s="24">
        <v>25825.737206854785</v>
      </c>
      <c r="CY231" s="24">
        <v>5011.0145127040805</v>
      </c>
      <c r="CZ231" s="63">
        <v>5929.663189697294</v>
      </c>
      <c r="DB231" s="22">
        <v>2352.2918999705744</v>
      </c>
      <c r="DF231" s="24">
        <v>3046.268472274026</v>
      </c>
      <c r="DH231" s="67">
        <v>2948.6804364640866</v>
      </c>
      <c r="DI231" s="24">
        <v>4852.5794404075541</v>
      </c>
      <c r="DJ231" s="24">
        <v>6172.9684645807702</v>
      </c>
      <c r="DK231" s="24">
        <v>1602.6091692417849</v>
      </c>
      <c r="DL231" s="24">
        <v>18588.762320804017</v>
      </c>
      <c r="DM231" s="24">
        <v>5640.7491885813579</v>
      </c>
      <c r="DN231" s="24">
        <v>12306.709890953282</v>
      </c>
      <c r="DP231" s="24">
        <v>9541.8079744550305</v>
      </c>
      <c r="DQ231" s="24">
        <v>11484.215611586986</v>
      </c>
      <c r="DR231" s="24">
        <v>9858.6818124930178</v>
      </c>
      <c r="DS231" s="24">
        <v>7841.251212957176</v>
      </c>
      <c r="DT231" s="24">
        <v>7632.8603725357243</v>
      </c>
      <c r="DU231" s="24">
        <v>14070.684736239942</v>
      </c>
      <c r="DV231" s="24">
        <v>3020.3204621178184</v>
      </c>
      <c r="DX231" s="63">
        <v>6925.7366830656511</v>
      </c>
      <c r="DY231" s="63">
        <v>5877.009475653781</v>
      </c>
      <c r="DZ231" s="24">
        <v>3466.5425805397344</v>
      </c>
      <c r="EA231" s="24">
        <v>1591.8653973301975</v>
      </c>
      <c r="ED231" s="24">
        <v>1179.8849629403355</v>
      </c>
      <c r="EF231" s="24">
        <v>1170.9819749672922</v>
      </c>
      <c r="EL231" s="24">
        <v>1191.9647166158916</v>
      </c>
      <c r="EN231" s="24">
        <v>4140.6795453255809</v>
      </c>
      <c r="EP231" s="24">
        <v>891.32000936129077</v>
      </c>
      <c r="ES231" s="24">
        <v>1819.9603532325684</v>
      </c>
      <c r="EV231" s="24">
        <v>1109.4166241988316</v>
      </c>
      <c r="EZ231" s="24">
        <v>691.55436919818328</v>
      </c>
      <c r="FA231" s="24">
        <v>702.62318820307974</v>
      </c>
      <c r="FB231" s="24">
        <v>1031.3165881061534</v>
      </c>
      <c r="FE231" s="24">
        <v>3925.6879305575026</v>
      </c>
      <c r="FF231" s="24">
        <v>2495.3165141992135</v>
      </c>
      <c r="FH231" s="24">
        <v>498.15249979194056</v>
      </c>
      <c r="FI231" s="24">
        <v>1783.1057822097814</v>
      </c>
      <c r="FL231" s="24">
        <v>1485.1299778972568</v>
      </c>
      <c r="FP231" s="24">
        <v>4943.1500826971278</v>
      </c>
      <c r="FQ231" s="24">
        <v>3119.9132509868077</v>
      </c>
      <c r="FS231" s="24">
        <v>771.75896831018622</v>
      </c>
      <c r="FU231" s="24">
        <v>6243.8279509247886</v>
      </c>
      <c r="FV231" s="24">
        <v>1127.3338692623192</v>
      </c>
      <c r="FW231" s="24">
        <v>249.14617254744255</v>
      </c>
      <c r="FX231" s="24">
        <v>760.25745981700868</v>
      </c>
      <c r="FY231" s="22">
        <v>699.5601542400658</v>
      </c>
      <c r="GA231" s="63">
        <v>1982.0546499033978</v>
      </c>
      <c r="GC231" s="63">
        <v>7478.1070148627568</v>
      </c>
      <c r="GD231" s="69"/>
      <c r="GF231" s="63"/>
      <c r="GH231" s="63"/>
    </row>
    <row r="232" spans="1:190">
      <c r="A232" s="66">
        <v>2010</v>
      </c>
      <c r="B232" s="24">
        <v>24095.676246871259</v>
      </c>
      <c r="C232" s="24">
        <v>23556.823098597495</v>
      </c>
      <c r="D232" s="24">
        <v>23512.631491157776</v>
      </c>
      <c r="E232" s="24">
        <v>23290.483285665083</v>
      </c>
      <c r="F232" s="24">
        <v>21477.477402452558</v>
      </c>
      <c r="G232" s="24">
        <v>20661.445435680802</v>
      </c>
      <c r="H232" s="24">
        <v>18520.425122909404</v>
      </c>
      <c r="I232" s="24">
        <v>24302.617958514162</v>
      </c>
      <c r="J232" s="24">
        <v>27987.201447294981</v>
      </c>
      <c r="K232" s="24">
        <v>25306.371128249099</v>
      </c>
      <c r="L232" s="24">
        <v>25033.238641853633</v>
      </c>
      <c r="M232" s="64">
        <v>23777.155757682725</v>
      </c>
      <c r="N232" s="63">
        <v>21792.97025611921</v>
      </c>
      <c r="O232" s="24">
        <v>22013.138881918785</v>
      </c>
      <c r="P232" s="24">
        <v>14690.733157580415</v>
      </c>
      <c r="Q232" s="24">
        <v>14279.047520578404</v>
      </c>
      <c r="R232" s="24">
        <v>16797.427469511433</v>
      </c>
      <c r="S232" s="22">
        <v>19872.490452650844</v>
      </c>
      <c r="T232" s="68">
        <v>20889.046563639848</v>
      </c>
      <c r="U232" s="24">
        <v>25584.48835604182</v>
      </c>
      <c r="V232" s="24">
        <v>18886.161197174486</v>
      </c>
      <c r="W232" s="24">
        <v>24941.235625629819</v>
      </c>
      <c r="X232" s="24">
        <v>30491.34438076369</v>
      </c>
      <c r="Y232" s="63">
        <v>29564.489940953648</v>
      </c>
      <c r="Z232" s="24">
        <v>5374.9908098678625</v>
      </c>
      <c r="AA232" s="24">
        <v>8945.5096596766725</v>
      </c>
      <c r="AB232" s="24">
        <v>13020.092508874101</v>
      </c>
      <c r="AC232" s="24">
        <v>8352.6831552969579</v>
      </c>
      <c r="AD232" s="24">
        <v>10762.463507791374</v>
      </c>
      <c r="AE232" s="24">
        <v>4652.6370627816577</v>
      </c>
      <c r="AF232" s="24">
        <v>6692.7109680180429</v>
      </c>
      <c r="AG232" s="63">
        <v>8678.4441537066887</v>
      </c>
      <c r="AH232" s="24">
        <v>5233.0281145141744</v>
      </c>
      <c r="AI232" s="24">
        <v>9849.4934706966433</v>
      </c>
      <c r="AJ232" s="24">
        <v>6141.002557903118</v>
      </c>
      <c r="AK232" s="24">
        <v>17529.426728563511</v>
      </c>
      <c r="AL232" s="24">
        <v>7324.4127420748728</v>
      </c>
      <c r="AM232" s="24">
        <v>7337.1582477284273</v>
      </c>
      <c r="AO232" s="63">
        <v>6692.7109680180429</v>
      </c>
      <c r="AP232" s="24">
        <v>13096.585768464309</v>
      </c>
      <c r="AQ232" s="24">
        <v>12877.414625496544</v>
      </c>
      <c r="AR232" s="63">
        <v>13020.092508874101</v>
      </c>
      <c r="AS232" s="24">
        <v>10215.019549683158</v>
      </c>
      <c r="AT232" s="24">
        <v>8840.5934198550713</v>
      </c>
      <c r="AU232" s="24">
        <v>13658.554574556769</v>
      </c>
      <c r="AV232" s="24">
        <v>19031.661206502631</v>
      </c>
      <c r="AW232" s="24">
        <v>6171.4842756633043</v>
      </c>
      <c r="AX232" s="24">
        <v>11258.165398875275</v>
      </c>
      <c r="AY232" s="24">
        <v>2947.2420384694651</v>
      </c>
      <c r="AZ232" s="24">
        <v>11897.559480065105</v>
      </c>
      <c r="BA232" s="24">
        <v>11003.929123464171</v>
      </c>
      <c r="BB232" s="24">
        <v>4145.3241785502787</v>
      </c>
      <c r="BC232" s="24">
        <v>8660.2197491942406</v>
      </c>
      <c r="BD232" s="24">
        <v>1660.7809248539472</v>
      </c>
      <c r="BE232" s="24">
        <v>4431.9159401573588</v>
      </c>
      <c r="BF232" s="24">
        <v>4524.2126938677911</v>
      </c>
      <c r="BG232" s="24">
        <v>6027.0699939782253</v>
      </c>
      <c r="BH232" s="63">
        <v>7733.2983183219667</v>
      </c>
      <c r="BI232" s="24">
        <v>10256.275135310721</v>
      </c>
      <c r="BJ232" s="24">
        <v>6879.0548624434205</v>
      </c>
      <c r="BK232" s="24">
        <v>13883.1845589974</v>
      </c>
      <c r="BL232" s="24">
        <v>7062.5047068853282</v>
      </c>
      <c r="BM232" s="24">
        <v>7715.6650294134761</v>
      </c>
      <c r="BN232" s="22">
        <v>5773.5954800420486</v>
      </c>
      <c r="BO232" s="24">
        <v>11526.327493463956</v>
      </c>
      <c r="BP232" s="24">
        <v>9874.3587737384587</v>
      </c>
      <c r="BQ232" s="63">
        <v>7769.9479425716727</v>
      </c>
      <c r="BR232" s="24">
        <v>3064.2799841566962</v>
      </c>
      <c r="BS232" s="24">
        <v>7996.7780099733527</v>
      </c>
      <c r="BU232" s="24">
        <v>5379.0873626686862</v>
      </c>
      <c r="BV232" s="24">
        <v>5049.5544132392106</v>
      </c>
      <c r="BX232" s="24">
        <v>4453.5839104074057</v>
      </c>
      <c r="CA232" s="24">
        <v>3617.03173438471</v>
      </c>
      <c r="CG232" s="63">
        <v>4772.3118112635966</v>
      </c>
      <c r="CH232" s="22">
        <f>CH231*EXP(CG235)</f>
        <v>9043.3836286463684</v>
      </c>
      <c r="CI232" s="63">
        <v>6767.0353988371871</v>
      </c>
      <c r="CJ232" s="24">
        <v>8031.944674384381</v>
      </c>
      <c r="CK232" s="24">
        <v>3371.6009977016383</v>
      </c>
      <c r="CL232" s="24">
        <v>4722.0369810548509</v>
      </c>
      <c r="CM232" s="24">
        <v>21934.903391345688</v>
      </c>
      <c r="CN232" s="24">
        <v>3023.6565139322074</v>
      </c>
      <c r="CO232" s="24">
        <v>21700.855764045082</v>
      </c>
      <c r="CP232" s="24">
        <v>9372.2094070422409</v>
      </c>
      <c r="CQ232" s="24">
        <v>23291.909598655278</v>
      </c>
      <c r="CR232" s="24">
        <v>1276.2307794267183</v>
      </c>
      <c r="CS232" s="24">
        <v>3708.939177180358</v>
      </c>
      <c r="CT232" s="24">
        <v>30724.623433116449</v>
      </c>
      <c r="CU232" s="24">
        <v>10094.488817602836</v>
      </c>
      <c r="CW232" s="24">
        <v>2493.5429819648534</v>
      </c>
      <c r="CX232" s="24">
        <v>29037.561452965019</v>
      </c>
      <c r="CY232" s="24">
        <v>5360.1625364753745</v>
      </c>
      <c r="CZ232" s="63">
        <v>6375.1040256752276</v>
      </c>
      <c r="DB232" s="22">
        <v>2449.8889256478069</v>
      </c>
      <c r="DF232" s="24">
        <v>3216.8119282334701</v>
      </c>
      <c r="DH232" s="67">
        <v>3108.3990275929768</v>
      </c>
      <c r="DI232" s="24">
        <v>4929.1921743225312</v>
      </c>
      <c r="DJ232" s="24">
        <v>6455.8661943109391</v>
      </c>
      <c r="DK232" s="24">
        <v>1609.7479655638454</v>
      </c>
      <c r="DL232" s="24">
        <v>19170.78347944449</v>
      </c>
      <c r="DM232" s="24">
        <v>5646.6721369124371</v>
      </c>
      <c r="DN232" s="24">
        <v>12348.238736835518</v>
      </c>
      <c r="DP232" s="24">
        <v>9819.0374856768703</v>
      </c>
      <c r="DQ232" s="24">
        <v>12228.588378202774</v>
      </c>
      <c r="DR232" s="24">
        <v>10201.126389235415</v>
      </c>
      <c r="DS232" s="24">
        <v>7951.9631026786628</v>
      </c>
      <c r="DT232" s="24">
        <v>8224.8608428448279</v>
      </c>
      <c r="DU232" s="24">
        <v>13746.261247409853</v>
      </c>
      <c r="DV232" s="24">
        <v>3164.7495505495549</v>
      </c>
      <c r="DX232" s="63">
        <v>7231.3714091309976</v>
      </c>
      <c r="DY232" s="63">
        <v>6306.6571227139693</v>
      </c>
      <c r="DZ232" s="24">
        <v>3512.5807391287231</v>
      </c>
      <c r="EA232" s="24">
        <v>1600.0061716055163</v>
      </c>
      <c r="ED232" s="24">
        <v>1234.0902891980636</v>
      </c>
      <c r="EF232" s="24">
        <v>1179.3367419658289</v>
      </c>
      <c r="EL232" s="24">
        <v>1194.903793188596</v>
      </c>
      <c r="EN232" s="24">
        <v>4266.9581158027622</v>
      </c>
      <c r="EP232" s="24">
        <v>934.72070399278653</v>
      </c>
      <c r="ES232" s="24">
        <v>1922.391129534424</v>
      </c>
      <c r="EV232" s="24">
        <v>1140.7480044984502</v>
      </c>
      <c r="EZ232" s="24">
        <v>675.65773252450526</v>
      </c>
      <c r="FA232" s="24">
        <v>728.23768186566372</v>
      </c>
      <c r="FB232" s="24">
        <v>1058.5092023965751</v>
      </c>
      <c r="FE232" s="24">
        <v>4026.8878116543201</v>
      </c>
      <c r="FF232" s="24">
        <v>2613.0266762058636</v>
      </c>
      <c r="FH232" s="24">
        <v>519.46183898040351</v>
      </c>
      <c r="FI232" s="24">
        <v>1876.1073325369343</v>
      </c>
      <c r="FL232" s="24">
        <v>1506.8573289543012</v>
      </c>
      <c r="FP232" s="24">
        <v>5080.1215904747605</v>
      </c>
      <c r="FQ232" s="24">
        <v>3132.2990886240868</v>
      </c>
      <c r="FS232" s="24">
        <v>803.85243063152586</v>
      </c>
      <c r="FU232" s="24">
        <v>6374.3947153749659</v>
      </c>
      <c r="FV232" s="24">
        <v>1158.3791377840607</v>
      </c>
      <c r="FW232" s="24">
        <v>260.00309474691113</v>
      </c>
      <c r="FX232" s="24">
        <v>795.36887767704332</v>
      </c>
      <c r="FY232" s="22">
        <v>749.79788634604256</v>
      </c>
      <c r="GA232" s="63">
        <v>2034.2923390317985</v>
      </c>
      <c r="GC232" s="63">
        <v>7813.8824409826502</v>
      </c>
      <c r="GD232" s="63"/>
      <c r="GF232" s="63"/>
      <c r="GH232" s="63"/>
    </row>
    <row r="233" spans="1:190">
      <c r="B233" s="22"/>
      <c r="C233" s="22"/>
      <c r="D233" s="22"/>
      <c r="E233" s="22"/>
      <c r="F233" s="22"/>
      <c r="L233" s="22"/>
      <c r="P233" s="22"/>
      <c r="U233" s="22"/>
      <c r="V233" s="22"/>
      <c r="W233" s="22"/>
      <c r="X233" s="22"/>
      <c r="Z233" s="22"/>
      <c r="AA233" s="22"/>
      <c r="AB233" s="22"/>
      <c r="AC233" s="22"/>
      <c r="AD233" s="22"/>
      <c r="AE233" s="22"/>
      <c r="AF233" s="22"/>
      <c r="AH233" s="22"/>
      <c r="AI233" s="22"/>
      <c r="AJ233" s="22"/>
      <c r="AK233" s="22"/>
      <c r="AL233" s="22"/>
      <c r="AM233" s="22"/>
      <c r="AP233" s="22"/>
      <c r="AQ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J233" s="22"/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DA233" s="22"/>
      <c r="DB233" s="22"/>
      <c r="DC233" s="22"/>
      <c r="DD233" s="22"/>
      <c r="DE233" s="22"/>
      <c r="DF233" s="22"/>
      <c r="DG233" s="22"/>
      <c r="DI233" s="22"/>
      <c r="DJ233" s="22"/>
      <c r="DK233" s="22"/>
      <c r="DL233" s="22"/>
      <c r="DM233" s="22"/>
      <c r="DN233" s="22"/>
      <c r="DO233" s="22"/>
      <c r="DP233" s="22"/>
      <c r="DQ233" s="22"/>
      <c r="DR233" s="22"/>
      <c r="DS233" s="22"/>
      <c r="DT233" s="22"/>
      <c r="DU233" s="22"/>
      <c r="DV233" s="22"/>
      <c r="DW233" s="22"/>
    </row>
    <row r="234" spans="1:190">
      <c r="A234" s="66"/>
    </row>
    <row r="235" spans="1:190">
      <c r="A235" s="66"/>
    </row>
    <row r="236" spans="1:190">
      <c r="A236" s="66"/>
    </row>
    <row r="237" spans="1:190">
      <c r="A237" s="66"/>
    </row>
    <row r="238" spans="1:190">
      <c r="A238" s="66"/>
    </row>
    <row r="239" spans="1:190">
      <c r="A239" s="66"/>
    </row>
    <row r="240" spans="1:190">
      <c r="A240" s="66"/>
    </row>
    <row r="241" spans="1:13" s="20" customFormat="1">
      <c r="A241" s="66"/>
      <c r="M241" s="65"/>
    </row>
    <row r="242" spans="1:13" s="20" customFormat="1">
      <c r="A242" s="66"/>
      <c r="M242" s="65"/>
    </row>
    <row r="243" spans="1:13" s="20" customFormat="1">
      <c r="A243" s="66"/>
      <c r="M243" s="65"/>
    </row>
    <row r="244" spans="1:13" s="20" customFormat="1">
      <c r="A244" s="66"/>
      <c r="M244" s="65"/>
    </row>
    <row r="245" spans="1:13" s="20" customFormat="1">
      <c r="A245" s="66"/>
      <c r="M245" s="65"/>
    </row>
    <row r="246" spans="1:13" s="20" customFormat="1">
      <c r="A246" s="66"/>
      <c r="M246" s="65"/>
    </row>
    <row r="247" spans="1:13" s="20" customFormat="1">
      <c r="A247" s="66"/>
      <c r="M247" s="65"/>
    </row>
    <row r="248" spans="1:13" s="20" customFormat="1">
      <c r="A248" s="66"/>
      <c r="M248" s="65"/>
    </row>
    <row r="249" spans="1:13" s="20" customFormat="1">
      <c r="A249" s="66"/>
      <c r="M249" s="65"/>
    </row>
    <row r="250" spans="1:13" s="20" customFormat="1">
      <c r="A250" s="66"/>
      <c r="M250" s="65"/>
    </row>
    <row r="251" spans="1:13" s="20" customFormat="1">
      <c r="A251" s="66"/>
      <c r="M251" s="65"/>
    </row>
    <row r="252" spans="1:13" s="20" customFormat="1">
      <c r="A252" s="66"/>
      <c r="M252" s="65"/>
    </row>
  </sheetData>
  <mergeCells count="1">
    <mergeCell ref="DT2:DT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771B1-53E6-4CD2-8C71-AA5E0BD8814E}">
  <sheetPr codeName="Sheet18"/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3046875" defaultRowHeight="14.25"/>
  <cols>
    <col min="1" max="16384" width="8.73046875" style="18"/>
  </cols>
  <sheetData>
    <row r="1" spans="1:170">
      <c r="A1" s="19" t="s">
        <v>362</v>
      </c>
      <c r="B1" s="18" t="s">
        <v>263</v>
      </c>
      <c r="C1" s="18" t="s">
        <v>289</v>
      </c>
      <c r="D1" s="18" t="s">
        <v>363</v>
      </c>
      <c r="E1" s="18" t="s">
        <v>364</v>
      </c>
      <c r="F1" s="18" t="s">
        <v>365</v>
      </c>
      <c r="G1" s="18" t="s">
        <v>366</v>
      </c>
      <c r="H1" s="18" t="s">
        <v>367</v>
      </c>
      <c r="I1" s="18" t="s">
        <v>368</v>
      </c>
      <c r="J1" s="18" t="s">
        <v>369</v>
      </c>
      <c r="K1" s="18" t="s">
        <v>293</v>
      </c>
      <c r="L1" s="18" t="s">
        <v>370</v>
      </c>
      <c r="M1" s="18" t="s">
        <v>371</v>
      </c>
      <c r="N1" s="18" t="s">
        <v>292</v>
      </c>
      <c r="O1" s="18" t="s">
        <v>254</v>
      </c>
      <c r="P1" s="18" t="s">
        <v>372</v>
      </c>
      <c r="Q1" s="18" t="s">
        <v>373</v>
      </c>
      <c r="R1" s="18" t="s">
        <v>374</v>
      </c>
      <c r="S1" s="18" t="s">
        <v>375</v>
      </c>
      <c r="T1" s="18" t="s">
        <v>376</v>
      </c>
      <c r="U1" s="18" t="s">
        <v>125</v>
      </c>
      <c r="V1" s="18" t="s">
        <v>377</v>
      </c>
      <c r="W1" s="18" t="s">
        <v>291</v>
      </c>
      <c r="X1" s="18" t="s">
        <v>378</v>
      </c>
      <c r="Y1" s="18" t="s">
        <v>121</v>
      </c>
      <c r="Z1" s="18" t="s">
        <v>379</v>
      </c>
      <c r="AA1" s="18" t="s">
        <v>380</v>
      </c>
      <c r="AB1" s="18" t="s">
        <v>381</v>
      </c>
      <c r="AC1" s="18" t="s">
        <v>300</v>
      </c>
      <c r="AD1" s="18" t="s">
        <v>382</v>
      </c>
      <c r="AE1" s="18" t="s">
        <v>383</v>
      </c>
      <c r="AF1" s="18" t="s">
        <v>384</v>
      </c>
      <c r="AG1" s="18" t="s">
        <v>385</v>
      </c>
      <c r="AH1" s="18" t="s">
        <v>386</v>
      </c>
      <c r="AI1" s="18" t="s">
        <v>387</v>
      </c>
      <c r="AJ1" s="18" t="s">
        <v>229</v>
      </c>
      <c r="AK1" s="18" t="s">
        <v>388</v>
      </c>
      <c r="AL1" s="18" t="s">
        <v>230</v>
      </c>
      <c r="AM1" s="18" t="s">
        <v>389</v>
      </c>
      <c r="AN1" s="18" t="s">
        <v>390</v>
      </c>
      <c r="AO1" s="18" t="s">
        <v>391</v>
      </c>
      <c r="AP1" s="18" t="s">
        <v>301</v>
      </c>
      <c r="AQ1" s="18" t="s">
        <v>392</v>
      </c>
      <c r="AR1" s="18" t="s">
        <v>393</v>
      </c>
      <c r="AS1" s="18" t="s">
        <v>394</v>
      </c>
      <c r="AT1" s="18" t="s">
        <v>395</v>
      </c>
      <c r="AU1" s="18" t="s">
        <v>396</v>
      </c>
      <c r="AV1" s="18" t="s">
        <v>397</v>
      </c>
      <c r="AW1" s="18" t="s">
        <v>398</v>
      </c>
      <c r="AX1" s="18" t="s">
        <v>399</v>
      </c>
      <c r="AY1" s="18" t="s">
        <v>400</v>
      </c>
      <c r="AZ1" s="18" t="s">
        <v>401</v>
      </c>
      <c r="BA1" s="18" t="s">
        <v>168</v>
      </c>
      <c r="BB1" s="18" t="s">
        <v>305</v>
      </c>
      <c r="BC1" s="18" t="s">
        <v>402</v>
      </c>
      <c r="BD1" s="18" t="s">
        <v>403</v>
      </c>
      <c r="BE1" s="18" t="s">
        <v>307</v>
      </c>
      <c r="BF1" s="18" t="s">
        <v>404</v>
      </c>
      <c r="BG1" s="18" t="s">
        <v>405</v>
      </c>
      <c r="BH1" s="18" t="s">
        <v>406</v>
      </c>
      <c r="BI1" s="18" t="s">
        <v>407</v>
      </c>
      <c r="BJ1" s="18" t="s">
        <v>408</v>
      </c>
      <c r="BK1" s="18" t="s">
        <v>234</v>
      </c>
      <c r="BL1" s="18" t="s">
        <v>409</v>
      </c>
      <c r="BM1" s="18" t="s">
        <v>236</v>
      </c>
      <c r="BN1" s="18" t="s">
        <v>410</v>
      </c>
      <c r="BO1" s="18" t="s">
        <v>411</v>
      </c>
      <c r="BP1" s="18" t="s">
        <v>412</v>
      </c>
      <c r="BQ1" s="18" t="s">
        <v>413</v>
      </c>
      <c r="BR1" s="18" t="s">
        <v>138</v>
      </c>
      <c r="BS1" s="18" t="s">
        <v>414</v>
      </c>
      <c r="BT1" s="18" t="s">
        <v>415</v>
      </c>
      <c r="BU1" s="18" t="s">
        <v>416</v>
      </c>
      <c r="BV1" s="18" t="s">
        <v>417</v>
      </c>
      <c r="BW1" s="18" t="s">
        <v>418</v>
      </c>
      <c r="BX1" s="18" t="s">
        <v>419</v>
      </c>
      <c r="BY1" s="18" t="s">
        <v>420</v>
      </c>
      <c r="BZ1" s="18" t="s">
        <v>421</v>
      </c>
      <c r="CA1" s="18" t="s">
        <v>143</v>
      </c>
      <c r="CB1" s="18" t="s">
        <v>208</v>
      </c>
      <c r="CC1" s="18" t="s">
        <v>310</v>
      </c>
      <c r="CD1" s="18" t="s">
        <v>422</v>
      </c>
      <c r="CE1" s="18" t="s">
        <v>423</v>
      </c>
      <c r="CF1" s="18" t="s">
        <v>424</v>
      </c>
      <c r="CG1" s="18" t="s">
        <v>425</v>
      </c>
      <c r="CH1" s="18" t="s">
        <v>426</v>
      </c>
      <c r="CI1" s="18" t="s">
        <v>427</v>
      </c>
      <c r="CJ1" s="18" t="s">
        <v>312</v>
      </c>
      <c r="CK1" s="18" t="s">
        <v>428</v>
      </c>
      <c r="CL1" s="18" t="s">
        <v>429</v>
      </c>
      <c r="CM1" s="18" t="s">
        <v>261</v>
      </c>
      <c r="CN1" s="18" t="s">
        <v>311</v>
      </c>
      <c r="CO1" s="18" t="s">
        <v>430</v>
      </c>
      <c r="CP1" s="18" t="s">
        <v>431</v>
      </c>
      <c r="CQ1" s="18" t="s">
        <v>432</v>
      </c>
      <c r="CR1" s="18" t="s">
        <v>433</v>
      </c>
      <c r="CS1" s="18" t="s">
        <v>434</v>
      </c>
      <c r="CT1" s="18" t="s">
        <v>314</v>
      </c>
      <c r="CU1" s="18" t="s">
        <v>123</v>
      </c>
      <c r="CV1" s="18" t="s">
        <v>435</v>
      </c>
      <c r="CW1" s="18" t="s">
        <v>316</v>
      </c>
      <c r="CX1" s="18" t="s">
        <v>436</v>
      </c>
      <c r="CY1" s="18" t="s">
        <v>437</v>
      </c>
      <c r="CZ1" s="18" t="s">
        <v>354</v>
      </c>
      <c r="DA1" s="18" t="s">
        <v>438</v>
      </c>
      <c r="DB1" s="18" t="s">
        <v>320</v>
      </c>
      <c r="DC1" s="18" t="s">
        <v>439</v>
      </c>
      <c r="DD1" s="18" t="s">
        <v>440</v>
      </c>
      <c r="DE1" s="18" t="s">
        <v>315</v>
      </c>
      <c r="DF1" s="18" t="s">
        <v>441</v>
      </c>
      <c r="DG1" s="18" t="s">
        <v>442</v>
      </c>
      <c r="DH1" s="18" t="s">
        <v>322</v>
      </c>
      <c r="DI1" s="18" t="s">
        <v>323</v>
      </c>
      <c r="DJ1" s="18" t="s">
        <v>238</v>
      </c>
      <c r="DK1" s="18" t="s">
        <v>443</v>
      </c>
      <c r="DL1" s="18" t="s">
        <v>444</v>
      </c>
      <c r="DM1" s="18" t="s">
        <v>445</v>
      </c>
      <c r="DN1" s="18" t="s">
        <v>446</v>
      </c>
      <c r="DO1" s="18" t="s">
        <v>278</v>
      </c>
      <c r="DP1" s="18" t="s">
        <v>259</v>
      </c>
      <c r="DQ1" s="18" t="s">
        <v>239</v>
      </c>
      <c r="DR1" s="18" t="s">
        <v>447</v>
      </c>
      <c r="DS1" s="18" t="s">
        <v>250</v>
      </c>
      <c r="DT1" s="18" t="s">
        <v>448</v>
      </c>
      <c r="DU1" s="18" t="s">
        <v>449</v>
      </c>
      <c r="DV1" s="18" t="s">
        <v>450</v>
      </c>
      <c r="DW1" s="18" t="s">
        <v>451</v>
      </c>
      <c r="DX1" s="18" t="s">
        <v>240</v>
      </c>
      <c r="DY1" s="18" t="s">
        <v>452</v>
      </c>
      <c r="DZ1" s="18" t="s">
        <v>279</v>
      </c>
      <c r="EA1" s="18" t="s">
        <v>453</v>
      </c>
      <c r="EB1" s="18" t="s">
        <v>454</v>
      </c>
      <c r="EC1" s="18" t="s">
        <v>324</v>
      </c>
      <c r="ED1" s="18" t="s">
        <v>455</v>
      </c>
      <c r="EE1" s="18" t="s">
        <v>456</v>
      </c>
      <c r="EF1" s="18" t="s">
        <v>457</v>
      </c>
      <c r="EG1" s="18" t="s">
        <v>458</v>
      </c>
      <c r="EH1" s="18" t="s">
        <v>328</v>
      </c>
      <c r="EI1" s="18" t="s">
        <v>233</v>
      </c>
      <c r="EJ1" s="18" t="s">
        <v>355</v>
      </c>
      <c r="EK1" s="18" t="s">
        <v>459</v>
      </c>
      <c r="EL1" s="18" t="s">
        <v>460</v>
      </c>
      <c r="EM1" s="18" t="s">
        <v>461</v>
      </c>
      <c r="EN1" s="18" t="s">
        <v>462</v>
      </c>
      <c r="EO1" s="18" t="s">
        <v>463</v>
      </c>
      <c r="EP1" s="18" t="s">
        <v>332</v>
      </c>
      <c r="EQ1" s="18" t="s">
        <v>327</v>
      </c>
      <c r="ER1" s="18" t="s">
        <v>464</v>
      </c>
      <c r="ES1" s="18" t="s">
        <v>465</v>
      </c>
      <c r="ET1" s="18" t="s">
        <v>334</v>
      </c>
      <c r="EU1" s="18" t="s">
        <v>466</v>
      </c>
      <c r="EV1" s="18" t="s">
        <v>467</v>
      </c>
      <c r="EW1" s="18" t="s">
        <v>468</v>
      </c>
      <c r="EX1" s="18" t="s">
        <v>469</v>
      </c>
      <c r="EY1" s="18" t="s">
        <v>470</v>
      </c>
      <c r="EZ1" s="18" t="s">
        <v>133</v>
      </c>
      <c r="FA1" s="18" t="s">
        <v>471</v>
      </c>
      <c r="FB1" s="18" t="s">
        <v>472</v>
      </c>
      <c r="FC1" s="18" t="s">
        <v>473</v>
      </c>
      <c r="FD1" s="18" t="s">
        <v>474</v>
      </c>
      <c r="FE1" s="18" t="s">
        <v>225</v>
      </c>
      <c r="FF1" s="18" t="s">
        <v>475</v>
      </c>
      <c r="FG1" s="18" t="s">
        <v>476</v>
      </c>
      <c r="FH1" s="18" t="s">
        <v>477</v>
      </c>
      <c r="FI1" s="18" t="s">
        <v>478</v>
      </c>
      <c r="FJ1" s="18" t="s">
        <v>479</v>
      </c>
      <c r="FK1" s="18" t="s">
        <v>480</v>
      </c>
      <c r="FL1" s="18" t="s">
        <v>130</v>
      </c>
      <c r="FM1" s="18" t="s">
        <v>481</v>
      </c>
      <c r="FN1" s="18" t="s">
        <v>339</v>
      </c>
    </row>
    <row r="2" spans="1:170">
      <c r="A2" s="18" t="s">
        <v>482</v>
      </c>
      <c r="B2" s="18" t="s">
        <v>483</v>
      </c>
      <c r="C2" s="18" t="s">
        <v>484</v>
      </c>
      <c r="D2" s="18" t="s">
        <v>485</v>
      </c>
      <c r="E2" s="18" t="s">
        <v>486</v>
      </c>
      <c r="F2" s="18" t="s">
        <v>487</v>
      </c>
      <c r="G2" s="18" t="s">
        <v>488</v>
      </c>
      <c r="H2" s="18" t="s">
        <v>489</v>
      </c>
      <c r="I2" s="18" t="s">
        <v>490</v>
      </c>
      <c r="J2" s="18" t="s">
        <v>491</v>
      </c>
      <c r="K2" s="18" t="s">
        <v>492</v>
      </c>
      <c r="L2" s="18" t="s">
        <v>493</v>
      </c>
      <c r="M2" s="18" t="s">
        <v>494</v>
      </c>
      <c r="N2" s="18" t="s">
        <v>495</v>
      </c>
      <c r="O2" s="18" t="s">
        <v>496</v>
      </c>
      <c r="P2" s="18" t="s">
        <v>497</v>
      </c>
      <c r="Q2" s="18" t="s">
        <v>498</v>
      </c>
      <c r="R2" s="18" t="s">
        <v>499</v>
      </c>
      <c r="S2" s="18" t="s">
        <v>500</v>
      </c>
      <c r="T2" s="18" t="s">
        <v>501</v>
      </c>
      <c r="U2" s="18" t="s">
        <v>502</v>
      </c>
      <c r="V2" s="18" t="s">
        <v>503</v>
      </c>
      <c r="W2" s="18" t="s">
        <v>504</v>
      </c>
      <c r="X2" s="18" t="s">
        <v>505</v>
      </c>
      <c r="Y2" s="18" t="s">
        <v>506</v>
      </c>
      <c r="Z2" s="18" t="s">
        <v>507</v>
      </c>
      <c r="AA2" s="18" t="s">
        <v>508</v>
      </c>
      <c r="AB2" s="18" t="s">
        <v>509</v>
      </c>
      <c r="AC2" s="18" t="s">
        <v>510</v>
      </c>
      <c r="AD2" s="18" t="s">
        <v>511</v>
      </c>
      <c r="AE2" s="18" t="s">
        <v>512</v>
      </c>
      <c r="AF2" s="18" t="s">
        <v>513</v>
      </c>
      <c r="AG2" s="18" t="s">
        <v>514</v>
      </c>
      <c r="AH2" s="18" t="s">
        <v>515</v>
      </c>
      <c r="AI2" s="18" t="s">
        <v>516</v>
      </c>
      <c r="AJ2" s="18" t="s">
        <v>517</v>
      </c>
      <c r="AK2" s="18" t="s">
        <v>518</v>
      </c>
      <c r="AL2" s="18" t="s">
        <v>519</v>
      </c>
      <c r="AM2" s="18" t="s">
        <v>520</v>
      </c>
      <c r="AN2" s="18" t="s">
        <v>521</v>
      </c>
      <c r="AO2" s="18" t="s">
        <v>522</v>
      </c>
      <c r="AP2" s="18" t="s">
        <v>523</v>
      </c>
      <c r="AQ2" s="18" t="s">
        <v>524</v>
      </c>
      <c r="AR2" s="18" t="s">
        <v>525</v>
      </c>
      <c r="AS2" s="18" t="s">
        <v>526</v>
      </c>
      <c r="AT2" s="18" t="s">
        <v>527</v>
      </c>
      <c r="AU2" s="18" t="s">
        <v>528</v>
      </c>
      <c r="AV2" s="18" t="s">
        <v>529</v>
      </c>
      <c r="AW2" s="18" t="s">
        <v>530</v>
      </c>
      <c r="AX2" s="18" t="s">
        <v>531</v>
      </c>
      <c r="AY2" s="18" t="s">
        <v>532</v>
      </c>
      <c r="AZ2" s="18" t="s">
        <v>533</v>
      </c>
      <c r="BA2" s="18" t="s">
        <v>534</v>
      </c>
      <c r="BB2" s="18" t="s">
        <v>535</v>
      </c>
      <c r="BC2" s="18" t="s">
        <v>536</v>
      </c>
      <c r="BD2" s="18" t="s">
        <v>537</v>
      </c>
      <c r="BE2" s="18" t="s">
        <v>538</v>
      </c>
      <c r="BF2" s="18" t="s">
        <v>539</v>
      </c>
      <c r="BG2" s="18" t="s">
        <v>540</v>
      </c>
      <c r="BH2" s="18" t="s">
        <v>541</v>
      </c>
      <c r="BI2" s="18" t="s">
        <v>542</v>
      </c>
      <c r="BJ2" s="18" t="s">
        <v>543</v>
      </c>
      <c r="BK2" s="18" t="s">
        <v>544</v>
      </c>
      <c r="BL2" s="18" t="s">
        <v>545</v>
      </c>
      <c r="BM2" s="18" t="s">
        <v>546</v>
      </c>
      <c r="BN2" s="18" t="s">
        <v>547</v>
      </c>
      <c r="BO2" s="18" t="s">
        <v>548</v>
      </c>
      <c r="BP2" s="18" t="s">
        <v>549</v>
      </c>
      <c r="BQ2" s="18" t="s">
        <v>550</v>
      </c>
      <c r="BR2" s="18" t="s">
        <v>551</v>
      </c>
      <c r="BS2" s="18" t="s">
        <v>552</v>
      </c>
      <c r="BT2" s="18" t="s">
        <v>553</v>
      </c>
      <c r="BU2" s="18" t="s">
        <v>554</v>
      </c>
      <c r="BV2" s="18" t="s">
        <v>555</v>
      </c>
      <c r="BW2" s="18" t="s">
        <v>556</v>
      </c>
      <c r="BX2" s="18" t="s">
        <v>557</v>
      </c>
      <c r="BY2" s="18" t="s">
        <v>558</v>
      </c>
      <c r="BZ2" s="18" t="s">
        <v>559</v>
      </c>
      <c r="CA2" s="18" t="s">
        <v>560</v>
      </c>
      <c r="CB2" s="18" t="s">
        <v>561</v>
      </c>
      <c r="CC2" s="18" t="s">
        <v>562</v>
      </c>
      <c r="CD2" s="18" t="s">
        <v>563</v>
      </c>
      <c r="CE2" s="18" t="s">
        <v>564</v>
      </c>
      <c r="CF2" s="18" t="s">
        <v>565</v>
      </c>
      <c r="CG2" s="18" t="s">
        <v>566</v>
      </c>
      <c r="CH2" s="18" t="s">
        <v>567</v>
      </c>
      <c r="CI2" s="18" t="s">
        <v>568</v>
      </c>
      <c r="CJ2" s="18" t="s">
        <v>569</v>
      </c>
      <c r="CK2" s="18" t="s">
        <v>570</v>
      </c>
      <c r="CL2" s="18" t="s">
        <v>571</v>
      </c>
      <c r="CM2" s="18" t="s">
        <v>572</v>
      </c>
      <c r="CN2" s="18" t="s">
        <v>573</v>
      </c>
      <c r="CO2" s="18" t="s">
        <v>574</v>
      </c>
      <c r="CP2" s="18" t="s">
        <v>575</v>
      </c>
      <c r="CQ2" s="18" t="s">
        <v>576</v>
      </c>
      <c r="CR2" s="18" t="s">
        <v>577</v>
      </c>
      <c r="CS2" s="18" t="s">
        <v>578</v>
      </c>
      <c r="CT2" s="18" t="s">
        <v>579</v>
      </c>
      <c r="CU2" s="18" t="s">
        <v>580</v>
      </c>
      <c r="CV2" s="18" t="s">
        <v>581</v>
      </c>
      <c r="CW2" s="18" t="s">
        <v>582</v>
      </c>
      <c r="CX2" s="18" t="s">
        <v>583</v>
      </c>
      <c r="CY2" s="18" t="s">
        <v>584</v>
      </c>
      <c r="CZ2" s="18" t="s">
        <v>585</v>
      </c>
      <c r="DA2" s="18" t="s">
        <v>586</v>
      </c>
      <c r="DB2" s="18" t="s">
        <v>587</v>
      </c>
      <c r="DC2" s="18" t="s">
        <v>588</v>
      </c>
      <c r="DD2" s="18" t="s">
        <v>589</v>
      </c>
      <c r="DE2" s="18" t="s">
        <v>590</v>
      </c>
      <c r="DF2" s="18" t="s">
        <v>591</v>
      </c>
      <c r="DG2" s="18" t="s">
        <v>592</v>
      </c>
      <c r="DH2" s="18" t="s">
        <v>593</v>
      </c>
      <c r="DI2" s="18" t="s">
        <v>594</v>
      </c>
      <c r="DJ2" s="18" t="s">
        <v>595</v>
      </c>
      <c r="DK2" s="18" t="s">
        <v>596</v>
      </c>
      <c r="DL2" s="18" t="s">
        <v>597</v>
      </c>
      <c r="DM2" s="18" t="s">
        <v>598</v>
      </c>
      <c r="DN2" s="18" t="s">
        <v>599</v>
      </c>
      <c r="DO2" s="18" t="s">
        <v>600</v>
      </c>
      <c r="DP2" s="18" t="s">
        <v>601</v>
      </c>
      <c r="DQ2" s="18" t="s">
        <v>602</v>
      </c>
      <c r="DR2" s="18" t="s">
        <v>603</v>
      </c>
      <c r="DS2" s="18" t="s">
        <v>604</v>
      </c>
      <c r="DT2" s="18" t="s">
        <v>605</v>
      </c>
      <c r="DU2" s="18" t="s">
        <v>606</v>
      </c>
      <c r="DV2" s="18" t="s">
        <v>607</v>
      </c>
      <c r="DW2" s="18" t="s">
        <v>608</v>
      </c>
      <c r="DX2" s="18" t="s">
        <v>609</v>
      </c>
      <c r="DY2" s="18" t="s">
        <v>610</v>
      </c>
      <c r="DZ2" s="18" t="s">
        <v>611</v>
      </c>
      <c r="EA2" s="18" t="s">
        <v>612</v>
      </c>
      <c r="EB2" s="18" t="s">
        <v>613</v>
      </c>
      <c r="EC2" s="18" t="s">
        <v>614</v>
      </c>
      <c r="ED2" s="18" t="s">
        <v>615</v>
      </c>
      <c r="EE2" s="18" t="s">
        <v>616</v>
      </c>
      <c r="EF2" s="18" t="s">
        <v>617</v>
      </c>
      <c r="EG2" s="18" t="s">
        <v>618</v>
      </c>
      <c r="EH2" s="18" t="s">
        <v>619</v>
      </c>
      <c r="EI2" s="18" t="s">
        <v>620</v>
      </c>
      <c r="EJ2" s="18" t="s">
        <v>621</v>
      </c>
      <c r="EK2" s="18" t="s">
        <v>622</v>
      </c>
      <c r="EL2" s="18" t="s">
        <v>623</v>
      </c>
      <c r="EM2" s="18" t="s">
        <v>624</v>
      </c>
      <c r="EN2" s="18" t="s">
        <v>625</v>
      </c>
      <c r="EO2" s="18" t="s">
        <v>626</v>
      </c>
      <c r="EP2" s="18" t="s">
        <v>627</v>
      </c>
      <c r="EQ2" s="18" t="s">
        <v>628</v>
      </c>
      <c r="ER2" s="18" t="s">
        <v>629</v>
      </c>
      <c r="ES2" s="18" t="s">
        <v>630</v>
      </c>
      <c r="ET2" s="18" t="s">
        <v>631</v>
      </c>
      <c r="EU2" s="18" t="s">
        <v>632</v>
      </c>
      <c r="EV2" s="18" t="s">
        <v>633</v>
      </c>
      <c r="EW2" s="18" t="s">
        <v>634</v>
      </c>
      <c r="EX2" s="18" t="s">
        <v>635</v>
      </c>
      <c r="EY2" s="18" t="s">
        <v>636</v>
      </c>
      <c r="EZ2" s="18" t="s">
        <v>637</v>
      </c>
      <c r="FA2" s="18" t="s">
        <v>638</v>
      </c>
      <c r="FB2" s="18" t="s">
        <v>639</v>
      </c>
      <c r="FC2" s="18" t="s">
        <v>640</v>
      </c>
      <c r="FD2" s="18" t="s">
        <v>641</v>
      </c>
      <c r="FE2" s="18" t="s">
        <v>642</v>
      </c>
      <c r="FF2" s="18" t="s">
        <v>122</v>
      </c>
      <c r="FG2" s="18" t="s">
        <v>643</v>
      </c>
      <c r="FH2" s="18" t="s">
        <v>644</v>
      </c>
      <c r="FI2" s="18" t="s">
        <v>645</v>
      </c>
      <c r="FJ2" s="18" t="s">
        <v>646</v>
      </c>
      <c r="FK2" s="18" t="s">
        <v>647</v>
      </c>
      <c r="FL2" s="18" t="s">
        <v>648</v>
      </c>
      <c r="FM2" s="18" t="s">
        <v>649</v>
      </c>
      <c r="FN2" s="18" t="s">
        <v>650</v>
      </c>
    </row>
    <row r="3" spans="1:170">
      <c r="A3" s="18">
        <v>1</v>
      </c>
      <c r="L3" s="18">
        <v>1050</v>
      </c>
      <c r="Z3" s="18">
        <v>1050</v>
      </c>
      <c r="AV3" s="18">
        <v>1225</v>
      </c>
      <c r="AW3" s="18">
        <v>973</v>
      </c>
      <c r="BA3" s="18">
        <v>1050</v>
      </c>
      <c r="BJ3" s="18">
        <v>1400</v>
      </c>
      <c r="BT3" s="18">
        <v>1225</v>
      </c>
      <c r="BU3" s="18">
        <v>1225</v>
      </c>
      <c r="BW3" s="18">
        <v>1225</v>
      </c>
      <c r="BX3" s="18">
        <v>1546</v>
      </c>
      <c r="BZ3" s="18">
        <v>1225</v>
      </c>
      <c r="DW3" s="18">
        <v>1050</v>
      </c>
      <c r="EY3" s="18">
        <v>1225</v>
      </c>
      <c r="EZ3" s="18">
        <v>984</v>
      </c>
    </row>
    <row r="4" spans="1:170">
      <c r="A4" s="18">
        <v>730</v>
      </c>
      <c r="AV4" s="18">
        <v>1278</v>
      </c>
      <c r="BU4" s="18">
        <v>1610</v>
      </c>
      <c r="CA4" s="18">
        <v>633</v>
      </c>
    </row>
    <row r="5" spans="1:170">
      <c r="A5" s="18">
        <v>1000</v>
      </c>
      <c r="AV5" s="18">
        <v>1050</v>
      </c>
      <c r="BC5" s="18">
        <v>1128</v>
      </c>
      <c r="BU5" s="18">
        <v>1435</v>
      </c>
      <c r="EZ5" s="18">
        <v>844</v>
      </c>
    </row>
    <row r="6" spans="1:170">
      <c r="A6" s="18">
        <v>1150</v>
      </c>
      <c r="AV6" s="18">
        <v>1155</v>
      </c>
      <c r="BU6" s="18">
        <v>1190</v>
      </c>
      <c r="CA6" s="18">
        <v>818</v>
      </c>
      <c r="EZ6" s="18">
        <v>816</v>
      </c>
    </row>
    <row r="7" spans="1:170">
      <c r="A7" s="18">
        <v>1280</v>
      </c>
      <c r="AV7" s="18">
        <v>1173</v>
      </c>
      <c r="BA7" s="18">
        <v>1364</v>
      </c>
      <c r="CA7" s="18">
        <v>829</v>
      </c>
    </row>
    <row r="8" spans="1:170">
      <c r="A8" s="18">
        <v>1281</v>
      </c>
      <c r="BA8" s="18">
        <v>1329</v>
      </c>
    </row>
    <row r="9" spans="1:170">
      <c r="A9" s="18">
        <v>1282</v>
      </c>
      <c r="BA9" s="18">
        <v>1294</v>
      </c>
    </row>
    <row r="10" spans="1:170">
      <c r="A10" s="18">
        <v>1283</v>
      </c>
      <c r="BA10" s="18">
        <v>1276</v>
      </c>
    </row>
    <row r="11" spans="1:170">
      <c r="A11" s="18">
        <v>1284</v>
      </c>
      <c r="BA11" s="18">
        <v>1259</v>
      </c>
    </row>
    <row r="12" spans="1:170">
      <c r="A12" s="18">
        <v>1285</v>
      </c>
      <c r="BA12" s="18">
        <v>1294</v>
      </c>
    </row>
    <row r="13" spans="1:170">
      <c r="A13" s="18">
        <v>1286</v>
      </c>
      <c r="BA13" s="18">
        <v>1294</v>
      </c>
    </row>
    <row r="14" spans="1:170">
      <c r="A14" s="18">
        <v>1287</v>
      </c>
      <c r="BA14" s="18">
        <v>1311</v>
      </c>
    </row>
    <row r="15" spans="1:170">
      <c r="A15" s="18">
        <v>1288</v>
      </c>
      <c r="BA15" s="18">
        <v>1346</v>
      </c>
    </row>
    <row r="16" spans="1:170">
      <c r="A16" s="18">
        <v>1289</v>
      </c>
      <c r="BA16" s="18">
        <v>1364</v>
      </c>
    </row>
    <row r="17" spans="1:145">
      <c r="A17" s="18">
        <v>1290</v>
      </c>
      <c r="BA17" s="18">
        <v>1364</v>
      </c>
    </row>
    <row r="18" spans="1:145">
      <c r="A18" s="18">
        <v>1291</v>
      </c>
      <c r="BA18" s="18">
        <v>1364</v>
      </c>
    </row>
    <row r="19" spans="1:145">
      <c r="A19" s="18">
        <v>1292</v>
      </c>
      <c r="BA19" s="18">
        <v>1381</v>
      </c>
    </row>
    <row r="20" spans="1:145">
      <c r="A20" s="18">
        <v>1293</v>
      </c>
      <c r="BA20" s="18">
        <v>1399</v>
      </c>
    </row>
    <row r="21" spans="1:145">
      <c r="A21" s="18">
        <v>1294</v>
      </c>
      <c r="BA21" s="18">
        <v>1311</v>
      </c>
    </row>
    <row r="22" spans="1:145">
      <c r="A22" s="18">
        <v>1295</v>
      </c>
      <c r="BA22" s="18">
        <v>1259</v>
      </c>
    </row>
    <row r="23" spans="1:145">
      <c r="A23" s="18">
        <v>1296</v>
      </c>
      <c r="BA23" s="18">
        <v>1294</v>
      </c>
    </row>
    <row r="24" spans="1:145">
      <c r="A24" s="18">
        <v>1297</v>
      </c>
      <c r="BA24" s="18">
        <v>1329</v>
      </c>
    </row>
    <row r="25" spans="1:145">
      <c r="A25" s="18">
        <v>1298</v>
      </c>
      <c r="BA25" s="18">
        <v>1381</v>
      </c>
    </row>
    <row r="26" spans="1:145">
      <c r="A26" s="18">
        <v>1299</v>
      </c>
      <c r="BA26" s="18">
        <v>1434</v>
      </c>
    </row>
    <row r="27" spans="1:145">
      <c r="A27" s="18">
        <v>1300</v>
      </c>
      <c r="AV27" s="18">
        <v>1068</v>
      </c>
      <c r="AW27" s="18">
        <v>1509</v>
      </c>
      <c r="BA27" s="18">
        <v>1469</v>
      </c>
      <c r="BX27" s="18">
        <v>3302</v>
      </c>
      <c r="EO27" s="18">
        <v>1201</v>
      </c>
    </row>
    <row r="28" spans="1:145">
      <c r="A28" s="18">
        <v>1301</v>
      </c>
      <c r="BA28" s="18">
        <v>1504</v>
      </c>
      <c r="EO28" s="18">
        <v>1203</v>
      </c>
    </row>
    <row r="29" spans="1:145">
      <c r="A29" s="18">
        <v>1302</v>
      </c>
      <c r="BA29" s="18">
        <v>1556</v>
      </c>
      <c r="EO29" s="18">
        <v>1462</v>
      </c>
    </row>
    <row r="30" spans="1:145">
      <c r="A30" s="18">
        <v>1303</v>
      </c>
      <c r="BA30" s="18">
        <v>1591</v>
      </c>
      <c r="EO30" s="18">
        <v>1583</v>
      </c>
    </row>
    <row r="31" spans="1:145">
      <c r="A31" s="18">
        <v>1304</v>
      </c>
      <c r="BA31" s="18">
        <v>1608</v>
      </c>
      <c r="EO31" s="18">
        <v>1550</v>
      </c>
    </row>
    <row r="32" spans="1:145">
      <c r="A32" s="18">
        <v>1305</v>
      </c>
      <c r="BA32" s="18">
        <v>1661</v>
      </c>
      <c r="EO32" s="18">
        <v>1537</v>
      </c>
    </row>
    <row r="33" spans="1:145">
      <c r="A33" s="18">
        <v>1306</v>
      </c>
      <c r="BA33" s="18">
        <v>1766</v>
      </c>
      <c r="EO33" s="18">
        <v>1515</v>
      </c>
    </row>
    <row r="34" spans="1:145">
      <c r="A34" s="18">
        <v>1307</v>
      </c>
      <c r="BA34" s="18">
        <v>1801</v>
      </c>
      <c r="EO34" s="18">
        <v>1504</v>
      </c>
    </row>
    <row r="35" spans="1:145">
      <c r="A35" s="18">
        <v>1308</v>
      </c>
      <c r="BA35" s="18">
        <v>1836</v>
      </c>
      <c r="EO35" s="18">
        <v>1487</v>
      </c>
    </row>
    <row r="36" spans="1:145">
      <c r="A36" s="18">
        <v>1309</v>
      </c>
      <c r="BA36" s="18">
        <v>1853</v>
      </c>
      <c r="EO36" s="18">
        <v>1470</v>
      </c>
    </row>
    <row r="37" spans="1:145">
      <c r="A37" s="18">
        <v>1310</v>
      </c>
      <c r="BA37" s="18">
        <v>1871</v>
      </c>
      <c r="EO37" s="18">
        <v>1441</v>
      </c>
    </row>
    <row r="38" spans="1:145">
      <c r="A38" s="18">
        <v>1311</v>
      </c>
      <c r="BA38" s="18">
        <v>1853</v>
      </c>
      <c r="EO38" s="18">
        <v>1433</v>
      </c>
    </row>
    <row r="39" spans="1:145">
      <c r="A39" s="18">
        <v>1312</v>
      </c>
      <c r="BA39" s="18">
        <v>1888</v>
      </c>
      <c r="EO39" s="18">
        <v>1414</v>
      </c>
    </row>
    <row r="40" spans="1:145">
      <c r="A40" s="18">
        <v>1313</v>
      </c>
      <c r="BA40" s="18">
        <v>1818</v>
      </c>
      <c r="EO40" s="18">
        <v>1378</v>
      </c>
    </row>
    <row r="41" spans="1:145">
      <c r="A41" s="18">
        <v>1314</v>
      </c>
      <c r="BA41" s="18">
        <v>1801</v>
      </c>
      <c r="EO41" s="18">
        <v>1347</v>
      </c>
    </row>
    <row r="42" spans="1:145">
      <c r="A42" s="18">
        <v>1315</v>
      </c>
      <c r="BA42" s="18">
        <v>1748</v>
      </c>
      <c r="EO42" s="18">
        <v>1312</v>
      </c>
    </row>
    <row r="43" spans="1:145">
      <c r="A43" s="18">
        <v>1316</v>
      </c>
      <c r="BA43" s="18">
        <v>1731</v>
      </c>
      <c r="EO43" s="18">
        <v>1419</v>
      </c>
    </row>
    <row r="44" spans="1:145">
      <c r="A44" s="18">
        <v>1317</v>
      </c>
      <c r="BA44" s="18">
        <v>1748</v>
      </c>
      <c r="EO44" s="18">
        <v>1566</v>
      </c>
    </row>
    <row r="45" spans="1:145">
      <c r="A45" s="18">
        <v>1318</v>
      </c>
      <c r="BA45" s="18">
        <v>1766</v>
      </c>
      <c r="EO45" s="18">
        <v>1723</v>
      </c>
    </row>
    <row r="46" spans="1:145">
      <c r="A46" s="18">
        <v>1319</v>
      </c>
      <c r="BA46" s="18">
        <v>1766</v>
      </c>
      <c r="EO46" s="18">
        <v>1537</v>
      </c>
    </row>
    <row r="47" spans="1:145">
      <c r="A47" s="18">
        <v>1320</v>
      </c>
      <c r="BA47" s="18">
        <v>1661</v>
      </c>
      <c r="EO47" s="18">
        <v>1383</v>
      </c>
    </row>
    <row r="48" spans="1:145">
      <c r="A48" s="18">
        <v>1321</v>
      </c>
      <c r="BA48" s="18">
        <v>1661</v>
      </c>
      <c r="EO48" s="18">
        <v>1371</v>
      </c>
    </row>
    <row r="49" spans="1:145">
      <c r="A49" s="18">
        <v>1322</v>
      </c>
      <c r="BA49" s="18">
        <v>1661</v>
      </c>
      <c r="EO49" s="18">
        <v>1365</v>
      </c>
    </row>
    <row r="50" spans="1:145">
      <c r="A50" s="18">
        <v>1323</v>
      </c>
      <c r="BA50" s="18">
        <v>1696</v>
      </c>
      <c r="EO50" s="18">
        <v>1378</v>
      </c>
    </row>
    <row r="51" spans="1:145">
      <c r="A51" s="18">
        <v>1324</v>
      </c>
      <c r="BA51" s="18">
        <v>1713</v>
      </c>
      <c r="EO51" s="18">
        <v>1394</v>
      </c>
    </row>
    <row r="52" spans="1:145">
      <c r="A52" s="18">
        <v>1325</v>
      </c>
      <c r="BA52" s="18">
        <v>1783</v>
      </c>
      <c r="EO52" s="18">
        <v>1518</v>
      </c>
    </row>
    <row r="53" spans="1:145">
      <c r="A53" s="18">
        <v>1326</v>
      </c>
      <c r="BA53" s="18">
        <v>1783</v>
      </c>
      <c r="EO53" s="18">
        <v>1655</v>
      </c>
    </row>
    <row r="54" spans="1:145">
      <c r="A54" s="18">
        <v>1327</v>
      </c>
      <c r="BA54" s="18">
        <v>1748</v>
      </c>
      <c r="EO54" s="18">
        <v>1834</v>
      </c>
    </row>
    <row r="55" spans="1:145">
      <c r="A55" s="18">
        <v>1328</v>
      </c>
      <c r="BA55" s="18">
        <v>1731</v>
      </c>
      <c r="EO55" s="18">
        <v>2033</v>
      </c>
    </row>
    <row r="56" spans="1:145">
      <c r="A56" s="18">
        <v>1329</v>
      </c>
      <c r="BA56" s="18">
        <v>1696</v>
      </c>
      <c r="EO56" s="18">
        <v>2163</v>
      </c>
    </row>
    <row r="57" spans="1:145">
      <c r="A57" s="18">
        <v>1330</v>
      </c>
      <c r="BA57" s="18">
        <v>1661</v>
      </c>
      <c r="EO57" s="18">
        <v>1784</v>
      </c>
    </row>
    <row r="58" spans="1:145">
      <c r="A58" s="18">
        <v>1331</v>
      </c>
      <c r="BA58" s="18">
        <v>1626</v>
      </c>
      <c r="EO58" s="18">
        <v>1574</v>
      </c>
    </row>
    <row r="59" spans="1:145">
      <c r="A59" s="18">
        <v>1332</v>
      </c>
      <c r="BA59" s="18">
        <v>1626</v>
      </c>
      <c r="EO59" s="18">
        <v>1525</v>
      </c>
    </row>
    <row r="60" spans="1:145">
      <c r="A60" s="18">
        <v>1333</v>
      </c>
      <c r="BA60" s="18">
        <v>1643</v>
      </c>
      <c r="EO60" s="18">
        <v>1423</v>
      </c>
    </row>
    <row r="61" spans="1:145">
      <c r="A61" s="18">
        <v>1334</v>
      </c>
      <c r="BA61" s="18">
        <v>1731</v>
      </c>
      <c r="EO61" s="18">
        <v>1453</v>
      </c>
    </row>
    <row r="62" spans="1:145">
      <c r="A62" s="18">
        <v>1335</v>
      </c>
      <c r="BA62" s="18">
        <v>1748</v>
      </c>
      <c r="EO62" s="18">
        <v>1482</v>
      </c>
    </row>
    <row r="63" spans="1:145">
      <c r="A63" s="18">
        <v>1336</v>
      </c>
      <c r="BA63" s="18">
        <v>1766</v>
      </c>
      <c r="EO63" s="18">
        <v>1516</v>
      </c>
    </row>
    <row r="64" spans="1:145">
      <c r="A64" s="18">
        <v>1337</v>
      </c>
      <c r="BA64" s="18">
        <v>1801</v>
      </c>
      <c r="EO64" s="18">
        <v>1552</v>
      </c>
    </row>
    <row r="65" spans="1:156">
      <c r="A65" s="18">
        <v>1338</v>
      </c>
      <c r="BA65" s="18">
        <v>1766</v>
      </c>
      <c r="EO65" s="18">
        <v>1585</v>
      </c>
    </row>
    <row r="66" spans="1:156">
      <c r="A66" s="18">
        <v>1339</v>
      </c>
      <c r="BA66" s="18">
        <v>1748</v>
      </c>
      <c r="EO66" s="18">
        <v>1614</v>
      </c>
    </row>
    <row r="67" spans="1:156">
      <c r="A67" s="18">
        <v>1340</v>
      </c>
      <c r="BA67" s="18">
        <v>1731</v>
      </c>
      <c r="EO67" s="18">
        <v>1579</v>
      </c>
    </row>
    <row r="68" spans="1:156">
      <c r="A68" s="18">
        <v>1341</v>
      </c>
      <c r="BA68" s="18">
        <v>1731</v>
      </c>
      <c r="EO68" s="18">
        <v>1547</v>
      </c>
    </row>
    <row r="69" spans="1:156">
      <c r="A69" s="18">
        <v>1342</v>
      </c>
      <c r="BA69" s="18">
        <v>1713</v>
      </c>
      <c r="EO69" s="18">
        <v>1515</v>
      </c>
    </row>
    <row r="70" spans="1:156">
      <c r="A70" s="18">
        <v>1343</v>
      </c>
      <c r="BA70" s="18">
        <v>1731</v>
      </c>
      <c r="EO70" s="18">
        <v>1467</v>
      </c>
    </row>
    <row r="71" spans="1:156">
      <c r="A71" s="18">
        <v>1344</v>
      </c>
      <c r="BA71" s="18">
        <v>1731</v>
      </c>
      <c r="EO71" s="18">
        <v>1424</v>
      </c>
    </row>
    <row r="72" spans="1:156">
      <c r="A72" s="18">
        <v>1345</v>
      </c>
      <c r="BA72" s="18">
        <v>1731</v>
      </c>
      <c r="EO72" s="18">
        <v>1376</v>
      </c>
    </row>
    <row r="73" spans="1:156">
      <c r="A73" s="18">
        <v>1346</v>
      </c>
      <c r="BA73" s="18">
        <v>1783</v>
      </c>
      <c r="EO73" s="18">
        <v>1332</v>
      </c>
    </row>
    <row r="74" spans="1:156">
      <c r="A74" s="18">
        <v>1347</v>
      </c>
      <c r="BA74" s="18">
        <v>1853</v>
      </c>
      <c r="EO74" s="18">
        <v>1347</v>
      </c>
    </row>
    <row r="75" spans="1:156">
      <c r="A75" s="18">
        <v>1348</v>
      </c>
      <c r="AW75" s="18">
        <v>1585</v>
      </c>
      <c r="BA75" s="18">
        <v>1906</v>
      </c>
      <c r="BX75" s="18">
        <v>3089</v>
      </c>
      <c r="EO75" s="18">
        <v>1366</v>
      </c>
      <c r="EZ75" s="18">
        <v>816</v>
      </c>
    </row>
    <row r="76" spans="1:156">
      <c r="A76" s="18">
        <v>1349</v>
      </c>
      <c r="BA76" s="18">
        <v>1906</v>
      </c>
      <c r="EO76" s="18">
        <v>1383</v>
      </c>
    </row>
    <row r="77" spans="1:156">
      <c r="A77" s="18">
        <v>1350</v>
      </c>
      <c r="BA77" s="18">
        <v>1958</v>
      </c>
      <c r="EO77" s="18">
        <v>1402</v>
      </c>
    </row>
    <row r="78" spans="1:156">
      <c r="A78" s="18">
        <v>1351</v>
      </c>
      <c r="BA78" s="18">
        <v>1958</v>
      </c>
      <c r="EO78" s="18">
        <v>1351</v>
      </c>
    </row>
    <row r="79" spans="1:156">
      <c r="A79" s="18">
        <v>1352</v>
      </c>
      <c r="BA79" s="18">
        <v>1941</v>
      </c>
      <c r="EO79" s="18">
        <v>1300</v>
      </c>
    </row>
    <row r="80" spans="1:156">
      <c r="A80" s="18">
        <v>1353</v>
      </c>
      <c r="BA80" s="18">
        <v>1941</v>
      </c>
      <c r="EO80" s="18">
        <v>1252</v>
      </c>
    </row>
    <row r="81" spans="1:145">
      <c r="A81" s="18">
        <v>1354</v>
      </c>
      <c r="BA81" s="18">
        <v>2011</v>
      </c>
      <c r="EO81" s="18">
        <v>1218</v>
      </c>
    </row>
    <row r="82" spans="1:145">
      <c r="A82" s="18">
        <v>1355</v>
      </c>
      <c r="BA82" s="18">
        <v>2011</v>
      </c>
      <c r="EO82" s="18">
        <v>1165</v>
      </c>
    </row>
    <row r="83" spans="1:145">
      <c r="A83" s="18">
        <v>1356</v>
      </c>
      <c r="BA83" s="18">
        <v>1976</v>
      </c>
      <c r="EO83" s="18">
        <v>1139</v>
      </c>
    </row>
    <row r="84" spans="1:145">
      <c r="A84" s="18">
        <v>1357</v>
      </c>
      <c r="BA84" s="18">
        <v>1958</v>
      </c>
      <c r="EO84" s="18">
        <v>1191</v>
      </c>
    </row>
    <row r="85" spans="1:145">
      <c r="A85" s="18">
        <v>1358</v>
      </c>
      <c r="BA85" s="18">
        <v>1958</v>
      </c>
      <c r="EO85" s="18">
        <v>1257</v>
      </c>
    </row>
    <row r="86" spans="1:145">
      <c r="A86" s="18">
        <v>1359</v>
      </c>
      <c r="BA86" s="18">
        <v>1923</v>
      </c>
      <c r="EO86" s="18">
        <v>1322</v>
      </c>
    </row>
    <row r="87" spans="1:145">
      <c r="A87" s="18">
        <v>1360</v>
      </c>
      <c r="BA87" s="18">
        <v>1906</v>
      </c>
      <c r="EO87" s="18">
        <v>1397</v>
      </c>
    </row>
    <row r="88" spans="1:145">
      <c r="A88" s="18">
        <v>1361</v>
      </c>
      <c r="BA88" s="18">
        <v>1906</v>
      </c>
      <c r="EO88" s="18">
        <v>1477</v>
      </c>
    </row>
    <row r="89" spans="1:145">
      <c r="A89" s="18">
        <v>1362</v>
      </c>
      <c r="BA89" s="18">
        <v>1923</v>
      </c>
      <c r="EO89" s="18">
        <v>1559</v>
      </c>
    </row>
    <row r="90" spans="1:145">
      <c r="A90" s="18">
        <v>1363</v>
      </c>
      <c r="BA90" s="18">
        <v>1923</v>
      </c>
      <c r="EO90" s="18">
        <v>1600</v>
      </c>
    </row>
    <row r="91" spans="1:145">
      <c r="A91" s="18">
        <v>1364</v>
      </c>
      <c r="BA91" s="18">
        <v>1941</v>
      </c>
      <c r="EO91" s="18">
        <v>1627</v>
      </c>
    </row>
    <row r="92" spans="1:145">
      <c r="A92" s="18">
        <v>1365</v>
      </c>
      <c r="BA92" s="18">
        <v>1941</v>
      </c>
      <c r="EO92" s="18">
        <v>1658</v>
      </c>
    </row>
    <row r="93" spans="1:145">
      <c r="A93" s="18">
        <v>1366</v>
      </c>
      <c r="BA93" s="18">
        <v>1923</v>
      </c>
      <c r="EO93" s="18">
        <v>1701</v>
      </c>
    </row>
    <row r="94" spans="1:145">
      <c r="A94" s="18">
        <v>1367</v>
      </c>
      <c r="BA94" s="18">
        <v>1923</v>
      </c>
      <c r="EO94" s="18">
        <v>1750</v>
      </c>
    </row>
    <row r="95" spans="1:145">
      <c r="A95" s="18">
        <v>1368</v>
      </c>
      <c r="BA95" s="18">
        <v>1941</v>
      </c>
      <c r="EO95" s="18">
        <v>1789</v>
      </c>
    </row>
    <row r="96" spans="1:145">
      <c r="A96" s="18">
        <v>1369</v>
      </c>
      <c r="BA96" s="18">
        <v>1958</v>
      </c>
      <c r="EO96" s="18">
        <v>1823</v>
      </c>
    </row>
    <row r="97" spans="1:145">
      <c r="A97" s="18">
        <v>1370</v>
      </c>
      <c r="BA97" s="18">
        <v>1976</v>
      </c>
      <c r="EO97" s="18">
        <v>1811</v>
      </c>
    </row>
    <row r="98" spans="1:145">
      <c r="A98" s="18">
        <v>1371</v>
      </c>
      <c r="BA98" s="18">
        <v>1958</v>
      </c>
      <c r="EO98" s="18">
        <v>1755</v>
      </c>
    </row>
    <row r="99" spans="1:145">
      <c r="A99" s="18">
        <v>1372</v>
      </c>
      <c r="BA99" s="18">
        <v>1958</v>
      </c>
      <c r="EO99" s="18">
        <v>1714</v>
      </c>
    </row>
    <row r="100" spans="1:145">
      <c r="A100" s="18">
        <v>1373</v>
      </c>
      <c r="BA100" s="18">
        <v>1941</v>
      </c>
      <c r="EO100" s="18">
        <v>1690</v>
      </c>
    </row>
    <row r="101" spans="1:145">
      <c r="A101" s="18">
        <v>1374</v>
      </c>
      <c r="BA101" s="18">
        <v>1923</v>
      </c>
      <c r="EO101" s="18">
        <v>1670</v>
      </c>
    </row>
    <row r="102" spans="1:145">
      <c r="A102" s="18">
        <v>1375</v>
      </c>
      <c r="BA102" s="18">
        <v>1923</v>
      </c>
      <c r="EO102" s="18">
        <v>1651</v>
      </c>
    </row>
    <row r="103" spans="1:145">
      <c r="A103" s="18">
        <v>1376</v>
      </c>
      <c r="BA103" s="18">
        <v>1906</v>
      </c>
      <c r="EO103" s="18">
        <v>1634</v>
      </c>
    </row>
    <row r="104" spans="1:145">
      <c r="A104" s="18">
        <v>1377</v>
      </c>
      <c r="BA104" s="18">
        <v>1888</v>
      </c>
      <c r="EO104" s="18">
        <v>1622</v>
      </c>
    </row>
    <row r="105" spans="1:145">
      <c r="A105" s="18">
        <v>1378</v>
      </c>
      <c r="BA105" s="18">
        <v>1888</v>
      </c>
      <c r="EO105" s="18">
        <v>1610</v>
      </c>
    </row>
    <row r="106" spans="1:145">
      <c r="A106" s="18">
        <v>1379</v>
      </c>
      <c r="BA106" s="18">
        <v>1888</v>
      </c>
      <c r="EO106" s="18">
        <v>1598</v>
      </c>
    </row>
    <row r="107" spans="1:145">
      <c r="A107" s="18">
        <v>1380</v>
      </c>
      <c r="BA107" s="18">
        <v>1871</v>
      </c>
      <c r="EO107" s="18">
        <v>1593</v>
      </c>
    </row>
    <row r="108" spans="1:145">
      <c r="A108" s="18">
        <v>1381</v>
      </c>
      <c r="BA108" s="18">
        <v>1853</v>
      </c>
      <c r="EO108" s="18">
        <v>1581</v>
      </c>
    </row>
    <row r="109" spans="1:145">
      <c r="A109" s="18">
        <v>1382</v>
      </c>
      <c r="BA109" s="18">
        <v>1836</v>
      </c>
      <c r="EO109" s="18">
        <v>1656</v>
      </c>
    </row>
    <row r="110" spans="1:145">
      <c r="A110" s="18">
        <v>1383</v>
      </c>
      <c r="BA110" s="18">
        <v>1818</v>
      </c>
      <c r="EO110" s="18">
        <v>1653</v>
      </c>
    </row>
    <row r="111" spans="1:145">
      <c r="A111" s="18">
        <v>1384</v>
      </c>
      <c r="BA111" s="18">
        <v>1818</v>
      </c>
      <c r="EO111" s="18">
        <v>1644</v>
      </c>
    </row>
    <row r="112" spans="1:145">
      <c r="A112" s="18">
        <v>1385</v>
      </c>
      <c r="BA112" s="18">
        <v>1818</v>
      </c>
      <c r="EO112" s="18">
        <v>1639</v>
      </c>
    </row>
    <row r="113" spans="1:145">
      <c r="A113" s="18">
        <v>1386</v>
      </c>
      <c r="BA113" s="18">
        <v>1836</v>
      </c>
      <c r="EO113" s="18">
        <v>1557</v>
      </c>
    </row>
    <row r="114" spans="1:145">
      <c r="A114" s="18">
        <v>1387</v>
      </c>
      <c r="BA114" s="18">
        <v>1853</v>
      </c>
      <c r="EO114" s="18">
        <v>1549</v>
      </c>
    </row>
    <row r="115" spans="1:145">
      <c r="A115" s="18">
        <v>1388</v>
      </c>
      <c r="BA115" s="18">
        <v>1871</v>
      </c>
      <c r="EO115" s="18">
        <v>1542</v>
      </c>
    </row>
    <row r="116" spans="1:145">
      <c r="A116" s="18">
        <v>1389</v>
      </c>
      <c r="BA116" s="18">
        <v>1906</v>
      </c>
      <c r="EO116" s="18">
        <v>1554</v>
      </c>
    </row>
    <row r="117" spans="1:145">
      <c r="A117" s="18">
        <v>1390</v>
      </c>
      <c r="BA117" s="18">
        <v>1941</v>
      </c>
      <c r="EO117" s="18">
        <v>1571</v>
      </c>
    </row>
    <row r="118" spans="1:145">
      <c r="A118" s="18">
        <v>1391</v>
      </c>
      <c r="BA118" s="18">
        <v>1941</v>
      </c>
      <c r="EO118" s="18">
        <v>1583</v>
      </c>
    </row>
    <row r="119" spans="1:145">
      <c r="A119" s="18">
        <v>1392</v>
      </c>
      <c r="BA119" s="18">
        <v>1941</v>
      </c>
      <c r="EO119" s="18">
        <v>1597</v>
      </c>
    </row>
    <row r="120" spans="1:145">
      <c r="A120" s="18">
        <v>1393</v>
      </c>
      <c r="BA120" s="18">
        <v>1923</v>
      </c>
      <c r="EO120" s="18">
        <v>1610</v>
      </c>
    </row>
    <row r="121" spans="1:145">
      <c r="A121" s="18">
        <v>1394</v>
      </c>
      <c r="BA121" s="18">
        <v>1923</v>
      </c>
      <c r="EO121" s="18">
        <v>1626</v>
      </c>
    </row>
    <row r="122" spans="1:145">
      <c r="A122" s="18">
        <v>1395</v>
      </c>
      <c r="BA122" s="18">
        <v>1906</v>
      </c>
      <c r="EO122" s="18">
        <v>1637</v>
      </c>
    </row>
    <row r="123" spans="1:145">
      <c r="A123" s="18">
        <v>1396</v>
      </c>
      <c r="BA123" s="18">
        <v>1941</v>
      </c>
      <c r="EO123" s="18">
        <v>1658</v>
      </c>
    </row>
    <row r="124" spans="1:145">
      <c r="A124" s="18">
        <v>1397</v>
      </c>
      <c r="BA124" s="18">
        <v>1923</v>
      </c>
      <c r="EO124" s="18">
        <v>1615</v>
      </c>
    </row>
    <row r="125" spans="1:145">
      <c r="A125" s="18">
        <v>1398</v>
      </c>
      <c r="BA125" s="18">
        <v>1923</v>
      </c>
      <c r="EO125" s="18">
        <v>1629</v>
      </c>
    </row>
    <row r="126" spans="1:145">
      <c r="A126" s="18">
        <v>1399</v>
      </c>
      <c r="BA126" s="18">
        <v>1906</v>
      </c>
      <c r="EO126" s="18">
        <v>1641</v>
      </c>
    </row>
    <row r="127" spans="1:145">
      <c r="A127" s="18">
        <v>1400</v>
      </c>
      <c r="AV127" s="18">
        <v>1278</v>
      </c>
      <c r="AW127" s="18">
        <v>1430</v>
      </c>
      <c r="BA127" s="18">
        <v>1853</v>
      </c>
      <c r="BX127" s="18">
        <v>3568</v>
      </c>
      <c r="DT127" s="18">
        <v>1050</v>
      </c>
      <c r="EO127" s="18">
        <v>1636</v>
      </c>
    </row>
    <row r="128" spans="1:145">
      <c r="A128" s="18">
        <v>1401</v>
      </c>
      <c r="BA128" s="18">
        <v>1836</v>
      </c>
      <c r="EO128" s="18">
        <v>1632</v>
      </c>
    </row>
    <row r="129" spans="1:145">
      <c r="A129" s="18">
        <v>1402</v>
      </c>
      <c r="BA129" s="18">
        <v>1818</v>
      </c>
      <c r="EO129" s="18">
        <v>1629</v>
      </c>
    </row>
    <row r="130" spans="1:145">
      <c r="A130" s="18">
        <v>1403</v>
      </c>
      <c r="BA130" s="18">
        <v>1801</v>
      </c>
      <c r="EO130" s="18">
        <v>1622</v>
      </c>
    </row>
    <row r="131" spans="1:145">
      <c r="A131" s="18">
        <v>1404</v>
      </c>
      <c r="BA131" s="18">
        <v>1783</v>
      </c>
      <c r="EO131" s="18">
        <v>1615</v>
      </c>
    </row>
    <row r="132" spans="1:145">
      <c r="A132" s="18">
        <v>1405</v>
      </c>
      <c r="BA132" s="18">
        <v>1801</v>
      </c>
      <c r="EO132" s="18">
        <v>1605</v>
      </c>
    </row>
    <row r="133" spans="1:145">
      <c r="A133" s="18">
        <v>1406</v>
      </c>
      <c r="BA133" s="18">
        <v>1801</v>
      </c>
      <c r="EO133" s="18">
        <v>1600</v>
      </c>
    </row>
    <row r="134" spans="1:145">
      <c r="A134" s="18">
        <v>1407</v>
      </c>
      <c r="BA134" s="18">
        <v>1818</v>
      </c>
      <c r="EO134" s="18">
        <v>1598</v>
      </c>
    </row>
    <row r="135" spans="1:145">
      <c r="A135" s="18">
        <v>1408</v>
      </c>
      <c r="BA135" s="18">
        <v>1818</v>
      </c>
      <c r="EO135" s="18">
        <v>1593</v>
      </c>
    </row>
    <row r="136" spans="1:145">
      <c r="A136" s="18">
        <v>1409</v>
      </c>
      <c r="BA136" s="18">
        <v>1818</v>
      </c>
      <c r="DT136" s="18">
        <v>982</v>
      </c>
      <c r="EO136" s="18">
        <v>1588</v>
      </c>
    </row>
    <row r="137" spans="1:145">
      <c r="A137" s="18">
        <v>1410</v>
      </c>
      <c r="BA137" s="18">
        <v>1818</v>
      </c>
      <c r="DT137" s="18">
        <v>984</v>
      </c>
      <c r="EO137" s="18">
        <v>1588</v>
      </c>
    </row>
    <row r="138" spans="1:145">
      <c r="A138" s="18">
        <v>1411</v>
      </c>
      <c r="BA138" s="18">
        <v>1818</v>
      </c>
      <c r="DT138" s="18">
        <v>985</v>
      </c>
      <c r="EO138" s="18">
        <v>1590</v>
      </c>
    </row>
    <row r="139" spans="1:145">
      <c r="A139" s="18">
        <v>1412</v>
      </c>
      <c r="BA139" s="18">
        <v>1801</v>
      </c>
      <c r="DT139" s="18">
        <v>987</v>
      </c>
      <c r="EO139" s="18">
        <v>1593</v>
      </c>
    </row>
    <row r="140" spans="1:145">
      <c r="A140" s="18">
        <v>1413</v>
      </c>
      <c r="BA140" s="18">
        <v>1801</v>
      </c>
      <c r="DT140" s="18">
        <v>987</v>
      </c>
      <c r="EO140" s="18">
        <v>1602</v>
      </c>
    </row>
    <row r="141" spans="1:145">
      <c r="A141" s="18">
        <v>1414</v>
      </c>
      <c r="BA141" s="18">
        <v>1801</v>
      </c>
      <c r="DT141" s="18">
        <v>991</v>
      </c>
      <c r="EO141" s="18">
        <v>1610</v>
      </c>
    </row>
    <row r="142" spans="1:145">
      <c r="A142" s="18">
        <v>1415</v>
      </c>
      <c r="BA142" s="18">
        <v>1801</v>
      </c>
      <c r="DT142" s="18">
        <v>1018</v>
      </c>
      <c r="EO142" s="18">
        <v>1608</v>
      </c>
    </row>
    <row r="143" spans="1:145">
      <c r="A143" s="18">
        <v>1416</v>
      </c>
      <c r="BA143" s="18">
        <v>1801</v>
      </c>
      <c r="DT143" s="18">
        <v>1030</v>
      </c>
      <c r="EO143" s="18">
        <v>1615</v>
      </c>
    </row>
    <row r="144" spans="1:145">
      <c r="A144" s="18">
        <v>1417</v>
      </c>
      <c r="BA144" s="18">
        <v>1783</v>
      </c>
      <c r="DT144" s="18">
        <v>1042</v>
      </c>
      <c r="EO144" s="18">
        <v>1714</v>
      </c>
    </row>
    <row r="145" spans="1:145">
      <c r="A145" s="18">
        <v>1418</v>
      </c>
      <c r="BA145" s="18">
        <v>1783</v>
      </c>
      <c r="DT145" s="18">
        <v>1053</v>
      </c>
      <c r="EO145" s="18">
        <v>1440</v>
      </c>
    </row>
    <row r="146" spans="1:145">
      <c r="A146" s="18">
        <v>1419</v>
      </c>
      <c r="BA146" s="18">
        <v>1783</v>
      </c>
      <c r="DT146" s="18">
        <v>1064</v>
      </c>
      <c r="EO146" s="18">
        <v>1474</v>
      </c>
    </row>
    <row r="147" spans="1:145">
      <c r="A147" s="18">
        <v>1420</v>
      </c>
      <c r="BA147" s="18">
        <v>1783</v>
      </c>
      <c r="DT147" s="18">
        <v>1076</v>
      </c>
      <c r="EO147" s="18">
        <v>1441</v>
      </c>
    </row>
    <row r="148" spans="1:145">
      <c r="A148" s="18">
        <v>1421</v>
      </c>
      <c r="BA148" s="18">
        <v>1783</v>
      </c>
      <c r="DT148" s="18">
        <v>1086</v>
      </c>
      <c r="EO148" s="18">
        <v>1445</v>
      </c>
    </row>
    <row r="149" spans="1:145">
      <c r="A149" s="18">
        <v>1422</v>
      </c>
      <c r="BA149" s="18">
        <v>1801</v>
      </c>
      <c r="DT149" s="18">
        <v>1096</v>
      </c>
      <c r="EO149" s="18">
        <v>1477</v>
      </c>
    </row>
    <row r="150" spans="1:145">
      <c r="A150" s="18">
        <v>1423</v>
      </c>
      <c r="BA150" s="18">
        <v>1801</v>
      </c>
      <c r="DT150" s="18">
        <v>1107</v>
      </c>
      <c r="EO150" s="18">
        <v>1539</v>
      </c>
    </row>
    <row r="151" spans="1:145">
      <c r="A151" s="18">
        <v>1424</v>
      </c>
      <c r="BA151" s="18">
        <v>1801</v>
      </c>
      <c r="DT151" s="18">
        <v>1121</v>
      </c>
      <c r="EO151" s="18">
        <v>1443</v>
      </c>
    </row>
    <row r="152" spans="1:145">
      <c r="A152" s="18">
        <v>1425</v>
      </c>
      <c r="BA152" s="18">
        <v>1801</v>
      </c>
      <c r="DT152" s="18">
        <v>1130</v>
      </c>
      <c r="EO152" s="18">
        <v>1617</v>
      </c>
    </row>
    <row r="153" spans="1:145">
      <c r="A153" s="18">
        <v>1426</v>
      </c>
      <c r="BA153" s="18">
        <v>1818</v>
      </c>
      <c r="DT153" s="18">
        <v>1118</v>
      </c>
      <c r="EO153" s="18">
        <v>1540</v>
      </c>
    </row>
    <row r="154" spans="1:145">
      <c r="A154" s="18">
        <v>1427</v>
      </c>
      <c r="BA154" s="18">
        <v>1801</v>
      </c>
      <c r="DT154" s="18">
        <v>1120</v>
      </c>
      <c r="EO154" s="18">
        <v>1528</v>
      </c>
    </row>
    <row r="155" spans="1:145">
      <c r="A155" s="18">
        <v>1428</v>
      </c>
      <c r="BA155" s="18">
        <v>1818</v>
      </c>
      <c r="DT155" s="18">
        <v>1121</v>
      </c>
      <c r="EO155" s="18">
        <v>1501</v>
      </c>
    </row>
    <row r="156" spans="1:145">
      <c r="A156" s="18">
        <v>1429</v>
      </c>
      <c r="BA156" s="18">
        <v>1818</v>
      </c>
      <c r="DT156" s="18">
        <v>1119</v>
      </c>
      <c r="EO156" s="18">
        <v>1527</v>
      </c>
    </row>
    <row r="157" spans="1:145">
      <c r="A157" s="18">
        <v>1430</v>
      </c>
      <c r="BA157" s="18">
        <v>1818</v>
      </c>
      <c r="DT157" s="18">
        <v>1118</v>
      </c>
      <c r="EO157" s="18">
        <v>1574</v>
      </c>
    </row>
    <row r="158" spans="1:145">
      <c r="A158" s="18">
        <v>1431</v>
      </c>
      <c r="BA158" s="18">
        <v>1836</v>
      </c>
      <c r="DT158" s="18">
        <v>1116</v>
      </c>
      <c r="EO158" s="18">
        <v>1458</v>
      </c>
    </row>
    <row r="159" spans="1:145">
      <c r="A159" s="18">
        <v>1432</v>
      </c>
      <c r="BA159" s="18">
        <v>1836</v>
      </c>
      <c r="DT159" s="18">
        <v>1112</v>
      </c>
      <c r="EO159" s="18">
        <v>1433</v>
      </c>
    </row>
    <row r="160" spans="1:145">
      <c r="A160" s="18">
        <v>1433</v>
      </c>
      <c r="BA160" s="18">
        <v>1836</v>
      </c>
      <c r="DT160" s="18">
        <v>1108</v>
      </c>
      <c r="EO160" s="18">
        <v>1407</v>
      </c>
    </row>
    <row r="161" spans="1:145">
      <c r="A161" s="18">
        <v>1434</v>
      </c>
      <c r="BA161" s="18">
        <v>1836</v>
      </c>
      <c r="DT161" s="18">
        <v>1104</v>
      </c>
      <c r="EO161" s="18">
        <v>1405</v>
      </c>
    </row>
    <row r="162" spans="1:145">
      <c r="A162" s="18">
        <v>1435</v>
      </c>
      <c r="BA162" s="18">
        <v>1836</v>
      </c>
      <c r="DT162" s="18">
        <v>1095</v>
      </c>
      <c r="EO162" s="18">
        <v>1317</v>
      </c>
    </row>
    <row r="163" spans="1:145">
      <c r="A163" s="18">
        <v>1436</v>
      </c>
      <c r="BA163" s="18">
        <v>1836</v>
      </c>
      <c r="DT163" s="18">
        <v>1086</v>
      </c>
      <c r="EO163" s="18">
        <v>1281</v>
      </c>
    </row>
    <row r="164" spans="1:145">
      <c r="A164" s="18">
        <v>1437</v>
      </c>
      <c r="BA164" s="18">
        <v>1853</v>
      </c>
      <c r="DT164" s="18">
        <v>1076</v>
      </c>
      <c r="EO164" s="18">
        <v>1284</v>
      </c>
    </row>
    <row r="165" spans="1:145">
      <c r="A165" s="18">
        <v>1438</v>
      </c>
      <c r="BA165" s="18">
        <v>1853</v>
      </c>
      <c r="DT165" s="18">
        <v>1063</v>
      </c>
      <c r="EO165" s="18">
        <v>1347</v>
      </c>
    </row>
    <row r="166" spans="1:145">
      <c r="A166" s="18">
        <v>1439</v>
      </c>
      <c r="BA166" s="18">
        <v>1853</v>
      </c>
      <c r="DT166" s="18">
        <v>1051</v>
      </c>
      <c r="EO166" s="18">
        <v>1347</v>
      </c>
    </row>
    <row r="167" spans="1:145">
      <c r="A167" s="18">
        <v>1440</v>
      </c>
      <c r="BA167" s="18">
        <v>1853</v>
      </c>
      <c r="DT167" s="18">
        <v>1042</v>
      </c>
      <c r="EO167" s="18">
        <v>1324</v>
      </c>
    </row>
    <row r="168" spans="1:145">
      <c r="A168" s="18">
        <v>1441</v>
      </c>
      <c r="BA168" s="18">
        <v>1853</v>
      </c>
      <c r="DT168" s="18">
        <v>1032</v>
      </c>
      <c r="EO168" s="18">
        <v>1354</v>
      </c>
    </row>
    <row r="169" spans="1:145">
      <c r="A169" s="18">
        <v>1442</v>
      </c>
      <c r="BA169" s="18">
        <v>1853</v>
      </c>
      <c r="DT169" s="18">
        <v>1023</v>
      </c>
      <c r="EO169" s="18">
        <v>1385</v>
      </c>
    </row>
    <row r="170" spans="1:145">
      <c r="A170" s="18">
        <v>1443</v>
      </c>
      <c r="BA170" s="18">
        <v>1871</v>
      </c>
      <c r="DT170" s="18">
        <v>1016</v>
      </c>
      <c r="EO170" s="18">
        <v>1376</v>
      </c>
    </row>
    <row r="171" spans="1:145">
      <c r="A171" s="18">
        <v>1444</v>
      </c>
      <c r="BA171" s="18">
        <v>1871</v>
      </c>
      <c r="DT171" s="18">
        <v>1009</v>
      </c>
      <c r="EO171" s="18">
        <v>1419</v>
      </c>
    </row>
    <row r="172" spans="1:145">
      <c r="A172" s="18">
        <v>1445</v>
      </c>
      <c r="BA172" s="18">
        <v>1871</v>
      </c>
      <c r="DT172" s="18">
        <v>1002</v>
      </c>
      <c r="EO172" s="18">
        <v>1417</v>
      </c>
    </row>
    <row r="173" spans="1:145">
      <c r="A173" s="18">
        <v>1446</v>
      </c>
      <c r="BA173" s="18">
        <v>1871</v>
      </c>
      <c r="DT173" s="18">
        <v>998</v>
      </c>
      <c r="EO173" s="18">
        <v>1395</v>
      </c>
    </row>
    <row r="174" spans="1:145">
      <c r="A174" s="18">
        <v>1447</v>
      </c>
      <c r="BA174" s="18">
        <v>1888</v>
      </c>
      <c r="DT174" s="18">
        <v>993</v>
      </c>
      <c r="EO174" s="18">
        <v>1286</v>
      </c>
    </row>
    <row r="175" spans="1:145">
      <c r="A175" s="18">
        <v>1448</v>
      </c>
      <c r="BA175" s="18">
        <v>1871</v>
      </c>
      <c r="DT175" s="18">
        <v>993</v>
      </c>
      <c r="EO175" s="18">
        <v>1243</v>
      </c>
    </row>
    <row r="176" spans="1:145">
      <c r="A176" s="18">
        <v>1449</v>
      </c>
      <c r="BA176" s="18">
        <v>1871</v>
      </c>
      <c r="DT176" s="18">
        <v>994</v>
      </c>
      <c r="EO176" s="18">
        <v>1728</v>
      </c>
    </row>
    <row r="177" spans="1:156">
      <c r="A177" s="18">
        <v>1450</v>
      </c>
      <c r="BA177" s="18">
        <v>1871</v>
      </c>
      <c r="CA177" s="18">
        <v>829</v>
      </c>
      <c r="DT177" s="18">
        <v>995</v>
      </c>
      <c r="EO177" s="18">
        <v>1651</v>
      </c>
      <c r="EZ177" s="18">
        <v>858</v>
      </c>
    </row>
    <row r="178" spans="1:156">
      <c r="A178" s="18">
        <v>1451</v>
      </c>
      <c r="BA178" s="18">
        <v>1871</v>
      </c>
      <c r="DT178" s="18">
        <v>996</v>
      </c>
      <c r="EO178" s="18">
        <v>1472</v>
      </c>
    </row>
    <row r="179" spans="1:156">
      <c r="A179" s="18">
        <v>1452</v>
      </c>
      <c r="BA179" s="18">
        <v>1853</v>
      </c>
      <c r="DT179" s="18">
        <v>997</v>
      </c>
      <c r="EO179" s="18">
        <v>1510</v>
      </c>
    </row>
    <row r="180" spans="1:156">
      <c r="A180" s="18">
        <v>1453</v>
      </c>
      <c r="BA180" s="18">
        <v>1871</v>
      </c>
      <c r="DT180" s="18">
        <v>998</v>
      </c>
      <c r="EO180" s="18">
        <v>1438</v>
      </c>
    </row>
    <row r="181" spans="1:156">
      <c r="A181" s="18">
        <v>1454</v>
      </c>
      <c r="BA181" s="18">
        <v>1853</v>
      </c>
      <c r="DT181" s="18">
        <v>999</v>
      </c>
      <c r="EO181" s="18">
        <v>1279</v>
      </c>
    </row>
    <row r="182" spans="1:156">
      <c r="A182" s="18">
        <v>1455</v>
      </c>
      <c r="BA182" s="18">
        <v>1853</v>
      </c>
      <c r="DT182" s="18">
        <v>999</v>
      </c>
      <c r="EO182" s="18">
        <v>1521</v>
      </c>
    </row>
    <row r="183" spans="1:156">
      <c r="A183" s="18">
        <v>1456</v>
      </c>
      <c r="BA183" s="18">
        <v>1836</v>
      </c>
      <c r="DT183" s="18">
        <v>988</v>
      </c>
      <c r="EO183" s="18">
        <v>2315</v>
      </c>
    </row>
    <row r="184" spans="1:156">
      <c r="A184" s="18">
        <v>1457</v>
      </c>
      <c r="BA184" s="18">
        <v>1836</v>
      </c>
      <c r="DT184" s="18">
        <v>977</v>
      </c>
      <c r="EO184" s="18">
        <v>2287</v>
      </c>
    </row>
    <row r="185" spans="1:156">
      <c r="A185" s="18">
        <v>1458</v>
      </c>
      <c r="BA185" s="18">
        <v>1818</v>
      </c>
      <c r="DT185" s="18">
        <v>965</v>
      </c>
      <c r="EO185" s="18">
        <v>1869</v>
      </c>
    </row>
    <row r="186" spans="1:156">
      <c r="A186" s="18">
        <v>1459</v>
      </c>
      <c r="BA186" s="18">
        <v>1818</v>
      </c>
      <c r="DT186" s="18">
        <v>953</v>
      </c>
      <c r="EO186" s="18">
        <v>1893</v>
      </c>
    </row>
    <row r="187" spans="1:156">
      <c r="A187" s="18">
        <v>1460</v>
      </c>
      <c r="BA187" s="18">
        <v>1801</v>
      </c>
      <c r="DT187" s="18">
        <v>941</v>
      </c>
      <c r="EO187" s="18">
        <v>1791</v>
      </c>
    </row>
    <row r="188" spans="1:156">
      <c r="A188" s="18">
        <v>1461</v>
      </c>
      <c r="BA188" s="18">
        <v>1783</v>
      </c>
      <c r="DT188" s="18">
        <v>929</v>
      </c>
      <c r="EO188" s="18">
        <v>1810</v>
      </c>
    </row>
    <row r="189" spans="1:156">
      <c r="A189" s="18">
        <v>1462</v>
      </c>
      <c r="BA189" s="18">
        <v>1783</v>
      </c>
      <c r="DT189" s="18">
        <v>916</v>
      </c>
      <c r="EO189" s="18">
        <v>1864</v>
      </c>
    </row>
    <row r="190" spans="1:156">
      <c r="A190" s="18">
        <v>1463</v>
      </c>
      <c r="BA190" s="18">
        <v>1766</v>
      </c>
      <c r="DT190" s="18">
        <v>904</v>
      </c>
      <c r="EO190" s="18">
        <v>2055</v>
      </c>
    </row>
    <row r="191" spans="1:156">
      <c r="A191" s="18">
        <v>1464</v>
      </c>
      <c r="BA191" s="18">
        <v>1766</v>
      </c>
      <c r="DT191" s="18">
        <v>891</v>
      </c>
      <c r="EO191" s="18">
        <v>1982</v>
      </c>
    </row>
    <row r="192" spans="1:156">
      <c r="A192" s="18">
        <v>1465</v>
      </c>
      <c r="BA192" s="18">
        <v>1766</v>
      </c>
      <c r="DT192" s="18">
        <v>878</v>
      </c>
      <c r="EO192" s="18">
        <v>1912</v>
      </c>
    </row>
    <row r="193" spans="1:145">
      <c r="A193" s="18">
        <v>1466</v>
      </c>
      <c r="BA193" s="18">
        <v>1766</v>
      </c>
      <c r="DT193" s="18">
        <v>866</v>
      </c>
      <c r="EO193" s="18">
        <v>1985</v>
      </c>
    </row>
    <row r="194" spans="1:145">
      <c r="A194" s="18">
        <v>1467</v>
      </c>
      <c r="BA194" s="18">
        <v>1766</v>
      </c>
      <c r="DT194" s="18">
        <v>867</v>
      </c>
      <c r="EO194" s="18">
        <v>2088</v>
      </c>
    </row>
    <row r="195" spans="1:145">
      <c r="A195" s="18">
        <v>1468</v>
      </c>
      <c r="BA195" s="18">
        <v>1766</v>
      </c>
      <c r="DT195" s="18">
        <v>867</v>
      </c>
      <c r="EO195" s="18">
        <v>2398</v>
      </c>
    </row>
    <row r="196" spans="1:145">
      <c r="A196" s="18">
        <v>1469</v>
      </c>
      <c r="BA196" s="18">
        <v>1783</v>
      </c>
      <c r="DT196" s="18">
        <v>868</v>
      </c>
      <c r="EO196" s="18">
        <v>1521</v>
      </c>
    </row>
    <row r="197" spans="1:145">
      <c r="A197" s="18">
        <v>1470</v>
      </c>
      <c r="BA197" s="18">
        <v>1783</v>
      </c>
      <c r="DT197" s="18">
        <v>868</v>
      </c>
      <c r="EO197" s="18">
        <v>1620</v>
      </c>
    </row>
    <row r="198" spans="1:145">
      <c r="A198" s="18">
        <v>1471</v>
      </c>
      <c r="BA198" s="18">
        <v>1801</v>
      </c>
      <c r="DT198" s="18">
        <v>867</v>
      </c>
      <c r="EO198" s="18">
        <v>1921</v>
      </c>
    </row>
    <row r="199" spans="1:145">
      <c r="A199" s="18">
        <v>1472</v>
      </c>
      <c r="BA199" s="18">
        <v>1836</v>
      </c>
      <c r="DT199" s="18">
        <v>870</v>
      </c>
      <c r="EO199" s="18">
        <v>1806</v>
      </c>
    </row>
    <row r="200" spans="1:145">
      <c r="A200" s="18">
        <v>1473</v>
      </c>
      <c r="BA200" s="18">
        <v>1836</v>
      </c>
      <c r="DT200" s="18">
        <v>879</v>
      </c>
      <c r="EO200" s="18">
        <v>1639</v>
      </c>
    </row>
    <row r="201" spans="1:145">
      <c r="A201" s="18">
        <v>1474</v>
      </c>
      <c r="BA201" s="18">
        <v>1818</v>
      </c>
      <c r="DT201" s="18">
        <v>889</v>
      </c>
      <c r="EO201" s="18">
        <v>1404</v>
      </c>
    </row>
    <row r="202" spans="1:145">
      <c r="A202" s="18">
        <v>1475</v>
      </c>
      <c r="BA202" s="18">
        <v>1801</v>
      </c>
      <c r="DT202" s="18">
        <v>898</v>
      </c>
      <c r="EO202" s="18">
        <v>1448</v>
      </c>
    </row>
    <row r="203" spans="1:145">
      <c r="A203" s="18">
        <v>1476</v>
      </c>
      <c r="BA203" s="18">
        <v>1766</v>
      </c>
      <c r="DT203" s="18">
        <v>906</v>
      </c>
      <c r="EO203" s="18">
        <v>1378</v>
      </c>
    </row>
    <row r="204" spans="1:145">
      <c r="A204" s="18">
        <v>1477</v>
      </c>
      <c r="BA204" s="18">
        <v>1731</v>
      </c>
      <c r="DT204" s="18">
        <v>919</v>
      </c>
      <c r="EO204" s="18">
        <v>1511</v>
      </c>
    </row>
    <row r="205" spans="1:145">
      <c r="A205" s="18">
        <v>1478</v>
      </c>
      <c r="BA205" s="18">
        <v>1731</v>
      </c>
      <c r="DT205" s="18">
        <v>927</v>
      </c>
      <c r="EO205" s="18">
        <v>1491</v>
      </c>
    </row>
    <row r="206" spans="1:145">
      <c r="A206" s="18">
        <v>1479</v>
      </c>
      <c r="BA206" s="18">
        <v>1713</v>
      </c>
      <c r="DT206" s="18">
        <v>932</v>
      </c>
      <c r="EO206" s="18">
        <v>1433</v>
      </c>
    </row>
    <row r="207" spans="1:145">
      <c r="A207" s="18">
        <v>1480</v>
      </c>
      <c r="BA207" s="18">
        <v>1731</v>
      </c>
      <c r="DT207" s="18">
        <v>940</v>
      </c>
      <c r="EO207" s="18">
        <v>1448</v>
      </c>
    </row>
    <row r="208" spans="1:145">
      <c r="A208" s="18">
        <v>1481</v>
      </c>
      <c r="BA208" s="18">
        <v>1731</v>
      </c>
      <c r="DT208" s="18">
        <v>951</v>
      </c>
      <c r="EO208" s="18">
        <v>1684</v>
      </c>
    </row>
    <row r="209" spans="1:145">
      <c r="A209" s="18">
        <v>1482</v>
      </c>
      <c r="BA209" s="18">
        <v>1766</v>
      </c>
      <c r="DT209" s="18">
        <v>970</v>
      </c>
      <c r="EO209" s="18">
        <v>1774</v>
      </c>
    </row>
    <row r="210" spans="1:145">
      <c r="A210" s="18">
        <v>1483</v>
      </c>
      <c r="BA210" s="18">
        <v>1766</v>
      </c>
      <c r="DT210" s="18">
        <v>965</v>
      </c>
      <c r="EO210" s="18">
        <v>1760</v>
      </c>
    </row>
    <row r="211" spans="1:145">
      <c r="A211" s="18">
        <v>1484</v>
      </c>
      <c r="BA211" s="18">
        <v>1783</v>
      </c>
      <c r="DT211" s="18">
        <v>953</v>
      </c>
      <c r="EO211" s="18">
        <v>1760</v>
      </c>
    </row>
    <row r="212" spans="1:145">
      <c r="A212" s="18">
        <v>1485</v>
      </c>
      <c r="BA212" s="18">
        <v>1783</v>
      </c>
      <c r="DT212" s="18">
        <v>945</v>
      </c>
      <c r="EO212" s="18">
        <v>1762</v>
      </c>
    </row>
    <row r="213" spans="1:145">
      <c r="A213" s="18">
        <v>1486</v>
      </c>
      <c r="BA213" s="18">
        <v>1783</v>
      </c>
      <c r="DT213" s="18">
        <v>932</v>
      </c>
      <c r="EO213" s="18">
        <v>1658</v>
      </c>
    </row>
    <row r="214" spans="1:145">
      <c r="A214" s="18">
        <v>1487</v>
      </c>
      <c r="BA214" s="18">
        <v>1801</v>
      </c>
      <c r="DT214" s="18">
        <v>928</v>
      </c>
      <c r="EO214" s="18">
        <v>1678</v>
      </c>
    </row>
    <row r="215" spans="1:145">
      <c r="A215" s="18">
        <v>1488</v>
      </c>
      <c r="BA215" s="18">
        <v>1801</v>
      </c>
      <c r="DT215" s="18">
        <v>928</v>
      </c>
      <c r="EO215" s="18">
        <v>1678</v>
      </c>
    </row>
    <row r="216" spans="1:145">
      <c r="A216" s="18">
        <v>1489</v>
      </c>
      <c r="BA216" s="18">
        <v>1801</v>
      </c>
      <c r="DT216" s="18">
        <v>924</v>
      </c>
      <c r="EO216" s="18">
        <v>1699</v>
      </c>
    </row>
    <row r="217" spans="1:145">
      <c r="A217" s="18">
        <v>1490</v>
      </c>
      <c r="BA217" s="18">
        <v>1801</v>
      </c>
      <c r="DT217" s="18">
        <v>928</v>
      </c>
      <c r="EO217" s="18">
        <v>1593</v>
      </c>
    </row>
    <row r="218" spans="1:145">
      <c r="A218" s="18">
        <v>1491</v>
      </c>
      <c r="BA218" s="18">
        <v>1801</v>
      </c>
      <c r="DT218" s="18">
        <v>928</v>
      </c>
      <c r="EO218" s="18">
        <v>1827</v>
      </c>
    </row>
    <row r="219" spans="1:145">
      <c r="A219" s="18">
        <v>1492</v>
      </c>
      <c r="BA219" s="18">
        <v>1801</v>
      </c>
      <c r="DT219" s="18">
        <v>933</v>
      </c>
      <c r="EO219" s="18">
        <v>1883</v>
      </c>
    </row>
    <row r="220" spans="1:145">
      <c r="A220" s="18">
        <v>1493</v>
      </c>
      <c r="BA220" s="18">
        <v>1801</v>
      </c>
      <c r="DT220" s="18">
        <v>929</v>
      </c>
      <c r="EO220" s="18">
        <v>1912</v>
      </c>
    </row>
    <row r="221" spans="1:145">
      <c r="A221" s="18">
        <v>1494</v>
      </c>
      <c r="BA221" s="18">
        <v>1783</v>
      </c>
      <c r="DT221" s="18">
        <v>951</v>
      </c>
      <c r="EO221" s="18">
        <v>1591</v>
      </c>
    </row>
    <row r="222" spans="1:145">
      <c r="A222" s="18">
        <v>1495</v>
      </c>
      <c r="BA222" s="18">
        <v>1783</v>
      </c>
      <c r="DT222" s="18">
        <v>971</v>
      </c>
      <c r="EO222" s="18">
        <v>1547</v>
      </c>
    </row>
    <row r="223" spans="1:145">
      <c r="A223" s="18">
        <v>1496</v>
      </c>
      <c r="BA223" s="18">
        <v>1783</v>
      </c>
      <c r="DT223" s="18">
        <v>986</v>
      </c>
      <c r="EO223" s="18">
        <v>1515</v>
      </c>
    </row>
    <row r="224" spans="1:145">
      <c r="A224" s="18">
        <v>1497</v>
      </c>
      <c r="BA224" s="18">
        <v>1783</v>
      </c>
      <c r="DT224" s="18">
        <v>1009</v>
      </c>
      <c r="EO224" s="18">
        <v>1477</v>
      </c>
    </row>
    <row r="225" spans="1:156">
      <c r="A225" s="18">
        <v>1498</v>
      </c>
      <c r="BA225" s="18">
        <v>1783</v>
      </c>
      <c r="DT225" s="18">
        <v>1022</v>
      </c>
      <c r="EO225" s="18">
        <v>1457</v>
      </c>
    </row>
    <row r="226" spans="1:156">
      <c r="A226" s="18">
        <v>1499</v>
      </c>
      <c r="BA226" s="18">
        <v>1766</v>
      </c>
      <c r="DT226" s="18">
        <v>1023</v>
      </c>
      <c r="EO226" s="18">
        <v>1503</v>
      </c>
    </row>
    <row r="227" spans="1:156">
      <c r="A227" s="18">
        <v>1500</v>
      </c>
      <c r="L227" s="18">
        <v>2407</v>
      </c>
      <c r="AO227" s="18">
        <v>2315</v>
      </c>
      <c r="AV227" s="18">
        <v>1190</v>
      </c>
      <c r="AW227" s="18">
        <v>1477</v>
      </c>
      <c r="BA227" s="18">
        <v>1748</v>
      </c>
      <c r="BX227" s="18">
        <v>3125</v>
      </c>
      <c r="DT227" s="18">
        <v>1036</v>
      </c>
      <c r="EO227" s="18">
        <v>1864</v>
      </c>
      <c r="EZ227" s="18">
        <v>844</v>
      </c>
    </row>
    <row r="228" spans="1:156">
      <c r="A228" s="18">
        <v>1501</v>
      </c>
      <c r="BA228" s="18">
        <v>1766</v>
      </c>
      <c r="DT228" s="18">
        <v>1162</v>
      </c>
      <c r="EO228" s="18">
        <v>1938</v>
      </c>
    </row>
    <row r="229" spans="1:156">
      <c r="A229" s="18">
        <v>1502</v>
      </c>
      <c r="BA229" s="18">
        <v>1748</v>
      </c>
      <c r="DT229" s="18">
        <v>1171</v>
      </c>
      <c r="EO229" s="18">
        <v>1742</v>
      </c>
    </row>
    <row r="230" spans="1:156">
      <c r="A230" s="18">
        <v>1503</v>
      </c>
      <c r="BA230" s="18">
        <v>1731</v>
      </c>
      <c r="DT230" s="18">
        <v>1158</v>
      </c>
      <c r="EO230" s="18">
        <v>1566</v>
      </c>
    </row>
    <row r="231" spans="1:156">
      <c r="A231" s="18">
        <v>1504</v>
      </c>
      <c r="BA231" s="18">
        <v>1731</v>
      </c>
      <c r="DT231" s="18">
        <v>1133</v>
      </c>
      <c r="EO231" s="18">
        <v>2272</v>
      </c>
    </row>
    <row r="232" spans="1:156">
      <c r="A232" s="18">
        <v>1505</v>
      </c>
      <c r="BA232" s="18">
        <v>1731</v>
      </c>
      <c r="DT232" s="18">
        <v>1135</v>
      </c>
      <c r="EO232" s="18">
        <v>1927</v>
      </c>
    </row>
    <row r="233" spans="1:156">
      <c r="A233" s="18">
        <v>1506</v>
      </c>
      <c r="BA233" s="18">
        <v>1713</v>
      </c>
      <c r="DT233" s="18">
        <v>1139</v>
      </c>
      <c r="EO233" s="18">
        <v>2098</v>
      </c>
    </row>
    <row r="234" spans="1:156">
      <c r="A234" s="18">
        <v>1507</v>
      </c>
      <c r="BA234" s="18">
        <v>1713</v>
      </c>
      <c r="DT234" s="18">
        <v>1141</v>
      </c>
      <c r="EO234" s="18">
        <v>1892</v>
      </c>
    </row>
    <row r="235" spans="1:156">
      <c r="A235" s="18">
        <v>1508</v>
      </c>
      <c r="BA235" s="18">
        <v>1731</v>
      </c>
      <c r="DT235" s="18">
        <v>1145</v>
      </c>
      <c r="EO235" s="18">
        <v>2402</v>
      </c>
    </row>
    <row r="236" spans="1:156">
      <c r="A236" s="18">
        <v>1509</v>
      </c>
      <c r="BA236" s="18">
        <v>1713</v>
      </c>
      <c r="DT236" s="18">
        <v>1149</v>
      </c>
      <c r="EO236" s="18">
        <v>2724</v>
      </c>
    </row>
    <row r="237" spans="1:156">
      <c r="A237" s="18">
        <v>1510</v>
      </c>
      <c r="BA237" s="18">
        <v>1713</v>
      </c>
      <c r="DT237" s="18">
        <v>1157</v>
      </c>
      <c r="EO237" s="18">
        <v>2391</v>
      </c>
    </row>
    <row r="238" spans="1:156">
      <c r="A238" s="18">
        <v>1511</v>
      </c>
      <c r="BA238" s="18">
        <v>1713</v>
      </c>
      <c r="DT238" s="18">
        <v>1162</v>
      </c>
      <c r="EO238" s="18">
        <v>2359</v>
      </c>
    </row>
    <row r="239" spans="1:156">
      <c r="A239" s="18">
        <v>1512</v>
      </c>
      <c r="BA239" s="18">
        <v>1713</v>
      </c>
      <c r="DT239" s="18">
        <v>1161</v>
      </c>
      <c r="EO239" s="18">
        <v>2105</v>
      </c>
    </row>
    <row r="240" spans="1:156">
      <c r="A240" s="18">
        <v>1513</v>
      </c>
      <c r="BA240" s="18">
        <v>1696</v>
      </c>
      <c r="DT240" s="18">
        <v>1163</v>
      </c>
      <c r="EO240" s="18">
        <v>2159</v>
      </c>
    </row>
    <row r="241" spans="1:145">
      <c r="A241" s="18">
        <v>1514</v>
      </c>
      <c r="BA241" s="18">
        <v>1696</v>
      </c>
      <c r="DT241" s="18">
        <v>1184</v>
      </c>
      <c r="EO241" s="18">
        <v>1832</v>
      </c>
    </row>
    <row r="242" spans="1:145">
      <c r="A242" s="18">
        <v>1515</v>
      </c>
      <c r="BA242" s="18">
        <v>1696</v>
      </c>
      <c r="DT242" s="18">
        <v>1186</v>
      </c>
      <c r="EO242" s="18">
        <v>1885</v>
      </c>
    </row>
    <row r="243" spans="1:145">
      <c r="A243" s="18">
        <v>1516</v>
      </c>
      <c r="BA243" s="18">
        <v>1696</v>
      </c>
      <c r="DT243" s="18">
        <v>1188</v>
      </c>
      <c r="EO243" s="18">
        <v>1813</v>
      </c>
    </row>
    <row r="244" spans="1:145">
      <c r="A244" s="18">
        <v>1517</v>
      </c>
      <c r="BA244" s="18">
        <v>1678</v>
      </c>
      <c r="DT244" s="18">
        <v>1191</v>
      </c>
      <c r="EO244" s="18">
        <v>2062</v>
      </c>
    </row>
    <row r="245" spans="1:145">
      <c r="A245" s="18">
        <v>1518</v>
      </c>
      <c r="BA245" s="18">
        <v>1696</v>
      </c>
      <c r="DT245" s="18">
        <v>1191</v>
      </c>
      <c r="EO245" s="18">
        <v>1927</v>
      </c>
    </row>
    <row r="246" spans="1:145">
      <c r="A246" s="18">
        <v>1519</v>
      </c>
      <c r="BA246" s="18">
        <v>1696</v>
      </c>
      <c r="DT246" s="18">
        <v>1191</v>
      </c>
      <c r="EO246" s="18">
        <v>2402</v>
      </c>
    </row>
    <row r="247" spans="1:145">
      <c r="A247" s="18">
        <v>1520</v>
      </c>
      <c r="BA247" s="18">
        <v>1696</v>
      </c>
      <c r="DT247" s="18">
        <v>1199</v>
      </c>
      <c r="EO247" s="18">
        <v>2564</v>
      </c>
    </row>
    <row r="248" spans="1:145">
      <c r="A248" s="18">
        <v>1521</v>
      </c>
      <c r="BA248" s="18">
        <v>1696</v>
      </c>
      <c r="DT248" s="18">
        <v>1199</v>
      </c>
      <c r="EO248" s="18">
        <v>2323</v>
      </c>
    </row>
    <row r="249" spans="1:145">
      <c r="A249" s="18">
        <v>1522</v>
      </c>
      <c r="BA249" s="18">
        <v>1696</v>
      </c>
      <c r="DT249" s="18">
        <v>1198</v>
      </c>
      <c r="EO249" s="18">
        <v>2386</v>
      </c>
    </row>
    <row r="250" spans="1:145">
      <c r="A250" s="18">
        <v>1523</v>
      </c>
      <c r="BA250" s="18">
        <v>1696</v>
      </c>
      <c r="DT250" s="18">
        <v>1197</v>
      </c>
      <c r="EO250" s="18">
        <v>2311</v>
      </c>
    </row>
    <row r="251" spans="1:145">
      <c r="A251" s="18">
        <v>1524</v>
      </c>
      <c r="BA251" s="18">
        <v>1696</v>
      </c>
      <c r="DT251" s="18">
        <v>1194</v>
      </c>
      <c r="EO251" s="18">
        <v>1394</v>
      </c>
    </row>
    <row r="252" spans="1:145">
      <c r="A252" s="18">
        <v>1525</v>
      </c>
      <c r="BA252" s="18">
        <v>1696</v>
      </c>
      <c r="DT252" s="18">
        <v>1190</v>
      </c>
      <c r="EO252" s="18">
        <v>1624</v>
      </c>
    </row>
    <row r="253" spans="1:145">
      <c r="A253" s="18">
        <v>1526</v>
      </c>
      <c r="BA253" s="18">
        <v>1696</v>
      </c>
      <c r="DT253" s="18">
        <v>1183</v>
      </c>
      <c r="EO253" s="18">
        <v>1610</v>
      </c>
    </row>
    <row r="254" spans="1:145">
      <c r="A254" s="18">
        <v>1527</v>
      </c>
      <c r="BA254" s="18">
        <v>1696</v>
      </c>
      <c r="DT254" s="18">
        <v>1181</v>
      </c>
      <c r="EO254" s="18">
        <v>1921</v>
      </c>
    </row>
    <row r="255" spans="1:145">
      <c r="A255" s="18">
        <v>1528</v>
      </c>
      <c r="BA255" s="18">
        <v>1696</v>
      </c>
      <c r="DT255" s="18">
        <v>1182</v>
      </c>
      <c r="EO255" s="18">
        <v>2054</v>
      </c>
    </row>
    <row r="256" spans="1:145">
      <c r="A256" s="18">
        <v>1529</v>
      </c>
      <c r="BA256" s="18">
        <v>1696</v>
      </c>
      <c r="DT256" s="18">
        <v>1182</v>
      </c>
      <c r="EO256" s="18">
        <v>1869</v>
      </c>
    </row>
    <row r="257" spans="1:145">
      <c r="A257" s="18">
        <v>1530</v>
      </c>
      <c r="BA257" s="18">
        <v>1696</v>
      </c>
      <c r="DT257" s="18">
        <v>1174</v>
      </c>
      <c r="DW257" s="18">
        <v>1284</v>
      </c>
      <c r="EO257" s="18">
        <v>1655</v>
      </c>
    </row>
    <row r="258" spans="1:145">
      <c r="A258" s="18">
        <v>1531</v>
      </c>
      <c r="BA258" s="18">
        <v>1696</v>
      </c>
      <c r="DT258" s="18">
        <v>1168</v>
      </c>
      <c r="DW258" s="18">
        <v>1249</v>
      </c>
      <c r="EO258" s="18">
        <v>1788</v>
      </c>
    </row>
    <row r="259" spans="1:145">
      <c r="A259" s="18">
        <v>1532</v>
      </c>
      <c r="BA259" s="18">
        <v>1696</v>
      </c>
      <c r="DT259" s="18">
        <v>1157</v>
      </c>
      <c r="DW259" s="18">
        <v>1196</v>
      </c>
      <c r="EO259" s="18">
        <v>1905</v>
      </c>
    </row>
    <row r="260" spans="1:145">
      <c r="A260" s="18">
        <v>1533</v>
      </c>
      <c r="BA260" s="18">
        <v>1696</v>
      </c>
      <c r="DT260" s="18">
        <v>1154</v>
      </c>
      <c r="DW260" s="18">
        <v>1473</v>
      </c>
      <c r="EO260" s="18">
        <v>1568</v>
      </c>
    </row>
    <row r="261" spans="1:145">
      <c r="A261" s="18">
        <v>1534</v>
      </c>
      <c r="BA261" s="18">
        <v>1696</v>
      </c>
      <c r="DT261" s="18">
        <v>1150</v>
      </c>
      <c r="DW261" s="18">
        <v>1335</v>
      </c>
      <c r="EO261" s="18">
        <v>1579</v>
      </c>
    </row>
    <row r="262" spans="1:145">
      <c r="A262" s="18">
        <v>1535</v>
      </c>
      <c r="BA262" s="18">
        <v>1696</v>
      </c>
      <c r="DT262" s="18">
        <v>1146</v>
      </c>
      <c r="DW262" s="18">
        <v>1366</v>
      </c>
      <c r="EO262" s="18">
        <v>1487</v>
      </c>
    </row>
    <row r="263" spans="1:145">
      <c r="A263" s="18">
        <v>1536</v>
      </c>
      <c r="BA263" s="18">
        <v>1696</v>
      </c>
      <c r="DT263" s="18">
        <v>1160</v>
      </c>
      <c r="DW263" s="18">
        <v>1484</v>
      </c>
      <c r="EO263" s="18">
        <v>1602</v>
      </c>
    </row>
    <row r="264" spans="1:145">
      <c r="A264" s="18">
        <v>1537</v>
      </c>
      <c r="BA264" s="18">
        <v>1696</v>
      </c>
      <c r="DT264" s="18">
        <v>1175</v>
      </c>
      <c r="DW264" s="18">
        <v>1238</v>
      </c>
      <c r="EO264" s="18">
        <v>1644</v>
      </c>
    </row>
    <row r="265" spans="1:145">
      <c r="A265" s="18">
        <v>1538</v>
      </c>
      <c r="BA265" s="18">
        <v>1661</v>
      </c>
      <c r="DT265" s="18">
        <v>1182</v>
      </c>
      <c r="DW265" s="18">
        <v>1227</v>
      </c>
      <c r="EO265" s="18">
        <v>1678</v>
      </c>
    </row>
    <row r="266" spans="1:145">
      <c r="A266" s="18">
        <v>1539</v>
      </c>
      <c r="BA266" s="18">
        <v>1643</v>
      </c>
      <c r="DT266" s="18">
        <v>1185</v>
      </c>
      <c r="DW266" s="18">
        <v>1239</v>
      </c>
      <c r="EO266" s="18">
        <v>1380</v>
      </c>
    </row>
    <row r="267" spans="1:145">
      <c r="A267" s="18">
        <v>1540</v>
      </c>
      <c r="BA267" s="18">
        <v>1643</v>
      </c>
      <c r="DT267" s="18">
        <v>1198</v>
      </c>
      <c r="DW267" s="18">
        <v>1211</v>
      </c>
      <c r="EO267" s="18">
        <v>1498</v>
      </c>
    </row>
    <row r="268" spans="1:145">
      <c r="A268" s="18">
        <v>1541</v>
      </c>
      <c r="BA268" s="18">
        <v>1626</v>
      </c>
      <c r="DT268" s="18">
        <v>1214</v>
      </c>
      <c r="DW268" s="18">
        <v>1197</v>
      </c>
      <c r="EO268" s="18">
        <v>1344</v>
      </c>
    </row>
    <row r="269" spans="1:145">
      <c r="A269" s="18">
        <v>1542</v>
      </c>
      <c r="BA269" s="18">
        <v>1626</v>
      </c>
      <c r="DT269" s="18">
        <v>1230</v>
      </c>
      <c r="DW269" s="18">
        <v>1168</v>
      </c>
      <c r="EO269" s="18">
        <v>1474</v>
      </c>
    </row>
    <row r="270" spans="1:145">
      <c r="A270" s="18">
        <v>1543</v>
      </c>
      <c r="BA270" s="18">
        <v>1626</v>
      </c>
      <c r="DT270" s="18">
        <v>1252</v>
      </c>
      <c r="DW270" s="18">
        <v>1138</v>
      </c>
      <c r="EO270" s="18">
        <v>1610</v>
      </c>
    </row>
    <row r="271" spans="1:145">
      <c r="A271" s="18">
        <v>1544</v>
      </c>
      <c r="BA271" s="18">
        <v>1626</v>
      </c>
      <c r="DT271" s="18">
        <v>1270</v>
      </c>
      <c r="DW271" s="18">
        <v>1098</v>
      </c>
      <c r="EO271" s="18">
        <v>1622</v>
      </c>
    </row>
    <row r="272" spans="1:145">
      <c r="A272" s="18">
        <v>1545</v>
      </c>
      <c r="BA272" s="18">
        <v>1608</v>
      </c>
      <c r="DT272" s="18">
        <v>1286</v>
      </c>
      <c r="DW272" s="18">
        <v>1068</v>
      </c>
      <c r="EO272" s="18">
        <v>1666</v>
      </c>
    </row>
    <row r="273" spans="1:145">
      <c r="A273" s="18">
        <v>1546</v>
      </c>
      <c r="BA273" s="18">
        <v>1608</v>
      </c>
      <c r="DT273" s="18">
        <v>1298</v>
      </c>
      <c r="DW273" s="18">
        <v>1074</v>
      </c>
      <c r="EO273" s="18">
        <v>1687</v>
      </c>
    </row>
    <row r="274" spans="1:145">
      <c r="A274" s="18">
        <v>1547</v>
      </c>
      <c r="BA274" s="18">
        <v>1608</v>
      </c>
      <c r="DT274" s="18">
        <v>1289</v>
      </c>
      <c r="DW274" s="18">
        <v>1037</v>
      </c>
      <c r="EO274" s="18">
        <v>1498</v>
      </c>
    </row>
    <row r="275" spans="1:145">
      <c r="A275" s="18">
        <v>1548</v>
      </c>
      <c r="BA275" s="18">
        <v>1591</v>
      </c>
      <c r="DT275" s="18">
        <v>1280</v>
      </c>
      <c r="DW275" s="18">
        <v>1027</v>
      </c>
      <c r="EO275" s="18">
        <v>1655</v>
      </c>
    </row>
    <row r="276" spans="1:145">
      <c r="A276" s="18">
        <v>1549</v>
      </c>
      <c r="BA276" s="18">
        <v>1556</v>
      </c>
      <c r="DT276" s="18">
        <v>1279</v>
      </c>
      <c r="DW276" s="18">
        <v>1016</v>
      </c>
      <c r="EO276" s="18">
        <v>1731</v>
      </c>
    </row>
    <row r="277" spans="1:145">
      <c r="A277" s="18">
        <v>1550</v>
      </c>
      <c r="L277" s="18">
        <v>2480</v>
      </c>
      <c r="BA277" s="18">
        <v>1538</v>
      </c>
      <c r="CU277" s="18">
        <v>683</v>
      </c>
      <c r="DT277" s="18">
        <v>1271</v>
      </c>
      <c r="DW277" s="18">
        <v>1000</v>
      </c>
      <c r="EO277" s="18">
        <v>1753</v>
      </c>
    </row>
    <row r="278" spans="1:145">
      <c r="A278" s="18">
        <v>1551</v>
      </c>
      <c r="BA278" s="18">
        <v>1521</v>
      </c>
      <c r="DT278" s="18">
        <v>1266</v>
      </c>
      <c r="DW278" s="18">
        <v>1018</v>
      </c>
      <c r="EO278" s="18">
        <v>1827</v>
      </c>
    </row>
    <row r="279" spans="1:145">
      <c r="A279" s="18">
        <v>1552</v>
      </c>
      <c r="BA279" s="18">
        <v>1504</v>
      </c>
      <c r="DT279" s="18">
        <v>1272</v>
      </c>
      <c r="DW279" s="18">
        <v>1024</v>
      </c>
      <c r="EO279" s="18">
        <v>1784</v>
      </c>
    </row>
    <row r="280" spans="1:145">
      <c r="A280" s="18">
        <v>1553</v>
      </c>
      <c r="BA280" s="18">
        <v>1504</v>
      </c>
      <c r="DT280" s="18">
        <v>1274</v>
      </c>
      <c r="DW280" s="18">
        <v>1151</v>
      </c>
      <c r="EO280" s="18">
        <v>1655</v>
      </c>
    </row>
    <row r="281" spans="1:145">
      <c r="A281" s="18">
        <v>1554</v>
      </c>
      <c r="BA281" s="18">
        <v>1504</v>
      </c>
      <c r="DT281" s="18">
        <v>1279</v>
      </c>
      <c r="DW281" s="18">
        <v>1170</v>
      </c>
      <c r="EO281" s="18">
        <v>1653</v>
      </c>
    </row>
    <row r="282" spans="1:145">
      <c r="A282" s="18">
        <v>1555</v>
      </c>
      <c r="BA282" s="18">
        <v>1486</v>
      </c>
      <c r="DT282" s="18">
        <v>1284</v>
      </c>
      <c r="DW282" s="18">
        <v>1148</v>
      </c>
      <c r="EO282" s="18">
        <v>1622</v>
      </c>
    </row>
    <row r="283" spans="1:145">
      <c r="A283" s="18">
        <v>1556</v>
      </c>
      <c r="BA283" s="18">
        <v>1486</v>
      </c>
      <c r="DT283" s="18">
        <v>1293</v>
      </c>
      <c r="DW283" s="18">
        <v>1065</v>
      </c>
      <c r="EO283" s="18">
        <v>1675</v>
      </c>
    </row>
    <row r="284" spans="1:145">
      <c r="A284" s="18">
        <v>1557</v>
      </c>
      <c r="BA284" s="18">
        <v>1486</v>
      </c>
      <c r="DT284" s="18">
        <v>1316</v>
      </c>
      <c r="DW284" s="18">
        <v>1142</v>
      </c>
      <c r="EO284" s="18">
        <v>1704</v>
      </c>
    </row>
    <row r="285" spans="1:145">
      <c r="A285" s="18">
        <v>1558</v>
      </c>
      <c r="BA285" s="18">
        <v>1486</v>
      </c>
      <c r="DT285" s="18">
        <v>1345</v>
      </c>
      <c r="DW285" s="18">
        <v>1232</v>
      </c>
      <c r="EO285" s="18">
        <v>1695</v>
      </c>
    </row>
    <row r="286" spans="1:145">
      <c r="A286" s="18">
        <v>1559</v>
      </c>
      <c r="BA286" s="18">
        <v>1486</v>
      </c>
      <c r="DT286" s="18">
        <v>1373</v>
      </c>
      <c r="DW286" s="18">
        <v>1254</v>
      </c>
      <c r="EO286" s="18">
        <v>1777</v>
      </c>
    </row>
    <row r="287" spans="1:145">
      <c r="A287" s="18">
        <v>1560</v>
      </c>
      <c r="BA287" s="18">
        <v>1486</v>
      </c>
      <c r="DT287" s="18">
        <v>1398</v>
      </c>
      <c r="DW287" s="18">
        <v>1349</v>
      </c>
      <c r="EO287" s="18">
        <v>1706</v>
      </c>
    </row>
    <row r="288" spans="1:145">
      <c r="A288" s="18">
        <v>1561</v>
      </c>
      <c r="BA288" s="18">
        <v>1504</v>
      </c>
      <c r="DT288" s="18">
        <v>1417</v>
      </c>
      <c r="DW288" s="18">
        <v>1416</v>
      </c>
      <c r="EO288" s="18">
        <v>1576</v>
      </c>
    </row>
    <row r="289" spans="1:145">
      <c r="A289" s="18">
        <v>1562</v>
      </c>
      <c r="BA289" s="18">
        <v>1504</v>
      </c>
      <c r="DT289" s="18">
        <v>1427</v>
      </c>
      <c r="DW289" s="18">
        <v>1433</v>
      </c>
      <c r="EO289" s="18">
        <v>1581</v>
      </c>
    </row>
    <row r="290" spans="1:145">
      <c r="A290" s="18">
        <v>1563</v>
      </c>
      <c r="BA290" s="18">
        <v>1521</v>
      </c>
      <c r="DT290" s="18">
        <v>1431</v>
      </c>
      <c r="DW290" s="18">
        <v>1405</v>
      </c>
      <c r="EO290" s="18">
        <v>1659</v>
      </c>
    </row>
    <row r="291" spans="1:145">
      <c r="A291" s="18">
        <v>1564</v>
      </c>
      <c r="BA291" s="18">
        <v>1521</v>
      </c>
      <c r="DT291" s="18">
        <v>1434</v>
      </c>
      <c r="DW291" s="18">
        <v>1531</v>
      </c>
      <c r="EO291" s="18">
        <v>1788</v>
      </c>
    </row>
    <row r="292" spans="1:145">
      <c r="A292" s="18">
        <v>1565</v>
      </c>
      <c r="BA292" s="18">
        <v>1521</v>
      </c>
      <c r="DT292" s="18">
        <v>1436</v>
      </c>
      <c r="DW292" s="18">
        <v>1420</v>
      </c>
      <c r="EO292" s="18">
        <v>1729</v>
      </c>
    </row>
    <row r="293" spans="1:145">
      <c r="A293" s="18">
        <v>1566</v>
      </c>
      <c r="BA293" s="18">
        <v>1521</v>
      </c>
      <c r="DT293" s="18">
        <v>1429</v>
      </c>
      <c r="DW293" s="18">
        <v>1465</v>
      </c>
      <c r="EO293" s="18">
        <v>1966</v>
      </c>
    </row>
    <row r="294" spans="1:145">
      <c r="A294" s="18">
        <v>1567</v>
      </c>
      <c r="BA294" s="18">
        <v>1504</v>
      </c>
      <c r="DT294" s="18">
        <v>1426</v>
      </c>
      <c r="DW294" s="18">
        <v>1496</v>
      </c>
      <c r="EO294" s="18">
        <v>1999</v>
      </c>
    </row>
    <row r="295" spans="1:145">
      <c r="A295" s="18">
        <v>1568</v>
      </c>
      <c r="BA295" s="18">
        <v>1504</v>
      </c>
      <c r="DT295" s="18">
        <v>1428</v>
      </c>
      <c r="DW295" s="18">
        <v>1415</v>
      </c>
      <c r="EO295" s="18">
        <v>1940</v>
      </c>
    </row>
    <row r="296" spans="1:145">
      <c r="A296" s="18">
        <v>1569</v>
      </c>
      <c r="BA296" s="18">
        <v>1521</v>
      </c>
      <c r="DT296" s="18">
        <v>1434</v>
      </c>
      <c r="DW296" s="18">
        <v>1381</v>
      </c>
      <c r="EO296" s="18">
        <v>1977</v>
      </c>
    </row>
    <row r="297" spans="1:145">
      <c r="A297" s="18">
        <v>1570</v>
      </c>
      <c r="AW297" s="18">
        <v>1589</v>
      </c>
      <c r="BA297" s="18">
        <v>1538</v>
      </c>
      <c r="BX297" s="18">
        <v>2974</v>
      </c>
      <c r="CU297" s="18">
        <v>721</v>
      </c>
      <c r="DT297" s="18">
        <v>1441</v>
      </c>
      <c r="DW297" s="18">
        <v>1409</v>
      </c>
      <c r="EO297" s="18">
        <v>1859</v>
      </c>
    </row>
    <row r="298" spans="1:145">
      <c r="A298" s="18">
        <v>1571</v>
      </c>
      <c r="BA298" s="18">
        <v>1556</v>
      </c>
      <c r="DT298" s="18">
        <v>1440</v>
      </c>
      <c r="DW298" s="18">
        <v>1405</v>
      </c>
      <c r="EO298" s="18">
        <v>1587</v>
      </c>
    </row>
    <row r="299" spans="1:145">
      <c r="A299" s="18">
        <v>1572</v>
      </c>
      <c r="BA299" s="18">
        <v>1573</v>
      </c>
      <c r="DT299" s="18">
        <v>1453</v>
      </c>
      <c r="DW299" s="18">
        <v>1443</v>
      </c>
      <c r="EO299" s="18">
        <v>1196</v>
      </c>
    </row>
    <row r="300" spans="1:145">
      <c r="A300" s="18">
        <v>1573</v>
      </c>
      <c r="BA300" s="18">
        <v>1556</v>
      </c>
      <c r="DT300" s="18">
        <v>1470</v>
      </c>
      <c r="DW300" s="18">
        <v>1442</v>
      </c>
      <c r="EO300" s="18">
        <v>1403</v>
      </c>
    </row>
    <row r="301" spans="1:145">
      <c r="A301" s="18">
        <v>1574</v>
      </c>
      <c r="BA301" s="18">
        <v>1591</v>
      </c>
      <c r="DT301" s="18">
        <v>1483</v>
      </c>
      <c r="DW301" s="18">
        <v>1484</v>
      </c>
      <c r="EO301" s="18">
        <v>1493</v>
      </c>
    </row>
    <row r="302" spans="1:145">
      <c r="A302" s="18">
        <v>1575</v>
      </c>
      <c r="BA302" s="18">
        <v>1591</v>
      </c>
      <c r="DT302" s="18">
        <v>1506</v>
      </c>
      <c r="DW302" s="18">
        <v>1413</v>
      </c>
      <c r="EO302" s="18">
        <v>1624</v>
      </c>
    </row>
    <row r="303" spans="1:145">
      <c r="A303" s="18">
        <v>1576</v>
      </c>
      <c r="BA303" s="18">
        <v>1591</v>
      </c>
      <c r="DT303" s="18">
        <v>1530</v>
      </c>
      <c r="DW303" s="18">
        <v>1334</v>
      </c>
      <c r="EO303" s="18">
        <v>1662</v>
      </c>
    </row>
    <row r="304" spans="1:145">
      <c r="A304" s="18">
        <v>1577</v>
      </c>
      <c r="BA304" s="18">
        <v>1591</v>
      </c>
      <c r="DT304" s="18">
        <v>1554</v>
      </c>
      <c r="DW304" s="18">
        <v>1313</v>
      </c>
      <c r="EO304" s="18">
        <v>1598</v>
      </c>
    </row>
    <row r="305" spans="1:145">
      <c r="A305" s="18">
        <v>1578</v>
      </c>
      <c r="BA305" s="18">
        <v>1591</v>
      </c>
      <c r="DT305" s="18">
        <v>1576</v>
      </c>
      <c r="DW305" s="18">
        <v>1474</v>
      </c>
      <c r="EO305" s="18">
        <v>1589</v>
      </c>
    </row>
    <row r="306" spans="1:145">
      <c r="A306" s="18">
        <v>1579</v>
      </c>
      <c r="BA306" s="18">
        <v>1573</v>
      </c>
      <c r="DT306" s="18">
        <v>1573</v>
      </c>
      <c r="DW306" s="18">
        <v>1362</v>
      </c>
      <c r="EO306" s="18">
        <v>1602</v>
      </c>
    </row>
    <row r="307" spans="1:145">
      <c r="A307" s="18">
        <v>1580</v>
      </c>
      <c r="BA307" s="18">
        <v>1573</v>
      </c>
      <c r="DT307" s="18">
        <v>1571</v>
      </c>
      <c r="DW307" s="18">
        <v>1245</v>
      </c>
      <c r="EO307" s="18">
        <v>1565</v>
      </c>
    </row>
    <row r="308" spans="1:145">
      <c r="A308" s="18">
        <v>1581</v>
      </c>
      <c r="BA308" s="18">
        <v>1573</v>
      </c>
      <c r="DT308" s="18">
        <v>1565</v>
      </c>
      <c r="DW308" s="18">
        <v>1423</v>
      </c>
      <c r="EO308" s="18">
        <v>1428</v>
      </c>
    </row>
    <row r="309" spans="1:145">
      <c r="A309" s="18">
        <v>1582</v>
      </c>
      <c r="BA309" s="18">
        <v>1591</v>
      </c>
      <c r="DT309" s="18">
        <v>1562</v>
      </c>
      <c r="DW309" s="18">
        <v>1525</v>
      </c>
      <c r="EO309" s="18">
        <v>1673</v>
      </c>
    </row>
    <row r="310" spans="1:145">
      <c r="A310" s="18">
        <v>1583</v>
      </c>
      <c r="BA310" s="18">
        <v>1573</v>
      </c>
      <c r="DT310" s="18">
        <v>1554</v>
      </c>
      <c r="DW310" s="18">
        <v>1540</v>
      </c>
      <c r="EO310" s="18">
        <v>1663</v>
      </c>
    </row>
    <row r="311" spans="1:145">
      <c r="A311" s="18">
        <v>1584</v>
      </c>
      <c r="BA311" s="18">
        <v>1608</v>
      </c>
      <c r="DT311" s="18">
        <v>1545</v>
      </c>
      <c r="DW311" s="18">
        <v>1464</v>
      </c>
      <c r="EO311" s="18">
        <v>1620</v>
      </c>
    </row>
    <row r="312" spans="1:145">
      <c r="A312" s="18">
        <v>1585</v>
      </c>
      <c r="BA312" s="18">
        <v>1608</v>
      </c>
      <c r="DT312" s="18">
        <v>1538</v>
      </c>
      <c r="DW312" s="18">
        <v>1510</v>
      </c>
      <c r="EO312" s="18">
        <v>1648</v>
      </c>
    </row>
    <row r="313" spans="1:145">
      <c r="A313" s="18">
        <v>1586</v>
      </c>
      <c r="BA313" s="18">
        <v>1608</v>
      </c>
      <c r="DT313" s="18">
        <v>1516</v>
      </c>
      <c r="DW313" s="18">
        <v>1538</v>
      </c>
      <c r="EO313" s="18">
        <v>1591</v>
      </c>
    </row>
    <row r="314" spans="1:145">
      <c r="A314" s="18">
        <v>1587</v>
      </c>
      <c r="BA314" s="18">
        <v>1608</v>
      </c>
      <c r="DT314" s="18">
        <v>1495</v>
      </c>
      <c r="DW314" s="18">
        <v>1524</v>
      </c>
      <c r="EO314" s="18">
        <v>1504</v>
      </c>
    </row>
    <row r="315" spans="1:145">
      <c r="A315" s="18">
        <v>1588</v>
      </c>
      <c r="BA315" s="18">
        <v>1626</v>
      </c>
      <c r="DT315" s="18">
        <v>1491</v>
      </c>
      <c r="DW315" s="18">
        <v>1459</v>
      </c>
      <c r="EO315" s="18">
        <v>1495</v>
      </c>
    </row>
    <row r="316" spans="1:145">
      <c r="A316" s="18">
        <v>1589</v>
      </c>
      <c r="BA316" s="18">
        <v>1608</v>
      </c>
      <c r="DT316" s="18">
        <v>1465</v>
      </c>
      <c r="DW316" s="18">
        <v>1274</v>
      </c>
      <c r="EO316" s="18">
        <v>1424</v>
      </c>
    </row>
    <row r="317" spans="1:145">
      <c r="A317" s="18">
        <v>1590</v>
      </c>
      <c r="BA317" s="18">
        <v>1608</v>
      </c>
      <c r="DT317" s="18">
        <v>1447</v>
      </c>
      <c r="DW317" s="18">
        <v>1430</v>
      </c>
      <c r="EO317" s="18">
        <v>1600</v>
      </c>
    </row>
    <row r="318" spans="1:145">
      <c r="A318" s="18">
        <v>1591</v>
      </c>
      <c r="BA318" s="18">
        <v>1626</v>
      </c>
      <c r="DT318" s="18">
        <v>1416</v>
      </c>
      <c r="DW318" s="18">
        <v>1350</v>
      </c>
      <c r="EO318" s="18">
        <v>1651</v>
      </c>
    </row>
    <row r="319" spans="1:145">
      <c r="A319" s="18">
        <v>1592</v>
      </c>
      <c r="BA319" s="18">
        <v>1626</v>
      </c>
      <c r="DT319" s="18">
        <v>1394</v>
      </c>
      <c r="DW319" s="18">
        <v>1352</v>
      </c>
      <c r="EO319" s="18">
        <v>1383</v>
      </c>
    </row>
    <row r="320" spans="1:145">
      <c r="A320" s="18">
        <v>1593</v>
      </c>
      <c r="BA320" s="18">
        <v>1643</v>
      </c>
      <c r="DT320" s="18">
        <v>1375</v>
      </c>
      <c r="DW320" s="18">
        <v>1570</v>
      </c>
      <c r="EO320" s="18">
        <v>1585</v>
      </c>
    </row>
    <row r="321" spans="1:145">
      <c r="A321" s="18">
        <v>1594</v>
      </c>
      <c r="BA321" s="18">
        <v>1678</v>
      </c>
      <c r="DT321" s="18">
        <v>1359</v>
      </c>
      <c r="DW321" s="18">
        <v>1536</v>
      </c>
      <c r="EO321" s="18">
        <v>1509</v>
      </c>
    </row>
    <row r="322" spans="1:145">
      <c r="A322" s="18">
        <v>1595</v>
      </c>
      <c r="BA322" s="18">
        <v>1696</v>
      </c>
      <c r="CU322" s="18">
        <v>888</v>
      </c>
      <c r="DR322" s="18">
        <v>930</v>
      </c>
      <c r="DT322" s="18">
        <v>1343</v>
      </c>
      <c r="DW322" s="18">
        <v>1576</v>
      </c>
      <c r="EO322" s="18">
        <v>1726</v>
      </c>
    </row>
    <row r="323" spans="1:145">
      <c r="A323" s="18">
        <v>1596</v>
      </c>
      <c r="BA323" s="18">
        <v>1678</v>
      </c>
      <c r="CU323" s="18">
        <v>896</v>
      </c>
      <c r="DR323" s="18">
        <v>958</v>
      </c>
      <c r="DT323" s="18">
        <v>1315</v>
      </c>
      <c r="DW323" s="18">
        <v>1417</v>
      </c>
      <c r="EO323" s="18">
        <v>1548</v>
      </c>
    </row>
    <row r="324" spans="1:145">
      <c r="A324" s="18">
        <v>1597</v>
      </c>
      <c r="BA324" s="18">
        <v>1678</v>
      </c>
      <c r="CU324" s="18">
        <v>881</v>
      </c>
      <c r="DR324" s="18">
        <v>964</v>
      </c>
      <c r="DT324" s="18">
        <v>1306</v>
      </c>
      <c r="DW324" s="18">
        <v>1318</v>
      </c>
      <c r="EO324" s="18">
        <v>1274</v>
      </c>
    </row>
    <row r="325" spans="1:145">
      <c r="A325" s="18">
        <v>1598</v>
      </c>
      <c r="BA325" s="18">
        <v>1678</v>
      </c>
      <c r="CU325" s="18">
        <v>883</v>
      </c>
      <c r="DR325" s="18">
        <v>1034</v>
      </c>
      <c r="DT325" s="18">
        <v>1292</v>
      </c>
      <c r="DW325" s="18">
        <v>1326</v>
      </c>
      <c r="EO325" s="18">
        <v>1197</v>
      </c>
    </row>
    <row r="326" spans="1:145">
      <c r="A326" s="18">
        <v>1599</v>
      </c>
      <c r="BA326" s="18">
        <v>1661</v>
      </c>
      <c r="CU326" s="18">
        <v>912</v>
      </c>
      <c r="DR326" s="18">
        <v>989</v>
      </c>
      <c r="DT326" s="18">
        <v>1267</v>
      </c>
      <c r="DW326" s="18">
        <v>1283</v>
      </c>
      <c r="EO326" s="18">
        <v>1346</v>
      </c>
    </row>
    <row r="327" spans="1:145">
      <c r="A327" s="18">
        <v>1600</v>
      </c>
      <c r="L327" s="18">
        <v>2607</v>
      </c>
      <c r="AO327" s="18">
        <v>1631</v>
      </c>
      <c r="AW327" s="18">
        <v>1558</v>
      </c>
      <c r="AZ327" s="18">
        <v>1209</v>
      </c>
      <c r="BA327" s="18">
        <v>1661</v>
      </c>
      <c r="BR327" s="18">
        <v>1055</v>
      </c>
      <c r="BX327" s="18">
        <v>2778</v>
      </c>
      <c r="CA327" s="18">
        <v>903</v>
      </c>
      <c r="CU327" s="18">
        <v>950</v>
      </c>
      <c r="DR327" s="18">
        <v>975</v>
      </c>
      <c r="DT327" s="18">
        <v>1266</v>
      </c>
      <c r="DW327" s="18">
        <v>1615</v>
      </c>
      <c r="EO327" s="18">
        <v>1333</v>
      </c>
    </row>
    <row r="328" spans="1:145">
      <c r="A328" s="18">
        <v>1601</v>
      </c>
      <c r="BA328" s="18">
        <v>1678</v>
      </c>
      <c r="CU328" s="18">
        <v>965</v>
      </c>
      <c r="DR328" s="18">
        <v>1014</v>
      </c>
      <c r="DT328" s="18">
        <v>1253</v>
      </c>
      <c r="DW328" s="18">
        <v>1602</v>
      </c>
      <c r="EO328" s="18">
        <v>1522</v>
      </c>
    </row>
    <row r="329" spans="1:145">
      <c r="A329" s="18">
        <v>1602</v>
      </c>
      <c r="BA329" s="18">
        <v>1678</v>
      </c>
      <c r="CU329" s="18">
        <v>978</v>
      </c>
      <c r="DR329" s="18">
        <v>1019</v>
      </c>
      <c r="DT329" s="18">
        <v>1246</v>
      </c>
      <c r="DW329" s="18">
        <v>1818</v>
      </c>
      <c r="EO329" s="18">
        <v>1316</v>
      </c>
    </row>
    <row r="330" spans="1:145">
      <c r="A330" s="18">
        <v>1603</v>
      </c>
      <c r="BA330" s="18">
        <v>1678</v>
      </c>
      <c r="CU330" s="18">
        <v>994</v>
      </c>
      <c r="DR330" s="18">
        <v>971</v>
      </c>
      <c r="DT330" s="18">
        <v>1235</v>
      </c>
      <c r="DW330" s="18">
        <v>1408</v>
      </c>
      <c r="EO330" s="18">
        <v>1341</v>
      </c>
    </row>
    <row r="331" spans="1:145">
      <c r="A331" s="18">
        <v>1604</v>
      </c>
      <c r="BA331" s="18">
        <v>1661</v>
      </c>
      <c r="CU331" s="18">
        <v>1015</v>
      </c>
      <c r="DR331" s="18">
        <v>962</v>
      </c>
      <c r="DT331" s="18">
        <v>1228</v>
      </c>
      <c r="DW331" s="18">
        <v>1577</v>
      </c>
      <c r="EO331" s="18">
        <v>1458</v>
      </c>
    </row>
    <row r="332" spans="1:145">
      <c r="A332" s="18">
        <v>1605</v>
      </c>
      <c r="BA332" s="18">
        <v>1661</v>
      </c>
      <c r="CU332" s="18">
        <v>1032</v>
      </c>
      <c r="DR332" s="18">
        <v>963</v>
      </c>
      <c r="DT332" s="18">
        <v>1226</v>
      </c>
      <c r="DW332" s="18">
        <v>1496</v>
      </c>
      <c r="EO332" s="18">
        <v>1408</v>
      </c>
    </row>
    <row r="333" spans="1:145">
      <c r="A333" s="18">
        <v>1606</v>
      </c>
      <c r="BA333" s="18">
        <v>1678</v>
      </c>
      <c r="CU333" s="18">
        <v>1062</v>
      </c>
      <c r="DR333" s="18">
        <v>966</v>
      </c>
      <c r="DT333" s="18">
        <v>1215</v>
      </c>
      <c r="DW333" s="18">
        <v>1530</v>
      </c>
      <c r="EO333" s="18">
        <v>1445</v>
      </c>
    </row>
    <row r="334" spans="1:145">
      <c r="A334" s="18">
        <v>1607</v>
      </c>
      <c r="BA334" s="18">
        <v>1678</v>
      </c>
      <c r="CU334" s="18">
        <v>1079</v>
      </c>
      <c r="DR334" s="18">
        <v>984</v>
      </c>
      <c r="DT334" s="18">
        <v>1219</v>
      </c>
      <c r="DW334" s="18">
        <v>1538</v>
      </c>
      <c r="EO334" s="18">
        <v>1512</v>
      </c>
    </row>
    <row r="335" spans="1:145">
      <c r="A335" s="18">
        <v>1608</v>
      </c>
      <c r="BA335" s="18">
        <v>1678</v>
      </c>
      <c r="CU335" s="18">
        <v>1114</v>
      </c>
      <c r="DR335" s="18">
        <v>990</v>
      </c>
      <c r="DT335" s="18">
        <v>1217</v>
      </c>
      <c r="DW335" s="18">
        <v>1482</v>
      </c>
      <c r="EO335" s="18">
        <v>1496</v>
      </c>
    </row>
    <row r="336" spans="1:145">
      <c r="A336" s="18">
        <v>1609</v>
      </c>
      <c r="BA336" s="18">
        <v>1678</v>
      </c>
      <c r="CU336" s="18">
        <v>1148</v>
      </c>
      <c r="DR336" s="18">
        <v>1097</v>
      </c>
      <c r="DT336" s="18">
        <v>1216</v>
      </c>
      <c r="DW336" s="18">
        <v>1478</v>
      </c>
      <c r="EO336" s="18">
        <v>1610</v>
      </c>
    </row>
    <row r="337" spans="1:145">
      <c r="A337" s="18">
        <v>1610</v>
      </c>
      <c r="BA337" s="18">
        <v>1678</v>
      </c>
      <c r="CU337" s="18">
        <v>1161</v>
      </c>
      <c r="DR337" s="18">
        <v>1138</v>
      </c>
      <c r="DT337" s="18">
        <v>1214</v>
      </c>
      <c r="DW337" s="18">
        <v>1535</v>
      </c>
      <c r="EO337" s="18">
        <v>1575</v>
      </c>
    </row>
    <row r="338" spans="1:145">
      <c r="A338" s="18">
        <v>1611</v>
      </c>
      <c r="BA338" s="18">
        <v>1696</v>
      </c>
      <c r="CU338" s="18">
        <v>1166</v>
      </c>
      <c r="DR338" s="18">
        <v>1068</v>
      </c>
      <c r="DT338" s="18">
        <v>1208</v>
      </c>
      <c r="DW338" s="18">
        <v>1582</v>
      </c>
      <c r="EO338" s="18">
        <v>1604</v>
      </c>
    </row>
    <row r="339" spans="1:145">
      <c r="A339" s="18">
        <v>1612</v>
      </c>
      <c r="BA339" s="18">
        <v>1696</v>
      </c>
      <c r="CU339" s="18">
        <v>1194</v>
      </c>
      <c r="DR339" s="18">
        <v>1117</v>
      </c>
      <c r="DT339" s="18">
        <v>1204</v>
      </c>
      <c r="DW339" s="18">
        <v>1519</v>
      </c>
      <c r="EO339" s="18">
        <v>1788</v>
      </c>
    </row>
    <row r="340" spans="1:145">
      <c r="A340" s="18">
        <v>1613</v>
      </c>
      <c r="BA340" s="18">
        <v>1696</v>
      </c>
      <c r="CU340" s="18">
        <v>1201</v>
      </c>
      <c r="DR340" s="18">
        <v>1092</v>
      </c>
      <c r="DT340" s="18">
        <v>1196</v>
      </c>
      <c r="DW340" s="18">
        <v>1457</v>
      </c>
      <c r="EO340" s="18">
        <v>1658</v>
      </c>
    </row>
    <row r="341" spans="1:145">
      <c r="A341" s="18">
        <v>1614</v>
      </c>
      <c r="BA341" s="18">
        <v>1696</v>
      </c>
      <c r="CU341" s="18">
        <v>1196</v>
      </c>
      <c r="DR341" s="18">
        <v>1117</v>
      </c>
      <c r="DT341" s="18">
        <v>1191</v>
      </c>
      <c r="DW341" s="18">
        <v>1492</v>
      </c>
      <c r="EO341" s="18">
        <v>1510</v>
      </c>
    </row>
    <row r="342" spans="1:145">
      <c r="A342" s="18">
        <v>1615</v>
      </c>
      <c r="BA342" s="18">
        <v>1696</v>
      </c>
      <c r="CU342" s="18">
        <v>1191</v>
      </c>
      <c r="DR342" s="18">
        <v>1086</v>
      </c>
      <c r="DT342" s="18">
        <v>1172</v>
      </c>
      <c r="DW342" s="18">
        <v>1549</v>
      </c>
      <c r="EO342" s="18">
        <v>1583</v>
      </c>
    </row>
    <row r="343" spans="1:145">
      <c r="A343" s="18">
        <v>1616</v>
      </c>
      <c r="BA343" s="18">
        <v>1696</v>
      </c>
      <c r="CU343" s="18">
        <v>1183</v>
      </c>
      <c r="DR343" s="18">
        <v>1040</v>
      </c>
      <c r="DT343" s="18">
        <v>1147</v>
      </c>
      <c r="DW343" s="18">
        <v>1615</v>
      </c>
      <c r="EO343" s="18">
        <v>1550</v>
      </c>
    </row>
    <row r="344" spans="1:145">
      <c r="A344" s="18">
        <v>1617</v>
      </c>
      <c r="BA344" s="18">
        <v>1696</v>
      </c>
      <c r="CU344" s="18">
        <v>1187</v>
      </c>
      <c r="DR344" s="18">
        <v>1056</v>
      </c>
      <c r="DT344" s="18">
        <v>1127</v>
      </c>
      <c r="DW344" s="18">
        <v>1468</v>
      </c>
      <c r="EO344" s="18">
        <v>1534</v>
      </c>
    </row>
    <row r="345" spans="1:145">
      <c r="A345" s="18">
        <v>1618</v>
      </c>
      <c r="BA345" s="18">
        <v>1696</v>
      </c>
      <c r="CU345" s="18">
        <v>1193</v>
      </c>
      <c r="DR345" s="18">
        <v>1053</v>
      </c>
      <c r="DT345" s="18">
        <v>1112</v>
      </c>
      <c r="DW345" s="18">
        <v>1527</v>
      </c>
      <c r="EO345" s="18">
        <v>1764</v>
      </c>
    </row>
    <row r="346" spans="1:145">
      <c r="A346" s="18">
        <v>1619</v>
      </c>
      <c r="BA346" s="18">
        <v>1696</v>
      </c>
      <c r="CU346" s="18">
        <v>1175</v>
      </c>
      <c r="DR346" s="18">
        <v>1057</v>
      </c>
      <c r="DT346" s="18">
        <v>1086</v>
      </c>
      <c r="DW346" s="18">
        <v>1477</v>
      </c>
      <c r="EO346" s="18">
        <v>1610</v>
      </c>
    </row>
    <row r="347" spans="1:145">
      <c r="A347" s="18">
        <v>1620</v>
      </c>
      <c r="BA347" s="18">
        <v>1696</v>
      </c>
      <c r="CU347" s="18">
        <v>1194</v>
      </c>
      <c r="DR347" s="18">
        <v>1052</v>
      </c>
      <c r="DT347" s="18">
        <v>1064</v>
      </c>
      <c r="DW347" s="18">
        <v>1647</v>
      </c>
      <c r="EO347" s="18">
        <v>1719</v>
      </c>
    </row>
    <row r="348" spans="1:145">
      <c r="A348" s="18">
        <v>1621</v>
      </c>
      <c r="BA348" s="18">
        <v>1696</v>
      </c>
      <c r="CU348" s="18">
        <v>1206</v>
      </c>
      <c r="DR348" s="18">
        <v>1055</v>
      </c>
      <c r="DT348" s="18">
        <v>1042</v>
      </c>
      <c r="DW348" s="18">
        <v>1682</v>
      </c>
      <c r="EO348" s="18">
        <v>1977</v>
      </c>
    </row>
    <row r="349" spans="1:145">
      <c r="A349" s="18">
        <v>1622</v>
      </c>
      <c r="BA349" s="18">
        <v>1696</v>
      </c>
      <c r="CU349" s="18">
        <v>1218</v>
      </c>
      <c r="DR349" s="18">
        <v>1031</v>
      </c>
      <c r="DT349" s="18">
        <v>1018</v>
      </c>
      <c r="DW349" s="18">
        <v>1664</v>
      </c>
      <c r="EO349" s="18">
        <v>1844</v>
      </c>
    </row>
    <row r="350" spans="1:145">
      <c r="A350" s="18">
        <v>1623</v>
      </c>
      <c r="BA350" s="18">
        <v>1696</v>
      </c>
      <c r="CU350" s="18">
        <v>1217</v>
      </c>
      <c r="DR350" s="18">
        <v>1022</v>
      </c>
      <c r="DT350" s="18">
        <v>1010</v>
      </c>
      <c r="DW350" s="18">
        <v>1579</v>
      </c>
      <c r="EO350" s="18">
        <v>1541</v>
      </c>
    </row>
    <row r="351" spans="1:145">
      <c r="A351" s="18">
        <v>1624</v>
      </c>
      <c r="BA351" s="18">
        <v>1696</v>
      </c>
      <c r="CU351" s="18">
        <v>1208</v>
      </c>
      <c r="DR351" s="18">
        <v>1056</v>
      </c>
      <c r="DT351" s="18">
        <v>1007</v>
      </c>
      <c r="DW351" s="18">
        <v>1596</v>
      </c>
      <c r="EO351" s="18">
        <v>1542</v>
      </c>
    </row>
    <row r="352" spans="1:145">
      <c r="A352" s="18">
        <v>1625</v>
      </c>
      <c r="BA352" s="18">
        <v>1696</v>
      </c>
      <c r="CU352" s="18">
        <v>1217</v>
      </c>
      <c r="DR352" s="18">
        <v>1054</v>
      </c>
      <c r="DT352" s="18">
        <v>1006</v>
      </c>
      <c r="DW352" s="18">
        <v>1629</v>
      </c>
      <c r="EO352" s="18">
        <v>1535</v>
      </c>
    </row>
    <row r="353" spans="1:145">
      <c r="A353" s="18">
        <v>1626</v>
      </c>
      <c r="BA353" s="18">
        <v>1696</v>
      </c>
      <c r="CU353" s="18">
        <v>1250</v>
      </c>
      <c r="DR353" s="18">
        <v>1100</v>
      </c>
      <c r="DT353" s="18">
        <v>1015</v>
      </c>
      <c r="DW353" s="18">
        <v>1635</v>
      </c>
      <c r="EO353" s="18">
        <v>1619</v>
      </c>
    </row>
    <row r="354" spans="1:145">
      <c r="A354" s="18">
        <v>1627</v>
      </c>
      <c r="BA354" s="18">
        <v>1696</v>
      </c>
      <c r="CU354" s="18">
        <v>1284</v>
      </c>
      <c r="DR354" s="18">
        <v>1117</v>
      </c>
      <c r="DT354" s="18">
        <v>1020</v>
      </c>
      <c r="DW354" s="18">
        <v>1624</v>
      </c>
      <c r="EO354" s="18">
        <v>1595</v>
      </c>
    </row>
    <row r="355" spans="1:145">
      <c r="A355" s="18">
        <v>1628</v>
      </c>
      <c r="BA355" s="18">
        <v>1696</v>
      </c>
      <c r="CU355" s="18">
        <v>1283</v>
      </c>
      <c r="DR355" s="18">
        <v>1127</v>
      </c>
      <c r="DT355" s="18">
        <v>1035</v>
      </c>
      <c r="DW355" s="18">
        <v>1565</v>
      </c>
      <c r="EO355" s="18">
        <v>1505</v>
      </c>
    </row>
    <row r="356" spans="1:145">
      <c r="A356" s="18">
        <v>1629</v>
      </c>
      <c r="BA356" s="18">
        <v>1696</v>
      </c>
      <c r="CU356" s="18">
        <v>1297</v>
      </c>
      <c r="DR356" s="18">
        <v>1123</v>
      </c>
      <c r="DT356" s="18">
        <v>1048</v>
      </c>
      <c r="DW356" s="18">
        <v>1684</v>
      </c>
      <c r="EO356" s="18">
        <v>1468</v>
      </c>
    </row>
    <row r="357" spans="1:145">
      <c r="A357" s="18">
        <v>1630</v>
      </c>
      <c r="BA357" s="18">
        <v>1696</v>
      </c>
      <c r="CU357" s="18">
        <v>1333</v>
      </c>
      <c r="DR357" s="18">
        <v>1106</v>
      </c>
      <c r="DT357" s="18">
        <v>1064</v>
      </c>
      <c r="DW357" s="18">
        <v>1630</v>
      </c>
      <c r="EO357" s="18">
        <v>1509</v>
      </c>
    </row>
    <row r="358" spans="1:145">
      <c r="A358" s="18">
        <v>1631</v>
      </c>
      <c r="BA358" s="18">
        <v>1696</v>
      </c>
      <c r="CU358" s="18">
        <v>1333</v>
      </c>
      <c r="DR358" s="18">
        <v>1131</v>
      </c>
      <c r="DT358" s="18">
        <v>1077</v>
      </c>
      <c r="DW358" s="18">
        <v>1540</v>
      </c>
      <c r="EO358" s="18">
        <v>1692</v>
      </c>
    </row>
    <row r="359" spans="1:145">
      <c r="A359" s="18">
        <v>1632</v>
      </c>
      <c r="BA359" s="18">
        <v>1696</v>
      </c>
      <c r="CU359" s="18">
        <v>1331</v>
      </c>
      <c r="DR359" s="18">
        <v>1150</v>
      </c>
      <c r="DT359" s="18">
        <v>1089</v>
      </c>
      <c r="DW359" s="18">
        <v>1529</v>
      </c>
      <c r="EO359" s="18">
        <v>1701</v>
      </c>
    </row>
    <row r="360" spans="1:145">
      <c r="A360" s="18">
        <v>1633</v>
      </c>
      <c r="BA360" s="18">
        <v>1713</v>
      </c>
      <c r="CU360" s="18">
        <v>1333</v>
      </c>
      <c r="DR360" s="18">
        <v>1172</v>
      </c>
      <c r="DT360" s="18">
        <v>1105</v>
      </c>
      <c r="DW360" s="18">
        <v>1611</v>
      </c>
      <c r="EO360" s="18">
        <v>1648</v>
      </c>
    </row>
    <row r="361" spans="1:145">
      <c r="A361" s="18">
        <v>1634</v>
      </c>
      <c r="BA361" s="18">
        <v>1713</v>
      </c>
      <c r="CU361" s="18">
        <v>1331</v>
      </c>
      <c r="DR361" s="18">
        <v>1162</v>
      </c>
      <c r="DT361" s="18">
        <v>1113</v>
      </c>
      <c r="DW361" s="18">
        <v>1752</v>
      </c>
      <c r="EO361" s="18">
        <v>1594</v>
      </c>
    </row>
    <row r="362" spans="1:145">
      <c r="A362" s="18">
        <v>1635</v>
      </c>
      <c r="BA362" s="18">
        <v>1713</v>
      </c>
      <c r="CU362" s="18">
        <v>1354</v>
      </c>
      <c r="DR362" s="18">
        <v>1271</v>
      </c>
      <c r="DT362" s="18">
        <v>1125</v>
      </c>
      <c r="DW362" s="18">
        <v>1755</v>
      </c>
      <c r="EO362" s="18">
        <v>1727</v>
      </c>
    </row>
    <row r="363" spans="1:145">
      <c r="A363" s="18">
        <v>1636</v>
      </c>
      <c r="BA363" s="18">
        <v>1713</v>
      </c>
      <c r="CU363" s="18">
        <v>1373</v>
      </c>
      <c r="DR363" s="18">
        <v>1271</v>
      </c>
      <c r="DT363" s="18">
        <v>1128</v>
      </c>
      <c r="DW363" s="18">
        <v>1522</v>
      </c>
      <c r="EO363" s="18">
        <v>1888</v>
      </c>
    </row>
    <row r="364" spans="1:145">
      <c r="A364" s="18">
        <v>1637</v>
      </c>
      <c r="BA364" s="18">
        <v>1713</v>
      </c>
      <c r="CU364" s="18">
        <v>1343</v>
      </c>
      <c r="DR364" s="18">
        <v>1235</v>
      </c>
      <c r="DT364" s="18">
        <v>1132</v>
      </c>
      <c r="DW364" s="18">
        <v>1598</v>
      </c>
      <c r="EO364" s="18">
        <v>1879</v>
      </c>
    </row>
    <row r="365" spans="1:145">
      <c r="A365" s="18">
        <v>1638</v>
      </c>
      <c r="BA365" s="18">
        <v>1713</v>
      </c>
      <c r="CU365" s="18">
        <v>1309</v>
      </c>
      <c r="DR365" s="18">
        <v>1208</v>
      </c>
      <c r="DT365" s="18">
        <v>1137</v>
      </c>
      <c r="DW365" s="18">
        <v>1669</v>
      </c>
      <c r="EO365" s="18">
        <v>1803</v>
      </c>
    </row>
    <row r="366" spans="1:145">
      <c r="A366" s="18">
        <v>1639</v>
      </c>
      <c r="BA366" s="18">
        <v>1713</v>
      </c>
      <c r="CU366" s="18">
        <v>1299</v>
      </c>
      <c r="DR366" s="18">
        <v>1197</v>
      </c>
      <c r="DT366" s="18">
        <v>1140</v>
      </c>
      <c r="DW366" s="18">
        <v>1720</v>
      </c>
      <c r="EO366" s="18">
        <v>1777</v>
      </c>
    </row>
    <row r="367" spans="1:145">
      <c r="A367" s="18">
        <v>1640</v>
      </c>
      <c r="BA367" s="18">
        <v>1713</v>
      </c>
      <c r="CU367" s="18">
        <v>1298</v>
      </c>
      <c r="DR367" s="18">
        <v>1134</v>
      </c>
      <c r="DT367" s="18">
        <v>1134</v>
      </c>
      <c r="DW367" s="18">
        <v>1713</v>
      </c>
      <c r="EO367" s="18">
        <v>1802</v>
      </c>
    </row>
    <row r="368" spans="1:145">
      <c r="A368" s="18">
        <v>1641</v>
      </c>
      <c r="BA368" s="18">
        <v>1713</v>
      </c>
      <c r="CU368" s="18">
        <v>1299</v>
      </c>
      <c r="DR368" s="18">
        <v>1256</v>
      </c>
      <c r="DT368" s="18">
        <v>1125</v>
      </c>
      <c r="DW368" s="18">
        <v>1828</v>
      </c>
      <c r="EO368" s="18">
        <v>1698</v>
      </c>
    </row>
    <row r="369" spans="1:162">
      <c r="A369" s="18">
        <v>1642</v>
      </c>
      <c r="BA369" s="18">
        <v>1748</v>
      </c>
      <c r="CU369" s="18">
        <v>1301</v>
      </c>
      <c r="DR369" s="18">
        <v>1239</v>
      </c>
      <c r="DT369" s="18">
        <v>1124</v>
      </c>
      <c r="DW369" s="18">
        <v>1653</v>
      </c>
      <c r="EO369" s="18">
        <v>1712</v>
      </c>
    </row>
    <row r="370" spans="1:162">
      <c r="A370" s="18">
        <v>1643</v>
      </c>
      <c r="BA370" s="18">
        <v>1783</v>
      </c>
      <c r="CU370" s="18">
        <v>1298</v>
      </c>
      <c r="DR370" s="18">
        <v>1246</v>
      </c>
      <c r="DT370" s="18">
        <v>1118</v>
      </c>
      <c r="DW370" s="18">
        <v>1898</v>
      </c>
      <c r="EO370" s="18">
        <v>1770</v>
      </c>
    </row>
    <row r="371" spans="1:162">
      <c r="A371" s="18">
        <v>1644</v>
      </c>
      <c r="BA371" s="18">
        <v>1801</v>
      </c>
      <c r="CU371" s="18">
        <v>1294</v>
      </c>
      <c r="DR371" s="18">
        <v>1167</v>
      </c>
      <c r="DT371" s="18">
        <v>1114</v>
      </c>
      <c r="DW371" s="18">
        <v>1815</v>
      </c>
      <c r="EO371" s="18">
        <v>1865</v>
      </c>
    </row>
    <row r="372" spans="1:162">
      <c r="A372" s="18">
        <v>1645</v>
      </c>
      <c r="BA372" s="18">
        <v>1801</v>
      </c>
      <c r="CU372" s="18">
        <v>1287</v>
      </c>
      <c r="DR372" s="18">
        <v>1156</v>
      </c>
      <c r="DT372" s="18">
        <v>1099</v>
      </c>
      <c r="DW372" s="18">
        <v>1793</v>
      </c>
      <c r="EO372" s="18">
        <v>1853</v>
      </c>
    </row>
    <row r="373" spans="1:162">
      <c r="A373" s="18">
        <v>1646</v>
      </c>
      <c r="BA373" s="18">
        <v>1801</v>
      </c>
      <c r="CU373" s="18">
        <v>1284</v>
      </c>
      <c r="DR373" s="18">
        <v>1161</v>
      </c>
      <c r="DT373" s="18">
        <v>1095</v>
      </c>
      <c r="DW373" s="18">
        <v>1803</v>
      </c>
      <c r="EO373" s="18">
        <v>1758</v>
      </c>
    </row>
    <row r="374" spans="1:162">
      <c r="A374" s="18">
        <v>1647</v>
      </c>
      <c r="BA374" s="18">
        <v>1766</v>
      </c>
      <c r="CU374" s="18">
        <v>1297</v>
      </c>
      <c r="DR374" s="18">
        <v>1092</v>
      </c>
      <c r="DT374" s="18">
        <v>1094</v>
      </c>
      <c r="DW374" s="18">
        <v>1790</v>
      </c>
      <c r="EO374" s="18">
        <v>1818</v>
      </c>
    </row>
    <row r="375" spans="1:162">
      <c r="A375" s="18">
        <v>1648</v>
      </c>
      <c r="BA375" s="18">
        <v>1731</v>
      </c>
      <c r="CU375" s="18">
        <v>1330</v>
      </c>
      <c r="DR375" s="18">
        <v>1180</v>
      </c>
      <c r="DT375" s="18">
        <v>1092</v>
      </c>
      <c r="DW375" s="18">
        <v>1779</v>
      </c>
      <c r="EO375" s="18">
        <v>1693</v>
      </c>
    </row>
    <row r="376" spans="1:162">
      <c r="A376" s="18">
        <v>1649</v>
      </c>
      <c r="BA376" s="18">
        <v>1713</v>
      </c>
      <c r="CU376" s="18">
        <v>1365</v>
      </c>
      <c r="DR376" s="18">
        <v>1150</v>
      </c>
      <c r="DT376" s="18">
        <v>1099</v>
      </c>
      <c r="DW376" s="18">
        <v>1791</v>
      </c>
      <c r="EO376" s="18">
        <v>1567</v>
      </c>
    </row>
    <row r="377" spans="1:162">
      <c r="A377" s="18">
        <v>1650</v>
      </c>
      <c r="L377" s="18">
        <v>2371</v>
      </c>
      <c r="AO377" s="18">
        <v>1914</v>
      </c>
      <c r="AW377" s="18">
        <v>1200</v>
      </c>
      <c r="AZ377" s="18">
        <v>1266</v>
      </c>
      <c r="BA377" s="18">
        <v>1713</v>
      </c>
      <c r="BR377" s="18">
        <v>993</v>
      </c>
      <c r="BX377" s="18">
        <v>2849</v>
      </c>
      <c r="CA377" s="18">
        <v>879</v>
      </c>
      <c r="CU377" s="18">
        <v>1394</v>
      </c>
      <c r="DR377" s="18">
        <v>1123</v>
      </c>
      <c r="DT377" s="18">
        <v>1100</v>
      </c>
      <c r="DW377" s="18">
        <v>1833</v>
      </c>
      <c r="EO377" s="18">
        <v>1471</v>
      </c>
      <c r="EZ377" s="18">
        <v>1035</v>
      </c>
      <c r="FF377" s="18">
        <v>897</v>
      </c>
    </row>
    <row r="378" spans="1:162">
      <c r="A378" s="18">
        <v>1651</v>
      </c>
      <c r="BA378" s="18">
        <v>1713</v>
      </c>
      <c r="CU378" s="18">
        <v>1386</v>
      </c>
      <c r="DR378" s="18">
        <v>1065</v>
      </c>
      <c r="DT378" s="18">
        <v>1109</v>
      </c>
      <c r="DW378" s="18">
        <v>1717</v>
      </c>
      <c r="EO378" s="18">
        <v>1482</v>
      </c>
    </row>
    <row r="379" spans="1:162">
      <c r="A379" s="18">
        <v>1652</v>
      </c>
      <c r="BA379" s="18">
        <v>1713</v>
      </c>
      <c r="CU379" s="18">
        <v>1390</v>
      </c>
      <c r="DR379" s="18">
        <v>1081</v>
      </c>
      <c r="DT379" s="18">
        <v>1119</v>
      </c>
      <c r="DW379" s="18">
        <v>1764</v>
      </c>
      <c r="EO379" s="18">
        <v>1553</v>
      </c>
    </row>
    <row r="380" spans="1:162">
      <c r="A380" s="18">
        <v>1653</v>
      </c>
      <c r="BA380" s="18">
        <v>1713</v>
      </c>
      <c r="CU380" s="18">
        <v>1387</v>
      </c>
      <c r="DR380" s="18">
        <v>1098</v>
      </c>
      <c r="DT380" s="18">
        <v>1121</v>
      </c>
      <c r="DW380" s="18">
        <v>1767</v>
      </c>
      <c r="EO380" s="18">
        <v>1991</v>
      </c>
    </row>
    <row r="381" spans="1:162">
      <c r="A381" s="18">
        <v>1654</v>
      </c>
      <c r="BA381" s="18">
        <v>1713</v>
      </c>
      <c r="CU381" s="18">
        <v>1387</v>
      </c>
      <c r="DR381" s="18">
        <v>1111</v>
      </c>
      <c r="DT381" s="18">
        <v>1132</v>
      </c>
      <c r="DW381" s="18">
        <v>1813</v>
      </c>
      <c r="EO381" s="18">
        <v>2095</v>
      </c>
    </row>
    <row r="382" spans="1:162">
      <c r="A382" s="18">
        <v>1655</v>
      </c>
      <c r="BA382" s="18">
        <v>1713</v>
      </c>
      <c r="CU382" s="18">
        <v>1391</v>
      </c>
      <c r="DR382" s="18">
        <v>1067</v>
      </c>
      <c r="DT382" s="18">
        <v>1140</v>
      </c>
      <c r="DW382" s="18">
        <v>1862</v>
      </c>
      <c r="EO382" s="18">
        <v>2205</v>
      </c>
    </row>
    <row r="383" spans="1:162">
      <c r="A383" s="18">
        <v>1656</v>
      </c>
      <c r="BA383" s="18">
        <v>1731</v>
      </c>
      <c r="CU383" s="18">
        <v>1383</v>
      </c>
      <c r="DR383" s="18">
        <v>1080</v>
      </c>
      <c r="DT383" s="18">
        <v>1155</v>
      </c>
      <c r="DW383" s="18">
        <v>1678</v>
      </c>
      <c r="EO383" s="18">
        <v>1976</v>
      </c>
    </row>
    <row r="384" spans="1:162">
      <c r="A384" s="18">
        <v>1657</v>
      </c>
      <c r="BA384" s="18">
        <v>1731</v>
      </c>
      <c r="CU384" s="18">
        <v>1364</v>
      </c>
      <c r="DR384" s="18">
        <v>1091</v>
      </c>
      <c r="DT384" s="18">
        <v>1156</v>
      </c>
      <c r="DW384" s="18">
        <v>1905</v>
      </c>
      <c r="EO384" s="18">
        <v>1817</v>
      </c>
    </row>
    <row r="385" spans="1:145">
      <c r="A385" s="18">
        <v>1658</v>
      </c>
      <c r="BA385" s="18">
        <v>1731</v>
      </c>
      <c r="CU385" s="18">
        <v>1366</v>
      </c>
      <c r="DR385" s="18">
        <v>1113</v>
      </c>
      <c r="DT385" s="18">
        <v>1150</v>
      </c>
      <c r="DW385" s="18">
        <v>1831</v>
      </c>
      <c r="EO385" s="18">
        <v>1928</v>
      </c>
    </row>
    <row r="386" spans="1:145">
      <c r="A386" s="18">
        <v>1659</v>
      </c>
      <c r="BA386" s="18">
        <v>1731</v>
      </c>
      <c r="CU386" s="18">
        <v>1379</v>
      </c>
      <c r="DR386" s="18">
        <v>1006</v>
      </c>
      <c r="DT386" s="18">
        <v>1140</v>
      </c>
      <c r="DW386" s="18">
        <v>1726</v>
      </c>
      <c r="EO386" s="18">
        <v>1859</v>
      </c>
    </row>
    <row r="387" spans="1:145">
      <c r="A387" s="18">
        <v>1660</v>
      </c>
      <c r="BA387" s="18">
        <v>1731</v>
      </c>
      <c r="CU387" s="18">
        <v>1395</v>
      </c>
      <c r="DR387" s="18">
        <v>950</v>
      </c>
      <c r="DT387" s="18">
        <v>1126</v>
      </c>
      <c r="DW387" s="18">
        <v>1706</v>
      </c>
      <c r="EO387" s="18">
        <v>1830</v>
      </c>
    </row>
    <row r="388" spans="1:145">
      <c r="A388" s="18">
        <v>1661</v>
      </c>
      <c r="AB388" s="18">
        <v>1083</v>
      </c>
      <c r="BA388" s="18">
        <v>1731</v>
      </c>
      <c r="CU388" s="18">
        <v>1407</v>
      </c>
      <c r="DR388" s="18">
        <v>970</v>
      </c>
      <c r="DT388" s="18">
        <v>1113</v>
      </c>
      <c r="DW388" s="18">
        <v>1855</v>
      </c>
      <c r="EO388" s="18">
        <v>1744</v>
      </c>
    </row>
    <row r="389" spans="1:145">
      <c r="A389" s="18">
        <v>1662</v>
      </c>
      <c r="BA389" s="18">
        <v>1748</v>
      </c>
      <c r="CU389" s="18">
        <v>1404</v>
      </c>
      <c r="DR389" s="18">
        <v>1000</v>
      </c>
      <c r="DT389" s="18">
        <v>1099</v>
      </c>
      <c r="DW389" s="18">
        <v>1570</v>
      </c>
      <c r="EO389" s="18">
        <v>1814</v>
      </c>
    </row>
    <row r="390" spans="1:145">
      <c r="A390" s="18">
        <v>1663</v>
      </c>
      <c r="BA390" s="18">
        <v>1766</v>
      </c>
      <c r="CU390" s="18">
        <v>1401</v>
      </c>
      <c r="DR390" s="18">
        <v>1049</v>
      </c>
      <c r="DT390" s="18">
        <v>1088</v>
      </c>
      <c r="DW390" s="18">
        <v>1646</v>
      </c>
      <c r="EO390" s="18">
        <v>1737</v>
      </c>
    </row>
    <row r="391" spans="1:145">
      <c r="A391" s="18">
        <v>1664</v>
      </c>
      <c r="BA391" s="18">
        <v>1766</v>
      </c>
      <c r="CU391" s="18">
        <v>1449</v>
      </c>
      <c r="DR391" s="18">
        <v>1007</v>
      </c>
      <c r="DT391" s="18">
        <v>1074</v>
      </c>
      <c r="DW391" s="18">
        <v>1798</v>
      </c>
      <c r="EO391" s="18">
        <v>1749</v>
      </c>
    </row>
    <row r="392" spans="1:145">
      <c r="A392" s="18">
        <v>1665</v>
      </c>
      <c r="BA392" s="18">
        <v>1783</v>
      </c>
      <c r="CU392" s="18">
        <v>1522</v>
      </c>
      <c r="DR392" s="18">
        <v>1072</v>
      </c>
      <c r="DT392" s="18">
        <v>1055</v>
      </c>
      <c r="DW392" s="18">
        <v>1745</v>
      </c>
      <c r="EO392" s="18">
        <v>1820</v>
      </c>
    </row>
    <row r="393" spans="1:145">
      <c r="A393" s="18">
        <v>1666</v>
      </c>
      <c r="BA393" s="18">
        <v>1783</v>
      </c>
      <c r="CU393" s="18">
        <v>1590</v>
      </c>
      <c r="DR393" s="18">
        <v>1257</v>
      </c>
      <c r="DT393" s="18">
        <v>1031</v>
      </c>
      <c r="DW393" s="18">
        <v>1589</v>
      </c>
      <c r="EO393" s="18">
        <v>1819</v>
      </c>
    </row>
    <row r="394" spans="1:145">
      <c r="A394" s="18">
        <v>1667</v>
      </c>
      <c r="BA394" s="18">
        <v>1783</v>
      </c>
      <c r="CU394" s="18">
        <v>1641</v>
      </c>
      <c r="DR394" s="18">
        <v>1369</v>
      </c>
      <c r="DT394" s="18">
        <v>1009</v>
      </c>
      <c r="DW394" s="18">
        <v>1571</v>
      </c>
      <c r="EO394" s="18">
        <v>1838</v>
      </c>
    </row>
    <row r="395" spans="1:145">
      <c r="A395" s="18">
        <v>1668</v>
      </c>
      <c r="BA395" s="18">
        <v>1801</v>
      </c>
      <c r="CU395" s="18">
        <v>1653</v>
      </c>
      <c r="DR395" s="18">
        <v>1322</v>
      </c>
      <c r="DT395" s="18">
        <v>991</v>
      </c>
      <c r="DW395" s="18">
        <v>1752</v>
      </c>
      <c r="EO395" s="18">
        <v>1867</v>
      </c>
    </row>
    <row r="396" spans="1:145">
      <c r="A396" s="18">
        <v>1669</v>
      </c>
      <c r="BA396" s="18">
        <v>1801</v>
      </c>
      <c r="CU396" s="18">
        <v>1673</v>
      </c>
      <c r="DR396" s="18">
        <v>981</v>
      </c>
      <c r="DT396" s="18">
        <v>983</v>
      </c>
      <c r="DW396" s="18">
        <v>1821</v>
      </c>
      <c r="EO396" s="18">
        <v>1944</v>
      </c>
    </row>
    <row r="397" spans="1:145">
      <c r="A397" s="18">
        <v>1670</v>
      </c>
      <c r="BA397" s="18">
        <v>1801</v>
      </c>
      <c r="CU397" s="18">
        <v>1700</v>
      </c>
      <c r="DR397" s="18">
        <v>1149</v>
      </c>
      <c r="DT397" s="18">
        <v>976</v>
      </c>
      <c r="DW397" s="18">
        <v>1721</v>
      </c>
      <c r="EO397" s="18">
        <v>1948</v>
      </c>
    </row>
    <row r="398" spans="1:145">
      <c r="A398" s="18">
        <v>1671</v>
      </c>
      <c r="BA398" s="18">
        <v>1801</v>
      </c>
      <c r="CU398" s="18">
        <v>1726</v>
      </c>
      <c r="DR398" s="18">
        <v>1089</v>
      </c>
      <c r="DT398" s="18">
        <v>966</v>
      </c>
      <c r="DW398" s="18">
        <v>1726</v>
      </c>
      <c r="EO398" s="18">
        <v>1941</v>
      </c>
    </row>
    <row r="399" spans="1:145">
      <c r="A399" s="18">
        <v>1672</v>
      </c>
      <c r="BA399" s="18">
        <v>1801</v>
      </c>
      <c r="CU399" s="18">
        <v>1735</v>
      </c>
      <c r="DR399" s="18">
        <v>1112</v>
      </c>
      <c r="DT399" s="18">
        <v>958</v>
      </c>
      <c r="DW399" s="18">
        <v>1688</v>
      </c>
      <c r="EO399" s="18">
        <v>1763</v>
      </c>
    </row>
    <row r="400" spans="1:145">
      <c r="A400" s="18">
        <v>1673</v>
      </c>
      <c r="BA400" s="18">
        <v>1801</v>
      </c>
      <c r="CU400" s="18">
        <v>1746</v>
      </c>
      <c r="DR400" s="18">
        <v>1123</v>
      </c>
      <c r="DT400" s="18">
        <v>977</v>
      </c>
      <c r="DW400" s="18">
        <v>1702</v>
      </c>
      <c r="EO400" s="18">
        <v>1735</v>
      </c>
    </row>
    <row r="401" spans="1:145">
      <c r="A401" s="18">
        <v>1674</v>
      </c>
      <c r="BA401" s="18">
        <v>1801</v>
      </c>
      <c r="CU401" s="18">
        <v>1755</v>
      </c>
      <c r="DR401" s="18">
        <v>1082</v>
      </c>
      <c r="DT401" s="18">
        <v>988</v>
      </c>
      <c r="DW401" s="18">
        <v>1753</v>
      </c>
      <c r="EO401" s="18">
        <v>1854</v>
      </c>
    </row>
    <row r="402" spans="1:145">
      <c r="A402" s="18">
        <v>1675</v>
      </c>
      <c r="BA402" s="18">
        <v>1801</v>
      </c>
      <c r="CU402" s="18">
        <v>1725</v>
      </c>
      <c r="DR402" s="18">
        <v>1078</v>
      </c>
      <c r="DT402" s="18">
        <v>1005</v>
      </c>
      <c r="DW402" s="18">
        <v>1668</v>
      </c>
      <c r="EO402" s="18">
        <v>1858</v>
      </c>
    </row>
    <row r="403" spans="1:145">
      <c r="A403" s="18">
        <v>1676</v>
      </c>
      <c r="BA403" s="18">
        <v>1801</v>
      </c>
      <c r="CU403" s="18">
        <v>1663</v>
      </c>
      <c r="DR403" s="18">
        <v>1175</v>
      </c>
      <c r="DT403" s="18">
        <v>1034</v>
      </c>
      <c r="DW403" s="18">
        <v>1672</v>
      </c>
      <c r="EO403" s="18">
        <v>1929</v>
      </c>
    </row>
    <row r="404" spans="1:145">
      <c r="A404" s="18">
        <v>1677</v>
      </c>
      <c r="BA404" s="18">
        <v>1801</v>
      </c>
      <c r="CU404" s="18">
        <v>1609</v>
      </c>
      <c r="DR404" s="18">
        <v>1224</v>
      </c>
      <c r="DT404" s="18">
        <v>1074</v>
      </c>
      <c r="DW404" s="18">
        <v>1717</v>
      </c>
      <c r="EO404" s="18">
        <v>1864</v>
      </c>
    </row>
    <row r="405" spans="1:145">
      <c r="A405" s="18">
        <v>1678</v>
      </c>
      <c r="BA405" s="18">
        <v>1783</v>
      </c>
      <c r="CU405" s="18">
        <v>1579</v>
      </c>
      <c r="DR405" s="18">
        <v>1159</v>
      </c>
      <c r="DT405" s="18">
        <v>1110</v>
      </c>
      <c r="DW405" s="18">
        <v>1704</v>
      </c>
      <c r="EO405" s="18">
        <v>1849</v>
      </c>
    </row>
    <row r="406" spans="1:145">
      <c r="A406" s="18">
        <v>1679</v>
      </c>
      <c r="BA406" s="18">
        <v>1766</v>
      </c>
      <c r="CU406" s="18">
        <v>1569</v>
      </c>
      <c r="DR406" s="18">
        <v>1321</v>
      </c>
      <c r="DT406" s="18">
        <v>1162</v>
      </c>
      <c r="DW406" s="18">
        <v>1546</v>
      </c>
      <c r="EO406" s="18">
        <v>1885</v>
      </c>
    </row>
    <row r="407" spans="1:145">
      <c r="A407" s="18">
        <v>1680</v>
      </c>
      <c r="BA407" s="18">
        <v>1748</v>
      </c>
      <c r="CU407" s="18">
        <v>1548</v>
      </c>
      <c r="DR407" s="18">
        <v>1140</v>
      </c>
      <c r="DT407" s="18">
        <v>1207</v>
      </c>
      <c r="DW407" s="18">
        <v>1679</v>
      </c>
      <c r="EO407" s="18">
        <v>1989</v>
      </c>
    </row>
    <row r="408" spans="1:145">
      <c r="A408" s="18">
        <v>1681</v>
      </c>
      <c r="BA408" s="18">
        <v>1748</v>
      </c>
      <c r="CU408" s="18">
        <v>1495</v>
      </c>
      <c r="DR408" s="18">
        <v>1187</v>
      </c>
      <c r="DT408" s="18">
        <v>1234</v>
      </c>
      <c r="DW408" s="18">
        <v>1686</v>
      </c>
      <c r="EO408" s="18">
        <v>1964</v>
      </c>
    </row>
    <row r="409" spans="1:145">
      <c r="A409" s="18">
        <v>1682</v>
      </c>
      <c r="BA409" s="18">
        <v>1748</v>
      </c>
      <c r="CU409" s="18">
        <v>1457</v>
      </c>
      <c r="DR409" s="18">
        <v>1158</v>
      </c>
      <c r="DT409" s="18">
        <v>1259</v>
      </c>
      <c r="DW409" s="18">
        <v>1711</v>
      </c>
      <c r="EO409" s="18">
        <v>1979</v>
      </c>
    </row>
    <row r="410" spans="1:145">
      <c r="A410" s="18">
        <v>1683</v>
      </c>
      <c r="BA410" s="18">
        <v>1748</v>
      </c>
      <c r="CU410" s="18">
        <v>1444</v>
      </c>
      <c r="DR410" s="18">
        <v>1204</v>
      </c>
      <c r="DT410" s="18">
        <v>1274</v>
      </c>
      <c r="DW410" s="18">
        <v>1703</v>
      </c>
      <c r="EO410" s="18">
        <v>1906</v>
      </c>
    </row>
    <row r="411" spans="1:145">
      <c r="A411" s="18">
        <v>1684</v>
      </c>
      <c r="BA411" s="18">
        <v>1766</v>
      </c>
      <c r="CU411" s="18">
        <v>1451</v>
      </c>
      <c r="DR411" s="18">
        <v>1219</v>
      </c>
      <c r="DT411" s="18">
        <v>1271</v>
      </c>
      <c r="DW411" s="18">
        <v>1630</v>
      </c>
      <c r="EO411" s="18">
        <v>1699</v>
      </c>
    </row>
    <row r="412" spans="1:145">
      <c r="A412" s="18">
        <v>1685</v>
      </c>
      <c r="BA412" s="18">
        <v>1766</v>
      </c>
      <c r="CU412" s="18">
        <v>1497</v>
      </c>
      <c r="DR412" s="18">
        <v>1118</v>
      </c>
      <c r="DT412" s="18">
        <v>1278</v>
      </c>
      <c r="DW412" s="18">
        <v>1562</v>
      </c>
      <c r="EO412" s="18">
        <v>1857</v>
      </c>
    </row>
    <row r="413" spans="1:145">
      <c r="A413" s="18">
        <v>1686</v>
      </c>
      <c r="BA413" s="18">
        <v>1766</v>
      </c>
      <c r="CU413" s="18">
        <v>1516</v>
      </c>
      <c r="DR413" s="18">
        <v>1093</v>
      </c>
      <c r="DT413" s="18">
        <v>1288</v>
      </c>
      <c r="DW413" s="18">
        <v>1642</v>
      </c>
      <c r="EO413" s="18">
        <v>1999</v>
      </c>
    </row>
    <row r="414" spans="1:145">
      <c r="A414" s="18">
        <v>1687</v>
      </c>
      <c r="BA414" s="18">
        <v>1766</v>
      </c>
      <c r="CU414" s="18">
        <v>1511</v>
      </c>
      <c r="DR414" s="18">
        <v>981</v>
      </c>
      <c r="DT414" s="18">
        <v>1294</v>
      </c>
      <c r="DW414" s="18">
        <v>1639</v>
      </c>
      <c r="EO414" s="18">
        <v>1919</v>
      </c>
    </row>
    <row r="415" spans="1:145">
      <c r="A415" s="18">
        <v>1688</v>
      </c>
      <c r="BA415" s="18">
        <v>1766</v>
      </c>
      <c r="CU415" s="18">
        <v>1513</v>
      </c>
      <c r="DR415" s="18">
        <v>998</v>
      </c>
      <c r="DT415" s="18">
        <v>1289</v>
      </c>
      <c r="DW415" s="18">
        <v>1686</v>
      </c>
      <c r="EO415" s="18">
        <v>1911</v>
      </c>
    </row>
    <row r="416" spans="1:145">
      <c r="A416" s="18">
        <v>1689</v>
      </c>
      <c r="BA416" s="18">
        <v>1766</v>
      </c>
      <c r="CU416" s="18">
        <v>1531</v>
      </c>
      <c r="DR416" s="18">
        <v>981</v>
      </c>
      <c r="DT416" s="18">
        <v>1283</v>
      </c>
      <c r="DW416" s="18">
        <v>1809</v>
      </c>
      <c r="EO416" s="18">
        <v>1983</v>
      </c>
    </row>
    <row r="417" spans="1:168">
      <c r="A417" s="18">
        <v>1690</v>
      </c>
      <c r="AL417" s="18">
        <v>429</v>
      </c>
      <c r="BA417" s="18">
        <v>1766</v>
      </c>
      <c r="CU417" s="18">
        <v>1523</v>
      </c>
      <c r="DR417" s="18">
        <v>999</v>
      </c>
      <c r="DT417" s="18">
        <v>1255</v>
      </c>
      <c r="DW417" s="18">
        <v>1699</v>
      </c>
      <c r="EO417" s="18">
        <v>1994</v>
      </c>
    </row>
    <row r="418" spans="1:168">
      <c r="A418" s="18">
        <v>1691</v>
      </c>
      <c r="BA418" s="18">
        <v>1766</v>
      </c>
      <c r="CU418" s="18">
        <v>1508</v>
      </c>
      <c r="DR418" s="18">
        <v>1048</v>
      </c>
      <c r="DT418" s="18">
        <v>1230</v>
      </c>
      <c r="DW418" s="18">
        <v>1664</v>
      </c>
      <c r="EO418" s="18">
        <v>2099</v>
      </c>
    </row>
    <row r="419" spans="1:168">
      <c r="A419" s="18">
        <v>1692</v>
      </c>
      <c r="BA419" s="18">
        <v>1766</v>
      </c>
      <c r="CU419" s="18">
        <v>1552</v>
      </c>
      <c r="DR419" s="18">
        <v>1051</v>
      </c>
      <c r="DT419" s="18">
        <v>1219</v>
      </c>
      <c r="DW419" s="18">
        <v>1678</v>
      </c>
      <c r="EO419" s="18">
        <v>2054</v>
      </c>
    </row>
    <row r="420" spans="1:168">
      <c r="A420" s="18">
        <v>1693</v>
      </c>
      <c r="BA420" s="18">
        <v>1766</v>
      </c>
      <c r="CU420" s="18">
        <v>1579</v>
      </c>
      <c r="DR420" s="18">
        <v>993</v>
      </c>
      <c r="DT420" s="18">
        <v>1213</v>
      </c>
      <c r="DW420" s="18">
        <v>1640</v>
      </c>
      <c r="EO420" s="18">
        <v>1786</v>
      </c>
    </row>
    <row r="421" spans="1:168">
      <c r="A421" s="18">
        <v>1694</v>
      </c>
      <c r="BA421" s="18">
        <v>1748</v>
      </c>
      <c r="CU421" s="18">
        <v>1638</v>
      </c>
      <c r="DR421" s="18">
        <v>1174</v>
      </c>
      <c r="DT421" s="18">
        <v>1215</v>
      </c>
      <c r="DW421" s="18">
        <v>1637</v>
      </c>
      <c r="EO421" s="18">
        <v>1847</v>
      </c>
    </row>
    <row r="422" spans="1:168">
      <c r="A422" s="18">
        <v>1695</v>
      </c>
      <c r="BA422" s="18">
        <v>1748</v>
      </c>
      <c r="CU422" s="18">
        <v>1646</v>
      </c>
      <c r="DR422" s="18">
        <v>1200</v>
      </c>
      <c r="DT422" s="18">
        <v>1218</v>
      </c>
      <c r="DW422" s="18">
        <v>1566</v>
      </c>
      <c r="EO422" s="18">
        <v>1792</v>
      </c>
    </row>
    <row r="423" spans="1:168">
      <c r="A423" s="18">
        <v>1696</v>
      </c>
      <c r="BA423" s="18">
        <v>1748</v>
      </c>
      <c r="CU423" s="18">
        <v>1644</v>
      </c>
      <c r="DR423" s="18">
        <v>1151</v>
      </c>
      <c r="DT423" s="18">
        <v>1214</v>
      </c>
      <c r="DW423" s="18">
        <v>1553</v>
      </c>
      <c r="EO423" s="18">
        <v>1765</v>
      </c>
    </row>
    <row r="424" spans="1:168">
      <c r="A424" s="18">
        <v>1697</v>
      </c>
      <c r="BA424" s="18">
        <v>1731</v>
      </c>
      <c r="CU424" s="18">
        <v>1659</v>
      </c>
      <c r="DR424" s="18">
        <v>1096</v>
      </c>
      <c r="DT424" s="18">
        <v>1203</v>
      </c>
      <c r="DW424" s="18">
        <v>1588</v>
      </c>
      <c r="EO424" s="18">
        <v>1626</v>
      </c>
    </row>
    <row r="425" spans="1:168">
      <c r="A425" s="18">
        <v>1698</v>
      </c>
      <c r="BA425" s="18">
        <v>1731</v>
      </c>
      <c r="CU425" s="18">
        <v>1686</v>
      </c>
      <c r="DR425" s="18">
        <v>1181</v>
      </c>
      <c r="DT425" s="18">
        <v>1193</v>
      </c>
      <c r="DW425" s="18">
        <v>1604</v>
      </c>
      <c r="EO425" s="18">
        <v>1680</v>
      </c>
    </row>
    <row r="426" spans="1:168">
      <c r="A426" s="18">
        <v>1699</v>
      </c>
      <c r="BA426" s="18">
        <v>1731</v>
      </c>
      <c r="CU426" s="18">
        <v>1718</v>
      </c>
      <c r="DR426" s="18">
        <v>1224</v>
      </c>
      <c r="DT426" s="18">
        <v>1196</v>
      </c>
      <c r="DW426" s="18">
        <v>1600</v>
      </c>
      <c r="EO426" s="18">
        <v>1762</v>
      </c>
    </row>
    <row r="427" spans="1:168">
      <c r="A427" s="18">
        <v>1700</v>
      </c>
      <c r="L427" s="18">
        <v>2255</v>
      </c>
      <c r="AO427" s="18">
        <v>1897</v>
      </c>
      <c r="AW427" s="18">
        <v>1422</v>
      </c>
      <c r="AZ427" s="18">
        <v>1352</v>
      </c>
      <c r="BA427" s="18">
        <v>1748</v>
      </c>
      <c r="BC427" s="18">
        <v>2365</v>
      </c>
      <c r="BR427" s="18">
        <v>970</v>
      </c>
      <c r="BX427" s="18">
        <v>3009</v>
      </c>
      <c r="CA427" s="18">
        <v>990</v>
      </c>
      <c r="CU427" s="18">
        <v>1758</v>
      </c>
      <c r="DR427" s="18">
        <v>1224</v>
      </c>
      <c r="DT427" s="18">
        <v>1202</v>
      </c>
      <c r="DW427" s="18">
        <v>1554</v>
      </c>
      <c r="EO427" s="18">
        <v>2122</v>
      </c>
      <c r="EZ427" s="18">
        <v>1114</v>
      </c>
      <c r="FL427" s="18">
        <v>4041</v>
      </c>
    </row>
    <row r="428" spans="1:168">
      <c r="A428" s="18">
        <v>1701</v>
      </c>
      <c r="BA428" s="18">
        <v>1661</v>
      </c>
      <c r="BC428" s="18">
        <v>2561</v>
      </c>
      <c r="CU428" s="18">
        <v>1784</v>
      </c>
      <c r="DR428" s="18">
        <v>1153</v>
      </c>
      <c r="DT428" s="18">
        <v>1211</v>
      </c>
      <c r="DW428" s="18">
        <v>1553</v>
      </c>
      <c r="EO428" s="18">
        <v>2167</v>
      </c>
      <c r="FL428" s="18">
        <v>4040</v>
      </c>
    </row>
    <row r="429" spans="1:168">
      <c r="A429" s="18">
        <v>1702</v>
      </c>
      <c r="BA429" s="18">
        <v>1661</v>
      </c>
      <c r="BC429" s="18">
        <v>2477</v>
      </c>
      <c r="CU429" s="18">
        <v>1835</v>
      </c>
      <c r="DR429" s="18">
        <v>1103</v>
      </c>
      <c r="DT429" s="18">
        <v>1217</v>
      </c>
      <c r="DW429" s="18">
        <v>1534</v>
      </c>
      <c r="EO429" s="18">
        <v>2167</v>
      </c>
      <c r="FL429" s="18">
        <v>4032</v>
      </c>
    </row>
    <row r="430" spans="1:168">
      <c r="A430" s="18">
        <v>1703</v>
      </c>
      <c r="BA430" s="18">
        <v>1661</v>
      </c>
      <c r="BC430" s="18">
        <v>2299</v>
      </c>
      <c r="CU430" s="18">
        <v>1862</v>
      </c>
      <c r="DR430" s="18">
        <v>1191</v>
      </c>
      <c r="DT430" s="18">
        <v>1211</v>
      </c>
      <c r="DW430" s="18">
        <v>1520</v>
      </c>
      <c r="EO430" s="18">
        <v>2004</v>
      </c>
      <c r="FL430" s="18">
        <v>3840</v>
      </c>
    </row>
    <row r="431" spans="1:168">
      <c r="A431" s="18">
        <v>1704</v>
      </c>
      <c r="BA431" s="18">
        <v>1661</v>
      </c>
      <c r="BC431" s="18">
        <v>2723</v>
      </c>
      <c r="CU431" s="18">
        <v>1831</v>
      </c>
      <c r="DR431" s="18">
        <v>1149</v>
      </c>
      <c r="DT431" s="18">
        <v>1198</v>
      </c>
      <c r="DW431" s="18">
        <v>1595</v>
      </c>
      <c r="EO431" s="18">
        <v>2011</v>
      </c>
      <c r="FL431" s="18">
        <v>3472</v>
      </c>
    </row>
    <row r="432" spans="1:168">
      <c r="A432" s="18">
        <v>1705</v>
      </c>
      <c r="BA432" s="18">
        <v>1643</v>
      </c>
      <c r="BC432" s="18">
        <v>2579</v>
      </c>
      <c r="CU432" s="18">
        <v>1759</v>
      </c>
      <c r="DR432" s="18">
        <v>1257</v>
      </c>
      <c r="DT432" s="18">
        <v>1201</v>
      </c>
      <c r="DW432" s="18">
        <v>1755</v>
      </c>
      <c r="EO432" s="18">
        <v>1992</v>
      </c>
      <c r="FL432" s="18">
        <v>3349</v>
      </c>
    </row>
    <row r="433" spans="1:168">
      <c r="A433" s="18">
        <v>1706</v>
      </c>
      <c r="BA433" s="18">
        <v>1661</v>
      </c>
      <c r="BC433" s="18">
        <v>2177</v>
      </c>
      <c r="CU433" s="18">
        <v>1744</v>
      </c>
      <c r="DR433" s="18">
        <v>1114</v>
      </c>
      <c r="DT433" s="18">
        <v>1207</v>
      </c>
      <c r="DW433" s="18">
        <v>1641</v>
      </c>
      <c r="EO433" s="18">
        <v>1997</v>
      </c>
      <c r="FL433" s="18">
        <v>4232</v>
      </c>
    </row>
    <row r="434" spans="1:168">
      <c r="A434" s="18">
        <v>1707</v>
      </c>
      <c r="BA434" s="18">
        <v>1661</v>
      </c>
      <c r="BC434" s="18">
        <v>2437</v>
      </c>
      <c r="CU434" s="18">
        <v>1705</v>
      </c>
      <c r="DR434" s="18">
        <v>1231</v>
      </c>
      <c r="DT434" s="18">
        <v>1205</v>
      </c>
      <c r="DW434" s="18">
        <v>1668</v>
      </c>
      <c r="EO434" s="18">
        <v>1956</v>
      </c>
      <c r="FL434" s="18">
        <v>4682</v>
      </c>
    </row>
    <row r="435" spans="1:168">
      <c r="A435" s="18">
        <v>1708</v>
      </c>
      <c r="BA435" s="18">
        <v>1661</v>
      </c>
      <c r="BC435" s="18">
        <v>2585</v>
      </c>
      <c r="CU435" s="18">
        <v>1675</v>
      </c>
      <c r="DR435" s="18">
        <v>1376</v>
      </c>
      <c r="DT435" s="18">
        <v>1198</v>
      </c>
      <c r="DW435" s="18">
        <v>1687</v>
      </c>
      <c r="EO435" s="18">
        <v>1855</v>
      </c>
      <c r="FL435" s="18">
        <v>5011</v>
      </c>
    </row>
    <row r="436" spans="1:168">
      <c r="A436" s="18">
        <v>1709</v>
      </c>
      <c r="BA436" s="18">
        <v>1678</v>
      </c>
      <c r="BC436" s="18">
        <v>2234</v>
      </c>
      <c r="CU436" s="18">
        <v>1716</v>
      </c>
      <c r="DR436" s="18">
        <v>1376</v>
      </c>
      <c r="DT436" s="18">
        <v>1188</v>
      </c>
      <c r="DW436" s="18">
        <v>1772</v>
      </c>
      <c r="EO436" s="18">
        <v>1933</v>
      </c>
      <c r="FL436" s="18">
        <v>4554</v>
      </c>
    </row>
    <row r="437" spans="1:168">
      <c r="A437" s="18">
        <v>1710</v>
      </c>
      <c r="BA437" s="18">
        <v>1696</v>
      </c>
      <c r="BC437" s="18">
        <v>2025</v>
      </c>
      <c r="CU437" s="18">
        <v>1774</v>
      </c>
      <c r="DR437" s="18">
        <v>1244</v>
      </c>
      <c r="DT437" s="18">
        <v>1164</v>
      </c>
      <c r="DW437" s="18">
        <v>1533</v>
      </c>
      <c r="EO437" s="18">
        <v>2028</v>
      </c>
      <c r="FL437" s="18">
        <v>4347</v>
      </c>
    </row>
    <row r="438" spans="1:168">
      <c r="A438" s="18">
        <v>1711</v>
      </c>
      <c r="BA438" s="18">
        <v>1696</v>
      </c>
      <c r="BC438" s="18">
        <v>2211</v>
      </c>
      <c r="CU438" s="18">
        <v>1804</v>
      </c>
      <c r="DR438" s="18">
        <v>1285</v>
      </c>
      <c r="DT438" s="18">
        <v>1134</v>
      </c>
      <c r="DW438" s="18">
        <v>1622</v>
      </c>
      <c r="EO438" s="18">
        <v>2146</v>
      </c>
      <c r="FL438" s="18">
        <v>3197</v>
      </c>
    </row>
    <row r="439" spans="1:168">
      <c r="A439" s="18">
        <v>1712</v>
      </c>
      <c r="BA439" s="18">
        <v>1713</v>
      </c>
      <c r="BC439" s="18">
        <v>2213</v>
      </c>
      <c r="CU439" s="18">
        <v>1833</v>
      </c>
      <c r="DR439" s="18">
        <v>1223</v>
      </c>
      <c r="DT439" s="18">
        <v>1111</v>
      </c>
      <c r="DW439" s="18">
        <v>1714</v>
      </c>
      <c r="EO439" s="18">
        <v>2110</v>
      </c>
      <c r="FL439" s="18">
        <v>2731</v>
      </c>
    </row>
    <row r="440" spans="1:168">
      <c r="A440" s="18">
        <v>1713</v>
      </c>
      <c r="BA440" s="18">
        <v>1713</v>
      </c>
      <c r="BC440" s="18">
        <v>2114</v>
      </c>
      <c r="CU440" s="18">
        <v>1816</v>
      </c>
      <c r="DR440" s="18">
        <v>1223</v>
      </c>
      <c r="DT440" s="18">
        <v>1094</v>
      </c>
      <c r="DW440" s="18">
        <v>1819</v>
      </c>
      <c r="EO440" s="18">
        <v>2161</v>
      </c>
      <c r="FL440" s="18">
        <v>3069</v>
      </c>
    </row>
    <row r="441" spans="1:168">
      <c r="A441" s="18">
        <v>1714</v>
      </c>
      <c r="BA441" s="18">
        <v>1713</v>
      </c>
      <c r="BC441" s="18">
        <v>2317</v>
      </c>
      <c r="CU441" s="18">
        <v>1775</v>
      </c>
      <c r="DR441" s="18">
        <v>1198</v>
      </c>
      <c r="DT441" s="18">
        <v>1112</v>
      </c>
      <c r="DW441" s="18">
        <v>1916</v>
      </c>
      <c r="EO441" s="18">
        <v>2119</v>
      </c>
      <c r="FL441" s="18">
        <v>3445</v>
      </c>
    </row>
    <row r="442" spans="1:168">
      <c r="A442" s="18">
        <v>1715</v>
      </c>
      <c r="BA442" s="18">
        <v>1713</v>
      </c>
      <c r="BC442" s="18">
        <v>2250</v>
      </c>
      <c r="CU442" s="18">
        <v>1798</v>
      </c>
      <c r="DR442" s="18">
        <v>1120</v>
      </c>
      <c r="DT442" s="18">
        <v>1132</v>
      </c>
      <c r="DW442" s="18">
        <v>1820</v>
      </c>
      <c r="EO442" s="18">
        <v>2098</v>
      </c>
      <c r="FL442" s="18">
        <v>3399</v>
      </c>
    </row>
    <row r="443" spans="1:168">
      <c r="A443" s="18">
        <v>1716</v>
      </c>
      <c r="BA443" s="18">
        <v>1713</v>
      </c>
      <c r="BC443" s="18">
        <v>2321</v>
      </c>
      <c r="CU443" s="18">
        <v>1820</v>
      </c>
      <c r="DR443" s="18">
        <v>1209</v>
      </c>
      <c r="DT443" s="18">
        <v>1144</v>
      </c>
      <c r="DW443" s="18">
        <v>1741</v>
      </c>
      <c r="EO443" s="18">
        <v>1854</v>
      </c>
      <c r="FL443" s="18">
        <v>3474</v>
      </c>
    </row>
    <row r="444" spans="1:168">
      <c r="A444" s="18">
        <v>1717</v>
      </c>
      <c r="BA444" s="18">
        <v>1731</v>
      </c>
      <c r="BC444" s="18">
        <v>2435</v>
      </c>
      <c r="CU444" s="18">
        <v>1821</v>
      </c>
      <c r="DR444" s="18">
        <v>1234</v>
      </c>
      <c r="DT444" s="18">
        <v>1157</v>
      </c>
      <c r="DW444" s="18">
        <v>1806</v>
      </c>
      <c r="EO444" s="18">
        <v>1689</v>
      </c>
      <c r="FL444" s="18">
        <v>3611</v>
      </c>
    </row>
    <row r="445" spans="1:168">
      <c r="A445" s="18">
        <v>1718</v>
      </c>
      <c r="BA445" s="18">
        <v>1748</v>
      </c>
      <c r="BC445" s="18">
        <v>2555</v>
      </c>
      <c r="CU445" s="18">
        <v>1830</v>
      </c>
      <c r="DR445" s="18">
        <v>1191</v>
      </c>
      <c r="DT445" s="18">
        <v>1163</v>
      </c>
      <c r="DW445" s="18">
        <v>1912</v>
      </c>
      <c r="EO445" s="18">
        <v>1519</v>
      </c>
      <c r="FL445" s="18">
        <v>4152</v>
      </c>
    </row>
    <row r="446" spans="1:168">
      <c r="A446" s="18">
        <v>1719</v>
      </c>
      <c r="BA446" s="18">
        <v>1766</v>
      </c>
      <c r="BC446" s="18">
        <v>2493</v>
      </c>
      <c r="CU446" s="18">
        <v>1854</v>
      </c>
      <c r="DR446" s="18">
        <v>1165</v>
      </c>
      <c r="DT446" s="18">
        <v>1177</v>
      </c>
      <c r="DW446" s="18">
        <v>1823</v>
      </c>
      <c r="EO446" s="18">
        <v>1783</v>
      </c>
      <c r="FL446" s="18">
        <v>3308</v>
      </c>
    </row>
    <row r="447" spans="1:168">
      <c r="A447" s="18">
        <v>1720</v>
      </c>
      <c r="BA447" s="18">
        <v>1783</v>
      </c>
      <c r="BC447" s="18">
        <v>2661</v>
      </c>
      <c r="CU447" s="18">
        <v>1813</v>
      </c>
      <c r="DR447" s="18">
        <v>1163</v>
      </c>
      <c r="DT447" s="18">
        <v>1186</v>
      </c>
      <c r="DW447" s="18">
        <v>2095</v>
      </c>
      <c r="EO447" s="18">
        <v>2036</v>
      </c>
      <c r="FF447" s="18">
        <v>1375</v>
      </c>
      <c r="FL447" s="18">
        <v>3870</v>
      </c>
    </row>
    <row r="448" spans="1:168">
      <c r="A448" s="18">
        <v>1721</v>
      </c>
      <c r="BA448" s="18">
        <v>1801</v>
      </c>
      <c r="BC448" s="18">
        <v>2560</v>
      </c>
      <c r="CU448" s="18">
        <v>1728</v>
      </c>
      <c r="DR448" s="18">
        <v>1115</v>
      </c>
      <c r="DT448" s="18">
        <v>1197</v>
      </c>
      <c r="DW448" s="18">
        <v>1837</v>
      </c>
      <c r="EO448" s="18">
        <v>2109</v>
      </c>
      <c r="FL448" s="18">
        <v>3885</v>
      </c>
    </row>
    <row r="449" spans="1:168">
      <c r="A449" s="18">
        <v>1722</v>
      </c>
      <c r="BA449" s="18">
        <v>1801</v>
      </c>
      <c r="BC449" s="18">
        <v>2585</v>
      </c>
      <c r="CU449" s="18">
        <v>1648</v>
      </c>
      <c r="DR449" s="18">
        <v>1166</v>
      </c>
      <c r="DT449" s="18">
        <v>1213</v>
      </c>
      <c r="DW449" s="18">
        <v>1926</v>
      </c>
      <c r="EO449" s="18">
        <v>1792</v>
      </c>
      <c r="FL449" s="18">
        <v>3980</v>
      </c>
    </row>
    <row r="450" spans="1:168">
      <c r="A450" s="18">
        <v>1723</v>
      </c>
      <c r="BA450" s="18">
        <v>1783</v>
      </c>
      <c r="BC450" s="18">
        <v>2513</v>
      </c>
      <c r="CU450" s="18">
        <v>1613</v>
      </c>
      <c r="DR450" s="18">
        <v>1282</v>
      </c>
      <c r="DT450" s="18">
        <v>1228</v>
      </c>
      <c r="DW450" s="18">
        <v>2007</v>
      </c>
      <c r="EO450" s="18">
        <v>1635</v>
      </c>
      <c r="FL450" s="18">
        <v>4212</v>
      </c>
    </row>
    <row r="451" spans="1:168">
      <c r="A451" s="18">
        <v>1724</v>
      </c>
      <c r="BA451" s="18">
        <v>1766</v>
      </c>
      <c r="BC451" s="18">
        <v>2480</v>
      </c>
      <c r="CU451" s="18">
        <v>1608</v>
      </c>
      <c r="DR451" s="18">
        <v>1211</v>
      </c>
      <c r="DT451" s="18">
        <v>1239</v>
      </c>
      <c r="DW451" s="18">
        <v>1876</v>
      </c>
      <c r="EO451" s="18">
        <v>1659</v>
      </c>
      <c r="FL451" s="18">
        <v>4187</v>
      </c>
    </row>
    <row r="452" spans="1:168">
      <c r="A452" s="18">
        <v>1725</v>
      </c>
      <c r="BA452" s="18">
        <v>1766</v>
      </c>
      <c r="BC452" s="18">
        <v>2535</v>
      </c>
      <c r="CU452" s="18">
        <v>1609</v>
      </c>
      <c r="DR452" s="18">
        <v>1290</v>
      </c>
      <c r="DT452" s="18">
        <v>1228</v>
      </c>
      <c r="DW452" s="18">
        <v>1869</v>
      </c>
      <c r="EO452" s="18">
        <v>1640</v>
      </c>
      <c r="FL452" s="18">
        <v>3436</v>
      </c>
    </row>
    <row r="453" spans="1:168">
      <c r="A453" s="18">
        <v>1726</v>
      </c>
      <c r="BA453" s="18">
        <v>1766</v>
      </c>
      <c r="BC453" s="18">
        <v>2436</v>
      </c>
      <c r="CU453" s="18">
        <v>1594</v>
      </c>
      <c r="DR453" s="18">
        <v>1132</v>
      </c>
      <c r="DT453" s="18">
        <v>1226</v>
      </c>
      <c r="DW453" s="18">
        <v>1837</v>
      </c>
      <c r="EO453" s="18">
        <v>1529</v>
      </c>
      <c r="FL453" s="18">
        <v>3164</v>
      </c>
    </row>
    <row r="454" spans="1:168">
      <c r="A454" s="18">
        <v>1727</v>
      </c>
      <c r="BA454" s="18">
        <v>1766</v>
      </c>
      <c r="BC454" s="18">
        <v>2407</v>
      </c>
      <c r="CU454" s="18">
        <v>1589</v>
      </c>
      <c r="DR454" s="18">
        <v>1297</v>
      </c>
      <c r="DT454" s="18">
        <v>1217</v>
      </c>
      <c r="DW454" s="18">
        <v>1921</v>
      </c>
      <c r="EO454" s="18">
        <v>1657</v>
      </c>
      <c r="FL454" s="18">
        <v>3304</v>
      </c>
    </row>
    <row r="455" spans="1:168">
      <c r="A455" s="18">
        <v>1728</v>
      </c>
      <c r="BA455" s="18">
        <v>1766</v>
      </c>
      <c r="BC455" s="18">
        <v>2504</v>
      </c>
      <c r="CU455" s="18">
        <v>1574</v>
      </c>
      <c r="DR455" s="18">
        <v>1235</v>
      </c>
      <c r="DT455" s="18">
        <v>1201</v>
      </c>
      <c r="DW455" s="18">
        <v>1949</v>
      </c>
      <c r="EO455" s="18">
        <v>1914</v>
      </c>
      <c r="FL455" s="18">
        <v>3250</v>
      </c>
    </row>
    <row r="456" spans="1:168">
      <c r="A456" s="18">
        <v>1729</v>
      </c>
      <c r="BA456" s="18">
        <v>1783</v>
      </c>
      <c r="BC456" s="18">
        <v>2404</v>
      </c>
      <c r="CU456" s="18">
        <v>1571</v>
      </c>
      <c r="DR456" s="18">
        <v>1244</v>
      </c>
      <c r="DT456" s="18">
        <v>1192</v>
      </c>
      <c r="DW456" s="18">
        <v>1863</v>
      </c>
      <c r="EO456" s="18">
        <v>1978</v>
      </c>
      <c r="FL456" s="18">
        <v>3499</v>
      </c>
    </row>
    <row r="457" spans="1:168">
      <c r="A457" s="18">
        <v>1730</v>
      </c>
      <c r="BA457" s="18">
        <v>1783</v>
      </c>
      <c r="BC457" s="18">
        <v>2489</v>
      </c>
      <c r="CU457" s="18">
        <v>1582</v>
      </c>
      <c r="DR457" s="18">
        <v>1209</v>
      </c>
      <c r="DT457" s="18">
        <v>1185</v>
      </c>
      <c r="DW457" s="18">
        <v>2066</v>
      </c>
      <c r="EO457" s="18">
        <v>1893</v>
      </c>
      <c r="FL457" s="18">
        <v>3436</v>
      </c>
    </row>
    <row r="458" spans="1:168">
      <c r="A458" s="18">
        <v>1731</v>
      </c>
      <c r="BA458" s="18">
        <v>1783</v>
      </c>
      <c r="BC458" s="18">
        <v>2451</v>
      </c>
      <c r="CU458" s="18">
        <v>1611</v>
      </c>
      <c r="DR458" s="18">
        <v>1228</v>
      </c>
      <c r="DT458" s="18">
        <v>1169</v>
      </c>
      <c r="DW458" s="18">
        <v>1983</v>
      </c>
      <c r="EO458" s="18">
        <v>1847</v>
      </c>
      <c r="FL458" s="18">
        <v>3663</v>
      </c>
    </row>
    <row r="459" spans="1:168">
      <c r="A459" s="18">
        <v>1732</v>
      </c>
      <c r="BA459" s="18">
        <v>1783</v>
      </c>
      <c r="BC459" s="18">
        <v>2603</v>
      </c>
      <c r="CU459" s="18">
        <v>1618</v>
      </c>
      <c r="DR459" s="18">
        <v>1034</v>
      </c>
      <c r="DT459" s="18">
        <v>1164</v>
      </c>
      <c r="DW459" s="18">
        <v>2067</v>
      </c>
      <c r="EO459" s="18">
        <v>1826</v>
      </c>
      <c r="FL459" s="18">
        <v>3538</v>
      </c>
    </row>
    <row r="460" spans="1:168">
      <c r="A460" s="18">
        <v>1733</v>
      </c>
      <c r="BA460" s="18">
        <v>1783</v>
      </c>
      <c r="BC460" s="18">
        <v>2646</v>
      </c>
      <c r="CU460" s="18">
        <v>1612</v>
      </c>
      <c r="DR460" s="18">
        <v>1172</v>
      </c>
      <c r="DT460" s="18">
        <v>1163</v>
      </c>
      <c r="DW460" s="18">
        <v>1932</v>
      </c>
      <c r="EO460" s="18">
        <v>1778</v>
      </c>
      <c r="FL460" s="18">
        <v>3256</v>
      </c>
    </row>
    <row r="461" spans="1:168">
      <c r="A461" s="18">
        <v>1734</v>
      </c>
      <c r="BA461" s="18">
        <v>1783</v>
      </c>
      <c r="BC461" s="18">
        <v>2610</v>
      </c>
      <c r="CU461" s="18">
        <v>1594</v>
      </c>
      <c r="DR461" s="18">
        <v>1179</v>
      </c>
      <c r="DT461" s="18">
        <v>1166</v>
      </c>
      <c r="DW461" s="18">
        <v>2017</v>
      </c>
      <c r="EO461" s="18">
        <v>1805</v>
      </c>
      <c r="FL461" s="18">
        <v>2938</v>
      </c>
    </row>
    <row r="462" spans="1:168">
      <c r="A462" s="18">
        <v>1735</v>
      </c>
      <c r="BA462" s="18">
        <v>1766</v>
      </c>
      <c r="BC462" s="18">
        <v>2525</v>
      </c>
      <c r="CU462" s="18">
        <v>1583</v>
      </c>
      <c r="DR462" s="18">
        <v>1284</v>
      </c>
      <c r="DT462" s="18">
        <v>1164</v>
      </c>
      <c r="DW462" s="18">
        <v>1940</v>
      </c>
      <c r="EO462" s="18">
        <v>1740</v>
      </c>
      <c r="FL462" s="18">
        <v>2947</v>
      </c>
    </row>
    <row r="463" spans="1:168">
      <c r="A463" s="18">
        <v>1736</v>
      </c>
      <c r="BA463" s="18">
        <v>1766</v>
      </c>
      <c r="BC463" s="18">
        <v>2691</v>
      </c>
      <c r="CU463" s="18">
        <v>1558</v>
      </c>
      <c r="DR463" s="18">
        <v>1306</v>
      </c>
      <c r="DT463" s="18">
        <v>1156</v>
      </c>
      <c r="DW463" s="18">
        <v>2002</v>
      </c>
      <c r="EO463" s="18">
        <v>1734</v>
      </c>
      <c r="FL463" s="18">
        <v>2728</v>
      </c>
    </row>
    <row r="464" spans="1:168">
      <c r="A464" s="18">
        <v>1737</v>
      </c>
      <c r="BA464" s="18">
        <v>1748</v>
      </c>
      <c r="BC464" s="18">
        <v>2532</v>
      </c>
      <c r="CU464" s="18">
        <v>1551</v>
      </c>
      <c r="DR464" s="18">
        <v>1226</v>
      </c>
      <c r="DT464" s="18">
        <v>1148</v>
      </c>
      <c r="DW464" s="18">
        <v>1913</v>
      </c>
      <c r="EO464" s="18">
        <v>1851</v>
      </c>
      <c r="FL464" s="18">
        <v>2962</v>
      </c>
    </row>
    <row r="465" spans="1:168">
      <c r="A465" s="18">
        <v>1738</v>
      </c>
      <c r="BA465" s="18">
        <v>1731</v>
      </c>
      <c r="BC465" s="18">
        <v>2567</v>
      </c>
      <c r="CU465" s="18">
        <v>1557</v>
      </c>
      <c r="DR465" s="18">
        <v>1266</v>
      </c>
      <c r="DT465" s="18">
        <v>1146</v>
      </c>
      <c r="DW465" s="18">
        <v>2115</v>
      </c>
      <c r="EO465" s="18">
        <v>1889</v>
      </c>
      <c r="FL465" s="18">
        <v>3046</v>
      </c>
    </row>
    <row r="466" spans="1:168">
      <c r="A466" s="18">
        <v>1739</v>
      </c>
      <c r="BA466" s="18">
        <v>1731</v>
      </c>
      <c r="BC466" s="18">
        <v>2534</v>
      </c>
      <c r="CU466" s="18">
        <v>1571</v>
      </c>
      <c r="DR466" s="18">
        <v>1250</v>
      </c>
      <c r="DT466" s="18">
        <v>1140</v>
      </c>
      <c r="DW466" s="18">
        <v>2035</v>
      </c>
      <c r="EO466" s="18">
        <v>1670</v>
      </c>
      <c r="FL466" s="18">
        <v>2879</v>
      </c>
    </row>
    <row r="467" spans="1:168">
      <c r="A467" s="18">
        <v>1740</v>
      </c>
      <c r="BA467" s="18">
        <v>1713</v>
      </c>
      <c r="BC467" s="18">
        <v>2478</v>
      </c>
      <c r="CU467" s="18">
        <v>1577</v>
      </c>
      <c r="DR467" s="18">
        <v>1305</v>
      </c>
      <c r="DT467" s="18">
        <v>1135</v>
      </c>
      <c r="DW467" s="18">
        <v>1986</v>
      </c>
      <c r="EO467" s="18">
        <v>1590</v>
      </c>
      <c r="FL467" s="18">
        <v>3011</v>
      </c>
    </row>
    <row r="468" spans="1:168">
      <c r="A468" s="18">
        <v>1741</v>
      </c>
      <c r="BA468" s="18">
        <v>1713</v>
      </c>
      <c r="BC468" s="18">
        <v>2544</v>
      </c>
      <c r="CU468" s="18">
        <v>1554</v>
      </c>
      <c r="DR468" s="18">
        <v>1360</v>
      </c>
      <c r="DT468" s="18">
        <v>1137</v>
      </c>
      <c r="DW468" s="18">
        <v>1965</v>
      </c>
      <c r="EO468" s="18">
        <v>1534</v>
      </c>
      <c r="FL468" s="18">
        <v>3330</v>
      </c>
    </row>
    <row r="469" spans="1:168">
      <c r="A469" s="18">
        <v>1742</v>
      </c>
      <c r="BA469" s="18">
        <v>1713</v>
      </c>
      <c r="BC469" s="18">
        <v>2630</v>
      </c>
      <c r="CU469" s="18">
        <v>1520</v>
      </c>
      <c r="DR469" s="18">
        <v>1300</v>
      </c>
      <c r="DT469" s="18">
        <v>1155</v>
      </c>
      <c r="DW469" s="18">
        <v>2014</v>
      </c>
      <c r="EO469" s="18">
        <v>1561</v>
      </c>
      <c r="FL469" s="18">
        <v>3291</v>
      </c>
    </row>
    <row r="470" spans="1:168">
      <c r="A470" s="18">
        <v>1743</v>
      </c>
      <c r="BA470" s="18">
        <v>1713</v>
      </c>
      <c r="BC470" s="18">
        <v>2569</v>
      </c>
      <c r="CU470" s="18">
        <v>1511</v>
      </c>
      <c r="DR470" s="18">
        <v>1297</v>
      </c>
      <c r="DT470" s="18">
        <v>1220</v>
      </c>
      <c r="DW470" s="18">
        <v>2137</v>
      </c>
      <c r="EO470" s="18">
        <v>1548</v>
      </c>
      <c r="FL470" s="18">
        <v>3640</v>
      </c>
    </row>
    <row r="471" spans="1:168">
      <c r="A471" s="18">
        <v>1744</v>
      </c>
      <c r="BA471" s="18">
        <v>1713</v>
      </c>
      <c r="BC471" s="18">
        <v>2516</v>
      </c>
      <c r="CU471" s="18">
        <v>1491</v>
      </c>
      <c r="DR471" s="18">
        <v>1196</v>
      </c>
      <c r="DT471" s="18">
        <v>1229</v>
      </c>
      <c r="DW471" s="18">
        <v>2009</v>
      </c>
      <c r="EO471" s="18">
        <v>1685</v>
      </c>
      <c r="FL471" s="18">
        <v>3486</v>
      </c>
    </row>
    <row r="472" spans="1:168">
      <c r="A472" s="18">
        <v>1745</v>
      </c>
      <c r="BA472" s="18">
        <v>1731</v>
      </c>
      <c r="BC472" s="18">
        <v>2527</v>
      </c>
      <c r="CU472" s="18">
        <v>1478</v>
      </c>
      <c r="DR472" s="18">
        <v>1128</v>
      </c>
      <c r="DT472" s="18">
        <v>1240</v>
      </c>
      <c r="DW472" s="18">
        <v>1999</v>
      </c>
      <c r="EO472" s="18">
        <v>1539</v>
      </c>
      <c r="FL472" s="18">
        <v>3623</v>
      </c>
    </row>
    <row r="473" spans="1:168">
      <c r="A473" s="18">
        <v>1746</v>
      </c>
      <c r="BA473" s="18">
        <v>1731</v>
      </c>
      <c r="BC473" s="18">
        <v>2590</v>
      </c>
      <c r="CU473" s="18">
        <v>1494</v>
      </c>
      <c r="DR473" s="18">
        <v>1180</v>
      </c>
      <c r="DT473" s="18">
        <v>1249</v>
      </c>
      <c r="DW473" s="18">
        <v>2030</v>
      </c>
      <c r="EO473" s="18">
        <v>1502</v>
      </c>
      <c r="FL473" s="18">
        <v>3641</v>
      </c>
    </row>
    <row r="474" spans="1:168">
      <c r="A474" s="18">
        <v>1747</v>
      </c>
      <c r="BA474" s="18">
        <v>1731</v>
      </c>
      <c r="BC474" s="18">
        <v>2696</v>
      </c>
      <c r="CU474" s="18">
        <v>1535</v>
      </c>
      <c r="DR474" s="18">
        <v>1119</v>
      </c>
      <c r="DT474" s="18">
        <v>1267</v>
      </c>
      <c r="DW474" s="18">
        <v>2117</v>
      </c>
      <c r="EO474" s="18">
        <v>1515</v>
      </c>
      <c r="FL474" s="18">
        <v>3917</v>
      </c>
    </row>
    <row r="475" spans="1:168">
      <c r="A475" s="18">
        <v>1748</v>
      </c>
      <c r="BA475" s="18">
        <v>1731</v>
      </c>
      <c r="BC475" s="18">
        <v>2661</v>
      </c>
      <c r="CU475" s="18">
        <v>1563</v>
      </c>
      <c r="DR475" s="18">
        <v>1109</v>
      </c>
      <c r="DT475" s="18">
        <v>1285</v>
      </c>
      <c r="DW475" s="18">
        <v>1939</v>
      </c>
      <c r="EO475" s="18">
        <v>1453</v>
      </c>
      <c r="FL475" s="18">
        <v>3533</v>
      </c>
    </row>
    <row r="476" spans="1:168">
      <c r="A476" s="18">
        <v>1749</v>
      </c>
      <c r="BA476" s="18">
        <v>1731</v>
      </c>
      <c r="BC476" s="18">
        <v>2628</v>
      </c>
      <c r="CU476" s="18">
        <v>1555</v>
      </c>
      <c r="DR476" s="18">
        <v>1179</v>
      </c>
      <c r="DT476" s="18">
        <v>1300</v>
      </c>
      <c r="DW476" s="18">
        <v>2150</v>
      </c>
      <c r="EO476" s="18">
        <v>1531</v>
      </c>
      <c r="FL476" s="18">
        <v>3576</v>
      </c>
    </row>
    <row r="477" spans="1:168">
      <c r="A477" s="18">
        <v>1750</v>
      </c>
      <c r="L477" s="18">
        <v>2233</v>
      </c>
      <c r="AL477" s="18">
        <v>700</v>
      </c>
      <c r="AO477" s="18">
        <v>2122</v>
      </c>
      <c r="AW477" s="18">
        <v>1369</v>
      </c>
      <c r="AZ477" s="18">
        <v>1509</v>
      </c>
      <c r="BA477" s="18">
        <v>1731</v>
      </c>
      <c r="BC477" s="18">
        <v>2649</v>
      </c>
      <c r="BR477" s="18">
        <v>892</v>
      </c>
      <c r="BX477" s="18">
        <v>3125</v>
      </c>
      <c r="CA477" s="18">
        <v>941</v>
      </c>
      <c r="CU477" s="18">
        <v>1543</v>
      </c>
      <c r="DR477" s="18">
        <v>1168</v>
      </c>
      <c r="DT477" s="18">
        <v>1317</v>
      </c>
      <c r="DW477" s="18">
        <v>2104</v>
      </c>
      <c r="EO477" s="18">
        <v>1648</v>
      </c>
      <c r="EZ477" s="18">
        <v>1146</v>
      </c>
      <c r="FL477" s="18">
        <v>4015</v>
      </c>
    </row>
    <row r="478" spans="1:168">
      <c r="A478" s="18">
        <v>1751</v>
      </c>
      <c r="BA478" s="18">
        <v>1713</v>
      </c>
      <c r="BC478" s="18">
        <v>2575</v>
      </c>
      <c r="CU478" s="18">
        <v>1548</v>
      </c>
      <c r="DR478" s="18">
        <v>1195</v>
      </c>
      <c r="DT478" s="18">
        <v>1336</v>
      </c>
      <c r="DW478" s="18">
        <v>2100</v>
      </c>
      <c r="EO478" s="18">
        <v>1596</v>
      </c>
      <c r="FL478" s="18">
        <v>3936</v>
      </c>
    </row>
    <row r="479" spans="1:168">
      <c r="A479" s="18">
        <v>1752</v>
      </c>
      <c r="BA479" s="18">
        <v>1713</v>
      </c>
      <c r="BC479" s="18">
        <v>2686</v>
      </c>
      <c r="CU479" s="18">
        <v>1620</v>
      </c>
      <c r="DR479" s="18">
        <v>1070</v>
      </c>
      <c r="DT479" s="18">
        <v>1349</v>
      </c>
      <c r="DW479" s="18">
        <v>2032</v>
      </c>
      <c r="EO479" s="18">
        <v>1584</v>
      </c>
      <c r="FL479" s="18">
        <v>3908</v>
      </c>
    </row>
    <row r="480" spans="1:168">
      <c r="A480" s="18">
        <v>1753</v>
      </c>
      <c r="BA480" s="18">
        <v>1713</v>
      </c>
      <c r="BC480" s="18">
        <v>2690</v>
      </c>
      <c r="CU480" s="18">
        <v>1664</v>
      </c>
      <c r="DR480" s="18">
        <v>1100</v>
      </c>
      <c r="DT480" s="18">
        <v>1355</v>
      </c>
      <c r="DW480" s="18">
        <v>2034</v>
      </c>
      <c r="EO480" s="18">
        <v>1622</v>
      </c>
      <c r="FL480" s="18">
        <v>3812</v>
      </c>
    </row>
    <row r="481" spans="1:168">
      <c r="A481" s="18">
        <v>1754</v>
      </c>
      <c r="BA481" s="18">
        <v>1713</v>
      </c>
      <c r="BC481" s="18">
        <v>2596</v>
      </c>
      <c r="CU481" s="18">
        <v>1686</v>
      </c>
      <c r="DR481" s="18">
        <v>1039</v>
      </c>
      <c r="DT481" s="18">
        <v>1306</v>
      </c>
      <c r="DW481" s="18">
        <v>2154</v>
      </c>
      <c r="EO481" s="18">
        <v>1614</v>
      </c>
      <c r="FL481" s="18">
        <v>3485</v>
      </c>
    </row>
    <row r="482" spans="1:168">
      <c r="A482" s="18">
        <v>1755</v>
      </c>
      <c r="BA482" s="18">
        <v>1713</v>
      </c>
      <c r="BC482" s="18">
        <v>2657</v>
      </c>
      <c r="CU482" s="18">
        <v>1702</v>
      </c>
      <c r="DR482" s="18">
        <v>1034</v>
      </c>
      <c r="DT482" s="18">
        <v>1305</v>
      </c>
      <c r="DW482" s="18">
        <v>2168</v>
      </c>
      <c r="EO482" s="18">
        <v>1541</v>
      </c>
      <c r="FL482" s="18">
        <v>3653</v>
      </c>
    </row>
    <row r="483" spans="1:168">
      <c r="A483" s="18">
        <v>1756</v>
      </c>
      <c r="BA483" s="18">
        <v>1713</v>
      </c>
      <c r="BC483" s="18">
        <v>2592</v>
      </c>
      <c r="CU483" s="18">
        <v>1731</v>
      </c>
      <c r="DR483" s="18">
        <v>1073</v>
      </c>
      <c r="DT483" s="18">
        <v>1286</v>
      </c>
      <c r="DW483" s="18">
        <v>2025</v>
      </c>
      <c r="EO483" s="18">
        <v>1470</v>
      </c>
      <c r="FL483" s="18">
        <v>3714</v>
      </c>
    </row>
    <row r="484" spans="1:168">
      <c r="A484" s="18">
        <v>1757</v>
      </c>
      <c r="BA484" s="18">
        <v>1696</v>
      </c>
      <c r="BC484" s="18">
        <v>2730</v>
      </c>
      <c r="CU484" s="18">
        <v>1741</v>
      </c>
      <c r="DR484" s="18">
        <v>1168</v>
      </c>
      <c r="DT484" s="18">
        <v>1272</v>
      </c>
      <c r="DW484" s="18">
        <v>1897</v>
      </c>
      <c r="EO484" s="18">
        <v>1446</v>
      </c>
      <c r="FL484" s="18">
        <v>3223</v>
      </c>
    </row>
    <row r="485" spans="1:168">
      <c r="A485" s="18">
        <v>1758</v>
      </c>
      <c r="BA485" s="18">
        <v>1696</v>
      </c>
      <c r="BC485" s="18">
        <v>2761</v>
      </c>
      <c r="CU485" s="18">
        <v>1744</v>
      </c>
      <c r="DR485" s="18">
        <v>1238</v>
      </c>
      <c r="DT485" s="18">
        <v>1264</v>
      </c>
      <c r="DW485" s="18">
        <v>1869</v>
      </c>
      <c r="EO485" s="18">
        <v>1693</v>
      </c>
      <c r="FL485" s="18">
        <v>3170</v>
      </c>
    </row>
    <row r="486" spans="1:168">
      <c r="A486" s="18">
        <v>1759</v>
      </c>
      <c r="BA486" s="18">
        <v>1696</v>
      </c>
      <c r="BC486" s="18">
        <v>2795</v>
      </c>
      <c r="CU486" s="18">
        <v>1745</v>
      </c>
      <c r="DR486" s="18">
        <v>1310</v>
      </c>
      <c r="DT486" s="18">
        <v>1254</v>
      </c>
      <c r="DW486" s="18">
        <v>2057</v>
      </c>
      <c r="EO486" s="18">
        <v>1683</v>
      </c>
      <c r="FL486" s="18">
        <v>3037</v>
      </c>
    </row>
    <row r="487" spans="1:168">
      <c r="A487" s="18">
        <v>1760</v>
      </c>
      <c r="BA487" s="18">
        <v>1696</v>
      </c>
      <c r="BC487" s="18">
        <v>2859</v>
      </c>
      <c r="CU487" s="18">
        <v>1758</v>
      </c>
      <c r="DR487" s="18">
        <v>1254</v>
      </c>
      <c r="DT487" s="18">
        <v>1243</v>
      </c>
      <c r="DW487" s="18">
        <v>1969</v>
      </c>
      <c r="EO487" s="18">
        <v>1768</v>
      </c>
      <c r="FL487" s="18">
        <v>2986</v>
      </c>
    </row>
    <row r="488" spans="1:168">
      <c r="A488" s="18">
        <v>1761</v>
      </c>
      <c r="BA488" s="18">
        <v>1713</v>
      </c>
      <c r="BC488" s="18">
        <v>2953</v>
      </c>
      <c r="CU488" s="18">
        <v>1769</v>
      </c>
      <c r="DR488" s="18">
        <v>1281</v>
      </c>
      <c r="DT488" s="18">
        <v>1233</v>
      </c>
      <c r="DW488" s="18">
        <v>1948</v>
      </c>
      <c r="EO488" s="18">
        <v>1705</v>
      </c>
      <c r="FL488" s="18">
        <v>3083</v>
      </c>
    </row>
    <row r="489" spans="1:168">
      <c r="A489" s="18">
        <v>1762</v>
      </c>
      <c r="BA489" s="18">
        <v>1731</v>
      </c>
      <c r="BC489" s="18">
        <v>2860</v>
      </c>
      <c r="CU489" s="18">
        <v>1771</v>
      </c>
      <c r="DR489" s="18">
        <v>1284</v>
      </c>
      <c r="DT489" s="18">
        <v>1226</v>
      </c>
      <c r="DW489" s="18">
        <v>1922</v>
      </c>
      <c r="EO489" s="18">
        <v>1530</v>
      </c>
      <c r="FL489" s="18">
        <v>2757</v>
      </c>
    </row>
    <row r="490" spans="1:168">
      <c r="A490" s="18">
        <v>1763</v>
      </c>
      <c r="BA490" s="18">
        <v>1731</v>
      </c>
      <c r="BC490" s="18">
        <v>2857</v>
      </c>
      <c r="CU490" s="18">
        <v>1688</v>
      </c>
      <c r="DR490" s="18">
        <v>1280</v>
      </c>
      <c r="DT490" s="18">
        <v>1211</v>
      </c>
      <c r="DW490" s="18">
        <v>1970</v>
      </c>
      <c r="EO490" s="18">
        <v>1667</v>
      </c>
      <c r="FL490" s="18">
        <v>3216</v>
      </c>
    </row>
    <row r="491" spans="1:168">
      <c r="A491" s="18">
        <v>1764</v>
      </c>
      <c r="BA491" s="18">
        <v>1748</v>
      </c>
      <c r="BC491" s="18">
        <v>2842</v>
      </c>
      <c r="CU491" s="18">
        <v>1657</v>
      </c>
      <c r="DR491" s="18">
        <v>1351</v>
      </c>
      <c r="DT491" s="18">
        <v>1202</v>
      </c>
      <c r="DW491" s="18">
        <v>1913</v>
      </c>
      <c r="EO491" s="18">
        <v>1508</v>
      </c>
      <c r="FL491" s="18">
        <v>3252</v>
      </c>
    </row>
    <row r="492" spans="1:168">
      <c r="A492" s="18">
        <v>1765</v>
      </c>
      <c r="BA492" s="18">
        <v>1766</v>
      </c>
      <c r="BC492" s="18">
        <v>2798</v>
      </c>
      <c r="CU492" s="18">
        <v>1654</v>
      </c>
      <c r="DR492" s="18">
        <v>1438</v>
      </c>
      <c r="DT492" s="18">
        <v>1195</v>
      </c>
      <c r="DW492" s="18">
        <v>2036</v>
      </c>
      <c r="EO492" s="18">
        <v>1573</v>
      </c>
      <c r="FL492" s="18">
        <v>3313</v>
      </c>
    </row>
    <row r="493" spans="1:168">
      <c r="A493" s="18">
        <v>1766</v>
      </c>
      <c r="AB493" s="18">
        <v>791</v>
      </c>
      <c r="BA493" s="18">
        <v>1766</v>
      </c>
      <c r="BC493" s="18">
        <v>2822</v>
      </c>
      <c r="CU493" s="18">
        <v>1672</v>
      </c>
      <c r="DR493" s="18">
        <v>1421</v>
      </c>
      <c r="DT493" s="18">
        <v>1189</v>
      </c>
      <c r="DW493" s="18">
        <v>1938</v>
      </c>
      <c r="EO493" s="18">
        <v>1625</v>
      </c>
      <c r="FL493" s="18">
        <v>3299</v>
      </c>
    </row>
    <row r="494" spans="1:168">
      <c r="A494" s="18">
        <v>1767</v>
      </c>
      <c r="BA494" s="18">
        <v>1766</v>
      </c>
      <c r="BC494" s="18">
        <v>2835</v>
      </c>
      <c r="CU494" s="18">
        <v>1669</v>
      </c>
      <c r="DR494" s="18">
        <v>1420</v>
      </c>
      <c r="DT494" s="18">
        <v>1191</v>
      </c>
      <c r="DW494" s="18">
        <v>1976</v>
      </c>
      <c r="EO494" s="18">
        <v>1650</v>
      </c>
      <c r="FL494" s="18">
        <v>3240</v>
      </c>
    </row>
    <row r="495" spans="1:168">
      <c r="A495" s="18">
        <v>1768</v>
      </c>
      <c r="BA495" s="18">
        <v>1748</v>
      </c>
      <c r="BC495" s="18">
        <v>2854</v>
      </c>
      <c r="CU495" s="18">
        <v>1659</v>
      </c>
      <c r="DR495" s="18">
        <v>1411</v>
      </c>
      <c r="DT495" s="18">
        <v>1197</v>
      </c>
      <c r="DW495" s="18">
        <v>1936</v>
      </c>
      <c r="EO495" s="18">
        <v>1561</v>
      </c>
      <c r="FL495" s="18">
        <v>3313</v>
      </c>
    </row>
    <row r="496" spans="1:168">
      <c r="A496" s="18">
        <v>1769</v>
      </c>
      <c r="BA496" s="18">
        <v>1748</v>
      </c>
      <c r="BC496" s="18">
        <v>2996</v>
      </c>
      <c r="CU496" s="18">
        <v>1646</v>
      </c>
      <c r="DR496" s="18">
        <v>1394</v>
      </c>
      <c r="DT496" s="18">
        <v>1199</v>
      </c>
      <c r="DW496" s="18">
        <v>1921</v>
      </c>
      <c r="EO496" s="18">
        <v>1560</v>
      </c>
      <c r="FL496" s="18">
        <v>3343</v>
      </c>
    </row>
    <row r="497" spans="1:168">
      <c r="A497" s="18">
        <v>1770</v>
      </c>
      <c r="BA497" s="18">
        <v>1748</v>
      </c>
      <c r="BC497" s="18">
        <v>2894</v>
      </c>
      <c r="CU497" s="18">
        <v>1653</v>
      </c>
      <c r="DR497" s="18">
        <v>1384</v>
      </c>
      <c r="DT497" s="18">
        <v>1198</v>
      </c>
      <c r="DW497" s="18">
        <v>1926</v>
      </c>
      <c r="EO497" s="18">
        <v>1541</v>
      </c>
      <c r="FL497" s="18">
        <v>3413</v>
      </c>
    </row>
    <row r="498" spans="1:168">
      <c r="A498" s="18">
        <v>1771</v>
      </c>
      <c r="BA498" s="18">
        <v>1748</v>
      </c>
      <c r="BC498" s="18">
        <v>2930</v>
      </c>
      <c r="CU498" s="18">
        <v>1631</v>
      </c>
      <c r="DR498" s="18">
        <v>1382</v>
      </c>
      <c r="DT498" s="18">
        <v>1191</v>
      </c>
      <c r="DW498" s="18">
        <v>1930</v>
      </c>
      <c r="EO498" s="18">
        <v>1422</v>
      </c>
      <c r="FL498" s="18">
        <v>3398</v>
      </c>
    </row>
    <row r="499" spans="1:168">
      <c r="A499" s="18">
        <v>1772</v>
      </c>
      <c r="BA499" s="18">
        <v>1748</v>
      </c>
      <c r="BC499" s="18">
        <v>2834</v>
      </c>
      <c r="CU499" s="18">
        <v>1646</v>
      </c>
      <c r="DR499" s="18">
        <v>1381</v>
      </c>
      <c r="DT499" s="18">
        <v>1188</v>
      </c>
      <c r="DW499" s="18">
        <v>1959</v>
      </c>
      <c r="EO499" s="18">
        <v>1360</v>
      </c>
      <c r="FL499" s="18">
        <v>3168</v>
      </c>
    </row>
    <row r="500" spans="1:168">
      <c r="A500" s="18">
        <v>1773</v>
      </c>
      <c r="BA500" s="18">
        <v>1766</v>
      </c>
      <c r="BC500" s="18">
        <v>2863</v>
      </c>
      <c r="CU500" s="18">
        <v>1659</v>
      </c>
      <c r="DR500" s="18">
        <v>1247</v>
      </c>
      <c r="DT500" s="18">
        <v>1189</v>
      </c>
      <c r="DW500" s="18">
        <v>1911</v>
      </c>
      <c r="EO500" s="18">
        <v>1555</v>
      </c>
      <c r="FL500" s="18">
        <v>3812</v>
      </c>
    </row>
    <row r="501" spans="1:168">
      <c r="A501" s="18">
        <v>1774</v>
      </c>
      <c r="BA501" s="18">
        <v>1766</v>
      </c>
      <c r="BC501" s="18">
        <v>2779</v>
      </c>
      <c r="CU501" s="18">
        <v>1706</v>
      </c>
      <c r="DR501" s="18">
        <v>1364</v>
      </c>
      <c r="DT501" s="18">
        <v>1198</v>
      </c>
      <c r="DW501" s="18">
        <v>1878</v>
      </c>
      <c r="EO501" s="18">
        <v>1673</v>
      </c>
      <c r="FL501" s="18">
        <v>3770</v>
      </c>
    </row>
    <row r="502" spans="1:168">
      <c r="A502" s="18">
        <v>1775</v>
      </c>
      <c r="AL502" s="18">
        <v>765</v>
      </c>
      <c r="BA502" s="18">
        <v>1766</v>
      </c>
      <c r="BC502" s="18">
        <v>2839</v>
      </c>
      <c r="CU502" s="18">
        <v>1714</v>
      </c>
      <c r="DR502" s="18">
        <v>1305</v>
      </c>
      <c r="DT502" s="18">
        <v>1210</v>
      </c>
      <c r="DW502" s="18">
        <v>1951</v>
      </c>
      <c r="EO502" s="18">
        <v>1617</v>
      </c>
      <c r="FF502" s="18">
        <v>1883</v>
      </c>
      <c r="FL502" s="18">
        <v>3617</v>
      </c>
    </row>
    <row r="503" spans="1:168">
      <c r="A503" s="18">
        <v>1776</v>
      </c>
      <c r="BA503" s="18">
        <v>1783</v>
      </c>
      <c r="BC503" s="18">
        <v>2903</v>
      </c>
      <c r="CU503" s="18">
        <v>1721</v>
      </c>
      <c r="DR503" s="18">
        <v>1351</v>
      </c>
      <c r="DT503" s="18">
        <v>1215</v>
      </c>
      <c r="DW503" s="18">
        <v>1873</v>
      </c>
      <c r="EO503" s="18">
        <v>1656</v>
      </c>
      <c r="FL503" s="18">
        <v>3285</v>
      </c>
    </row>
    <row r="504" spans="1:168">
      <c r="A504" s="18">
        <v>1777</v>
      </c>
      <c r="BA504" s="18">
        <v>1783</v>
      </c>
      <c r="BC504" s="18">
        <v>2959</v>
      </c>
      <c r="CU504" s="18">
        <v>1724</v>
      </c>
      <c r="DR504" s="18">
        <v>1271</v>
      </c>
      <c r="DT504" s="18">
        <v>1204</v>
      </c>
      <c r="DW504" s="18">
        <v>1968</v>
      </c>
      <c r="EO504" s="18">
        <v>1650</v>
      </c>
      <c r="FL504" s="18">
        <v>2715</v>
      </c>
    </row>
    <row r="505" spans="1:168">
      <c r="A505" s="18">
        <v>1778</v>
      </c>
      <c r="BA505" s="18">
        <v>1766</v>
      </c>
      <c r="BC505" s="18">
        <v>2908</v>
      </c>
      <c r="CU505" s="18">
        <v>1750</v>
      </c>
      <c r="DR505" s="18">
        <v>1256</v>
      </c>
      <c r="DT505" s="18">
        <v>1208</v>
      </c>
      <c r="DW505" s="18">
        <v>1887</v>
      </c>
      <c r="EO505" s="18">
        <v>1683</v>
      </c>
      <c r="FL505" s="18">
        <v>2484</v>
      </c>
    </row>
    <row r="506" spans="1:168">
      <c r="A506" s="18">
        <v>1779</v>
      </c>
      <c r="BA506" s="18">
        <v>1766</v>
      </c>
      <c r="BC506" s="18">
        <v>2874</v>
      </c>
      <c r="CU506" s="18">
        <v>1759</v>
      </c>
      <c r="DR506" s="18">
        <v>1258</v>
      </c>
      <c r="DT506" s="18">
        <v>1218</v>
      </c>
      <c r="DW506" s="18">
        <v>1998</v>
      </c>
      <c r="EO506" s="18">
        <v>1702</v>
      </c>
      <c r="FL506" s="18">
        <v>2421</v>
      </c>
    </row>
    <row r="507" spans="1:168">
      <c r="A507" s="18">
        <v>1780</v>
      </c>
      <c r="BA507" s="18">
        <v>1766</v>
      </c>
      <c r="BC507" s="18">
        <v>2989</v>
      </c>
      <c r="CU507" s="18">
        <v>1738</v>
      </c>
      <c r="DR507" s="18">
        <v>1237</v>
      </c>
      <c r="DT507" s="18">
        <v>1225</v>
      </c>
      <c r="DW507" s="18">
        <v>1963</v>
      </c>
      <c r="EO507" s="18">
        <v>1690</v>
      </c>
      <c r="FL507" s="18">
        <v>2463</v>
      </c>
    </row>
    <row r="508" spans="1:168">
      <c r="A508" s="18">
        <v>1781</v>
      </c>
      <c r="BA508" s="18">
        <v>1783</v>
      </c>
      <c r="BC508" s="18">
        <v>3041</v>
      </c>
      <c r="CU508" s="18">
        <v>1695</v>
      </c>
      <c r="DR508" s="18">
        <v>1094</v>
      </c>
      <c r="DT508" s="18">
        <v>1224</v>
      </c>
      <c r="DW508" s="18">
        <v>1925</v>
      </c>
      <c r="EO508" s="18">
        <v>1569</v>
      </c>
      <c r="FL508" s="18">
        <v>1857</v>
      </c>
    </row>
    <row r="509" spans="1:168">
      <c r="A509" s="18">
        <v>1782</v>
      </c>
      <c r="BA509" s="18">
        <v>1783</v>
      </c>
      <c r="BC509" s="18">
        <v>2988</v>
      </c>
      <c r="CU509" s="18">
        <v>1673</v>
      </c>
      <c r="DR509" s="18">
        <v>1113</v>
      </c>
      <c r="DT509" s="18">
        <v>1222</v>
      </c>
      <c r="DW509" s="18">
        <v>1873</v>
      </c>
      <c r="EO509" s="18">
        <v>1617</v>
      </c>
      <c r="FL509" s="18">
        <v>2213</v>
      </c>
    </row>
    <row r="510" spans="1:168">
      <c r="A510" s="18">
        <v>1783</v>
      </c>
      <c r="BA510" s="18">
        <v>1836</v>
      </c>
      <c r="BC510" s="18">
        <v>2967</v>
      </c>
      <c r="CU510" s="18">
        <v>1610</v>
      </c>
      <c r="DR510" s="18">
        <v>1199</v>
      </c>
      <c r="DT510" s="18">
        <v>1209</v>
      </c>
      <c r="DW510" s="18">
        <v>1805</v>
      </c>
      <c r="EO510" s="18">
        <v>1545</v>
      </c>
      <c r="FL510" s="18">
        <v>2342</v>
      </c>
    </row>
    <row r="511" spans="1:168">
      <c r="A511" s="18">
        <v>1784</v>
      </c>
      <c r="BA511" s="18">
        <v>1853</v>
      </c>
      <c r="BC511" s="18">
        <v>2951</v>
      </c>
      <c r="CU511" s="18">
        <v>1563</v>
      </c>
      <c r="DR511" s="18">
        <v>1197</v>
      </c>
      <c r="DT511" s="18">
        <v>1195</v>
      </c>
      <c r="DW511" s="18">
        <v>1894</v>
      </c>
      <c r="EO511" s="18">
        <v>1626</v>
      </c>
      <c r="FL511" s="18">
        <v>2690</v>
      </c>
    </row>
    <row r="512" spans="1:168">
      <c r="A512" s="18">
        <v>1785</v>
      </c>
      <c r="BA512" s="18">
        <v>1836</v>
      </c>
      <c r="BC512" s="18">
        <v>2904</v>
      </c>
      <c r="CU512" s="18">
        <v>1542</v>
      </c>
      <c r="DR512" s="18">
        <v>1098</v>
      </c>
      <c r="DT512" s="18">
        <v>1181</v>
      </c>
      <c r="DW512" s="18">
        <v>1895</v>
      </c>
      <c r="EO512" s="18">
        <v>1586</v>
      </c>
      <c r="FL512" s="18">
        <v>2891</v>
      </c>
    </row>
    <row r="513" spans="1:168">
      <c r="A513" s="18">
        <v>1786</v>
      </c>
      <c r="BA513" s="18">
        <v>1818</v>
      </c>
      <c r="BC513" s="18">
        <v>2923</v>
      </c>
      <c r="CU513" s="18">
        <v>1544</v>
      </c>
      <c r="DR513" s="18">
        <v>1178</v>
      </c>
      <c r="DT513" s="18">
        <v>1166</v>
      </c>
      <c r="DW513" s="18">
        <v>2018</v>
      </c>
      <c r="EO513" s="18">
        <v>1589</v>
      </c>
      <c r="FL513" s="18">
        <v>2267</v>
      </c>
    </row>
    <row r="514" spans="1:168">
      <c r="A514" s="18">
        <v>1787</v>
      </c>
      <c r="BA514" s="18">
        <v>1923</v>
      </c>
      <c r="BC514" s="18">
        <v>2841</v>
      </c>
      <c r="CU514" s="18">
        <v>1551</v>
      </c>
      <c r="DR514" s="18">
        <v>1190</v>
      </c>
      <c r="DT514" s="18">
        <v>1169</v>
      </c>
      <c r="DW514" s="18">
        <v>1862</v>
      </c>
      <c r="EO514" s="18">
        <v>1642</v>
      </c>
      <c r="FL514" s="18">
        <v>3158</v>
      </c>
    </row>
    <row r="515" spans="1:168">
      <c r="A515" s="18">
        <v>1788</v>
      </c>
      <c r="BA515" s="18">
        <v>1871</v>
      </c>
      <c r="BC515" s="18">
        <v>2806</v>
      </c>
      <c r="CU515" s="18">
        <v>1550</v>
      </c>
      <c r="DR515" s="18">
        <v>1350</v>
      </c>
      <c r="DT515" s="18">
        <v>1177</v>
      </c>
      <c r="DW515" s="18">
        <v>1966</v>
      </c>
      <c r="EO515" s="18">
        <v>1566</v>
      </c>
      <c r="FL515" s="18">
        <v>2936</v>
      </c>
    </row>
    <row r="516" spans="1:168">
      <c r="A516" s="18">
        <v>1789</v>
      </c>
      <c r="BA516" s="18">
        <v>1836</v>
      </c>
      <c r="BC516" s="18">
        <v>2831</v>
      </c>
      <c r="CU516" s="18">
        <v>1552</v>
      </c>
      <c r="DR516" s="18">
        <v>1295</v>
      </c>
      <c r="DT516" s="18">
        <v>1171</v>
      </c>
      <c r="DW516" s="18">
        <v>1900</v>
      </c>
      <c r="EO516" s="18">
        <v>1712</v>
      </c>
      <c r="FL516" s="18">
        <v>2480</v>
      </c>
    </row>
    <row r="517" spans="1:168">
      <c r="A517" s="18">
        <v>1790</v>
      </c>
      <c r="BC517" s="18">
        <v>3012</v>
      </c>
      <c r="CU517" s="18">
        <v>1544</v>
      </c>
      <c r="DR517" s="18">
        <v>1215</v>
      </c>
      <c r="DT517" s="18">
        <v>1150</v>
      </c>
      <c r="DW517" s="18">
        <v>1843</v>
      </c>
      <c r="EO517" s="18">
        <v>1697</v>
      </c>
      <c r="FL517" s="18">
        <v>2399</v>
      </c>
    </row>
    <row r="518" spans="1:168">
      <c r="A518" s="18">
        <v>1791</v>
      </c>
      <c r="BC518" s="18">
        <v>2987</v>
      </c>
      <c r="CU518" s="18">
        <v>1585</v>
      </c>
      <c r="DR518" s="18">
        <v>1318</v>
      </c>
      <c r="DT518" s="18">
        <v>1133</v>
      </c>
      <c r="DW518" s="18">
        <v>1803</v>
      </c>
      <c r="EO518" s="18">
        <v>1761</v>
      </c>
      <c r="FL518" s="18">
        <v>2423</v>
      </c>
    </row>
    <row r="519" spans="1:168">
      <c r="A519" s="18">
        <v>1792</v>
      </c>
      <c r="AL519" s="18">
        <v>844</v>
      </c>
      <c r="BC519" s="18">
        <v>3072</v>
      </c>
      <c r="CU519" s="18">
        <v>1611</v>
      </c>
      <c r="DR519" s="18">
        <v>1381</v>
      </c>
      <c r="DT519" s="18">
        <v>1126</v>
      </c>
      <c r="DW519" s="18">
        <v>1836</v>
      </c>
      <c r="EO519" s="18">
        <v>1672</v>
      </c>
      <c r="FL519" s="18">
        <v>2064</v>
      </c>
    </row>
    <row r="520" spans="1:168">
      <c r="A520" s="18">
        <v>1793</v>
      </c>
      <c r="BC520" s="18">
        <v>2991</v>
      </c>
      <c r="CU520" s="18">
        <v>1635</v>
      </c>
      <c r="DR520" s="18">
        <v>1343</v>
      </c>
      <c r="DT520" s="18">
        <v>1123</v>
      </c>
      <c r="DW520" s="18">
        <v>1856</v>
      </c>
      <c r="EO520" s="18">
        <v>1571</v>
      </c>
      <c r="FL520" s="18">
        <v>2275</v>
      </c>
    </row>
    <row r="521" spans="1:168">
      <c r="A521" s="18">
        <v>1794</v>
      </c>
      <c r="BC521" s="18">
        <v>2869</v>
      </c>
      <c r="CU521" s="18">
        <v>1649</v>
      </c>
      <c r="DR521" s="18">
        <v>1434</v>
      </c>
      <c r="DT521" s="18">
        <v>1136</v>
      </c>
      <c r="DW521" s="18">
        <v>1784</v>
      </c>
      <c r="EO521" s="18">
        <v>1581</v>
      </c>
    </row>
    <row r="522" spans="1:168">
      <c r="A522" s="18">
        <v>1795</v>
      </c>
      <c r="BC522" s="18">
        <v>3145</v>
      </c>
      <c r="CU522" s="18">
        <v>1654</v>
      </c>
      <c r="DR522" s="18">
        <v>1183</v>
      </c>
      <c r="DT522" s="18">
        <v>1148</v>
      </c>
      <c r="DW522" s="18">
        <v>1723</v>
      </c>
      <c r="EO522" s="18">
        <v>1596</v>
      </c>
    </row>
    <row r="523" spans="1:168">
      <c r="A523" s="18">
        <v>1796</v>
      </c>
      <c r="BC523" s="18">
        <v>3169</v>
      </c>
      <c r="CU523" s="18">
        <v>1645</v>
      </c>
      <c r="DR523" s="18">
        <v>1095</v>
      </c>
      <c r="DT523" s="18">
        <v>1162</v>
      </c>
      <c r="DW523" s="18">
        <v>1816</v>
      </c>
      <c r="EO523" s="18">
        <v>1684</v>
      </c>
    </row>
    <row r="524" spans="1:168">
      <c r="A524" s="18">
        <v>1797</v>
      </c>
      <c r="BC524" s="18">
        <v>3106</v>
      </c>
      <c r="CU524" s="18">
        <v>1616</v>
      </c>
      <c r="DR524" s="18">
        <v>1115</v>
      </c>
      <c r="DT524" s="18">
        <v>1169</v>
      </c>
      <c r="DW524" s="18">
        <v>1810</v>
      </c>
      <c r="EO524" s="18">
        <v>1582</v>
      </c>
    </row>
    <row r="525" spans="1:168">
      <c r="A525" s="18">
        <v>1798</v>
      </c>
      <c r="BC525" s="18">
        <v>3100</v>
      </c>
      <c r="CU525" s="18">
        <v>1597</v>
      </c>
      <c r="DR525" s="18">
        <v>1117</v>
      </c>
      <c r="DT525" s="18">
        <v>1143</v>
      </c>
      <c r="DW525" s="18">
        <v>1751</v>
      </c>
      <c r="EO525" s="18">
        <v>1518</v>
      </c>
    </row>
    <row r="526" spans="1:168">
      <c r="A526" s="18">
        <v>1799</v>
      </c>
      <c r="BC526" s="18">
        <v>3144</v>
      </c>
      <c r="CU526" s="18">
        <v>1575</v>
      </c>
      <c r="DR526" s="18">
        <v>1121</v>
      </c>
      <c r="DT526" s="18">
        <v>1127</v>
      </c>
      <c r="DW526" s="18">
        <v>1722</v>
      </c>
      <c r="EO526" s="18">
        <v>1502</v>
      </c>
    </row>
    <row r="527" spans="1:168">
      <c r="A527" s="18">
        <v>1800</v>
      </c>
      <c r="F527" s="18">
        <v>1635</v>
      </c>
      <c r="U527" s="18">
        <v>1123</v>
      </c>
      <c r="AG527" s="18">
        <v>937</v>
      </c>
      <c r="AO527" s="18">
        <v>1993</v>
      </c>
      <c r="AW527" s="18">
        <v>1600</v>
      </c>
      <c r="AZ527" s="18">
        <v>1232</v>
      </c>
      <c r="BC527" s="18">
        <v>3277</v>
      </c>
      <c r="BX527" s="18">
        <v>2778</v>
      </c>
      <c r="CA527" s="18">
        <v>1009</v>
      </c>
      <c r="CU527" s="18">
        <v>1555</v>
      </c>
      <c r="DR527" s="18">
        <v>1120</v>
      </c>
      <c r="DT527" s="18">
        <v>1102</v>
      </c>
      <c r="DW527" s="18">
        <v>1733</v>
      </c>
      <c r="EO527" s="18">
        <v>1447</v>
      </c>
      <c r="FE527" s="18">
        <v>1807</v>
      </c>
      <c r="FF527" s="18">
        <v>1980</v>
      </c>
      <c r="FH527" s="18">
        <v>1210</v>
      </c>
      <c r="FL527" s="18">
        <v>2276</v>
      </c>
    </row>
    <row r="528" spans="1:168">
      <c r="A528" s="18">
        <v>1801</v>
      </c>
      <c r="BC528" s="18">
        <v>3285</v>
      </c>
      <c r="BR528" s="18">
        <v>862</v>
      </c>
      <c r="BX528" s="18">
        <v>2743</v>
      </c>
      <c r="CU528" s="18">
        <v>1545</v>
      </c>
      <c r="DR528" s="18">
        <v>1060</v>
      </c>
      <c r="DW528" s="18">
        <v>1783</v>
      </c>
      <c r="EO528" s="18">
        <v>1435</v>
      </c>
      <c r="FF528" s="18">
        <v>2017</v>
      </c>
    </row>
    <row r="529" spans="1:168">
      <c r="A529" s="18">
        <v>1802</v>
      </c>
      <c r="BC529" s="18">
        <v>3295</v>
      </c>
      <c r="BX529" s="18">
        <v>2832</v>
      </c>
      <c r="CU529" s="18">
        <v>1516</v>
      </c>
      <c r="DR529" s="18">
        <v>1062</v>
      </c>
      <c r="DW529" s="18">
        <v>1828</v>
      </c>
      <c r="EO529" s="18">
        <v>1502</v>
      </c>
      <c r="FF529" s="18">
        <v>2050</v>
      </c>
    </row>
    <row r="530" spans="1:168">
      <c r="A530" s="18">
        <v>1803</v>
      </c>
      <c r="BC530" s="18">
        <v>3188</v>
      </c>
      <c r="BX530" s="18">
        <v>2911</v>
      </c>
      <c r="CU530" s="18">
        <v>1505</v>
      </c>
      <c r="DR530" s="18">
        <v>1041</v>
      </c>
      <c r="DW530" s="18">
        <v>1872</v>
      </c>
      <c r="EO530" s="18">
        <v>1487</v>
      </c>
      <c r="FF530" s="18">
        <v>2015</v>
      </c>
    </row>
    <row r="531" spans="1:168">
      <c r="A531" s="18">
        <v>1804</v>
      </c>
      <c r="BC531" s="18">
        <v>3142</v>
      </c>
      <c r="BX531" s="18">
        <v>3036</v>
      </c>
      <c r="CU531" s="18">
        <v>1477</v>
      </c>
      <c r="DR531" s="18">
        <v>1035</v>
      </c>
      <c r="DW531" s="18">
        <v>1958</v>
      </c>
      <c r="EO531" s="18">
        <v>1390</v>
      </c>
      <c r="FF531" s="18">
        <v>2014</v>
      </c>
      <c r="FL531" s="18">
        <v>2176</v>
      </c>
    </row>
    <row r="532" spans="1:168">
      <c r="A532" s="18">
        <v>1805</v>
      </c>
      <c r="BC532" s="18">
        <v>3283</v>
      </c>
      <c r="BX532" s="18">
        <v>2938</v>
      </c>
      <c r="CU532" s="18">
        <v>1456</v>
      </c>
      <c r="DR532" s="18">
        <v>1065</v>
      </c>
      <c r="DW532" s="18">
        <v>1867</v>
      </c>
      <c r="EO532" s="18">
        <v>1479</v>
      </c>
      <c r="FF532" s="18">
        <v>2056</v>
      </c>
      <c r="FL532" s="18">
        <v>2062</v>
      </c>
    </row>
    <row r="533" spans="1:168">
      <c r="A533" s="18">
        <v>1806</v>
      </c>
      <c r="BC533" s="18">
        <v>3223</v>
      </c>
      <c r="BX533" s="18">
        <v>3009</v>
      </c>
      <c r="CU533" s="18">
        <v>1431</v>
      </c>
      <c r="DR533" s="18">
        <v>1100</v>
      </c>
      <c r="DW533" s="18">
        <v>1738</v>
      </c>
      <c r="EO533" s="18">
        <v>1495</v>
      </c>
      <c r="FF533" s="18">
        <v>2094</v>
      </c>
      <c r="FL533" s="18">
        <v>2063</v>
      </c>
    </row>
    <row r="534" spans="1:168">
      <c r="A534" s="18">
        <v>1807</v>
      </c>
      <c r="BC534" s="18">
        <v>3387</v>
      </c>
      <c r="BX534" s="18">
        <v>3018</v>
      </c>
      <c r="CU534" s="18">
        <v>1395</v>
      </c>
      <c r="DK534" s="18">
        <v>3334</v>
      </c>
      <c r="DR534" s="18">
        <v>1110</v>
      </c>
      <c r="DW534" s="18">
        <v>1777</v>
      </c>
      <c r="EO534" s="18">
        <v>1433</v>
      </c>
      <c r="FF534" s="18">
        <v>2114</v>
      </c>
      <c r="FL534" s="18">
        <v>2236</v>
      </c>
    </row>
    <row r="535" spans="1:168">
      <c r="A535" s="18">
        <v>1808</v>
      </c>
      <c r="BC535" s="18">
        <v>3187</v>
      </c>
      <c r="BX535" s="18">
        <v>3187</v>
      </c>
      <c r="CU535" s="18">
        <v>1360</v>
      </c>
      <c r="DK535" s="18">
        <v>2971</v>
      </c>
      <c r="DR535" s="18">
        <v>1090</v>
      </c>
      <c r="DW535" s="18">
        <v>1724</v>
      </c>
      <c r="EO535" s="18">
        <v>1357</v>
      </c>
      <c r="FF535" s="18">
        <v>1965</v>
      </c>
      <c r="FL535" s="18">
        <v>1958</v>
      </c>
    </row>
    <row r="536" spans="1:168">
      <c r="A536" s="18">
        <v>1809</v>
      </c>
      <c r="BC536" s="18">
        <v>3244</v>
      </c>
      <c r="BX536" s="18">
        <v>3204</v>
      </c>
      <c r="CU536" s="18">
        <v>1324</v>
      </c>
      <c r="DR536" s="18">
        <v>1080</v>
      </c>
      <c r="DW536" s="18">
        <v>1737</v>
      </c>
      <c r="EO536" s="18">
        <v>1295</v>
      </c>
      <c r="FF536" s="18">
        <v>2062</v>
      </c>
      <c r="FL536" s="18">
        <v>1913</v>
      </c>
    </row>
    <row r="537" spans="1:168">
      <c r="A537" s="18">
        <v>1810</v>
      </c>
      <c r="AA537" s="18">
        <v>744</v>
      </c>
      <c r="BC537" s="18">
        <v>3410</v>
      </c>
      <c r="BX537" s="18">
        <v>2956</v>
      </c>
      <c r="CU537" s="18">
        <v>1277</v>
      </c>
      <c r="DR537" s="18">
        <v>1087</v>
      </c>
      <c r="DW537" s="18">
        <v>1515</v>
      </c>
      <c r="EO537" s="18">
        <v>1399</v>
      </c>
      <c r="FF537" s="18">
        <v>2120</v>
      </c>
      <c r="FL537" s="18">
        <v>2115</v>
      </c>
    </row>
    <row r="538" spans="1:168">
      <c r="A538" s="18">
        <v>1811</v>
      </c>
      <c r="AA538" s="18">
        <v>711</v>
      </c>
      <c r="BC538" s="18">
        <v>3331</v>
      </c>
      <c r="BR538" s="18">
        <v>821</v>
      </c>
      <c r="BX538" s="18">
        <v>2858</v>
      </c>
      <c r="CU538" s="18">
        <v>1244</v>
      </c>
      <c r="DR538" s="18">
        <v>1015</v>
      </c>
      <c r="DT538" s="18">
        <v>843</v>
      </c>
      <c r="DW538" s="18">
        <v>1531</v>
      </c>
      <c r="EO538" s="18">
        <v>1503</v>
      </c>
      <c r="FF538" s="18">
        <v>2163</v>
      </c>
      <c r="FL538" s="18">
        <v>1677</v>
      </c>
    </row>
    <row r="539" spans="1:168">
      <c r="A539" s="18">
        <v>1812</v>
      </c>
      <c r="L539" s="18">
        <v>2426</v>
      </c>
      <c r="AA539" s="18">
        <v>699</v>
      </c>
      <c r="AB539" s="18">
        <v>718</v>
      </c>
      <c r="BC539" s="18">
        <v>3145</v>
      </c>
      <c r="BX539" s="18">
        <v>2920</v>
      </c>
      <c r="DR539" s="18">
        <v>1023</v>
      </c>
      <c r="DT539" s="18">
        <v>809</v>
      </c>
      <c r="DW539" s="18">
        <v>1457</v>
      </c>
      <c r="EO539" s="18">
        <v>1407</v>
      </c>
      <c r="FF539" s="18">
        <v>2125</v>
      </c>
      <c r="FL539" s="18">
        <v>1699</v>
      </c>
    </row>
    <row r="540" spans="1:168">
      <c r="A540" s="18">
        <v>1813</v>
      </c>
      <c r="AA540" s="18">
        <v>705</v>
      </c>
      <c r="BC540" s="18">
        <v>3264</v>
      </c>
      <c r="BX540" s="18">
        <v>3000</v>
      </c>
      <c r="DR540" s="18">
        <v>989</v>
      </c>
      <c r="DT540" s="18">
        <v>829</v>
      </c>
      <c r="DW540" s="18">
        <v>1578</v>
      </c>
      <c r="EO540" s="18">
        <v>1433</v>
      </c>
      <c r="FF540" s="18">
        <v>2149</v>
      </c>
      <c r="FL540" s="18">
        <v>2139</v>
      </c>
    </row>
    <row r="541" spans="1:168">
      <c r="A541" s="18">
        <v>1814</v>
      </c>
      <c r="AA541" s="18">
        <v>709</v>
      </c>
      <c r="BC541" s="18">
        <v>3142</v>
      </c>
      <c r="BX541" s="18">
        <v>3036</v>
      </c>
      <c r="DR541" s="18">
        <v>968</v>
      </c>
      <c r="DT541" s="18">
        <v>879</v>
      </c>
      <c r="DW541" s="18">
        <v>1636</v>
      </c>
      <c r="EO541" s="18">
        <v>1444</v>
      </c>
      <c r="FF541" s="18">
        <v>2190</v>
      </c>
      <c r="FL541" s="18">
        <v>2166</v>
      </c>
    </row>
    <row r="542" spans="1:168">
      <c r="A542" s="18">
        <v>1815</v>
      </c>
      <c r="AA542" s="18">
        <v>712</v>
      </c>
      <c r="BC542" s="18">
        <v>3421</v>
      </c>
      <c r="BQ542" s="18">
        <v>875</v>
      </c>
      <c r="BX542" s="18">
        <v>2903</v>
      </c>
      <c r="DK542" s="18">
        <v>3400</v>
      </c>
      <c r="DR542" s="18">
        <v>941</v>
      </c>
      <c r="DT542" s="18">
        <v>895</v>
      </c>
      <c r="DW542" s="18">
        <v>1609</v>
      </c>
      <c r="EO542" s="18">
        <v>1495</v>
      </c>
      <c r="FF542" s="18">
        <v>2180</v>
      </c>
      <c r="FL542" s="18">
        <v>1800</v>
      </c>
    </row>
    <row r="543" spans="1:168">
      <c r="A543" s="18">
        <v>1816</v>
      </c>
      <c r="AA543" s="18">
        <v>689</v>
      </c>
      <c r="BC543" s="18">
        <v>3188</v>
      </c>
      <c r="BQ543" s="18">
        <v>950</v>
      </c>
      <c r="BX543" s="18">
        <v>2858</v>
      </c>
      <c r="DK543" s="18">
        <v>3239</v>
      </c>
      <c r="DR543" s="18">
        <v>959</v>
      </c>
      <c r="DT543" s="18">
        <v>899</v>
      </c>
      <c r="DW543" s="18">
        <v>1598</v>
      </c>
      <c r="EO543" s="18">
        <v>1524</v>
      </c>
      <c r="FF543" s="18">
        <v>2092</v>
      </c>
      <c r="FL543" s="18">
        <v>1877</v>
      </c>
    </row>
    <row r="544" spans="1:168">
      <c r="A544" s="18">
        <v>1817</v>
      </c>
      <c r="AA544" s="18">
        <v>681</v>
      </c>
      <c r="BC544" s="18">
        <v>3190</v>
      </c>
      <c r="BQ544" s="18">
        <v>938</v>
      </c>
      <c r="BX544" s="18">
        <v>2885</v>
      </c>
      <c r="DK544" s="18">
        <v>3271</v>
      </c>
      <c r="DR544" s="18">
        <v>938</v>
      </c>
      <c r="DT544" s="18">
        <v>910</v>
      </c>
      <c r="DW544" s="18">
        <v>1633</v>
      </c>
      <c r="EO544" s="18">
        <v>1480</v>
      </c>
      <c r="FF544" s="18">
        <v>2091</v>
      </c>
      <c r="FL544" s="18">
        <v>1951</v>
      </c>
    </row>
    <row r="545" spans="1:168">
      <c r="A545" s="18">
        <v>1818</v>
      </c>
      <c r="AA545" s="18">
        <v>718</v>
      </c>
      <c r="BC545" s="18">
        <v>3139</v>
      </c>
      <c r="BQ545" s="18">
        <v>918</v>
      </c>
      <c r="BX545" s="18">
        <v>3107</v>
      </c>
      <c r="DK545" s="18">
        <v>3322</v>
      </c>
      <c r="DR545" s="18">
        <v>940</v>
      </c>
      <c r="DT545" s="18">
        <v>929</v>
      </c>
      <c r="DW545" s="18">
        <v>1763</v>
      </c>
      <c r="EO545" s="18">
        <v>1492</v>
      </c>
      <c r="FF545" s="18">
        <v>2097</v>
      </c>
      <c r="FL545" s="18">
        <v>2070</v>
      </c>
    </row>
    <row r="546" spans="1:168">
      <c r="A546" s="18">
        <v>1819</v>
      </c>
      <c r="AA546" s="18">
        <v>687</v>
      </c>
      <c r="BC546" s="18">
        <v>3043</v>
      </c>
      <c r="BQ546" s="18">
        <v>920</v>
      </c>
      <c r="BX546" s="18">
        <v>3080</v>
      </c>
      <c r="DK546" s="18">
        <v>3169</v>
      </c>
      <c r="DR546" s="18">
        <v>918</v>
      </c>
      <c r="DT546" s="18">
        <v>966</v>
      </c>
      <c r="DW546" s="18">
        <v>1877</v>
      </c>
      <c r="EO546" s="18">
        <v>1479</v>
      </c>
      <c r="FF546" s="18">
        <v>2092</v>
      </c>
      <c r="FL546" s="18">
        <v>1790</v>
      </c>
    </row>
    <row r="547" spans="1:168">
      <c r="A547" s="18">
        <v>1820</v>
      </c>
      <c r="F547" s="18">
        <v>1753</v>
      </c>
      <c r="H547" s="18">
        <v>941</v>
      </c>
      <c r="I547" s="18">
        <v>2112</v>
      </c>
      <c r="U547" s="18">
        <v>1123</v>
      </c>
      <c r="Y547" s="18">
        <v>1530</v>
      </c>
      <c r="AA547" s="18">
        <v>718</v>
      </c>
      <c r="AB547" s="18">
        <v>854</v>
      </c>
      <c r="AG547" s="18">
        <v>845</v>
      </c>
      <c r="AK547" s="18">
        <v>1592</v>
      </c>
      <c r="AR547" s="18">
        <v>2288</v>
      </c>
      <c r="AV547" s="18">
        <v>1599</v>
      </c>
      <c r="AZ547" s="18">
        <v>1334</v>
      </c>
      <c r="BA547" s="18">
        <v>1867</v>
      </c>
      <c r="BC547" s="18">
        <v>3241</v>
      </c>
      <c r="BL547" s="18">
        <v>961</v>
      </c>
      <c r="BQ547" s="18">
        <v>912</v>
      </c>
      <c r="BS547" s="18">
        <v>1775</v>
      </c>
      <c r="BT547" s="18">
        <v>1531</v>
      </c>
      <c r="BU547" s="18">
        <v>3847</v>
      </c>
      <c r="BX547" s="18">
        <v>3080</v>
      </c>
      <c r="BY547" s="18">
        <v>1364</v>
      </c>
      <c r="BZ547" s="18">
        <v>1132</v>
      </c>
      <c r="CF547" s="18">
        <v>462</v>
      </c>
      <c r="CI547" s="18">
        <v>2186</v>
      </c>
      <c r="CM547" s="18">
        <v>799</v>
      </c>
      <c r="CR547" s="18">
        <v>703</v>
      </c>
      <c r="CU547" s="18">
        <v>1200</v>
      </c>
      <c r="CY547" s="18">
        <v>594</v>
      </c>
      <c r="DF547" s="18">
        <v>1120</v>
      </c>
      <c r="DK547" s="18">
        <v>3395</v>
      </c>
      <c r="DL547" s="18">
        <v>2614</v>
      </c>
      <c r="DM547" s="18">
        <v>621</v>
      </c>
      <c r="DR547" s="18">
        <v>883</v>
      </c>
      <c r="DS547" s="18">
        <v>1094</v>
      </c>
      <c r="DT547" s="18">
        <v>998</v>
      </c>
      <c r="DV547" s="18">
        <v>245</v>
      </c>
      <c r="DW547" s="18">
        <v>1849</v>
      </c>
      <c r="ED547" s="18">
        <v>2399</v>
      </c>
      <c r="EO547" s="18">
        <v>1500</v>
      </c>
      <c r="ER547" s="18">
        <v>504</v>
      </c>
      <c r="EU547" s="18">
        <v>795</v>
      </c>
      <c r="EY547" s="18">
        <v>718</v>
      </c>
      <c r="EZ547" s="18">
        <v>1210</v>
      </c>
      <c r="FA547" s="18">
        <v>897</v>
      </c>
      <c r="FE547" s="18">
        <v>1949</v>
      </c>
      <c r="FF547" s="18">
        <v>2080</v>
      </c>
      <c r="FH547" s="18">
        <v>1092</v>
      </c>
      <c r="FI547" s="18">
        <v>778</v>
      </c>
      <c r="FL547" s="18">
        <v>1769</v>
      </c>
    </row>
    <row r="548" spans="1:168">
      <c r="A548" s="18">
        <v>1821</v>
      </c>
      <c r="H548" s="18">
        <v>950</v>
      </c>
      <c r="AA548" s="18">
        <v>702</v>
      </c>
      <c r="AR548" s="18">
        <v>2373</v>
      </c>
      <c r="BA548" s="18">
        <v>2014</v>
      </c>
      <c r="BC548" s="18">
        <v>3243</v>
      </c>
      <c r="BQ548" s="18">
        <v>921</v>
      </c>
      <c r="BR548" s="18">
        <v>782</v>
      </c>
      <c r="BX548" s="18">
        <v>3027</v>
      </c>
      <c r="DK548" s="18">
        <v>3327</v>
      </c>
      <c r="DR548" s="18">
        <v>727</v>
      </c>
      <c r="DT548" s="18">
        <v>1017</v>
      </c>
      <c r="DW548" s="18">
        <v>1924</v>
      </c>
      <c r="EO548" s="18">
        <v>1545</v>
      </c>
      <c r="FF548" s="18">
        <v>2113</v>
      </c>
      <c r="FL548" s="18">
        <v>2087</v>
      </c>
    </row>
    <row r="549" spans="1:168">
      <c r="A549" s="18">
        <v>1822</v>
      </c>
      <c r="H549" s="18">
        <v>977</v>
      </c>
      <c r="AA549" s="18">
        <v>724</v>
      </c>
      <c r="AR549" s="18">
        <v>2384</v>
      </c>
      <c r="BA549" s="18">
        <v>1935</v>
      </c>
      <c r="BC549" s="18">
        <v>3251</v>
      </c>
      <c r="BQ549" s="18">
        <v>920</v>
      </c>
      <c r="BX549" s="18">
        <v>3062</v>
      </c>
      <c r="DK549" s="18">
        <v>3358</v>
      </c>
      <c r="DR549" s="18">
        <v>693</v>
      </c>
      <c r="DT549" s="18">
        <v>1037</v>
      </c>
      <c r="DW549" s="18">
        <v>1949</v>
      </c>
      <c r="EO549" s="18">
        <v>1552</v>
      </c>
      <c r="FF549" s="18">
        <v>2171</v>
      </c>
      <c r="FL549" s="18">
        <v>1948</v>
      </c>
    </row>
    <row r="550" spans="1:168">
      <c r="A550" s="18">
        <v>1823</v>
      </c>
      <c r="H550" s="18">
        <v>1011</v>
      </c>
      <c r="AA550" s="18">
        <v>696</v>
      </c>
      <c r="AR550" s="18">
        <v>2350</v>
      </c>
      <c r="BA550" s="18">
        <v>1996</v>
      </c>
      <c r="BC550" s="18">
        <v>3294</v>
      </c>
      <c r="BQ550" s="18">
        <v>921</v>
      </c>
      <c r="BX550" s="18">
        <v>3089</v>
      </c>
      <c r="DK550" s="18">
        <v>3524</v>
      </c>
      <c r="DR550" s="18">
        <v>717</v>
      </c>
      <c r="DT550" s="18">
        <v>1061</v>
      </c>
      <c r="DW550" s="18">
        <v>1893</v>
      </c>
      <c r="EO550" s="18">
        <v>1535</v>
      </c>
      <c r="FF550" s="18">
        <v>2147</v>
      </c>
    </row>
    <row r="551" spans="1:168">
      <c r="A551" s="18">
        <v>1824</v>
      </c>
      <c r="H551" s="18">
        <v>1067</v>
      </c>
      <c r="AA551" s="18">
        <v>685</v>
      </c>
      <c r="AR551" s="18">
        <v>2386</v>
      </c>
      <c r="BA551" s="18">
        <v>2050</v>
      </c>
      <c r="BC551" s="18">
        <v>3424</v>
      </c>
      <c r="BQ551" s="18">
        <v>875</v>
      </c>
      <c r="BX551" s="18">
        <v>3169</v>
      </c>
      <c r="DK551" s="18">
        <v>3499</v>
      </c>
      <c r="DR551" s="18">
        <v>690</v>
      </c>
      <c r="DT551" s="18">
        <v>1083</v>
      </c>
      <c r="DW551" s="18">
        <v>1877</v>
      </c>
      <c r="EO551" s="18">
        <v>1577</v>
      </c>
      <c r="FF551" s="18">
        <v>2205</v>
      </c>
    </row>
    <row r="552" spans="1:168">
      <c r="A552" s="18">
        <v>1825</v>
      </c>
      <c r="H552" s="18">
        <v>1118</v>
      </c>
      <c r="AA552" s="18">
        <v>744</v>
      </c>
      <c r="AR552" s="18">
        <v>2375</v>
      </c>
      <c r="BA552" s="18">
        <v>1959</v>
      </c>
      <c r="BC552" s="18">
        <v>3453</v>
      </c>
      <c r="BQ552" s="18">
        <v>900</v>
      </c>
      <c r="BX552" s="18">
        <v>3125</v>
      </c>
      <c r="DK552" s="18">
        <v>3411</v>
      </c>
      <c r="DR552" s="18">
        <v>709</v>
      </c>
      <c r="DT552" s="18">
        <v>1095</v>
      </c>
      <c r="DW552" s="18">
        <v>1827</v>
      </c>
      <c r="EO552" s="18">
        <v>1619</v>
      </c>
      <c r="FF552" s="18">
        <v>2254</v>
      </c>
    </row>
    <row r="553" spans="1:168">
      <c r="A553" s="18">
        <v>1826</v>
      </c>
      <c r="H553" s="18">
        <v>1140</v>
      </c>
      <c r="AA553" s="18">
        <v>771</v>
      </c>
      <c r="AR553" s="18">
        <v>2379</v>
      </c>
      <c r="BA553" s="18">
        <v>2011</v>
      </c>
      <c r="BC553" s="18">
        <v>3226</v>
      </c>
      <c r="BQ553" s="18">
        <v>954</v>
      </c>
      <c r="BX553" s="18">
        <v>3213</v>
      </c>
      <c r="DK553" s="18">
        <v>3465</v>
      </c>
      <c r="DR553" s="18">
        <v>675</v>
      </c>
      <c r="DT553" s="18">
        <v>1100</v>
      </c>
      <c r="DW553" s="18">
        <v>1808</v>
      </c>
      <c r="EO553" s="18">
        <v>1623</v>
      </c>
      <c r="FF553" s="18">
        <v>2270</v>
      </c>
      <c r="FL553" s="18">
        <v>2015</v>
      </c>
    </row>
    <row r="554" spans="1:168">
      <c r="A554" s="18">
        <v>1827</v>
      </c>
      <c r="H554" s="18">
        <v>1174</v>
      </c>
      <c r="AA554" s="18">
        <v>788</v>
      </c>
      <c r="AR554" s="18">
        <v>2424</v>
      </c>
      <c r="BA554" s="18">
        <v>1969</v>
      </c>
      <c r="BC554" s="18">
        <v>3430</v>
      </c>
      <c r="BQ554" s="18">
        <v>961</v>
      </c>
      <c r="BX554" s="18">
        <v>3160</v>
      </c>
      <c r="DK554" s="18">
        <v>3669</v>
      </c>
      <c r="DR554" s="18">
        <v>719</v>
      </c>
      <c r="DT554" s="18">
        <v>1125</v>
      </c>
      <c r="DW554" s="18">
        <v>1694</v>
      </c>
      <c r="EO554" s="18">
        <v>1547</v>
      </c>
      <c r="FF554" s="18">
        <v>2279</v>
      </c>
    </row>
    <row r="555" spans="1:168">
      <c r="A555" s="18">
        <v>1828</v>
      </c>
      <c r="H555" s="18">
        <v>1204</v>
      </c>
      <c r="AA555" s="18">
        <v>794</v>
      </c>
      <c r="AR555" s="18">
        <v>2437</v>
      </c>
      <c r="BA555" s="18">
        <v>1957</v>
      </c>
      <c r="BC555" s="18">
        <v>3393</v>
      </c>
      <c r="BQ555" s="18">
        <v>944</v>
      </c>
      <c r="BX555" s="18">
        <v>3125</v>
      </c>
      <c r="DK555" s="18">
        <v>3747</v>
      </c>
      <c r="DR555" s="18">
        <v>713</v>
      </c>
      <c r="DT555" s="18">
        <v>1151</v>
      </c>
      <c r="DW555" s="18">
        <v>1747</v>
      </c>
      <c r="EO555" s="18">
        <v>1574</v>
      </c>
      <c r="FF555" s="18">
        <v>2279</v>
      </c>
    </row>
    <row r="556" spans="1:168">
      <c r="A556" s="18">
        <v>1829</v>
      </c>
      <c r="H556" s="18">
        <v>1271</v>
      </c>
      <c r="AA556" s="18">
        <v>814</v>
      </c>
      <c r="AL556" s="18">
        <v>1147</v>
      </c>
      <c r="AR556" s="18">
        <v>2378</v>
      </c>
      <c r="BA556" s="18">
        <v>2008</v>
      </c>
      <c r="BC556" s="18">
        <v>3375</v>
      </c>
      <c r="BQ556" s="18">
        <v>918</v>
      </c>
      <c r="BX556" s="18">
        <v>3116</v>
      </c>
      <c r="DK556" s="18">
        <v>3753</v>
      </c>
      <c r="DR556" s="18">
        <v>698</v>
      </c>
      <c r="DT556" s="18">
        <v>1162</v>
      </c>
      <c r="DW556" s="18">
        <v>1729</v>
      </c>
      <c r="EO556" s="18">
        <v>1596</v>
      </c>
      <c r="FF556" s="18">
        <v>2204</v>
      </c>
      <c r="FL556" s="18">
        <v>2042</v>
      </c>
    </row>
    <row r="557" spans="1:168">
      <c r="A557" s="18">
        <v>1830</v>
      </c>
      <c r="H557" s="18">
        <v>1542</v>
      </c>
      <c r="I557" s="18">
        <v>2425</v>
      </c>
      <c r="Y557" s="18">
        <v>1691</v>
      </c>
      <c r="AA557" s="18">
        <v>806</v>
      </c>
      <c r="AR557" s="18">
        <v>2390</v>
      </c>
      <c r="BA557" s="18">
        <v>1959</v>
      </c>
      <c r="BC557" s="18">
        <v>3481</v>
      </c>
      <c r="BQ557" s="18">
        <v>906</v>
      </c>
      <c r="BX557" s="18">
        <v>3071</v>
      </c>
      <c r="DK557" s="18">
        <v>3429</v>
      </c>
      <c r="DL557" s="18">
        <v>2724</v>
      </c>
      <c r="DR557" s="18">
        <v>707</v>
      </c>
      <c r="DT557" s="18">
        <v>1150</v>
      </c>
      <c r="DW557" s="18">
        <v>1707</v>
      </c>
      <c r="EO557" s="18">
        <v>1557</v>
      </c>
      <c r="FF557" s="18">
        <v>2364</v>
      </c>
      <c r="FH557" s="18">
        <v>2168</v>
      </c>
    </row>
    <row r="558" spans="1:168">
      <c r="A558" s="18">
        <v>1831</v>
      </c>
      <c r="H558" s="18">
        <v>1593</v>
      </c>
      <c r="AA558" s="18">
        <v>810</v>
      </c>
      <c r="AR558" s="18">
        <v>2369</v>
      </c>
      <c r="BA558" s="18">
        <v>1986</v>
      </c>
      <c r="BC558" s="18">
        <v>3476</v>
      </c>
      <c r="BQ558" s="18">
        <v>893</v>
      </c>
      <c r="BR558" s="18">
        <v>789</v>
      </c>
      <c r="BX558" s="18">
        <v>3178</v>
      </c>
      <c r="DK558" s="18">
        <v>3685</v>
      </c>
      <c r="DL558" s="18">
        <v>2560</v>
      </c>
      <c r="DR558" s="18">
        <v>711</v>
      </c>
      <c r="DT558" s="18">
        <v>1134</v>
      </c>
      <c r="DW558" s="18">
        <v>1650</v>
      </c>
      <c r="EO558" s="18">
        <v>1587</v>
      </c>
      <c r="FF558" s="18">
        <v>2509</v>
      </c>
      <c r="FH558" s="18">
        <v>2139</v>
      </c>
      <c r="FL558" s="18">
        <v>1852</v>
      </c>
    </row>
    <row r="559" spans="1:168">
      <c r="A559" s="18">
        <v>1832</v>
      </c>
      <c r="H559" s="18">
        <v>1629</v>
      </c>
      <c r="AA559" s="18">
        <v>834</v>
      </c>
      <c r="AR559" s="18">
        <v>2433</v>
      </c>
      <c r="BA559" s="18">
        <v>2159</v>
      </c>
      <c r="BC559" s="18">
        <v>3542</v>
      </c>
      <c r="BQ559" s="18">
        <v>893</v>
      </c>
      <c r="BX559" s="18">
        <v>3204</v>
      </c>
      <c r="DK559" s="18">
        <v>3857</v>
      </c>
      <c r="DL559" s="18">
        <v>2633</v>
      </c>
      <c r="DR559" s="18">
        <v>693</v>
      </c>
      <c r="DT559" s="18">
        <v>1126</v>
      </c>
      <c r="DW559" s="18">
        <v>1644</v>
      </c>
      <c r="EO559" s="18">
        <v>1545</v>
      </c>
      <c r="FF559" s="18">
        <v>2600</v>
      </c>
      <c r="FH559" s="18">
        <v>2416</v>
      </c>
    </row>
    <row r="560" spans="1:168">
      <c r="A560" s="18">
        <v>1833</v>
      </c>
      <c r="H560" s="18">
        <v>1635</v>
      </c>
      <c r="AA560" s="18">
        <v>838</v>
      </c>
      <c r="AR560" s="18">
        <v>2401</v>
      </c>
      <c r="BA560" s="18">
        <v>2118</v>
      </c>
      <c r="BC560" s="18">
        <v>3529</v>
      </c>
      <c r="BJ560" s="18">
        <v>1854</v>
      </c>
      <c r="BQ560" s="18">
        <v>925</v>
      </c>
      <c r="BX560" s="18">
        <v>3222</v>
      </c>
      <c r="DK560" s="18">
        <v>3771</v>
      </c>
      <c r="DL560" s="18">
        <v>2850</v>
      </c>
      <c r="DR560" s="18">
        <v>724</v>
      </c>
      <c r="DT560" s="18">
        <v>1123</v>
      </c>
      <c r="DW560" s="18">
        <v>1624</v>
      </c>
      <c r="EO560" s="18">
        <v>1593</v>
      </c>
      <c r="FF560" s="18">
        <v>2691</v>
      </c>
      <c r="FH560" s="18">
        <v>2451</v>
      </c>
    </row>
    <row r="561" spans="1:168">
      <c r="A561" s="18">
        <v>1834</v>
      </c>
      <c r="H561" s="18">
        <v>1719</v>
      </c>
      <c r="AA561" s="18">
        <v>857</v>
      </c>
      <c r="AR561" s="18">
        <v>2510</v>
      </c>
      <c r="BA561" s="18">
        <v>2121</v>
      </c>
      <c r="BC561" s="18">
        <v>3569</v>
      </c>
      <c r="BJ561" s="18">
        <v>1974</v>
      </c>
      <c r="BQ561" s="18">
        <v>954</v>
      </c>
      <c r="BX561" s="18">
        <v>3249</v>
      </c>
      <c r="DK561" s="18">
        <v>3805</v>
      </c>
      <c r="DL561" s="18">
        <v>2886</v>
      </c>
      <c r="DR561" s="18">
        <v>744</v>
      </c>
      <c r="DT561" s="18">
        <v>1127</v>
      </c>
      <c r="DW561" s="18">
        <v>1615</v>
      </c>
      <c r="EO561" s="18">
        <v>1614</v>
      </c>
      <c r="FF561" s="18">
        <v>2562</v>
      </c>
      <c r="FH561" s="18">
        <v>2476</v>
      </c>
    </row>
    <row r="562" spans="1:168">
      <c r="A562" s="18">
        <v>1835</v>
      </c>
      <c r="H562" s="18">
        <v>2081</v>
      </c>
      <c r="AA562" s="18">
        <v>875</v>
      </c>
      <c r="AR562" s="18">
        <v>2474</v>
      </c>
      <c r="BA562" s="18">
        <v>2192</v>
      </c>
      <c r="BC562" s="18">
        <v>3786</v>
      </c>
      <c r="BJ562" s="18">
        <v>2579</v>
      </c>
      <c r="BQ562" s="18">
        <v>923</v>
      </c>
      <c r="BX562" s="18">
        <v>3338</v>
      </c>
      <c r="DK562" s="18">
        <v>3794</v>
      </c>
      <c r="DL562" s="18">
        <v>2840</v>
      </c>
      <c r="DR562" s="18">
        <v>768</v>
      </c>
      <c r="DT562" s="18">
        <v>1117</v>
      </c>
      <c r="DW562" s="18">
        <v>1562</v>
      </c>
      <c r="EO562" s="18">
        <v>1608</v>
      </c>
      <c r="FF562" s="18">
        <v>2660</v>
      </c>
      <c r="FH562" s="18">
        <v>2430</v>
      </c>
    </row>
    <row r="563" spans="1:168">
      <c r="A563" s="18">
        <v>1836</v>
      </c>
      <c r="H563" s="18">
        <v>2045</v>
      </c>
      <c r="AA563" s="18">
        <v>865</v>
      </c>
      <c r="AR563" s="18">
        <v>2457</v>
      </c>
      <c r="BA563" s="18">
        <v>2157</v>
      </c>
      <c r="BC563" s="18">
        <v>3861</v>
      </c>
      <c r="BJ563" s="18">
        <v>2495</v>
      </c>
      <c r="BQ563" s="18">
        <v>904</v>
      </c>
      <c r="BX563" s="18">
        <v>3098</v>
      </c>
      <c r="DK563" s="18">
        <v>3919</v>
      </c>
      <c r="DL563" s="18">
        <v>2773</v>
      </c>
      <c r="DR563" s="18">
        <v>808</v>
      </c>
      <c r="DT563" s="18">
        <v>1112</v>
      </c>
      <c r="DW563" s="18">
        <v>1545</v>
      </c>
      <c r="EO563" s="18">
        <v>1660</v>
      </c>
      <c r="FF563" s="18">
        <v>2699</v>
      </c>
      <c r="FH563" s="18">
        <v>2259</v>
      </c>
    </row>
    <row r="564" spans="1:168">
      <c r="A564" s="18">
        <v>1837</v>
      </c>
      <c r="H564" s="18">
        <v>2143</v>
      </c>
      <c r="AA564" s="18">
        <v>897</v>
      </c>
      <c r="AR564" s="18">
        <v>2501</v>
      </c>
      <c r="BA564" s="18">
        <v>2187</v>
      </c>
      <c r="BC564" s="18">
        <v>3782</v>
      </c>
      <c r="BJ564" s="18">
        <v>2558</v>
      </c>
      <c r="BQ564" s="18">
        <v>949</v>
      </c>
      <c r="BX564" s="18">
        <v>3018</v>
      </c>
      <c r="DK564" s="18">
        <v>4011</v>
      </c>
      <c r="DL564" s="18">
        <v>2766</v>
      </c>
      <c r="DR564" s="18">
        <v>850</v>
      </c>
      <c r="DT564" s="18">
        <v>1126</v>
      </c>
      <c r="DW564" s="18">
        <v>1611</v>
      </c>
      <c r="EO564" s="18">
        <v>1647</v>
      </c>
      <c r="FF564" s="18">
        <v>2614</v>
      </c>
      <c r="FH564" s="18">
        <v>2126</v>
      </c>
    </row>
    <row r="565" spans="1:168">
      <c r="A565" s="18">
        <v>1838</v>
      </c>
      <c r="H565" s="18">
        <v>2117</v>
      </c>
      <c r="AA565" s="18">
        <v>901</v>
      </c>
      <c r="AR565" s="18">
        <v>2498</v>
      </c>
      <c r="BA565" s="18">
        <v>2282</v>
      </c>
      <c r="BC565" s="18">
        <v>3885</v>
      </c>
      <c r="BJ565" s="18">
        <v>2692</v>
      </c>
      <c r="BQ565" s="18">
        <v>946</v>
      </c>
      <c r="BX565" s="18">
        <v>3062</v>
      </c>
      <c r="DK565" s="18">
        <v>4053</v>
      </c>
      <c r="DL565" s="18">
        <v>2804</v>
      </c>
      <c r="DR565" s="18">
        <v>858</v>
      </c>
      <c r="DT565" s="18">
        <v>1124</v>
      </c>
      <c r="DW565" s="18">
        <v>1669</v>
      </c>
      <c r="EO565" s="18">
        <v>1621</v>
      </c>
      <c r="FF565" s="18">
        <v>2591</v>
      </c>
      <c r="FH565" s="18">
        <v>1909</v>
      </c>
    </row>
    <row r="566" spans="1:168">
      <c r="A566" s="18">
        <v>1839</v>
      </c>
      <c r="H566" s="18">
        <v>1975</v>
      </c>
      <c r="AA566" s="18">
        <v>892</v>
      </c>
      <c r="AR566" s="18">
        <v>2506</v>
      </c>
      <c r="BA566" s="18">
        <v>2197</v>
      </c>
      <c r="BC566" s="18">
        <v>3806</v>
      </c>
      <c r="BJ566" s="18">
        <v>2438</v>
      </c>
      <c r="BQ566" s="18">
        <v>928</v>
      </c>
      <c r="BX566" s="18">
        <v>3036</v>
      </c>
      <c r="DK566" s="18">
        <v>4051</v>
      </c>
      <c r="DL566" s="18">
        <v>2825</v>
      </c>
      <c r="DR566" s="18">
        <v>841</v>
      </c>
      <c r="DT566" s="18">
        <v>1115</v>
      </c>
      <c r="DW566" s="18">
        <v>1668</v>
      </c>
      <c r="EO566" s="18">
        <v>1639</v>
      </c>
      <c r="FF566" s="18">
        <v>2717</v>
      </c>
      <c r="FH566" s="18">
        <v>1779</v>
      </c>
    </row>
    <row r="567" spans="1:168">
      <c r="A567" s="18">
        <v>1840</v>
      </c>
      <c r="H567" s="18">
        <v>2496</v>
      </c>
      <c r="I567" s="18">
        <v>2626</v>
      </c>
      <c r="Y567" s="18">
        <v>1965</v>
      </c>
      <c r="AA567" s="18">
        <v>942</v>
      </c>
      <c r="AR567" s="18">
        <v>2566</v>
      </c>
      <c r="BA567" s="18">
        <v>2349</v>
      </c>
      <c r="BC567" s="18">
        <v>3940</v>
      </c>
      <c r="BJ567" s="18">
        <v>2332</v>
      </c>
      <c r="BQ567" s="18">
        <v>972</v>
      </c>
      <c r="BX567" s="18">
        <v>3133</v>
      </c>
      <c r="DK567" s="18">
        <v>4090</v>
      </c>
      <c r="DL567" s="18">
        <v>3038</v>
      </c>
      <c r="DR567" s="18">
        <v>876</v>
      </c>
      <c r="DT567" s="18">
        <v>1106</v>
      </c>
      <c r="DW567" s="18">
        <v>1512</v>
      </c>
      <c r="EO567" s="18">
        <v>1662</v>
      </c>
      <c r="FF567" s="18">
        <v>2583</v>
      </c>
      <c r="FH567" s="18">
        <v>1714</v>
      </c>
      <c r="FL567" s="18">
        <v>1745</v>
      </c>
    </row>
    <row r="568" spans="1:168">
      <c r="A568" s="18">
        <v>1841</v>
      </c>
      <c r="H568" s="18">
        <v>2129</v>
      </c>
      <c r="AA568" s="18">
        <v>942</v>
      </c>
      <c r="AR568" s="18">
        <v>2540</v>
      </c>
      <c r="BA568" s="18">
        <v>2395</v>
      </c>
      <c r="BC568" s="18">
        <v>3818</v>
      </c>
      <c r="BJ568" s="18">
        <v>2314</v>
      </c>
      <c r="BQ568" s="18">
        <v>966</v>
      </c>
      <c r="BR568" s="18">
        <v>788</v>
      </c>
      <c r="BX568" s="18">
        <v>3196</v>
      </c>
      <c r="DK568" s="18">
        <v>4130</v>
      </c>
      <c r="DL568" s="18">
        <v>3011</v>
      </c>
      <c r="DR568" s="18">
        <v>940</v>
      </c>
      <c r="DT568" s="18">
        <v>1125</v>
      </c>
      <c r="DW568" s="18">
        <v>1575</v>
      </c>
      <c r="EO568" s="18">
        <v>1641</v>
      </c>
      <c r="FF568" s="18">
        <v>2529</v>
      </c>
      <c r="FH568" s="18">
        <v>1909</v>
      </c>
    </row>
    <row r="569" spans="1:168">
      <c r="A569" s="18">
        <v>1842</v>
      </c>
      <c r="H569" s="18">
        <v>1942</v>
      </c>
      <c r="AA569" s="18">
        <v>950</v>
      </c>
      <c r="AR569" s="18">
        <v>2528</v>
      </c>
      <c r="BA569" s="18">
        <v>2332</v>
      </c>
      <c r="BC569" s="18">
        <v>3734</v>
      </c>
      <c r="BJ569" s="18">
        <v>2364</v>
      </c>
      <c r="BQ569" s="18">
        <v>967</v>
      </c>
      <c r="BX569" s="18">
        <v>3222</v>
      </c>
      <c r="DK569" s="18">
        <v>4029</v>
      </c>
      <c r="DL569" s="18">
        <v>2987</v>
      </c>
      <c r="DR569" s="18">
        <v>924</v>
      </c>
      <c r="DT569" s="18">
        <v>1118</v>
      </c>
      <c r="DW569" s="18">
        <v>1572</v>
      </c>
      <c r="EO569" s="18">
        <v>1564</v>
      </c>
      <c r="FF569" s="18">
        <v>2507</v>
      </c>
      <c r="FH569" s="18">
        <v>2126</v>
      </c>
    </row>
    <row r="570" spans="1:168">
      <c r="A570" s="18">
        <v>1843</v>
      </c>
      <c r="H570" s="18">
        <v>2252</v>
      </c>
      <c r="AA570" s="18">
        <v>968</v>
      </c>
      <c r="AR570" s="18">
        <v>2651</v>
      </c>
      <c r="BA570" s="18">
        <v>2446</v>
      </c>
      <c r="BC570" s="18">
        <v>3873</v>
      </c>
      <c r="BJ570" s="18">
        <v>1994</v>
      </c>
      <c r="BQ570" s="18">
        <v>947</v>
      </c>
      <c r="BX570" s="18">
        <v>3062</v>
      </c>
      <c r="DK570" s="18">
        <v>3959</v>
      </c>
      <c r="DL570" s="18">
        <v>2874</v>
      </c>
      <c r="DR570" s="18">
        <v>891</v>
      </c>
      <c r="DT570" s="18">
        <v>1114</v>
      </c>
      <c r="DW570" s="18">
        <v>1569</v>
      </c>
      <c r="EO570" s="18">
        <v>1598</v>
      </c>
      <c r="FF570" s="18">
        <v>2547</v>
      </c>
      <c r="FH570" s="18">
        <v>1974</v>
      </c>
      <c r="FL570" s="18">
        <v>1625</v>
      </c>
    </row>
    <row r="571" spans="1:168">
      <c r="A571" s="18">
        <v>1844</v>
      </c>
      <c r="H571" s="18">
        <v>2559</v>
      </c>
      <c r="AA571" s="18">
        <v>974</v>
      </c>
      <c r="AL571" s="18">
        <v>1162</v>
      </c>
      <c r="AR571" s="18">
        <v>2743</v>
      </c>
      <c r="BA571" s="18">
        <v>2523</v>
      </c>
      <c r="BC571" s="18">
        <v>4163</v>
      </c>
      <c r="BJ571" s="18">
        <v>1933</v>
      </c>
      <c r="BQ571" s="18">
        <v>917</v>
      </c>
      <c r="BX571" s="18">
        <v>3062</v>
      </c>
      <c r="DK571" s="18">
        <v>3997</v>
      </c>
      <c r="DL571" s="18">
        <v>2963</v>
      </c>
      <c r="DR571" s="18">
        <v>871</v>
      </c>
      <c r="DT571" s="18">
        <v>1116</v>
      </c>
      <c r="DW571" s="18">
        <v>1667</v>
      </c>
      <c r="EO571" s="18">
        <v>1667</v>
      </c>
      <c r="FF571" s="18">
        <v>2685</v>
      </c>
      <c r="FH571" s="18">
        <v>1974</v>
      </c>
    </row>
    <row r="572" spans="1:168">
      <c r="A572" s="18">
        <v>1845</v>
      </c>
      <c r="H572" s="18">
        <v>2633</v>
      </c>
      <c r="AA572" s="18">
        <v>996</v>
      </c>
      <c r="AR572" s="18">
        <v>2787</v>
      </c>
      <c r="BA572" s="18">
        <v>2435</v>
      </c>
      <c r="BC572" s="18">
        <v>4301</v>
      </c>
      <c r="BJ572" s="18">
        <v>1862</v>
      </c>
      <c r="BQ572" s="18">
        <v>862</v>
      </c>
      <c r="BX572" s="18">
        <v>3089</v>
      </c>
      <c r="DK572" s="18">
        <v>3968</v>
      </c>
      <c r="DL572" s="18">
        <v>3082</v>
      </c>
      <c r="DR572" s="18">
        <v>937</v>
      </c>
      <c r="DT572" s="18">
        <v>1138</v>
      </c>
      <c r="DW572" s="18">
        <v>1657</v>
      </c>
      <c r="EO572" s="18">
        <v>1706</v>
      </c>
      <c r="FF572" s="18">
        <v>2728</v>
      </c>
      <c r="FH572" s="18">
        <v>1996</v>
      </c>
    </row>
    <row r="573" spans="1:168">
      <c r="A573" s="18">
        <v>1846</v>
      </c>
      <c r="H573" s="18">
        <v>2911</v>
      </c>
      <c r="L573" s="18">
        <v>2779</v>
      </c>
      <c r="T573" s="18">
        <v>1250</v>
      </c>
      <c r="AA573" s="18">
        <v>1021</v>
      </c>
      <c r="AR573" s="18">
        <v>2818</v>
      </c>
      <c r="BA573" s="18">
        <v>2432</v>
      </c>
      <c r="BC573" s="18">
        <v>4250</v>
      </c>
      <c r="BJ573" s="18">
        <v>2041</v>
      </c>
      <c r="BQ573" s="18">
        <v>835</v>
      </c>
      <c r="BX573" s="18">
        <v>3062</v>
      </c>
      <c r="DK573" s="18">
        <v>3974</v>
      </c>
      <c r="DL573" s="18">
        <v>3061</v>
      </c>
      <c r="DR573" s="18">
        <v>901</v>
      </c>
      <c r="DT573" s="18">
        <v>1151</v>
      </c>
      <c r="DW573" s="18">
        <v>1640</v>
      </c>
      <c r="EO573" s="18">
        <v>1647</v>
      </c>
      <c r="FF573" s="18">
        <v>2743</v>
      </c>
      <c r="FH573" s="18">
        <v>2018</v>
      </c>
    </row>
    <row r="574" spans="1:168">
      <c r="A574" s="18">
        <v>1847</v>
      </c>
      <c r="H574" s="18">
        <v>3367</v>
      </c>
      <c r="L574" s="18">
        <v>2890</v>
      </c>
      <c r="AA574" s="18">
        <v>1031</v>
      </c>
      <c r="AR574" s="18">
        <v>2780</v>
      </c>
      <c r="BA574" s="18">
        <v>2690</v>
      </c>
      <c r="BC574" s="18">
        <v>4152</v>
      </c>
      <c r="BJ574" s="18">
        <v>1739</v>
      </c>
      <c r="BQ574" s="18">
        <v>823</v>
      </c>
      <c r="BX574" s="18">
        <v>2991</v>
      </c>
      <c r="DK574" s="18">
        <v>4001</v>
      </c>
      <c r="DL574" s="18">
        <v>3157</v>
      </c>
      <c r="DR574" s="18">
        <v>993</v>
      </c>
      <c r="DT574" s="18">
        <v>1166</v>
      </c>
      <c r="DW574" s="18">
        <v>1620</v>
      </c>
      <c r="EO574" s="18">
        <v>1690</v>
      </c>
      <c r="FF574" s="18">
        <v>2816</v>
      </c>
      <c r="FH574" s="18">
        <v>1931</v>
      </c>
      <c r="FL574" s="18">
        <v>1396</v>
      </c>
    </row>
    <row r="575" spans="1:168">
      <c r="A575" s="18">
        <v>1848</v>
      </c>
      <c r="H575" s="18">
        <v>3853</v>
      </c>
      <c r="L575" s="18">
        <v>2877</v>
      </c>
      <c r="AA575" s="18">
        <v>1071</v>
      </c>
      <c r="AR575" s="18">
        <v>2897</v>
      </c>
      <c r="BA575" s="18">
        <v>2516</v>
      </c>
      <c r="BC575" s="18">
        <v>4276</v>
      </c>
      <c r="BJ575" s="18">
        <v>1875</v>
      </c>
      <c r="BQ575" s="18">
        <v>853</v>
      </c>
      <c r="BX575" s="18">
        <v>3071</v>
      </c>
      <c r="DK575" s="18">
        <v>4067</v>
      </c>
      <c r="DL575" s="18">
        <v>2899</v>
      </c>
      <c r="DR575" s="18">
        <v>1031</v>
      </c>
      <c r="DT575" s="18">
        <v>1170</v>
      </c>
      <c r="DW575" s="18">
        <v>1633</v>
      </c>
      <c r="EO575" s="18">
        <v>1708</v>
      </c>
      <c r="FF575" s="18">
        <v>2888</v>
      </c>
      <c r="FH575" s="18">
        <v>1931</v>
      </c>
    </row>
    <row r="576" spans="1:168">
      <c r="A576" s="18">
        <v>1849</v>
      </c>
      <c r="H576" s="18">
        <v>3807</v>
      </c>
      <c r="L576" s="18">
        <v>2937</v>
      </c>
      <c r="AA576" s="18">
        <v>1132</v>
      </c>
      <c r="AR576" s="18">
        <v>3039</v>
      </c>
      <c r="BA576" s="18">
        <v>2586</v>
      </c>
      <c r="BC576" s="18">
        <v>4336</v>
      </c>
      <c r="BJ576" s="18">
        <v>1920</v>
      </c>
      <c r="BQ576" s="18">
        <v>822</v>
      </c>
      <c r="BX576" s="18">
        <v>3054</v>
      </c>
      <c r="DK576" s="18">
        <v>4188</v>
      </c>
      <c r="DL576" s="18">
        <v>2947</v>
      </c>
      <c r="DR576" s="18">
        <v>1050</v>
      </c>
      <c r="DT576" s="18">
        <v>1172</v>
      </c>
      <c r="DW576" s="18">
        <v>1604</v>
      </c>
      <c r="EO576" s="18">
        <v>1771</v>
      </c>
      <c r="FF576" s="18">
        <v>2814</v>
      </c>
      <c r="FH576" s="18">
        <v>1779</v>
      </c>
    </row>
    <row r="577" spans="1:168">
      <c r="A577" s="18">
        <v>1850</v>
      </c>
      <c r="F577" s="18">
        <v>2198</v>
      </c>
      <c r="H577" s="18">
        <v>3589</v>
      </c>
      <c r="I577" s="18">
        <v>2861</v>
      </c>
      <c r="L577" s="18">
        <v>3029</v>
      </c>
      <c r="U577" s="18">
        <v>1123</v>
      </c>
      <c r="Y577" s="18">
        <v>2249</v>
      </c>
      <c r="AA577" s="18">
        <v>1178</v>
      </c>
      <c r="AB577" s="18">
        <v>684</v>
      </c>
      <c r="AG577" s="18">
        <v>780</v>
      </c>
      <c r="AK577" s="18">
        <v>2023</v>
      </c>
      <c r="AL577" s="18">
        <v>1294</v>
      </c>
      <c r="AO577" s="18">
        <v>2884</v>
      </c>
      <c r="AR577" s="18">
        <v>3175</v>
      </c>
      <c r="AW577" s="18">
        <v>2017</v>
      </c>
      <c r="AZ577" s="18">
        <v>1543</v>
      </c>
      <c r="BA577" s="18">
        <v>2627</v>
      </c>
      <c r="BC577" s="18">
        <v>4248</v>
      </c>
      <c r="BJ577" s="18">
        <v>1940</v>
      </c>
      <c r="BQ577" s="18">
        <v>797</v>
      </c>
      <c r="BX577" s="18">
        <v>3018</v>
      </c>
      <c r="BY577" s="18">
        <v>1058</v>
      </c>
      <c r="CA577" s="18">
        <v>1072</v>
      </c>
      <c r="CM577" s="18">
        <v>819</v>
      </c>
      <c r="CU577" s="18">
        <v>1255</v>
      </c>
      <c r="DK577" s="18">
        <v>4266</v>
      </c>
      <c r="DL577" s="18">
        <v>3068</v>
      </c>
      <c r="DN577" s="18">
        <v>1885</v>
      </c>
      <c r="DR577" s="18">
        <v>999</v>
      </c>
      <c r="DT577" s="18">
        <v>1202</v>
      </c>
      <c r="DW577" s="18">
        <v>1597</v>
      </c>
      <c r="EO577" s="18">
        <v>1818</v>
      </c>
      <c r="FE577" s="18">
        <v>2425</v>
      </c>
      <c r="FF577" s="18">
        <v>2825</v>
      </c>
      <c r="FH577" s="18">
        <v>2126</v>
      </c>
      <c r="FL577" s="18">
        <v>1552</v>
      </c>
    </row>
    <row r="578" spans="1:168">
      <c r="A578" s="18">
        <v>1851</v>
      </c>
      <c r="H578" s="18">
        <v>4259</v>
      </c>
      <c r="L578" s="18">
        <v>3093</v>
      </c>
      <c r="U578" s="18">
        <v>1200</v>
      </c>
      <c r="Z578" s="18">
        <v>5349</v>
      </c>
      <c r="AA578" s="18">
        <v>1214</v>
      </c>
      <c r="AO578" s="18">
        <v>2844</v>
      </c>
      <c r="AR578" s="18">
        <v>2986</v>
      </c>
      <c r="AW578" s="18">
        <v>2036</v>
      </c>
      <c r="BA578" s="18">
        <v>2579</v>
      </c>
      <c r="BC578" s="18">
        <v>4390</v>
      </c>
      <c r="BJ578" s="18">
        <v>2376</v>
      </c>
      <c r="BQ578" s="18">
        <v>820</v>
      </c>
      <c r="BR578" s="18">
        <v>790</v>
      </c>
      <c r="BX578" s="18">
        <v>3018</v>
      </c>
      <c r="DK578" s="18">
        <v>4328</v>
      </c>
      <c r="DL578" s="18">
        <v>3143</v>
      </c>
      <c r="DR578" s="18">
        <v>1150</v>
      </c>
      <c r="DT578" s="18">
        <v>1267</v>
      </c>
      <c r="DW578" s="18">
        <v>1715</v>
      </c>
      <c r="EO578" s="18">
        <v>1782</v>
      </c>
      <c r="FF578" s="18">
        <v>2940</v>
      </c>
      <c r="FH578" s="18">
        <v>2039</v>
      </c>
      <c r="FL578" s="18">
        <v>1837</v>
      </c>
    </row>
    <row r="579" spans="1:168">
      <c r="A579" s="18">
        <v>1852</v>
      </c>
      <c r="H579" s="18">
        <v>4995</v>
      </c>
      <c r="L579" s="18">
        <v>3156</v>
      </c>
      <c r="U579" s="18">
        <v>1168</v>
      </c>
      <c r="Z579" s="18">
        <v>5538</v>
      </c>
      <c r="AA579" s="18">
        <v>1224</v>
      </c>
      <c r="AO579" s="18">
        <v>2880</v>
      </c>
      <c r="AR579" s="18">
        <v>3059</v>
      </c>
      <c r="AW579" s="18">
        <v>2113</v>
      </c>
      <c r="BA579" s="18">
        <v>2738</v>
      </c>
      <c r="BC579" s="18">
        <v>4535</v>
      </c>
      <c r="BJ579" s="18">
        <v>2006</v>
      </c>
      <c r="BQ579" s="18">
        <v>789</v>
      </c>
      <c r="BX579" s="18">
        <v>2974</v>
      </c>
      <c r="DK579" s="18">
        <v>4278</v>
      </c>
      <c r="DL579" s="18">
        <v>3189</v>
      </c>
      <c r="DR579" s="18">
        <v>1073</v>
      </c>
      <c r="DT579" s="18">
        <v>1296</v>
      </c>
      <c r="EO579" s="18">
        <v>1744</v>
      </c>
      <c r="FF579" s="18">
        <v>3089</v>
      </c>
      <c r="FH579" s="18">
        <v>2126</v>
      </c>
      <c r="FL579" s="18">
        <v>1927</v>
      </c>
    </row>
    <row r="580" spans="1:168">
      <c r="A580" s="18">
        <v>1853</v>
      </c>
      <c r="H580" s="18">
        <v>5469</v>
      </c>
      <c r="L580" s="18">
        <v>3218</v>
      </c>
      <c r="U580" s="18">
        <v>1096</v>
      </c>
      <c r="Z580" s="18">
        <v>4997</v>
      </c>
      <c r="AA580" s="18">
        <v>1190</v>
      </c>
      <c r="AO580" s="18">
        <v>2855</v>
      </c>
      <c r="AR580" s="18">
        <v>3040</v>
      </c>
      <c r="AW580" s="18">
        <v>2113</v>
      </c>
      <c r="BA580" s="18">
        <v>2596</v>
      </c>
      <c r="BC580" s="18">
        <v>4642</v>
      </c>
      <c r="BJ580" s="18">
        <v>2199</v>
      </c>
      <c r="BQ580" s="18">
        <v>818</v>
      </c>
      <c r="BX580" s="18">
        <v>2911</v>
      </c>
      <c r="DK580" s="18">
        <v>4182</v>
      </c>
      <c r="DL580" s="18">
        <v>3356</v>
      </c>
      <c r="DR580" s="18">
        <v>1227</v>
      </c>
      <c r="DT580" s="18">
        <v>1351</v>
      </c>
      <c r="EO580" s="18">
        <v>1767</v>
      </c>
      <c r="FF580" s="18">
        <v>3300</v>
      </c>
      <c r="FH580" s="18">
        <v>2256</v>
      </c>
      <c r="FL580" s="18">
        <v>2069</v>
      </c>
    </row>
    <row r="581" spans="1:168">
      <c r="A581" s="18">
        <v>1854</v>
      </c>
      <c r="H581" s="18">
        <v>4789</v>
      </c>
      <c r="L581" s="18">
        <v>3395</v>
      </c>
      <c r="U581" s="18">
        <v>1058</v>
      </c>
      <c r="Z581" s="18">
        <v>4191</v>
      </c>
      <c r="AA581" s="18">
        <v>1209</v>
      </c>
      <c r="AO581" s="18">
        <v>2916</v>
      </c>
      <c r="AR581" s="18">
        <v>3021</v>
      </c>
      <c r="AW581" s="18">
        <v>2134</v>
      </c>
      <c r="BA581" s="18">
        <v>2711</v>
      </c>
      <c r="BC581" s="18">
        <v>4814</v>
      </c>
      <c r="BJ581" s="18">
        <v>2304</v>
      </c>
      <c r="BQ581" s="18">
        <v>783</v>
      </c>
      <c r="BX581" s="18">
        <v>2716</v>
      </c>
      <c r="DK581" s="18">
        <v>4437</v>
      </c>
      <c r="DL581" s="18">
        <v>3514</v>
      </c>
      <c r="DR581" s="18">
        <v>1296</v>
      </c>
      <c r="DT581" s="18">
        <v>1383</v>
      </c>
      <c r="EO581" s="18">
        <v>1785</v>
      </c>
      <c r="FF581" s="18">
        <v>3310</v>
      </c>
      <c r="FH581" s="18">
        <v>2300</v>
      </c>
      <c r="FL581" s="18">
        <v>2011</v>
      </c>
    </row>
    <row r="582" spans="1:168">
      <c r="A582" s="18">
        <v>1855</v>
      </c>
      <c r="H582" s="18">
        <v>4545</v>
      </c>
      <c r="L582" s="18">
        <v>3397</v>
      </c>
      <c r="U582" s="18">
        <v>1069</v>
      </c>
      <c r="Z582" s="18">
        <v>5030</v>
      </c>
      <c r="AA582" s="18">
        <v>1243</v>
      </c>
      <c r="AO582" s="18">
        <v>2869</v>
      </c>
      <c r="AR582" s="18">
        <v>3311</v>
      </c>
      <c r="AW582" s="18">
        <v>2238</v>
      </c>
      <c r="BA582" s="18">
        <v>2661</v>
      </c>
      <c r="BC582" s="18">
        <v>4656</v>
      </c>
      <c r="BJ582" s="18">
        <v>2422</v>
      </c>
      <c r="BQ582" s="18">
        <v>822</v>
      </c>
      <c r="BX582" s="18">
        <v>2743</v>
      </c>
      <c r="DK582" s="18">
        <v>4316</v>
      </c>
      <c r="DL582" s="18">
        <v>3585</v>
      </c>
      <c r="DR582" s="18">
        <v>1377</v>
      </c>
      <c r="DT582" s="18">
        <v>1419</v>
      </c>
      <c r="DW582" s="18">
        <v>1590</v>
      </c>
      <c r="EO582" s="18">
        <v>1896</v>
      </c>
      <c r="FF582" s="18">
        <v>3237</v>
      </c>
      <c r="FH582" s="18">
        <v>2386</v>
      </c>
      <c r="FL582" s="18">
        <v>2160</v>
      </c>
    </row>
    <row r="583" spans="1:168">
      <c r="A583" s="18">
        <v>1856</v>
      </c>
      <c r="H583" s="18">
        <v>5546</v>
      </c>
      <c r="L583" s="18">
        <v>3559</v>
      </c>
      <c r="U583" s="18">
        <v>1107</v>
      </c>
      <c r="Z583" s="18">
        <v>4996</v>
      </c>
      <c r="AA583" s="18">
        <v>1244</v>
      </c>
      <c r="AO583" s="18">
        <v>3094</v>
      </c>
      <c r="AR583" s="18">
        <v>3083</v>
      </c>
      <c r="AW583" s="18">
        <v>2129</v>
      </c>
      <c r="BA583" s="18">
        <v>2773</v>
      </c>
      <c r="BC583" s="18">
        <v>4915</v>
      </c>
      <c r="BJ583" s="18">
        <v>2121</v>
      </c>
      <c r="BQ583" s="18">
        <v>878</v>
      </c>
      <c r="BX583" s="18">
        <v>2752</v>
      </c>
      <c r="DK583" s="18">
        <v>4489</v>
      </c>
      <c r="DL583" s="18">
        <v>3515</v>
      </c>
      <c r="DR583" s="18">
        <v>1315</v>
      </c>
      <c r="DT583" s="18">
        <v>1415</v>
      </c>
      <c r="EO583" s="18">
        <v>1876</v>
      </c>
      <c r="FF583" s="18">
        <v>3305</v>
      </c>
      <c r="FH583" s="18">
        <v>1844</v>
      </c>
      <c r="FL583" s="18">
        <v>1740</v>
      </c>
    </row>
    <row r="584" spans="1:168">
      <c r="A584" s="18">
        <v>1857</v>
      </c>
      <c r="H584" s="18">
        <v>4894</v>
      </c>
      <c r="L584" s="18">
        <v>3628</v>
      </c>
      <c r="U584" s="18">
        <v>1185</v>
      </c>
      <c r="Z584" s="18">
        <v>5326</v>
      </c>
      <c r="AA584" s="18">
        <v>1274</v>
      </c>
      <c r="AO584" s="18">
        <v>3221</v>
      </c>
      <c r="AR584" s="18">
        <v>3093</v>
      </c>
      <c r="AW584" s="18">
        <v>2061</v>
      </c>
      <c r="BA584" s="18">
        <v>2927</v>
      </c>
      <c r="BC584" s="18">
        <v>4921</v>
      </c>
      <c r="BJ584" s="18">
        <v>2749</v>
      </c>
      <c r="BQ584" s="18">
        <v>841</v>
      </c>
      <c r="BX584" s="18">
        <v>2974</v>
      </c>
      <c r="DK584" s="18">
        <v>4410</v>
      </c>
      <c r="DL584" s="18">
        <v>3332</v>
      </c>
      <c r="DR584" s="18">
        <v>1523</v>
      </c>
      <c r="DT584" s="18">
        <v>1444</v>
      </c>
      <c r="EO584" s="18">
        <v>1928</v>
      </c>
      <c r="FF584" s="18">
        <v>3233</v>
      </c>
      <c r="FH584" s="18">
        <v>2126</v>
      </c>
      <c r="FL584" s="18">
        <v>2059</v>
      </c>
    </row>
    <row r="585" spans="1:168">
      <c r="A585" s="18">
        <v>1858</v>
      </c>
      <c r="H585" s="18">
        <v>4174</v>
      </c>
      <c r="L585" s="18">
        <v>3628</v>
      </c>
      <c r="U585" s="18">
        <v>1261</v>
      </c>
      <c r="Z585" s="18">
        <v>7277</v>
      </c>
      <c r="AA585" s="18">
        <v>1320</v>
      </c>
      <c r="AO585" s="18">
        <v>3180</v>
      </c>
      <c r="AR585" s="18">
        <v>3033</v>
      </c>
      <c r="AW585" s="18">
        <v>2100</v>
      </c>
      <c r="BA585" s="18">
        <v>3126</v>
      </c>
      <c r="BC585" s="18">
        <v>4784</v>
      </c>
      <c r="BJ585" s="18">
        <v>2651</v>
      </c>
      <c r="BQ585" s="18">
        <v>897</v>
      </c>
      <c r="BX585" s="18">
        <v>3089</v>
      </c>
      <c r="DK585" s="18">
        <v>4289</v>
      </c>
      <c r="DL585" s="18">
        <v>3526</v>
      </c>
      <c r="DR585" s="18">
        <v>1417</v>
      </c>
      <c r="DT585" s="18">
        <v>1510</v>
      </c>
      <c r="EO585" s="18">
        <v>1951</v>
      </c>
      <c r="FF585" s="18">
        <v>3248</v>
      </c>
      <c r="FH585" s="18">
        <v>2083</v>
      </c>
      <c r="FL585" s="18">
        <v>1802</v>
      </c>
    </row>
    <row r="586" spans="1:168">
      <c r="A586" s="18">
        <v>1859</v>
      </c>
      <c r="H586" s="18">
        <v>5388</v>
      </c>
      <c r="L586" s="18">
        <v>3605</v>
      </c>
      <c r="U586" s="18">
        <v>1251</v>
      </c>
      <c r="Z586" s="18">
        <v>6608</v>
      </c>
      <c r="AA586" s="18">
        <v>1360</v>
      </c>
      <c r="AO586" s="18">
        <v>3162</v>
      </c>
      <c r="AR586" s="18">
        <v>3195</v>
      </c>
      <c r="AW586" s="18">
        <v>2202</v>
      </c>
      <c r="BA586" s="18">
        <v>2918</v>
      </c>
      <c r="BC586" s="18">
        <v>4933</v>
      </c>
      <c r="BJ586" s="18">
        <v>2608</v>
      </c>
      <c r="BQ586" s="18">
        <v>898</v>
      </c>
      <c r="BX586" s="18">
        <v>2991</v>
      </c>
      <c r="DK586" s="18">
        <v>4136</v>
      </c>
      <c r="DL586" s="18">
        <v>3434</v>
      </c>
      <c r="DR586" s="18">
        <v>1384</v>
      </c>
      <c r="DT586" s="18">
        <v>1582</v>
      </c>
      <c r="EO586" s="18">
        <v>2021</v>
      </c>
      <c r="FF586" s="18">
        <v>3336</v>
      </c>
      <c r="FH586" s="18">
        <v>2104</v>
      </c>
      <c r="FL586" s="18">
        <v>1860</v>
      </c>
    </row>
    <row r="587" spans="1:168">
      <c r="A587" s="18">
        <v>1860</v>
      </c>
      <c r="F587" s="18">
        <v>2380</v>
      </c>
      <c r="H587" s="18">
        <v>5259</v>
      </c>
      <c r="I587" s="18">
        <v>3082</v>
      </c>
      <c r="L587" s="18">
        <v>3761</v>
      </c>
      <c r="U587" s="18">
        <v>1284</v>
      </c>
      <c r="Y587" s="18">
        <v>2453</v>
      </c>
      <c r="Z587" s="18">
        <v>5456</v>
      </c>
      <c r="AA587" s="18">
        <v>1384</v>
      </c>
      <c r="AG587" s="18">
        <v>908</v>
      </c>
      <c r="AO587" s="18">
        <v>3312</v>
      </c>
      <c r="AR587" s="18">
        <v>3129</v>
      </c>
      <c r="AW587" s="18">
        <v>2284</v>
      </c>
      <c r="AZ587" s="18">
        <v>1546</v>
      </c>
      <c r="BA587" s="18">
        <v>3113</v>
      </c>
      <c r="BC587" s="18">
        <v>4988</v>
      </c>
      <c r="BJ587" s="18">
        <v>2564</v>
      </c>
      <c r="BQ587" s="18">
        <v>902</v>
      </c>
      <c r="BX587" s="18">
        <v>2974</v>
      </c>
      <c r="BY587" s="18">
        <v>1045</v>
      </c>
      <c r="CU587" s="18">
        <v>1097</v>
      </c>
      <c r="DK587" s="18">
        <v>4334</v>
      </c>
      <c r="DL587" s="18">
        <v>3569</v>
      </c>
      <c r="DN587" s="18">
        <v>3643</v>
      </c>
      <c r="DR587" s="18">
        <v>1388</v>
      </c>
      <c r="DT587" s="18">
        <v>1657</v>
      </c>
      <c r="EO587" s="18">
        <v>2058</v>
      </c>
      <c r="FE587" s="18">
        <v>2948</v>
      </c>
      <c r="FF587" s="18">
        <v>3425</v>
      </c>
      <c r="FH587" s="18">
        <v>2235</v>
      </c>
      <c r="FL587" s="18">
        <v>1927</v>
      </c>
    </row>
    <row r="588" spans="1:168">
      <c r="A588" s="18">
        <v>1861</v>
      </c>
      <c r="H588" s="18">
        <v>5179</v>
      </c>
      <c r="L588" s="18">
        <v>3790</v>
      </c>
      <c r="U588" s="18">
        <v>1273</v>
      </c>
      <c r="Z588" s="18">
        <v>5857</v>
      </c>
      <c r="AA588" s="18">
        <v>1373</v>
      </c>
      <c r="AO588" s="18">
        <v>3198</v>
      </c>
      <c r="AR588" s="18">
        <v>3139</v>
      </c>
      <c r="AW588" s="18">
        <v>2286</v>
      </c>
      <c r="AZ588" s="18">
        <v>1551</v>
      </c>
      <c r="BA588" s="18">
        <v>2911</v>
      </c>
      <c r="BC588" s="18">
        <v>4926</v>
      </c>
      <c r="BJ588" s="18">
        <v>2729</v>
      </c>
      <c r="BQ588" s="18">
        <v>908</v>
      </c>
      <c r="BR588" s="18">
        <v>747</v>
      </c>
      <c r="BX588" s="18">
        <v>2956</v>
      </c>
      <c r="DK588" s="18">
        <v>4216</v>
      </c>
      <c r="DL588" s="18">
        <v>3553</v>
      </c>
      <c r="DR588" s="18">
        <v>1307</v>
      </c>
      <c r="DT588" s="18">
        <v>1692</v>
      </c>
      <c r="DW588" s="18">
        <v>1528</v>
      </c>
      <c r="EO588" s="18">
        <v>1977</v>
      </c>
      <c r="FF588" s="18">
        <v>3354</v>
      </c>
      <c r="FH588" s="18">
        <v>2408</v>
      </c>
      <c r="FL588" s="18">
        <v>1814</v>
      </c>
    </row>
    <row r="589" spans="1:168">
      <c r="A589" s="18">
        <v>1862</v>
      </c>
      <c r="H589" s="18">
        <v>4977</v>
      </c>
      <c r="L589" s="18">
        <v>3861</v>
      </c>
      <c r="U589" s="18">
        <v>1212</v>
      </c>
      <c r="Z589" s="18">
        <v>6316</v>
      </c>
      <c r="AA589" s="18">
        <v>1354</v>
      </c>
      <c r="AL589" s="18">
        <v>1554</v>
      </c>
      <c r="AO589" s="18">
        <v>3323</v>
      </c>
      <c r="AR589" s="18">
        <v>3196</v>
      </c>
      <c r="AW589" s="18">
        <v>2286</v>
      </c>
      <c r="AZ589" s="18">
        <v>1451</v>
      </c>
      <c r="BA589" s="18">
        <v>3149</v>
      </c>
      <c r="BC589" s="18">
        <v>4672</v>
      </c>
      <c r="BJ589" s="18">
        <v>2754</v>
      </c>
      <c r="BQ589" s="18">
        <v>848</v>
      </c>
      <c r="BX589" s="18">
        <v>2994</v>
      </c>
      <c r="DK589" s="18">
        <v>4382</v>
      </c>
      <c r="DL589" s="18">
        <v>3794</v>
      </c>
      <c r="DR589" s="18">
        <v>1291</v>
      </c>
      <c r="DT589" s="18">
        <v>1679</v>
      </c>
      <c r="EA589" s="18">
        <v>671</v>
      </c>
      <c r="EO589" s="18">
        <v>1916</v>
      </c>
      <c r="FF589" s="18">
        <v>3459</v>
      </c>
      <c r="FH589" s="18">
        <v>2126</v>
      </c>
      <c r="FL589" s="18">
        <v>1336</v>
      </c>
    </row>
    <row r="590" spans="1:168">
      <c r="A590" s="18">
        <v>1863</v>
      </c>
      <c r="H590" s="18">
        <v>4961</v>
      </c>
      <c r="L590" s="18">
        <v>3943</v>
      </c>
      <c r="U590" s="18">
        <v>1240</v>
      </c>
      <c r="Z590" s="18">
        <v>6026</v>
      </c>
      <c r="AA590" s="18">
        <v>1392</v>
      </c>
      <c r="AO590" s="18">
        <v>3533</v>
      </c>
      <c r="AR590" s="18">
        <v>3359</v>
      </c>
      <c r="AW590" s="18">
        <v>2318</v>
      </c>
      <c r="AZ590" s="18">
        <v>1550</v>
      </c>
      <c r="BA590" s="18">
        <v>3246</v>
      </c>
      <c r="BC590" s="18">
        <v>5064</v>
      </c>
      <c r="BJ590" s="18">
        <v>2461</v>
      </c>
      <c r="BQ590" s="18">
        <v>852</v>
      </c>
      <c r="BX590" s="18">
        <v>3066</v>
      </c>
      <c r="DK590" s="18">
        <v>4463</v>
      </c>
      <c r="DL590" s="18">
        <v>3703</v>
      </c>
      <c r="DR590" s="18">
        <v>1416</v>
      </c>
      <c r="DT590" s="18">
        <v>1692</v>
      </c>
      <c r="EA590" s="18">
        <v>730</v>
      </c>
      <c r="EO590" s="18">
        <v>1999</v>
      </c>
      <c r="FF590" s="18">
        <v>3683</v>
      </c>
      <c r="FH590" s="18">
        <v>1953</v>
      </c>
      <c r="FL590" s="18">
        <v>1427</v>
      </c>
    </row>
    <row r="591" spans="1:168">
      <c r="A591" s="18">
        <v>1864</v>
      </c>
      <c r="H591" s="18">
        <v>5261</v>
      </c>
      <c r="L591" s="18">
        <v>4045</v>
      </c>
      <c r="U591" s="18">
        <v>1257</v>
      </c>
      <c r="Z591" s="18">
        <v>5511</v>
      </c>
      <c r="AA591" s="18">
        <v>1454</v>
      </c>
      <c r="AO591" s="18">
        <v>3596</v>
      </c>
      <c r="AR591" s="18">
        <v>3293</v>
      </c>
      <c r="AW591" s="18">
        <v>2302</v>
      </c>
      <c r="AZ591" s="18">
        <v>1568</v>
      </c>
      <c r="BA591" s="18">
        <v>3270</v>
      </c>
      <c r="BC591" s="18">
        <v>5153</v>
      </c>
      <c r="BJ591" s="18">
        <v>2237</v>
      </c>
      <c r="BQ591" s="18">
        <v>841</v>
      </c>
      <c r="BX591" s="18">
        <v>3071</v>
      </c>
      <c r="DK591" s="18">
        <v>4640</v>
      </c>
      <c r="DL591" s="18">
        <v>3755</v>
      </c>
      <c r="DR591" s="18">
        <v>1351</v>
      </c>
      <c r="DT591" s="18">
        <v>1734</v>
      </c>
      <c r="EA591" s="18">
        <v>750</v>
      </c>
      <c r="EO591" s="18">
        <v>2035</v>
      </c>
      <c r="FF591" s="18">
        <v>3804</v>
      </c>
      <c r="FH591" s="18">
        <v>1909</v>
      </c>
      <c r="FL591" s="18">
        <v>1992</v>
      </c>
    </row>
    <row r="592" spans="1:168">
      <c r="A592" s="18">
        <v>1865</v>
      </c>
      <c r="H592" s="18">
        <v>5018</v>
      </c>
      <c r="L592" s="18">
        <v>4016</v>
      </c>
      <c r="U592" s="18">
        <v>1350</v>
      </c>
      <c r="Z592" s="18">
        <v>6145</v>
      </c>
      <c r="AA592" s="18">
        <v>1492</v>
      </c>
      <c r="AO592" s="18">
        <v>3575</v>
      </c>
      <c r="AR592" s="18">
        <v>3369</v>
      </c>
      <c r="AW592" s="18">
        <v>2206</v>
      </c>
      <c r="AZ592" s="18">
        <v>1540</v>
      </c>
      <c r="BA592" s="18">
        <v>3165</v>
      </c>
      <c r="BC592" s="18">
        <v>5229</v>
      </c>
      <c r="BJ592" s="18">
        <v>2391</v>
      </c>
      <c r="BQ592" s="18">
        <v>864</v>
      </c>
      <c r="BX592" s="18">
        <v>3256</v>
      </c>
      <c r="DK592" s="18">
        <v>4649</v>
      </c>
      <c r="DL592" s="18">
        <v>3928</v>
      </c>
      <c r="DR592" s="18">
        <v>1340</v>
      </c>
      <c r="DT592" s="18">
        <v>1765</v>
      </c>
      <c r="DW592" s="18">
        <v>1543</v>
      </c>
      <c r="EA592" s="18">
        <v>575</v>
      </c>
      <c r="EO592" s="18">
        <v>2070</v>
      </c>
      <c r="FF592" s="18">
        <v>3607</v>
      </c>
      <c r="FH592" s="18">
        <v>2018</v>
      </c>
      <c r="FL592" s="18">
        <v>1467</v>
      </c>
    </row>
    <row r="593" spans="1:168">
      <c r="A593" s="18">
        <v>1866</v>
      </c>
      <c r="H593" s="18">
        <v>5166</v>
      </c>
      <c r="L593" s="18">
        <v>4105</v>
      </c>
      <c r="U593" s="18">
        <v>1399</v>
      </c>
      <c r="Z593" s="18">
        <v>5995</v>
      </c>
      <c r="AA593" s="18">
        <v>1526</v>
      </c>
      <c r="AO593" s="18">
        <v>3578</v>
      </c>
      <c r="AR593" s="18">
        <v>3341</v>
      </c>
      <c r="AW593" s="18">
        <v>2339</v>
      </c>
      <c r="AZ593" s="18">
        <v>1551</v>
      </c>
      <c r="BA593" s="18">
        <v>3182</v>
      </c>
      <c r="BC593" s="18">
        <v>5345</v>
      </c>
      <c r="BJ593" s="18">
        <v>2282</v>
      </c>
      <c r="BQ593" s="18">
        <v>881</v>
      </c>
      <c r="BX593" s="18">
        <v>3250</v>
      </c>
      <c r="DK593" s="18">
        <v>4823</v>
      </c>
      <c r="DL593" s="18">
        <v>3735</v>
      </c>
      <c r="DR593" s="18">
        <v>1395</v>
      </c>
      <c r="DT593" s="18">
        <v>1793</v>
      </c>
      <c r="DW593" s="18">
        <v>1592</v>
      </c>
      <c r="EA593" s="18">
        <v>575</v>
      </c>
      <c r="EO593" s="18">
        <v>2036</v>
      </c>
      <c r="FF593" s="18">
        <v>3579</v>
      </c>
      <c r="FH593" s="18">
        <v>1996</v>
      </c>
      <c r="FL593" s="18">
        <v>1525</v>
      </c>
    </row>
    <row r="594" spans="1:168">
      <c r="A594" s="18">
        <v>1867</v>
      </c>
      <c r="H594" s="18">
        <v>5648</v>
      </c>
      <c r="L594" s="18">
        <v>4097</v>
      </c>
      <c r="U594" s="18">
        <v>1516</v>
      </c>
      <c r="Z594" s="18">
        <v>5248</v>
      </c>
      <c r="AA594" s="18">
        <v>1452</v>
      </c>
      <c r="AO594" s="18">
        <v>3567</v>
      </c>
      <c r="AR594" s="18">
        <v>3306</v>
      </c>
      <c r="AW594" s="18">
        <v>2303</v>
      </c>
      <c r="AZ594" s="18">
        <v>1434</v>
      </c>
      <c r="BA594" s="18">
        <v>2982</v>
      </c>
      <c r="BC594" s="18">
        <v>5319</v>
      </c>
      <c r="BJ594" s="18">
        <v>2410</v>
      </c>
      <c r="BQ594" s="18">
        <v>910</v>
      </c>
      <c r="BX594" s="18">
        <v>2968</v>
      </c>
      <c r="DK594" s="18">
        <v>4659</v>
      </c>
      <c r="DL594" s="18">
        <v>3764</v>
      </c>
      <c r="DR594" s="18">
        <v>1391</v>
      </c>
      <c r="DT594" s="18">
        <v>1849</v>
      </c>
      <c r="DW594" s="18">
        <v>1628</v>
      </c>
      <c r="EA594" s="18">
        <v>696</v>
      </c>
      <c r="EO594" s="18">
        <v>2066</v>
      </c>
      <c r="FF594" s="18">
        <v>3697</v>
      </c>
      <c r="FH594" s="18">
        <v>1801</v>
      </c>
      <c r="FL594" s="18">
        <v>1806</v>
      </c>
    </row>
    <row r="595" spans="1:168">
      <c r="A595" s="18">
        <v>1868</v>
      </c>
      <c r="H595" s="18">
        <v>5735</v>
      </c>
      <c r="L595" s="18">
        <v>4215</v>
      </c>
      <c r="U595" s="18">
        <v>1516</v>
      </c>
      <c r="Z595" s="18">
        <v>6391</v>
      </c>
      <c r="AA595" s="18">
        <v>1494</v>
      </c>
      <c r="AO595" s="18">
        <v>3760</v>
      </c>
      <c r="AR595" s="18">
        <v>3330</v>
      </c>
      <c r="AW595" s="18">
        <v>2012</v>
      </c>
      <c r="AZ595" s="18">
        <v>1624</v>
      </c>
      <c r="BA595" s="18">
        <v>3260</v>
      </c>
      <c r="BC595" s="18">
        <v>5526</v>
      </c>
      <c r="BJ595" s="18">
        <v>2438</v>
      </c>
      <c r="BQ595" s="18">
        <v>880</v>
      </c>
      <c r="BX595" s="18">
        <v>3028</v>
      </c>
      <c r="DK595" s="18">
        <v>4687</v>
      </c>
      <c r="DL595" s="18">
        <v>3734</v>
      </c>
      <c r="DR595" s="18">
        <v>1386</v>
      </c>
      <c r="DT595" s="18">
        <v>1899</v>
      </c>
      <c r="DW595" s="18">
        <v>1636</v>
      </c>
      <c r="EA595" s="18">
        <v>752</v>
      </c>
      <c r="EO595" s="18">
        <v>1881</v>
      </c>
      <c r="FF595" s="18">
        <v>3745</v>
      </c>
      <c r="FH595" s="18">
        <v>1822</v>
      </c>
      <c r="FL595" s="18">
        <v>1826</v>
      </c>
    </row>
    <row r="596" spans="1:168">
      <c r="A596" s="18">
        <v>1869</v>
      </c>
      <c r="H596" s="18">
        <v>5621</v>
      </c>
      <c r="L596" s="18">
        <v>4368</v>
      </c>
      <c r="U596" s="18">
        <v>1516</v>
      </c>
      <c r="Z596" s="18">
        <v>7032</v>
      </c>
      <c r="AA596" s="18">
        <v>1613</v>
      </c>
      <c r="AO596" s="18">
        <v>3758</v>
      </c>
      <c r="AR596" s="18">
        <v>3486</v>
      </c>
      <c r="AW596" s="18">
        <v>2082</v>
      </c>
      <c r="AZ596" s="18">
        <v>1783</v>
      </c>
      <c r="BA596" s="18">
        <v>3301</v>
      </c>
      <c r="BC596" s="18">
        <v>5525</v>
      </c>
      <c r="BJ596" s="18">
        <v>2405</v>
      </c>
      <c r="BQ596" s="18">
        <v>867</v>
      </c>
      <c r="BX596" s="18">
        <v>3067</v>
      </c>
      <c r="DK596" s="18">
        <v>4839</v>
      </c>
      <c r="DL596" s="18">
        <v>3929</v>
      </c>
      <c r="DR596" s="18">
        <v>1556</v>
      </c>
      <c r="DT596" s="18">
        <v>1902</v>
      </c>
      <c r="DW596" s="18">
        <v>1669</v>
      </c>
      <c r="EA596" s="18">
        <v>680</v>
      </c>
      <c r="EO596" s="18">
        <v>2015</v>
      </c>
      <c r="FF596" s="18">
        <v>3845</v>
      </c>
      <c r="FH596" s="18">
        <v>2018</v>
      </c>
      <c r="FL596" s="18">
        <v>1804</v>
      </c>
    </row>
    <row r="597" spans="1:168">
      <c r="A597" s="18">
        <v>1870</v>
      </c>
      <c r="D597" s="18">
        <v>795</v>
      </c>
      <c r="F597" s="18">
        <v>2578</v>
      </c>
      <c r="H597" s="18">
        <v>5947</v>
      </c>
      <c r="I597" s="18">
        <v>3229</v>
      </c>
      <c r="L597" s="18">
        <v>4415</v>
      </c>
      <c r="P597" s="18">
        <v>1460</v>
      </c>
      <c r="U597" s="18">
        <v>1405</v>
      </c>
      <c r="Y597" s="18">
        <v>2866</v>
      </c>
      <c r="Z597" s="18">
        <v>6709</v>
      </c>
      <c r="AA597" s="18">
        <v>1629</v>
      </c>
      <c r="AB597" s="18">
        <v>754</v>
      </c>
      <c r="AG597" s="18">
        <v>1072</v>
      </c>
      <c r="AK597" s="18">
        <v>2182</v>
      </c>
      <c r="AO597" s="18">
        <v>3715</v>
      </c>
      <c r="AR597" s="18">
        <v>3599</v>
      </c>
      <c r="AU597" s="18">
        <v>879</v>
      </c>
      <c r="AV597" s="18">
        <v>1999</v>
      </c>
      <c r="AW597" s="18">
        <v>2140</v>
      </c>
      <c r="AZ597" s="18">
        <v>1845</v>
      </c>
      <c r="BA597" s="18">
        <v>3086</v>
      </c>
      <c r="BC597" s="18">
        <v>5716</v>
      </c>
      <c r="BE597" s="18">
        <v>689</v>
      </c>
      <c r="BJ597" s="18">
        <v>2339</v>
      </c>
      <c r="BL597" s="18">
        <v>1067</v>
      </c>
      <c r="BP597" s="18">
        <v>2656</v>
      </c>
      <c r="BQ597" s="18">
        <v>892</v>
      </c>
      <c r="BR597" s="18">
        <v>710</v>
      </c>
      <c r="BS597" s="18">
        <v>3590</v>
      </c>
      <c r="BT597" s="18">
        <v>1670</v>
      </c>
      <c r="BU597" s="18">
        <v>4197</v>
      </c>
      <c r="BX597" s="18">
        <v>3143</v>
      </c>
      <c r="BY597" s="18">
        <v>1032</v>
      </c>
      <c r="BZ597" s="18">
        <v>1440</v>
      </c>
      <c r="CA597" s="18">
        <v>1160</v>
      </c>
      <c r="CF597" s="18">
        <v>465</v>
      </c>
      <c r="CI597" s="18">
        <v>3053</v>
      </c>
      <c r="CM597" s="18">
        <v>1237</v>
      </c>
      <c r="CR597" s="18">
        <v>921</v>
      </c>
      <c r="CU597" s="18">
        <v>1246</v>
      </c>
      <c r="CY597" s="18">
        <v>593</v>
      </c>
      <c r="DF597" s="18">
        <v>1230</v>
      </c>
      <c r="DK597" s="18">
        <v>4992</v>
      </c>
      <c r="DL597" s="18">
        <v>4117</v>
      </c>
      <c r="DM597" s="18">
        <v>621</v>
      </c>
      <c r="DN597" s="18">
        <v>5104</v>
      </c>
      <c r="DR597" s="18">
        <v>1772</v>
      </c>
      <c r="DS597" s="18">
        <v>1169</v>
      </c>
      <c r="DT597" s="18">
        <v>1921</v>
      </c>
      <c r="DV597" s="18">
        <v>247</v>
      </c>
      <c r="DW597" s="18">
        <v>1687</v>
      </c>
      <c r="DY597" s="18">
        <v>682</v>
      </c>
      <c r="EA597" s="18">
        <v>703</v>
      </c>
      <c r="ED597" s="18">
        <v>2495</v>
      </c>
      <c r="EG597" s="18">
        <v>1794</v>
      </c>
      <c r="EO597" s="18">
        <v>2272</v>
      </c>
      <c r="ER597" s="18">
        <v>652</v>
      </c>
      <c r="EU597" s="18">
        <v>848</v>
      </c>
      <c r="EY597" s="18">
        <v>1057</v>
      </c>
      <c r="EZ597" s="18">
        <v>1449</v>
      </c>
      <c r="FA597" s="18">
        <v>897</v>
      </c>
      <c r="FE597" s="18">
        <v>3613</v>
      </c>
      <c r="FF597" s="18">
        <v>3736</v>
      </c>
      <c r="FH597" s="18">
        <v>1996</v>
      </c>
      <c r="FI597" s="18">
        <v>746</v>
      </c>
      <c r="FK597" s="18">
        <v>1066</v>
      </c>
      <c r="FL597" s="18">
        <v>1916</v>
      </c>
    </row>
    <row r="598" spans="1:168">
      <c r="A598" s="18">
        <v>1871</v>
      </c>
      <c r="H598" s="18">
        <v>5993</v>
      </c>
      <c r="I598" s="18">
        <v>3431</v>
      </c>
      <c r="L598" s="18">
        <v>4400</v>
      </c>
      <c r="U598" s="18">
        <v>1405</v>
      </c>
      <c r="Y598" s="18">
        <v>2968</v>
      </c>
      <c r="Z598" s="18">
        <v>6836</v>
      </c>
      <c r="AA598" s="18">
        <v>1601</v>
      </c>
      <c r="AG598" s="18">
        <v>1078</v>
      </c>
      <c r="AO598" s="18">
        <v>3670</v>
      </c>
      <c r="AR598" s="18">
        <v>3581</v>
      </c>
      <c r="AW598" s="18">
        <v>2305</v>
      </c>
      <c r="AZ598" s="18">
        <v>1824</v>
      </c>
      <c r="BA598" s="18">
        <v>3125</v>
      </c>
      <c r="BC598" s="18">
        <v>5684</v>
      </c>
      <c r="BJ598" s="18">
        <v>2244</v>
      </c>
      <c r="BQ598" s="18">
        <v>893</v>
      </c>
      <c r="BX598" s="18">
        <v>3073</v>
      </c>
      <c r="CA598" s="18">
        <v>1168</v>
      </c>
      <c r="CM598" s="18">
        <v>1201</v>
      </c>
      <c r="DK598" s="18">
        <v>4928</v>
      </c>
      <c r="DL598" s="18">
        <v>4303</v>
      </c>
      <c r="DN598" s="18">
        <v>5195</v>
      </c>
      <c r="DR598" s="18">
        <v>1847</v>
      </c>
      <c r="DT598" s="18">
        <v>1924</v>
      </c>
      <c r="DW598" s="18">
        <v>1614</v>
      </c>
      <c r="EA598" s="18">
        <v>728</v>
      </c>
      <c r="EO598" s="18">
        <v>2351</v>
      </c>
      <c r="FE598" s="18">
        <v>3613</v>
      </c>
      <c r="FF598" s="18">
        <v>3825</v>
      </c>
      <c r="FH598" s="18">
        <v>1953</v>
      </c>
      <c r="FL598" s="18">
        <v>1921</v>
      </c>
    </row>
    <row r="599" spans="1:168">
      <c r="A599" s="18">
        <v>1872</v>
      </c>
      <c r="H599" s="18">
        <v>6456</v>
      </c>
      <c r="I599" s="18">
        <v>3427</v>
      </c>
      <c r="L599" s="18">
        <v>4632</v>
      </c>
      <c r="U599" s="18">
        <v>1454</v>
      </c>
      <c r="Y599" s="18">
        <v>2884</v>
      </c>
      <c r="Z599" s="18">
        <v>6053</v>
      </c>
      <c r="AA599" s="18">
        <v>1665</v>
      </c>
      <c r="AG599" s="18">
        <v>1083</v>
      </c>
      <c r="AO599" s="18">
        <v>3902</v>
      </c>
      <c r="AR599" s="18">
        <v>3750</v>
      </c>
      <c r="AW599" s="18">
        <v>2657</v>
      </c>
      <c r="AZ599" s="18">
        <v>1854</v>
      </c>
      <c r="BA599" s="18">
        <v>3419</v>
      </c>
      <c r="BC599" s="18">
        <v>5657</v>
      </c>
      <c r="BJ599" s="18">
        <v>2179</v>
      </c>
      <c r="BQ599" s="18">
        <v>914</v>
      </c>
      <c r="BX599" s="18">
        <v>3005</v>
      </c>
      <c r="CA599" s="18">
        <v>1174</v>
      </c>
      <c r="CM599" s="18">
        <v>1140</v>
      </c>
      <c r="DK599" s="18">
        <v>4982</v>
      </c>
      <c r="DL599" s="18">
        <v>4425</v>
      </c>
      <c r="DN599" s="18">
        <v>5801</v>
      </c>
      <c r="DR599" s="18">
        <v>1872</v>
      </c>
      <c r="DT599" s="18">
        <v>1952</v>
      </c>
      <c r="DW599" s="18">
        <v>1651</v>
      </c>
      <c r="EA599" s="18">
        <v>727</v>
      </c>
      <c r="EO599" s="18">
        <v>2393</v>
      </c>
      <c r="FE599" s="18">
        <v>4231</v>
      </c>
      <c r="FF599" s="18">
        <v>3883</v>
      </c>
      <c r="FH599" s="18">
        <v>1974</v>
      </c>
      <c r="FL599" s="18">
        <v>2830</v>
      </c>
    </row>
    <row r="600" spans="1:168">
      <c r="A600" s="18">
        <v>1873</v>
      </c>
      <c r="H600" s="18">
        <v>6947</v>
      </c>
      <c r="I600" s="18">
        <v>3317</v>
      </c>
      <c r="L600" s="18">
        <v>4626</v>
      </c>
      <c r="U600" s="18">
        <v>1411</v>
      </c>
      <c r="Y600" s="18">
        <v>3115</v>
      </c>
      <c r="Z600" s="18">
        <v>6111</v>
      </c>
      <c r="AA600" s="18">
        <v>1766</v>
      </c>
      <c r="AG600" s="18">
        <v>1088</v>
      </c>
      <c r="AO600" s="18">
        <v>4037</v>
      </c>
      <c r="AR600" s="18">
        <v>3695</v>
      </c>
      <c r="AW600" s="18">
        <v>2871</v>
      </c>
      <c r="AZ600" s="18">
        <v>1932</v>
      </c>
      <c r="BA600" s="18">
        <v>3162</v>
      </c>
      <c r="BC600" s="18">
        <v>5729</v>
      </c>
      <c r="BJ600" s="18">
        <v>2569</v>
      </c>
      <c r="BQ600" s="18">
        <v>896</v>
      </c>
      <c r="BX600" s="18">
        <v>2989</v>
      </c>
      <c r="CA600" s="18">
        <v>1182</v>
      </c>
      <c r="CM600" s="18">
        <v>1145</v>
      </c>
      <c r="DK600" s="18">
        <v>5084</v>
      </c>
      <c r="DL600" s="18">
        <v>4577</v>
      </c>
      <c r="DN600" s="18">
        <v>6308</v>
      </c>
      <c r="DR600" s="18">
        <v>1858</v>
      </c>
      <c r="DT600" s="18">
        <v>2017</v>
      </c>
      <c r="DW600" s="18">
        <v>1710</v>
      </c>
      <c r="EA600" s="18">
        <v>772</v>
      </c>
      <c r="EO600" s="18">
        <v>2421</v>
      </c>
      <c r="FE600" s="18">
        <v>4326</v>
      </c>
      <c r="FF600" s="18">
        <v>3980</v>
      </c>
      <c r="FH600" s="18">
        <v>2126</v>
      </c>
      <c r="FL600" s="18">
        <v>2439</v>
      </c>
    </row>
    <row r="601" spans="1:168">
      <c r="A601" s="18">
        <v>1874</v>
      </c>
      <c r="H601" s="18">
        <v>6967</v>
      </c>
      <c r="I601" s="18">
        <v>3435</v>
      </c>
      <c r="L601" s="18">
        <v>4740</v>
      </c>
      <c r="U601" s="18">
        <v>1432</v>
      </c>
      <c r="Y601" s="18">
        <v>3135</v>
      </c>
      <c r="Z601" s="18">
        <v>7406</v>
      </c>
      <c r="AA601" s="18">
        <v>1704</v>
      </c>
      <c r="AG601" s="18">
        <v>1094</v>
      </c>
      <c r="AO601" s="18">
        <v>4291</v>
      </c>
      <c r="AR601" s="18">
        <v>3767</v>
      </c>
      <c r="AW601" s="18">
        <v>2621</v>
      </c>
      <c r="AZ601" s="18">
        <v>1949</v>
      </c>
      <c r="BA601" s="18">
        <v>3549</v>
      </c>
      <c r="BC601" s="18">
        <v>5760</v>
      </c>
      <c r="BJ601" s="18">
        <v>2431</v>
      </c>
      <c r="BQ601" s="18">
        <v>883</v>
      </c>
      <c r="BX601" s="18">
        <v>3144</v>
      </c>
      <c r="CA601" s="18">
        <v>1190</v>
      </c>
      <c r="CM601" s="18">
        <v>1125</v>
      </c>
      <c r="DK601" s="18">
        <v>4896</v>
      </c>
      <c r="DL601" s="18">
        <v>4440</v>
      </c>
      <c r="DN601" s="18">
        <v>6329</v>
      </c>
      <c r="DR601" s="18">
        <v>1879</v>
      </c>
      <c r="DT601" s="18">
        <v>2053</v>
      </c>
      <c r="DW601" s="18">
        <v>1672</v>
      </c>
      <c r="EA601" s="18">
        <v>760</v>
      </c>
      <c r="EO601" s="18">
        <v>2512</v>
      </c>
      <c r="FE601" s="18">
        <v>3851</v>
      </c>
      <c r="FF601" s="18">
        <v>3862</v>
      </c>
      <c r="FH601" s="18">
        <v>2343</v>
      </c>
      <c r="FL601" s="18">
        <v>2324</v>
      </c>
    </row>
    <row r="602" spans="1:168">
      <c r="A602" s="18">
        <v>1875</v>
      </c>
      <c r="F602" s="18">
        <v>2873</v>
      </c>
      <c r="H602" s="18">
        <v>7518</v>
      </c>
      <c r="I602" s="18">
        <v>3421</v>
      </c>
      <c r="L602" s="18">
        <v>4693</v>
      </c>
      <c r="U602" s="18">
        <v>1454</v>
      </c>
      <c r="Y602" s="18">
        <v>3017</v>
      </c>
      <c r="Z602" s="18">
        <v>8376</v>
      </c>
      <c r="AA602" s="18">
        <v>1787</v>
      </c>
      <c r="AG602" s="18">
        <v>1099</v>
      </c>
      <c r="AO602" s="18">
        <v>4267</v>
      </c>
      <c r="AR602" s="18">
        <v>3794</v>
      </c>
      <c r="AW602" s="18">
        <v>2694</v>
      </c>
      <c r="AZ602" s="18">
        <v>1961</v>
      </c>
      <c r="BA602" s="18">
        <v>3651</v>
      </c>
      <c r="BC602" s="18">
        <v>5834</v>
      </c>
      <c r="BJ602" s="18">
        <v>2328</v>
      </c>
      <c r="BQ602" s="18">
        <v>916</v>
      </c>
      <c r="BX602" s="18">
        <v>3160</v>
      </c>
      <c r="CA602" s="18">
        <v>1274</v>
      </c>
      <c r="CM602" s="18">
        <v>1134</v>
      </c>
      <c r="DK602" s="18">
        <v>5176</v>
      </c>
      <c r="DL602" s="18">
        <v>4555</v>
      </c>
      <c r="DN602" s="18">
        <v>6073</v>
      </c>
      <c r="DR602" s="18">
        <v>1721</v>
      </c>
      <c r="DT602" s="18">
        <v>2059</v>
      </c>
      <c r="DW602" s="18">
        <v>1660</v>
      </c>
      <c r="EA602" s="18">
        <v>876</v>
      </c>
      <c r="EO602" s="18">
        <v>2423</v>
      </c>
      <c r="FE602" s="18">
        <v>3185</v>
      </c>
      <c r="FF602" s="18">
        <v>3971</v>
      </c>
      <c r="FH602" s="18">
        <v>2083</v>
      </c>
      <c r="FL602" s="18">
        <v>2591</v>
      </c>
    </row>
    <row r="603" spans="1:168">
      <c r="A603" s="18">
        <v>1876</v>
      </c>
      <c r="F603" s="18">
        <v>2877</v>
      </c>
      <c r="H603" s="18">
        <v>7281</v>
      </c>
      <c r="I603" s="18">
        <v>3468</v>
      </c>
      <c r="L603" s="18">
        <v>4716</v>
      </c>
      <c r="U603" s="18">
        <v>1399</v>
      </c>
      <c r="Y603" s="18">
        <v>2775</v>
      </c>
      <c r="Z603" s="18">
        <v>7943</v>
      </c>
      <c r="AA603" s="18">
        <v>1733</v>
      </c>
      <c r="AG603" s="18">
        <v>1105</v>
      </c>
      <c r="AO603" s="18">
        <v>4183</v>
      </c>
      <c r="AR603" s="18">
        <v>3828</v>
      </c>
      <c r="AW603" s="18">
        <v>2776</v>
      </c>
      <c r="AZ603" s="18">
        <v>2039</v>
      </c>
      <c r="BA603" s="18">
        <v>3337</v>
      </c>
      <c r="BC603" s="18">
        <v>5823</v>
      </c>
      <c r="BJ603" s="18">
        <v>2318</v>
      </c>
      <c r="BQ603" s="18">
        <v>910</v>
      </c>
      <c r="BX603" s="18">
        <v>3082</v>
      </c>
      <c r="CA603" s="18">
        <v>1235</v>
      </c>
      <c r="CM603" s="18">
        <v>1146</v>
      </c>
      <c r="DK603" s="18">
        <v>5189</v>
      </c>
      <c r="DL603" s="18">
        <v>4684</v>
      </c>
      <c r="DN603" s="18">
        <v>5966</v>
      </c>
      <c r="DR603" s="18">
        <v>1894</v>
      </c>
      <c r="DT603" s="18">
        <v>2115</v>
      </c>
      <c r="DW603" s="18">
        <v>1612</v>
      </c>
      <c r="EA603" s="18">
        <v>838</v>
      </c>
      <c r="EO603" s="18">
        <v>2576</v>
      </c>
      <c r="FE603" s="18">
        <v>3471</v>
      </c>
      <c r="FF603" s="18">
        <v>3928</v>
      </c>
      <c r="FH603" s="18">
        <v>2169</v>
      </c>
      <c r="FL603" s="18">
        <v>2897</v>
      </c>
    </row>
    <row r="604" spans="1:168">
      <c r="A604" s="18">
        <v>1877</v>
      </c>
      <c r="F604" s="18">
        <v>3108</v>
      </c>
      <c r="H604" s="18">
        <v>7333</v>
      </c>
      <c r="I604" s="18">
        <v>3555</v>
      </c>
      <c r="L604" s="18">
        <v>4732</v>
      </c>
      <c r="U604" s="18">
        <v>1360</v>
      </c>
      <c r="Y604" s="18">
        <v>2922</v>
      </c>
      <c r="Z604" s="18">
        <v>7183</v>
      </c>
      <c r="AA604" s="18">
        <v>1664</v>
      </c>
      <c r="AG604" s="18">
        <v>1110</v>
      </c>
      <c r="AO604" s="18">
        <v>4106</v>
      </c>
      <c r="AR604" s="18">
        <v>3677</v>
      </c>
      <c r="AW604" s="18">
        <v>3078</v>
      </c>
      <c r="AZ604" s="18">
        <v>1961</v>
      </c>
      <c r="BA604" s="18">
        <v>3500</v>
      </c>
      <c r="BC604" s="18">
        <v>5808</v>
      </c>
      <c r="BJ604" s="18">
        <v>2177</v>
      </c>
      <c r="BQ604" s="18">
        <v>924</v>
      </c>
      <c r="BX604" s="18">
        <v>3102</v>
      </c>
      <c r="CA604" s="18">
        <v>1263</v>
      </c>
      <c r="CM604" s="18">
        <v>1152</v>
      </c>
      <c r="DK604" s="18">
        <v>5250</v>
      </c>
      <c r="DL604" s="18">
        <v>4632</v>
      </c>
      <c r="DN604" s="18">
        <v>6558</v>
      </c>
      <c r="DR604" s="18">
        <v>1731</v>
      </c>
      <c r="DT604" s="18">
        <v>2150</v>
      </c>
      <c r="DW604" s="18">
        <v>1677</v>
      </c>
      <c r="EA604" s="18">
        <v>857</v>
      </c>
      <c r="EO604" s="18">
        <v>2518</v>
      </c>
      <c r="FE604" s="18">
        <v>3376</v>
      </c>
      <c r="FF604" s="18">
        <v>3966</v>
      </c>
      <c r="FH604" s="18">
        <v>2191</v>
      </c>
      <c r="FL604" s="18">
        <v>2731</v>
      </c>
    </row>
    <row r="605" spans="1:168">
      <c r="A605" s="18">
        <v>1878</v>
      </c>
      <c r="F605" s="18">
        <v>2887</v>
      </c>
      <c r="H605" s="18">
        <v>7771</v>
      </c>
      <c r="I605" s="18">
        <v>3642</v>
      </c>
      <c r="L605" s="18">
        <v>4827</v>
      </c>
      <c r="U605" s="18">
        <v>1427</v>
      </c>
      <c r="Y605" s="18">
        <v>2769</v>
      </c>
      <c r="Z605" s="18">
        <v>7568</v>
      </c>
      <c r="AA605" s="18">
        <v>1703</v>
      </c>
      <c r="AG605" s="18">
        <v>1116</v>
      </c>
      <c r="AO605" s="18">
        <v>4248</v>
      </c>
      <c r="AR605" s="18">
        <v>3777</v>
      </c>
      <c r="AW605" s="18">
        <v>2952</v>
      </c>
      <c r="AZ605" s="18">
        <v>1899</v>
      </c>
      <c r="BA605" s="18">
        <v>3440</v>
      </c>
      <c r="BC605" s="18">
        <v>5764</v>
      </c>
      <c r="BJ605" s="18">
        <v>2396</v>
      </c>
      <c r="BQ605" s="18">
        <v>951</v>
      </c>
      <c r="BX605" s="18">
        <v>3180</v>
      </c>
      <c r="CA605" s="18">
        <v>1249</v>
      </c>
      <c r="CM605" s="18">
        <v>1042</v>
      </c>
      <c r="DK605" s="18">
        <v>5235</v>
      </c>
      <c r="DL605" s="18">
        <v>4416</v>
      </c>
      <c r="DN605" s="18">
        <v>7033</v>
      </c>
      <c r="DR605" s="18">
        <v>1496</v>
      </c>
      <c r="DT605" s="18">
        <v>2197</v>
      </c>
      <c r="DW605" s="18">
        <v>1668</v>
      </c>
      <c r="EA605" s="18">
        <v>883</v>
      </c>
      <c r="EO605" s="18">
        <v>2428</v>
      </c>
      <c r="FE605" s="18">
        <v>3613</v>
      </c>
      <c r="FF605" s="18">
        <v>4044</v>
      </c>
      <c r="FH605" s="18">
        <v>2343</v>
      </c>
      <c r="FL605" s="18">
        <v>2666</v>
      </c>
    </row>
    <row r="606" spans="1:168">
      <c r="A606" s="18">
        <v>1879</v>
      </c>
      <c r="F606" s="18">
        <v>2936</v>
      </c>
      <c r="H606" s="18">
        <v>7640</v>
      </c>
      <c r="I606" s="18">
        <v>3585</v>
      </c>
      <c r="L606" s="18">
        <v>4831</v>
      </c>
      <c r="U606" s="18">
        <v>1438</v>
      </c>
      <c r="Y606" s="18">
        <v>2986</v>
      </c>
      <c r="Z606" s="18">
        <v>7694</v>
      </c>
      <c r="AA606" s="18">
        <v>1935</v>
      </c>
      <c r="AG606" s="18">
        <v>1121</v>
      </c>
      <c r="AO606" s="18">
        <v>4098</v>
      </c>
      <c r="AR606" s="18">
        <v>3861</v>
      </c>
      <c r="AW606" s="18">
        <v>2741</v>
      </c>
      <c r="AZ606" s="18">
        <v>1890</v>
      </c>
      <c r="BA606" s="18">
        <v>3213</v>
      </c>
      <c r="BC606" s="18">
        <v>5674</v>
      </c>
      <c r="BJ606" s="18">
        <v>2489</v>
      </c>
      <c r="BQ606" s="18">
        <v>946</v>
      </c>
      <c r="BX606" s="18">
        <v>3189</v>
      </c>
      <c r="CA606" s="18">
        <v>1315</v>
      </c>
      <c r="CM606" s="18">
        <v>1118</v>
      </c>
      <c r="DK606" s="18">
        <v>4983</v>
      </c>
      <c r="DL606" s="18">
        <v>4592</v>
      </c>
      <c r="DN606" s="18">
        <v>5877</v>
      </c>
      <c r="DR606" s="18">
        <v>1262</v>
      </c>
      <c r="DT606" s="18">
        <v>2238</v>
      </c>
      <c r="DW606" s="18">
        <v>1660</v>
      </c>
      <c r="EA606" s="18">
        <v>896</v>
      </c>
      <c r="EO606" s="18">
        <v>2562</v>
      </c>
      <c r="FE606" s="18">
        <v>3090</v>
      </c>
      <c r="FF606" s="18">
        <v>4446</v>
      </c>
      <c r="FH606" s="18">
        <v>2300</v>
      </c>
      <c r="FL606" s="18">
        <v>2955</v>
      </c>
    </row>
    <row r="607" spans="1:168">
      <c r="A607" s="18">
        <v>1880</v>
      </c>
      <c r="F607" s="18">
        <v>2818</v>
      </c>
      <c r="H607" s="18">
        <v>7786</v>
      </c>
      <c r="I607" s="18">
        <v>3604</v>
      </c>
      <c r="L607" s="18">
        <v>5028</v>
      </c>
      <c r="U607" s="18">
        <v>1372</v>
      </c>
      <c r="Y607" s="18">
        <v>3071</v>
      </c>
      <c r="Z607" s="18">
        <v>7996</v>
      </c>
      <c r="AA607" s="18">
        <v>2108</v>
      </c>
      <c r="AG607" s="18">
        <v>1127</v>
      </c>
      <c r="AO607" s="18">
        <v>4023</v>
      </c>
      <c r="AR607" s="18">
        <v>3920</v>
      </c>
      <c r="AU607" s="18">
        <v>879</v>
      </c>
      <c r="AW607" s="18">
        <v>2982</v>
      </c>
      <c r="AZ607" s="18">
        <v>1870</v>
      </c>
      <c r="BA607" s="18">
        <v>3488</v>
      </c>
      <c r="BC607" s="18">
        <v>5879</v>
      </c>
      <c r="BJ607" s="18">
        <v>2448</v>
      </c>
      <c r="BQ607" s="18">
        <v>1147</v>
      </c>
      <c r="BX607" s="18">
        <v>3239</v>
      </c>
      <c r="BY607" s="18">
        <v>1054</v>
      </c>
      <c r="CA607" s="18">
        <v>1359</v>
      </c>
      <c r="CM607" s="18">
        <v>1206</v>
      </c>
      <c r="DK607" s="18">
        <v>5268</v>
      </c>
      <c r="DL607" s="18">
        <v>4729</v>
      </c>
      <c r="DN607" s="18">
        <v>6169</v>
      </c>
      <c r="DR607" s="18">
        <v>909</v>
      </c>
      <c r="DT607" s="18">
        <v>2301</v>
      </c>
      <c r="DW607" s="18">
        <v>1639</v>
      </c>
      <c r="EA607" s="18">
        <v>1116</v>
      </c>
      <c r="EO607" s="18">
        <v>2501</v>
      </c>
      <c r="FE607" s="18">
        <v>3376</v>
      </c>
      <c r="FF607" s="18">
        <v>4866</v>
      </c>
      <c r="FH607" s="18">
        <v>2430</v>
      </c>
      <c r="FL607" s="18">
        <v>3414</v>
      </c>
    </row>
    <row r="608" spans="1:168">
      <c r="A608" s="18">
        <v>1881</v>
      </c>
      <c r="F608" s="18">
        <v>2801</v>
      </c>
      <c r="H608" s="18">
        <v>8094</v>
      </c>
      <c r="I608" s="18">
        <v>3719</v>
      </c>
      <c r="L608" s="18">
        <v>5036</v>
      </c>
      <c r="U608" s="18">
        <v>1383</v>
      </c>
      <c r="Y608" s="18">
        <v>3450</v>
      </c>
      <c r="Z608" s="18">
        <v>8345</v>
      </c>
      <c r="AA608" s="18">
        <v>2170</v>
      </c>
      <c r="AG608" s="18">
        <v>1133</v>
      </c>
      <c r="AL608" s="18">
        <v>1846</v>
      </c>
      <c r="AO608" s="18">
        <v>4091</v>
      </c>
      <c r="AR608" s="18">
        <v>3922</v>
      </c>
      <c r="AW608" s="18">
        <v>3003</v>
      </c>
      <c r="AZ608" s="18">
        <v>1797</v>
      </c>
      <c r="BA608" s="18">
        <v>3609</v>
      </c>
      <c r="BC608" s="18">
        <v>6027</v>
      </c>
      <c r="BJ608" s="18">
        <v>2378</v>
      </c>
      <c r="BQ608" s="18">
        <v>1208</v>
      </c>
      <c r="BX608" s="18">
        <v>3337</v>
      </c>
      <c r="CA608" s="18">
        <v>1305</v>
      </c>
      <c r="CM608" s="18">
        <v>1288</v>
      </c>
      <c r="DK608" s="18">
        <v>5299</v>
      </c>
      <c r="DL608" s="18">
        <v>4611</v>
      </c>
      <c r="DN608" s="18">
        <v>6199</v>
      </c>
      <c r="DR608" s="18">
        <v>829</v>
      </c>
      <c r="DT608" s="18">
        <v>2353</v>
      </c>
      <c r="DW608" s="18">
        <v>1679</v>
      </c>
      <c r="EA608" s="18">
        <v>831</v>
      </c>
      <c r="EO608" s="18">
        <v>2591</v>
      </c>
      <c r="FE608" s="18">
        <v>3043</v>
      </c>
      <c r="FF608" s="18">
        <v>4914</v>
      </c>
      <c r="FH608" s="18">
        <v>2430</v>
      </c>
      <c r="FL608" s="18">
        <v>3226</v>
      </c>
    </row>
    <row r="609" spans="1:168">
      <c r="A609" s="18">
        <v>1882</v>
      </c>
      <c r="F609" s="18">
        <v>3426</v>
      </c>
      <c r="H609" s="18">
        <v>7381</v>
      </c>
      <c r="I609" s="18">
        <v>3710</v>
      </c>
      <c r="L609" s="18">
        <v>5144</v>
      </c>
      <c r="U609" s="18">
        <v>1417</v>
      </c>
      <c r="Y609" s="18">
        <v>3567</v>
      </c>
      <c r="Z609" s="18">
        <v>8003</v>
      </c>
      <c r="AA609" s="18">
        <v>2349</v>
      </c>
      <c r="AG609" s="18">
        <v>1138</v>
      </c>
      <c r="AO609" s="18">
        <v>4130</v>
      </c>
      <c r="AR609" s="18">
        <v>4026</v>
      </c>
      <c r="AW609" s="18">
        <v>3014</v>
      </c>
      <c r="AZ609" s="18">
        <v>1947</v>
      </c>
      <c r="BA609" s="18">
        <v>3765</v>
      </c>
      <c r="BC609" s="18">
        <v>6147</v>
      </c>
      <c r="BJ609" s="18">
        <v>2532</v>
      </c>
      <c r="BQ609" s="18">
        <v>1160</v>
      </c>
      <c r="BX609" s="18">
        <v>3378</v>
      </c>
      <c r="CA609" s="18">
        <v>1328</v>
      </c>
      <c r="CM609" s="18">
        <v>1359</v>
      </c>
      <c r="DK609" s="18">
        <v>5372</v>
      </c>
      <c r="DL609" s="18">
        <v>4779</v>
      </c>
      <c r="DN609" s="18">
        <v>6003</v>
      </c>
      <c r="DR609" s="18">
        <v>878</v>
      </c>
      <c r="DT609" s="18">
        <v>2414</v>
      </c>
      <c r="DW609" s="18">
        <v>1717</v>
      </c>
      <c r="EA609" s="18">
        <v>1091</v>
      </c>
      <c r="EO609" s="18">
        <v>2495</v>
      </c>
      <c r="FE609" s="18">
        <v>3328</v>
      </c>
      <c r="FF609" s="18">
        <v>5101</v>
      </c>
      <c r="FH609" s="18">
        <v>2386</v>
      </c>
      <c r="FL609" s="18">
        <v>3056</v>
      </c>
    </row>
    <row r="610" spans="1:168">
      <c r="A610" s="18">
        <v>1883</v>
      </c>
      <c r="F610" s="18">
        <v>3716</v>
      </c>
      <c r="H610" s="18">
        <v>8131</v>
      </c>
      <c r="I610" s="18">
        <v>3830</v>
      </c>
      <c r="L610" s="18">
        <v>5158</v>
      </c>
      <c r="U610" s="18">
        <v>1378</v>
      </c>
      <c r="Y610" s="18">
        <v>3536</v>
      </c>
      <c r="Z610" s="18">
        <v>8257</v>
      </c>
      <c r="AA610" s="18">
        <v>2340</v>
      </c>
      <c r="AG610" s="18">
        <v>1144</v>
      </c>
      <c r="AO610" s="18">
        <v>4330</v>
      </c>
      <c r="AR610" s="18">
        <v>4131</v>
      </c>
      <c r="AW610" s="18">
        <v>3056</v>
      </c>
      <c r="AZ610" s="18">
        <v>1991</v>
      </c>
      <c r="BA610" s="18">
        <v>3764</v>
      </c>
      <c r="BC610" s="18">
        <v>6142</v>
      </c>
      <c r="BJ610" s="18">
        <v>2524</v>
      </c>
      <c r="BQ610" s="18">
        <v>1133</v>
      </c>
      <c r="BX610" s="18">
        <v>3408</v>
      </c>
      <c r="CA610" s="18">
        <v>1317</v>
      </c>
      <c r="CM610" s="18">
        <v>1368</v>
      </c>
      <c r="DK610" s="18">
        <v>5704</v>
      </c>
      <c r="DL610" s="18">
        <v>4881</v>
      </c>
      <c r="DN610" s="18">
        <v>5755</v>
      </c>
      <c r="DR610" s="18">
        <v>804</v>
      </c>
      <c r="DT610" s="18">
        <v>2472</v>
      </c>
      <c r="DW610" s="18">
        <v>1744</v>
      </c>
      <c r="EA610" s="18">
        <v>1005</v>
      </c>
      <c r="EO610" s="18">
        <v>2684</v>
      </c>
      <c r="FE610" s="18">
        <v>3899</v>
      </c>
      <c r="FF610" s="18">
        <v>5102</v>
      </c>
      <c r="FH610" s="18">
        <v>2495</v>
      </c>
      <c r="FL610" s="18">
        <v>2350</v>
      </c>
    </row>
    <row r="611" spans="1:168">
      <c r="A611" s="18">
        <v>1884</v>
      </c>
      <c r="F611" s="18">
        <v>3842</v>
      </c>
      <c r="H611" s="18">
        <v>7819</v>
      </c>
      <c r="I611" s="18">
        <v>3898</v>
      </c>
      <c r="L611" s="18">
        <v>5145</v>
      </c>
      <c r="U611" s="18">
        <v>1471</v>
      </c>
      <c r="Y611" s="18">
        <v>3773</v>
      </c>
      <c r="Z611" s="18">
        <v>9374</v>
      </c>
      <c r="AA611" s="18">
        <v>2357</v>
      </c>
      <c r="AG611" s="18">
        <v>1150</v>
      </c>
      <c r="AO611" s="18">
        <v>4401</v>
      </c>
      <c r="AR611" s="18">
        <v>4106</v>
      </c>
      <c r="AW611" s="18">
        <v>3065</v>
      </c>
      <c r="AZ611" s="18">
        <v>1974</v>
      </c>
      <c r="BA611" s="18">
        <v>3707</v>
      </c>
      <c r="BC611" s="18">
        <v>6099</v>
      </c>
      <c r="BJ611" s="18">
        <v>2837</v>
      </c>
      <c r="BQ611" s="18">
        <v>1220</v>
      </c>
      <c r="BR611" s="18">
        <v>733</v>
      </c>
      <c r="BX611" s="18">
        <v>3357</v>
      </c>
      <c r="CA611" s="18">
        <v>1315</v>
      </c>
      <c r="CM611" s="18">
        <v>1314</v>
      </c>
      <c r="DK611" s="18">
        <v>5741</v>
      </c>
      <c r="DL611" s="18">
        <v>4761</v>
      </c>
      <c r="DN611" s="18">
        <v>6097</v>
      </c>
      <c r="DR611" s="18">
        <v>965</v>
      </c>
      <c r="DT611" s="18">
        <v>2509</v>
      </c>
      <c r="DW611" s="18">
        <v>1789</v>
      </c>
      <c r="EA611" s="18">
        <v>855</v>
      </c>
      <c r="EO611" s="18">
        <v>2626</v>
      </c>
      <c r="FE611" s="18">
        <v>3803</v>
      </c>
      <c r="FF611" s="18">
        <v>5074</v>
      </c>
      <c r="FH611" s="18">
        <v>2647</v>
      </c>
      <c r="FL611" s="18">
        <v>2129</v>
      </c>
    </row>
    <row r="612" spans="1:168">
      <c r="A612" s="18">
        <v>1885</v>
      </c>
      <c r="F612" s="18">
        <v>4302</v>
      </c>
      <c r="H612" s="18">
        <v>8035</v>
      </c>
      <c r="I612" s="18">
        <v>3841</v>
      </c>
      <c r="L612" s="18">
        <v>5147</v>
      </c>
      <c r="U612" s="18">
        <v>1366</v>
      </c>
      <c r="Y612" s="18">
        <v>3506</v>
      </c>
      <c r="Z612" s="18">
        <v>10395</v>
      </c>
      <c r="AA612" s="18">
        <v>2221</v>
      </c>
      <c r="AG612" s="18">
        <v>1155</v>
      </c>
      <c r="AO612" s="18">
        <v>4477</v>
      </c>
      <c r="AR612" s="18">
        <v>4086</v>
      </c>
      <c r="AW612" s="18">
        <v>2950</v>
      </c>
      <c r="AZ612" s="18">
        <v>1993</v>
      </c>
      <c r="BA612" s="18">
        <v>3631</v>
      </c>
      <c r="BC612" s="18">
        <v>6012</v>
      </c>
      <c r="BJ612" s="18">
        <v>3062</v>
      </c>
      <c r="BQ612" s="18">
        <v>1219</v>
      </c>
      <c r="BR612" s="18">
        <v>754</v>
      </c>
      <c r="BX612" s="18">
        <v>3406</v>
      </c>
      <c r="CA612" s="18">
        <v>1354</v>
      </c>
      <c r="CM612" s="18">
        <v>1224</v>
      </c>
      <c r="DK612" s="18">
        <v>5799</v>
      </c>
      <c r="DL612" s="18">
        <v>4723</v>
      </c>
      <c r="DN612" s="18">
        <v>5907</v>
      </c>
      <c r="DR612" s="18">
        <v>903</v>
      </c>
      <c r="DT612" s="18">
        <v>2542</v>
      </c>
      <c r="DW612" s="18">
        <v>1820</v>
      </c>
      <c r="EA612" s="18">
        <v>1028</v>
      </c>
      <c r="EL612" s="18">
        <v>1860</v>
      </c>
      <c r="EO612" s="18">
        <v>2673</v>
      </c>
      <c r="FE612" s="18">
        <v>4279</v>
      </c>
      <c r="FF612" s="18">
        <v>4997</v>
      </c>
      <c r="FH612" s="18">
        <v>2451</v>
      </c>
      <c r="FL612" s="18">
        <v>1799</v>
      </c>
    </row>
    <row r="613" spans="1:168">
      <c r="A613" s="18">
        <v>1886</v>
      </c>
      <c r="F613" s="18">
        <v>4156</v>
      </c>
      <c r="H613" s="18">
        <v>7866</v>
      </c>
      <c r="I613" s="18">
        <v>3932</v>
      </c>
      <c r="L613" s="18">
        <v>5173</v>
      </c>
      <c r="U613" s="18">
        <v>1411</v>
      </c>
      <c r="Y613" s="18">
        <v>3510</v>
      </c>
      <c r="Z613" s="18">
        <v>10787</v>
      </c>
      <c r="AA613" s="18">
        <v>2290</v>
      </c>
      <c r="AG613" s="18">
        <v>1161</v>
      </c>
      <c r="AO613" s="18">
        <v>4467</v>
      </c>
      <c r="AR613" s="18">
        <v>4198</v>
      </c>
      <c r="AW613" s="18">
        <v>2881</v>
      </c>
      <c r="AZ613" s="18">
        <v>2065</v>
      </c>
      <c r="BA613" s="18">
        <v>3680</v>
      </c>
      <c r="BC613" s="18">
        <v>6050</v>
      </c>
      <c r="BJ613" s="18">
        <v>2928</v>
      </c>
      <c r="BQ613" s="18">
        <v>1199</v>
      </c>
      <c r="BR613" s="18">
        <v>729</v>
      </c>
      <c r="BX613" s="18">
        <v>3481</v>
      </c>
      <c r="CA613" s="18">
        <v>1442</v>
      </c>
      <c r="CM613" s="18">
        <v>1177</v>
      </c>
      <c r="DK613" s="18">
        <v>5820</v>
      </c>
      <c r="DL613" s="18">
        <v>4778</v>
      </c>
      <c r="DN613" s="18">
        <v>5931</v>
      </c>
      <c r="DR613" s="18">
        <v>945</v>
      </c>
      <c r="DT613" s="18">
        <v>2552</v>
      </c>
      <c r="DW613" s="18">
        <v>1904</v>
      </c>
      <c r="EA613" s="18">
        <v>1138</v>
      </c>
      <c r="EL613" s="18">
        <v>1788</v>
      </c>
      <c r="EO613" s="18">
        <v>2699</v>
      </c>
      <c r="FE613" s="18">
        <v>4422</v>
      </c>
      <c r="FF613" s="18">
        <v>5034</v>
      </c>
      <c r="FH613" s="18">
        <v>2603</v>
      </c>
      <c r="FL613" s="18">
        <v>2124</v>
      </c>
    </row>
    <row r="614" spans="1:168">
      <c r="A614" s="18">
        <v>1887</v>
      </c>
      <c r="F614" s="18">
        <v>4233</v>
      </c>
      <c r="H614" s="18">
        <v>8415</v>
      </c>
      <c r="I614" s="18">
        <v>4169</v>
      </c>
      <c r="L614" s="18">
        <v>5331</v>
      </c>
      <c r="U614" s="18">
        <v>1317</v>
      </c>
      <c r="Y614" s="18">
        <v>3586</v>
      </c>
      <c r="Z614" s="18">
        <v>10641</v>
      </c>
      <c r="AA614" s="18">
        <v>2427</v>
      </c>
      <c r="AB614" s="18">
        <v>727</v>
      </c>
      <c r="AG614" s="18">
        <v>1155</v>
      </c>
      <c r="AO614" s="18">
        <v>4596</v>
      </c>
      <c r="AR614" s="18">
        <v>4302</v>
      </c>
      <c r="AW614" s="18">
        <v>2818</v>
      </c>
      <c r="AZ614" s="18">
        <v>2065</v>
      </c>
      <c r="BA614" s="18">
        <v>3701</v>
      </c>
      <c r="BC614" s="18">
        <v>6235</v>
      </c>
      <c r="BJ614" s="18">
        <v>3029</v>
      </c>
      <c r="BQ614" s="18">
        <v>1200</v>
      </c>
      <c r="BR614" s="18">
        <v>761</v>
      </c>
      <c r="BX614" s="18">
        <v>3569</v>
      </c>
      <c r="CA614" s="18">
        <v>1497</v>
      </c>
      <c r="CM614" s="18">
        <v>1373</v>
      </c>
      <c r="DK614" s="18">
        <v>5897</v>
      </c>
      <c r="DL614" s="18">
        <v>4858</v>
      </c>
      <c r="DN614" s="18">
        <v>5935</v>
      </c>
      <c r="DR614" s="18">
        <v>873</v>
      </c>
      <c r="DT614" s="18">
        <v>2547</v>
      </c>
      <c r="DW614" s="18">
        <v>1928</v>
      </c>
      <c r="EA614" s="18">
        <v>1059</v>
      </c>
      <c r="EL614" s="18">
        <v>2091</v>
      </c>
      <c r="EO614" s="18">
        <v>2619</v>
      </c>
      <c r="FE614" s="18">
        <v>3613</v>
      </c>
      <c r="FF614" s="18">
        <v>5147</v>
      </c>
      <c r="FH614" s="18">
        <v>2690</v>
      </c>
      <c r="FL614" s="18">
        <v>2424</v>
      </c>
    </row>
    <row r="615" spans="1:168">
      <c r="A615" s="18">
        <v>1888</v>
      </c>
      <c r="F615" s="18">
        <v>4649</v>
      </c>
      <c r="H615" s="18">
        <v>8183</v>
      </c>
      <c r="I615" s="18">
        <v>4125</v>
      </c>
      <c r="L615" s="18">
        <v>5327</v>
      </c>
      <c r="U615" s="18">
        <v>1267</v>
      </c>
      <c r="Y615" s="18">
        <v>3804</v>
      </c>
      <c r="Z615" s="18">
        <v>10984</v>
      </c>
      <c r="AA615" s="18">
        <v>2282</v>
      </c>
      <c r="AG615" s="18">
        <v>1150</v>
      </c>
      <c r="AO615" s="18">
        <v>4729</v>
      </c>
      <c r="AR615" s="18">
        <v>4292</v>
      </c>
      <c r="AW615" s="18">
        <v>2929</v>
      </c>
      <c r="AZ615" s="18">
        <v>2108</v>
      </c>
      <c r="BA615" s="18">
        <v>3733</v>
      </c>
      <c r="BC615" s="18">
        <v>6457</v>
      </c>
      <c r="BJ615" s="18">
        <v>3098</v>
      </c>
      <c r="BQ615" s="18">
        <v>1189</v>
      </c>
      <c r="BR615" s="18">
        <v>766</v>
      </c>
      <c r="BX615" s="18">
        <v>3550</v>
      </c>
      <c r="CA615" s="18">
        <v>1416</v>
      </c>
      <c r="CM615" s="18">
        <v>1338</v>
      </c>
      <c r="DK615" s="18">
        <v>5906</v>
      </c>
      <c r="DL615" s="18">
        <v>5089</v>
      </c>
      <c r="DN615" s="18">
        <v>5853</v>
      </c>
      <c r="DR615" s="18">
        <v>967</v>
      </c>
      <c r="DT615" s="18">
        <v>2588</v>
      </c>
      <c r="DW615" s="18">
        <v>1934</v>
      </c>
      <c r="EA615" s="18">
        <v>1098</v>
      </c>
      <c r="EL615" s="18">
        <v>2011</v>
      </c>
      <c r="EO615" s="18">
        <v>2662</v>
      </c>
      <c r="FE615" s="18">
        <v>4517</v>
      </c>
      <c r="FF615" s="18">
        <v>5015</v>
      </c>
      <c r="FH615" s="18">
        <v>2690</v>
      </c>
      <c r="FL615" s="18">
        <v>2733</v>
      </c>
    </row>
    <row r="616" spans="1:168">
      <c r="A616" s="18">
        <v>1889</v>
      </c>
      <c r="F616" s="18">
        <v>4725</v>
      </c>
      <c r="H616" s="18">
        <v>8624</v>
      </c>
      <c r="I616" s="18">
        <v>4052</v>
      </c>
      <c r="L616" s="18">
        <v>5542</v>
      </c>
      <c r="U616" s="18">
        <v>1284</v>
      </c>
      <c r="Y616" s="18">
        <v>3787</v>
      </c>
      <c r="Z616" s="18">
        <v>10633</v>
      </c>
      <c r="AA616" s="18">
        <v>2362</v>
      </c>
      <c r="AG616" s="18">
        <v>1144</v>
      </c>
      <c r="AO616" s="18">
        <v>4806</v>
      </c>
      <c r="AR616" s="18">
        <v>4312</v>
      </c>
      <c r="AW616" s="18">
        <v>2921</v>
      </c>
      <c r="AZ616" s="18">
        <v>2148</v>
      </c>
      <c r="BA616" s="18">
        <v>3821</v>
      </c>
      <c r="BC616" s="18">
        <v>6743</v>
      </c>
      <c r="BJ616" s="18">
        <v>2885</v>
      </c>
      <c r="BQ616" s="18">
        <v>1177</v>
      </c>
      <c r="BR616" s="18">
        <v>744</v>
      </c>
      <c r="BX616" s="18">
        <v>3442</v>
      </c>
      <c r="CA616" s="18">
        <v>1468</v>
      </c>
      <c r="CM616" s="18">
        <v>1310</v>
      </c>
      <c r="DK616" s="18">
        <v>6040</v>
      </c>
      <c r="DL616" s="18">
        <v>5245</v>
      </c>
      <c r="DN616" s="18">
        <v>6095</v>
      </c>
      <c r="DR616" s="18">
        <v>952</v>
      </c>
      <c r="DT616" s="18">
        <v>2638</v>
      </c>
      <c r="DW616" s="18">
        <v>1883</v>
      </c>
      <c r="EA616" s="18">
        <v>1100</v>
      </c>
      <c r="EL616" s="18">
        <v>1870</v>
      </c>
      <c r="EO616" s="18">
        <v>2701</v>
      </c>
      <c r="FE616" s="18">
        <v>4041</v>
      </c>
      <c r="FF616" s="18">
        <v>5216</v>
      </c>
      <c r="FH616" s="18">
        <v>2799</v>
      </c>
      <c r="FL616" s="18">
        <v>2705</v>
      </c>
    </row>
    <row r="617" spans="1:168">
      <c r="A617" s="18">
        <v>1890</v>
      </c>
      <c r="D617" s="18">
        <v>1065</v>
      </c>
      <c r="F617" s="18">
        <v>4245</v>
      </c>
      <c r="H617" s="18">
        <v>8099</v>
      </c>
      <c r="I617" s="18">
        <v>4236</v>
      </c>
      <c r="L617" s="18">
        <v>5623</v>
      </c>
      <c r="T617" s="18">
        <v>1437</v>
      </c>
      <c r="U617" s="18">
        <v>1405</v>
      </c>
      <c r="Y617" s="18">
        <v>4023</v>
      </c>
      <c r="Z617" s="18">
        <v>11269</v>
      </c>
      <c r="AA617" s="18">
        <v>2535</v>
      </c>
      <c r="AB617" s="18">
        <v>769</v>
      </c>
      <c r="AG617" s="18">
        <v>1138</v>
      </c>
      <c r="AK617" s="18">
        <v>2822</v>
      </c>
      <c r="AO617" s="18">
        <v>4904</v>
      </c>
      <c r="AR617" s="18">
        <v>4534</v>
      </c>
      <c r="AU617" s="18">
        <v>1032</v>
      </c>
      <c r="AW617" s="18">
        <v>2914</v>
      </c>
      <c r="AZ617" s="18">
        <v>2236</v>
      </c>
      <c r="BA617" s="18">
        <v>3909</v>
      </c>
      <c r="BC617" s="18">
        <v>6711</v>
      </c>
      <c r="BJ617" s="18">
        <v>2724</v>
      </c>
      <c r="BP617" s="18">
        <v>3583</v>
      </c>
      <c r="BQ617" s="18">
        <v>1134</v>
      </c>
      <c r="BR617" s="18">
        <v>777</v>
      </c>
      <c r="BX617" s="18">
        <v>3444</v>
      </c>
      <c r="BY617" s="18">
        <v>1076</v>
      </c>
      <c r="CA617" s="18">
        <v>1592</v>
      </c>
      <c r="CM617" s="18">
        <v>1518</v>
      </c>
      <c r="CU617" s="18">
        <v>1868</v>
      </c>
      <c r="DK617" s="18">
        <v>5733</v>
      </c>
      <c r="DL617" s="18">
        <v>5233</v>
      </c>
      <c r="DN617" s="18">
        <v>6184</v>
      </c>
      <c r="DR617" s="18">
        <v>894</v>
      </c>
      <c r="DT617" s="18">
        <v>2690</v>
      </c>
      <c r="DW617" s="18">
        <v>1952</v>
      </c>
      <c r="EA617" s="18">
        <v>1103</v>
      </c>
      <c r="EL617" s="18">
        <v>1862</v>
      </c>
      <c r="EO617" s="18">
        <v>2763</v>
      </c>
      <c r="EU617" s="18">
        <v>1093</v>
      </c>
      <c r="FE617" s="18">
        <v>3566</v>
      </c>
      <c r="FF617" s="18">
        <v>5184</v>
      </c>
      <c r="FH617" s="18">
        <v>3016</v>
      </c>
      <c r="FK617" s="18">
        <v>1500</v>
      </c>
      <c r="FL617" s="18">
        <v>2725</v>
      </c>
    </row>
    <row r="618" spans="1:168">
      <c r="A618" s="18">
        <v>1891</v>
      </c>
      <c r="F618" s="18">
        <v>4002</v>
      </c>
      <c r="H618" s="18">
        <v>8478</v>
      </c>
      <c r="I618" s="18">
        <v>4345</v>
      </c>
      <c r="L618" s="18">
        <v>5570</v>
      </c>
      <c r="T618" s="18">
        <v>1447</v>
      </c>
      <c r="U618" s="18">
        <v>1493</v>
      </c>
      <c r="Y618" s="18">
        <v>4074</v>
      </c>
      <c r="Z618" s="18">
        <v>10634</v>
      </c>
      <c r="AA618" s="18">
        <v>2649</v>
      </c>
      <c r="AG618" s="18">
        <v>1132</v>
      </c>
      <c r="AO618" s="18">
        <v>4841</v>
      </c>
      <c r="AR618" s="18">
        <v>4591</v>
      </c>
      <c r="AW618" s="18">
        <v>2969</v>
      </c>
      <c r="AZ618" s="18">
        <v>2186</v>
      </c>
      <c r="BA618" s="18">
        <v>4001</v>
      </c>
      <c r="BC618" s="18">
        <v>6648</v>
      </c>
      <c r="BJ618" s="18">
        <v>2375</v>
      </c>
      <c r="BQ618" s="18">
        <v>1154</v>
      </c>
      <c r="BR618" s="18">
        <v>705</v>
      </c>
      <c r="BX618" s="18">
        <v>3490</v>
      </c>
      <c r="CA618" s="18">
        <v>1505</v>
      </c>
      <c r="CM618" s="18">
        <v>1506</v>
      </c>
      <c r="DK618" s="18">
        <v>5684</v>
      </c>
      <c r="DL618" s="18">
        <v>5221</v>
      </c>
      <c r="DN618" s="18">
        <v>6144</v>
      </c>
      <c r="DR618" s="18">
        <v>952</v>
      </c>
      <c r="DT618" s="18">
        <v>2726</v>
      </c>
      <c r="DW618" s="18">
        <v>1903</v>
      </c>
      <c r="EA618" s="18">
        <v>1129</v>
      </c>
      <c r="EL618" s="18">
        <v>1706</v>
      </c>
      <c r="EO618" s="18">
        <v>2913</v>
      </c>
      <c r="FE618" s="18">
        <v>3613</v>
      </c>
      <c r="FF618" s="18">
        <v>5299</v>
      </c>
      <c r="FH618" s="18">
        <v>2842</v>
      </c>
      <c r="FL618" s="18">
        <v>2838</v>
      </c>
    </row>
    <row r="619" spans="1:168">
      <c r="A619" s="18">
        <v>1892</v>
      </c>
      <c r="F619" s="18">
        <v>4684</v>
      </c>
      <c r="H619" s="18">
        <v>7259</v>
      </c>
      <c r="I619" s="18">
        <v>4395</v>
      </c>
      <c r="L619" s="18">
        <v>5646</v>
      </c>
      <c r="P619" s="18">
        <v>1966</v>
      </c>
      <c r="T619" s="18">
        <v>1467</v>
      </c>
      <c r="U619" s="18">
        <v>1294</v>
      </c>
      <c r="Y619" s="18">
        <v>4010</v>
      </c>
      <c r="Z619" s="18">
        <v>11237</v>
      </c>
      <c r="AA619" s="18">
        <v>2620</v>
      </c>
      <c r="AG619" s="18">
        <v>1127</v>
      </c>
      <c r="AL619" s="18">
        <v>2531</v>
      </c>
      <c r="AO619" s="18">
        <v>4988</v>
      </c>
      <c r="AR619" s="18">
        <v>4668</v>
      </c>
      <c r="AW619" s="18">
        <v>3218</v>
      </c>
      <c r="AZ619" s="18">
        <v>2072</v>
      </c>
      <c r="BA619" s="18">
        <v>4101</v>
      </c>
      <c r="BC619" s="18">
        <v>6426</v>
      </c>
      <c r="BJ619" s="18">
        <v>2477</v>
      </c>
      <c r="BQ619" s="18">
        <v>1189</v>
      </c>
      <c r="BR619" s="18">
        <v>760</v>
      </c>
      <c r="BX619" s="18">
        <v>3494</v>
      </c>
      <c r="CA619" s="18">
        <v>1594</v>
      </c>
      <c r="CM619" s="18">
        <v>1528</v>
      </c>
      <c r="DK619" s="18">
        <v>5792</v>
      </c>
      <c r="DL619" s="18">
        <v>5194</v>
      </c>
      <c r="DN619" s="18">
        <v>6258</v>
      </c>
      <c r="DR619" s="18">
        <v>978</v>
      </c>
      <c r="DT619" s="18">
        <v>2777</v>
      </c>
      <c r="DW619" s="18">
        <v>1881</v>
      </c>
      <c r="EA619" s="18">
        <v>1221</v>
      </c>
      <c r="EL619" s="18">
        <v>1867</v>
      </c>
      <c r="EO619" s="18">
        <v>2875</v>
      </c>
      <c r="FE619" s="18">
        <v>3613</v>
      </c>
      <c r="FF619" s="18">
        <v>5697</v>
      </c>
      <c r="FH619" s="18">
        <v>2560</v>
      </c>
      <c r="FL619" s="18">
        <v>2769</v>
      </c>
    </row>
    <row r="620" spans="1:168">
      <c r="A620" s="18">
        <v>1893</v>
      </c>
      <c r="F620" s="18">
        <v>4858</v>
      </c>
      <c r="H620" s="18">
        <v>6737</v>
      </c>
      <c r="I620" s="18">
        <v>4378</v>
      </c>
      <c r="L620" s="18">
        <v>5668</v>
      </c>
      <c r="T620" s="18">
        <v>1467</v>
      </c>
      <c r="U620" s="18">
        <v>1102</v>
      </c>
      <c r="Y620" s="18">
        <v>3947</v>
      </c>
      <c r="Z620" s="18">
        <v>11347</v>
      </c>
      <c r="AA620" s="18">
        <v>2689</v>
      </c>
      <c r="AG620" s="18">
        <v>1121</v>
      </c>
      <c r="AO620" s="18">
        <v>5182</v>
      </c>
      <c r="AR620" s="18">
        <v>4723</v>
      </c>
      <c r="AW620" s="18">
        <v>3080</v>
      </c>
      <c r="AZ620" s="18">
        <v>2171</v>
      </c>
      <c r="BA620" s="18">
        <v>4170</v>
      </c>
      <c r="BC620" s="18">
        <v>6360</v>
      </c>
      <c r="BJ620" s="18">
        <v>2637</v>
      </c>
      <c r="BQ620" s="18">
        <v>1215</v>
      </c>
      <c r="BR620" s="18">
        <v>778</v>
      </c>
      <c r="BX620" s="18">
        <v>3549</v>
      </c>
      <c r="CA620" s="18">
        <v>1587</v>
      </c>
      <c r="CM620" s="18">
        <v>1529</v>
      </c>
      <c r="DK620" s="18">
        <v>5667</v>
      </c>
      <c r="DL620" s="18">
        <v>5330</v>
      </c>
      <c r="DN620" s="18">
        <v>6238</v>
      </c>
      <c r="DR620" s="18">
        <v>913</v>
      </c>
      <c r="DT620" s="18">
        <v>2821</v>
      </c>
      <c r="DW620" s="18">
        <v>1905</v>
      </c>
      <c r="EA620" s="18">
        <v>1179</v>
      </c>
      <c r="EL620" s="18">
        <v>2116</v>
      </c>
      <c r="EO620" s="18">
        <v>2946</v>
      </c>
      <c r="FE620" s="18">
        <v>3803</v>
      </c>
      <c r="FF620" s="18">
        <v>5316</v>
      </c>
      <c r="FH620" s="18">
        <v>2560</v>
      </c>
      <c r="FL620" s="18">
        <v>2743</v>
      </c>
    </row>
    <row r="621" spans="1:168">
      <c r="A621" s="18">
        <v>1894</v>
      </c>
      <c r="F621" s="18">
        <v>5476</v>
      </c>
      <c r="H621" s="18">
        <v>6841</v>
      </c>
      <c r="I621" s="18">
        <v>4585</v>
      </c>
      <c r="L621" s="18">
        <v>5689</v>
      </c>
      <c r="T621" s="18">
        <v>1526</v>
      </c>
      <c r="U621" s="18">
        <v>1102</v>
      </c>
      <c r="Y621" s="18">
        <v>4094</v>
      </c>
      <c r="Z621" s="18">
        <v>11084</v>
      </c>
      <c r="AA621" s="18">
        <v>2596</v>
      </c>
      <c r="AG621" s="18">
        <v>1116</v>
      </c>
      <c r="AO621" s="18">
        <v>5247</v>
      </c>
      <c r="AR621" s="18">
        <v>4775</v>
      </c>
      <c r="AW621" s="18">
        <v>3115</v>
      </c>
      <c r="AZ621" s="18">
        <v>2266</v>
      </c>
      <c r="BA621" s="18">
        <v>4320</v>
      </c>
      <c r="BC621" s="18">
        <v>6718</v>
      </c>
      <c r="BJ621" s="18">
        <v>2696</v>
      </c>
      <c r="BQ621" s="18">
        <v>1219</v>
      </c>
      <c r="BR621" s="18">
        <v>788</v>
      </c>
      <c r="BX621" s="18">
        <v>3569</v>
      </c>
      <c r="CA621" s="18">
        <v>1762</v>
      </c>
      <c r="CM621" s="18">
        <v>1515</v>
      </c>
      <c r="DK621" s="18">
        <v>5924</v>
      </c>
      <c r="DL621" s="18">
        <v>5548</v>
      </c>
      <c r="DN621" s="18">
        <v>5894</v>
      </c>
      <c r="DR621" s="18">
        <v>838</v>
      </c>
      <c r="DT621" s="18">
        <v>2856</v>
      </c>
      <c r="DW621" s="18">
        <v>1867</v>
      </c>
      <c r="EA621" s="18">
        <v>1261</v>
      </c>
      <c r="EL621" s="18">
        <v>2406</v>
      </c>
      <c r="EO621" s="18">
        <v>2958</v>
      </c>
      <c r="FE621" s="18">
        <v>4089</v>
      </c>
      <c r="FF621" s="18">
        <v>5064</v>
      </c>
      <c r="FH621" s="18">
        <v>2517</v>
      </c>
      <c r="FL621" s="18">
        <v>2665</v>
      </c>
    </row>
    <row r="622" spans="1:168">
      <c r="A622" s="18">
        <v>1895</v>
      </c>
      <c r="F622" s="18">
        <v>5933</v>
      </c>
      <c r="H622" s="18">
        <v>6336</v>
      </c>
      <c r="I622" s="18">
        <v>4660</v>
      </c>
      <c r="L622" s="18">
        <v>5760</v>
      </c>
      <c r="T622" s="18">
        <v>1526</v>
      </c>
      <c r="U622" s="18">
        <v>1306</v>
      </c>
      <c r="Y622" s="18">
        <v>4010</v>
      </c>
      <c r="Z622" s="18">
        <v>11535</v>
      </c>
      <c r="AA622" s="18">
        <v>2882</v>
      </c>
      <c r="AG622" s="18">
        <v>1110</v>
      </c>
      <c r="AO622" s="18">
        <v>5426</v>
      </c>
      <c r="AR622" s="18">
        <v>4978</v>
      </c>
      <c r="AW622" s="18">
        <v>3062</v>
      </c>
      <c r="AZ622" s="18">
        <v>2416</v>
      </c>
      <c r="BA622" s="18">
        <v>4227</v>
      </c>
      <c r="BC622" s="18">
        <v>6859</v>
      </c>
      <c r="BJ622" s="18">
        <v>2594</v>
      </c>
      <c r="BQ622" s="18">
        <v>1208</v>
      </c>
      <c r="BR622" s="18">
        <v>768</v>
      </c>
      <c r="BX622" s="18">
        <v>3598</v>
      </c>
      <c r="CA622" s="18">
        <v>1768</v>
      </c>
      <c r="CM622" s="18">
        <v>1576</v>
      </c>
      <c r="CU622" s="18">
        <v>2092</v>
      </c>
      <c r="DK622" s="18">
        <v>5885</v>
      </c>
      <c r="DL622" s="18">
        <v>5770</v>
      </c>
      <c r="DN622" s="18">
        <v>5997</v>
      </c>
      <c r="DR622" s="18">
        <v>887</v>
      </c>
      <c r="DT622" s="18">
        <v>2886</v>
      </c>
      <c r="DW622" s="18">
        <v>1934</v>
      </c>
      <c r="EA622" s="18">
        <v>1250</v>
      </c>
      <c r="EL622" s="18">
        <v>2227</v>
      </c>
      <c r="EO622" s="18">
        <v>3102</v>
      </c>
      <c r="FE622" s="18">
        <v>3994</v>
      </c>
      <c r="FF622" s="18">
        <v>5569</v>
      </c>
      <c r="FH622" s="18">
        <v>2734</v>
      </c>
      <c r="FL622" s="18">
        <v>3069</v>
      </c>
    </row>
    <row r="623" spans="1:168">
      <c r="A623" s="18">
        <v>1896</v>
      </c>
      <c r="F623" s="18">
        <v>6299</v>
      </c>
      <c r="H623" s="18">
        <v>6695</v>
      </c>
      <c r="I623" s="18">
        <v>4683</v>
      </c>
      <c r="L623" s="18">
        <v>5826</v>
      </c>
      <c r="T623" s="18">
        <v>1426</v>
      </c>
      <c r="U623" s="18">
        <v>1185</v>
      </c>
      <c r="Y623" s="18">
        <v>3871</v>
      </c>
      <c r="Z623" s="18">
        <v>12141</v>
      </c>
      <c r="AA623" s="18">
        <v>2946</v>
      </c>
      <c r="AG623" s="18">
        <v>1104</v>
      </c>
      <c r="AO623" s="18">
        <v>5534</v>
      </c>
      <c r="AR623" s="18">
        <v>5095</v>
      </c>
      <c r="AW623" s="18">
        <v>2758</v>
      </c>
      <c r="AZ623" s="18">
        <v>2542</v>
      </c>
      <c r="BA623" s="18">
        <v>4418</v>
      </c>
      <c r="BC623" s="18">
        <v>7070</v>
      </c>
      <c r="BJ623" s="18">
        <v>2848</v>
      </c>
      <c r="BQ623" s="18">
        <v>1203</v>
      </c>
      <c r="BR623" s="18">
        <v>710</v>
      </c>
      <c r="BX623" s="18">
        <v>3652</v>
      </c>
      <c r="CA623" s="18">
        <v>1654</v>
      </c>
      <c r="CM623" s="18">
        <v>1580</v>
      </c>
      <c r="CU623" s="18">
        <v>2126</v>
      </c>
      <c r="DK623" s="18">
        <v>6050</v>
      </c>
      <c r="DL623" s="18">
        <v>5862</v>
      </c>
      <c r="DN623" s="18">
        <v>6567</v>
      </c>
      <c r="DR623" s="18">
        <v>970</v>
      </c>
      <c r="DT623" s="18">
        <v>2946</v>
      </c>
      <c r="DW623" s="18">
        <v>1947</v>
      </c>
      <c r="EA623" s="18">
        <v>1278</v>
      </c>
      <c r="EL623" s="18">
        <v>2452</v>
      </c>
      <c r="EO623" s="18">
        <v>3183</v>
      </c>
      <c r="FE623" s="18">
        <v>4041</v>
      </c>
      <c r="FF623" s="18">
        <v>5356</v>
      </c>
      <c r="FH623" s="18">
        <v>2408</v>
      </c>
      <c r="FL623" s="18">
        <v>3205</v>
      </c>
    </row>
    <row r="624" spans="1:168">
      <c r="A624" s="18">
        <v>1897</v>
      </c>
      <c r="F624" s="18">
        <v>4958</v>
      </c>
      <c r="H624" s="18">
        <v>6214</v>
      </c>
      <c r="I624" s="18">
        <v>4734</v>
      </c>
      <c r="L624" s="18">
        <v>5883</v>
      </c>
      <c r="T624" s="18">
        <v>1460</v>
      </c>
      <c r="U624" s="18">
        <v>1168</v>
      </c>
      <c r="Y624" s="18">
        <v>4248</v>
      </c>
      <c r="Z624" s="18">
        <v>12448</v>
      </c>
      <c r="AA624" s="18">
        <v>2800</v>
      </c>
      <c r="AG624" s="18">
        <v>1099</v>
      </c>
      <c r="AO624" s="18">
        <v>5605</v>
      </c>
      <c r="AR624" s="18">
        <v>5144</v>
      </c>
      <c r="AW624" s="18">
        <v>2921</v>
      </c>
      <c r="AZ624" s="18">
        <v>2630</v>
      </c>
      <c r="BA624" s="18">
        <v>4342</v>
      </c>
      <c r="BC624" s="18">
        <v>7088</v>
      </c>
      <c r="BJ624" s="18">
        <v>2419</v>
      </c>
      <c r="BQ624" s="18">
        <v>1203</v>
      </c>
      <c r="BR624" s="18">
        <v>838</v>
      </c>
      <c r="BX624" s="18">
        <v>3658</v>
      </c>
      <c r="CA624" s="18">
        <v>1671</v>
      </c>
      <c r="CM624" s="18">
        <v>1634</v>
      </c>
      <c r="CU624" s="18">
        <v>2236</v>
      </c>
      <c r="DK624" s="18">
        <v>6119</v>
      </c>
      <c r="DL624" s="18">
        <v>6083</v>
      </c>
      <c r="DN624" s="18">
        <v>6504</v>
      </c>
      <c r="DR624" s="18">
        <v>1043</v>
      </c>
      <c r="DT624" s="18">
        <v>3023</v>
      </c>
      <c r="DW624" s="18">
        <v>2045</v>
      </c>
      <c r="EA624" s="18">
        <v>1060</v>
      </c>
      <c r="EL624" s="18">
        <v>2411</v>
      </c>
      <c r="EO624" s="18">
        <v>3308</v>
      </c>
      <c r="FE624" s="18">
        <v>3899</v>
      </c>
      <c r="FF624" s="18">
        <v>5761</v>
      </c>
      <c r="FH624" s="18">
        <v>2473</v>
      </c>
      <c r="FL624" s="18">
        <v>2998</v>
      </c>
    </row>
    <row r="625" spans="1:168">
      <c r="A625" s="18">
        <v>1898</v>
      </c>
      <c r="F625" s="18">
        <v>5224</v>
      </c>
      <c r="H625" s="18">
        <v>7070</v>
      </c>
      <c r="I625" s="18">
        <v>4951</v>
      </c>
      <c r="L625" s="18">
        <v>5930</v>
      </c>
      <c r="T625" s="18">
        <v>1492</v>
      </c>
      <c r="U625" s="18">
        <v>1195</v>
      </c>
      <c r="Y625" s="18">
        <v>4370</v>
      </c>
      <c r="Z625" s="18">
        <v>12835</v>
      </c>
      <c r="AA625" s="18">
        <v>3147</v>
      </c>
      <c r="AG625" s="18">
        <v>1093</v>
      </c>
      <c r="AO625" s="18">
        <v>5753</v>
      </c>
      <c r="AR625" s="18">
        <v>5156</v>
      </c>
      <c r="AW625" s="18">
        <v>3109</v>
      </c>
      <c r="AZ625" s="18">
        <v>2701</v>
      </c>
      <c r="BA625" s="18">
        <v>4540</v>
      </c>
      <c r="BC625" s="18">
        <v>7354</v>
      </c>
      <c r="BJ625" s="18">
        <v>2612</v>
      </c>
      <c r="BQ625" s="18">
        <v>1194</v>
      </c>
      <c r="BR625" s="18">
        <v>838</v>
      </c>
      <c r="BX625" s="18">
        <v>3643</v>
      </c>
      <c r="CA625" s="18">
        <v>1965</v>
      </c>
      <c r="CM625" s="18">
        <v>1696</v>
      </c>
      <c r="CU625" s="18">
        <v>2332</v>
      </c>
      <c r="DK625" s="18">
        <v>6131</v>
      </c>
      <c r="DL625" s="18">
        <v>6174</v>
      </c>
      <c r="DN625" s="18">
        <v>6562</v>
      </c>
      <c r="DR625" s="18">
        <v>1093</v>
      </c>
      <c r="DT625" s="18">
        <v>3106</v>
      </c>
      <c r="DW625" s="18">
        <v>2101</v>
      </c>
      <c r="EA625" s="18">
        <v>1263</v>
      </c>
      <c r="EL625" s="18">
        <v>2475</v>
      </c>
      <c r="EO625" s="18">
        <v>3421</v>
      </c>
      <c r="FE625" s="18">
        <v>3376</v>
      </c>
      <c r="FF625" s="18">
        <v>5776</v>
      </c>
      <c r="FH625" s="18">
        <v>2408</v>
      </c>
      <c r="FL625" s="18">
        <v>3599</v>
      </c>
    </row>
    <row r="626" spans="1:168">
      <c r="A626" s="18">
        <v>1899</v>
      </c>
      <c r="F626" s="18">
        <v>5963</v>
      </c>
      <c r="H626" s="18">
        <v>6976</v>
      </c>
      <c r="I626" s="18">
        <v>5004</v>
      </c>
      <c r="L626" s="18">
        <v>5998</v>
      </c>
      <c r="P626" s="18">
        <v>1714</v>
      </c>
      <c r="T626" s="18">
        <v>1499</v>
      </c>
      <c r="U626" s="18">
        <v>1173</v>
      </c>
      <c r="Y626" s="18">
        <v>4728</v>
      </c>
      <c r="Z626" s="18">
        <v>13085</v>
      </c>
      <c r="AA626" s="18">
        <v>3023</v>
      </c>
      <c r="AG626" s="18">
        <v>1088</v>
      </c>
      <c r="AO626" s="18">
        <v>5869</v>
      </c>
      <c r="AR626" s="18">
        <v>5304</v>
      </c>
      <c r="AW626" s="18">
        <v>3119</v>
      </c>
      <c r="AZ626" s="18">
        <v>2602</v>
      </c>
      <c r="BA626" s="18">
        <v>4790</v>
      </c>
      <c r="BC626" s="18">
        <v>7578</v>
      </c>
      <c r="BJ626" s="18">
        <v>2666</v>
      </c>
      <c r="BQ626" s="18">
        <v>1242</v>
      </c>
      <c r="BR626" s="18">
        <v>772</v>
      </c>
      <c r="BX626" s="18">
        <v>3683</v>
      </c>
      <c r="CA626" s="18">
        <v>1799</v>
      </c>
      <c r="CM626" s="18">
        <v>1792</v>
      </c>
      <c r="CU626" s="18">
        <v>2184</v>
      </c>
      <c r="DK626" s="18">
        <v>6137</v>
      </c>
      <c r="DL626" s="18">
        <v>6132</v>
      </c>
      <c r="DN626" s="18">
        <v>6654</v>
      </c>
      <c r="DR626" s="18">
        <v>1135</v>
      </c>
      <c r="DT626" s="18">
        <v>3210</v>
      </c>
      <c r="DW626" s="18">
        <v>2161</v>
      </c>
      <c r="EA626" s="18">
        <v>879</v>
      </c>
      <c r="EL626" s="18">
        <v>2627</v>
      </c>
      <c r="EO626" s="18">
        <v>3505</v>
      </c>
      <c r="FE626" s="18">
        <v>3471</v>
      </c>
      <c r="FF626" s="18">
        <v>6191</v>
      </c>
      <c r="FH626" s="18">
        <v>2039</v>
      </c>
      <c r="FL626" s="18">
        <v>3161</v>
      </c>
    </row>
    <row r="627" spans="1:168">
      <c r="A627" s="18">
        <v>1900</v>
      </c>
      <c r="D627" s="18">
        <v>1221</v>
      </c>
      <c r="F627" s="18">
        <v>5051</v>
      </c>
      <c r="H627" s="18">
        <v>7292</v>
      </c>
      <c r="I627" s="18">
        <v>4997</v>
      </c>
      <c r="L627" s="18">
        <v>6121</v>
      </c>
      <c r="T627" s="18">
        <v>1543</v>
      </c>
      <c r="U627" s="18">
        <v>1133</v>
      </c>
      <c r="Y627" s="18">
        <v>4924</v>
      </c>
      <c r="Z627" s="18">
        <v>13763</v>
      </c>
      <c r="AA627" s="18">
        <v>2953</v>
      </c>
      <c r="AB627" s="18">
        <v>776</v>
      </c>
      <c r="AG627" s="18">
        <v>1083</v>
      </c>
      <c r="AK627" s="18">
        <v>3242</v>
      </c>
      <c r="AO627" s="18">
        <v>6029</v>
      </c>
      <c r="AR627" s="18">
        <v>5420</v>
      </c>
      <c r="AU627" s="18">
        <v>1270</v>
      </c>
      <c r="AW627" s="18">
        <v>3166</v>
      </c>
      <c r="AZ627" s="18">
        <v>2701</v>
      </c>
      <c r="BA627" s="18">
        <v>4731</v>
      </c>
      <c r="BC627" s="18">
        <v>7446</v>
      </c>
      <c r="BJ627" s="18">
        <v>2381</v>
      </c>
      <c r="BP627" s="18">
        <v>4094</v>
      </c>
      <c r="BQ627" s="18">
        <v>1267</v>
      </c>
      <c r="BR627" s="18">
        <v>797</v>
      </c>
      <c r="BX627" s="18">
        <v>3781</v>
      </c>
      <c r="BY627" s="18">
        <v>1131</v>
      </c>
      <c r="CA627" s="18">
        <v>1856</v>
      </c>
      <c r="CM627" s="18">
        <v>1874</v>
      </c>
      <c r="CU627" s="18">
        <v>2169</v>
      </c>
      <c r="DK627" s="18">
        <v>5990</v>
      </c>
      <c r="DL627" s="18">
        <v>6141</v>
      </c>
      <c r="DN627" s="18">
        <v>7078</v>
      </c>
      <c r="DR627" s="18">
        <v>1147</v>
      </c>
      <c r="DT627" s="18">
        <v>3295</v>
      </c>
      <c r="DW627" s="18">
        <v>2253</v>
      </c>
      <c r="EA627" s="18">
        <v>1198</v>
      </c>
      <c r="EG627" s="18">
        <v>2780</v>
      </c>
      <c r="EL627" s="18">
        <v>2570</v>
      </c>
      <c r="EO627" s="18">
        <v>3519</v>
      </c>
      <c r="FE627" s="18">
        <v>3328</v>
      </c>
      <c r="FF627" s="18">
        <v>6252</v>
      </c>
      <c r="FH627" s="18">
        <v>2083</v>
      </c>
      <c r="FK627" s="18">
        <v>1605</v>
      </c>
      <c r="FL627" s="18">
        <v>2224</v>
      </c>
    </row>
    <row r="628" spans="1:168">
      <c r="A628" s="18">
        <v>1901</v>
      </c>
      <c r="F628" s="18">
        <v>5060</v>
      </c>
      <c r="H628" s="18">
        <v>6974</v>
      </c>
      <c r="I628" s="18">
        <v>4965</v>
      </c>
      <c r="L628" s="18">
        <v>6101</v>
      </c>
      <c r="T628" s="18">
        <v>1596</v>
      </c>
      <c r="U628" s="18">
        <v>1218</v>
      </c>
      <c r="Y628" s="18">
        <v>5238</v>
      </c>
      <c r="Z628" s="18">
        <v>13149</v>
      </c>
      <c r="AA628" s="18">
        <v>2979</v>
      </c>
      <c r="AG628" s="18">
        <v>1077</v>
      </c>
      <c r="AO628" s="18">
        <v>5800</v>
      </c>
      <c r="AR628" s="18">
        <v>5578</v>
      </c>
      <c r="AU628" s="18">
        <v>1295</v>
      </c>
      <c r="AW628" s="18">
        <v>3413</v>
      </c>
      <c r="AZ628" s="18">
        <v>2649</v>
      </c>
      <c r="BA628" s="18">
        <v>4650</v>
      </c>
      <c r="BC628" s="18">
        <v>7370</v>
      </c>
      <c r="BJ628" s="18">
        <v>2282</v>
      </c>
      <c r="BQ628" s="18">
        <v>1235</v>
      </c>
      <c r="BR628" s="18">
        <v>809</v>
      </c>
      <c r="BX628" s="18">
        <v>3843</v>
      </c>
      <c r="CA628" s="18">
        <v>1899</v>
      </c>
      <c r="CM628" s="18">
        <v>1731</v>
      </c>
      <c r="CU628" s="18">
        <v>2331</v>
      </c>
      <c r="CY628" s="18">
        <v>823</v>
      </c>
      <c r="DK628" s="18">
        <v>6191</v>
      </c>
      <c r="DL628" s="18">
        <v>6184</v>
      </c>
      <c r="DN628" s="18">
        <v>6955</v>
      </c>
      <c r="DR628" s="18">
        <v>1215</v>
      </c>
      <c r="DW628" s="18">
        <v>2197</v>
      </c>
      <c r="EA628" s="18">
        <v>1246</v>
      </c>
      <c r="EG628" s="18">
        <v>3062</v>
      </c>
      <c r="EL628" s="18">
        <v>2634</v>
      </c>
      <c r="EO628" s="18">
        <v>3610</v>
      </c>
      <c r="FA628" s="18">
        <v>1001</v>
      </c>
      <c r="FE628" s="18">
        <v>3471</v>
      </c>
      <c r="FF628" s="18">
        <v>6822</v>
      </c>
      <c r="FH628" s="18">
        <v>1996</v>
      </c>
      <c r="FL628" s="18">
        <v>2393</v>
      </c>
    </row>
    <row r="629" spans="1:168">
      <c r="A629" s="18">
        <v>1902</v>
      </c>
      <c r="F629" s="18">
        <v>4772</v>
      </c>
      <c r="H629" s="18">
        <v>6945</v>
      </c>
      <c r="I629" s="18">
        <v>5107</v>
      </c>
      <c r="L629" s="18">
        <v>6134</v>
      </c>
      <c r="T629" s="18">
        <v>1543</v>
      </c>
      <c r="U629" s="18">
        <v>1193</v>
      </c>
      <c r="Y629" s="18">
        <v>5634</v>
      </c>
      <c r="Z629" s="18">
        <v>13513</v>
      </c>
      <c r="AA629" s="18">
        <v>3142</v>
      </c>
      <c r="AG629" s="18">
        <v>1072</v>
      </c>
      <c r="AL629" s="18">
        <v>2448</v>
      </c>
      <c r="AO629" s="18">
        <v>5845</v>
      </c>
      <c r="AR629" s="18">
        <v>5644</v>
      </c>
      <c r="AU629" s="18">
        <v>1321</v>
      </c>
      <c r="AW629" s="18">
        <v>3241</v>
      </c>
      <c r="AZ629" s="18">
        <v>2576</v>
      </c>
      <c r="BA629" s="18">
        <v>4566</v>
      </c>
      <c r="BC629" s="18">
        <v>7486</v>
      </c>
      <c r="BJ629" s="18">
        <v>2924</v>
      </c>
      <c r="BQ629" s="18">
        <v>1196</v>
      </c>
      <c r="BR629" s="18">
        <v>871</v>
      </c>
      <c r="BX629" s="18">
        <v>3904</v>
      </c>
      <c r="CA629" s="18">
        <v>1776</v>
      </c>
      <c r="CM629" s="18">
        <v>1707</v>
      </c>
      <c r="CU629" s="18">
        <v>2140</v>
      </c>
      <c r="DK629" s="18">
        <v>6356</v>
      </c>
      <c r="DL629" s="18">
        <v>6176</v>
      </c>
      <c r="DN629" s="18">
        <v>7309</v>
      </c>
      <c r="DR629" s="18">
        <v>1276</v>
      </c>
      <c r="DS629" s="18">
        <v>1260</v>
      </c>
      <c r="DW629" s="18">
        <v>2190</v>
      </c>
      <c r="EA629" s="18">
        <v>1209</v>
      </c>
      <c r="EG629" s="18">
        <v>2895</v>
      </c>
      <c r="EL629" s="18">
        <v>2863</v>
      </c>
      <c r="EO629" s="18">
        <v>3563</v>
      </c>
      <c r="FA629" s="18">
        <v>1001</v>
      </c>
      <c r="FE629" s="18">
        <v>3946</v>
      </c>
      <c r="FF629" s="18">
        <v>6756</v>
      </c>
      <c r="FH629" s="18">
        <v>1866</v>
      </c>
      <c r="FL629" s="18">
        <v>2857</v>
      </c>
    </row>
    <row r="630" spans="1:168">
      <c r="A630" s="18">
        <v>1903</v>
      </c>
      <c r="F630" s="18">
        <v>5256</v>
      </c>
      <c r="H630" s="18">
        <v>7406</v>
      </c>
      <c r="I630" s="18">
        <v>5099</v>
      </c>
      <c r="L630" s="18">
        <v>6188</v>
      </c>
      <c r="T630" s="18">
        <v>1539</v>
      </c>
      <c r="U630" s="18">
        <v>1192</v>
      </c>
      <c r="Y630" s="18">
        <v>5638</v>
      </c>
      <c r="Z630" s="18">
        <v>13250</v>
      </c>
      <c r="AA630" s="18">
        <v>2949</v>
      </c>
      <c r="AG630" s="18">
        <v>1066</v>
      </c>
      <c r="AL630" s="18">
        <v>2561</v>
      </c>
      <c r="AO630" s="18">
        <v>6077</v>
      </c>
      <c r="AR630" s="18">
        <v>5912</v>
      </c>
      <c r="AU630" s="18">
        <v>1348</v>
      </c>
      <c r="AW630" s="18">
        <v>3209</v>
      </c>
      <c r="AZ630" s="18">
        <v>2729</v>
      </c>
      <c r="BA630" s="18">
        <v>4657</v>
      </c>
      <c r="BC630" s="18">
        <v>7337</v>
      </c>
      <c r="BJ630" s="18">
        <v>2858</v>
      </c>
      <c r="BQ630" s="18">
        <v>1251</v>
      </c>
      <c r="BR630" s="18">
        <v>878</v>
      </c>
      <c r="BX630" s="18">
        <v>3939</v>
      </c>
      <c r="CA630" s="18">
        <v>1877</v>
      </c>
      <c r="CM630" s="18">
        <v>1780</v>
      </c>
      <c r="CU630" s="18">
        <v>2356</v>
      </c>
      <c r="DK630" s="18">
        <v>6258</v>
      </c>
      <c r="DL630" s="18">
        <v>6218</v>
      </c>
      <c r="DN630" s="18">
        <v>7785</v>
      </c>
      <c r="DR630" s="18">
        <v>1345</v>
      </c>
      <c r="DS630" s="18">
        <v>1505</v>
      </c>
      <c r="DW630" s="18">
        <v>2203</v>
      </c>
      <c r="EA630" s="18">
        <v>1234</v>
      </c>
      <c r="EG630" s="18">
        <v>2490</v>
      </c>
      <c r="EL630" s="18">
        <v>2665</v>
      </c>
      <c r="EO630" s="18">
        <v>3750</v>
      </c>
      <c r="FA630" s="18">
        <v>1187</v>
      </c>
      <c r="FE630" s="18">
        <v>3946</v>
      </c>
      <c r="FF630" s="18">
        <v>6955</v>
      </c>
      <c r="FH630" s="18">
        <v>1996</v>
      </c>
      <c r="FL630" s="18">
        <v>3828</v>
      </c>
    </row>
    <row r="631" spans="1:168">
      <c r="A631" s="18">
        <v>1904</v>
      </c>
      <c r="F631" s="18">
        <v>5605</v>
      </c>
      <c r="H631" s="18">
        <v>7803</v>
      </c>
      <c r="I631" s="18">
        <v>5125</v>
      </c>
      <c r="L631" s="18">
        <v>6268</v>
      </c>
      <c r="T631" s="18">
        <v>1541</v>
      </c>
      <c r="U631" s="18">
        <v>1190</v>
      </c>
      <c r="Y631" s="18">
        <v>5547</v>
      </c>
      <c r="Z631" s="18">
        <v>14156</v>
      </c>
      <c r="AA631" s="18">
        <v>3180</v>
      </c>
      <c r="AG631" s="18">
        <v>1061</v>
      </c>
      <c r="AL631" s="18">
        <v>2636</v>
      </c>
      <c r="AO631" s="18">
        <v>6229</v>
      </c>
      <c r="AR631" s="18">
        <v>5975</v>
      </c>
      <c r="AU631" s="18">
        <v>1375</v>
      </c>
      <c r="AW631" s="18">
        <v>3148</v>
      </c>
      <c r="AZ631" s="18">
        <v>2802</v>
      </c>
      <c r="BA631" s="18">
        <v>4683</v>
      </c>
      <c r="BC631" s="18">
        <v>7311</v>
      </c>
      <c r="BJ631" s="18">
        <v>3014</v>
      </c>
      <c r="BQ631" s="18">
        <v>1253</v>
      </c>
      <c r="BR631" s="18">
        <v>877</v>
      </c>
      <c r="BX631" s="18">
        <v>4008</v>
      </c>
      <c r="CA631" s="18">
        <v>1870</v>
      </c>
      <c r="CM631" s="18">
        <v>1765</v>
      </c>
      <c r="CU631" s="18">
        <v>2372</v>
      </c>
      <c r="DK631" s="18">
        <v>6255</v>
      </c>
      <c r="DL631" s="18">
        <v>6217</v>
      </c>
      <c r="DN631" s="18">
        <v>7526</v>
      </c>
      <c r="DR631" s="18">
        <v>1373</v>
      </c>
      <c r="DS631" s="18">
        <v>1272</v>
      </c>
      <c r="DW631" s="18">
        <v>2213</v>
      </c>
      <c r="EA631" s="18">
        <v>936</v>
      </c>
      <c r="EG631" s="18">
        <v>2407</v>
      </c>
      <c r="EL631" s="18">
        <v>2947</v>
      </c>
      <c r="EO631" s="18">
        <v>3814</v>
      </c>
      <c r="FA631" s="18">
        <v>1130</v>
      </c>
      <c r="FE631" s="18">
        <v>3946</v>
      </c>
      <c r="FF631" s="18">
        <v>6739</v>
      </c>
      <c r="FH631" s="18">
        <v>2018</v>
      </c>
      <c r="FL631" s="18">
        <v>3827</v>
      </c>
    </row>
    <row r="632" spans="1:168">
      <c r="A632" s="18">
        <v>1905</v>
      </c>
      <c r="F632" s="18">
        <v>6110</v>
      </c>
      <c r="H632" s="18">
        <v>7780</v>
      </c>
      <c r="I632" s="18">
        <v>5357</v>
      </c>
      <c r="L632" s="18">
        <v>6368</v>
      </c>
      <c r="P632" s="18">
        <v>1876</v>
      </c>
      <c r="T632" s="18">
        <v>1593</v>
      </c>
      <c r="U632" s="18">
        <v>1199</v>
      </c>
      <c r="Y632" s="18">
        <v>6024</v>
      </c>
      <c r="Z632" s="18">
        <v>14703</v>
      </c>
      <c r="AA632" s="18">
        <v>3026</v>
      </c>
      <c r="AG632" s="18">
        <v>1056</v>
      </c>
      <c r="AL632" s="18">
        <v>2749</v>
      </c>
      <c r="AO632" s="18">
        <v>6270</v>
      </c>
      <c r="AR632" s="18">
        <v>6012</v>
      </c>
      <c r="AU632" s="18">
        <v>1402</v>
      </c>
      <c r="AW632" s="18">
        <v>3102</v>
      </c>
      <c r="AZ632" s="18">
        <v>2820</v>
      </c>
      <c r="BA632" s="18">
        <v>4761</v>
      </c>
      <c r="BC632" s="18">
        <v>7456</v>
      </c>
      <c r="BJ632" s="18">
        <v>3090</v>
      </c>
      <c r="BQ632" s="18">
        <v>1255</v>
      </c>
      <c r="BR632" s="18">
        <v>856</v>
      </c>
      <c r="BX632" s="18">
        <v>4091</v>
      </c>
      <c r="CA632" s="18">
        <v>1820</v>
      </c>
      <c r="CM632" s="18">
        <v>1712</v>
      </c>
      <c r="CU632" s="18">
        <v>2593</v>
      </c>
      <c r="DK632" s="18">
        <v>6474</v>
      </c>
      <c r="DL632" s="18">
        <v>6280</v>
      </c>
      <c r="DN632" s="18">
        <v>7986</v>
      </c>
      <c r="DR632" s="18">
        <v>1455</v>
      </c>
      <c r="DS632" s="18">
        <v>1328</v>
      </c>
      <c r="DW632" s="18">
        <v>2134</v>
      </c>
      <c r="EA632" s="18">
        <v>1316</v>
      </c>
      <c r="EG632" s="18">
        <v>2664</v>
      </c>
      <c r="EL632" s="18">
        <v>2609</v>
      </c>
      <c r="EO632" s="18">
        <v>3760</v>
      </c>
      <c r="FA632" s="18">
        <v>914</v>
      </c>
      <c r="FE632" s="18">
        <v>3328</v>
      </c>
      <c r="FF632" s="18">
        <v>7094</v>
      </c>
      <c r="FH632" s="18">
        <v>2039</v>
      </c>
      <c r="FL632" s="18">
        <v>4085</v>
      </c>
    </row>
    <row r="633" spans="1:168">
      <c r="A633" s="18">
        <v>1906</v>
      </c>
      <c r="F633" s="18">
        <v>6180</v>
      </c>
      <c r="H633" s="18">
        <v>8189</v>
      </c>
      <c r="I633" s="18">
        <v>5507</v>
      </c>
      <c r="L633" s="18">
        <v>6426</v>
      </c>
      <c r="T633" s="18">
        <v>1648</v>
      </c>
      <c r="U633" s="18">
        <v>1286</v>
      </c>
      <c r="Y633" s="18">
        <v>6505</v>
      </c>
      <c r="Z633" s="18">
        <v>15379</v>
      </c>
      <c r="AA633" s="18">
        <v>3198</v>
      </c>
      <c r="AG633" s="18">
        <v>1065</v>
      </c>
      <c r="AL633" s="18">
        <v>2786</v>
      </c>
      <c r="AO633" s="18">
        <v>6368</v>
      </c>
      <c r="AR633" s="18">
        <v>6112</v>
      </c>
      <c r="AU633" s="18">
        <v>1430</v>
      </c>
      <c r="AW633" s="18">
        <v>3283</v>
      </c>
      <c r="AZ633" s="18">
        <v>2905</v>
      </c>
      <c r="BA633" s="18">
        <v>4842</v>
      </c>
      <c r="BC633" s="18">
        <v>7631</v>
      </c>
      <c r="BJ633" s="18">
        <v>3053</v>
      </c>
      <c r="BQ633" s="18">
        <v>1275</v>
      </c>
      <c r="BR633" s="18">
        <v>875</v>
      </c>
      <c r="BX633" s="18">
        <v>4229</v>
      </c>
      <c r="CA633" s="18">
        <v>2041</v>
      </c>
      <c r="CM633" s="18">
        <v>1729</v>
      </c>
      <c r="CU633" s="18">
        <v>2535</v>
      </c>
      <c r="CY633" s="18">
        <v>667</v>
      </c>
      <c r="DK633" s="18">
        <v>6514</v>
      </c>
      <c r="DL633" s="18">
        <v>6607</v>
      </c>
      <c r="DN633" s="18">
        <v>8493</v>
      </c>
      <c r="DQ633" s="18">
        <v>2412</v>
      </c>
      <c r="DR633" s="18">
        <v>1552</v>
      </c>
      <c r="DS633" s="18">
        <v>1353</v>
      </c>
      <c r="DW633" s="18">
        <v>2129</v>
      </c>
      <c r="EA633" s="18">
        <v>1414</v>
      </c>
      <c r="EG633" s="18">
        <v>2994</v>
      </c>
      <c r="EL633" s="18">
        <v>2493</v>
      </c>
      <c r="EO633" s="18">
        <v>4060</v>
      </c>
      <c r="FA633" s="18">
        <v>964</v>
      </c>
      <c r="FE633" s="18">
        <v>3756</v>
      </c>
      <c r="FF633" s="18">
        <v>7762</v>
      </c>
      <c r="FH633" s="18">
        <v>2018</v>
      </c>
      <c r="FL633" s="18">
        <v>4411</v>
      </c>
    </row>
    <row r="634" spans="1:168">
      <c r="A634" s="18">
        <v>1907</v>
      </c>
      <c r="F634" s="18">
        <v>6077</v>
      </c>
      <c r="H634" s="18">
        <v>8387</v>
      </c>
      <c r="I634" s="18">
        <v>5788</v>
      </c>
      <c r="L634" s="18">
        <v>6450</v>
      </c>
      <c r="T634" s="18">
        <v>1655</v>
      </c>
      <c r="U634" s="18">
        <v>1261</v>
      </c>
      <c r="Y634" s="18">
        <v>6554</v>
      </c>
      <c r="Z634" s="18">
        <v>15299</v>
      </c>
      <c r="AA634" s="18">
        <v>3322</v>
      </c>
      <c r="AG634" s="18">
        <v>1114</v>
      </c>
      <c r="AL634" s="18">
        <v>3012</v>
      </c>
      <c r="AO634" s="18">
        <v>6555</v>
      </c>
      <c r="AR634" s="18">
        <v>6264</v>
      </c>
      <c r="AU634" s="18">
        <v>1459</v>
      </c>
      <c r="AW634" s="18">
        <v>3346</v>
      </c>
      <c r="AZ634" s="18">
        <v>2970</v>
      </c>
      <c r="BA634" s="18">
        <v>5051</v>
      </c>
      <c r="BC634" s="18">
        <v>7702</v>
      </c>
      <c r="BJ634" s="18">
        <v>3095</v>
      </c>
      <c r="BQ634" s="18">
        <v>1293</v>
      </c>
      <c r="BR634" s="18">
        <v>817</v>
      </c>
      <c r="BX634" s="18">
        <v>4304</v>
      </c>
      <c r="CA634" s="18">
        <v>2085</v>
      </c>
      <c r="CM634" s="18">
        <v>1792</v>
      </c>
      <c r="CU634" s="18">
        <v>2656</v>
      </c>
      <c r="DK634" s="18">
        <v>6313</v>
      </c>
      <c r="DL634" s="18">
        <v>6687</v>
      </c>
      <c r="DN634" s="18">
        <v>8793</v>
      </c>
      <c r="DQ634" s="18">
        <v>2518</v>
      </c>
      <c r="DR634" s="18">
        <v>1629</v>
      </c>
      <c r="DS634" s="18">
        <v>1399</v>
      </c>
      <c r="DW634" s="18">
        <v>2162</v>
      </c>
      <c r="EA634" s="18">
        <v>1141</v>
      </c>
      <c r="EG634" s="18">
        <v>2730</v>
      </c>
      <c r="EL634" s="18">
        <v>2396</v>
      </c>
      <c r="EO634" s="18">
        <v>4331</v>
      </c>
      <c r="FA634" s="18">
        <v>1067</v>
      </c>
      <c r="FE634" s="18">
        <v>3994</v>
      </c>
      <c r="FF634" s="18">
        <v>7740</v>
      </c>
      <c r="FH634" s="18">
        <v>1953</v>
      </c>
      <c r="FL634" s="18">
        <v>4329</v>
      </c>
    </row>
    <row r="635" spans="1:168">
      <c r="A635" s="18">
        <v>1908</v>
      </c>
      <c r="F635" s="18">
        <v>6424</v>
      </c>
      <c r="H635" s="18">
        <v>8527</v>
      </c>
      <c r="I635" s="18">
        <v>5756</v>
      </c>
      <c r="L635" s="18">
        <v>6451</v>
      </c>
      <c r="T635" s="18">
        <v>1706</v>
      </c>
      <c r="U635" s="18">
        <v>1225</v>
      </c>
      <c r="Y635" s="18">
        <v>6042</v>
      </c>
      <c r="Z635" s="18">
        <v>15335</v>
      </c>
      <c r="AA635" s="18">
        <v>3506</v>
      </c>
      <c r="AG635" s="18">
        <v>1154</v>
      </c>
      <c r="AL635" s="18">
        <v>2674</v>
      </c>
      <c r="AO635" s="18">
        <v>6574</v>
      </c>
      <c r="AR635" s="18">
        <v>6382</v>
      </c>
      <c r="AU635" s="18">
        <v>1503</v>
      </c>
      <c r="AW635" s="18">
        <v>3451</v>
      </c>
      <c r="AZ635" s="18">
        <v>2961</v>
      </c>
      <c r="BA635" s="18">
        <v>5009</v>
      </c>
      <c r="BC635" s="18">
        <v>7316</v>
      </c>
      <c r="BJ635" s="18">
        <v>3079</v>
      </c>
      <c r="BQ635" s="18">
        <v>1278</v>
      </c>
      <c r="BR635" s="18">
        <v>824</v>
      </c>
      <c r="BX635" s="18">
        <v>4395</v>
      </c>
      <c r="CA635" s="18">
        <v>2075</v>
      </c>
      <c r="CM635" s="18">
        <v>1774</v>
      </c>
      <c r="CU635" s="18">
        <v>2623</v>
      </c>
      <c r="DK635" s="18">
        <v>6354</v>
      </c>
      <c r="DL635" s="18">
        <v>6827</v>
      </c>
      <c r="DN635" s="18">
        <v>7962</v>
      </c>
      <c r="DQ635" s="18">
        <v>2653</v>
      </c>
      <c r="DR635" s="18">
        <v>1639</v>
      </c>
      <c r="DS635" s="18">
        <v>1452</v>
      </c>
      <c r="DW635" s="18">
        <v>2110</v>
      </c>
      <c r="EA635" s="18">
        <v>1225</v>
      </c>
      <c r="EG635" s="18">
        <v>3136</v>
      </c>
      <c r="EL635" s="18">
        <v>2616</v>
      </c>
      <c r="EO635" s="18">
        <v>4197</v>
      </c>
      <c r="FA635" s="18">
        <v>1101</v>
      </c>
      <c r="FE635" s="18">
        <v>4279</v>
      </c>
      <c r="FF635" s="18">
        <v>6970</v>
      </c>
      <c r="FH635" s="18">
        <v>1909</v>
      </c>
      <c r="FL635" s="18">
        <v>3398</v>
      </c>
    </row>
    <row r="636" spans="1:168">
      <c r="A636" s="18">
        <v>1909</v>
      </c>
      <c r="F636" s="18">
        <v>6497</v>
      </c>
      <c r="H636" s="18">
        <v>9049</v>
      </c>
      <c r="I636" s="18">
        <v>5680</v>
      </c>
      <c r="L636" s="18">
        <v>6514</v>
      </c>
      <c r="T636" s="18">
        <v>1743</v>
      </c>
      <c r="U636" s="18">
        <v>1296</v>
      </c>
      <c r="Y636" s="18">
        <v>6511</v>
      </c>
      <c r="Z636" s="18">
        <v>15550</v>
      </c>
      <c r="AA636" s="18">
        <v>3525</v>
      </c>
      <c r="AG636" s="18">
        <v>1192</v>
      </c>
      <c r="AL636" s="18">
        <v>3012</v>
      </c>
      <c r="AO636" s="18">
        <v>6615</v>
      </c>
      <c r="AR636" s="18">
        <v>6545</v>
      </c>
      <c r="AU636" s="18">
        <v>1548</v>
      </c>
      <c r="AW636" s="18">
        <v>3523</v>
      </c>
      <c r="AZ636" s="18">
        <v>3051</v>
      </c>
      <c r="BA636" s="18">
        <v>5210</v>
      </c>
      <c r="BC636" s="18">
        <v>7410</v>
      </c>
      <c r="BJ636" s="18">
        <v>3139</v>
      </c>
      <c r="BQ636" s="18">
        <v>1326</v>
      </c>
      <c r="BR636" s="18">
        <v>931</v>
      </c>
      <c r="BX636" s="18">
        <v>4430</v>
      </c>
      <c r="CA636" s="18">
        <v>2047</v>
      </c>
      <c r="CM636" s="18">
        <v>1675</v>
      </c>
      <c r="CU636" s="18">
        <v>2672</v>
      </c>
      <c r="DK636" s="18">
        <v>6606</v>
      </c>
      <c r="DL636" s="18">
        <v>6885</v>
      </c>
      <c r="DN636" s="18">
        <v>7855</v>
      </c>
      <c r="DQ636" s="18">
        <v>2805</v>
      </c>
      <c r="DR636" s="18">
        <v>1646</v>
      </c>
      <c r="DS636" s="18">
        <v>1451</v>
      </c>
      <c r="DW636" s="18">
        <v>2091</v>
      </c>
      <c r="EA636" s="18">
        <v>1202</v>
      </c>
      <c r="EG636" s="18">
        <v>3171</v>
      </c>
      <c r="EL636" s="18">
        <v>2716</v>
      </c>
      <c r="EO636" s="18">
        <v>4219</v>
      </c>
      <c r="FA636" s="18">
        <v>1228</v>
      </c>
      <c r="FE636" s="18">
        <v>4279</v>
      </c>
      <c r="FF636" s="18">
        <v>7668</v>
      </c>
      <c r="FH636" s="18">
        <v>1909</v>
      </c>
      <c r="FL636" s="18">
        <v>3559</v>
      </c>
    </row>
    <row r="637" spans="1:168">
      <c r="A637" s="18">
        <v>1910</v>
      </c>
      <c r="D637" s="18">
        <v>1390</v>
      </c>
      <c r="F637" s="18">
        <v>6713</v>
      </c>
      <c r="H637" s="18">
        <v>9465</v>
      </c>
      <c r="I637" s="18">
        <v>5705</v>
      </c>
      <c r="L637" s="18">
        <v>6666</v>
      </c>
      <c r="T637" s="18">
        <v>1808</v>
      </c>
      <c r="U637" s="18">
        <v>1283</v>
      </c>
      <c r="Y637" s="18">
        <v>6877</v>
      </c>
      <c r="Z637" s="18">
        <v>16063</v>
      </c>
      <c r="AA637" s="18">
        <v>3911</v>
      </c>
      <c r="AG637" s="18">
        <v>1236</v>
      </c>
      <c r="AK637" s="18">
        <v>3733</v>
      </c>
      <c r="AL637" s="18">
        <v>3012</v>
      </c>
      <c r="AO637" s="18">
        <v>6763</v>
      </c>
      <c r="AR637" s="18">
        <v>6657</v>
      </c>
      <c r="AU637" s="18">
        <v>1594</v>
      </c>
      <c r="AW637" s="18">
        <v>3340</v>
      </c>
      <c r="AZ637" s="18">
        <v>3086</v>
      </c>
      <c r="BA637" s="18">
        <v>4878</v>
      </c>
      <c r="BC637" s="18">
        <v>7567</v>
      </c>
      <c r="BJ637" s="18">
        <v>3127</v>
      </c>
      <c r="BP637" s="18">
        <v>4868</v>
      </c>
      <c r="BQ637" s="18">
        <v>1392</v>
      </c>
      <c r="BR637" s="18">
        <v>927</v>
      </c>
      <c r="BX637" s="18">
        <v>4435</v>
      </c>
      <c r="CA637" s="18">
        <v>2052</v>
      </c>
      <c r="CM637" s="18">
        <v>1755</v>
      </c>
      <c r="CU637" s="18">
        <v>2667</v>
      </c>
      <c r="DK637" s="18">
        <v>6807</v>
      </c>
      <c r="DL637" s="18">
        <v>7231</v>
      </c>
      <c r="DN637" s="18">
        <v>8754</v>
      </c>
      <c r="DQ637" s="18">
        <v>3006</v>
      </c>
      <c r="DR637" s="18">
        <v>1653</v>
      </c>
      <c r="DS637" s="18">
        <v>1638</v>
      </c>
      <c r="DT637" s="18">
        <v>3287</v>
      </c>
      <c r="DW637" s="18">
        <v>2125</v>
      </c>
      <c r="EA637" s="18">
        <v>1527</v>
      </c>
      <c r="EG637" s="18">
        <v>3445</v>
      </c>
      <c r="EL637" s="18">
        <v>2899</v>
      </c>
      <c r="EO637" s="18">
        <v>4296</v>
      </c>
      <c r="FA637" s="18">
        <v>1249</v>
      </c>
      <c r="FE637" s="18">
        <v>4422</v>
      </c>
      <c r="FF637" s="18">
        <v>7586</v>
      </c>
      <c r="FH637" s="18">
        <v>1887</v>
      </c>
      <c r="FK637" s="18">
        <v>1880</v>
      </c>
      <c r="FL637" s="18">
        <v>2731</v>
      </c>
    </row>
    <row r="638" spans="1:168">
      <c r="A638" s="18">
        <v>1911</v>
      </c>
      <c r="F638" s="18">
        <v>6580</v>
      </c>
      <c r="H638" s="18">
        <v>9273</v>
      </c>
      <c r="I638" s="18">
        <v>5835</v>
      </c>
      <c r="L638" s="18">
        <v>6805</v>
      </c>
      <c r="P638" s="18">
        <v>1975</v>
      </c>
      <c r="T638" s="18">
        <v>1840</v>
      </c>
      <c r="U638" s="18">
        <v>1395</v>
      </c>
      <c r="Y638" s="18">
        <v>7125</v>
      </c>
      <c r="Z638" s="18">
        <v>16161</v>
      </c>
      <c r="AA638" s="18">
        <v>3907</v>
      </c>
      <c r="AB638" s="18">
        <v>722</v>
      </c>
      <c r="AG638" s="18">
        <v>1272</v>
      </c>
      <c r="AL638" s="18">
        <v>2749</v>
      </c>
      <c r="AO638" s="18">
        <v>6885</v>
      </c>
      <c r="AR638" s="18">
        <v>6930</v>
      </c>
      <c r="AU638" s="18">
        <v>1642</v>
      </c>
      <c r="AW638" s="18">
        <v>3582</v>
      </c>
      <c r="AZ638" s="18">
        <v>3139</v>
      </c>
      <c r="BA638" s="18">
        <v>5346</v>
      </c>
      <c r="BC638" s="18">
        <v>7721</v>
      </c>
      <c r="BJ638" s="18">
        <v>3900</v>
      </c>
      <c r="BQ638" s="18">
        <v>1442</v>
      </c>
      <c r="BR638" s="18">
        <v>919</v>
      </c>
      <c r="BX638" s="18">
        <v>4483</v>
      </c>
      <c r="CA638" s="18">
        <v>2133</v>
      </c>
      <c r="CF638" s="18">
        <v>628</v>
      </c>
      <c r="CM638" s="18">
        <v>1685</v>
      </c>
      <c r="CU638" s="18">
        <v>2560</v>
      </c>
      <c r="CY638" s="18">
        <v>714</v>
      </c>
      <c r="DF638" s="18">
        <v>1487</v>
      </c>
      <c r="DK638" s="18">
        <v>6951</v>
      </c>
      <c r="DL638" s="18">
        <v>7460</v>
      </c>
      <c r="DN638" s="18">
        <v>9047</v>
      </c>
      <c r="DQ638" s="18">
        <v>3089</v>
      </c>
      <c r="DR638" s="18">
        <v>1668</v>
      </c>
      <c r="DS638" s="18">
        <v>1710</v>
      </c>
      <c r="DW638" s="18">
        <v>2149</v>
      </c>
      <c r="EA638" s="18">
        <v>1483</v>
      </c>
      <c r="EG638" s="18">
        <v>3086</v>
      </c>
      <c r="EL638" s="18">
        <v>2678</v>
      </c>
      <c r="EO638" s="18">
        <v>4403</v>
      </c>
      <c r="FA638" s="18">
        <v>1168</v>
      </c>
      <c r="FE638" s="18">
        <v>4422</v>
      </c>
      <c r="FF638" s="18">
        <v>7711</v>
      </c>
      <c r="FH638" s="18">
        <v>1801</v>
      </c>
    </row>
    <row r="639" spans="1:168">
      <c r="A639" s="18">
        <v>1912</v>
      </c>
      <c r="F639" s="18">
        <v>6857</v>
      </c>
      <c r="H639" s="18">
        <v>9263</v>
      </c>
      <c r="I639" s="18">
        <v>6077</v>
      </c>
      <c r="L639" s="18">
        <v>6900</v>
      </c>
      <c r="T639" s="18">
        <v>1886</v>
      </c>
      <c r="U639" s="18">
        <v>1351</v>
      </c>
      <c r="Y639" s="18">
        <v>7403</v>
      </c>
      <c r="Z639" s="18">
        <v>16826</v>
      </c>
      <c r="AA639" s="18">
        <v>4192</v>
      </c>
      <c r="AG639" s="18">
        <v>1310</v>
      </c>
      <c r="AL639" s="18">
        <v>2824</v>
      </c>
      <c r="AO639" s="18">
        <v>7118</v>
      </c>
      <c r="AR639" s="18">
        <v>6850</v>
      </c>
      <c r="AU639" s="18">
        <v>1691</v>
      </c>
      <c r="AW639" s="18">
        <v>3449</v>
      </c>
      <c r="AZ639" s="18">
        <v>3274</v>
      </c>
      <c r="BA639" s="18">
        <v>5782</v>
      </c>
      <c r="BC639" s="18">
        <v>7800</v>
      </c>
      <c r="BJ639" s="18">
        <v>3784</v>
      </c>
      <c r="BQ639" s="18">
        <v>1449</v>
      </c>
      <c r="BR639" s="18">
        <v>917</v>
      </c>
      <c r="BX639" s="18">
        <v>4487</v>
      </c>
      <c r="CA639" s="18">
        <v>2178</v>
      </c>
      <c r="CF639" s="18">
        <v>649</v>
      </c>
      <c r="CM639" s="18">
        <v>1680</v>
      </c>
      <c r="CU639" s="18">
        <v>2539</v>
      </c>
      <c r="DF639" s="18">
        <v>1526</v>
      </c>
      <c r="DK639" s="18">
        <v>7050</v>
      </c>
      <c r="DL639" s="18">
        <v>7656</v>
      </c>
      <c r="DN639" s="18">
        <v>8578</v>
      </c>
      <c r="DQ639" s="18">
        <v>3104</v>
      </c>
      <c r="DR639" s="18">
        <v>1705</v>
      </c>
      <c r="DS639" s="18">
        <v>1707</v>
      </c>
      <c r="DW639" s="18">
        <v>2174</v>
      </c>
      <c r="EA639" s="18">
        <v>1494</v>
      </c>
      <c r="EG639" s="18">
        <v>2640</v>
      </c>
      <c r="EL639" s="18">
        <v>2893</v>
      </c>
      <c r="EO639" s="18">
        <v>4570</v>
      </c>
      <c r="FA639" s="18">
        <v>1098</v>
      </c>
      <c r="FE639" s="18">
        <v>5087</v>
      </c>
      <c r="FF639" s="18">
        <v>7948</v>
      </c>
      <c r="FH639" s="18">
        <v>1931</v>
      </c>
    </row>
    <row r="640" spans="1:168">
      <c r="A640" s="18">
        <v>1913</v>
      </c>
      <c r="D640" s="18">
        <v>1445</v>
      </c>
      <c r="F640" s="18">
        <v>6670</v>
      </c>
      <c r="H640" s="18">
        <v>9369</v>
      </c>
      <c r="I640" s="18">
        <v>6009</v>
      </c>
      <c r="L640" s="18">
        <v>6922</v>
      </c>
      <c r="T640" s="18">
        <v>1965</v>
      </c>
      <c r="U640" s="18">
        <v>1354</v>
      </c>
      <c r="Y640" s="18">
        <v>7521</v>
      </c>
      <c r="Z640" s="18">
        <v>16548</v>
      </c>
      <c r="AA640" s="18">
        <v>4217</v>
      </c>
      <c r="AB640" s="18">
        <v>786</v>
      </c>
      <c r="AG640" s="18">
        <v>1341</v>
      </c>
      <c r="AK640" s="18">
        <v>3929</v>
      </c>
      <c r="AL640" s="18">
        <v>3088</v>
      </c>
      <c r="AO640" s="18">
        <v>7369</v>
      </c>
      <c r="AR640" s="18">
        <v>7029</v>
      </c>
      <c r="AU640" s="18">
        <v>1742</v>
      </c>
      <c r="AV640" s="18">
        <v>2799</v>
      </c>
      <c r="AW640" s="18">
        <v>3629</v>
      </c>
      <c r="AZ640" s="18">
        <v>3417</v>
      </c>
      <c r="BA640" s="18">
        <v>5733</v>
      </c>
      <c r="BC640" s="18">
        <v>8052</v>
      </c>
      <c r="BE640" s="18">
        <v>1226</v>
      </c>
      <c r="BJ640" s="18">
        <v>2264</v>
      </c>
      <c r="BL640" s="18">
        <v>1999</v>
      </c>
      <c r="BP640" s="18">
        <v>5105</v>
      </c>
      <c r="BQ640" s="18">
        <v>1498</v>
      </c>
      <c r="BR640" s="18">
        <v>895</v>
      </c>
      <c r="BS640" s="18">
        <v>5533</v>
      </c>
      <c r="BT640" s="18">
        <v>2227</v>
      </c>
      <c r="BU640" s="18">
        <v>5596</v>
      </c>
      <c r="BX640" s="18">
        <v>4698</v>
      </c>
      <c r="BY640" s="18">
        <v>1189</v>
      </c>
      <c r="BZ640" s="18">
        <v>2058</v>
      </c>
      <c r="CA640" s="18">
        <v>2182</v>
      </c>
      <c r="CF640" s="18">
        <v>669</v>
      </c>
      <c r="CI640" s="18">
        <v>4661</v>
      </c>
      <c r="CM640" s="18">
        <v>1793</v>
      </c>
      <c r="CR640" s="18">
        <v>1162</v>
      </c>
      <c r="CU640" s="18">
        <v>2385</v>
      </c>
      <c r="CY640" s="18">
        <v>807</v>
      </c>
      <c r="DF640" s="18">
        <v>1672</v>
      </c>
      <c r="DK640" s="18">
        <v>7285</v>
      </c>
      <c r="DL640" s="18">
        <v>8345</v>
      </c>
      <c r="DM640" s="18">
        <v>843</v>
      </c>
      <c r="DN640" s="18">
        <v>8484</v>
      </c>
      <c r="DQ640" s="18">
        <v>3101</v>
      </c>
      <c r="DR640" s="18">
        <v>1740</v>
      </c>
      <c r="DS640" s="18">
        <v>1851</v>
      </c>
      <c r="DT640" s="18">
        <v>3383</v>
      </c>
      <c r="DV640" s="18">
        <v>355</v>
      </c>
      <c r="DW640" s="18">
        <v>2164</v>
      </c>
      <c r="DY640" s="18">
        <v>1136</v>
      </c>
      <c r="EA640" s="18">
        <v>1492</v>
      </c>
      <c r="ED640" s="18">
        <v>2878</v>
      </c>
      <c r="EG640" s="18">
        <v>2284</v>
      </c>
      <c r="EL640" s="18">
        <v>3040</v>
      </c>
      <c r="EO640" s="18">
        <v>4856</v>
      </c>
      <c r="ER640" s="18">
        <v>963</v>
      </c>
      <c r="EU640" s="18">
        <v>1173</v>
      </c>
      <c r="EY640" s="18">
        <v>1476</v>
      </c>
      <c r="EZ640" s="18">
        <v>1831</v>
      </c>
      <c r="FA640" s="18">
        <v>1194</v>
      </c>
      <c r="FE640" s="18">
        <v>4754</v>
      </c>
      <c r="FF640" s="18">
        <v>8101</v>
      </c>
      <c r="FH640" s="18">
        <v>1974</v>
      </c>
      <c r="FI640" s="18">
        <v>1073</v>
      </c>
      <c r="FK640" s="18">
        <v>1880</v>
      </c>
    </row>
    <row r="641" spans="1:168">
      <c r="A641" s="18">
        <v>1914</v>
      </c>
      <c r="F641" s="18">
        <v>5800</v>
      </c>
      <c r="H641" s="18">
        <v>9133</v>
      </c>
      <c r="I641" s="18">
        <v>4986</v>
      </c>
      <c r="L641" s="18">
        <v>6436</v>
      </c>
      <c r="T641" s="18">
        <v>1867</v>
      </c>
      <c r="U641" s="18">
        <v>1302</v>
      </c>
      <c r="Y641" s="18">
        <v>6808</v>
      </c>
      <c r="Z641" s="18">
        <v>15489</v>
      </c>
      <c r="AA641" s="18">
        <v>3550</v>
      </c>
      <c r="AG641" s="18">
        <v>1365</v>
      </c>
      <c r="AL641" s="18">
        <v>3163</v>
      </c>
      <c r="AO641" s="18">
        <v>6180</v>
      </c>
      <c r="AR641" s="18">
        <v>7386</v>
      </c>
      <c r="AU641" s="18">
        <v>1777</v>
      </c>
      <c r="AW641" s="18">
        <v>3504</v>
      </c>
      <c r="AZ641" s="18">
        <v>3239</v>
      </c>
      <c r="BA641" s="18">
        <v>5324</v>
      </c>
      <c r="BC641" s="18">
        <v>7973</v>
      </c>
      <c r="BJ641" s="18">
        <v>2890</v>
      </c>
      <c r="BQ641" s="18">
        <v>1481</v>
      </c>
      <c r="BR641" s="18">
        <v>943</v>
      </c>
      <c r="BX641" s="18">
        <v>4442</v>
      </c>
      <c r="CA641" s="18">
        <v>2087</v>
      </c>
      <c r="CF641" s="18">
        <v>695</v>
      </c>
      <c r="CM641" s="18">
        <v>1757</v>
      </c>
      <c r="CU641" s="18">
        <v>2390</v>
      </c>
      <c r="DF641" s="18">
        <v>1709</v>
      </c>
      <c r="DK641" s="18">
        <v>6961</v>
      </c>
      <c r="DL641" s="18">
        <v>8196</v>
      </c>
      <c r="DN641" s="18">
        <v>8545</v>
      </c>
      <c r="DQ641" s="18">
        <v>3268</v>
      </c>
      <c r="DR641" s="18">
        <v>1707</v>
      </c>
      <c r="DS641" s="18">
        <v>1783</v>
      </c>
      <c r="DW641" s="18">
        <v>2176</v>
      </c>
      <c r="EA641" s="18">
        <v>1255</v>
      </c>
      <c r="EG641" s="18">
        <v>2730</v>
      </c>
      <c r="EL641" s="18">
        <v>2903</v>
      </c>
      <c r="EO641" s="18">
        <v>4959</v>
      </c>
      <c r="FA641" s="18">
        <v>1151</v>
      </c>
      <c r="FE641" s="18">
        <v>3708</v>
      </c>
      <c r="FF641" s="18">
        <v>7334</v>
      </c>
      <c r="FH641" s="18">
        <v>2278</v>
      </c>
    </row>
    <row r="642" spans="1:168">
      <c r="A642" s="18">
        <v>1915</v>
      </c>
      <c r="F642" s="18">
        <v>5698</v>
      </c>
      <c r="H642" s="18">
        <v>8896</v>
      </c>
      <c r="I642" s="18">
        <v>4600</v>
      </c>
      <c r="L642" s="18">
        <v>6329</v>
      </c>
      <c r="T642" s="18">
        <v>1897</v>
      </c>
      <c r="U642" s="18">
        <v>1332</v>
      </c>
      <c r="Y642" s="18">
        <v>7159</v>
      </c>
      <c r="Z642" s="18">
        <v>15453</v>
      </c>
      <c r="AA642" s="18">
        <v>3324</v>
      </c>
      <c r="AG642" s="18">
        <v>1401</v>
      </c>
      <c r="AL642" s="18">
        <v>3125</v>
      </c>
      <c r="AO642" s="18">
        <v>5856</v>
      </c>
      <c r="AR642" s="18">
        <v>6788</v>
      </c>
      <c r="AU642" s="18">
        <v>1812</v>
      </c>
      <c r="AW642" s="18">
        <v>3517</v>
      </c>
      <c r="AZ642" s="18">
        <v>3046</v>
      </c>
      <c r="BA642" s="18">
        <v>5343</v>
      </c>
      <c r="BC642" s="18">
        <v>8471</v>
      </c>
      <c r="BJ642" s="18">
        <v>2199</v>
      </c>
      <c r="BQ642" s="18">
        <v>1484</v>
      </c>
      <c r="BR642" s="18">
        <v>919</v>
      </c>
      <c r="BX642" s="18">
        <v>4219</v>
      </c>
      <c r="CA642" s="18">
        <v>2250</v>
      </c>
      <c r="CF642" s="18">
        <v>807</v>
      </c>
      <c r="CM642" s="18">
        <v>1651</v>
      </c>
      <c r="CU642" s="18">
        <v>2355</v>
      </c>
      <c r="DF642" s="18">
        <v>1741</v>
      </c>
      <c r="DK642" s="18">
        <v>7064</v>
      </c>
      <c r="DL642" s="18">
        <v>8333</v>
      </c>
      <c r="DN642" s="18">
        <v>8520</v>
      </c>
      <c r="DQ642" s="18">
        <v>3246</v>
      </c>
      <c r="DR642" s="18">
        <v>1831</v>
      </c>
      <c r="DS642" s="18">
        <v>1639</v>
      </c>
      <c r="DW642" s="18">
        <v>2125</v>
      </c>
      <c r="EG642" s="18">
        <v>2785</v>
      </c>
      <c r="EL642" s="18">
        <v>2987</v>
      </c>
      <c r="EO642" s="18">
        <v>5131</v>
      </c>
      <c r="FA642" s="18">
        <v>1199</v>
      </c>
      <c r="FE642" s="18">
        <v>3471</v>
      </c>
      <c r="FF642" s="18">
        <v>7434</v>
      </c>
      <c r="FH642" s="18">
        <v>2278</v>
      </c>
    </row>
    <row r="643" spans="1:168">
      <c r="A643" s="18">
        <v>1916</v>
      </c>
      <c r="F643" s="18">
        <v>5430</v>
      </c>
      <c r="H643" s="18">
        <v>8863</v>
      </c>
      <c r="I643" s="18">
        <v>4556</v>
      </c>
      <c r="L643" s="18">
        <v>6694</v>
      </c>
      <c r="T643" s="18">
        <v>1941</v>
      </c>
      <c r="U643" s="18">
        <v>1342</v>
      </c>
      <c r="Y643" s="18">
        <v>7858</v>
      </c>
      <c r="Z643" s="18">
        <v>16468</v>
      </c>
      <c r="AA643" s="18">
        <v>4012</v>
      </c>
      <c r="AG643" s="18">
        <v>1445</v>
      </c>
      <c r="AL643" s="18">
        <v>3276</v>
      </c>
      <c r="AO643" s="18">
        <v>5928</v>
      </c>
      <c r="AR643" s="18">
        <v>6992</v>
      </c>
      <c r="AU643" s="18">
        <v>1830</v>
      </c>
      <c r="AW643" s="18">
        <v>3640</v>
      </c>
      <c r="AZ643" s="18">
        <v>3065</v>
      </c>
      <c r="BA643" s="18">
        <v>5698</v>
      </c>
      <c r="BC643" s="18">
        <v>8532</v>
      </c>
      <c r="BJ643" s="18">
        <v>1870</v>
      </c>
      <c r="BQ643" s="18">
        <v>1480</v>
      </c>
      <c r="BR643" s="18">
        <v>945</v>
      </c>
      <c r="BX643" s="18">
        <v>4566</v>
      </c>
      <c r="CA643" s="18">
        <v>2565</v>
      </c>
      <c r="CF643" s="18">
        <v>784</v>
      </c>
      <c r="CM643" s="18">
        <v>1703</v>
      </c>
      <c r="CU643" s="18">
        <v>2536</v>
      </c>
      <c r="CY643" s="18">
        <v>969</v>
      </c>
      <c r="DF643" s="18">
        <v>1850</v>
      </c>
      <c r="DK643" s="18">
        <v>7119</v>
      </c>
      <c r="DL643" s="18">
        <v>9080</v>
      </c>
      <c r="DN643" s="18">
        <v>8432</v>
      </c>
      <c r="DQ643" s="18">
        <v>3060</v>
      </c>
      <c r="DR643" s="18">
        <v>1996</v>
      </c>
      <c r="DS643" s="18">
        <v>1879</v>
      </c>
      <c r="DW643" s="18">
        <v>2135</v>
      </c>
      <c r="EG643" s="18">
        <v>2302</v>
      </c>
      <c r="EL643" s="18">
        <v>2656</v>
      </c>
      <c r="EO643" s="18">
        <v>5415</v>
      </c>
      <c r="FA643" s="18">
        <v>1292</v>
      </c>
      <c r="FE643" s="18">
        <v>3376</v>
      </c>
      <c r="FF643" s="18">
        <v>8342</v>
      </c>
      <c r="FH643" s="18">
        <v>2126</v>
      </c>
    </row>
    <row r="644" spans="1:168">
      <c r="A644" s="18">
        <v>1917</v>
      </c>
      <c r="F644" s="18">
        <v>4901</v>
      </c>
      <c r="H644" s="18">
        <v>8705</v>
      </c>
      <c r="I644" s="18">
        <v>4484</v>
      </c>
      <c r="L644" s="18">
        <v>5773</v>
      </c>
      <c r="T644" s="18">
        <v>2066</v>
      </c>
      <c r="U644" s="18">
        <v>1405</v>
      </c>
      <c r="Y644" s="18">
        <v>8120</v>
      </c>
      <c r="Z644" s="18">
        <v>15913</v>
      </c>
      <c r="AA644" s="18">
        <v>4029</v>
      </c>
      <c r="AG644" s="18">
        <v>1475</v>
      </c>
      <c r="AL644" s="18">
        <v>3314</v>
      </c>
      <c r="AO644" s="18">
        <v>5963</v>
      </c>
      <c r="AR644" s="18">
        <v>6498</v>
      </c>
      <c r="AU644" s="18">
        <v>1849</v>
      </c>
      <c r="AW644" s="18">
        <v>3566</v>
      </c>
      <c r="AZ644" s="18">
        <v>2559</v>
      </c>
      <c r="BA644" s="18">
        <v>4901</v>
      </c>
      <c r="BC644" s="18">
        <v>8496</v>
      </c>
      <c r="BJ644" s="18">
        <v>1632</v>
      </c>
      <c r="BQ644" s="18">
        <v>1467</v>
      </c>
      <c r="BR644" s="18">
        <v>927</v>
      </c>
      <c r="BX644" s="18">
        <v>4581</v>
      </c>
      <c r="CA644" s="18">
        <v>2620</v>
      </c>
      <c r="CF644" s="18">
        <v>861</v>
      </c>
      <c r="CM644" s="18">
        <v>1769</v>
      </c>
      <c r="CU644" s="18">
        <v>2645</v>
      </c>
      <c r="DF644" s="18">
        <v>1920</v>
      </c>
      <c r="DK644" s="18">
        <v>6526</v>
      </c>
      <c r="DL644" s="18">
        <v>8103</v>
      </c>
      <c r="DN644" s="18">
        <v>8247</v>
      </c>
      <c r="DQ644" s="18">
        <v>2895</v>
      </c>
      <c r="DR644" s="18">
        <v>2044</v>
      </c>
      <c r="DS644" s="18">
        <v>2150</v>
      </c>
      <c r="DW644" s="18">
        <v>2098</v>
      </c>
      <c r="EG644" s="18">
        <v>3190</v>
      </c>
      <c r="EL644" s="18">
        <v>2332</v>
      </c>
      <c r="EO644" s="18">
        <v>5086</v>
      </c>
      <c r="FA644" s="18">
        <v>1449</v>
      </c>
      <c r="FE644" s="18">
        <v>3851</v>
      </c>
      <c r="FF644" s="18">
        <v>8020</v>
      </c>
      <c r="FH644" s="18">
        <v>2213</v>
      </c>
    </row>
    <row r="645" spans="1:168">
      <c r="A645" s="18">
        <v>1918</v>
      </c>
      <c r="F645" s="18">
        <v>5705</v>
      </c>
      <c r="H645" s="18">
        <v>8360</v>
      </c>
      <c r="I645" s="18">
        <v>4430</v>
      </c>
      <c r="L645" s="18">
        <v>4694</v>
      </c>
      <c r="T645" s="18">
        <v>2074</v>
      </c>
      <c r="U645" s="18">
        <v>1348</v>
      </c>
      <c r="Y645" s="18">
        <v>7511</v>
      </c>
      <c r="Z645" s="18">
        <v>14505</v>
      </c>
      <c r="AA645" s="18">
        <v>4013</v>
      </c>
      <c r="AG645" s="18">
        <v>1527</v>
      </c>
      <c r="AL645" s="18">
        <v>3351</v>
      </c>
      <c r="AO645" s="18">
        <v>6026</v>
      </c>
      <c r="AR645" s="18">
        <v>6214</v>
      </c>
      <c r="AU645" s="18">
        <v>1867</v>
      </c>
      <c r="AW645" s="18">
        <v>3525</v>
      </c>
      <c r="AZ645" s="18">
        <v>2218</v>
      </c>
      <c r="BA645" s="18">
        <v>3941</v>
      </c>
      <c r="BC645" s="18">
        <v>8462</v>
      </c>
      <c r="BJ645" s="18">
        <v>2751</v>
      </c>
      <c r="BQ645" s="18">
        <v>1496</v>
      </c>
      <c r="BR645" s="18">
        <v>808</v>
      </c>
      <c r="BX645" s="18">
        <v>4465</v>
      </c>
      <c r="CA645" s="18">
        <v>2625</v>
      </c>
      <c r="CF645" s="18">
        <v>921</v>
      </c>
      <c r="CM645" s="18">
        <v>1609</v>
      </c>
      <c r="CU645" s="18">
        <v>2748</v>
      </c>
      <c r="DF645" s="18">
        <v>1801</v>
      </c>
      <c r="DK645" s="18">
        <v>6032</v>
      </c>
      <c r="DL645" s="18">
        <v>7604</v>
      </c>
      <c r="DN645" s="18">
        <v>8087</v>
      </c>
      <c r="DQ645" s="18">
        <v>2787</v>
      </c>
      <c r="DR645" s="18">
        <v>2031</v>
      </c>
      <c r="DS645" s="18">
        <v>2408</v>
      </c>
      <c r="DW645" s="18">
        <v>1989</v>
      </c>
      <c r="EG645" s="18">
        <v>2494</v>
      </c>
      <c r="EL645" s="18">
        <v>1428</v>
      </c>
      <c r="EO645" s="18">
        <v>4700</v>
      </c>
      <c r="EZ645" s="18">
        <v>1035</v>
      </c>
      <c r="FA645" s="18">
        <v>1384</v>
      </c>
      <c r="FE645" s="18">
        <v>3851</v>
      </c>
      <c r="FF645" s="18">
        <v>8648</v>
      </c>
      <c r="FH645" s="18">
        <v>2300</v>
      </c>
      <c r="FL645" s="18">
        <v>2759</v>
      </c>
    </row>
    <row r="646" spans="1:168">
      <c r="A646" s="18">
        <v>1919</v>
      </c>
      <c r="F646" s="18">
        <v>5810</v>
      </c>
      <c r="H646" s="18">
        <v>8567</v>
      </c>
      <c r="I646" s="18">
        <v>3917</v>
      </c>
      <c r="L646" s="18">
        <v>5560</v>
      </c>
      <c r="T646" s="18">
        <v>2064</v>
      </c>
      <c r="U646" s="18">
        <v>1494</v>
      </c>
      <c r="Y646" s="18">
        <v>6798</v>
      </c>
      <c r="Z646" s="18">
        <v>14409</v>
      </c>
      <c r="AA646" s="18">
        <v>3360</v>
      </c>
      <c r="AG646" s="18">
        <v>1621</v>
      </c>
      <c r="AL646" s="18">
        <v>3464</v>
      </c>
      <c r="AO646" s="18">
        <v>5225</v>
      </c>
      <c r="AR646" s="18">
        <v>6935</v>
      </c>
      <c r="AU646" s="18">
        <v>1904</v>
      </c>
      <c r="AW646" s="18">
        <v>3579</v>
      </c>
      <c r="AZ646" s="18">
        <v>2685</v>
      </c>
      <c r="BA646" s="18">
        <v>4625</v>
      </c>
      <c r="BC646" s="18">
        <v>7456</v>
      </c>
      <c r="BJ646" s="18">
        <v>2451</v>
      </c>
      <c r="BQ646" s="18">
        <v>1617</v>
      </c>
      <c r="BR646" s="18">
        <v>919</v>
      </c>
      <c r="BX646" s="18">
        <v>4286</v>
      </c>
      <c r="CA646" s="18">
        <v>2875</v>
      </c>
      <c r="CF646" s="18">
        <v>974</v>
      </c>
      <c r="CM646" s="18">
        <v>1694</v>
      </c>
      <c r="CU646" s="18">
        <v>2857</v>
      </c>
      <c r="DF646" s="18">
        <v>2150</v>
      </c>
      <c r="DK646" s="18">
        <v>7417</v>
      </c>
      <c r="DL646" s="18">
        <v>8704</v>
      </c>
      <c r="DN646" s="18">
        <v>8699</v>
      </c>
      <c r="DQ646" s="18">
        <v>2685</v>
      </c>
      <c r="DR646" s="18">
        <v>2072</v>
      </c>
      <c r="DS646" s="18">
        <v>2271</v>
      </c>
      <c r="DW646" s="18">
        <v>2030</v>
      </c>
      <c r="EG646" s="18">
        <v>2829</v>
      </c>
      <c r="EL646" s="18">
        <v>1231</v>
      </c>
      <c r="EO646" s="18">
        <v>4772</v>
      </c>
      <c r="FA646" s="18">
        <v>1422</v>
      </c>
      <c r="FE646" s="18">
        <v>4517</v>
      </c>
      <c r="FF646" s="18">
        <v>8681</v>
      </c>
      <c r="FH646" s="18">
        <v>2213</v>
      </c>
    </row>
    <row r="647" spans="1:168">
      <c r="A647" s="18">
        <v>1920</v>
      </c>
      <c r="F647" s="18">
        <v>6101</v>
      </c>
      <c r="H647" s="18">
        <v>8658</v>
      </c>
      <c r="I647" s="18">
        <v>4183</v>
      </c>
      <c r="L647" s="18">
        <v>6499</v>
      </c>
      <c r="T647" s="18">
        <v>2039</v>
      </c>
      <c r="U647" s="18">
        <v>1608</v>
      </c>
      <c r="Y647" s="18">
        <v>6531</v>
      </c>
      <c r="Z647" s="18">
        <v>15324</v>
      </c>
      <c r="AA647" s="18">
        <v>3705</v>
      </c>
      <c r="AG647" s="18">
        <v>1698</v>
      </c>
      <c r="AJ647" s="18">
        <v>2510</v>
      </c>
      <c r="AK647" s="18">
        <v>3625</v>
      </c>
      <c r="AL647" s="18">
        <v>3464</v>
      </c>
      <c r="AO647" s="18">
        <v>5647</v>
      </c>
      <c r="AR647" s="18">
        <v>7173</v>
      </c>
      <c r="AU647" s="18">
        <v>1943</v>
      </c>
      <c r="AW647" s="18">
        <v>3837</v>
      </c>
      <c r="AZ647" s="18">
        <v>2988</v>
      </c>
      <c r="BA647" s="18">
        <v>5309</v>
      </c>
      <c r="BC647" s="18">
        <v>6881</v>
      </c>
      <c r="BJ647" s="18">
        <v>2756</v>
      </c>
      <c r="BK647" s="18">
        <v>1942</v>
      </c>
      <c r="BM647" s="18">
        <v>2309</v>
      </c>
      <c r="BP647" s="18">
        <v>4158</v>
      </c>
      <c r="BQ647" s="18">
        <v>1551</v>
      </c>
      <c r="BR647" s="18">
        <v>845</v>
      </c>
      <c r="BX647" s="18">
        <v>4388</v>
      </c>
      <c r="CA647" s="18">
        <v>2668</v>
      </c>
      <c r="CF647" s="18">
        <v>841</v>
      </c>
      <c r="CM647" s="18">
        <v>1586</v>
      </c>
      <c r="CU647" s="18">
        <v>3039</v>
      </c>
      <c r="DF647" s="18">
        <v>2062</v>
      </c>
      <c r="DJ647" s="18">
        <v>2911</v>
      </c>
      <c r="DK647" s="18">
        <v>7593</v>
      </c>
      <c r="DL647" s="18">
        <v>8958</v>
      </c>
      <c r="DN647" s="18">
        <v>9289</v>
      </c>
      <c r="DQ647" s="18">
        <v>2591</v>
      </c>
      <c r="DR647" s="18">
        <v>2067</v>
      </c>
      <c r="DS647" s="18">
        <v>2415</v>
      </c>
      <c r="DW647" s="18">
        <v>2127</v>
      </c>
      <c r="EA647" s="18">
        <v>905</v>
      </c>
      <c r="EG647" s="18">
        <v>2437</v>
      </c>
      <c r="EI647" s="18">
        <v>2060</v>
      </c>
      <c r="EL647" s="18">
        <v>1236</v>
      </c>
      <c r="EO647" s="18">
        <v>5075</v>
      </c>
      <c r="FA647" s="18">
        <v>1404</v>
      </c>
      <c r="FE647" s="18">
        <v>3518</v>
      </c>
      <c r="FF647" s="18">
        <v>8485</v>
      </c>
      <c r="FH647" s="18">
        <v>2148</v>
      </c>
      <c r="FK647" s="18">
        <v>1834</v>
      </c>
    </row>
    <row r="648" spans="1:168">
      <c r="A648" s="18">
        <v>1921</v>
      </c>
      <c r="F648" s="18">
        <v>6097</v>
      </c>
      <c r="H648" s="18">
        <v>8922</v>
      </c>
      <c r="I648" s="18">
        <v>4595</v>
      </c>
      <c r="L648" s="18">
        <v>6654</v>
      </c>
      <c r="P648" s="18">
        <v>1738</v>
      </c>
      <c r="T648" s="18">
        <v>1951</v>
      </c>
      <c r="U648" s="18">
        <v>1608</v>
      </c>
      <c r="Y648" s="18">
        <v>5678</v>
      </c>
      <c r="Z648" s="18">
        <v>12932</v>
      </c>
      <c r="AA648" s="18">
        <v>3250</v>
      </c>
      <c r="AG648" s="18">
        <v>1760</v>
      </c>
      <c r="AJ648" s="18">
        <v>2401</v>
      </c>
      <c r="AK648" s="18">
        <v>3909</v>
      </c>
      <c r="AL648" s="18">
        <v>3351</v>
      </c>
      <c r="AO648" s="18">
        <v>6217</v>
      </c>
      <c r="AR648" s="18">
        <v>6875</v>
      </c>
      <c r="AU648" s="18">
        <v>1962</v>
      </c>
      <c r="AW648" s="18">
        <v>3930</v>
      </c>
      <c r="AZ648" s="18">
        <v>3051</v>
      </c>
      <c r="BA648" s="18">
        <v>5058</v>
      </c>
      <c r="BC648" s="18">
        <v>6660</v>
      </c>
      <c r="BJ648" s="18">
        <v>3690</v>
      </c>
      <c r="BK648" s="18">
        <v>2110</v>
      </c>
      <c r="BM648" s="18">
        <v>2271</v>
      </c>
      <c r="BQ648" s="18">
        <v>1536</v>
      </c>
      <c r="BR648" s="18">
        <v>904</v>
      </c>
      <c r="BS648" s="18">
        <v>5122</v>
      </c>
      <c r="BX648" s="18">
        <v>4239</v>
      </c>
      <c r="CA648" s="18">
        <v>2926</v>
      </c>
      <c r="CF648" s="18">
        <v>900</v>
      </c>
      <c r="CM648" s="18">
        <v>1538</v>
      </c>
      <c r="CU648" s="18">
        <v>3028</v>
      </c>
      <c r="CY648" s="18">
        <v>837</v>
      </c>
      <c r="DF648" s="18">
        <v>1996</v>
      </c>
      <c r="DJ648" s="18">
        <v>3023</v>
      </c>
      <c r="DK648" s="18">
        <v>7974</v>
      </c>
      <c r="DL648" s="18">
        <v>7981</v>
      </c>
      <c r="DN648" s="18">
        <v>8444</v>
      </c>
      <c r="DQ648" s="18">
        <v>2511</v>
      </c>
      <c r="DR648" s="18">
        <v>2119</v>
      </c>
      <c r="DS648" s="18">
        <v>2314</v>
      </c>
      <c r="DW648" s="18">
        <v>2232</v>
      </c>
      <c r="EA648" s="18">
        <v>981</v>
      </c>
      <c r="EG648" s="18">
        <v>2752</v>
      </c>
      <c r="EI648" s="18">
        <v>2031</v>
      </c>
      <c r="EL648" s="18">
        <v>1131</v>
      </c>
      <c r="EO648" s="18">
        <v>4814</v>
      </c>
      <c r="FA648" s="18">
        <v>1448</v>
      </c>
      <c r="FE648" s="18">
        <v>3471</v>
      </c>
      <c r="FF648" s="18">
        <v>8134</v>
      </c>
      <c r="FH648" s="18">
        <v>2083</v>
      </c>
      <c r="FK648" s="18">
        <v>1853</v>
      </c>
    </row>
    <row r="649" spans="1:168">
      <c r="A649" s="18">
        <v>1922</v>
      </c>
      <c r="F649" s="18">
        <v>6386</v>
      </c>
      <c r="H649" s="18">
        <v>9200</v>
      </c>
      <c r="I649" s="18">
        <v>4989</v>
      </c>
      <c r="L649" s="18">
        <v>7240</v>
      </c>
      <c r="T649" s="18">
        <v>2113</v>
      </c>
      <c r="U649" s="18">
        <v>1684</v>
      </c>
      <c r="Y649" s="18">
        <v>6416</v>
      </c>
      <c r="Z649" s="18">
        <v>15134</v>
      </c>
      <c r="AA649" s="18">
        <v>3327</v>
      </c>
      <c r="AG649" s="18">
        <v>1842</v>
      </c>
      <c r="AJ649" s="18">
        <v>2613</v>
      </c>
      <c r="AK649" s="18">
        <v>3761</v>
      </c>
      <c r="AL649" s="18">
        <v>3314</v>
      </c>
      <c r="AO649" s="18">
        <v>6729</v>
      </c>
      <c r="AR649" s="18">
        <v>7486</v>
      </c>
      <c r="AU649" s="18">
        <v>1982</v>
      </c>
      <c r="AW649" s="18">
        <v>4055</v>
      </c>
      <c r="AZ649" s="18">
        <v>3332</v>
      </c>
      <c r="BA649" s="18">
        <v>5939</v>
      </c>
      <c r="BC649" s="18">
        <v>7247</v>
      </c>
      <c r="BJ649" s="18">
        <v>3777</v>
      </c>
      <c r="BK649" s="18">
        <v>1971</v>
      </c>
      <c r="BM649" s="18">
        <v>2373</v>
      </c>
      <c r="BQ649" s="18">
        <v>1561</v>
      </c>
      <c r="BR649" s="18">
        <v>933</v>
      </c>
      <c r="BS649" s="18">
        <v>5255</v>
      </c>
      <c r="BX649" s="18">
        <v>4548</v>
      </c>
      <c r="CA649" s="18">
        <v>2882</v>
      </c>
      <c r="CF649" s="18">
        <v>820</v>
      </c>
      <c r="CM649" s="18">
        <v>1578</v>
      </c>
      <c r="CU649" s="18">
        <v>3050</v>
      </c>
      <c r="DF649" s="18">
        <v>2139</v>
      </c>
      <c r="DJ649" s="18">
        <v>2725</v>
      </c>
      <c r="DK649" s="18">
        <v>8276</v>
      </c>
      <c r="DL649" s="18">
        <v>8639</v>
      </c>
      <c r="DN649" s="18">
        <v>7972</v>
      </c>
      <c r="DQ649" s="18">
        <v>2544</v>
      </c>
      <c r="DR649" s="18">
        <v>2266</v>
      </c>
      <c r="DS649" s="18">
        <v>2543</v>
      </c>
      <c r="DW649" s="18">
        <v>2474</v>
      </c>
      <c r="EA649" s="18">
        <v>1091</v>
      </c>
      <c r="EG649" s="18">
        <v>3635</v>
      </c>
      <c r="EI649" s="18">
        <v>2099</v>
      </c>
      <c r="EL649" s="18">
        <v>1313</v>
      </c>
      <c r="EO649" s="18">
        <v>5159</v>
      </c>
      <c r="FA649" s="18">
        <v>1604</v>
      </c>
      <c r="FE649" s="18">
        <v>3803</v>
      </c>
      <c r="FF649" s="18">
        <v>8466</v>
      </c>
      <c r="FH649" s="18">
        <v>2256</v>
      </c>
      <c r="FK649" s="18">
        <v>1880</v>
      </c>
    </row>
    <row r="650" spans="1:168">
      <c r="A650" s="18">
        <v>1923</v>
      </c>
      <c r="F650" s="18">
        <v>6847</v>
      </c>
      <c r="H650" s="18">
        <v>9433</v>
      </c>
      <c r="I650" s="18">
        <v>4928</v>
      </c>
      <c r="L650" s="18">
        <v>7436</v>
      </c>
      <c r="T650" s="18">
        <v>2119</v>
      </c>
      <c r="U650" s="18">
        <v>1745</v>
      </c>
      <c r="Y650" s="18">
        <v>6725</v>
      </c>
      <c r="Z650" s="18">
        <v>15658</v>
      </c>
      <c r="AA650" s="18">
        <v>3936</v>
      </c>
      <c r="AG650" s="18">
        <v>1921</v>
      </c>
      <c r="AJ650" s="18">
        <v>2361</v>
      </c>
      <c r="AK650" s="18">
        <v>4032</v>
      </c>
      <c r="AL650" s="18">
        <v>3276</v>
      </c>
      <c r="AO650" s="18">
        <v>5554</v>
      </c>
      <c r="AR650" s="18">
        <v>8191</v>
      </c>
      <c r="AU650" s="18">
        <v>2001</v>
      </c>
      <c r="AW650" s="18">
        <v>4062</v>
      </c>
      <c r="AZ650" s="18">
        <v>3540</v>
      </c>
      <c r="BA650" s="18">
        <v>6175</v>
      </c>
      <c r="BC650" s="18">
        <v>7439</v>
      </c>
      <c r="BJ650" s="18">
        <v>3824</v>
      </c>
      <c r="BK650" s="18">
        <v>2145</v>
      </c>
      <c r="BM650" s="18">
        <v>2271</v>
      </c>
      <c r="BQ650" s="18">
        <v>1574</v>
      </c>
      <c r="BR650" s="18">
        <v>893</v>
      </c>
      <c r="BS650" s="18">
        <v>5207</v>
      </c>
      <c r="BX650" s="18">
        <v>4920</v>
      </c>
      <c r="CA650" s="18">
        <v>2847</v>
      </c>
      <c r="CF650" s="18">
        <v>871</v>
      </c>
      <c r="CM650" s="18">
        <v>1548</v>
      </c>
      <c r="CU650" s="18">
        <v>3105</v>
      </c>
      <c r="DF650" s="18">
        <v>2061</v>
      </c>
      <c r="DJ650" s="18">
        <v>2916</v>
      </c>
      <c r="DK650" s="18">
        <v>8340</v>
      </c>
      <c r="DL650" s="18">
        <v>9205</v>
      </c>
      <c r="DN650" s="18">
        <v>8471</v>
      </c>
      <c r="DQ650" s="18">
        <v>2566</v>
      </c>
      <c r="DR650" s="18">
        <v>2385</v>
      </c>
      <c r="DS650" s="18">
        <v>2341</v>
      </c>
      <c r="DW650" s="18">
        <v>2550</v>
      </c>
      <c r="EA650" s="18">
        <v>1179</v>
      </c>
      <c r="EG650" s="18">
        <v>3723</v>
      </c>
      <c r="EI650" s="18">
        <v>2152</v>
      </c>
      <c r="EL650" s="18">
        <v>1512</v>
      </c>
      <c r="EO650" s="18">
        <v>5324</v>
      </c>
      <c r="EZ650" s="18">
        <v>1242</v>
      </c>
      <c r="FA650" s="18">
        <v>1633</v>
      </c>
      <c r="FE650" s="18">
        <v>4041</v>
      </c>
      <c r="FF650" s="18">
        <v>9420</v>
      </c>
      <c r="FH650" s="18">
        <v>2365</v>
      </c>
      <c r="FK650" s="18">
        <v>1950</v>
      </c>
    </row>
    <row r="651" spans="1:168">
      <c r="A651" s="18">
        <v>1924</v>
      </c>
      <c r="F651" s="18">
        <v>7123</v>
      </c>
      <c r="H651" s="18">
        <v>9843</v>
      </c>
      <c r="I651" s="18">
        <v>5484</v>
      </c>
      <c r="L651" s="18">
        <v>7608</v>
      </c>
      <c r="P651" s="18">
        <v>1783</v>
      </c>
      <c r="T651" s="18">
        <v>2192</v>
      </c>
      <c r="U651" s="18">
        <v>1709</v>
      </c>
      <c r="Y651" s="18">
        <v>6727</v>
      </c>
      <c r="Z651" s="18">
        <v>16860</v>
      </c>
      <c r="AA651" s="18">
        <v>4167</v>
      </c>
      <c r="AG651" s="18">
        <v>1990</v>
      </c>
      <c r="AJ651" s="18">
        <v>2641</v>
      </c>
      <c r="AK651" s="18">
        <v>4411</v>
      </c>
      <c r="AL651" s="18">
        <v>3389</v>
      </c>
      <c r="AO651" s="18">
        <v>6462</v>
      </c>
      <c r="AR651" s="18">
        <v>8136</v>
      </c>
      <c r="AU651" s="18">
        <v>2021</v>
      </c>
      <c r="AW651" s="18">
        <v>4163</v>
      </c>
      <c r="AZ651" s="18">
        <v>3601</v>
      </c>
      <c r="BA651" s="18">
        <v>6876</v>
      </c>
      <c r="BC651" s="18">
        <v>7691</v>
      </c>
      <c r="BJ651" s="18">
        <v>3957</v>
      </c>
      <c r="BK651" s="18">
        <v>2296</v>
      </c>
      <c r="BM651" s="18">
        <v>2069</v>
      </c>
      <c r="BP651" s="18">
        <v>4653</v>
      </c>
      <c r="BQ651" s="18">
        <v>1636</v>
      </c>
      <c r="BR651" s="18">
        <v>928</v>
      </c>
      <c r="BS651" s="18">
        <v>5195</v>
      </c>
      <c r="BX651" s="18">
        <v>5008</v>
      </c>
      <c r="CA651" s="18">
        <v>2890</v>
      </c>
      <c r="CF651" s="18">
        <v>869</v>
      </c>
      <c r="CM651" s="18">
        <v>1638</v>
      </c>
      <c r="CU651" s="18">
        <v>3005</v>
      </c>
      <c r="DF651" s="18">
        <v>1969</v>
      </c>
      <c r="DJ651" s="18">
        <v>3043</v>
      </c>
      <c r="DK651" s="18">
        <v>8809</v>
      </c>
      <c r="DL651" s="18">
        <v>9048</v>
      </c>
      <c r="DN651" s="18">
        <v>8469</v>
      </c>
      <c r="DQ651" s="18">
        <v>2640</v>
      </c>
      <c r="DR651" s="18">
        <v>2568</v>
      </c>
      <c r="DS651" s="18">
        <v>2507</v>
      </c>
      <c r="DW651" s="18">
        <v>2425</v>
      </c>
      <c r="EA651" s="18">
        <v>1179</v>
      </c>
      <c r="EG651" s="18">
        <v>3642</v>
      </c>
      <c r="EI651" s="18">
        <v>2248</v>
      </c>
      <c r="EL651" s="18">
        <v>1916</v>
      </c>
      <c r="EO651" s="18">
        <v>5687</v>
      </c>
      <c r="EZ651" s="18">
        <v>1347</v>
      </c>
      <c r="FA651" s="18">
        <v>1753</v>
      </c>
      <c r="FE651" s="18">
        <v>4184</v>
      </c>
      <c r="FF651" s="18">
        <v>9525</v>
      </c>
      <c r="FH651" s="18">
        <v>2451</v>
      </c>
      <c r="FK651" s="18">
        <v>2060</v>
      </c>
      <c r="FL651" s="18">
        <v>3032</v>
      </c>
    </row>
    <row r="652" spans="1:168">
      <c r="A652" s="18">
        <v>1925</v>
      </c>
      <c r="F652" s="18">
        <v>6885</v>
      </c>
      <c r="H652" s="18">
        <v>10089</v>
      </c>
      <c r="I652" s="18">
        <v>5838</v>
      </c>
      <c r="L652" s="18">
        <v>7654</v>
      </c>
      <c r="P652" s="18">
        <v>2125</v>
      </c>
      <c r="T652" s="18">
        <v>2262</v>
      </c>
      <c r="U652" s="18">
        <v>1682</v>
      </c>
      <c r="Y652" s="18">
        <v>7341</v>
      </c>
      <c r="Z652" s="18">
        <v>17174</v>
      </c>
      <c r="AA652" s="18">
        <v>4276</v>
      </c>
      <c r="AG652" s="18">
        <v>1990</v>
      </c>
      <c r="AJ652" s="18">
        <v>2574</v>
      </c>
      <c r="AK652" s="18">
        <v>4886</v>
      </c>
      <c r="AL652" s="18">
        <v>3728</v>
      </c>
      <c r="AO652" s="18">
        <v>7134</v>
      </c>
      <c r="AR652" s="18">
        <v>7867</v>
      </c>
      <c r="AU652" s="18">
        <v>2042</v>
      </c>
      <c r="AW652" s="18">
        <v>4407</v>
      </c>
      <c r="AZ652" s="18">
        <v>3769</v>
      </c>
      <c r="BA652" s="18">
        <v>6854</v>
      </c>
      <c r="BC652" s="18">
        <v>8041</v>
      </c>
      <c r="BJ652" s="18">
        <v>4116</v>
      </c>
      <c r="BK652" s="18">
        <v>2229</v>
      </c>
      <c r="BM652" s="18">
        <v>2410</v>
      </c>
      <c r="BP652" s="18">
        <v>5546</v>
      </c>
      <c r="BQ652" s="18">
        <v>1648</v>
      </c>
      <c r="BR652" s="18">
        <v>929</v>
      </c>
      <c r="BS652" s="18">
        <v>5203</v>
      </c>
      <c r="BX652" s="18">
        <v>5305</v>
      </c>
      <c r="BY652" s="18">
        <v>1316</v>
      </c>
      <c r="CA652" s="18">
        <v>2967</v>
      </c>
      <c r="CF652" s="18">
        <v>862</v>
      </c>
      <c r="CM652" s="18">
        <v>1724</v>
      </c>
      <c r="CU652" s="18">
        <v>3143</v>
      </c>
      <c r="DF652" s="18">
        <v>2231</v>
      </c>
      <c r="DJ652" s="18">
        <v>3360</v>
      </c>
      <c r="DK652" s="18">
        <v>9053</v>
      </c>
      <c r="DL652" s="18">
        <v>8945</v>
      </c>
      <c r="DN652" s="18">
        <v>8714</v>
      </c>
      <c r="DQ652" s="18">
        <v>2663</v>
      </c>
      <c r="DR652" s="18">
        <v>2596</v>
      </c>
      <c r="DS652" s="18">
        <v>2479</v>
      </c>
      <c r="DW652" s="18">
        <v>2502</v>
      </c>
      <c r="EA652" s="18">
        <v>1189</v>
      </c>
      <c r="EG652" s="18">
        <v>4103</v>
      </c>
      <c r="EI652" s="18">
        <v>2044</v>
      </c>
      <c r="EL652" s="18">
        <v>2394</v>
      </c>
      <c r="EO652" s="18">
        <v>5817</v>
      </c>
      <c r="EZ652" s="18">
        <v>1490</v>
      </c>
      <c r="FA652" s="18">
        <v>1819</v>
      </c>
      <c r="FE652" s="18">
        <v>4136</v>
      </c>
      <c r="FF652" s="18">
        <v>9601</v>
      </c>
      <c r="FH652" s="18">
        <v>2582</v>
      </c>
      <c r="FK652" s="18">
        <v>2131</v>
      </c>
      <c r="FL652" s="18">
        <v>3232</v>
      </c>
    </row>
    <row r="653" spans="1:168">
      <c r="A653" s="18">
        <v>1926</v>
      </c>
      <c r="F653" s="18">
        <v>7016</v>
      </c>
      <c r="H653" s="18">
        <v>10124</v>
      </c>
      <c r="I653" s="18">
        <v>5918</v>
      </c>
      <c r="L653" s="18">
        <v>7847</v>
      </c>
      <c r="P653" s="18">
        <v>2156</v>
      </c>
      <c r="T653" s="18">
        <v>2276</v>
      </c>
      <c r="U653" s="18">
        <v>1683</v>
      </c>
      <c r="Y653" s="18">
        <v>7606</v>
      </c>
      <c r="Z653" s="18">
        <v>17492</v>
      </c>
      <c r="AA653" s="18">
        <v>4101</v>
      </c>
      <c r="AG653" s="18">
        <v>2126</v>
      </c>
      <c r="AJ653" s="18">
        <v>2786</v>
      </c>
      <c r="AK653" s="18">
        <v>4829</v>
      </c>
      <c r="AL653" s="18">
        <v>3540</v>
      </c>
      <c r="AO653" s="18">
        <v>7282</v>
      </c>
      <c r="AR653" s="18">
        <v>8261</v>
      </c>
      <c r="AU653" s="18">
        <v>2062</v>
      </c>
      <c r="AW653" s="18">
        <v>4319</v>
      </c>
      <c r="AZ653" s="18">
        <v>3872</v>
      </c>
      <c r="BA653" s="18">
        <v>6991</v>
      </c>
      <c r="BC653" s="18">
        <v>7715</v>
      </c>
      <c r="BJ653" s="18">
        <v>4193</v>
      </c>
      <c r="BK653" s="18">
        <v>2228</v>
      </c>
      <c r="BM653" s="18">
        <v>2349</v>
      </c>
      <c r="BP653" s="18">
        <v>5261</v>
      </c>
      <c r="BQ653" s="18">
        <v>1725</v>
      </c>
      <c r="BR653" s="18">
        <v>949</v>
      </c>
      <c r="BS653" s="18">
        <v>5200</v>
      </c>
      <c r="BX653" s="18">
        <v>5300</v>
      </c>
      <c r="CA653" s="18">
        <v>2945</v>
      </c>
      <c r="CF653" s="18">
        <v>887</v>
      </c>
      <c r="CM653" s="18">
        <v>1840</v>
      </c>
      <c r="CU653" s="18">
        <v>3281</v>
      </c>
      <c r="CY653" s="18">
        <v>958</v>
      </c>
      <c r="DF653" s="18">
        <v>2445</v>
      </c>
      <c r="DJ653" s="18">
        <v>2877</v>
      </c>
      <c r="DK653" s="18">
        <v>9641</v>
      </c>
      <c r="DL653" s="18">
        <v>8978</v>
      </c>
      <c r="DN653" s="18">
        <v>8077</v>
      </c>
      <c r="DQ653" s="18">
        <v>2665</v>
      </c>
      <c r="DR653" s="18">
        <v>2815</v>
      </c>
      <c r="DS653" s="18">
        <v>2554</v>
      </c>
      <c r="DW653" s="18">
        <v>2456</v>
      </c>
      <c r="EA653" s="18">
        <v>1299</v>
      </c>
      <c r="EG653" s="18">
        <v>3387</v>
      </c>
      <c r="EI653" s="18">
        <v>2362</v>
      </c>
      <c r="EL653" s="18">
        <v>2688</v>
      </c>
      <c r="EO653" s="18">
        <v>6100</v>
      </c>
      <c r="EZ653" s="18">
        <v>1718</v>
      </c>
      <c r="FA653" s="18">
        <v>1814</v>
      </c>
      <c r="FE653" s="18">
        <v>4469</v>
      </c>
      <c r="FF653" s="18">
        <v>10090</v>
      </c>
      <c r="FH653" s="18">
        <v>2734</v>
      </c>
      <c r="FK653" s="18">
        <v>2247</v>
      </c>
      <c r="FL653" s="18">
        <v>3316</v>
      </c>
    </row>
    <row r="654" spans="1:168">
      <c r="A654" s="18">
        <v>1927</v>
      </c>
      <c r="F654" s="18">
        <v>7300</v>
      </c>
      <c r="H654" s="18">
        <v>10072</v>
      </c>
      <c r="I654" s="18">
        <v>6078</v>
      </c>
      <c r="L654" s="18">
        <v>8076</v>
      </c>
      <c r="P654" s="18">
        <v>2054</v>
      </c>
      <c r="T654" s="18">
        <v>2416</v>
      </c>
      <c r="U654" s="18">
        <v>1769</v>
      </c>
      <c r="Y654" s="18">
        <v>8198</v>
      </c>
      <c r="Z654" s="18">
        <v>18576</v>
      </c>
      <c r="AA654" s="18">
        <v>3964</v>
      </c>
      <c r="AG654" s="18">
        <v>2258</v>
      </c>
      <c r="AJ654" s="18">
        <v>2529</v>
      </c>
      <c r="AK654" s="18">
        <v>5159</v>
      </c>
      <c r="AL654" s="18">
        <v>3502</v>
      </c>
      <c r="AO654" s="18">
        <v>7961</v>
      </c>
      <c r="AR654" s="18">
        <v>8369</v>
      </c>
      <c r="AU654" s="18">
        <v>2124</v>
      </c>
      <c r="AW654" s="18">
        <v>4684</v>
      </c>
      <c r="AZ654" s="18">
        <v>4140</v>
      </c>
      <c r="BA654" s="18">
        <v>6834</v>
      </c>
      <c r="BC654" s="18">
        <v>8307</v>
      </c>
      <c r="BJ654" s="18">
        <v>4271</v>
      </c>
      <c r="BK654" s="18">
        <v>2350</v>
      </c>
      <c r="BM654" s="18">
        <v>2550</v>
      </c>
      <c r="BP654" s="18">
        <v>5444</v>
      </c>
      <c r="BQ654" s="18">
        <v>1812</v>
      </c>
      <c r="BR654" s="18">
        <v>940</v>
      </c>
      <c r="BS654" s="18">
        <v>5365</v>
      </c>
      <c r="BX654" s="18">
        <v>5159</v>
      </c>
      <c r="CA654" s="18">
        <v>2942</v>
      </c>
      <c r="CF654" s="18">
        <v>917</v>
      </c>
      <c r="CM654" s="18">
        <v>1833</v>
      </c>
      <c r="CU654" s="18">
        <v>3084</v>
      </c>
      <c r="DF654" s="18">
        <v>2324</v>
      </c>
      <c r="DJ654" s="18">
        <v>2891</v>
      </c>
      <c r="DK654" s="18">
        <v>9905</v>
      </c>
      <c r="DL654" s="18">
        <v>9437</v>
      </c>
      <c r="DN654" s="18">
        <v>7711</v>
      </c>
      <c r="DQ654" s="18">
        <v>2679</v>
      </c>
      <c r="DR654" s="18">
        <v>2821</v>
      </c>
      <c r="DS654" s="18">
        <v>2559</v>
      </c>
      <c r="DW654" s="18">
        <v>2851</v>
      </c>
      <c r="EA654" s="18">
        <v>1296</v>
      </c>
      <c r="EG654" s="18">
        <v>2505</v>
      </c>
      <c r="EI654" s="18">
        <v>2046</v>
      </c>
      <c r="EL654" s="18">
        <v>2800</v>
      </c>
      <c r="EO654" s="18">
        <v>6298</v>
      </c>
      <c r="EZ654" s="18">
        <v>1551</v>
      </c>
      <c r="FA654" s="18">
        <v>1781</v>
      </c>
      <c r="FE654" s="18">
        <v>4992</v>
      </c>
      <c r="FF654" s="18">
        <v>10050</v>
      </c>
      <c r="FH654" s="18">
        <v>2777</v>
      </c>
      <c r="FK654" s="18">
        <v>2180</v>
      </c>
      <c r="FL654" s="18">
        <v>3381</v>
      </c>
    </row>
    <row r="655" spans="1:168">
      <c r="A655" s="18">
        <v>1928</v>
      </c>
      <c r="F655" s="18">
        <v>7538</v>
      </c>
      <c r="H655" s="18">
        <v>9905</v>
      </c>
      <c r="I655" s="18">
        <v>6341</v>
      </c>
      <c r="L655" s="18">
        <v>8431</v>
      </c>
      <c r="P655" s="18">
        <v>2107</v>
      </c>
      <c r="T655" s="18">
        <v>2486</v>
      </c>
      <c r="U655" s="18">
        <v>1933</v>
      </c>
      <c r="Y655" s="18">
        <v>8747</v>
      </c>
      <c r="Z655" s="18">
        <v>19490</v>
      </c>
      <c r="AA655" s="18">
        <v>4891</v>
      </c>
      <c r="AG655" s="18">
        <v>2363</v>
      </c>
      <c r="AJ655" s="18">
        <v>2605</v>
      </c>
      <c r="AK655" s="18">
        <v>5582</v>
      </c>
      <c r="AL655" s="18">
        <v>3314</v>
      </c>
      <c r="AO655" s="18">
        <v>8262</v>
      </c>
      <c r="AR655" s="18">
        <v>8599</v>
      </c>
      <c r="AU655" s="18">
        <v>2188</v>
      </c>
      <c r="AW655" s="18">
        <v>4622</v>
      </c>
      <c r="AZ655" s="18">
        <v>4383</v>
      </c>
      <c r="BA655" s="18">
        <v>7290</v>
      </c>
      <c r="BC655" s="18">
        <v>8373</v>
      </c>
      <c r="BJ655" s="18">
        <v>4298</v>
      </c>
      <c r="BK655" s="18">
        <v>2377</v>
      </c>
      <c r="BM655" s="18">
        <v>2805</v>
      </c>
      <c r="BP655" s="18">
        <v>5876</v>
      </c>
      <c r="BQ655" s="18">
        <v>1856</v>
      </c>
      <c r="BR655" s="18">
        <v>940</v>
      </c>
      <c r="BS655" s="18">
        <v>5535</v>
      </c>
      <c r="BX655" s="18">
        <v>5435</v>
      </c>
      <c r="CA655" s="18">
        <v>3135</v>
      </c>
      <c r="CF655" s="18">
        <v>916</v>
      </c>
      <c r="CM655" s="18">
        <v>1826</v>
      </c>
      <c r="CU655" s="18">
        <v>3053</v>
      </c>
      <c r="DF655" s="18">
        <v>2581</v>
      </c>
      <c r="DJ655" s="18">
        <v>3661</v>
      </c>
      <c r="DK655" s="18">
        <v>10292</v>
      </c>
      <c r="DL655" s="18">
        <v>9907</v>
      </c>
      <c r="DN655" s="18">
        <v>8465</v>
      </c>
      <c r="DQ655" s="18">
        <v>2711</v>
      </c>
      <c r="DR655" s="18">
        <v>2957</v>
      </c>
      <c r="DS655" s="18">
        <v>2607</v>
      </c>
      <c r="DW655" s="18">
        <v>2544</v>
      </c>
      <c r="EA655" s="18">
        <v>1258</v>
      </c>
      <c r="EG655" s="18">
        <v>2976</v>
      </c>
      <c r="EI655" s="18">
        <v>2330</v>
      </c>
      <c r="EL655" s="18">
        <v>2945</v>
      </c>
      <c r="EO655" s="18">
        <v>6478</v>
      </c>
      <c r="EZ655" s="18">
        <v>1692</v>
      </c>
      <c r="FA655" s="18">
        <v>1794</v>
      </c>
      <c r="FE655" s="18">
        <v>5087</v>
      </c>
      <c r="FF655" s="18">
        <v>10040</v>
      </c>
      <c r="FH655" s="18">
        <v>3232</v>
      </c>
      <c r="FK655" s="18">
        <v>2338</v>
      </c>
      <c r="FL655" s="18">
        <v>3638</v>
      </c>
    </row>
    <row r="656" spans="1:168">
      <c r="A656" s="18">
        <v>1929</v>
      </c>
      <c r="D656" s="18">
        <v>1651</v>
      </c>
      <c r="F656" s="18">
        <v>7671</v>
      </c>
      <c r="H656" s="18">
        <v>9562</v>
      </c>
      <c r="I656" s="18">
        <v>6413</v>
      </c>
      <c r="L656" s="18">
        <v>8291</v>
      </c>
      <c r="P656" s="18">
        <v>2132</v>
      </c>
      <c r="T656" s="18">
        <v>2560</v>
      </c>
      <c r="U656" s="18">
        <v>1899</v>
      </c>
      <c r="Y656" s="18">
        <v>8568</v>
      </c>
      <c r="Z656" s="18">
        <v>20148</v>
      </c>
      <c r="AA656" s="18">
        <v>4953</v>
      </c>
      <c r="AB656" s="18">
        <v>800</v>
      </c>
      <c r="AG656" s="18">
        <v>2386</v>
      </c>
      <c r="AJ656" s="18">
        <v>2445</v>
      </c>
      <c r="AK656" s="18">
        <v>5704</v>
      </c>
      <c r="AL656" s="18">
        <v>3653</v>
      </c>
      <c r="AO656" s="18">
        <v>8184</v>
      </c>
      <c r="AR656" s="18">
        <v>9119</v>
      </c>
      <c r="AU656" s="18">
        <v>2253</v>
      </c>
      <c r="AW656" s="18">
        <v>4938</v>
      </c>
      <c r="AZ656" s="18">
        <v>4398</v>
      </c>
      <c r="BA656" s="18">
        <v>7748</v>
      </c>
      <c r="BC656" s="18">
        <v>8601</v>
      </c>
      <c r="BJ656" s="18">
        <v>4505</v>
      </c>
      <c r="BK656" s="18">
        <v>2626</v>
      </c>
      <c r="BM656" s="18">
        <v>2718</v>
      </c>
      <c r="BP656" s="18">
        <v>6024</v>
      </c>
      <c r="BQ656" s="18">
        <v>1875</v>
      </c>
      <c r="BR656" s="18">
        <v>969</v>
      </c>
      <c r="BS656" s="18">
        <v>5711</v>
      </c>
      <c r="BX656" s="18">
        <v>5663</v>
      </c>
      <c r="BY656" s="18">
        <v>1362</v>
      </c>
      <c r="CA656" s="18">
        <v>3188</v>
      </c>
      <c r="CF656" s="18">
        <v>861</v>
      </c>
      <c r="CM656" s="18">
        <v>1940</v>
      </c>
      <c r="CU656" s="18">
        <v>2886</v>
      </c>
      <c r="DF656" s="18">
        <v>3125</v>
      </c>
      <c r="DJ656" s="18">
        <v>4030</v>
      </c>
      <c r="DK656" s="18">
        <v>10237</v>
      </c>
      <c r="DL656" s="18">
        <v>10548</v>
      </c>
      <c r="DN656" s="18">
        <v>8665</v>
      </c>
      <c r="DQ656" s="18">
        <v>2760</v>
      </c>
      <c r="DR656" s="18">
        <v>3215</v>
      </c>
      <c r="DS656" s="18">
        <v>2646</v>
      </c>
      <c r="DT656" s="18">
        <v>4119</v>
      </c>
      <c r="DW656" s="18">
        <v>2786</v>
      </c>
      <c r="EA656" s="18">
        <v>1326</v>
      </c>
      <c r="EG656" s="18">
        <v>4190</v>
      </c>
      <c r="EI656" s="18">
        <v>2300</v>
      </c>
      <c r="EL656" s="18">
        <v>2979</v>
      </c>
      <c r="EO656" s="18">
        <v>6864</v>
      </c>
      <c r="EU656" s="18">
        <v>1107</v>
      </c>
      <c r="EZ656" s="18">
        <v>1931</v>
      </c>
      <c r="FA656" s="18">
        <v>1848</v>
      </c>
      <c r="FE656" s="18">
        <v>5040</v>
      </c>
      <c r="FF656" s="18">
        <v>10543</v>
      </c>
      <c r="FH656" s="18">
        <v>3319</v>
      </c>
      <c r="FK656" s="18">
        <v>2427</v>
      </c>
      <c r="FL656" s="18">
        <v>3553</v>
      </c>
    </row>
    <row r="657" spans="1:168">
      <c r="A657" s="18">
        <v>1930</v>
      </c>
      <c r="F657" s="18">
        <v>7166</v>
      </c>
      <c r="H657" s="18">
        <v>8554</v>
      </c>
      <c r="I657" s="18">
        <v>6217</v>
      </c>
      <c r="L657" s="18">
        <v>8167</v>
      </c>
      <c r="P657" s="18">
        <v>2214</v>
      </c>
      <c r="T657" s="18">
        <v>2407</v>
      </c>
      <c r="U657" s="18">
        <v>1750</v>
      </c>
      <c r="Y657" s="18">
        <v>8137</v>
      </c>
      <c r="Z657" s="18">
        <v>19812</v>
      </c>
      <c r="AA657" s="18">
        <v>4252</v>
      </c>
      <c r="AB657" s="18">
        <v>807</v>
      </c>
      <c r="AG657" s="18">
        <v>2338</v>
      </c>
      <c r="AJ657" s="18">
        <v>2513</v>
      </c>
      <c r="AK657" s="18">
        <v>5486</v>
      </c>
      <c r="AL657" s="18">
        <v>3464</v>
      </c>
      <c r="AO657" s="18">
        <v>8027</v>
      </c>
      <c r="AR657" s="18">
        <v>9596</v>
      </c>
      <c r="AU657" s="18">
        <v>2276</v>
      </c>
      <c r="AW657" s="18">
        <v>4642</v>
      </c>
      <c r="AZ657" s="18">
        <v>4316</v>
      </c>
      <c r="BA657" s="18">
        <v>7455</v>
      </c>
      <c r="BC657" s="18">
        <v>8504</v>
      </c>
      <c r="BJ657" s="18">
        <v>4344</v>
      </c>
      <c r="BK657" s="18">
        <v>2711</v>
      </c>
      <c r="BM657" s="18">
        <v>2834</v>
      </c>
      <c r="BP657" s="18">
        <v>5849</v>
      </c>
      <c r="BQ657" s="18">
        <v>1876</v>
      </c>
      <c r="BR657" s="18">
        <v>966</v>
      </c>
      <c r="BS657" s="18">
        <v>5859</v>
      </c>
      <c r="BX657" s="18">
        <v>5363</v>
      </c>
      <c r="CA657" s="18">
        <v>2912</v>
      </c>
      <c r="CF657" s="18">
        <v>808</v>
      </c>
      <c r="CM657" s="18">
        <v>1838</v>
      </c>
      <c r="CU657" s="18">
        <v>2659</v>
      </c>
      <c r="DF657" s="18">
        <v>3038</v>
      </c>
      <c r="DJ657" s="18">
        <v>3258</v>
      </c>
      <c r="DK657" s="18">
        <v>10081</v>
      </c>
      <c r="DL657" s="18">
        <v>10929</v>
      </c>
      <c r="DN657" s="18">
        <v>8168</v>
      </c>
      <c r="DQ657" s="18">
        <v>2614</v>
      </c>
      <c r="DR657" s="18">
        <v>2803</v>
      </c>
      <c r="DS657" s="18">
        <v>2588</v>
      </c>
      <c r="DT657" s="18">
        <v>3879</v>
      </c>
      <c r="DW657" s="18">
        <v>2718</v>
      </c>
      <c r="EA657" s="18">
        <v>1306</v>
      </c>
      <c r="EG657" s="18">
        <v>3845</v>
      </c>
      <c r="EI657" s="18">
        <v>2309</v>
      </c>
      <c r="EL657" s="18">
        <v>3114</v>
      </c>
      <c r="EO657" s="18">
        <v>7159</v>
      </c>
      <c r="EZ657" s="18">
        <v>1989</v>
      </c>
      <c r="FA657" s="18">
        <v>1876</v>
      </c>
      <c r="FE657" s="18">
        <v>5848</v>
      </c>
      <c r="FF657" s="18">
        <v>9490</v>
      </c>
      <c r="FH657" s="18">
        <v>3298</v>
      </c>
      <c r="FK657" s="18">
        <v>2345</v>
      </c>
      <c r="FL657" s="18">
        <v>3353</v>
      </c>
    </row>
    <row r="658" spans="1:168">
      <c r="A658" s="18">
        <v>1931</v>
      </c>
      <c r="F658" s="18">
        <v>6520</v>
      </c>
      <c r="H658" s="18">
        <v>7910</v>
      </c>
      <c r="I658" s="18">
        <v>5700</v>
      </c>
      <c r="L658" s="18">
        <v>7973</v>
      </c>
      <c r="P658" s="18">
        <v>2234</v>
      </c>
      <c r="T658" s="18">
        <v>2153</v>
      </c>
      <c r="U658" s="18">
        <v>1676</v>
      </c>
      <c r="Y658" s="18">
        <v>6772</v>
      </c>
      <c r="Z658" s="18">
        <v>19685</v>
      </c>
      <c r="AA658" s="18">
        <v>3404</v>
      </c>
      <c r="AB658" s="18">
        <v>810</v>
      </c>
      <c r="AG658" s="18">
        <v>2296</v>
      </c>
      <c r="AJ658" s="18">
        <v>2434</v>
      </c>
      <c r="AK658" s="18">
        <v>5266</v>
      </c>
      <c r="AL658" s="18">
        <v>2561</v>
      </c>
      <c r="AO658" s="18">
        <v>7376</v>
      </c>
      <c r="AR658" s="18">
        <v>9630</v>
      </c>
      <c r="AU658" s="18">
        <v>2230</v>
      </c>
      <c r="AW658" s="18">
        <v>4480</v>
      </c>
      <c r="AZ658" s="18">
        <v>4178</v>
      </c>
      <c r="BA658" s="18">
        <v>6967</v>
      </c>
      <c r="BC658" s="18">
        <v>8031</v>
      </c>
      <c r="BJ658" s="18">
        <v>4106</v>
      </c>
      <c r="BK658" s="18">
        <v>2473</v>
      </c>
      <c r="BM658" s="18">
        <v>2835</v>
      </c>
      <c r="BP658" s="18">
        <v>5519</v>
      </c>
      <c r="BQ658" s="18">
        <v>1728</v>
      </c>
      <c r="BR658" s="18">
        <v>946</v>
      </c>
      <c r="BS658" s="18">
        <v>6010</v>
      </c>
      <c r="BX658" s="18">
        <v>5257</v>
      </c>
      <c r="CA658" s="18">
        <v>2891</v>
      </c>
      <c r="CF658" s="18">
        <v>806</v>
      </c>
      <c r="CM658" s="18">
        <v>1747</v>
      </c>
      <c r="CU658" s="18">
        <v>2701</v>
      </c>
      <c r="CY658" s="18">
        <v>1063</v>
      </c>
      <c r="DF658" s="18">
        <v>2876</v>
      </c>
      <c r="DJ658" s="18">
        <v>3004</v>
      </c>
      <c r="DK658" s="18">
        <v>9330</v>
      </c>
      <c r="DL658" s="18">
        <v>10014</v>
      </c>
      <c r="DN658" s="18">
        <v>7369</v>
      </c>
      <c r="DQ658" s="18">
        <v>2525</v>
      </c>
      <c r="DR658" s="18">
        <v>2535</v>
      </c>
      <c r="DS658" s="18">
        <v>2548</v>
      </c>
      <c r="DT658" s="18">
        <v>3547</v>
      </c>
      <c r="DW658" s="18">
        <v>2823</v>
      </c>
      <c r="EA658" s="18">
        <v>1328</v>
      </c>
      <c r="EG658" s="18">
        <v>2832</v>
      </c>
      <c r="EI658" s="18">
        <v>2041</v>
      </c>
      <c r="EL658" s="18">
        <v>3142</v>
      </c>
      <c r="EO658" s="18">
        <v>6976</v>
      </c>
      <c r="EZ658" s="18">
        <v>2073</v>
      </c>
      <c r="FA658" s="18">
        <v>1853</v>
      </c>
      <c r="FE658" s="18">
        <v>4754</v>
      </c>
      <c r="FF658" s="18">
        <v>8864</v>
      </c>
      <c r="FH658" s="18">
        <v>3276</v>
      </c>
      <c r="FK658" s="18">
        <v>2243</v>
      </c>
      <c r="FL658" s="18">
        <v>3167</v>
      </c>
    </row>
    <row r="659" spans="1:168">
      <c r="A659" s="18">
        <v>1932</v>
      </c>
      <c r="F659" s="18">
        <v>6186</v>
      </c>
      <c r="H659" s="18">
        <v>8292</v>
      </c>
      <c r="I659" s="18">
        <v>5097</v>
      </c>
      <c r="L659" s="18">
        <v>7558</v>
      </c>
      <c r="P659" s="18">
        <v>2118</v>
      </c>
      <c r="T659" s="18">
        <v>1983</v>
      </c>
      <c r="U659" s="18">
        <v>1700</v>
      </c>
      <c r="Y659" s="18">
        <v>6210</v>
      </c>
      <c r="Z659" s="18">
        <v>18343</v>
      </c>
      <c r="AA659" s="18">
        <v>2573</v>
      </c>
      <c r="AB659" s="18">
        <v>829</v>
      </c>
      <c r="AG659" s="18">
        <v>2396</v>
      </c>
      <c r="AJ659" s="18">
        <v>2197</v>
      </c>
      <c r="AK659" s="18">
        <v>5024</v>
      </c>
      <c r="AL659" s="18">
        <v>2372</v>
      </c>
      <c r="AO659" s="18">
        <v>6791</v>
      </c>
      <c r="AR659" s="18">
        <v>9288</v>
      </c>
      <c r="AU659" s="18">
        <v>2186</v>
      </c>
      <c r="AW659" s="18">
        <v>4562</v>
      </c>
      <c r="AZ659" s="18">
        <v>4128</v>
      </c>
      <c r="BA659" s="18">
        <v>6513</v>
      </c>
      <c r="BC659" s="18">
        <v>8047</v>
      </c>
      <c r="BJ659" s="18">
        <v>4403</v>
      </c>
      <c r="BK659" s="18">
        <v>2107</v>
      </c>
      <c r="BM659" s="18">
        <v>2489</v>
      </c>
      <c r="BP659" s="18">
        <v>5335</v>
      </c>
      <c r="BQ659" s="18">
        <v>1631</v>
      </c>
      <c r="BR659" s="18">
        <v>944</v>
      </c>
      <c r="BS659" s="18">
        <v>5834</v>
      </c>
      <c r="BX659" s="18">
        <v>5331</v>
      </c>
      <c r="CA659" s="18">
        <v>3087</v>
      </c>
      <c r="CF659" s="18">
        <v>800</v>
      </c>
      <c r="CM659" s="18">
        <v>1657</v>
      </c>
      <c r="CU659" s="18">
        <v>2251</v>
      </c>
      <c r="DF659" s="18">
        <v>2594</v>
      </c>
      <c r="DJ659" s="18">
        <v>2703</v>
      </c>
      <c r="DK659" s="18">
        <v>9061</v>
      </c>
      <c r="DL659" s="18">
        <v>10445</v>
      </c>
      <c r="DN659" s="18">
        <v>7126</v>
      </c>
      <c r="DQ659" s="18">
        <v>2503</v>
      </c>
      <c r="DR659" s="18">
        <v>2398</v>
      </c>
      <c r="DS659" s="18">
        <v>2599</v>
      </c>
      <c r="DT659" s="18">
        <v>3224</v>
      </c>
      <c r="DW659" s="18">
        <v>2842</v>
      </c>
      <c r="EA659" s="18">
        <v>1203</v>
      </c>
      <c r="EG659" s="18">
        <v>2465</v>
      </c>
      <c r="EI659" s="18">
        <v>1818</v>
      </c>
      <c r="EL659" s="18">
        <v>3093</v>
      </c>
      <c r="EO659" s="18">
        <v>6703</v>
      </c>
      <c r="EZ659" s="18">
        <v>1918</v>
      </c>
      <c r="FA659" s="18">
        <v>1917</v>
      </c>
      <c r="FE659" s="18">
        <v>4374</v>
      </c>
      <c r="FF659" s="18">
        <v>7525</v>
      </c>
      <c r="FH659" s="18">
        <v>2972</v>
      </c>
      <c r="FK659" s="18">
        <v>2006</v>
      </c>
      <c r="FL659" s="18">
        <v>3047</v>
      </c>
    </row>
    <row r="660" spans="1:168">
      <c r="A660" s="18">
        <v>1933</v>
      </c>
      <c r="F660" s="18">
        <v>6361</v>
      </c>
      <c r="H660" s="18">
        <v>8798</v>
      </c>
      <c r="I660" s="18">
        <v>4912</v>
      </c>
      <c r="L660" s="18">
        <v>7678</v>
      </c>
      <c r="P660" s="18">
        <v>2265</v>
      </c>
      <c r="T660" s="18">
        <v>2062</v>
      </c>
      <c r="U660" s="18">
        <v>1796</v>
      </c>
      <c r="Y660" s="18">
        <v>5701</v>
      </c>
      <c r="Z660" s="18">
        <v>18799</v>
      </c>
      <c r="AA660" s="18">
        <v>3155</v>
      </c>
      <c r="AB660" s="18">
        <v>736</v>
      </c>
      <c r="AG660" s="18">
        <v>2501</v>
      </c>
      <c r="AJ660" s="18">
        <v>2566</v>
      </c>
      <c r="AK660" s="18">
        <v>4784</v>
      </c>
      <c r="AL660" s="18">
        <v>2259</v>
      </c>
      <c r="AO660" s="18">
        <v>7183</v>
      </c>
      <c r="AR660" s="18">
        <v>9506</v>
      </c>
      <c r="AU660" s="18">
        <v>2186</v>
      </c>
      <c r="AW660" s="18">
        <v>4366</v>
      </c>
      <c r="AZ660" s="18">
        <v>4374</v>
      </c>
      <c r="BA660" s="18">
        <v>6974</v>
      </c>
      <c r="BC660" s="18">
        <v>8248</v>
      </c>
      <c r="BJ660" s="18">
        <v>4607</v>
      </c>
      <c r="BK660" s="18">
        <v>2072</v>
      </c>
      <c r="BM660" s="18">
        <v>2289</v>
      </c>
      <c r="BP660" s="18">
        <v>5776</v>
      </c>
      <c r="BQ660" s="18">
        <v>1618</v>
      </c>
      <c r="BR660" s="18">
        <v>931</v>
      </c>
      <c r="BS660" s="18">
        <v>5663</v>
      </c>
      <c r="BX660" s="18">
        <v>5229</v>
      </c>
      <c r="BY660" s="18">
        <v>1408</v>
      </c>
      <c r="CA660" s="18">
        <v>3340</v>
      </c>
      <c r="CF660" s="18">
        <v>960</v>
      </c>
      <c r="CM660" s="18">
        <v>1671</v>
      </c>
      <c r="CU660" s="18">
        <v>2466</v>
      </c>
      <c r="DF660" s="18">
        <v>2674</v>
      </c>
      <c r="DJ660" s="18">
        <v>3352</v>
      </c>
      <c r="DK660" s="18">
        <v>8919</v>
      </c>
      <c r="DL660" s="18">
        <v>10647</v>
      </c>
      <c r="DN660" s="18">
        <v>7535</v>
      </c>
      <c r="DQ660" s="18">
        <v>2506</v>
      </c>
      <c r="DR660" s="18">
        <v>2626</v>
      </c>
      <c r="DS660" s="18">
        <v>2563</v>
      </c>
      <c r="DT660" s="18">
        <v>3092</v>
      </c>
      <c r="DW660" s="18">
        <v>2997</v>
      </c>
      <c r="EA660" s="18">
        <v>1211</v>
      </c>
      <c r="EG660" s="18">
        <v>3486</v>
      </c>
      <c r="EI660" s="18">
        <v>2037</v>
      </c>
      <c r="EL660" s="18">
        <v>3210</v>
      </c>
      <c r="EO660" s="18">
        <v>6814</v>
      </c>
      <c r="EZ660" s="18">
        <v>2136</v>
      </c>
      <c r="FA660" s="18">
        <v>1817</v>
      </c>
      <c r="FE660" s="18">
        <v>4041</v>
      </c>
      <c r="FF660" s="18">
        <v>7270</v>
      </c>
      <c r="FH660" s="18">
        <v>3298</v>
      </c>
      <c r="FK660" s="18">
        <v>2040</v>
      </c>
      <c r="FL660" s="18">
        <v>3376</v>
      </c>
    </row>
    <row r="661" spans="1:168">
      <c r="A661" s="18">
        <v>1934</v>
      </c>
      <c r="F661" s="18">
        <v>6754</v>
      </c>
      <c r="H661" s="18">
        <v>9193</v>
      </c>
      <c r="I661" s="18">
        <v>4944</v>
      </c>
      <c r="L661" s="18">
        <v>7585</v>
      </c>
      <c r="P661" s="18">
        <v>2045</v>
      </c>
      <c r="T661" s="18">
        <v>2215</v>
      </c>
      <c r="U661" s="18">
        <v>1907</v>
      </c>
      <c r="Y661" s="18">
        <v>6243</v>
      </c>
      <c r="Z661" s="18">
        <v>18866</v>
      </c>
      <c r="AA661" s="18">
        <v>3722</v>
      </c>
      <c r="AB661" s="18">
        <v>747</v>
      </c>
      <c r="AG661" s="18">
        <v>2420</v>
      </c>
      <c r="AJ661" s="18">
        <v>2221</v>
      </c>
      <c r="AK661" s="18">
        <v>4580</v>
      </c>
      <c r="AL661" s="18">
        <v>2448</v>
      </c>
      <c r="AO661" s="18">
        <v>7794</v>
      </c>
      <c r="AR661" s="18">
        <v>9706</v>
      </c>
      <c r="AU661" s="18">
        <v>2186</v>
      </c>
      <c r="AW661" s="18">
        <v>4475</v>
      </c>
      <c r="AZ661" s="18">
        <v>4838</v>
      </c>
      <c r="BA661" s="18">
        <v>6896</v>
      </c>
      <c r="BC661" s="18">
        <v>8764</v>
      </c>
      <c r="BJ661" s="18">
        <v>4652</v>
      </c>
      <c r="BK661" s="18">
        <v>2308</v>
      </c>
      <c r="BM661" s="18">
        <v>2195</v>
      </c>
      <c r="BP661" s="18">
        <v>5766</v>
      </c>
      <c r="BQ661" s="18">
        <v>1614</v>
      </c>
      <c r="BR661" s="18">
        <v>927</v>
      </c>
      <c r="BS661" s="18">
        <v>5828</v>
      </c>
      <c r="BX661" s="18">
        <v>5174</v>
      </c>
      <c r="CA661" s="18">
        <v>3302</v>
      </c>
      <c r="CF661" s="18">
        <v>952</v>
      </c>
      <c r="CM661" s="18">
        <v>1830</v>
      </c>
      <c r="CU661" s="18">
        <v>2590</v>
      </c>
      <c r="DF661" s="18">
        <v>2860</v>
      </c>
      <c r="DJ661" s="18">
        <v>3000</v>
      </c>
      <c r="DK661" s="18">
        <v>8646</v>
      </c>
      <c r="DL661" s="18">
        <v>10962</v>
      </c>
      <c r="DN661" s="18">
        <v>7851</v>
      </c>
      <c r="DQ661" s="18">
        <v>2533</v>
      </c>
      <c r="DR661" s="18">
        <v>2933</v>
      </c>
      <c r="DS661" s="18">
        <v>2526</v>
      </c>
      <c r="DT661" s="18">
        <v>3100</v>
      </c>
      <c r="DW661" s="18">
        <v>3087</v>
      </c>
      <c r="EA661" s="18">
        <v>1222</v>
      </c>
      <c r="EG661" s="18">
        <v>4113</v>
      </c>
      <c r="EI661" s="18">
        <v>2076</v>
      </c>
      <c r="EL661" s="18">
        <v>3504</v>
      </c>
      <c r="EO661" s="18">
        <v>7255</v>
      </c>
      <c r="EZ661" s="18">
        <v>2151</v>
      </c>
      <c r="FA661" s="18">
        <v>1867</v>
      </c>
      <c r="FE661" s="18">
        <v>4612</v>
      </c>
      <c r="FF661" s="18">
        <v>7876</v>
      </c>
      <c r="FH661" s="18">
        <v>3428</v>
      </c>
      <c r="FK661" s="18">
        <v>2087</v>
      </c>
      <c r="FL661" s="18">
        <v>3742</v>
      </c>
    </row>
    <row r="662" spans="1:168">
      <c r="A662" s="18">
        <v>1935</v>
      </c>
      <c r="F662" s="18">
        <v>6938</v>
      </c>
      <c r="H662" s="18">
        <v>9661</v>
      </c>
      <c r="I662" s="18">
        <v>5040</v>
      </c>
      <c r="L662" s="18">
        <v>8029</v>
      </c>
      <c r="P662" s="18">
        <v>2172</v>
      </c>
      <c r="T662" s="18">
        <v>2293</v>
      </c>
      <c r="U662" s="18">
        <v>1920</v>
      </c>
      <c r="Y662" s="18">
        <v>6682</v>
      </c>
      <c r="Z662" s="18">
        <v>17960</v>
      </c>
      <c r="AA662" s="18">
        <v>3933</v>
      </c>
      <c r="AB662" s="18">
        <v>804</v>
      </c>
      <c r="AG662" s="18">
        <v>2659</v>
      </c>
      <c r="AJ662" s="18">
        <v>2361</v>
      </c>
      <c r="AK662" s="18">
        <v>4518</v>
      </c>
      <c r="AL662" s="18">
        <v>2636</v>
      </c>
      <c r="AO662" s="18">
        <v>8322</v>
      </c>
      <c r="AR662" s="18">
        <v>9846</v>
      </c>
      <c r="AU662" s="18">
        <v>2186</v>
      </c>
      <c r="AW662" s="18">
        <v>4504</v>
      </c>
      <c r="AZ662" s="18">
        <v>5007</v>
      </c>
      <c r="BA662" s="18">
        <v>6722</v>
      </c>
      <c r="BC662" s="18">
        <v>9064</v>
      </c>
      <c r="BJ662" s="18">
        <v>4771</v>
      </c>
      <c r="BK662" s="18">
        <v>2613</v>
      </c>
      <c r="BM662" s="18">
        <v>2057</v>
      </c>
      <c r="BP662" s="18">
        <v>6013</v>
      </c>
      <c r="BQ662" s="18">
        <v>1628</v>
      </c>
      <c r="BR662" s="18">
        <v>906</v>
      </c>
      <c r="BS662" s="18">
        <v>5998</v>
      </c>
      <c r="BX662" s="18">
        <v>5410</v>
      </c>
      <c r="CA662" s="18">
        <v>3337</v>
      </c>
      <c r="CF662" s="18">
        <v>1030</v>
      </c>
      <c r="CM662" s="18">
        <v>1720</v>
      </c>
      <c r="CU662" s="18">
        <v>2738</v>
      </c>
      <c r="DF662" s="18">
        <v>2534</v>
      </c>
      <c r="DJ662" s="18">
        <v>2965</v>
      </c>
      <c r="DK662" s="18">
        <v>8870</v>
      </c>
      <c r="DL662" s="18">
        <v>11449</v>
      </c>
      <c r="DN662" s="18">
        <v>8167</v>
      </c>
      <c r="DQ662" s="18">
        <v>2724</v>
      </c>
      <c r="DR662" s="18">
        <v>3157</v>
      </c>
      <c r="DS662" s="18">
        <v>2299</v>
      </c>
      <c r="DT662" s="18">
        <v>3106</v>
      </c>
      <c r="DW662" s="18">
        <v>2888</v>
      </c>
      <c r="EA662" s="18">
        <v>1312</v>
      </c>
      <c r="EG662" s="18">
        <v>4634</v>
      </c>
      <c r="EI662" s="18">
        <v>2255</v>
      </c>
      <c r="EL662" s="18">
        <v>4007</v>
      </c>
      <c r="EO662" s="18">
        <v>7588</v>
      </c>
      <c r="EZ662" s="18">
        <v>2160</v>
      </c>
      <c r="FA662" s="18">
        <v>2014</v>
      </c>
      <c r="FE662" s="18">
        <v>4707</v>
      </c>
      <c r="FF662" s="18">
        <v>8850</v>
      </c>
      <c r="FH662" s="18">
        <v>4079</v>
      </c>
      <c r="FK662" s="18">
        <v>2027</v>
      </c>
      <c r="FL662" s="18">
        <v>4144</v>
      </c>
    </row>
    <row r="663" spans="1:168">
      <c r="A663" s="18">
        <v>1936</v>
      </c>
      <c r="F663" s="18">
        <v>6872</v>
      </c>
      <c r="H663" s="18">
        <v>10021</v>
      </c>
      <c r="I663" s="18">
        <v>5192</v>
      </c>
      <c r="L663" s="18">
        <v>8060</v>
      </c>
      <c r="P663" s="18">
        <v>2408</v>
      </c>
      <c r="T663" s="18">
        <v>2353</v>
      </c>
      <c r="U663" s="18">
        <v>2062</v>
      </c>
      <c r="Y663" s="18">
        <v>6976</v>
      </c>
      <c r="Z663" s="18">
        <v>17672</v>
      </c>
      <c r="AA663" s="18">
        <v>3998</v>
      </c>
      <c r="AB663" s="18">
        <v>850</v>
      </c>
      <c r="AG663" s="18">
        <v>2767</v>
      </c>
      <c r="AJ663" s="18">
        <v>2473</v>
      </c>
      <c r="AK663" s="18">
        <v>4872</v>
      </c>
      <c r="AL663" s="18">
        <v>2786</v>
      </c>
      <c r="AO663" s="18">
        <v>8991</v>
      </c>
      <c r="AR663" s="18">
        <v>10017</v>
      </c>
      <c r="AU663" s="18">
        <v>2208</v>
      </c>
      <c r="AW663" s="18">
        <v>3402</v>
      </c>
      <c r="AZ663" s="18">
        <v>5308</v>
      </c>
      <c r="BA663" s="18">
        <v>6982</v>
      </c>
      <c r="BC663" s="18">
        <v>9433</v>
      </c>
      <c r="BJ663" s="18">
        <v>4723</v>
      </c>
      <c r="BK663" s="18">
        <v>3519</v>
      </c>
      <c r="BM663" s="18">
        <v>2054</v>
      </c>
      <c r="BP663" s="18">
        <v>6371</v>
      </c>
      <c r="BQ663" s="18">
        <v>1699</v>
      </c>
      <c r="BR663" s="18">
        <v>928</v>
      </c>
      <c r="BS663" s="18">
        <v>6173</v>
      </c>
      <c r="BX663" s="18">
        <v>5178</v>
      </c>
      <c r="CA663" s="18">
        <v>3532</v>
      </c>
      <c r="CF663" s="18">
        <v>1106</v>
      </c>
      <c r="CM663" s="18">
        <v>1706</v>
      </c>
      <c r="CU663" s="18">
        <v>2909</v>
      </c>
      <c r="CY663" s="18">
        <v>987</v>
      </c>
      <c r="DF663" s="18">
        <v>2745</v>
      </c>
      <c r="DJ663" s="18">
        <v>2297</v>
      </c>
      <c r="DK663" s="18">
        <v>9339</v>
      </c>
      <c r="DL663" s="18">
        <v>12158</v>
      </c>
      <c r="DN663" s="18">
        <v>9616</v>
      </c>
      <c r="DQ663" s="18">
        <v>2657</v>
      </c>
      <c r="DR663" s="18">
        <v>3255</v>
      </c>
      <c r="DS663" s="18">
        <v>2554</v>
      </c>
      <c r="DT663" s="18">
        <v>3160</v>
      </c>
      <c r="DW663" s="18">
        <v>2635</v>
      </c>
      <c r="EA663" s="18">
        <v>1348</v>
      </c>
      <c r="EG663" s="18">
        <v>4604</v>
      </c>
      <c r="EI663" s="18">
        <v>2176</v>
      </c>
      <c r="EL663" s="18">
        <v>4279</v>
      </c>
      <c r="EO663" s="18">
        <v>7840</v>
      </c>
      <c r="EZ663" s="18">
        <v>2527</v>
      </c>
      <c r="FA663" s="18">
        <v>2085</v>
      </c>
      <c r="FE663" s="18">
        <v>4707</v>
      </c>
      <c r="FF663" s="18">
        <v>9718</v>
      </c>
      <c r="FH663" s="18">
        <v>4404</v>
      </c>
      <c r="FK663" s="18">
        <v>2259</v>
      </c>
      <c r="FL663" s="18">
        <v>4537</v>
      </c>
    </row>
    <row r="664" spans="1:168">
      <c r="A664" s="18">
        <v>1937</v>
      </c>
      <c r="F664" s="18">
        <v>7246</v>
      </c>
      <c r="H664" s="18">
        <v>10439</v>
      </c>
      <c r="I664" s="18">
        <v>5471</v>
      </c>
      <c r="L664" s="18">
        <v>8138</v>
      </c>
      <c r="P664" s="18">
        <v>2628</v>
      </c>
      <c r="T664" s="18">
        <v>2513</v>
      </c>
      <c r="U664" s="18">
        <v>2086</v>
      </c>
      <c r="Y664" s="18">
        <v>7566</v>
      </c>
      <c r="Z664" s="18">
        <v>19506</v>
      </c>
      <c r="AA664" s="18">
        <v>4433</v>
      </c>
      <c r="AB664" s="18">
        <v>825</v>
      </c>
      <c r="AG664" s="18">
        <v>2777</v>
      </c>
      <c r="AJ664" s="18">
        <v>2785</v>
      </c>
      <c r="AK664" s="18">
        <v>5403</v>
      </c>
      <c r="AL664" s="18">
        <v>2975</v>
      </c>
      <c r="AO664" s="18">
        <v>9464</v>
      </c>
      <c r="AR664" s="18">
        <v>10185</v>
      </c>
      <c r="AU664" s="18">
        <v>2230</v>
      </c>
      <c r="AW664" s="18">
        <v>3139</v>
      </c>
      <c r="AZ664" s="18">
        <v>5571</v>
      </c>
      <c r="BA664" s="18">
        <v>7381</v>
      </c>
      <c r="BC664" s="18">
        <v>9718</v>
      </c>
      <c r="BJ664" s="18">
        <v>5327</v>
      </c>
      <c r="BK664" s="18">
        <v>3368</v>
      </c>
      <c r="BM664" s="18">
        <v>1927</v>
      </c>
      <c r="BP664" s="18">
        <v>6188</v>
      </c>
      <c r="BQ664" s="18">
        <v>1867</v>
      </c>
      <c r="BR664" s="18">
        <v>900</v>
      </c>
      <c r="BS664" s="18">
        <v>5979</v>
      </c>
      <c r="BX664" s="18">
        <v>5651</v>
      </c>
      <c r="CA664" s="18">
        <v>3643</v>
      </c>
      <c r="CF664" s="18">
        <v>1202</v>
      </c>
      <c r="CM664" s="18">
        <v>1811</v>
      </c>
      <c r="CU664" s="18">
        <v>2955</v>
      </c>
      <c r="DF664" s="18">
        <v>2430</v>
      </c>
      <c r="DJ664" s="18">
        <v>2426</v>
      </c>
      <c r="DK664" s="18">
        <v>9776</v>
      </c>
      <c r="DL664" s="18">
        <v>12634</v>
      </c>
      <c r="DN664" s="18">
        <v>10047</v>
      </c>
      <c r="DQ664" s="18">
        <v>2868</v>
      </c>
      <c r="DR664" s="18">
        <v>3246</v>
      </c>
      <c r="DS664" s="18">
        <v>2674</v>
      </c>
      <c r="DT664" s="18">
        <v>3726</v>
      </c>
      <c r="DW664" s="18">
        <v>3041</v>
      </c>
      <c r="EA664" s="18">
        <v>1397</v>
      </c>
      <c r="EG664" s="18">
        <v>5001</v>
      </c>
      <c r="EI664" s="18">
        <v>2353</v>
      </c>
      <c r="EL664" s="18">
        <v>4634</v>
      </c>
      <c r="EO664" s="18">
        <v>8033</v>
      </c>
      <c r="EZ664" s="18">
        <v>2566</v>
      </c>
      <c r="FA664" s="18">
        <v>2053</v>
      </c>
      <c r="FE664" s="18">
        <v>4849</v>
      </c>
      <c r="FF664" s="18">
        <v>10450</v>
      </c>
      <c r="FH664" s="18">
        <v>4382</v>
      </c>
      <c r="FK664" s="18">
        <v>2265</v>
      </c>
      <c r="FL664" s="18">
        <v>4836</v>
      </c>
    </row>
    <row r="665" spans="1:168">
      <c r="A665" s="18">
        <v>1938</v>
      </c>
      <c r="F665" s="18">
        <v>7152</v>
      </c>
      <c r="H665" s="18">
        <v>10695</v>
      </c>
      <c r="I665" s="18">
        <v>6172</v>
      </c>
      <c r="L665" s="18">
        <v>7927</v>
      </c>
      <c r="P665" s="18">
        <v>2605</v>
      </c>
      <c r="T665" s="18">
        <v>2565</v>
      </c>
      <c r="U665" s="18">
        <v>2130</v>
      </c>
      <c r="Y665" s="18">
        <v>7689</v>
      </c>
      <c r="Z665" s="18">
        <v>18587</v>
      </c>
      <c r="AA665" s="18">
        <v>4422</v>
      </c>
      <c r="AB665" s="18">
        <v>800</v>
      </c>
      <c r="AG665" s="18">
        <v>2923</v>
      </c>
      <c r="AJ665" s="18">
        <v>2900</v>
      </c>
      <c r="AL665" s="18">
        <v>3012</v>
      </c>
      <c r="AO665" s="18">
        <v>10088</v>
      </c>
      <c r="AR665" s="18">
        <v>10354</v>
      </c>
      <c r="AU665" s="18">
        <v>2252</v>
      </c>
      <c r="AW665" s="18">
        <v>3119</v>
      </c>
      <c r="AZ665" s="18">
        <v>5811</v>
      </c>
      <c r="BA665" s="18">
        <v>7347</v>
      </c>
      <c r="BC665" s="18">
        <v>9794</v>
      </c>
      <c r="BJ665" s="18">
        <v>5150</v>
      </c>
      <c r="BK665" s="18">
        <v>3395</v>
      </c>
      <c r="BM665" s="18">
        <v>2003</v>
      </c>
      <c r="BP665" s="18">
        <v>6461</v>
      </c>
      <c r="BQ665" s="18">
        <v>1823</v>
      </c>
      <c r="BR665" s="18">
        <v>890</v>
      </c>
      <c r="BS665" s="18">
        <v>6173</v>
      </c>
      <c r="BX665" s="18">
        <v>5769</v>
      </c>
      <c r="BY665" s="18">
        <v>1893</v>
      </c>
      <c r="CA665" s="18">
        <v>3854</v>
      </c>
      <c r="CF665" s="18">
        <v>1246</v>
      </c>
      <c r="CM665" s="18">
        <v>1780</v>
      </c>
      <c r="CU665" s="18">
        <v>2951</v>
      </c>
      <c r="CY665" s="18">
        <v>871</v>
      </c>
      <c r="DF665" s="18">
        <v>2529</v>
      </c>
      <c r="DJ665" s="18">
        <v>2477</v>
      </c>
      <c r="DK665" s="18">
        <v>9446</v>
      </c>
      <c r="DL665" s="18">
        <v>12842</v>
      </c>
      <c r="DN665" s="18">
        <v>10641</v>
      </c>
      <c r="DQ665" s="18">
        <v>2782</v>
      </c>
      <c r="DR665" s="18">
        <v>3244</v>
      </c>
      <c r="DS665" s="18">
        <v>2698</v>
      </c>
      <c r="DT665" s="18">
        <v>4245</v>
      </c>
      <c r="DW665" s="18">
        <v>3024</v>
      </c>
      <c r="EA665" s="18">
        <v>1366</v>
      </c>
      <c r="EG665" s="18">
        <v>4240</v>
      </c>
      <c r="EI665" s="18">
        <v>2159</v>
      </c>
      <c r="EL665" s="18">
        <v>4621</v>
      </c>
      <c r="EO665" s="18">
        <v>8280</v>
      </c>
      <c r="EU665" s="18">
        <v>1153</v>
      </c>
      <c r="EZ665" s="18">
        <v>2745</v>
      </c>
      <c r="FA665" s="18">
        <v>2131</v>
      </c>
      <c r="FE665" s="18">
        <v>5182</v>
      </c>
      <c r="FF665" s="18">
        <v>9797</v>
      </c>
      <c r="FH665" s="18">
        <v>4838</v>
      </c>
      <c r="FK665" s="18">
        <v>2413</v>
      </c>
      <c r="FL665" s="18">
        <v>4642</v>
      </c>
    </row>
    <row r="666" spans="1:168">
      <c r="A666" s="18">
        <v>1939</v>
      </c>
      <c r="F666" s="18">
        <v>7286</v>
      </c>
      <c r="H666" s="18">
        <v>10621</v>
      </c>
      <c r="I666" s="18">
        <v>7102</v>
      </c>
      <c r="L666" s="18">
        <v>8448</v>
      </c>
      <c r="P666" s="18">
        <v>2913</v>
      </c>
      <c r="T666" s="18">
        <v>2626</v>
      </c>
      <c r="U666" s="18">
        <v>2108</v>
      </c>
      <c r="Y666" s="18">
        <v>8065</v>
      </c>
      <c r="Z666" s="18">
        <v>18880</v>
      </c>
      <c r="AA666" s="18">
        <v>4452</v>
      </c>
      <c r="AG666" s="18">
        <v>3021</v>
      </c>
      <c r="AJ666" s="18">
        <v>2886</v>
      </c>
      <c r="AL666" s="18">
        <v>2975</v>
      </c>
      <c r="AO666" s="18">
        <v>10921</v>
      </c>
      <c r="AR666" s="18">
        <v>10768</v>
      </c>
      <c r="AU666" s="18">
        <v>2274</v>
      </c>
      <c r="AW666" s="18">
        <v>3413</v>
      </c>
      <c r="AZ666" s="18">
        <v>5517</v>
      </c>
      <c r="BA666" s="18">
        <v>7885</v>
      </c>
      <c r="BC666" s="18">
        <v>9788</v>
      </c>
      <c r="BJ666" s="18">
        <v>5074</v>
      </c>
      <c r="BK666" s="18">
        <v>3750</v>
      </c>
      <c r="BM666" s="18">
        <v>2022</v>
      </c>
      <c r="BP666" s="18">
        <v>6905</v>
      </c>
      <c r="BQ666" s="18">
        <v>1805</v>
      </c>
      <c r="BR666" s="18">
        <v>897</v>
      </c>
      <c r="BS666" s="18">
        <v>6172</v>
      </c>
      <c r="BX666" s="18">
        <v>6076</v>
      </c>
      <c r="CA666" s="18">
        <v>4431</v>
      </c>
      <c r="CF666" s="18">
        <v>1108</v>
      </c>
      <c r="CM666" s="18">
        <v>1723</v>
      </c>
      <c r="CU666" s="18">
        <v>3059</v>
      </c>
      <c r="DF666" s="18">
        <v>2989</v>
      </c>
      <c r="DJ666" s="18">
        <v>2963</v>
      </c>
      <c r="DK666" s="18">
        <v>9976</v>
      </c>
      <c r="DL666" s="18">
        <v>13380</v>
      </c>
      <c r="DN666" s="18">
        <v>10637</v>
      </c>
      <c r="DQ666" s="18">
        <v>2842</v>
      </c>
      <c r="DR666" s="18">
        <v>3210</v>
      </c>
      <c r="DS666" s="18">
        <v>2825</v>
      </c>
      <c r="DW666" s="18">
        <v>3027</v>
      </c>
      <c r="DX666" s="18">
        <v>3057</v>
      </c>
      <c r="EA666" s="18">
        <v>1385</v>
      </c>
      <c r="EG666" s="18">
        <v>4932</v>
      </c>
      <c r="EI666" s="18">
        <v>2287</v>
      </c>
      <c r="EL666" s="18">
        <v>4809</v>
      </c>
      <c r="EO666" s="18">
        <v>8871</v>
      </c>
      <c r="EZ666" s="18">
        <v>2888</v>
      </c>
      <c r="FA666" s="18">
        <v>2041</v>
      </c>
      <c r="FE666" s="18">
        <v>5230</v>
      </c>
      <c r="FF666" s="18">
        <v>10459</v>
      </c>
      <c r="FH666" s="18">
        <v>5120</v>
      </c>
      <c r="FK666" s="18">
        <v>2511</v>
      </c>
      <c r="FL666" s="18">
        <v>4872</v>
      </c>
    </row>
    <row r="667" spans="1:168">
      <c r="A667" s="18">
        <v>1940</v>
      </c>
      <c r="F667" s="18">
        <v>7310</v>
      </c>
      <c r="H667" s="18">
        <v>11203</v>
      </c>
      <c r="I667" s="18">
        <v>6865</v>
      </c>
      <c r="L667" s="18">
        <v>7483</v>
      </c>
      <c r="P667" s="18">
        <v>2925</v>
      </c>
      <c r="T667" s="18">
        <v>2814</v>
      </c>
      <c r="U667" s="18">
        <v>2086</v>
      </c>
      <c r="Y667" s="18">
        <v>9080</v>
      </c>
      <c r="Z667" s="18">
        <v>18989</v>
      </c>
      <c r="AA667" s="18">
        <v>4515</v>
      </c>
      <c r="AG667" s="18">
        <v>3006</v>
      </c>
      <c r="AJ667" s="18">
        <v>2725</v>
      </c>
      <c r="AL667" s="18">
        <v>3012</v>
      </c>
      <c r="AO667" s="18">
        <v>10914</v>
      </c>
      <c r="AR667" s="18">
        <v>9193</v>
      </c>
      <c r="AU667" s="18">
        <v>2370</v>
      </c>
      <c r="AW667" s="18">
        <v>3752</v>
      </c>
      <c r="AZ667" s="18">
        <v>5214</v>
      </c>
      <c r="BA667" s="18">
        <v>6650</v>
      </c>
      <c r="BC667" s="18">
        <v>10716</v>
      </c>
      <c r="BJ667" s="18">
        <v>4276</v>
      </c>
      <c r="BK667" s="18">
        <v>4186</v>
      </c>
      <c r="BM667" s="18">
        <v>2103</v>
      </c>
      <c r="BP667" s="18">
        <v>6391</v>
      </c>
      <c r="BQ667" s="18">
        <v>1944</v>
      </c>
      <c r="BR667" s="18">
        <v>913</v>
      </c>
      <c r="BS667" s="18">
        <v>6172</v>
      </c>
      <c r="BX667" s="18">
        <v>5905</v>
      </c>
      <c r="CA667" s="18">
        <v>4523</v>
      </c>
      <c r="CF667" s="18">
        <v>1232</v>
      </c>
      <c r="CM667" s="18">
        <v>1817</v>
      </c>
      <c r="CU667" s="18">
        <v>3048</v>
      </c>
      <c r="DF667" s="18">
        <v>2374</v>
      </c>
      <c r="DJ667" s="18">
        <v>3160</v>
      </c>
      <c r="DK667" s="18">
        <v>8694</v>
      </c>
      <c r="DL667" s="18">
        <v>12167</v>
      </c>
      <c r="DN667" s="18">
        <v>10375</v>
      </c>
      <c r="DQ667" s="18">
        <v>2809</v>
      </c>
      <c r="DR667" s="18">
        <v>3220</v>
      </c>
      <c r="DS667" s="18">
        <v>2823</v>
      </c>
      <c r="DW667" s="18">
        <v>2795</v>
      </c>
      <c r="DX667" s="18">
        <v>2829</v>
      </c>
      <c r="EA667" s="18">
        <v>1345</v>
      </c>
      <c r="EI667" s="18">
        <v>2455</v>
      </c>
      <c r="EL667" s="18">
        <v>4608</v>
      </c>
      <c r="EO667" s="18">
        <v>8202</v>
      </c>
      <c r="EZ667" s="18">
        <v>2667</v>
      </c>
      <c r="FA667" s="18">
        <v>1849</v>
      </c>
      <c r="FE667" s="18">
        <v>4897</v>
      </c>
      <c r="FF667" s="18">
        <v>11307</v>
      </c>
      <c r="FH667" s="18">
        <v>5380</v>
      </c>
      <c r="FL667" s="18">
        <v>5089</v>
      </c>
    </row>
    <row r="668" spans="1:168">
      <c r="A668" s="18">
        <v>1941</v>
      </c>
      <c r="F668" s="18">
        <v>7560</v>
      </c>
      <c r="H668" s="18">
        <v>12333</v>
      </c>
      <c r="I668" s="18">
        <v>7312</v>
      </c>
      <c r="L668" s="18">
        <v>7149</v>
      </c>
      <c r="P668" s="18">
        <v>2601</v>
      </c>
      <c r="T668" s="18">
        <v>2979</v>
      </c>
      <c r="U668" s="18">
        <v>2182</v>
      </c>
      <c r="Y668" s="18">
        <v>10234</v>
      </c>
      <c r="Z668" s="18">
        <v>18774</v>
      </c>
      <c r="AA668" s="18">
        <v>4439</v>
      </c>
      <c r="AG668" s="18">
        <v>2977</v>
      </c>
      <c r="AJ668" s="18">
        <v>3003</v>
      </c>
      <c r="AL668" s="18">
        <v>3201</v>
      </c>
      <c r="AO668" s="18">
        <v>11537</v>
      </c>
      <c r="AR668" s="18">
        <v>8218</v>
      </c>
      <c r="AU668" s="18">
        <v>2331</v>
      </c>
      <c r="AW668" s="18">
        <v>3776</v>
      </c>
      <c r="AZ668" s="18">
        <v>5379</v>
      </c>
      <c r="BA668" s="18">
        <v>5444</v>
      </c>
      <c r="BC668" s="18">
        <v>11694</v>
      </c>
      <c r="BJ668" s="18">
        <v>3605</v>
      </c>
      <c r="BK668" s="18">
        <v>4312</v>
      </c>
      <c r="BM668" s="18">
        <v>2062</v>
      </c>
      <c r="BP668" s="18">
        <v>6390</v>
      </c>
      <c r="BQ668" s="18">
        <v>1991</v>
      </c>
      <c r="BR668" s="18">
        <v>919</v>
      </c>
      <c r="BS668" s="18">
        <v>6172</v>
      </c>
      <c r="BX668" s="18">
        <v>5753</v>
      </c>
      <c r="CA668" s="18">
        <v>4521</v>
      </c>
      <c r="CM668" s="18">
        <v>1854</v>
      </c>
      <c r="CU668" s="18">
        <v>3261</v>
      </c>
      <c r="DF668" s="18">
        <v>2300</v>
      </c>
      <c r="DJ668" s="18">
        <v>3416</v>
      </c>
      <c r="DK668" s="18">
        <v>8154</v>
      </c>
      <c r="DL668" s="18">
        <v>12391</v>
      </c>
      <c r="DN668" s="18">
        <v>10092</v>
      </c>
      <c r="DQ668" s="18">
        <v>3084</v>
      </c>
      <c r="DR668" s="18">
        <v>3169</v>
      </c>
      <c r="DW668" s="18">
        <v>3023</v>
      </c>
      <c r="DX668" s="18">
        <v>2810</v>
      </c>
      <c r="EA668" s="18">
        <v>1385</v>
      </c>
      <c r="EI668" s="18">
        <v>2373</v>
      </c>
      <c r="EO668" s="18">
        <v>7960</v>
      </c>
      <c r="EZ668" s="18">
        <v>2400</v>
      </c>
      <c r="FE668" s="18">
        <v>5135</v>
      </c>
      <c r="FF668" s="18">
        <v>12844</v>
      </c>
      <c r="FH668" s="18">
        <v>5228</v>
      </c>
      <c r="FL668" s="18">
        <v>5225</v>
      </c>
    </row>
    <row r="669" spans="1:168">
      <c r="A669" s="18">
        <v>1942</v>
      </c>
      <c r="F669" s="18">
        <v>7525</v>
      </c>
      <c r="H669" s="18">
        <v>13636</v>
      </c>
      <c r="I669" s="18">
        <v>6906</v>
      </c>
      <c r="L669" s="18">
        <v>6556</v>
      </c>
      <c r="P669" s="18">
        <v>2506</v>
      </c>
      <c r="T669" s="18">
        <v>3018</v>
      </c>
      <c r="U669" s="18">
        <v>2052</v>
      </c>
      <c r="Y669" s="18">
        <v>11896</v>
      </c>
      <c r="Z669" s="18">
        <v>17892</v>
      </c>
      <c r="AA669" s="18">
        <v>4501</v>
      </c>
      <c r="AG669" s="18">
        <v>2905</v>
      </c>
      <c r="AJ669" s="18">
        <v>2609</v>
      </c>
      <c r="AL669" s="18">
        <v>3201</v>
      </c>
      <c r="AO669" s="18">
        <v>11595</v>
      </c>
      <c r="AR669" s="18">
        <v>8317</v>
      </c>
      <c r="AU669" s="18">
        <v>2378</v>
      </c>
      <c r="AW669" s="18">
        <v>4015</v>
      </c>
      <c r="AZ669" s="18">
        <v>5387</v>
      </c>
      <c r="BA669" s="18">
        <v>4905</v>
      </c>
      <c r="BC669" s="18">
        <v>11939</v>
      </c>
      <c r="BJ669" s="18">
        <v>3038</v>
      </c>
      <c r="BK669" s="18">
        <v>4273</v>
      </c>
      <c r="BM669" s="18">
        <v>1839</v>
      </c>
      <c r="BP669" s="18">
        <v>6674</v>
      </c>
      <c r="BR669" s="18">
        <v>904</v>
      </c>
      <c r="BS669" s="18">
        <v>6172</v>
      </c>
      <c r="BX669" s="18">
        <v>5398</v>
      </c>
      <c r="BY669" s="18">
        <v>1889</v>
      </c>
      <c r="CA669" s="18">
        <v>4435</v>
      </c>
      <c r="CM669" s="18">
        <v>1921</v>
      </c>
      <c r="CU669" s="18">
        <v>3354</v>
      </c>
      <c r="DF669" s="18">
        <v>3107</v>
      </c>
      <c r="DJ669" s="18">
        <v>3213</v>
      </c>
      <c r="DK669" s="18">
        <v>7390</v>
      </c>
      <c r="DL669" s="18">
        <v>11835</v>
      </c>
      <c r="DN669" s="18">
        <v>11134</v>
      </c>
      <c r="DQ669" s="18">
        <v>3069</v>
      </c>
      <c r="DR669" s="18">
        <v>3045</v>
      </c>
      <c r="DW669" s="18">
        <v>2956</v>
      </c>
      <c r="DX669" s="18">
        <v>2905</v>
      </c>
      <c r="EA669" s="18">
        <v>1281</v>
      </c>
      <c r="EI669" s="18">
        <v>2531</v>
      </c>
      <c r="EO669" s="18">
        <v>8009</v>
      </c>
      <c r="EZ669" s="18">
        <v>2478</v>
      </c>
      <c r="FE669" s="18">
        <v>4754</v>
      </c>
      <c r="FF669" s="18">
        <v>14175</v>
      </c>
      <c r="FH669" s="18">
        <v>4512</v>
      </c>
      <c r="FL669" s="18">
        <v>5282</v>
      </c>
    </row>
    <row r="670" spans="1:168">
      <c r="A670" s="18">
        <v>1943</v>
      </c>
      <c r="F670" s="18">
        <v>7346</v>
      </c>
      <c r="H670" s="18">
        <v>13995</v>
      </c>
      <c r="I670" s="18">
        <v>7047</v>
      </c>
      <c r="L670" s="18">
        <v>6409</v>
      </c>
      <c r="P670" s="18">
        <v>2559</v>
      </c>
      <c r="T670" s="18">
        <v>3083</v>
      </c>
      <c r="U670" s="18">
        <v>2284</v>
      </c>
      <c r="Y670" s="18">
        <v>12284</v>
      </c>
      <c r="Z670" s="18">
        <v>17831</v>
      </c>
      <c r="AA670" s="18">
        <v>4543</v>
      </c>
      <c r="AG670" s="18">
        <v>2842</v>
      </c>
      <c r="AJ670" s="18">
        <v>2564</v>
      </c>
      <c r="AL670" s="18">
        <v>3012</v>
      </c>
      <c r="AO670" s="18">
        <v>11898</v>
      </c>
      <c r="AR670" s="18">
        <v>9128</v>
      </c>
      <c r="AU670" s="18">
        <v>2612</v>
      </c>
      <c r="AW670" s="18">
        <v>4201</v>
      </c>
      <c r="AZ670" s="18">
        <v>5985</v>
      </c>
      <c r="BA670" s="18">
        <v>4705</v>
      </c>
      <c r="BC670" s="18">
        <v>12103</v>
      </c>
      <c r="BJ670" s="18">
        <v>2553</v>
      </c>
      <c r="BK670" s="18">
        <v>2800</v>
      </c>
      <c r="BM670" s="18">
        <v>1826</v>
      </c>
      <c r="BR670" s="18">
        <v>929</v>
      </c>
      <c r="BS670" s="18">
        <v>6172</v>
      </c>
      <c r="BX670" s="18">
        <v>4553</v>
      </c>
      <c r="BY670" s="18">
        <v>2238</v>
      </c>
      <c r="CA670" s="18">
        <v>4440</v>
      </c>
      <c r="CM670" s="18">
        <v>1865</v>
      </c>
      <c r="CU670" s="18">
        <v>3386</v>
      </c>
      <c r="DJ670" s="18">
        <v>3444</v>
      </c>
      <c r="DK670" s="18">
        <v>7163</v>
      </c>
      <c r="DL670" s="18">
        <v>11511</v>
      </c>
      <c r="DN670" s="18">
        <v>11408</v>
      </c>
      <c r="DQ670" s="18">
        <v>3174</v>
      </c>
      <c r="DR670" s="18">
        <v>3041</v>
      </c>
      <c r="DW670" s="18">
        <v>3126</v>
      </c>
      <c r="DX670" s="18">
        <v>2899</v>
      </c>
      <c r="EA670" s="18">
        <v>1451</v>
      </c>
      <c r="EI670" s="18">
        <v>2728</v>
      </c>
      <c r="EO670" s="18">
        <v>8245</v>
      </c>
      <c r="EZ670" s="18">
        <v>2226</v>
      </c>
      <c r="FE670" s="18">
        <v>4612</v>
      </c>
      <c r="FF670" s="18">
        <v>15392</v>
      </c>
      <c r="FH670" s="18">
        <v>4990</v>
      </c>
      <c r="FL670" s="18">
        <v>5295</v>
      </c>
    </row>
    <row r="671" spans="1:168">
      <c r="A671" s="18">
        <v>1944</v>
      </c>
      <c r="F671" s="18">
        <v>8043</v>
      </c>
      <c r="H671" s="18">
        <v>13376</v>
      </c>
      <c r="I671" s="18">
        <v>7199</v>
      </c>
      <c r="L671" s="18">
        <v>6746</v>
      </c>
      <c r="P671" s="18">
        <v>2274</v>
      </c>
      <c r="T671" s="18">
        <v>3048</v>
      </c>
      <c r="U671" s="18">
        <v>2314</v>
      </c>
      <c r="Y671" s="18">
        <v>12588</v>
      </c>
      <c r="Z671" s="18">
        <v>18021</v>
      </c>
      <c r="AA671" s="18">
        <v>4543</v>
      </c>
      <c r="AG671" s="18">
        <v>2954</v>
      </c>
      <c r="AJ671" s="18">
        <v>2255</v>
      </c>
      <c r="AL671" s="18">
        <v>3314</v>
      </c>
      <c r="AO671" s="18">
        <v>12290</v>
      </c>
      <c r="AR671" s="18">
        <v>9960</v>
      </c>
      <c r="AU671" s="18">
        <v>2578</v>
      </c>
      <c r="AW671" s="18">
        <v>4349</v>
      </c>
      <c r="AZ671" s="18">
        <v>5965</v>
      </c>
      <c r="BA671" s="18">
        <v>3984</v>
      </c>
      <c r="BC671" s="18">
        <v>11574</v>
      </c>
      <c r="BJ671" s="18">
        <v>2147</v>
      </c>
      <c r="BK671" s="18">
        <v>2658</v>
      </c>
      <c r="BM671" s="18">
        <v>1823</v>
      </c>
      <c r="BR671" s="18">
        <v>909</v>
      </c>
      <c r="BS671" s="18">
        <v>6172</v>
      </c>
      <c r="BX671" s="18">
        <v>3663</v>
      </c>
      <c r="CA671" s="18">
        <v>4184</v>
      </c>
      <c r="CM671" s="18">
        <v>1677</v>
      </c>
      <c r="CU671" s="18">
        <v>3569</v>
      </c>
      <c r="DJ671" s="18">
        <v>3334</v>
      </c>
      <c r="DK671" s="18">
        <v>4767</v>
      </c>
      <c r="DL671" s="18">
        <v>10810</v>
      </c>
      <c r="DN671" s="18">
        <v>11309</v>
      </c>
      <c r="DQ671" s="18">
        <v>3344</v>
      </c>
      <c r="DR671" s="18">
        <v>3246</v>
      </c>
      <c r="DW671" s="18">
        <v>3275</v>
      </c>
      <c r="DX671" s="18">
        <v>2893</v>
      </c>
      <c r="EA671" s="18">
        <v>1100</v>
      </c>
      <c r="EI671" s="18">
        <v>2543</v>
      </c>
      <c r="EO671" s="18">
        <v>8466</v>
      </c>
      <c r="EZ671" s="18">
        <v>2108</v>
      </c>
      <c r="FE671" s="18">
        <v>5230</v>
      </c>
      <c r="FF671" s="18">
        <v>16401</v>
      </c>
      <c r="FH671" s="18">
        <v>5380</v>
      </c>
      <c r="FL671" s="18">
        <v>5375</v>
      </c>
    </row>
    <row r="672" spans="1:168">
      <c r="A672" s="18">
        <v>1945</v>
      </c>
      <c r="F672" s="18">
        <v>7652</v>
      </c>
      <c r="H672" s="18">
        <v>12567</v>
      </c>
      <c r="I672" s="18">
        <v>2990</v>
      </c>
      <c r="L672" s="18">
        <v>7108</v>
      </c>
      <c r="P672" s="18">
        <v>1864</v>
      </c>
      <c r="T672" s="18">
        <v>3130</v>
      </c>
      <c r="U672" s="18">
        <v>2320</v>
      </c>
      <c r="Y672" s="18">
        <v>12065</v>
      </c>
      <c r="Z672" s="18">
        <v>17440</v>
      </c>
      <c r="AA672" s="18">
        <v>4844</v>
      </c>
      <c r="AG672" s="18">
        <v>3012</v>
      </c>
      <c r="AJ672" s="18">
        <v>2495</v>
      </c>
      <c r="AL672" s="18">
        <v>3314</v>
      </c>
      <c r="AO672" s="18">
        <v>9119</v>
      </c>
      <c r="AR672" s="18">
        <v>9103</v>
      </c>
      <c r="AU672" s="18">
        <v>2524</v>
      </c>
      <c r="AW672" s="18">
        <v>3972</v>
      </c>
      <c r="AZ672" s="18">
        <v>5585</v>
      </c>
      <c r="BA672" s="18">
        <v>4233</v>
      </c>
      <c r="BC672" s="18">
        <v>11028</v>
      </c>
      <c r="BJ672" s="18">
        <v>1804</v>
      </c>
      <c r="BK672" s="18">
        <v>2644</v>
      </c>
      <c r="BM672" s="18">
        <v>2210</v>
      </c>
      <c r="BO672" s="18">
        <v>2471</v>
      </c>
      <c r="BR672" s="18">
        <v>884</v>
      </c>
      <c r="BS672" s="18">
        <v>6105</v>
      </c>
      <c r="BX672" s="18">
        <v>3279</v>
      </c>
      <c r="CA672" s="18">
        <v>2118</v>
      </c>
      <c r="CM672" s="18">
        <v>1621</v>
      </c>
      <c r="CU672" s="18">
        <v>3583</v>
      </c>
      <c r="DJ672" s="18">
        <v>3277</v>
      </c>
      <c r="DK672" s="18">
        <v>4834</v>
      </c>
      <c r="DL672" s="18">
        <v>11992</v>
      </c>
      <c r="DN672" s="18">
        <v>11409</v>
      </c>
      <c r="DQ672" s="18">
        <v>3572</v>
      </c>
      <c r="DR672" s="18">
        <v>3310</v>
      </c>
      <c r="DW672" s="18">
        <v>3121</v>
      </c>
      <c r="DX672" s="18">
        <v>2729</v>
      </c>
      <c r="EA672" s="18">
        <v>746</v>
      </c>
      <c r="EI672" s="18">
        <v>2410</v>
      </c>
      <c r="EO672" s="18">
        <v>8692</v>
      </c>
      <c r="EZ672" s="18">
        <v>1804</v>
      </c>
      <c r="FE672" s="18">
        <v>5325</v>
      </c>
      <c r="FF672" s="18">
        <v>15992</v>
      </c>
      <c r="FH672" s="18">
        <v>6552</v>
      </c>
      <c r="FL672" s="18">
        <v>5406</v>
      </c>
    </row>
    <row r="673" spans="1:170">
      <c r="A673" s="18">
        <v>1946</v>
      </c>
      <c r="F673" s="18">
        <v>8195</v>
      </c>
      <c r="H673" s="18">
        <v>11982</v>
      </c>
      <c r="I673" s="18">
        <v>3392</v>
      </c>
      <c r="L673" s="18">
        <v>7503</v>
      </c>
      <c r="T673" s="18">
        <v>3051</v>
      </c>
      <c r="U673" s="18">
        <v>2506</v>
      </c>
      <c r="Y673" s="18">
        <v>11723</v>
      </c>
      <c r="Z673" s="18">
        <v>20991</v>
      </c>
      <c r="AA673" s="18">
        <v>5162</v>
      </c>
      <c r="AG673" s="18">
        <v>3199</v>
      </c>
      <c r="AJ673" s="18">
        <v>2719</v>
      </c>
      <c r="AL673" s="18">
        <v>3502</v>
      </c>
      <c r="AO673" s="18">
        <v>4478</v>
      </c>
      <c r="AR673" s="18">
        <v>10380</v>
      </c>
      <c r="AU673" s="18">
        <v>2754</v>
      </c>
      <c r="AW673" s="18">
        <v>4109</v>
      </c>
      <c r="AZ673" s="18">
        <v>5963</v>
      </c>
      <c r="BA673" s="18">
        <v>6342</v>
      </c>
      <c r="BC673" s="18">
        <v>10543</v>
      </c>
      <c r="BJ673" s="18">
        <v>2667</v>
      </c>
      <c r="BK673" s="18">
        <v>3056</v>
      </c>
      <c r="BM673" s="18">
        <v>2323</v>
      </c>
      <c r="BO673" s="18">
        <v>2464</v>
      </c>
      <c r="BP673" s="18">
        <v>4187</v>
      </c>
      <c r="BR673" s="18">
        <v>828</v>
      </c>
      <c r="BS673" s="18">
        <v>6172</v>
      </c>
      <c r="BX673" s="18">
        <v>4406</v>
      </c>
      <c r="BY673" s="18">
        <v>3210</v>
      </c>
      <c r="CA673" s="18">
        <v>2273</v>
      </c>
      <c r="CM673" s="18">
        <v>1526</v>
      </c>
      <c r="CU673" s="18">
        <v>3720</v>
      </c>
      <c r="DJ673" s="18">
        <v>3447</v>
      </c>
      <c r="DK673" s="18">
        <v>8019</v>
      </c>
      <c r="DL673" s="18">
        <v>13063</v>
      </c>
      <c r="DN673" s="18">
        <v>11792</v>
      </c>
      <c r="DQ673" s="18">
        <v>3072</v>
      </c>
      <c r="DR673" s="18">
        <v>3379</v>
      </c>
      <c r="DS673" s="18">
        <v>1210</v>
      </c>
      <c r="DW673" s="18">
        <v>3336</v>
      </c>
      <c r="DX673" s="18">
        <v>2930</v>
      </c>
      <c r="EA673" s="18">
        <v>727</v>
      </c>
      <c r="EI673" s="18">
        <v>2420</v>
      </c>
      <c r="EL673" s="18">
        <v>4113</v>
      </c>
      <c r="EO673" s="18">
        <v>9538</v>
      </c>
      <c r="EZ673" s="18">
        <v>2277</v>
      </c>
      <c r="FE673" s="18">
        <v>5800</v>
      </c>
      <c r="FF673" s="18">
        <v>14471</v>
      </c>
      <c r="FH673" s="18">
        <v>7506</v>
      </c>
      <c r="FL673" s="18">
        <v>5484</v>
      </c>
    </row>
    <row r="674" spans="1:170">
      <c r="A674" s="18">
        <v>1947</v>
      </c>
      <c r="F674" s="18">
        <v>8940</v>
      </c>
      <c r="H674" s="18">
        <v>12108</v>
      </c>
      <c r="I674" s="18">
        <v>3756</v>
      </c>
      <c r="L674" s="18">
        <v>7875</v>
      </c>
      <c r="T674" s="18">
        <v>2952</v>
      </c>
      <c r="U674" s="18">
        <v>2534</v>
      </c>
      <c r="Y674" s="18">
        <v>11989</v>
      </c>
      <c r="Z674" s="18">
        <v>21423</v>
      </c>
      <c r="AA674" s="18">
        <v>4523</v>
      </c>
      <c r="AG674" s="18">
        <v>3239</v>
      </c>
      <c r="AJ674" s="18">
        <v>3146</v>
      </c>
      <c r="AL674" s="18">
        <v>3728</v>
      </c>
      <c r="AO674" s="18">
        <v>4921</v>
      </c>
      <c r="AR674" s="18">
        <v>10843</v>
      </c>
      <c r="AU674" s="18">
        <v>2973</v>
      </c>
      <c r="AW674" s="18">
        <v>4157</v>
      </c>
      <c r="AZ674" s="18">
        <v>6017</v>
      </c>
      <c r="BA674" s="18">
        <v>6807</v>
      </c>
      <c r="BC674" s="18">
        <v>10322</v>
      </c>
      <c r="BJ674" s="18">
        <v>3391</v>
      </c>
      <c r="BK674" s="18">
        <v>3015</v>
      </c>
      <c r="BM674" s="18">
        <v>2417</v>
      </c>
      <c r="BO674" s="18">
        <v>2478</v>
      </c>
      <c r="BP674" s="18">
        <v>4316</v>
      </c>
      <c r="BR674" s="18">
        <v>822</v>
      </c>
      <c r="BS674" s="18">
        <v>6253</v>
      </c>
      <c r="BX674" s="18">
        <v>5209</v>
      </c>
      <c r="BY674" s="18">
        <v>2944</v>
      </c>
      <c r="CA674" s="18">
        <v>2425</v>
      </c>
      <c r="CM674" s="18">
        <v>1559</v>
      </c>
      <c r="CU674" s="18">
        <v>3746</v>
      </c>
      <c r="DF674" s="18">
        <v>1986</v>
      </c>
      <c r="DJ674" s="18">
        <v>3351</v>
      </c>
      <c r="DK674" s="18">
        <v>9084</v>
      </c>
      <c r="DL674" s="18">
        <v>14656</v>
      </c>
      <c r="DN674" s="18">
        <v>12920</v>
      </c>
      <c r="DQ674" s="18">
        <v>3136</v>
      </c>
      <c r="DR674" s="18">
        <v>3416</v>
      </c>
      <c r="DS674" s="18">
        <v>1639</v>
      </c>
      <c r="DW674" s="18">
        <v>3583</v>
      </c>
      <c r="DX674" s="18">
        <v>2489</v>
      </c>
      <c r="EA674" s="18">
        <v>926</v>
      </c>
      <c r="EI674" s="18">
        <v>3010</v>
      </c>
      <c r="EL674" s="18">
        <v>4570</v>
      </c>
      <c r="EO674" s="18">
        <v>10291</v>
      </c>
      <c r="EZ674" s="18">
        <v>2350</v>
      </c>
      <c r="FE674" s="18">
        <v>5658</v>
      </c>
      <c r="FF674" s="18">
        <v>14057</v>
      </c>
      <c r="FH674" s="18">
        <v>7333</v>
      </c>
      <c r="FK674" s="18">
        <v>2340</v>
      </c>
      <c r="FL674" s="18">
        <v>5428</v>
      </c>
    </row>
    <row r="675" spans="1:170">
      <c r="A675" s="18">
        <v>1948</v>
      </c>
      <c r="F675" s="18">
        <v>9225</v>
      </c>
      <c r="H675" s="18">
        <v>12659</v>
      </c>
      <c r="I675" s="18">
        <v>4793</v>
      </c>
      <c r="L675" s="18">
        <v>8241</v>
      </c>
      <c r="T675" s="18">
        <v>3152</v>
      </c>
      <c r="U675" s="18">
        <v>2715</v>
      </c>
      <c r="Y675" s="18">
        <v>11950</v>
      </c>
      <c r="Z675" s="18">
        <v>21268</v>
      </c>
      <c r="AA675" s="18">
        <v>5180</v>
      </c>
      <c r="AG675" s="18">
        <v>3252</v>
      </c>
      <c r="AJ675" s="18">
        <v>3238</v>
      </c>
      <c r="AK675" s="18">
        <v>5791</v>
      </c>
      <c r="AL675" s="18">
        <v>3653</v>
      </c>
      <c r="AO675" s="18">
        <v>5724</v>
      </c>
      <c r="AR675" s="18">
        <v>11020</v>
      </c>
      <c r="AU675" s="18">
        <v>3289</v>
      </c>
      <c r="AW675" s="18">
        <v>4115</v>
      </c>
      <c r="AZ675" s="18">
        <v>6407</v>
      </c>
      <c r="BA675" s="18">
        <v>7228</v>
      </c>
      <c r="BC675" s="18">
        <v>10543</v>
      </c>
      <c r="BJ675" s="18">
        <v>3460</v>
      </c>
      <c r="BK675" s="18">
        <v>3034</v>
      </c>
      <c r="BM675" s="18">
        <v>2413</v>
      </c>
      <c r="BO675" s="18">
        <v>2474</v>
      </c>
      <c r="BP675" s="18">
        <v>5353</v>
      </c>
      <c r="BR675" s="18">
        <v>821</v>
      </c>
      <c r="BS675" s="18">
        <v>6533</v>
      </c>
      <c r="BX675" s="18">
        <v>5575</v>
      </c>
      <c r="CA675" s="18">
        <v>2715</v>
      </c>
      <c r="CM675" s="18">
        <v>1684</v>
      </c>
      <c r="CU675" s="18">
        <v>3797</v>
      </c>
      <c r="DF675" s="18">
        <v>2201</v>
      </c>
      <c r="DJ675" s="18">
        <v>3570</v>
      </c>
      <c r="DK675" s="18">
        <v>9879</v>
      </c>
      <c r="DL675" s="18">
        <v>15499</v>
      </c>
      <c r="DN675" s="18">
        <v>11410</v>
      </c>
      <c r="DQ675" s="18">
        <v>2886</v>
      </c>
      <c r="DR675" s="18">
        <v>3469</v>
      </c>
      <c r="DS675" s="18">
        <v>1860</v>
      </c>
      <c r="DW675" s="18">
        <v>3541</v>
      </c>
      <c r="DX675" s="18">
        <v>2461</v>
      </c>
      <c r="EA675" s="18">
        <v>2533</v>
      </c>
      <c r="EI675" s="18">
        <v>3772</v>
      </c>
      <c r="EL675" s="18">
        <v>5163</v>
      </c>
      <c r="EO675" s="18">
        <v>10410</v>
      </c>
      <c r="EZ675" s="18">
        <v>2606</v>
      </c>
      <c r="FE675" s="18">
        <v>5753</v>
      </c>
      <c r="FF675" s="18">
        <v>14559</v>
      </c>
      <c r="FH675" s="18">
        <v>8700</v>
      </c>
      <c r="FK675" s="18">
        <v>2755</v>
      </c>
      <c r="FL675" s="18">
        <v>5728</v>
      </c>
    </row>
    <row r="676" spans="1:170">
      <c r="A676" s="18">
        <v>1949</v>
      </c>
      <c r="F676" s="18">
        <v>8866</v>
      </c>
      <c r="H676" s="18">
        <v>13148</v>
      </c>
      <c r="I676" s="18">
        <v>5710</v>
      </c>
      <c r="L676" s="18">
        <v>8519</v>
      </c>
      <c r="T676" s="18">
        <v>3253</v>
      </c>
      <c r="U676" s="18">
        <v>2856</v>
      </c>
      <c r="Y676" s="18">
        <v>11948</v>
      </c>
      <c r="Z676" s="18">
        <v>20430</v>
      </c>
      <c r="AA676" s="18">
        <v>4980</v>
      </c>
      <c r="AG676" s="18">
        <v>3342</v>
      </c>
      <c r="AJ676" s="18">
        <v>3282</v>
      </c>
      <c r="AK676" s="18">
        <v>6111</v>
      </c>
      <c r="AL676" s="18">
        <v>3615</v>
      </c>
      <c r="AO676" s="18">
        <v>6631</v>
      </c>
      <c r="AR676" s="18">
        <v>11669</v>
      </c>
      <c r="AU676" s="18">
        <v>3255</v>
      </c>
      <c r="AW676" s="18">
        <v>4064</v>
      </c>
      <c r="AZ676" s="18">
        <v>6708</v>
      </c>
      <c r="BA676" s="18">
        <v>8137</v>
      </c>
      <c r="BC676" s="18">
        <v>10871</v>
      </c>
      <c r="BJ676" s="18">
        <v>3595</v>
      </c>
      <c r="BK676" s="18">
        <v>3222</v>
      </c>
      <c r="BM676" s="18">
        <v>2376</v>
      </c>
      <c r="BO676" s="18">
        <v>2473</v>
      </c>
      <c r="BP676" s="18">
        <v>5728</v>
      </c>
      <c r="BQ676" s="18">
        <v>1276</v>
      </c>
      <c r="BR676" s="18">
        <v>831</v>
      </c>
      <c r="BS676" s="18">
        <v>6884</v>
      </c>
      <c r="BX676" s="18">
        <v>6010</v>
      </c>
      <c r="CA676" s="18">
        <v>2832</v>
      </c>
      <c r="CM676" s="18">
        <v>1742</v>
      </c>
      <c r="CU676" s="18">
        <v>3900</v>
      </c>
      <c r="DF676" s="18">
        <v>2843</v>
      </c>
      <c r="DJ676" s="18">
        <v>3403</v>
      </c>
      <c r="DK676" s="18">
        <v>10582</v>
      </c>
      <c r="DL676" s="18">
        <v>15750</v>
      </c>
      <c r="DN676" s="18">
        <v>12384</v>
      </c>
      <c r="DQ676" s="18">
        <v>2895</v>
      </c>
      <c r="DR676" s="18">
        <v>3668</v>
      </c>
      <c r="DS676" s="18">
        <v>1919</v>
      </c>
      <c r="DW676" s="18">
        <v>3559</v>
      </c>
      <c r="DX676" s="18">
        <v>2809</v>
      </c>
      <c r="EI676" s="18">
        <v>3369</v>
      </c>
      <c r="EL676" s="18">
        <v>5639</v>
      </c>
      <c r="EO676" s="18">
        <v>10733</v>
      </c>
      <c r="EZ676" s="18">
        <v>2418</v>
      </c>
      <c r="FE676" s="18">
        <v>6418</v>
      </c>
      <c r="FF676" s="18">
        <v>14112</v>
      </c>
      <c r="FH676" s="18">
        <v>8830</v>
      </c>
      <c r="FK676" s="18">
        <v>2986</v>
      </c>
      <c r="FL676" s="18">
        <v>5685</v>
      </c>
    </row>
    <row r="677" spans="1:170">
      <c r="A677" s="18">
        <v>1950</v>
      </c>
      <c r="B677" s="18">
        <v>2392</v>
      </c>
      <c r="D677" s="18">
        <v>1784</v>
      </c>
      <c r="F677" s="18">
        <v>8759</v>
      </c>
      <c r="H677" s="18">
        <v>13466</v>
      </c>
      <c r="I677" s="18">
        <v>6426</v>
      </c>
      <c r="K677" s="18">
        <v>536</v>
      </c>
      <c r="L677" s="18">
        <v>8960</v>
      </c>
      <c r="M677" s="18">
        <v>1331</v>
      </c>
      <c r="N677" s="18">
        <v>497</v>
      </c>
      <c r="O677" s="18">
        <v>1119</v>
      </c>
      <c r="P677" s="18">
        <v>2869</v>
      </c>
      <c r="T677" s="18">
        <v>3178</v>
      </c>
      <c r="U677" s="18">
        <v>2898</v>
      </c>
      <c r="V677" s="18">
        <v>2712</v>
      </c>
      <c r="W677" s="18">
        <v>779</v>
      </c>
      <c r="X677" s="18">
        <v>1297</v>
      </c>
      <c r="Y677" s="18">
        <v>12333</v>
      </c>
      <c r="Z677" s="18">
        <v>21147</v>
      </c>
      <c r="AA677" s="18">
        <v>5128</v>
      </c>
      <c r="AB677" s="18">
        <v>637</v>
      </c>
      <c r="AC677" s="18">
        <v>2492</v>
      </c>
      <c r="AD677" s="18">
        <v>1495</v>
      </c>
      <c r="AE677" s="18">
        <v>1571</v>
      </c>
      <c r="AF677" s="18">
        <v>2746</v>
      </c>
      <c r="AG677" s="18">
        <v>3414</v>
      </c>
      <c r="AH677" s="18">
        <v>719</v>
      </c>
      <c r="AI677" s="18">
        <v>1471</v>
      </c>
      <c r="AJ677" s="18">
        <v>3034</v>
      </c>
      <c r="AK677" s="18">
        <v>6563</v>
      </c>
      <c r="AL677" s="18">
        <v>3841</v>
      </c>
      <c r="AM677" s="18">
        <v>3504</v>
      </c>
      <c r="AO677" s="18">
        <v>7840</v>
      </c>
      <c r="AP677" s="18">
        <v>3189</v>
      </c>
      <c r="AQ677" s="18">
        <v>1498</v>
      </c>
      <c r="AR677" s="18">
        <v>12475</v>
      </c>
      <c r="AS677" s="18">
        <v>2387</v>
      </c>
      <c r="AU677" s="18">
        <v>3434</v>
      </c>
      <c r="AV677" s="18">
        <v>3219</v>
      </c>
      <c r="AW677" s="18">
        <v>4098</v>
      </c>
      <c r="AY677" s="18">
        <v>520</v>
      </c>
      <c r="AZ677" s="18">
        <v>6886</v>
      </c>
      <c r="BA677" s="18">
        <v>8531</v>
      </c>
      <c r="BB677" s="18">
        <v>7739</v>
      </c>
      <c r="BC677" s="18">
        <v>10846</v>
      </c>
      <c r="BE677" s="18">
        <v>1762</v>
      </c>
      <c r="BF677" s="18">
        <v>686</v>
      </c>
      <c r="BG677" s="18">
        <v>1149</v>
      </c>
      <c r="BH677" s="18">
        <v>497</v>
      </c>
      <c r="BI677" s="18">
        <v>892</v>
      </c>
      <c r="BJ677" s="18">
        <v>3684</v>
      </c>
      <c r="BK677" s="18">
        <v>3182</v>
      </c>
      <c r="BL677" s="18">
        <v>3466</v>
      </c>
      <c r="BM677" s="18">
        <v>2381</v>
      </c>
      <c r="BO677" s="18">
        <v>2485</v>
      </c>
      <c r="BP677" s="18">
        <v>6034</v>
      </c>
      <c r="BQ677" s="18">
        <v>1410</v>
      </c>
      <c r="BR677" s="18">
        <v>824</v>
      </c>
      <c r="BS677" s="18">
        <v>6983</v>
      </c>
      <c r="BT677" s="18">
        <v>4788</v>
      </c>
      <c r="BU677" s="18">
        <v>9542</v>
      </c>
      <c r="BV677" s="18">
        <v>7841</v>
      </c>
      <c r="BW677" s="18">
        <v>4192</v>
      </c>
      <c r="BX677" s="18">
        <v>6465</v>
      </c>
      <c r="BY677" s="18">
        <v>2582</v>
      </c>
      <c r="BZ677" s="18">
        <v>3422</v>
      </c>
      <c r="CA677" s="18">
        <v>3023</v>
      </c>
      <c r="CC677" s="18">
        <v>1496</v>
      </c>
      <c r="CE677" s="18">
        <v>472</v>
      </c>
      <c r="CF677" s="18">
        <v>1178</v>
      </c>
      <c r="CH677" s="18">
        <v>812</v>
      </c>
      <c r="CI677" s="18">
        <v>7807</v>
      </c>
      <c r="CJ677" s="18">
        <v>1005</v>
      </c>
      <c r="CK677" s="18">
        <v>2976</v>
      </c>
      <c r="CL677" s="18">
        <v>1907</v>
      </c>
      <c r="CM677" s="18">
        <v>1820</v>
      </c>
      <c r="CN677" s="18">
        <v>389</v>
      </c>
      <c r="CP677" s="18">
        <v>12333</v>
      </c>
      <c r="CR677" s="18">
        <v>2380</v>
      </c>
      <c r="CT677" s="18">
        <v>1921</v>
      </c>
      <c r="CU677" s="18">
        <v>4179</v>
      </c>
      <c r="CW677" s="18">
        <v>607</v>
      </c>
      <c r="CX677" s="18">
        <v>1587</v>
      </c>
      <c r="CY677" s="18">
        <v>466</v>
      </c>
      <c r="DA677" s="18">
        <v>1843</v>
      </c>
      <c r="DB677" s="18">
        <v>345</v>
      </c>
      <c r="DC677" s="18">
        <v>1047</v>
      </c>
      <c r="DD677" s="18">
        <v>2718</v>
      </c>
      <c r="DE677" s="18">
        <v>473</v>
      </c>
      <c r="DF677" s="18">
        <v>2896</v>
      </c>
      <c r="DG677" s="18">
        <v>4131</v>
      </c>
      <c r="DH677" s="18">
        <v>955</v>
      </c>
      <c r="DI677" s="18">
        <v>1961</v>
      </c>
      <c r="DJ677" s="18">
        <v>3721</v>
      </c>
      <c r="DK677" s="18">
        <v>10790</v>
      </c>
      <c r="DL677" s="18">
        <v>16360</v>
      </c>
      <c r="DM677" s="18">
        <v>777</v>
      </c>
      <c r="DN677" s="18">
        <v>13924</v>
      </c>
      <c r="DO677" s="18">
        <v>3473</v>
      </c>
      <c r="DP677" s="18">
        <v>1258</v>
      </c>
      <c r="DQ677" s="18">
        <v>2731</v>
      </c>
      <c r="DR677" s="18">
        <v>3889</v>
      </c>
      <c r="DS677" s="18">
        <v>2005</v>
      </c>
      <c r="DT677" s="18">
        <v>4760</v>
      </c>
      <c r="DU677" s="18">
        <v>4742</v>
      </c>
      <c r="DV677" s="18">
        <v>624</v>
      </c>
      <c r="DW677" s="18">
        <v>3610</v>
      </c>
      <c r="DX677" s="18">
        <v>2558</v>
      </c>
      <c r="DY677" s="18">
        <v>873</v>
      </c>
      <c r="EA677" s="18">
        <v>1603</v>
      </c>
      <c r="EC677" s="18">
        <v>600</v>
      </c>
      <c r="ED677" s="18">
        <v>10703</v>
      </c>
      <c r="EE677" s="18">
        <v>1924</v>
      </c>
      <c r="EF677" s="18">
        <v>1778</v>
      </c>
      <c r="EG677" s="18">
        <v>4504</v>
      </c>
      <c r="EH677" s="18">
        <v>914</v>
      </c>
      <c r="EI677" s="18">
        <v>3289</v>
      </c>
      <c r="EK677" s="18">
        <v>1402</v>
      </c>
      <c r="EL677" s="18">
        <v>6108</v>
      </c>
      <c r="EO677" s="18">
        <v>11385</v>
      </c>
      <c r="EP677" s="18">
        <v>921</v>
      </c>
      <c r="EQ677" s="18">
        <v>4381</v>
      </c>
      <c r="ER677" s="18">
        <v>1784</v>
      </c>
      <c r="ES677" s="18">
        <v>997</v>
      </c>
      <c r="ET677" s="18">
        <v>1071</v>
      </c>
      <c r="EU677" s="18">
        <v>1140</v>
      </c>
      <c r="EX677" s="18">
        <v>4329</v>
      </c>
      <c r="EY677" s="18">
        <v>1863</v>
      </c>
      <c r="EZ677" s="18">
        <v>2583</v>
      </c>
      <c r="FA677" s="18">
        <v>1355</v>
      </c>
      <c r="FB677" s="18">
        <v>1173</v>
      </c>
      <c r="FC677" s="18">
        <v>1066</v>
      </c>
      <c r="FE677" s="18">
        <v>6894</v>
      </c>
      <c r="FF677" s="18">
        <v>15241</v>
      </c>
      <c r="FH677" s="18">
        <v>9546</v>
      </c>
      <c r="FI677" s="18">
        <v>971</v>
      </c>
      <c r="FJ677" s="18">
        <v>1444</v>
      </c>
      <c r="FK677" s="18">
        <v>2759</v>
      </c>
      <c r="FL677" s="18">
        <v>6015</v>
      </c>
      <c r="FM677" s="18">
        <v>1985</v>
      </c>
      <c r="FN677" s="18">
        <v>1154</v>
      </c>
    </row>
    <row r="678" spans="1:170">
      <c r="A678" s="18">
        <v>1951</v>
      </c>
      <c r="B678" s="18">
        <v>2422</v>
      </c>
      <c r="D678" s="18">
        <v>1861</v>
      </c>
      <c r="F678" s="18">
        <v>8911</v>
      </c>
      <c r="H678" s="18">
        <v>13640</v>
      </c>
      <c r="I678" s="18">
        <v>6865</v>
      </c>
      <c r="K678" s="18">
        <v>556</v>
      </c>
      <c r="L678" s="18">
        <v>9427</v>
      </c>
      <c r="M678" s="18">
        <v>1306</v>
      </c>
      <c r="N678" s="18">
        <v>511</v>
      </c>
      <c r="O678" s="18">
        <v>1122</v>
      </c>
      <c r="P678" s="18">
        <v>3456</v>
      </c>
      <c r="T678" s="18">
        <v>3386</v>
      </c>
      <c r="U678" s="18">
        <v>2954</v>
      </c>
      <c r="V678" s="18">
        <v>2810</v>
      </c>
      <c r="W678" s="18">
        <v>793</v>
      </c>
      <c r="X678" s="18">
        <v>1329</v>
      </c>
      <c r="Y678" s="18">
        <v>12742</v>
      </c>
      <c r="Z678" s="18">
        <v>22594</v>
      </c>
      <c r="AA678" s="18">
        <v>5234</v>
      </c>
      <c r="AB678" s="18">
        <v>758</v>
      </c>
      <c r="AC678" s="18">
        <v>2533</v>
      </c>
      <c r="AD678" s="18">
        <v>1532</v>
      </c>
      <c r="AE678" s="18">
        <v>1721</v>
      </c>
      <c r="AF678" s="18">
        <v>2801</v>
      </c>
      <c r="AG678" s="18">
        <v>3410</v>
      </c>
      <c r="AH678" s="18">
        <v>745</v>
      </c>
      <c r="AI678" s="18">
        <v>1489</v>
      </c>
      <c r="AJ678" s="18">
        <v>3016</v>
      </c>
      <c r="AK678" s="18">
        <v>6607</v>
      </c>
      <c r="AL678" s="18">
        <v>3878</v>
      </c>
      <c r="AM678" s="18">
        <v>3378</v>
      </c>
      <c r="AO678" s="18">
        <v>8496</v>
      </c>
      <c r="AP678" s="18">
        <v>3287</v>
      </c>
      <c r="AQ678" s="18">
        <v>1629</v>
      </c>
      <c r="AR678" s="18">
        <v>12464</v>
      </c>
      <c r="AS678" s="18">
        <v>2596</v>
      </c>
      <c r="AU678" s="18">
        <v>3383</v>
      </c>
      <c r="AV678" s="18">
        <v>2411</v>
      </c>
      <c r="AW678" s="18">
        <v>4485</v>
      </c>
      <c r="AY678" s="18">
        <v>526</v>
      </c>
      <c r="AZ678" s="18">
        <v>7401</v>
      </c>
      <c r="BA678" s="18">
        <v>8984</v>
      </c>
      <c r="BB678" s="18">
        <v>7978</v>
      </c>
      <c r="BC678" s="18">
        <v>11134</v>
      </c>
      <c r="BE678" s="18">
        <v>1780</v>
      </c>
      <c r="BF678" s="18">
        <v>717</v>
      </c>
      <c r="BG678" s="18">
        <v>1187</v>
      </c>
      <c r="BH678" s="18">
        <v>526</v>
      </c>
      <c r="BI678" s="18">
        <v>927</v>
      </c>
      <c r="BJ678" s="18">
        <v>3966</v>
      </c>
      <c r="BK678" s="18">
        <v>3125</v>
      </c>
      <c r="BL678" s="18">
        <v>3133</v>
      </c>
      <c r="BM678" s="18">
        <v>2438</v>
      </c>
      <c r="BO678" s="18">
        <v>2482</v>
      </c>
      <c r="BP678" s="18">
        <v>6558</v>
      </c>
      <c r="BQ678" s="18">
        <v>1494</v>
      </c>
      <c r="BR678" s="18">
        <v>829</v>
      </c>
      <c r="BS678" s="18">
        <v>7167</v>
      </c>
      <c r="BT678" s="18">
        <v>4659</v>
      </c>
      <c r="BU678" s="18">
        <v>10111</v>
      </c>
      <c r="BV678" s="18">
        <v>7455</v>
      </c>
      <c r="BW678" s="18">
        <v>4700</v>
      </c>
      <c r="BX678" s="18">
        <v>6902</v>
      </c>
      <c r="BY678" s="18">
        <v>2748</v>
      </c>
      <c r="BZ678" s="18">
        <v>3488</v>
      </c>
      <c r="CA678" s="18">
        <v>3345</v>
      </c>
      <c r="CC678" s="18">
        <v>1774</v>
      </c>
      <c r="CE678" s="18">
        <v>476</v>
      </c>
      <c r="CF678" s="18">
        <v>1085</v>
      </c>
      <c r="CH678" s="18">
        <v>822</v>
      </c>
      <c r="CI678" s="18">
        <v>10386</v>
      </c>
      <c r="CJ678" s="18">
        <v>1039</v>
      </c>
      <c r="CK678" s="18">
        <v>3210</v>
      </c>
      <c r="CL678" s="18">
        <v>1947</v>
      </c>
      <c r="CM678" s="18">
        <v>1878</v>
      </c>
      <c r="CN678" s="18">
        <v>405</v>
      </c>
      <c r="CP678" s="18">
        <v>11372</v>
      </c>
      <c r="CR678" s="18">
        <v>2385</v>
      </c>
      <c r="CT678" s="18">
        <v>1963</v>
      </c>
      <c r="CU678" s="18">
        <v>4373</v>
      </c>
      <c r="CW678" s="18">
        <v>617</v>
      </c>
      <c r="CX678" s="18">
        <v>1655</v>
      </c>
      <c r="CY678" s="18">
        <v>526</v>
      </c>
      <c r="DA678" s="18">
        <v>1894</v>
      </c>
      <c r="DB678" s="18">
        <v>351</v>
      </c>
      <c r="DC678" s="18">
        <v>1077</v>
      </c>
      <c r="DD678" s="18">
        <v>2773</v>
      </c>
      <c r="DE678" s="18">
        <v>484</v>
      </c>
      <c r="DF678" s="18">
        <v>2675</v>
      </c>
      <c r="DG678" s="18">
        <v>4162</v>
      </c>
      <c r="DH678" s="18">
        <v>974</v>
      </c>
      <c r="DI678" s="18">
        <v>2063</v>
      </c>
      <c r="DJ678" s="18">
        <v>3856</v>
      </c>
      <c r="DK678" s="18">
        <v>10854</v>
      </c>
      <c r="DL678" s="18">
        <v>17085</v>
      </c>
      <c r="DM678" s="18">
        <v>791</v>
      </c>
      <c r="DN678" s="18">
        <v>12603</v>
      </c>
      <c r="DO678" s="18">
        <v>3621</v>
      </c>
      <c r="DP678" s="18">
        <v>1189</v>
      </c>
      <c r="DQ678" s="18">
        <v>2639</v>
      </c>
      <c r="DR678" s="18">
        <v>4088</v>
      </c>
      <c r="DS678" s="18">
        <v>2155</v>
      </c>
      <c r="DT678" s="18">
        <v>4883</v>
      </c>
      <c r="DU678" s="18">
        <v>4878</v>
      </c>
      <c r="DV678" s="18">
        <v>518</v>
      </c>
      <c r="DW678" s="18">
        <v>3751</v>
      </c>
      <c r="DX678" s="18">
        <v>2539</v>
      </c>
      <c r="DY678" s="18">
        <v>906</v>
      </c>
      <c r="EA678" s="18">
        <v>2034</v>
      </c>
      <c r="EC678" s="18">
        <v>622</v>
      </c>
      <c r="ED678" s="18">
        <v>11389</v>
      </c>
      <c r="EE678" s="18">
        <v>1962</v>
      </c>
      <c r="EF678" s="18">
        <v>1810</v>
      </c>
      <c r="EG678" s="18">
        <v>4247</v>
      </c>
      <c r="EH678" s="18">
        <v>954</v>
      </c>
      <c r="EI678" s="18">
        <v>3270</v>
      </c>
      <c r="EK678" s="18">
        <v>1398</v>
      </c>
      <c r="EL678" s="18">
        <v>6032</v>
      </c>
      <c r="EO678" s="18">
        <v>11740</v>
      </c>
      <c r="EP678" s="18">
        <v>952</v>
      </c>
      <c r="EQ678" s="18">
        <v>4624</v>
      </c>
      <c r="ER678" s="18">
        <v>1677</v>
      </c>
      <c r="ES678" s="18">
        <v>1020</v>
      </c>
      <c r="ET678" s="18">
        <v>1089</v>
      </c>
      <c r="EU678" s="18">
        <v>1184</v>
      </c>
      <c r="EX678" s="18">
        <v>4588</v>
      </c>
      <c r="EY678" s="18">
        <v>1849</v>
      </c>
      <c r="EZ678" s="18">
        <v>2856</v>
      </c>
      <c r="FA678" s="18">
        <v>1404</v>
      </c>
      <c r="FB678" s="18">
        <v>1290</v>
      </c>
      <c r="FC678" s="18">
        <v>997</v>
      </c>
      <c r="FE678" s="18">
        <v>7417</v>
      </c>
      <c r="FF678" s="18">
        <v>16126</v>
      </c>
      <c r="FH678" s="18">
        <v>10196</v>
      </c>
      <c r="FI678" s="18">
        <v>998</v>
      </c>
      <c r="FJ678" s="18">
        <v>1454</v>
      </c>
      <c r="FK678" s="18">
        <v>2830</v>
      </c>
      <c r="FL678" s="18">
        <v>6148</v>
      </c>
      <c r="FM678" s="18">
        <v>2065</v>
      </c>
      <c r="FN678" s="18">
        <v>1188</v>
      </c>
    </row>
    <row r="679" spans="1:170">
      <c r="A679" s="18">
        <v>1952</v>
      </c>
      <c r="B679" s="18">
        <v>2462</v>
      </c>
      <c r="D679" s="18">
        <v>1864</v>
      </c>
      <c r="F679" s="18">
        <v>8286</v>
      </c>
      <c r="H679" s="18">
        <v>13477</v>
      </c>
      <c r="I679" s="18">
        <v>6878</v>
      </c>
      <c r="K679" s="18">
        <v>564</v>
      </c>
      <c r="L679" s="18">
        <v>9298</v>
      </c>
      <c r="M679" s="18">
        <v>1280</v>
      </c>
      <c r="N679" s="18">
        <v>524</v>
      </c>
      <c r="O679" s="18">
        <v>1137</v>
      </c>
      <c r="P679" s="18">
        <v>3290</v>
      </c>
      <c r="R679" s="18">
        <v>1467</v>
      </c>
      <c r="T679" s="18">
        <v>3416</v>
      </c>
      <c r="U679" s="18">
        <v>3080</v>
      </c>
      <c r="V679" s="18">
        <v>2925</v>
      </c>
      <c r="W679" s="18">
        <v>803</v>
      </c>
      <c r="X679" s="18">
        <v>1360</v>
      </c>
      <c r="Y679" s="18">
        <v>13249</v>
      </c>
      <c r="Z679" s="18">
        <v>22468</v>
      </c>
      <c r="AA679" s="18">
        <v>5452</v>
      </c>
      <c r="AB679" s="18">
        <v>835</v>
      </c>
      <c r="AC679" s="18">
        <v>2574</v>
      </c>
      <c r="AD679" s="18">
        <v>1568</v>
      </c>
      <c r="AE679" s="18">
        <v>1843</v>
      </c>
      <c r="AF679" s="18">
        <v>2854</v>
      </c>
      <c r="AG679" s="18">
        <v>3512</v>
      </c>
      <c r="AH679" s="18">
        <v>754</v>
      </c>
      <c r="AI679" s="18">
        <v>1508</v>
      </c>
      <c r="AJ679" s="18">
        <v>3267</v>
      </c>
      <c r="AK679" s="18">
        <v>6745</v>
      </c>
      <c r="AL679" s="18">
        <v>4142</v>
      </c>
      <c r="AM679" s="18">
        <v>3665</v>
      </c>
      <c r="AO679" s="18">
        <v>9197</v>
      </c>
      <c r="AP679" s="18">
        <v>3305</v>
      </c>
      <c r="AQ679" s="18">
        <v>1710</v>
      </c>
      <c r="AR679" s="18">
        <v>12497</v>
      </c>
      <c r="AS679" s="18">
        <v>2726</v>
      </c>
      <c r="AU679" s="18">
        <v>3703</v>
      </c>
      <c r="AV679" s="18">
        <v>2399</v>
      </c>
      <c r="AW679" s="18">
        <v>4856</v>
      </c>
      <c r="AY679" s="18">
        <v>532</v>
      </c>
      <c r="AZ679" s="18">
        <v>7568</v>
      </c>
      <c r="BA679" s="18">
        <v>9154</v>
      </c>
      <c r="BB679" s="18">
        <v>8221</v>
      </c>
      <c r="BC679" s="18">
        <v>11083</v>
      </c>
      <c r="BE679" s="18">
        <v>1702</v>
      </c>
      <c r="BF679" s="18">
        <v>728</v>
      </c>
      <c r="BG679" s="18">
        <v>1195</v>
      </c>
      <c r="BH679" s="18">
        <v>555</v>
      </c>
      <c r="BI679" s="18">
        <v>945</v>
      </c>
      <c r="BJ679" s="18">
        <v>3950</v>
      </c>
      <c r="BK679" s="18">
        <v>3089</v>
      </c>
      <c r="BL679" s="18">
        <v>3266</v>
      </c>
      <c r="BM679" s="18">
        <v>2459</v>
      </c>
      <c r="BN679" s="18">
        <v>3754</v>
      </c>
      <c r="BO679" s="18">
        <v>2581</v>
      </c>
      <c r="BP679" s="18">
        <v>6721</v>
      </c>
      <c r="BQ679" s="18">
        <v>1543</v>
      </c>
      <c r="BR679" s="18">
        <v>838</v>
      </c>
      <c r="BS679" s="18">
        <v>7366</v>
      </c>
      <c r="BT679" s="18">
        <v>4535</v>
      </c>
      <c r="BU679" s="18">
        <v>10888</v>
      </c>
      <c r="BV679" s="18">
        <v>8141</v>
      </c>
      <c r="BW679" s="18">
        <v>4507</v>
      </c>
      <c r="BX679" s="18">
        <v>7380</v>
      </c>
      <c r="BY679" s="18">
        <v>2927</v>
      </c>
      <c r="BZ679" s="18">
        <v>3551</v>
      </c>
      <c r="CA679" s="18">
        <v>3677</v>
      </c>
      <c r="CC679" s="18">
        <v>1535</v>
      </c>
      <c r="CE679" s="18">
        <v>494</v>
      </c>
      <c r="CF679" s="18">
        <v>1152</v>
      </c>
      <c r="CH679" s="18">
        <v>832</v>
      </c>
      <c r="CI679" s="18">
        <v>10741</v>
      </c>
      <c r="CJ679" s="18">
        <v>1046</v>
      </c>
      <c r="CK679" s="18">
        <v>3343</v>
      </c>
      <c r="CL679" s="18">
        <v>1998</v>
      </c>
      <c r="CM679" s="18">
        <v>1907</v>
      </c>
      <c r="CN679" s="18">
        <v>410</v>
      </c>
      <c r="CP679" s="18">
        <v>12132</v>
      </c>
      <c r="CR679" s="18">
        <v>2387</v>
      </c>
      <c r="CT679" s="18">
        <v>2004</v>
      </c>
      <c r="CU679" s="18">
        <v>4413</v>
      </c>
      <c r="CV679" s="18">
        <v>2371</v>
      </c>
      <c r="CW679" s="18">
        <v>627</v>
      </c>
      <c r="CX679" s="18">
        <v>1716</v>
      </c>
      <c r="CY679" s="18">
        <v>529</v>
      </c>
      <c r="CZ679" s="18">
        <v>4369</v>
      </c>
      <c r="DA679" s="18">
        <v>1956</v>
      </c>
      <c r="DB679" s="18">
        <v>358</v>
      </c>
      <c r="DC679" s="18">
        <v>1107</v>
      </c>
      <c r="DD679" s="18">
        <v>2760</v>
      </c>
      <c r="DE679" s="18">
        <v>495</v>
      </c>
      <c r="DF679" s="18">
        <v>2733</v>
      </c>
      <c r="DG679" s="18">
        <v>4192</v>
      </c>
      <c r="DH679" s="18">
        <v>994</v>
      </c>
      <c r="DI679" s="18">
        <v>2163</v>
      </c>
      <c r="DJ679" s="18">
        <v>4376</v>
      </c>
      <c r="DK679" s="18">
        <v>10947</v>
      </c>
      <c r="DL679" s="18">
        <v>17518</v>
      </c>
      <c r="DM679" s="18">
        <v>809</v>
      </c>
      <c r="DN679" s="18">
        <v>12838</v>
      </c>
      <c r="DO679" s="18">
        <v>3776</v>
      </c>
      <c r="DP679" s="18">
        <v>1165</v>
      </c>
      <c r="DQ679" s="18">
        <v>2710</v>
      </c>
      <c r="DR679" s="18">
        <v>4192</v>
      </c>
      <c r="DS679" s="18">
        <v>2221</v>
      </c>
      <c r="DT679" s="18">
        <v>4904</v>
      </c>
      <c r="DU679" s="18">
        <v>5179</v>
      </c>
      <c r="DV679" s="18">
        <v>550</v>
      </c>
      <c r="DW679" s="18">
        <v>3740</v>
      </c>
      <c r="DX679" s="18">
        <v>2431</v>
      </c>
      <c r="DY679" s="18">
        <v>940</v>
      </c>
      <c r="EA679" s="18">
        <v>2008</v>
      </c>
      <c r="EC679" s="18">
        <v>629</v>
      </c>
      <c r="ED679" s="18">
        <v>11849</v>
      </c>
      <c r="EE679" s="18">
        <v>2003</v>
      </c>
      <c r="EF679" s="18">
        <v>1841</v>
      </c>
      <c r="EG679" s="18">
        <v>2951</v>
      </c>
      <c r="EH679" s="18">
        <v>970</v>
      </c>
      <c r="EI679" s="18">
        <v>3424</v>
      </c>
      <c r="EJ679" s="18">
        <v>3218</v>
      </c>
      <c r="EK679" s="18">
        <v>1396</v>
      </c>
      <c r="EL679" s="18">
        <v>6313</v>
      </c>
      <c r="EN679" s="18">
        <v>3596</v>
      </c>
      <c r="EO679" s="18">
        <v>11819</v>
      </c>
      <c r="EP679" s="18">
        <v>960</v>
      </c>
      <c r="EQ679" s="18">
        <v>4695</v>
      </c>
      <c r="ER679" s="18">
        <v>2064</v>
      </c>
      <c r="ES679" s="18">
        <v>1042</v>
      </c>
      <c r="ET679" s="18">
        <v>1106</v>
      </c>
      <c r="EU679" s="18">
        <v>1212</v>
      </c>
      <c r="EX679" s="18">
        <v>4643</v>
      </c>
      <c r="EY679" s="18">
        <v>2039</v>
      </c>
      <c r="EZ679" s="18">
        <v>3134</v>
      </c>
      <c r="FA679" s="18">
        <v>1521</v>
      </c>
      <c r="FB679" s="18">
        <v>1285</v>
      </c>
      <c r="FC679" s="18">
        <v>1031</v>
      </c>
      <c r="FE679" s="18">
        <v>7227</v>
      </c>
      <c r="FF679" s="18">
        <v>16443</v>
      </c>
      <c r="FH679" s="18">
        <v>10500</v>
      </c>
      <c r="FI679" s="18">
        <v>1023</v>
      </c>
      <c r="FJ679" s="18">
        <v>1463</v>
      </c>
      <c r="FK679" s="18">
        <v>2577</v>
      </c>
      <c r="FL679" s="18">
        <v>6214</v>
      </c>
      <c r="FM679" s="18">
        <v>2147</v>
      </c>
      <c r="FN679" s="18">
        <v>1193</v>
      </c>
    </row>
    <row r="680" spans="1:170">
      <c r="A680" s="18">
        <v>1953</v>
      </c>
      <c r="B680" s="18">
        <v>2568</v>
      </c>
      <c r="D680" s="18">
        <v>1940</v>
      </c>
      <c r="F680" s="18">
        <v>8562</v>
      </c>
      <c r="H680" s="18">
        <v>13636</v>
      </c>
      <c r="I680" s="18">
        <v>7173</v>
      </c>
      <c r="K680" s="18">
        <v>577</v>
      </c>
      <c r="L680" s="18">
        <v>9544</v>
      </c>
      <c r="M680" s="18">
        <v>1220</v>
      </c>
      <c r="N680" s="18">
        <v>537</v>
      </c>
      <c r="O680" s="18">
        <v>1135</v>
      </c>
      <c r="P680" s="18">
        <v>3624</v>
      </c>
      <c r="R680" s="18">
        <v>1455</v>
      </c>
      <c r="T680" s="18">
        <v>3028</v>
      </c>
      <c r="U680" s="18">
        <v>3132</v>
      </c>
      <c r="V680" s="18">
        <v>3043</v>
      </c>
      <c r="W680" s="18">
        <v>817</v>
      </c>
      <c r="X680" s="18">
        <v>1390</v>
      </c>
      <c r="Y680" s="18">
        <v>13504</v>
      </c>
      <c r="Z680" s="18">
        <v>22959</v>
      </c>
      <c r="AA680" s="18">
        <v>5739</v>
      </c>
      <c r="AB680" s="18">
        <v>924</v>
      </c>
      <c r="AC680" s="18">
        <v>2614</v>
      </c>
      <c r="AD680" s="18">
        <v>1604</v>
      </c>
      <c r="AE680" s="18">
        <v>1910</v>
      </c>
      <c r="AF680" s="18">
        <v>2905</v>
      </c>
      <c r="AG680" s="18">
        <v>3611</v>
      </c>
      <c r="AH680" s="18">
        <v>767</v>
      </c>
      <c r="AI680" s="18">
        <v>1528</v>
      </c>
      <c r="AJ680" s="18">
        <v>3637</v>
      </c>
      <c r="AK680" s="18">
        <v>6645</v>
      </c>
      <c r="AL680" s="18">
        <v>3803</v>
      </c>
      <c r="AM680" s="18">
        <v>3977</v>
      </c>
      <c r="AO680" s="18">
        <v>9909</v>
      </c>
      <c r="AP680" s="18">
        <v>3349</v>
      </c>
      <c r="AQ680" s="18">
        <v>1638</v>
      </c>
      <c r="AR680" s="18">
        <v>13102</v>
      </c>
      <c r="AS680" s="18">
        <v>2610</v>
      </c>
      <c r="AU680" s="18">
        <v>3684</v>
      </c>
      <c r="AV680" s="18">
        <v>2384</v>
      </c>
      <c r="AW680" s="18">
        <v>4812</v>
      </c>
      <c r="AY680" s="18">
        <v>553</v>
      </c>
      <c r="AZ680" s="18">
        <v>7531</v>
      </c>
      <c r="BA680" s="18">
        <v>9351</v>
      </c>
      <c r="BB680" s="18">
        <v>8468</v>
      </c>
      <c r="BC680" s="18">
        <v>11481</v>
      </c>
      <c r="BE680" s="18">
        <v>1887</v>
      </c>
      <c r="BF680" s="18">
        <v>743</v>
      </c>
      <c r="BG680" s="18">
        <v>1212</v>
      </c>
      <c r="BH680" s="18">
        <v>587</v>
      </c>
      <c r="BI680" s="18">
        <v>970</v>
      </c>
      <c r="BJ680" s="18">
        <v>4443</v>
      </c>
      <c r="BK680" s="18">
        <v>3102</v>
      </c>
      <c r="BL680" s="18">
        <v>3381</v>
      </c>
      <c r="BM680" s="18">
        <v>2576</v>
      </c>
      <c r="BN680" s="18">
        <v>4048</v>
      </c>
      <c r="BO680" s="18">
        <v>2458</v>
      </c>
      <c r="BP680" s="18">
        <v>6778</v>
      </c>
      <c r="BQ680" s="18">
        <v>1597</v>
      </c>
      <c r="BR680" s="18">
        <v>874</v>
      </c>
      <c r="BS680" s="18">
        <v>7577</v>
      </c>
      <c r="BT680" s="18">
        <v>4420</v>
      </c>
      <c r="BU680" s="18">
        <v>14893</v>
      </c>
      <c r="BV680" s="18">
        <v>8199</v>
      </c>
      <c r="BW680" s="18">
        <v>4330</v>
      </c>
      <c r="BX680" s="18">
        <v>7864</v>
      </c>
      <c r="BY680" s="18">
        <v>3291</v>
      </c>
      <c r="BZ680" s="18">
        <v>3614</v>
      </c>
      <c r="CA680" s="18">
        <v>3894</v>
      </c>
      <c r="CC680" s="18">
        <v>1455</v>
      </c>
      <c r="CE680" s="18">
        <v>487</v>
      </c>
      <c r="CF680" s="18">
        <v>1478</v>
      </c>
      <c r="CH680" s="18">
        <v>841</v>
      </c>
      <c r="CI680" s="18">
        <v>12035</v>
      </c>
      <c r="CJ680" s="18">
        <v>1061</v>
      </c>
      <c r="CK680" s="18">
        <v>3294</v>
      </c>
      <c r="CL680" s="18">
        <v>2057</v>
      </c>
      <c r="CM680" s="18">
        <v>1887</v>
      </c>
      <c r="CN680" s="18">
        <v>420</v>
      </c>
      <c r="CP680" s="18">
        <v>12219</v>
      </c>
      <c r="CR680" s="18">
        <v>2402</v>
      </c>
      <c r="CT680" s="18">
        <v>2044</v>
      </c>
      <c r="CU680" s="18">
        <v>4289</v>
      </c>
      <c r="CV680" s="18">
        <v>2471</v>
      </c>
      <c r="CW680" s="18">
        <v>638</v>
      </c>
      <c r="CX680" s="18">
        <v>1794</v>
      </c>
      <c r="CY680" s="18">
        <v>535</v>
      </c>
      <c r="CZ680" s="18">
        <v>3844</v>
      </c>
      <c r="DA680" s="18">
        <v>2013</v>
      </c>
      <c r="DB680" s="18">
        <v>365</v>
      </c>
      <c r="DC680" s="18">
        <v>1137</v>
      </c>
      <c r="DD680" s="18">
        <v>2763</v>
      </c>
      <c r="DE680" s="18">
        <v>506</v>
      </c>
      <c r="DF680" s="18">
        <v>2674</v>
      </c>
      <c r="DG680" s="18">
        <v>4252</v>
      </c>
      <c r="DH680" s="18">
        <v>1012</v>
      </c>
      <c r="DI680" s="18">
        <v>2166</v>
      </c>
      <c r="DJ680" s="18">
        <v>4347</v>
      </c>
      <c r="DK680" s="18">
        <v>11773</v>
      </c>
      <c r="DL680" s="18">
        <v>18034</v>
      </c>
      <c r="DM680" s="18">
        <v>850</v>
      </c>
      <c r="DN680" s="18">
        <v>12936</v>
      </c>
      <c r="DO680" s="18">
        <v>3938</v>
      </c>
      <c r="DP680" s="18">
        <v>1247</v>
      </c>
      <c r="DQ680" s="18">
        <v>2808</v>
      </c>
      <c r="DR680" s="18">
        <v>4346</v>
      </c>
      <c r="DS680" s="18">
        <v>2348</v>
      </c>
      <c r="DT680" s="18">
        <v>5092</v>
      </c>
      <c r="DU680" s="18">
        <v>5465</v>
      </c>
      <c r="DV680" s="18">
        <v>706</v>
      </c>
      <c r="DW680" s="18">
        <v>3977</v>
      </c>
      <c r="DX680" s="18">
        <v>2435</v>
      </c>
      <c r="DY680" s="18">
        <v>976</v>
      </c>
      <c r="EA680" s="18">
        <v>2233</v>
      </c>
      <c r="EC680" s="18">
        <v>641</v>
      </c>
      <c r="ED680" s="18">
        <v>12782</v>
      </c>
      <c r="EE680" s="18">
        <v>2041</v>
      </c>
      <c r="EF680" s="18">
        <v>1871</v>
      </c>
      <c r="EG680" s="18">
        <v>3522</v>
      </c>
      <c r="EH680" s="18">
        <v>994</v>
      </c>
      <c r="EI680" s="18">
        <v>3570</v>
      </c>
      <c r="EJ680" s="18">
        <v>3716</v>
      </c>
      <c r="EK680" s="18">
        <v>1396</v>
      </c>
      <c r="EL680" s="18">
        <v>6476</v>
      </c>
      <c r="EN680" s="18">
        <v>3754</v>
      </c>
      <c r="EO680" s="18">
        <v>12070</v>
      </c>
      <c r="EP680" s="18">
        <v>974</v>
      </c>
      <c r="EQ680" s="18">
        <v>4774</v>
      </c>
      <c r="ER680" s="18">
        <v>2285</v>
      </c>
      <c r="ES680" s="18">
        <v>1064</v>
      </c>
      <c r="ET680" s="18">
        <v>1123</v>
      </c>
      <c r="EU680" s="18">
        <v>1305</v>
      </c>
      <c r="EX680" s="18">
        <v>4659</v>
      </c>
      <c r="EY680" s="18">
        <v>2079</v>
      </c>
      <c r="EZ680" s="18">
        <v>3411</v>
      </c>
      <c r="FA680" s="18">
        <v>1604</v>
      </c>
      <c r="FB680" s="18">
        <v>1209</v>
      </c>
      <c r="FC680" s="18">
        <v>1048</v>
      </c>
      <c r="FE680" s="18">
        <v>7892</v>
      </c>
      <c r="FF680" s="18">
        <v>16917</v>
      </c>
      <c r="FH680" s="18">
        <v>10717</v>
      </c>
      <c r="FI680" s="18">
        <v>1051</v>
      </c>
      <c r="FJ680" s="18">
        <v>1474</v>
      </c>
      <c r="FK680" s="18">
        <v>2775</v>
      </c>
      <c r="FL680" s="18">
        <v>6347</v>
      </c>
      <c r="FM680" s="18">
        <v>2232</v>
      </c>
      <c r="FN680" s="18">
        <v>1251</v>
      </c>
    </row>
    <row r="681" spans="1:170">
      <c r="A681" s="18">
        <v>1954</v>
      </c>
      <c r="B681" s="18">
        <v>2576</v>
      </c>
      <c r="D681" s="18">
        <v>1997</v>
      </c>
      <c r="F681" s="18">
        <v>8747</v>
      </c>
      <c r="H681" s="18">
        <v>14154</v>
      </c>
      <c r="I681" s="18">
        <v>7897</v>
      </c>
      <c r="K681" s="18">
        <v>598</v>
      </c>
      <c r="L681" s="18">
        <v>9890</v>
      </c>
      <c r="M681" s="18">
        <v>1230</v>
      </c>
      <c r="N681" s="18">
        <v>551</v>
      </c>
      <c r="O681" s="18">
        <v>1134</v>
      </c>
      <c r="P681" s="18">
        <v>3519</v>
      </c>
      <c r="R681" s="18">
        <v>1432</v>
      </c>
      <c r="T681" s="18">
        <v>3026</v>
      </c>
      <c r="U681" s="18">
        <v>3280</v>
      </c>
      <c r="V681" s="18">
        <v>3158</v>
      </c>
      <c r="W681" s="18">
        <v>831</v>
      </c>
      <c r="X681" s="18">
        <v>1421</v>
      </c>
      <c r="Y681" s="18">
        <v>13023</v>
      </c>
      <c r="Z681" s="18">
        <v>24001</v>
      </c>
      <c r="AA681" s="18">
        <v>5439</v>
      </c>
      <c r="AB681" s="18">
        <v>836</v>
      </c>
      <c r="AC681" s="18">
        <v>2657</v>
      </c>
      <c r="AD681" s="18">
        <v>1642</v>
      </c>
      <c r="AE681" s="18">
        <v>1986</v>
      </c>
      <c r="AF681" s="18">
        <v>2956</v>
      </c>
      <c r="AG681" s="18">
        <v>3741</v>
      </c>
      <c r="AH681" s="18">
        <v>794</v>
      </c>
      <c r="AI681" s="18">
        <v>1506</v>
      </c>
      <c r="AJ681" s="18">
        <v>3538</v>
      </c>
      <c r="AK681" s="18">
        <v>6846</v>
      </c>
      <c r="AL681" s="18">
        <v>3803</v>
      </c>
      <c r="AM681" s="18">
        <v>3992</v>
      </c>
      <c r="AO681" s="18">
        <v>10599</v>
      </c>
      <c r="AP681" s="18">
        <v>3450</v>
      </c>
      <c r="AQ681" s="18">
        <v>1678</v>
      </c>
      <c r="AR681" s="18">
        <v>13245</v>
      </c>
      <c r="AS681" s="18">
        <v>2674</v>
      </c>
      <c r="AU681" s="18">
        <v>3877</v>
      </c>
      <c r="AV681" s="18">
        <v>2370</v>
      </c>
      <c r="AW681" s="18">
        <v>5120</v>
      </c>
      <c r="AY681" s="18">
        <v>544</v>
      </c>
      <c r="AZ681" s="18">
        <v>8097</v>
      </c>
      <c r="BA681" s="18">
        <v>9731</v>
      </c>
      <c r="BB681" s="18">
        <v>8724</v>
      </c>
      <c r="BC681" s="18">
        <v>11909</v>
      </c>
      <c r="BE681" s="18">
        <v>2069</v>
      </c>
      <c r="BF681" s="18">
        <v>776</v>
      </c>
      <c r="BG681" s="18">
        <v>1249</v>
      </c>
      <c r="BH681" s="18">
        <v>701</v>
      </c>
      <c r="BI681" s="18">
        <v>1009</v>
      </c>
      <c r="BJ681" s="18">
        <v>4537</v>
      </c>
      <c r="BK681" s="18">
        <v>3060</v>
      </c>
      <c r="BL681" s="18">
        <v>3502</v>
      </c>
      <c r="BM681" s="18">
        <v>2357</v>
      </c>
      <c r="BN681" s="18">
        <v>4378</v>
      </c>
      <c r="BO681" s="18">
        <v>2614</v>
      </c>
      <c r="BP681" s="18">
        <v>6935</v>
      </c>
      <c r="BQ681" s="18">
        <v>1672</v>
      </c>
      <c r="BR681" s="18">
        <v>894</v>
      </c>
      <c r="BS681" s="18">
        <v>7673</v>
      </c>
      <c r="BT681" s="18">
        <v>4303</v>
      </c>
      <c r="BU681" s="18">
        <v>17231</v>
      </c>
      <c r="BV681" s="18">
        <v>8716</v>
      </c>
      <c r="BW681" s="18">
        <v>5021</v>
      </c>
      <c r="BX681" s="18">
        <v>8214</v>
      </c>
      <c r="BY681" s="18">
        <v>3616</v>
      </c>
      <c r="BZ681" s="18">
        <v>3677</v>
      </c>
      <c r="CA681" s="18">
        <v>4063</v>
      </c>
      <c r="CC681" s="18">
        <v>1580</v>
      </c>
      <c r="CE681" s="18">
        <v>531</v>
      </c>
      <c r="CF681" s="18">
        <v>1550</v>
      </c>
      <c r="CH681" s="18">
        <v>850</v>
      </c>
      <c r="CI681" s="18">
        <v>13444</v>
      </c>
      <c r="CJ681" s="18">
        <v>1093</v>
      </c>
      <c r="CK681" s="18">
        <v>3178</v>
      </c>
      <c r="CL681" s="18">
        <v>2116</v>
      </c>
      <c r="CM681" s="18">
        <v>1883</v>
      </c>
      <c r="CN681" s="18">
        <v>436</v>
      </c>
      <c r="CP681" s="18">
        <v>12203</v>
      </c>
      <c r="CR681" s="18">
        <v>2414</v>
      </c>
      <c r="CT681" s="18">
        <v>2085</v>
      </c>
      <c r="CU681" s="18">
        <v>4586</v>
      </c>
      <c r="CV681" s="18">
        <v>2525</v>
      </c>
      <c r="CW681" s="18">
        <v>648</v>
      </c>
      <c r="CX681" s="18">
        <v>1860</v>
      </c>
      <c r="CY681" s="18">
        <v>494</v>
      </c>
      <c r="CZ681" s="18">
        <v>3874</v>
      </c>
      <c r="DA681" s="18">
        <v>2076</v>
      </c>
      <c r="DB681" s="18">
        <v>367</v>
      </c>
      <c r="DC681" s="18">
        <v>1167</v>
      </c>
      <c r="DD681" s="18">
        <v>2824</v>
      </c>
      <c r="DE681" s="18">
        <v>517</v>
      </c>
      <c r="DF681" s="18">
        <v>2768</v>
      </c>
      <c r="DG681" s="18">
        <v>4385</v>
      </c>
      <c r="DH681" s="18">
        <v>1032</v>
      </c>
      <c r="DI681" s="18">
        <v>2260</v>
      </c>
      <c r="DJ681" s="18">
        <v>4611</v>
      </c>
      <c r="DK681" s="18">
        <v>12429</v>
      </c>
      <c r="DL681" s="18">
        <v>18758</v>
      </c>
      <c r="DM681" s="18">
        <v>858</v>
      </c>
      <c r="DN681" s="18">
        <v>14398</v>
      </c>
      <c r="DO681" s="18">
        <v>4102</v>
      </c>
      <c r="DP681" s="18">
        <v>1245</v>
      </c>
      <c r="DQ681" s="18">
        <v>2841</v>
      </c>
      <c r="DR681" s="18">
        <v>4353</v>
      </c>
      <c r="DS681" s="18">
        <v>2450</v>
      </c>
      <c r="DT681" s="18">
        <v>5281</v>
      </c>
      <c r="DU681" s="18">
        <v>5664</v>
      </c>
      <c r="DV681" s="18">
        <v>740</v>
      </c>
      <c r="DW681" s="18">
        <v>4142</v>
      </c>
      <c r="DX681" s="18">
        <v>2414</v>
      </c>
      <c r="DY681" s="18">
        <v>1015</v>
      </c>
      <c r="EA681" s="18">
        <v>2267</v>
      </c>
      <c r="EC681" s="18">
        <v>663</v>
      </c>
      <c r="ED681" s="18">
        <v>13969</v>
      </c>
      <c r="EE681" s="18">
        <v>2083</v>
      </c>
      <c r="EF681" s="18">
        <v>1901</v>
      </c>
      <c r="EG681" s="18">
        <v>4036</v>
      </c>
      <c r="EH681" s="18">
        <v>1036</v>
      </c>
      <c r="EI681" s="18">
        <v>3512</v>
      </c>
      <c r="EJ681" s="18">
        <v>3538</v>
      </c>
      <c r="EK681" s="18">
        <v>1453</v>
      </c>
      <c r="EL681" s="18">
        <v>6677</v>
      </c>
      <c r="EN681" s="18">
        <v>4225</v>
      </c>
      <c r="EO681" s="18">
        <v>12505</v>
      </c>
      <c r="EP681" s="18">
        <v>1005</v>
      </c>
      <c r="EQ681" s="18">
        <v>4979</v>
      </c>
      <c r="ER681" s="18">
        <v>2558</v>
      </c>
      <c r="ES681" s="18">
        <v>1087</v>
      </c>
      <c r="ET681" s="18">
        <v>1140</v>
      </c>
      <c r="EU681" s="18">
        <v>1253</v>
      </c>
      <c r="EX681" s="18">
        <v>4612</v>
      </c>
      <c r="EY681" s="18">
        <v>2087</v>
      </c>
      <c r="EZ681" s="18">
        <v>3242</v>
      </c>
      <c r="FA681" s="18">
        <v>1694</v>
      </c>
      <c r="FB681" s="18">
        <v>1275</v>
      </c>
      <c r="FC681" s="18">
        <v>1006</v>
      </c>
      <c r="FE681" s="18">
        <v>8130</v>
      </c>
      <c r="FF681" s="18">
        <v>16513</v>
      </c>
      <c r="FH681" s="18">
        <v>11303</v>
      </c>
      <c r="FI681" s="18">
        <v>1080</v>
      </c>
      <c r="FJ681" s="18">
        <v>1483</v>
      </c>
      <c r="FK681" s="18">
        <v>2830</v>
      </c>
      <c r="FL681" s="18">
        <v>6557</v>
      </c>
      <c r="FM681" s="18">
        <v>2319</v>
      </c>
      <c r="FN681" s="18">
        <v>1271</v>
      </c>
    </row>
    <row r="682" spans="1:170">
      <c r="A682" s="18">
        <v>1955</v>
      </c>
      <c r="B682" s="18">
        <v>2579</v>
      </c>
      <c r="D682" s="18">
        <v>2104</v>
      </c>
      <c r="F682" s="18">
        <v>9199</v>
      </c>
      <c r="H682" s="18">
        <v>14585</v>
      </c>
      <c r="I682" s="18">
        <v>8762</v>
      </c>
      <c r="K682" s="18">
        <v>606</v>
      </c>
      <c r="L682" s="18">
        <v>10302</v>
      </c>
      <c r="M682" s="18">
        <v>1206</v>
      </c>
      <c r="N682" s="18">
        <v>565</v>
      </c>
      <c r="O682" s="18">
        <v>1053</v>
      </c>
      <c r="P682" s="18">
        <v>3732</v>
      </c>
      <c r="R682" s="18">
        <v>1754</v>
      </c>
      <c r="T682" s="18">
        <v>3118</v>
      </c>
      <c r="U682" s="18">
        <v>3465</v>
      </c>
      <c r="V682" s="18">
        <v>3306</v>
      </c>
      <c r="W682" s="18">
        <v>843</v>
      </c>
      <c r="X682" s="18">
        <v>1452</v>
      </c>
      <c r="Y682" s="18">
        <v>13872</v>
      </c>
      <c r="Z682" s="18">
        <v>25354</v>
      </c>
      <c r="AA682" s="18">
        <v>5530</v>
      </c>
      <c r="AB682" s="18">
        <v>892</v>
      </c>
      <c r="AC682" s="18">
        <v>2698</v>
      </c>
      <c r="AD682" s="18">
        <v>1680</v>
      </c>
      <c r="AE682" s="18">
        <v>2023</v>
      </c>
      <c r="AF682" s="18">
        <v>3008</v>
      </c>
      <c r="AG682" s="18">
        <v>3763</v>
      </c>
      <c r="AH682" s="18">
        <v>802</v>
      </c>
      <c r="AI682" s="18">
        <v>1514</v>
      </c>
      <c r="AJ682" s="18">
        <v>3802</v>
      </c>
      <c r="AK682" s="18">
        <v>7353</v>
      </c>
      <c r="AL682" s="18">
        <v>3841</v>
      </c>
      <c r="AM682" s="18">
        <v>4081</v>
      </c>
      <c r="AO682" s="18">
        <v>11710</v>
      </c>
      <c r="AP682" s="18">
        <v>3470</v>
      </c>
      <c r="AQ682" s="18">
        <v>1725</v>
      </c>
      <c r="AR682" s="18">
        <v>13288</v>
      </c>
      <c r="AS682" s="18">
        <v>2749</v>
      </c>
      <c r="AU682" s="18">
        <v>3874</v>
      </c>
      <c r="AV682" s="18">
        <v>2358</v>
      </c>
      <c r="AW682" s="18">
        <v>5256</v>
      </c>
      <c r="AY682" s="18">
        <v>563</v>
      </c>
      <c r="AZ682" s="18">
        <v>8413</v>
      </c>
      <c r="BA682" s="18">
        <v>10198</v>
      </c>
      <c r="BB682" s="18">
        <v>8990</v>
      </c>
      <c r="BC682" s="18">
        <v>12298</v>
      </c>
      <c r="BE682" s="18">
        <v>1884</v>
      </c>
      <c r="BF682" s="18">
        <v>789</v>
      </c>
      <c r="BG682" s="18">
        <v>1256</v>
      </c>
      <c r="BH682" s="18">
        <v>669</v>
      </c>
      <c r="BI682" s="18">
        <v>1024</v>
      </c>
      <c r="BJ682" s="18">
        <v>4836</v>
      </c>
      <c r="BK682" s="18">
        <v>3035</v>
      </c>
      <c r="BL682" s="18">
        <v>3635</v>
      </c>
      <c r="BM682" s="18">
        <v>2344</v>
      </c>
      <c r="BN682" s="18">
        <v>5140</v>
      </c>
      <c r="BO682" s="18">
        <v>2465</v>
      </c>
      <c r="BP682" s="18">
        <v>7471</v>
      </c>
      <c r="BQ682" s="18">
        <v>1692</v>
      </c>
      <c r="BR682" s="18">
        <v>899</v>
      </c>
      <c r="BS682" s="18">
        <v>7928</v>
      </c>
      <c r="BT682" s="18">
        <v>4188</v>
      </c>
      <c r="BU682" s="18">
        <v>16078</v>
      </c>
      <c r="BV682" s="18">
        <v>9315</v>
      </c>
      <c r="BW682" s="18">
        <v>5507</v>
      </c>
      <c r="BX682" s="18">
        <v>8632</v>
      </c>
      <c r="BY682" s="18">
        <v>3932</v>
      </c>
      <c r="BZ682" s="18">
        <v>3344</v>
      </c>
      <c r="CA682" s="18">
        <v>4360</v>
      </c>
      <c r="CC682" s="18">
        <v>1651</v>
      </c>
      <c r="CE682" s="18">
        <v>507</v>
      </c>
      <c r="CF682" s="18">
        <v>1612</v>
      </c>
      <c r="CH682" s="18">
        <v>859</v>
      </c>
      <c r="CI682" s="18">
        <v>14136</v>
      </c>
      <c r="CJ682" s="18">
        <v>1102</v>
      </c>
      <c r="CK682" s="18">
        <v>3869</v>
      </c>
      <c r="CL682" s="18">
        <v>2169</v>
      </c>
      <c r="CM682" s="18">
        <v>1942</v>
      </c>
      <c r="CN682" s="18">
        <v>443</v>
      </c>
      <c r="CP682" s="18">
        <v>12737</v>
      </c>
      <c r="CR682" s="18">
        <v>2426</v>
      </c>
      <c r="CT682" s="18">
        <v>2126</v>
      </c>
      <c r="CU682" s="18">
        <v>4834</v>
      </c>
      <c r="CV682" s="18">
        <v>3050</v>
      </c>
      <c r="CW682" s="18">
        <v>658</v>
      </c>
      <c r="CX682" s="18">
        <v>1947</v>
      </c>
      <c r="CY682" s="18">
        <v>549</v>
      </c>
      <c r="CZ682" s="18">
        <v>5143</v>
      </c>
      <c r="DA682" s="18">
        <v>2137</v>
      </c>
      <c r="DB682" s="18">
        <v>383</v>
      </c>
      <c r="DC682" s="18">
        <v>1198</v>
      </c>
      <c r="DD682" s="18">
        <v>2824</v>
      </c>
      <c r="DE682" s="18">
        <v>516</v>
      </c>
      <c r="DF682" s="18">
        <v>2712</v>
      </c>
      <c r="DG682" s="18">
        <v>4420</v>
      </c>
      <c r="DH682" s="18">
        <v>1051</v>
      </c>
      <c r="DI682" s="18">
        <v>2253</v>
      </c>
      <c r="DJ682" s="18">
        <v>4771</v>
      </c>
      <c r="DK682" s="18">
        <v>13182</v>
      </c>
      <c r="DL682" s="18">
        <v>18987</v>
      </c>
      <c r="DM682" s="18">
        <v>866</v>
      </c>
      <c r="DN682" s="18">
        <v>14368</v>
      </c>
      <c r="DO682" s="18">
        <v>4271</v>
      </c>
      <c r="DP682" s="18">
        <v>1244</v>
      </c>
      <c r="DQ682" s="18">
        <v>2930</v>
      </c>
      <c r="DR682" s="18">
        <v>4555</v>
      </c>
      <c r="DS682" s="18">
        <v>2543</v>
      </c>
      <c r="DT682" s="18">
        <v>5434</v>
      </c>
      <c r="DU682" s="18">
        <v>5860</v>
      </c>
      <c r="DV682" s="18">
        <v>770</v>
      </c>
      <c r="DW682" s="18">
        <v>4282</v>
      </c>
      <c r="DX682" s="18">
        <v>2459</v>
      </c>
      <c r="DY682" s="18">
        <v>1052</v>
      </c>
      <c r="EA682" s="18">
        <v>2762</v>
      </c>
      <c r="EC682" s="18">
        <v>669</v>
      </c>
      <c r="ED682" s="18">
        <v>14018</v>
      </c>
      <c r="EE682" s="18">
        <v>2125</v>
      </c>
      <c r="EF682" s="18">
        <v>1932</v>
      </c>
      <c r="EG682" s="18">
        <v>3713</v>
      </c>
      <c r="EH682" s="18">
        <v>1058</v>
      </c>
      <c r="EI682" s="18">
        <v>3589</v>
      </c>
      <c r="EJ682" s="18">
        <v>4090</v>
      </c>
      <c r="EK682" s="18">
        <v>1306</v>
      </c>
      <c r="EL682" s="18">
        <v>7122</v>
      </c>
      <c r="EN682" s="18">
        <v>4572</v>
      </c>
      <c r="EO682" s="18">
        <v>12781</v>
      </c>
      <c r="EP682" s="18">
        <v>1013</v>
      </c>
      <c r="EQ682" s="18">
        <v>4958</v>
      </c>
      <c r="ER682" s="18">
        <v>2252</v>
      </c>
      <c r="ES682" s="18">
        <v>1110</v>
      </c>
      <c r="ET682" s="18">
        <v>1158</v>
      </c>
      <c r="EU682" s="18">
        <v>1318</v>
      </c>
      <c r="EX682" s="18">
        <v>5085</v>
      </c>
      <c r="EY682" s="18">
        <v>1946</v>
      </c>
      <c r="EZ682" s="18">
        <v>3424</v>
      </c>
      <c r="FA682" s="18">
        <v>1759</v>
      </c>
      <c r="FB682" s="18">
        <v>1273</v>
      </c>
      <c r="FC682" s="18">
        <v>1043</v>
      </c>
      <c r="FE682" s="18">
        <v>8035</v>
      </c>
      <c r="FF682" s="18">
        <v>17370</v>
      </c>
      <c r="FH682" s="18">
        <v>11845</v>
      </c>
      <c r="FI682" s="18">
        <v>1106</v>
      </c>
      <c r="FJ682" s="18">
        <v>1492</v>
      </c>
      <c r="FK682" s="18">
        <v>3298</v>
      </c>
      <c r="FL682" s="18">
        <v>6715</v>
      </c>
      <c r="FM682" s="18">
        <v>2210</v>
      </c>
      <c r="FN682" s="18">
        <v>1331</v>
      </c>
    </row>
    <row r="683" spans="1:170">
      <c r="A683" s="18">
        <v>1956</v>
      </c>
      <c r="B683" s="18">
        <v>2644</v>
      </c>
      <c r="D683" s="18">
        <v>2125</v>
      </c>
      <c r="F683" s="18">
        <v>9284</v>
      </c>
      <c r="H683" s="18">
        <v>14732</v>
      </c>
      <c r="I683" s="18">
        <v>9357</v>
      </c>
      <c r="K683" s="18">
        <v>618</v>
      </c>
      <c r="L683" s="18">
        <v>10536</v>
      </c>
      <c r="M683" s="18">
        <v>1181</v>
      </c>
      <c r="N683" s="18">
        <v>580</v>
      </c>
      <c r="O683" s="18">
        <v>1143</v>
      </c>
      <c r="P683" s="18">
        <v>3698</v>
      </c>
      <c r="R683" s="18">
        <v>1497</v>
      </c>
      <c r="T683" s="18">
        <v>2870</v>
      </c>
      <c r="U683" s="18">
        <v>3462</v>
      </c>
      <c r="V683" s="18">
        <v>3512</v>
      </c>
      <c r="W683" s="18">
        <v>855</v>
      </c>
      <c r="X683" s="18">
        <v>1481</v>
      </c>
      <c r="Y683" s="18">
        <v>14634</v>
      </c>
      <c r="Z683" s="18">
        <v>26689</v>
      </c>
      <c r="AA683" s="18">
        <v>5480</v>
      </c>
      <c r="AB683" s="18">
        <v>949</v>
      </c>
      <c r="AC683" s="18">
        <v>2739</v>
      </c>
      <c r="AD683" s="18">
        <v>1717</v>
      </c>
      <c r="AE683" s="18">
        <v>2116</v>
      </c>
      <c r="AF683" s="18">
        <v>3058</v>
      </c>
      <c r="AG683" s="18">
        <v>3792</v>
      </c>
      <c r="AH683" s="18">
        <v>815</v>
      </c>
      <c r="AI683" s="18">
        <v>1533</v>
      </c>
      <c r="AJ683" s="18">
        <v>3557</v>
      </c>
      <c r="AK683" s="18">
        <v>7706</v>
      </c>
      <c r="AL683" s="18">
        <v>3991</v>
      </c>
      <c r="AM683" s="18">
        <v>4479</v>
      </c>
      <c r="AO683" s="18">
        <v>12477</v>
      </c>
      <c r="AP683" s="18">
        <v>3512</v>
      </c>
      <c r="AQ683" s="18">
        <v>1837</v>
      </c>
      <c r="AR683" s="18">
        <v>13366</v>
      </c>
      <c r="AS683" s="18">
        <v>2929</v>
      </c>
      <c r="AU683" s="18">
        <v>3909</v>
      </c>
      <c r="AV683" s="18">
        <v>2412</v>
      </c>
      <c r="AW683" s="18">
        <v>5644</v>
      </c>
      <c r="AY683" s="18">
        <v>571</v>
      </c>
      <c r="AZ683" s="18">
        <v>8573</v>
      </c>
      <c r="BA683" s="18">
        <v>10608</v>
      </c>
      <c r="BB683" s="18">
        <v>9256</v>
      </c>
      <c r="BC683" s="18">
        <v>12392</v>
      </c>
      <c r="BE683" s="18">
        <v>1941</v>
      </c>
      <c r="BF683" s="18">
        <v>807</v>
      </c>
      <c r="BG683" s="18">
        <v>1270</v>
      </c>
      <c r="BH683" s="18">
        <v>755</v>
      </c>
      <c r="BI683" s="18">
        <v>1052</v>
      </c>
      <c r="BJ683" s="18">
        <v>5206</v>
      </c>
      <c r="BK683" s="18">
        <v>3206</v>
      </c>
      <c r="BL683" s="18">
        <v>3779</v>
      </c>
      <c r="BM683" s="18">
        <v>2455</v>
      </c>
      <c r="BN683" s="18">
        <v>4888</v>
      </c>
      <c r="BO683" s="18">
        <v>2632</v>
      </c>
      <c r="BP683" s="18">
        <v>7071</v>
      </c>
      <c r="BQ683" s="18">
        <v>1688</v>
      </c>
      <c r="BR683" s="18">
        <v>933</v>
      </c>
      <c r="BS683" s="18">
        <v>7881</v>
      </c>
      <c r="BT683" s="18">
        <v>4437</v>
      </c>
      <c r="BU683" s="18">
        <v>16714</v>
      </c>
      <c r="BV683" s="18">
        <v>9525</v>
      </c>
      <c r="BW683" s="18">
        <v>5744</v>
      </c>
      <c r="BX683" s="18">
        <v>8970</v>
      </c>
      <c r="BY683" s="18">
        <v>4262</v>
      </c>
      <c r="BZ683" s="18">
        <v>4402</v>
      </c>
      <c r="CA683" s="18">
        <v>4639</v>
      </c>
      <c r="CC683" s="18">
        <v>1693</v>
      </c>
      <c r="CE683" s="18">
        <v>560</v>
      </c>
      <c r="CF683" s="18">
        <v>1584</v>
      </c>
      <c r="CH683" s="18">
        <v>867</v>
      </c>
      <c r="CI683" s="18">
        <v>13437</v>
      </c>
      <c r="CJ683" s="18">
        <v>1115</v>
      </c>
      <c r="CK683" s="18">
        <v>4561</v>
      </c>
      <c r="CL683" s="18">
        <v>2221</v>
      </c>
      <c r="CM683" s="18">
        <v>1906</v>
      </c>
      <c r="CN683" s="18">
        <v>452</v>
      </c>
      <c r="CP683" s="18">
        <v>13221</v>
      </c>
      <c r="CR683" s="18">
        <v>2374</v>
      </c>
      <c r="CT683" s="18">
        <v>2166</v>
      </c>
      <c r="CU683" s="18">
        <v>5016</v>
      </c>
      <c r="CV683" s="18">
        <v>3087</v>
      </c>
      <c r="CW683" s="18">
        <v>669</v>
      </c>
      <c r="CX683" s="18">
        <v>2168</v>
      </c>
      <c r="CY683" s="18">
        <v>577</v>
      </c>
      <c r="CZ683" s="18">
        <v>4668</v>
      </c>
      <c r="DA683" s="18">
        <v>2200</v>
      </c>
      <c r="DB683" s="18">
        <v>378</v>
      </c>
      <c r="DC683" s="18">
        <v>1229</v>
      </c>
      <c r="DD683" s="18">
        <v>2832</v>
      </c>
      <c r="DE683" s="18">
        <v>548</v>
      </c>
      <c r="DF683" s="18">
        <v>2796</v>
      </c>
      <c r="DG683" s="18">
        <v>4475</v>
      </c>
      <c r="DH683" s="18">
        <v>1070</v>
      </c>
      <c r="DI683" s="18">
        <v>2138</v>
      </c>
      <c r="DJ683" s="18">
        <v>4624</v>
      </c>
      <c r="DK683" s="18">
        <v>13493</v>
      </c>
      <c r="DL683" s="18">
        <v>19812</v>
      </c>
      <c r="DM683" s="18">
        <v>896</v>
      </c>
      <c r="DN683" s="18">
        <v>14820</v>
      </c>
      <c r="DO683" s="18">
        <v>4452</v>
      </c>
      <c r="DP683" s="18">
        <v>1249</v>
      </c>
      <c r="DQ683" s="18">
        <v>3005</v>
      </c>
      <c r="DR683" s="18">
        <v>4637</v>
      </c>
      <c r="DS683" s="18">
        <v>2641</v>
      </c>
      <c r="DT683" s="18">
        <v>5570</v>
      </c>
      <c r="DU683" s="18">
        <v>6283</v>
      </c>
      <c r="DV683" s="18">
        <v>757</v>
      </c>
      <c r="DW683" s="18">
        <v>4437</v>
      </c>
      <c r="DX683" s="18">
        <v>2498</v>
      </c>
      <c r="DY683" s="18">
        <v>1088</v>
      </c>
      <c r="EA683" s="18">
        <v>2381</v>
      </c>
      <c r="EC683" s="18">
        <v>680</v>
      </c>
      <c r="ED683" s="18">
        <v>14752</v>
      </c>
      <c r="EE683" s="18">
        <v>2287</v>
      </c>
      <c r="EF683" s="18">
        <v>1961</v>
      </c>
      <c r="EG683" s="18">
        <v>4085</v>
      </c>
      <c r="EH683" s="18">
        <v>1083</v>
      </c>
      <c r="EI683" s="18">
        <v>3759</v>
      </c>
      <c r="EJ683" s="18">
        <v>3873</v>
      </c>
      <c r="EK683" s="18">
        <v>1378</v>
      </c>
      <c r="EL683" s="18">
        <v>7667</v>
      </c>
      <c r="EN683" s="18">
        <v>4469</v>
      </c>
      <c r="EO683" s="18">
        <v>13173</v>
      </c>
      <c r="EP683" s="18">
        <v>1026</v>
      </c>
      <c r="EQ683" s="18">
        <v>4908</v>
      </c>
      <c r="ER683" s="18">
        <v>2599</v>
      </c>
      <c r="ES683" s="18">
        <v>1134</v>
      </c>
      <c r="ET683" s="18">
        <v>1175</v>
      </c>
      <c r="EU683" s="18">
        <v>1297</v>
      </c>
      <c r="EX683" s="18">
        <v>5960</v>
      </c>
      <c r="EY683" s="18">
        <v>2045</v>
      </c>
      <c r="EZ683" s="18">
        <v>3450</v>
      </c>
      <c r="FA683" s="18">
        <v>1787</v>
      </c>
      <c r="FB683" s="18">
        <v>1256</v>
      </c>
      <c r="FC683" s="18">
        <v>1071</v>
      </c>
      <c r="FE683" s="18">
        <v>8082</v>
      </c>
      <c r="FF683" s="18">
        <v>17398</v>
      </c>
      <c r="FH683" s="18">
        <v>12561</v>
      </c>
      <c r="FI683" s="18">
        <v>1126</v>
      </c>
      <c r="FJ683" s="18">
        <v>1499</v>
      </c>
      <c r="FK683" s="18">
        <v>3102</v>
      </c>
      <c r="FL683" s="18">
        <v>6913</v>
      </c>
      <c r="FM683" s="18">
        <v>2413</v>
      </c>
      <c r="FN683" s="18">
        <v>1468</v>
      </c>
    </row>
    <row r="684" spans="1:170">
      <c r="A684" s="18">
        <v>1957</v>
      </c>
      <c r="B684" s="18">
        <v>2593</v>
      </c>
      <c r="D684" s="18">
        <v>2262</v>
      </c>
      <c r="F684" s="18">
        <v>9592</v>
      </c>
      <c r="H684" s="18">
        <v>14699</v>
      </c>
      <c r="I684" s="18">
        <v>9911</v>
      </c>
      <c r="K684" s="18">
        <v>631</v>
      </c>
      <c r="L684" s="18">
        <v>10654</v>
      </c>
      <c r="M684" s="18">
        <v>1156</v>
      </c>
      <c r="N684" s="18">
        <v>595</v>
      </c>
      <c r="O684" s="18">
        <v>1100</v>
      </c>
      <c r="P684" s="18">
        <v>4050</v>
      </c>
      <c r="R684" s="18">
        <v>1716</v>
      </c>
      <c r="T684" s="18">
        <v>2715</v>
      </c>
      <c r="U684" s="18">
        <v>3619</v>
      </c>
      <c r="V684" s="18">
        <v>3717</v>
      </c>
      <c r="W684" s="18">
        <v>866</v>
      </c>
      <c r="X684" s="18">
        <v>1511</v>
      </c>
      <c r="Y684" s="18">
        <v>14557</v>
      </c>
      <c r="Z684" s="18">
        <v>27310</v>
      </c>
      <c r="AA684" s="18">
        <v>5893</v>
      </c>
      <c r="AB684" s="18">
        <v>953</v>
      </c>
      <c r="AC684" s="18">
        <v>2782</v>
      </c>
      <c r="AD684" s="18">
        <v>1756</v>
      </c>
      <c r="AE684" s="18">
        <v>2139</v>
      </c>
      <c r="AF684" s="18">
        <v>3108</v>
      </c>
      <c r="AG684" s="18">
        <v>3806</v>
      </c>
      <c r="AH684" s="18">
        <v>828</v>
      </c>
      <c r="AI684" s="18">
        <v>1480</v>
      </c>
      <c r="AJ684" s="18">
        <v>3719</v>
      </c>
      <c r="AK684" s="18">
        <v>8099</v>
      </c>
      <c r="AL684" s="18">
        <v>4255</v>
      </c>
      <c r="AM684" s="18">
        <v>4672</v>
      </c>
      <c r="AO684" s="18">
        <v>13115</v>
      </c>
      <c r="AP684" s="18">
        <v>3546</v>
      </c>
      <c r="AQ684" s="18">
        <v>1890</v>
      </c>
      <c r="AR684" s="18">
        <v>14312</v>
      </c>
      <c r="AS684" s="18">
        <v>3012</v>
      </c>
      <c r="AU684" s="18">
        <v>3975</v>
      </c>
      <c r="AV684" s="18">
        <v>2467</v>
      </c>
      <c r="AW684" s="18">
        <v>5797</v>
      </c>
      <c r="AY684" s="18">
        <v>556</v>
      </c>
      <c r="AZ684" s="18">
        <v>8888</v>
      </c>
      <c r="BA684" s="18">
        <v>11124</v>
      </c>
      <c r="BB684" s="18">
        <v>9529</v>
      </c>
      <c r="BC684" s="18">
        <v>12530</v>
      </c>
      <c r="BE684" s="18">
        <v>1949</v>
      </c>
      <c r="BF684" s="18">
        <v>822</v>
      </c>
      <c r="BG684" s="18">
        <v>1283</v>
      </c>
      <c r="BH684" s="18">
        <v>799</v>
      </c>
      <c r="BI684" s="18">
        <v>1072</v>
      </c>
      <c r="BJ684" s="18">
        <v>5500</v>
      </c>
      <c r="BK684" s="18">
        <v>3279</v>
      </c>
      <c r="BL684" s="18">
        <v>3928</v>
      </c>
      <c r="BM684" s="18">
        <v>2487</v>
      </c>
      <c r="BN684" s="18">
        <v>5764</v>
      </c>
      <c r="BO684" s="18">
        <v>2431</v>
      </c>
      <c r="BP684" s="18">
        <v>7712</v>
      </c>
      <c r="BQ684" s="18">
        <v>1776</v>
      </c>
      <c r="BR684" s="18">
        <v>904</v>
      </c>
      <c r="BS684" s="18">
        <v>7916</v>
      </c>
      <c r="BT684" s="18">
        <v>4919</v>
      </c>
      <c r="BU684" s="18">
        <v>16088</v>
      </c>
      <c r="BV684" s="18">
        <v>9300</v>
      </c>
      <c r="BW684" s="18">
        <v>5939</v>
      </c>
      <c r="BX684" s="18">
        <v>9449</v>
      </c>
      <c r="BY684" s="18">
        <v>4804</v>
      </c>
      <c r="BZ684" s="18">
        <v>4330</v>
      </c>
      <c r="CA684" s="18">
        <v>4935</v>
      </c>
      <c r="CC684" s="18">
        <v>1698</v>
      </c>
      <c r="CE684" s="18">
        <v>582</v>
      </c>
      <c r="CF684" s="18">
        <v>1663</v>
      </c>
      <c r="CH684" s="18">
        <v>875</v>
      </c>
      <c r="CI684" s="18">
        <v>13306</v>
      </c>
      <c r="CJ684" s="18">
        <v>1128</v>
      </c>
      <c r="CK684" s="18">
        <v>4600</v>
      </c>
      <c r="CL684" s="18">
        <v>2293</v>
      </c>
      <c r="CM684" s="18">
        <v>1884</v>
      </c>
      <c r="CN684" s="18">
        <v>461</v>
      </c>
      <c r="CP684" s="18">
        <v>13790</v>
      </c>
      <c r="CR684" s="18">
        <v>2322</v>
      </c>
      <c r="CT684" s="18">
        <v>2207</v>
      </c>
      <c r="CU684" s="18">
        <v>5241</v>
      </c>
      <c r="CV684" s="18">
        <v>3377</v>
      </c>
      <c r="CW684" s="18">
        <v>680</v>
      </c>
      <c r="CX684" s="18">
        <v>2163</v>
      </c>
      <c r="CY684" s="18">
        <v>601</v>
      </c>
      <c r="CZ684" s="18">
        <v>5204</v>
      </c>
      <c r="DA684" s="18">
        <v>2270</v>
      </c>
      <c r="DB684" s="18">
        <v>379</v>
      </c>
      <c r="DC684" s="18">
        <v>1260</v>
      </c>
      <c r="DD684" s="18">
        <v>2853</v>
      </c>
      <c r="DE684" s="18">
        <v>558</v>
      </c>
      <c r="DF684" s="18">
        <v>2701</v>
      </c>
      <c r="DG684" s="18">
        <v>4534</v>
      </c>
      <c r="DH684" s="18">
        <v>1090</v>
      </c>
      <c r="DI684" s="18">
        <v>2163</v>
      </c>
      <c r="DJ684" s="18">
        <v>4861</v>
      </c>
      <c r="DK684" s="18">
        <v>13700</v>
      </c>
      <c r="DL684" s="18">
        <v>20222</v>
      </c>
      <c r="DM684" s="18">
        <v>886</v>
      </c>
      <c r="DN684" s="18">
        <v>14894</v>
      </c>
      <c r="DO684" s="18">
        <v>4632</v>
      </c>
      <c r="DP684" s="18">
        <v>1272</v>
      </c>
      <c r="DQ684" s="18">
        <v>3236</v>
      </c>
      <c r="DR684" s="18">
        <v>4735</v>
      </c>
      <c r="DS684" s="18">
        <v>2701</v>
      </c>
      <c r="DT684" s="18">
        <v>5762</v>
      </c>
      <c r="DU684" s="18">
        <v>6565</v>
      </c>
      <c r="DV684" s="18">
        <v>795</v>
      </c>
      <c r="DW684" s="18">
        <v>4601</v>
      </c>
      <c r="DX684" s="18">
        <v>2548</v>
      </c>
      <c r="DY684" s="18">
        <v>1127</v>
      </c>
      <c r="EA684" s="18">
        <v>2777</v>
      </c>
      <c r="EC684" s="18">
        <v>689</v>
      </c>
      <c r="ED684" s="18">
        <v>14963</v>
      </c>
      <c r="EE684" s="18">
        <v>2195</v>
      </c>
      <c r="EF684" s="18">
        <v>1990</v>
      </c>
      <c r="EG684" s="18">
        <v>3624</v>
      </c>
      <c r="EH684" s="18">
        <v>1108</v>
      </c>
      <c r="EI684" s="18">
        <v>3843</v>
      </c>
      <c r="EJ684" s="18">
        <v>4979</v>
      </c>
      <c r="EK684" s="18">
        <v>1366</v>
      </c>
      <c r="EL684" s="18">
        <v>7687</v>
      </c>
      <c r="EN684" s="18">
        <v>4966</v>
      </c>
      <c r="EO684" s="18">
        <v>13672</v>
      </c>
      <c r="EP684" s="18">
        <v>1040</v>
      </c>
      <c r="EQ684" s="18">
        <v>5007</v>
      </c>
      <c r="ER684" s="18">
        <v>2687</v>
      </c>
      <c r="ES684" s="18">
        <v>1157</v>
      </c>
      <c r="ET684" s="18">
        <v>1191</v>
      </c>
      <c r="EU684" s="18">
        <v>1270</v>
      </c>
      <c r="EX684" s="18">
        <v>6297</v>
      </c>
      <c r="EY684" s="18">
        <v>1937</v>
      </c>
      <c r="EZ684" s="18">
        <v>3629</v>
      </c>
      <c r="FA684" s="18">
        <v>1854</v>
      </c>
      <c r="FB684" s="18">
        <v>1253</v>
      </c>
      <c r="FC684" s="18">
        <v>1087</v>
      </c>
      <c r="FE684" s="18">
        <v>8035</v>
      </c>
      <c r="FF684" s="18">
        <v>17407</v>
      </c>
      <c r="FH684" s="18">
        <v>13451</v>
      </c>
      <c r="FI684" s="18">
        <v>1144</v>
      </c>
      <c r="FJ684" s="18">
        <v>1507</v>
      </c>
      <c r="FK684" s="18">
        <v>3691</v>
      </c>
      <c r="FL684" s="18">
        <v>7002</v>
      </c>
      <c r="FM684" s="18">
        <v>2455</v>
      </c>
      <c r="FN684" s="18">
        <v>1521</v>
      </c>
    </row>
    <row r="685" spans="1:170">
      <c r="A685" s="18">
        <v>1958</v>
      </c>
      <c r="B685" s="18">
        <v>2684</v>
      </c>
      <c r="D685" s="18">
        <v>2363</v>
      </c>
      <c r="F685" s="18">
        <v>10009</v>
      </c>
      <c r="H685" s="18">
        <v>15090</v>
      </c>
      <c r="I685" s="18">
        <v>10241</v>
      </c>
      <c r="K685" s="18">
        <v>637</v>
      </c>
      <c r="L685" s="18">
        <v>10567</v>
      </c>
      <c r="M685" s="18">
        <v>1174</v>
      </c>
      <c r="N685" s="18">
        <v>611</v>
      </c>
      <c r="O685" s="18">
        <v>1057</v>
      </c>
      <c r="P685" s="18">
        <v>4359</v>
      </c>
      <c r="R685" s="18">
        <v>1769</v>
      </c>
      <c r="T685" s="18">
        <v>2718</v>
      </c>
      <c r="U685" s="18">
        <v>3892</v>
      </c>
      <c r="V685" s="18">
        <v>3884</v>
      </c>
      <c r="W685" s="18">
        <v>876</v>
      </c>
      <c r="X685" s="18">
        <v>1541</v>
      </c>
      <c r="Y685" s="18">
        <v>14434</v>
      </c>
      <c r="Z685" s="18">
        <v>26357</v>
      </c>
      <c r="AA685" s="18">
        <v>6067</v>
      </c>
      <c r="AB685" s="18">
        <v>935</v>
      </c>
      <c r="AC685" s="18">
        <v>2822</v>
      </c>
      <c r="AD685" s="18">
        <v>1795</v>
      </c>
      <c r="AE685" s="18">
        <v>2034</v>
      </c>
      <c r="AF685" s="18">
        <v>3158</v>
      </c>
      <c r="AG685" s="18">
        <v>3779</v>
      </c>
      <c r="AH685" s="18">
        <v>833</v>
      </c>
      <c r="AI685" s="18">
        <v>1468</v>
      </c>
      <c r="AJ685" s="18">
        <v>4026</v>
      </c>
      <c r="AK685" s="18">
        <v>8643</v>
      </c>
      <c r="AL685" s="18">
        <v>4255</v>
      </c>
      <c r="AM685" s="18">
        <v>4444</v>
      </c>
      <c r="AO685" s="18">
        <v>13609</v>
      </c>
      <c r="AP685" s="18">
        <v>3540</v>
      </c>
      <c r="AQ685" s="18">
        <v>1925</v>
      </c>
      <c r="AR685" s="18">
        <v>14546</v>
      </c>
      <c r="AS685" s="18">
        <v>3068</v>
      </c>
      <c r="AU685" s="18">
        <v>3980</v>
      </c>
      <c r="AV685" s="18">
        <v>2524</v>
      </c>
      <c r="AW685" s="18">
        <v>6123</v>
      </c>
      <c r="AY685" s="18">
        <v>564</v>
      </c>
      <c r="AZ685" s="18">
        <v>8863</v>
      </c>
      <c r="BA685" s="18">
        <v>11277</v>
      </c>
      <c r="BB685" s="18">
        <v>9807</v>
      </c>
      <c r="BC685" s="18">
        <v>12450</v>
      </c>
      <c r="BE685" s="18">
        <v>1864</v>
      </c>
      <c r="BF685" s="18">
        <v>833</v>
      </c>
      <c r="BG685" s="18">
        <v>1283</v>
      </c>
      <c r="BH685" s="18">
        <v>818</v>
      </c>
      <c r="BI685" s="18">
        <v>1090</v>
      </c>
      <c r="BJ685" s="18">
        <v>5700</v>
      </c>
      <c r="BK685" s="18">
        <v>3322</v>
      </c>
      <c r="BL685" s="18">
        <v>4076</v>
      </c>
      <c r="BM685" s="18">
        <v>2484</v>
      </c>
      <c r="BN685" s="18">
        <v>5875</v>
      </c>
      <c r="BO685" s="18">
        <v>2574</v>
      </c>
      <c r="BP685" s="18">
        <v>8193</v>
      </c>
      <c r="BQ685" s="18">
        <v>1685</v>
      </c>
      <c r="BR685" s="18">
        <v>952</v>
      </c>
      <c r="BS685" s="18">
        <v>7825</v>
      </c>
      <c r="BT685" s="18">
        <v>5339</v>
      </c>
      <c r="BU685" s="18">
        <v>17441</v>
      </c>
      <c r="BV685" s="18">
        <v>9752</v>
      </c>
      <c r="BW685" s="18">
        <v>6114</v>
      </c>
      <c r="BX685" s="18">
        <v>9896</v>
      </c>
      <c r="BY685" s="18">
        <v>4784</v>
      </c>
      <c r="BZ685" s="18">
        <v>4568</v>
      </c>
      <c r="CA685" s="18">
        <v>5176</v>
      </c>
      <c r="CC685" s="18">
        <v>1666</v>
      </c>
      <c r="CE685" s="18">
        <v>595</v>
      </c>
      <c r="CF685" s="18">
        <v>1702</v>
      </c>
      <c r="CH685" s="18">
        <v>883</v>
      </c>
      <c r="CI685" s="18">
        <v>11112</v>
      </c>
      <c r="CJ685" s="18">
        <v>1131</v>
      </c>
      <c r="CK685" s="18">
        <v>4896</v>
      </c>
      <c r="CL685" s="18">
        <v>2395</v>
      </c>
      <c r="CM685" s="18">
        <v>1890</v>
      </c>
      <c r="CN685" s="18">
        <v>470</v>
      </c>
      <c r="CP685" s="18">
        <v>13912</v>
      </c>
      <c r="CR685" s="18">
        <v>2272</v>
      </c>
      <c r="CT685" s="18">
        <v>2247</v>
      </c>
      <c r="CU685" s="18">
        <v>5359</v>
      </c>
      <c r="CV685" s="18">
        <v>3641</v>
      </c>
      <c r="CW685" s="18">
        <v>692</v>
      </c>
      <c r="CX685" s="18">
        <v>2275</v>
      </c>
      <c r="CY685" s="18">
        <v>575</v>
      </c>
      <c r="CZ685" s="18">
        <v>5075</v>
      </c>
      <c r="DA685" s="18">
        <v>2336</v>
      </c>
      <c r="DB685" s="18">
        <v>389</v>
      </c>
      <c r="DC685" s="18">
        <v>1291</v>
      </c>
      <c r="DD685" s="18">
        <v>2849</v>
      </c>
      <c r="DE685" s="18">
        <v>566</v>
      </c>
      <c r="DF685" s="18">
        <v>2624</v>
      </c>
      <c r="DG685" s="18">
        <v>4545</v>
      </c>
      <c r="DH685" s="18">
        <v>1109</v>
      </c>
      <c r="DI685" s="18">
        <v>2077</v>
      </c>
      <c r="DJ685" s="18">
        <v>4727</v>
      </c>
      <c r="DK685" s="18">
        <v>13464</v>
      </c>
      <c r="DL685" s="18">
        <v>20044</v>
      </c>
      <c r="DM685" s="18">
        <v>926</v>
      </c>
      <c r="DN685" s="18">
        <v>15126</v>
      </c>
      <c r="DO685" s="18">
        <v>4829</v>
      </c>
      <c r="DP685" s="18">
        <v>1258</v>
      </c>
      <c r="DQ685" s="18">
        <v>3195</v>
      </c>
      <c r="DR685" s="18">
        <v>4623</v>
      </c>
      <c r="DS685" s="18">
        <v>2712</v>
      </c>
      <c r="DT685" s="18">
        <v>5946</v>
      </c>
      <c r="DU685" s="18">
        <v>6640</v>
      </c>
      <c r="DV685" s="18">
        <v>813</v>
      </c>
      <c r="DW685" s="18">
        <v>4624</v>
      </c>
      <c r="DX685" s="18">
        <v>2624</v>
      </c>
      <c r="DY685" s="18">
        <v>1154</v>
      </c>
      <c r="EA685" s="18">
        <v>2574</v>
      </c>
      <c r="EC685" s="18">
        <v>693</v>
      </c>
      <c r="ED685" s="18">
        <v>15373</v>
      </c>
      <c r="EE685" s="18">
        <v>2223</v>
      </c>
      <c r="EF685" s="18">
        <v>2019</v>
      </c>
      <c r="EG685" s="18">
        <v>3632</v>
      </c>
      <c r="EH685" s="18">
        <v>1124</v>
      </c>
      <c r="EI685" s="18">
        <v>3810</v>
      </c>
      <c r="EJ685" s="18">
        <v>4783</v>
      </c>
      <c r="EK685" s="18">
        <v>1497</v>
      </c>
      <c r="EL685" s="18">
        <v>8120</v>
      </c>
      <c r="EN685" s="18">
        <v>5489</v>
      </c>
      <c r="EO685" s="18">
        <v>13655</v>
      </c>
      <c r="EP685" s="18">
        <v>1043</v>
      </c>
      <c r="EQ685" s="18">
        <v>5039</v>
      </c>
      <c r="ER685" s="18">
        <v>2252</v>
      </c>
      <c r="ES685" s="18">
        <v>1181</v>
      </c>
      <c r="ET685" s="18">
        <v>1207</v>
      </c>
      <c r="EU685" s="18">
        <v>1275</v>
      </c>
      <c r="EX685" s="18">
        <v>6608</v>
      </c>
      <c r="EY685" s="18">
        <v>2158</v>
      </c>
      <c r="EZ685" s="18">
        <v>3695</v>
      </c>
      <c r="FA685" s="18">
        <v>1908</v>
      </c>
      <c r="FB685" s="18">
        <v>1230</v>
      </c>
      <c r="FC685" s="18">
        <v>1064</v>
      </c>
      <c r="FE685" s="18">
        <v>7654</v>
      </c>
      <c r="FF685" s="18">
        <v>16945</v>
      </c>
      <c r="FH685" s="18">
        <v>13104</v>
      </c>
      <c r="FI685" s="18">
        <v>1158</v>
      </c>
      <c r="FJ685" s="18">
        <v>1513</v>
      </c>
      <c r="FK685" s="18">
        <v>3738</v>
      </c>
      <c r="FL685" s="18">
        <v>6973</v>
      </c>
      <c r="FM685" s="18">
        <v>2331</v>
      </c>
      <c r="FN685" s="18">
        <v>1492</v>
      </c>
    </row>
    <row r="686" spans="1:170">
      <c r="A686" s="18">
        <v>1959</v>
      </c>
      <c r="B686" s="18">
        <v>2705</v>
      </c>
      <c r="D686" s="18">
        <v>2461</v>
      </c>
      <c r="F686" s="18">
        <v>9207</v>
      </c>
      <c r="H686" s="18">
        <v>15677</v>
      </c>
      <c r="I686" s="18">
        <v>10492</v>
      </c>
      <c r="K686" s="18">
        <v>662</v>
      </c>
      <c r="L686" s="18">
        <v>10840</v>
      </c>
      <c r="M686" s="18">
        <v>1191</v>
      </c>
      <c r="N686" s="18">
        <v>626</v>
      </c>
      <c r="O686" s="18">
        <v>1091</v>
      </c>
      <c r="P686" s="18">
        <v>4664</v>
      </c>
      <c r="R686" s="18">
        <v>2066</v>
      </c>
      <c r="T686" s="18">
        <v>2650</v>
      </c>
      <c r="U686" s="18">
        <v>4148</v>
      </c>
      <c r="V686" s="18">
        <v>4043</v>
      </c>
      <c r="W686" s="18">
        <v>891</v>
      </c>
      <c r="X686" s="18">
        <v>1570</v>
      </c>
      <c r="Y686" s="18">
        <v>14675</v>
      </c>
      <c r="Z686" s="18">
        <v>27694</v>
      </c>
      <c r="AA686" s="18">
        <v>5589</v>
      </c>
      <c r="AB686" s="18">
        <v>891</v>
      </c>
      <c r="AC686" s="18">
        <v>2850</v>
      </c>
      <c r="AD686" s="18">
        <v>1833</v>
      </c>
      <c r="AE686" s="18">
        <v>2060</v>
      </c>
      <c r="AF686" s="18">
        <v>3207</v>
      </c>
      <c r="AG686" s="18">
        <v>3923</v>
      </c>
      <c r="AH686" s="18">
        <v>861</v>
      </c>
      <c r="AI686" s="18">
        <v>1591</v>
      </c>
      <c r="AJ686" s="18">
        <v>4016</v>
      </c>
      <c r="AK686" s="18">
        <v>8962</v>
      </c>
      <c r="AL686" s="18">
        <v>4378</v>
      </c>
      <c r="AM686" s="18">
        <v>4633</v>
      </c>
      <c r="AO686" s="18">
        <v>14498</v>
      </c>
      <c r="AP686" s="18">
        <v>3639</v>
      </c>
      <c r="AQ686" s="18">
        <v>1872</v>
      </c>
      <c r="AR686" s="18">
        <v>15519</v>
      </c>
      <c r="AS686" s="18">
        <v>2984</v>
      </c>
      <c r="AU686" s="18">
        <v>4077</v>
      </c>
      <c r="AV686" s="18">
        <v>2582</v>
      </c>
      <c r="AW686" s="18">
        <v>6017</v>
      </c>
      <c r="AY686" s="18">
        <v>569</v>
      </c>
      <c r="AZ686" s="18">
        <v>9315</v>
      </c>
      <c r="BA686" s="18">
        <v>11481</v>
      </c>
      <c r="BB686" s="18">
        <v>10089</v>
      </c>
      <c r="BC686" s="18">
        <v>12878</v>
      </c>
      <c r="BE686" s="18">
        <v>2075</v>
      </c>
      <c r="BF686" s="18">
        <v>866</v>
      </c>
      <c r="BG686" s="18">
        <v>1319</v>
      </c>
      <c r="BH686" s="18">
        <v>822</v>
      </c>
      <c r="BI686" s="18">
        <v>1136</v>
      </c>
      <c r="BJ686" s="18">
        <v>5849</v>
      </c>
      <c r="BK686" s="18">
        <v>3375</v>
      </c>
      <c r="BL686" s="18">
        <v>4210</v>
      </c>
      <c r="BM686" s="18">
        <v>2466</v>
      </c>
      <c r="BN686" s="18">
        <v>6363</v>
      </c>
      <c r="BO686" s="18">
        <v>2406</v>
      </c>
      <c r="BP686" s="18">
        <v>8478</v>
      </c>
      <c r="BQ686" s="18">
        <v>1730</v>
      </c>
      <c r="BR686" s="18">
        <v>954</v>
      </c>
      <c r="BS686" s="18">
        <v>8167</v>
      </c>
      <c r="BT686" s="18">
        <v>5633</v>
      </c>
      <c r="BU686" s="18">
        <v>17650</v>
      </c>
      <c r="BV686" s="18">
        <v>9875</v>
      </c>
      <c r="BW686" s="18">
        <v>6698</v>
      </c>
      <c r="BX686" s="18">
        <v>10437</v>
      </c>
      <c r="BY686" s="18">
        <v>4946</v>
      </c>
      <c r="BZ686" s="18">
        <v>4706</v>
      </c>
      <c r="CA686" s="18">
        <v>5593</v>
      </c>
      <c r="CC686" s="18">
        <v>1657</v>
      </c>
      <c r="CE686" s="18">
        <v>636</v>
      </c>
      <c r="CF686" s="18">
        <v>1714</v>
      </c>
      <c r="CH686" s="18">
        <v>891</v>
      </c>
      <c r="CI686" s="18">
        <v>11730</v>
      </c>
      <c r="CJ686" s="18">
        <v>1166</v>
      </c>
      <c r="CK686" s="18">
        <v>5105</v>
      </c>
      <c r="CL686" s="18">
        <v>2516</v>
      </c>
      <c r="CM686" s="18">
        <v>1866</v>
      </c>
      <c r="CN686" s="18">
        <v>475</v>
      </c>
      <c r="CP686" s="18">
        <v>14179</v>
      </c>
      <c r="CR686" s="18">
        <v>2222</v>
      </c>
      <c r="CT686" s="18">
        <v>2287</v>
      </c>
      <c r="CU686" s="18">
        <v>5354</v>
      </c>
      <c r="CV686" s="18">
        <v>3730</v>
      </c>
      <c r="CW686" s="18">
        <v>703</v>
      </c>
      <c r="CX686" s="18">
        <v>2297</v>
      </c>
      <c r="CY686" s="18">
        <v>653</v>
      </c>
      <c r="CZ686" s="18">
        <v>5389</v>
      </c>
      <c r="DA686" s="18">
        <v>2407</v>
      </c>
      <c r="DB686" s="18">
        <v>402</v>
      </c>
      <c r="DC686" s="18">
        <v>1323</v>
      </c>
      <c r="DD686" s="18">
        <v>2931</v>
      </c>
      <c r="DE686" s="18">
        <v>573</v>
      </c>
      <c r="DF686" s="18">
        <v>2725</v>
      </c>
      <c r="DG686" s="18">
        <v>4689</v>
      </c>
      <c r="DH686" s="18">
        <v>1128</v>
      </c>
      <c r="DI686" s="18">
        <v>2106</v>
      </c>
      <c r="DJ686" s="18">
        <v>4649</v>
      </c>
      <c r="DK686" s="18">
        <v>13922</v>
      </c>
      <c r="DL686" s="18">
        <v>20713</v>
      </c>
      <c r="DM686" s="18">
        <v>941</v>
      </c>
      <c r="DN686" s="18">
        <v>15858</v>
      </c>
      <c r="DO686" s="18">
        <v>5018</v>
      </c>
      <c r="DP686" s="18">
        <v>1239</v>
      </c>
      <c r="DQ686" s="18">
        <v>3310</v>
      </c>
      <c r="DR686" s="18">
        <v>4521</v>
      </c>
      <c r="DS686" s="18">
        <v>2811</v>
      </c>
      <c r="DT686" s="18">
        <v>6023</v>
      </c>
      <c r="DU686" s="18">
        <v>7164</v>
      </c>
      <c r="DV686" s="18">
        <v>819</v>
      </c>
      <c r="DW686" s="18">
        <v>4835</v>
      </c>
      <c r="DX686" s="18">
        <v>2552</v>
      </c>
      <c r="DY686" s="18">
        <v>1209</v>
      </c>
      <c r="EA686" s="18">
        <v>2876</v>
      </c>
      <c r="EC686" s="18">
        <v>715</v>
      </c>
      <c r="ED686" s="18">
        <v>16590</v>
      </c>
      <c r="EE686" s="18">
        <v>2420</v>
      </c>
      <c r="EF686" s="18">
        <v>2046</v>
      </c>
      <c r="EG686" s="18">
        <v>4083</v>
      </c>
      <c r="EH686" s="18">
        <v>1171</v>
      </c>
      <c r="EI686" s="18">
        <v>3861</v>
      </c>
      <c r="EJ686" s="18">
        <v>6148</v>
      </c>
      <c r="EK686" s="18">
        <v>1340</v>
      </c>
      <c r="EL686" s="18">
        <v>7888</v>
      </c>
      <c r="EN686" s="18">
        <v>5763</v>
      </c>
      <c r="EO686" s="18">
        <v>14002</v>
      </c>
      <c r="EP686" s="18">
        <v>1077</v>
      </c>
      <c r="EQ686" s="18">
        <v>5163</v>
      </c>
      <c r="ER686" s="18">
        <v>2269</v>
      </c>
      <c r="ES686" s="18">
        <v>1204</v>
      </c>
      <c r="ET686" s="18">
        <v>1223</v>
      </c>
      <c r="EU686" s="18">
        <v>1384</v>
      </c>
      <c r="EX686" s="18">
        <v>6766</v>
      </c>
      <c r="EY686" s="18">
        <v>2034</v>
      </c>
      <c r="EZ686" s="18">
        <v>3765</v>
      </c>
      <c r="FA686" s="18">
        <v>1966</v>
      </c>
      <c r="FB686" s="18">
        <v>1256</v>
      </c>
      <c r="FC686" s="18">
        <v>1087</v>
      </c>
      <c r="FE686" s="18">
        <v>7322</v>
      </c>
      <c r="FF686" s="18">
        <v>17901</v>
      </c>
      <c r="FH686" s="18">
        <v>13624</v>
      </c>
      <c r="FI686" s="18">
        <v>1168</v>
      </c>
      <c r="FJ686" s="18">
        <v>1520</v>
      </c>
      <c r="FK686" s="18">
        <v>4300</v>
      </c>
      <c r="FL686" s="18">
        <v>7106</v>
      </c>
      <c r="FM686" s="18">
        <v>2747</v>
      </c>
      <c r="FN686" s="18">
        <v>1523</v>
      </c>
    </row>
    <row r="687" spans="1:170">
      <c r="A687" s="18">
        <v>1960</v>
      </c>
      <c r="B687" s="18">
        <v>2744</v>
      </c>
      <c r="D687" s="18">
        <v>2585</v>
      </c>
      <c r="F687" s="18">
        <v>9765</v>
      </c>
      <c r="H687" s="18">
        <v>15972</v>
      </c>
      <c r="I687" s="18">
        <v>11302</v>
      </c>
      <c r="K687" s="18">
        <v>660</v>
      </c>
      <c r="L687" s="18">
        <v>11404</v>
      </c>
      <c r="M687" s="18">
        <v>1201</v>
      </c>
      <c r="N687" s="18">
        <v>638</v>
      </c>
      <c r="O687" s="18">
        <v>1129</v>
      </c>
      <c r="P687" s="18">
        <v>5060</v>
      </c>
      <c r="R687" s="18">
        <v>2225</v>
      </c>
      <c r="T687" s="18">
        <v>2702</v>
      </c>
      <c r="U687" s="18">
        <v>4404</v>
      </c>
      <c r="V687" s="18">
        <v>4253</v>
      </c>
      <c r="W687" s="18">
        <v>899</v>
      </c>
      <c r="X687" s="18">
        <v>1555</v>
      </c>
      <c r="Y687" s="18">
        <v>14804</v>
      </c>
      <c r="Z687" s="18">
        <v>29063</v>
      </c>
      <c r="AA687" s="18">
        <v>5913</v>
      </c>
      <c r="AB687" s="18">
        <v>843</v>
      </c>
      <c r="AC687" s="18">
        <v>3008</v>
      </c>
      <c r="AD687" s="18">
        <v>1854</v>
      </c>
      <c r="AE687" s="18">
        <v>2062</v>
      </c>
      <c r="AF687" s="18">
        <v>3245</v>
      </c>
      <c r="AG687" s="18">
        <v>3960</v>
      </c>
      <c r="AH687" s="18">
        <v>914</v>
      </c>
      <c r="AI687" s="18">
        <v>1660</v>
      </c>
      <c r="AJ687" s="18">
        <v>4197</v>
      </c>
      <c r="AK687" s="18">
        <v>9578</v>
      </c>
      <c r="AL687" s="18">
        <v>4360</v>
      </c>
      <c r="AM687" s="18">
        <v>4245</v>
      </c>
      <c r="AO687" s="18">
        <v>15565</v>
      </c>
      <c r="AP687" s="18">
        <v>3767</v>
      </c>
      <c r="AQ687" s="18">
        <v>1900</v>
      </c>
      <c r="AR687" s="18">
        <v>15833</v>
      </c>
      <c r="AS687" s="18">
        <v>3028</v>
      </c>
      <c r="AU687" s="18">
        <v>4219</v>
      </c>
      <c r="AV687" s="18">
        <v>2643</v>
      </c>
      <c r="AW687" s="18">
        <v>5960</v>
      </c>
      <c r="AY687" s="18">
        <v>587</v>
      </c>
      <c r="AZ687" s="18">
        <v>10087</v>
      </c>
      <c r="BA687" s="18">
        <v>12170</v>
      </c>
      <c r="BB687" s="18">
        <v>10417</v>
      </c>
      <c r="BC687" s="18">
        <v>13512</v>
      </c>
      <c r="BE687" s="18">
        <v>2165</v>
      </c>
      <c r="BF687" s="18">
        <v>887</v>
      </c>
      <c r="BG687" s="18">
        <v>1365</v>
      </c>
      <c r="BH687" s="18">
        <v>861</v>
      </c>
      <c r="BI687" s="18">
        <v>1234</v>
      </c>
      <c r="BJ687" s="18">
        <v>6052</v>
      </c>
      <c r="BK687" s="18">
        <v>3348</v>
      </c>
      <c r="BL687" s="18">
        <v>4321</v>
      </c>
      <c r="BM687" s="18">
        <v>2534</v>
      </c>
      <c r="BN687" s="18">
        <v>6948</v>
      </c>
      <c r="BO687" s="18">
        <v>2512</v>
      </c>
      <c r="BP687" s="18">
        <v>8879</v>
      </c>
      <c r="BQ687" s="18">
        <v>1776</v>
      </c>
      <c r="BR687" s="18">
        <v>1002</v>
      </c>
      <c r="BS687" s="18">
        <v>8660</v>
      </c>
      <c r="BT687" s="18">
        <v>6003</v>
      </c>
      <c r="BU687" s="18">
        <v>19133</v>
      </c>
      <c r="BV687" s="18">
        <v>10111</v>
      </c>
      <c r="BW687" s="18">
        <v>6938</v>
      </c>
      <c r="BX687" s="18">
        <v>10922</v>
      </c>
      <c r="BY687" s="18">
        <v>5164</v>
      </c>
      <c r="BZ687" s="18">
        <v>4794</v>
      </c>
      <c r="CA687" s="18">
        <v>6273</v>
      </c>
      <c r="CC687" s="18">
        <v>1669</v>
      </c>
      <c r="CE687" s="18">
        <v>657</v>
      </c>
      <c r="CF687" s="18">
        <v>1691</v>
      </c>
      <c r="CH687" s="18">
        <v>899</v>
      </c>
      <c r="CI687" s="18">
        <v>11717</v>
      </c>
      <c r="CJ687" s="18">
        <v>1172</v>
      </c>
      <c r="CK687" s="18">
        <v>6353</v>
      </c>
      <c r="CL687" s="18">
        <v>2623</v>
      </c>
      <c r="CM687" s="18">
        <v>1882</v>
      </c>
      <c r="CN687" s="18">
        <v>501</v>
      </c>
      <c r="CP687" s="18">
        <v>14629</v>
      </c>
      <c r="CR687" s="18">
        <v>2173</v>
      </c>
      <c r="CT687" s="18">
        <v>2274</v>
      </c>
      <c r="CU687" s="18">
        <v>5624</v>
      </c>
      <c r="CV687" s="18">
        <v>3956</v>
      </c>
      <c r="CW687" s="18">
        <v>709</v>
      </c>
      <c r="CX687" s="18">
        <v>2403</v>
      </c>
      <c r="CY687" s="18">
        <v>664</v>
      </c>
      <c r="CZ687" s="18">
        <v>5971</v>
      </c>
      <c r="DA687" s="18">
        <v>2479</v>
      </c>
      <c r="DB687" s="18">
        <v>404</v>
      </c>
      <c r="DC687" s="18">
        <v>1410</v>
      </c>
      <c r="DD687" s="18">
        <v>3032</v>
      </c>
      <c r="DE687" s="18">
        <v>575</v>
      </c>
      <c r="DF687" s="18">
        <v>2842</v>
      </c>
      <c r="DG687" s="18">
        <v>5004</v>
      </c>
      <c r="DH687" s="18">
        <v>1177</v>
      </c>
      <c r="DI687" s="18">
        <v>2137</v>
      </c>
      <c r="DJ687" s="18">
        <v>4567</v>
      </c>
      <c r="DK687" s="18">
        <v>14911</v>
      </c>
      <c r="DL687" s="18">
        <v>21705</v>
      </c>
      <c r="DM687" s="18">
        <v>950</v>
      </c>
      <c r="DN687" s="18">
        <v>15586</v>
      </c>
      <c r="DO687" s="18">
        <v>5210</v>
      </c>
      <c r="DP687" s="18">
        <v>1267</v>
      </c>
      <c r="DQ687" s="18">
        <v>3408</v>
      </c>
      <c r="DR687" s="18">
        <v>5004</v>
      </c>
      <c r="DS687" s="18">
        <v>2765</v>
      </c>
      <c r="DT687" s="18">
        <v>6253</v>
      </c>
      <c r="DU687" s="18">
        <v>7566</v>
      </c>
      <c r="DV687" s="18">
        <v>808</v>
      </c>
      <c r="DW687" s="18">
        <v>5115</v>
      </c>
      <c r="DX687" s="18">
        <v>2511</v>
      </c>
      <c r="DY687" s="18">
        <v>1266</v>
      </c>
      <c r="EA687" s="18">
        <v>3123</v>
      </c>
      <c r="EB687" s="18">
        <v>8972</v>
      </c>
      <c r="EC687" s="18">
        <v>720</v>
      </c>
      <c r="ED687" s="18">
        <v>17842</v>
      </c>
      <c r="EE687" s="18">
        <v>2399</v>
      </c>
      <c r="EF687" s="18">
        <v>2041</v>
      </c>
      <c r="EG687" s="18">
        <v>4367</v>
      </c>
      <c r="EH687" s="18">
        <v>1192</v>
      </c>
      <c r="EI687" s="18">
        <v>3896</v>
      </c>
      <c r="EJ687" s="18">
        <v>6249</v>
      </c>
      <c r="EK687" s="18">
        <v>1483</v>
      </c>
      <c r="EL687" s="18">
        <v>8481</v>
      </c>
      <c r="EN687" s="18">
        <v>6550</v>
      </c>
      <c r="EO687" s="18">
        <v>14677</v>
      </c>
      <c r="EP687" s="18">
        <v>1194</v>
      </c>
      <c r="EQ687" s="18">
        <v>5421</v>
      </c>
      <c r="ER687" s="18">
        <v>2240</v>
      </c>
      <c r="ES687" s="18">
        <v>1193</v>
      </c>
      <c r="ET687" s="18">
        <v>1301</v>
      </c>
      <c r="EU687" s="18">
        <v>1504</v>
      </c>
      <c r="EX687" s="18">
        <v>7365</v>
      </c>
      <c r="EY687" s="18">
        <v>2244</v>
      </c>
      <c r="EZ687" s="18">
        <v>3779</v>
      </c>
      <c r="FA687" s="18">
        <v>2002</v>
      </c>
      <c r="FB687" s="18">
        <v>1271</v>
      </c>
      <c r="FC687" s="18">
        <v>1107</v>
      </c>
      <c r="FE687" s="18">
        <v>7512</v>
      </c>
      <c r="FF687" s="18">
        <v>18058</v>
      </c>
      <c r="FH687" s="18">
        <v>13668</v>
      </c>
      <c r="FI687" s="18">
        <v>1179</v>
      </c>
      <c r="FJ687" s="18">
        <v>1527</v>
      </c>
      <c r="FK687" s="18">
        <v>4580</v>
      </c>
      <c r="FL687" s="18">
        <v>7216</v>
      </c>
      <c r="FM687" s="18">
        <v>2883</v>
      </c>
      <c r="FN687" s="18">
        <v>1544</v>
      </c>
    </row>
    <row r="688" spans="1:170">
      <c r="A688" s="18">
        <v>1961</v>
      </c>
      <c r="B688" s="18">
        <v>2708</v>
      </c>
      <c r="D688" s="18">
        <v>2607</v>
      </c>
      <c r="F688" s="18">
        <v>10297</v>
      </c>
      <c r="H688" s="18">
        <v>15721</v>
      </c>
      <c r="I688" s="18">
        <v>11837</v>
      </c>
      <c r="K688" s="18">
        <v>554</v>
      </c>
      <c r="L688" s="18">
        <v>11898</v>
      </c>
      <c r="M688" s="18">
        <v>1213</v>
      </c>
      <c r="N688" s="18">
        <v>660</v>
      </c>
      <c r="O688" s="18">
        <v>1170</v>
      </c>
      <c r="P688" s="18">
        <v>5339</v>
      </c>
      <c r="R688" s="18">
        <v>2266</v>
      </c>
      <c r="T688" s="18">
        <v>2696</v>
      </c>
      <c r="U688" s="18">
        <v>4644</v>
      </c>
      <c r="V688" s="18">
        <v>4546</v>
      </c>
      <c r="W688" s="18">
        <v>916</v>
      </c>
      <c r="X688" s="18">
        <v>1585</v>
      </c>
      <c r="Y688" s="18">
        <v>14940</v>
      </c>
      <c r="Z688" s="18">
        <v>30561</v>
      </c>
      <c r="AA688" s="18">
        <v>6038</v>
      </c>
      <c r="AB688" s="18">
        <v>697</v>
      </c>
      <c r="AC688" s="18">
        <v>3174</v>
      </c>
      <c r="AD688" s="18">
        <v>1846</v>
      </c>
      <c r="AE688" s="18">
        <v>1799</v>
      </c>
      <c r="AF688" s="18">
        <v>3278</v>
      </c>
      <c r="AG688" s="18">
        <v>4028</v>
      </c>
      <c r="AH688" s="18">
        <v>902</v>
      </c>
      <c r="AI688" s="18">
        <v>1716</v>
      </c>
      <c r="AJ688" s="18">
        <v>4208</v>
      </c>
      <c r="AK688" s="18">
        <v>9869</v>
      </c>
      <c r="AL688" s="18">
        <v>4468</v>
      </c>
      <c r="AM688" s="18">
        <v>4670</v>
      </c>
      <c r="AO688" s="18">
        <v>16064</v>
      </c>
      <c r="AP688" s="18">
        <v>3792</v>
      </c>
      <c r="AQ688" s="18">
        <v>1796</v>
      </c>
      <c r="AR688" s="18">
        <v>16732</v>
      </c>
      <c r="AS688" s="18">
        <v>2863</v>
      </c>
      <c r="AU688" s="18">
        <v>4201</v>
      </c>
      <c r="AV688" s="18">
        <v>2748</v>
      </c>
      <c r="AW688" s="18">
        <v>6611</v>
      </c>
      <c r="AY688" s="18">
        <v>604</v>
      </c>
      <c r="AZ688" s="18">
        <v>10779</v>
      </c>
      <c r="BA688" s="18">
        <v>12698</v>
      </c>
      <c r="BB688" s="18">
        <v>11549</v>
      </c>
      <c r="BC688" s="18">
        <v>13843</v>
      </c>
      <c r="BE688" s="18">
        <v>2180</v>
      </c>
      <c r="BF688" s="18">
        <v>929</v>
      </c>
      <c r="BG688" s="18">
        <v>1542</v>
      </c>
      <c r="BH688" s="18">
        <v>914</v>
      </c>
      <c r="BI688" s="18">
        <v>1333</v>
      </c>
      <c r="BJ688" s="18">
        <v>6527</v>
      </c>
      <c r="BK688" s="18">
        <v>3382</v>
      </c>
      <c r="BL688" s="18">
        <v>4391</v>
      </c>
      <c r="BM688" s="18">
        <v>2513</v>
      </c>
      <c r="BN688" s="18">
        <v>7410</v>
      </c>
      <c r="BO688" s="18">
        <v>2363</v>
      </c>
      <c r="BP688" s="18">
        <v>9286</v>
      </c>
      <c r="BQ688" s="18">
        <v>1860</v>
      </c>
      <c r="BR688" s="18">
        <v>1009</v>
      </c>
      <c r="BS688" s="18">
        <v>9117</v>
      </c>
      <c r="BT688" s="18">
        <v>6326</v>
      </c>
      <c r="BU688" s="18">
        <v>20714</v>
      </c>
      <c r="BV688" s="18">
        <v>9898</v>
      </c>
      <c r="BW688" s="18">
        <v>7434</v>
      </c>
      <c r="BX688" s="18">
        <v>11766</v>
      </c>
      <c r="BY688" s="18">
        <v>5259</v>
      </c>
      <c r="BZ688" s="18">
        <v>5525</v>
      </c>
      <c r="CA688" s="18">
        <v>6965</v>
      </c>
      <c r="CC688" s="18">
        <v>1579</v>
      </c>
      <c r="CE688" s="18">
        <v>633</v>
      </c>
      <c r="CF688" s="18">
        <v>1719</v>
      </c>
      <c r="CH688" s="18">
        <v>908</v>
      </c>
      <c r="CI688" s="18">
        <v>12154</v>
      </c>
      <c r="CJ688" s="18">
        <v>1168</v>
      </c>
      <c r="CK688" s="18">
        <v>6721</v>
      </c>
      <c r="CL688" s="18">
        <v>2708</v>
      </c>
      <c r="CM688" s="18">
        <v>1868</v>
      </c>
      <c r="CN688" s="18">
        <v>500</v>
      </c>
      <c r="CP688" s="18">
        <v>15071</v>
      </c>
      <c r="CR688" s="18">
        <v>2194</v>
      </c>
      <c r="CT688" s="18">
        <v>2276</v>
      </c>
      <c r="CU688" s="18">
        <v>5724</v>
      </c>
      <c r="CV688" s="18">
        <v>4008</v>
      </c>
      <c r="CW688" s="18">
        <v>699</v>
      </c>
      <c r="CX688" s="18">
        <v>2381</v>
      </c>
      <c r="CY688" s="18">
        <v>668</v>
      </c>
      <c r="CZ688" s="18">
        <v>7155</v>
      </c>
      <c r="DA688" s="18">
        <v>2553</v>
      </c>
      <c r="DB688" s="18">
        <v>407</v>
      </c>
      <c r="DC688" s="18">
        <v>1629</v>
      </c>
      <c r="DD688" s="18">
        <v>3623</v>
      </c>
      <c r="DE688" s="18">
        <v>590</v>
      </c>
      <c r="DF688" s="18">
        <v>2957</v>
      </c>
      <c r="DG688" s="18">
        <v>4933</v>
      </c>
      <c r="DH688" s="18">
        <v>1202</v>
      </c>
      <c r="DI688" s="18">
        <v>2146</v>
      </c>
      <c r="DJ688" s="18">
        <v>4756</v>
      </c>
      <c r="DK688" s="18">
        <v>14758</v>
      </c>
      <c r="DL688" s="18">
        <v>22883</v>
      </c>
      <c r="DM688" s="18">
        <v>959</v>
      </c>
      <c r="DN688" s="18">
        <v>16047</v>
      </c>
      <c r="DO688" s="18">
        <v>5146</v>
      </c>
      <c r="DP688" s="18">
        <v>1309</v>
      </c>
      <c r="DQ688" s="18">
        <v>3669</v>
      </c>
      <c r="DR688" s="18">
        <v>5295</v>
      </c>
      <c r="DS688" s="18">
        <v>2833</v>
      </c>
      <c r="DT688" s="18">
        <v>6665</v>
      </c>
      <c r="DU688" s="18">
        <v>8134</v>
      </c>
      <c r="DV688" s="18">
        <v>822</v>
      </c>
      <c r="DW688" s="18">
        <v>5398</v>
      </c>
      <c r="DX688" s="18">
        <v>2563</v>
      </c>
      <c r="DY688" s="18">
        <v>1289</v>
      </c>
      <c r="EA688" s="18">
        <v>3357</v>
      </c>
      <c r="EB688" s="18">
        <v>9484</v>
      </c>
      <c r="EC688" s="18">
        <v>686</v>
      </c>
      <c r="ED688" s="18">
        <v>19508</v>
      </c>
      <c r="EE688" s="18">
        <v>2334</v>
      </c>
      <c r="EF688" s="18">
        <v>2083</v>
      </c>
      <c r="EG688" s="18">
        <v>4567</v>
      </c>
      <c r="EH688" s="18">
        <v>1196</v>
      </c>
      <c r="EI688" s="18">
        <v>3907</v>
      </c>
      <c r="EJ688" s="18">
        <v>6391</v>
      </c>
      <c r="EK688" s="18">
        <v>1594</v>
      </c>
      <c r="EL688" s="18">
        <v>8809</v>
      </c>
      <c r="EN688" s="18">
        <v>7093</v>
      </c>
      <c r="EO688" s="18">
        <v>15436</v>
      </c>
      <c r="EP688" s="18">
        <v>1313</v>
      </c>
      <c r="EQ688" s="18">
        <v>4984</v>
      </c>
      <c r="ER688" s="18">
        <v>2347</v>
      </c>
      <c r="ES688" s="18">
        <v>1188</v>
      </c>
      <c r="ET688" s="18">
        <v>1357</v>
      </c>
      <c r="EU688" s="18">
        <v>1534</v>
      </c>
      <c r="EX688" s="18">
        <v>7507</v>
      </c>
      <c r="EY688" s="18">
        <v>2400</v>
      </c>
      <c r="EZ688" s="18">
        <v>3755</v>
      </c>
      <c r="FA688" s="18">
        <v>2068</v>
      </c>
      <c r="FB688" s="18">
        <v>1221</v>
      </c>
      <c r="FC688" s="18">
        <v>1065</v>
      </c>
      <c r="FE688" s="18">
        <v>7607</v>
      </c>
      <c r="FF688" s="18">
        <v>18175</v>
      </c>
      <c r="FH688" s="18">
        <v>13798</v>
      </c>
      <c r="FI688" s="18">
        <v>1198</v>
      </c>
      <c r="FJ688" s="18">
        <v>1536</v>
      </c>
      <c r="FK688" s="18">
        <v>4789</v>
      </c>
      <c r="FL688" s="18">
        <v>7335</v>
      </c>
      <c r="FM688" s="18">
        <v>2818</v>
      </c>
      <c r="FN688" s="18">
        <v>1573</v>
      </c>
    </row>
    <row r="689" spans="1:170">
      <c r="A689" s="18">
        <v>1962</v>
      </c>
      <c r="B689" s="18">
        <v>2695</v>
      </c>
      <c r="D689" s="18">
        <v>2693</v>
      </c>
      <c r="F689" s="18">
        <v>9972</v>
      </c>
      <c r="H689" s="18">
        <v>16400</v>
      </c>
      <c r="I689" s="18">
        <v>12049</v>
      </c>
      <c r="K689" s="18">
        <v>590</v>
      </c>
      <c r="L689" s="18">
        <v>12440</v>
      </c>
      <c r="M689" s="18">
        <v>1144</v>
      </c>
      <c r="N689" s="18">
        <v>697</v>
      </c>
      <c r="O689" s="18">
        <v>1141</v>
      </c>
      <c r="P689" s="18">
        <v>5727</v>
      </c>
      <c r="R689" s="18">
        <v>2221</v>
      </c>
      <c r="T689" s="18">
        <v>2783</v>
      </c>
      <c r="U689" s="18">
        <v>4807</v>
      </c>
      <c r="V689" s="18">
        <v>4739</v>
      </c>
      <c r="W689" s="18">
        <v>928</v>
      </c>
      <c r="X689" s="18">
        <v>1514</v>
      </c>
      <c r="Y689" s="18">
        <v>15691</v>
      </c>
      <c r="Z689" s="18">
        <v>31155</v>
      </c>
      <c r="AA689" s="18">
        <v>6166</v>
      </c>
      <c r="AB689" s="18">
        <v>738</v>
      </c>
      <c r="AC689" s="18">
        <v>3196</v>
      </c>
      <c r="AD689" s="18">
        <v>1872</v>
      </c>
      <c r="AE689" s="18">
        <v>2116</v>
      </c>
      <c r="AF689" s="18">
        <v>3309</v>
      </c>
      <c r="AG689" s="18">
        <v>4114</v>
      </c>
      <c r="AH689" s="18">
        <v>961</v>
      </c>
      <c r="AI689" s="18">
        <v>1765</v>
      </c>
      <c r="AJ689" s="18">
        <v>4304</v>
      </c>
      <c r="AK689" s="18">
        <v>9944</v>
      </c>
      <c r="AL689" s="18">
        <v>4332</v>
      </c>
      <c r="AM689" s="18">
        <v>5114</v>
      </c>
      <c r="AO689" s="18">
        <v>16609</v>
      </c>
      <c r="AP689" s="18">
        <v>3740</v>
      </c>
      <c r="AQ689" s="18">
        <v>2034</v>
      </c>
      <c r="AR689" s="18">
        <v>17514</v>
      </c>
      <c r="AS689" s="18">
        <v>3242</v>
      </c>
      <c r="AU689" s="18">
        <v>4296</v>
      </c>
      <c r="AV689" s="18">
        <v>2863</v>
      </c>
      <c r="AW689" s="18">
        <v>7197</v>
      </c>
      <c r="AY689" s="18">
        <v>616</v>
      </c>
      <c r="AZ689" s="18">
        <v>11040</v>
      </c>
      <c r="BA689" s="18">
        <v>13271</v>
      </c>
      <c r="BB689" s="18">
        <v>11764</v>
      </c>
      <c r="BC689" s="18">
        <v>13856</v>
      </c>
      <c r="BE689" s="18">
        <v>2223</v>
      </c>
      <c r="BF689" s="18">
        <v>981</v>
      </c>
      <c r="BG689" s="18">
        <v>1477</v>
      </c>
      <c r="BH689" s="18">
        <v>966</v>
      </c>
      <c r="BI689" s="18">
        <v>1466</v>
      </c>
      <c r="BJ689" s="18">
        <v>6732</v>
      </c>
      <c r="BK689" s="18">
        <v>3394</v>
      </c>
      <c r="BL689" s="18">
        <v>4908</v>
      </c>
      <c r="BM689" s="18">
        <v>2567</v>
      </c>
      <c r="BN689" s="18">
        <v>7555</v>
      </c>
      <c r="BO689" s="18">
        <v>2537</v>
      </c>
      <c r="BP689" s="18">
        <v>9640</v>
      </c>
      <c r="BQ689" s="18">
        <v>1821</v>
      </c>
      <c r="BR689" s="18">
        <v>1009</v>
      </c>
      <c r="BS689" s="18">
        <v>9376</v>
      </c>
      <c r="BT689" s="18">
        <v>6264</v>
      </c>
      <c r="BU689" s="18">
        <v>21102</v>
      </c>
      <c r="BV689" s="18">
        <v>10551</v>
      </c>
      <c r="BW689" s="18">
        <v>7837</v>
      </c>
      <c r="BX689" s="18">
        <v>12604</v>
      </c>
      <c r="BY689" s="18">
        <v>5298</v>
      </c>
      <c r="BZ689" s="18">
        <v>5390</v>
      </c>
      <c r="CA689" s="18">
        <v>7516</v>
      </c>
      <c r="CC689" s="18">
        <v>1613</v>
      </c>
      <c r="CE689" s="18">
        <v>666</v>
      </c>
      <c r="CF689" s="18">
        <v>1717</v>
      </c>
      <c r="CH689" s="18">
        <v>917</v>
      </c>
      <c r="CI689" s="18">
        <v>12279</v>
      </c>
      <c r="CJ689" s="18">
        <v>1152</v>
      </c>
      <c r="CK689" s="18">
        <v>8587</v>
      </c>
      <c r="CL689" s="18">
        <v>2787</v>
      </c>
      <c r="CM689" s="18">
        <v>1884</v>
      </c>
      <c r="CN689" s="18">
        <v>566</v>
      </c>
      <c r="CP689" s="18">
        <v>15089</v>
      </c>
      <c r="CR689" s="18">
        <v>2215</v>
      </c>
      <c r="CT689" s="18">
        <v>2282</v>
      </c>
      <c r="CU689" s="18">
        <v>5812</v>
      </c>
      <c r="CV689" s="18">
        <v>4044</v>
      </c>
      <c r="CW689" s="18">
        <v>689</v>
      </c>
      <c r="CX689" s="18">
        <v>2280</v>
      </c>
      <c r="CY689" s="18">
        <v>714</v>
      </c>
      <c r="CZ689" s="18">
        <v>6973</v>
      </c>
      <c r="DA689" s="18">
        <v>2627</v>
      </c>
      <c r="DB689" s="18">
        <v>426</v>
      </c>
      <c r="DC689" s="18">
        <v>1573</v>
      </c>
      <c r="DD689" s="18">
        <v>3548</v>
      </c>
      <c r="DE689" s="18">
        <v>574</v>
      </c>
      <c r="DF689" s="18">
        <v>3040</v>
      </c>
      <c r="DG689" s="18">
        <v>5488</v>
      </c>
      <c r="DH689" s="18">
        <v>1301</v>
      </c>
      <c r="DI689" s="18">
        <v>2203</v>
      </c>
      <c r="DJ689" s="18">
        <v>5109</v>
      </c>
      <c r="DK689" s="18">
        <v>15546</v>
      </c>
      <c r="DL689" s="18">
        <v>23340</v>
      </c>
      <c r="DM689" s="18">
        <v>967</v>
      </c>
      <c r="DN689" s="18">
        <v>16023</v>
      </c>
      <c r="DO689" s="18">
        <v>6040</v>
      </c>
      <c r="DP689" s="18">
        <v>1368</v>
      </c>
      <c r="DQ689" s="18">
        <v>3864</v>
      </c>
      <c r="DR689" s="18">
        <v>5529</v>
      </c>
      <c r="DS689" s="18">
        <v>2879</v>
      </c>
      <c r="DT689" s="18">
        <v>6498</v>
      </c>
      <c r="DU689" s="18">
        <v>8584</v>
      </c>
      <c r="DV689" s="18">
        <v>820</v>
      </c>
      <c r="DW689" s="18">
        <v>5763</v>
      </c>
      <c r="DX689" s="18">
        <v>2675</v>
      </c>
      <c r="DY689" s="18">
        <v>1342</v>
      </c>
      <c r="EA689" s="18">
        <v>3455</v>
      </c>
      <c r="EB689" s="18">
        <v>10057</v>
      </c>
      <c r="EC689" s="18">
        <v>762</v>
      </c>
      <c r="ED689" s="18">
        <v>21326</v>
      </c>
      <c r="EE689" s="18">
        <v>2429</v>
      </c>
      <c r="EF689" s="18">
        <v>2101</v>
      </c>
      <c r="EG689" s="18">
        <v>4759</v>
      </c>
      <c r="EH689" s="18">
        <v>1232</v>
      </c>
      <c r="EI689" s="18">
        <v>4242</v>
      </c>
      <c r="EJ689" s="18">
        <v>6704</v>
      </c>
      <c r="EK689" s="18">
        <v>1700</v>
      </c>
      <c r="EL689" s="18">
        <v>8900</v>
      </c>
      <c r="EN689" s="18">
        <v>7339</v>
      </c>
      <c r="EO689" s="18">
        <v>15997</v>
      </c>
      <c r="EP689" s="18">
        <v>1551</v>
      </c>
      <c r="EQ689" s="18">
        <v>5282</v>
      </c>
      <c r="ER689" s="18">
        <v>2812</v>
      </c>
      <c r="ES689" s="18">
        <v>1229</v>
      </c>
      <c r="ET689" s="18">
        <v>1374</v>
      </c>
      <c r="EU689" s="18">
        <v>1603</v>
      </c>
      <c r="EX689" s="18">
        <v>7675</v>
      </c>
      <c r="EY689" s="18">
        <v>2305</v>
      </c>
      <c r="EZ689" s="18">
        <v>3904</v>
      </c>
      <c r="FA689" s="18">
        <v>2159</v>
      </c>
      <c r="FB689" s="18">
        <v>1295</v>
      </c>
      <c r="FC689" s="18">
        <v>1077</v>
      </c>
      <c r="FE689" s="18">
        <v>7369</v>
      </c>
      <c r="FF689" s="18">
        <v>18977</v>
      </c>
      <c r="FH689" s="18">
        <v>14492</v>
      </c>
      <c r="FI689" s="18">
        <v>1306</v>
      </c>
      <c r="FJ689" s="18">
        <v>1546</v>
      </c>
      <c r="FK689" s="18">
        <v>4899</v>
      </c>
      <c r="FL689" s="18">
        <v>7542</v>
      </c>
      <c r="FM689" s="18">
        <v>2719</v>
      </c>
      <c r="FN689" s="18">
        <v>1546</v>
      </c>
    </row>
    <row r="690" spans="1:170">
      <c r="A690" s="18">
        <v>1963</v>
      </c>
      <c r="B690" s="18">
        <v>2683</v>
      </c>
      <c r="D690" s="18">
        <v>2785</v>
      </c>
      <c r="F690" s="18">
        <v>9583</v>
      </c>
      <c r="H690" s="18">
        <v>17078</v>
      </c>
      <c r="I690" s="18">
        <v>12460</v>
      </c>
      <c r="K690" s="18">
        <v>605</v>
      </c>
      <c r="L690" s="18">
        <v>12898</v>
      </c>
      <c r="M690" s="18">
        <v>1169</v>
      </c>
      <c r="N690" s="18">
        <v>683</v>
      </c>
      <c r="O690" s="18">
        <v>1232</v>
      </c>
      <c r="P690" s="18">
        <v>5940</v>
      </c>
      <c r="R690" s="18">
        <v>2459</v>
      </c>
      <c r="T690" s="18">
        <v>2894</v>
      </c>
      <c r="U690" s="18">
        <v>4695</v>
      </c>
      <c r="V690" s="18">
        <v>4827</v>
      </c>
      <c r="W690" s="18">
        <v>943</v>
      </c>
      <c r="X690" s="18">
        <v>1481</v>
      </c>
      <c r="Y690" s="18">
        <v>16180</v>
      </c>
      <c r="Z690" s="18">
        <v>31988</v>
      </c>
      <c r="AA690" s="18">
        <v>6396</v>
      </c>
      <c r="AB690" s="18">
        <v>825</v>
      </c>
      <c r="AC690" s="18">
        <v>3573</v>
      </c>
      <c r="AD690" s="18">
        <v>1908</v>
      </c>
      <c r="AE690" s="18">
        <v>2160</v>
      </c>
      <c r="AF690" s="18">
        <v>3342</v>
      </c>
      <c r="AG690" s="18">
        <v>4119</v>
      </c>
      <c r="AH690" s="18">
        <v>1138</v>
      </c>
      <c r="AI690" s="18">
        <v>1808</v>
      </c>
      <c r="AJ690" s="18">
        <v>4511</v>
      </c>
      <c r="AK690" s="18">
        <v>9693</v>
      </c>
      <c r="AL690" s="18">
        <v>4309</v>
      </c>
      <c r="AM690" s="18">
        <v>5372</v>
      </c>
      <c r="AO690" s="18">
        <v>16940</v>
      </c>
      <c r="AP690" s="18">
        <v>3772</v>
      </c>
      <c r="AQ690" s="18">
        <v>2096</v>
      </c>
      <c r="AR690" s="18">
        <v>17486</v>
      </c>
      <c r="AS690" s="18">
        <v>3341</v>
      </c>
      <c r="AU690" s="18">
        <v>4277</v>
      </c>
      <c r="AV690" s="18">
        <v>2986</v>
      </c>
      <c r="AW690" s="18">
        <v>7854</v>
      </c>
      <c r="AY690" s="18">
        <v>684</v>
      </c>
      <c r="AZ690" s="18">
        <v>11323</v>
      </c>
      <c r="BA690" s="18">
        <v>13757</v>
      </c>
      <c r="BB690" s="18">
        <v>12030</v>
      </c>
      <c r="BC690" s="18">
        <v>14300</v>
      </c>
      <c r="BE690" s="18">
        <v>2237</v>
      </c>
      <c r="BF690" s="18">
        <v>911</v>
      </c>
      <c r="BG690" s="18">
        <v>1441</v>
      </c>
      <c r="BH690" s="18">
        <v>1002</v>
      </c>
      <c r="BI690" s="18">
        <v>1663</v>
      </c>
      <c r="BJ690" s="18">
        <v>7389</v>
      </c>
      <c r="BK690" s="18">
        <v>3603</v>
      </c>
      <c r="BL690" s="18">
        <v>5420</v>
      </c>
      <c r="BM690" s="18">
        <v>2569</v>
      </c>
      <c r="BN690" s="18">
        <v>8308</v>
      </c>
      <c r="BO690" s="18">
        <v>2324</v>
      </c>
      <c r="BP690" s="18">
        <v>10141</v>
      </c>
      <c r="BQ690" s="18">
        <v>1716</v>
      </c>
      <c r="BR690" s="18">
        <v>1037</v>
      </c>
      <c r="BS690" s="18">
        <v>9750</v>
      </c>
      <c r="BT690" s="18">
        <v>6754</v>
      </c>
      <c r="BU690" s="18">
        <v>20089</v>
      </c>
      <c r="BV690" s="18">
        <v>11410</v>
      </c>
      <c r="BW690" s="18">
        <v>8322</v>
      </c>
      <c r="BX690" s="18">
        <v>13408</v>
      </c>
      <c r="BY690" s="18">
        <v>5366</v>
      </c>
      <c r="BZ690" s="18">
        <v>5451</v>
      </c>
      <c r="CA690" s="18">
        <v>8071</v>
      </c>
      <c r="CC690" s="18">
        <v>1641</v>
      </c>
      <c r="CE690" s="18">
        <v>697</v>
      </c>
      <c r="CF690" s="18">
        <v>1814</v>
      </c>
      <c r="CH690" s="18">
        <v>925</v>
      </c>
      <c r="CI690" s="18">
        <v>12042</v>
      </c>
      <c r="CJ690" s="18">
        <v>1148</v>
      </c>
      <c r="CK690" s="18">
        <v>11153</v>
      </c>
      <c r="CL690" s="18">
        <v>2868</v>
      </c>
      <c r="CM690" s="18">
        <v>1875</v>
      </c>
      <c r="CN690" s="18">
        <v>613</v>
      </c>
      <c r="CP690" s="18">
        <v>15455</v>
      </c>
      <c r="CR690" s="18">
        <v>2236</v>
      </c>
      <c r="CT690" s="18">
        <v>2214</v>
      </c>
      <c r="CU690" s="18">
        <v>6094</v>
      </c>
      <c r="CV690" s="18">
        <v>4700</v>
      </c>
      <c r="CW690" s="18">
        <v>721</v>
      </c>
      <c r="CX690" s="18">
        <v>2282</v>
      </c>
      <c r="CY690" s="18">
        <v>721</v>
      </c>
      <c r="CZ690" s="18">
        <v>7877</v>
      </c>
      <c r="DA690" s="18">
        <v>2710</v>
      </c>
      <c r="DB690" s="18">
        <v>402</v>
      </c>
      <c r="DC690" s="18">
        <v>1457</v>
      </c>
      <c r="DD690" s="18">
        <v>3962</v>
      </c>
      <c r="DE690" s="18">
        <v>549</v>
      </c>
      <c r="DF690" s="18">
        <v>3100</v>
      </c>
      <c r="DG690" s="18">
        <v>5885</v>
      </c>
      <c r="DH690" s="18">
        <v>1400</v>
      </c>
      <c r="DI690" s="18">
        <v>2341</v>
      </c>
      <c r="DJ690" s="18">
        <v>5486</v>
      </c>
      <c r="DK690" s="18">
        <v>15893</v>
      </c>
      <c r="DL690" s="18">
        <v>24050</v>
      </c>
      <c r="DM690" s="18">
        <v>974</v>
      </c>
      <c r="DN690" s="18">
        <v>16684</v>
      </c>
      <c r="DO690" s="18">
        <v>6146</v>
      </c>
      <c r="DP690" s="18">
        <v>1415</v>
      </c>
      <c r="DQ690" s="18">
        <v>4108</v>
      </c>
      <c r="DR690" s="18">
        <v>5620</v>
      </c>
      <c r="DS690" s="18">
        <v>2989</v>
      </c>
      <c r="DT690" s="18">
        <v>6813</v>
      </c>
      <c r="DU690" s="18">
        <v>9292</v>
      </c>
      <c r="DV690" s="18">
        <v>867</v>
      </c>
      <c r="DW690" s="18">
        <v>6064</v>
      </c>
      <c r="DX690" s="18">
        <v>2678</v>
      </c>
      <c r="DY690" s="18">
        <v>1397</v>
      </c>
      <c r="EA690" s="18">
        <v>3742</v>
      </c>
      <c r="EB690" s="18">
        <v>10342</v>
      </c>
      <c r="EC690" s="18">
        <v>670</v>
      </c>
      <c r="ED690" s="18">
        <v>22622</v>
      </c>
      <c r="EE690" s="18">
        <v>2296</v>
      </c>
      <c r="EF690" s="18">
        <v>2129</v>
      </c>
      <c r="EG690" s="18">
        <v>5104</v>
      </c>
      <c r="EH690" s="18">
        <v>1234</v>
      </c>
      <c r="EI690" s="18">
        <v>4287</v>
      </c>
      <c r="EJ690" s="18">
        <v>7460</v>
      </c>
      <c r="EK690" s="18">
        <v>1803</v>
      </c>
      <c r="EL690" s="18">
        <v>8567</v>
      </c>
      <c r="EN690" s="18">
        <v>8109</v>
      </c>
      <c r="EO690" s="18">
        <v>16754</v>
      </c>
      <c r="EP690" s="18">
        <v>1599</v>
      </c>
      <c r="EQ690" s="18">
        <v>5631</v>
      </c>
      <c r="ER690" s="18">
        <v>2721</v>
      </c>
      <c r="ES690" s="18">
        <v>1189</v>
      </c>
      <c r="ET690" s="18">
        <v>1406</v>
      </c>
      <c r="EU690" s="18">
        <v>1681</v>
      </c>
      <c r="EX690" s="18">
        <v>7916</v>
      </c>
      <c r="EY690" s="18">
        <v>2600</v>
      </c>
      <c r="EZ690" s="18">
        <v>4194</v>
      </c>
      <c r="FA690" s="18">
        <v>2285</v>
      </c>
      <c r="FB690" s="18">
        <v>1336</v>
      </c>
      <c r="FC690" s="18">
        <v>1166</v>
      </c>
      <c r="FE690" s="18">
        <v>7322</v>
      </c>
      <c r="FF690" s="18">
        <v>19515</v>
      </c>
      <c r="FH690" s="18">
        <v>14926</v>
      </c>
      <c r="FI690" s="18">
        <v>1302</v>
      </c>
      <c r="FJ690" s="18">
        <v>1559</v>
      </c>
      <c r="FK690" s="18">
        <v>5431</v>
      </c>
      <c r="FL690" s="18">
        <v>7880</v>
      </c>
      <c r="FM690" s="18">
        <v>2709</v>
      </c>
      <c r="FN690" s="18">
        <v>1484</v>
      </c>
    </row>
    <row r="691" spans="1:170">
      <c r="A691" s="18">
        <v>1964</v>
      </c>
      <c r="B691" s="18">
        <v>2673</v>
      </c>
      <c r="D691" s="18">
        <v>2880</v>
      </c>
      <c r="F691" s="18">
        <v>10409</v>
      </c>
      <c r="H691" s="18">
        <v>17894</v>
      </c>
      <c r="I691" s="18">
        <v>13120</v>
      </c>
      <c r="K691" s="18">
        <v>625</v>
      </c>
      <c r="L691" s="18">
        <v>13682</v>
      </c>
      <c r="M691" s="18">
        <v>1220</v>
      </c>
      <c r="N691" s="18">
        <v>694</v>
      </c>
      <c r="O691" s="18">
        <v>1221</v>
      </c>
      <c r="P691" s="18">
        <v>6356</v>
      </c>
      <c r="R691" s="18">
        <v>2687</v>
      </c>
      <c r="T691" s="18">
        <v>2964</v>
      </c>
      <c r="U691" s="18">
        <v>4713</v>
      </c>
      <c r="V691" s="18">
        <v>5084</v>
      </c>
      <c r="W691" s="18">
        <v>961</v>
      </c>
      <c r="X691" s="18">
        <v>1475</v>
      </c>
      <c r="Y691" s="18">
        <v>16913</v>
      </c>
      <c r="Z691" s="18">
        <v>33109</v>
      </c>
      <c r="AA691" s="18">
        <v>6383</v>
      </c>
      <c r="AB691" s="18">
        <v>920</v>
      </c>
      <c r="AC691" s="18">
        <v>4041</v>
      </c>
      <c r="AD691" s="18">
        <v>1942</v>
      </c>
      <c r="AE691" s="18">
        <v>2061</v>
      </c>
      <c r="AF691" s="18">
        <v>3375</v>
      </c>
      <c r="AG691" s="18">
        <v>4242</v>
      </c>
      <c r="AH691" s="18">
        <v>1196</v>
      </c>
      <c r="AI691" s="18">
        <v>1846</v>
      </c>
      <c r="AJ691" s="18">
        <v>4577</v>
      </c>
      <c r="AK691" s="18">
        <v>10073</v>
      </c>
      <c r="AL691" s="18">
        <v>4598</v>
      </c>
      <c r="AM691" s="18">
        <v>4823</v>
      </c>
      <c r="AO691" s="18">
        <v>17822</v>
      </c>
      <c r="AP691" s="18">
        <v>3738</v>
      </c>
      <c r="AQ691" s="18">
        <v>2165</v>
      </c>
      <c r="AR691" s="18">
        <v>18973</v>
      </c>
      <c r="AS691" s="18">
        <v>3451</v>
      </c>
      <c r="AU691" s="18">
        <v>4445</v>
      </c>
      <c r="AV691" s="18">
        <v>3109</v>
      </c>
      <c r="AW691" s="18">
        <v>8218</v>
      </c>
      <c r="AY691" s="18">
        <v>703</v>
      </c>
      <c r="AZ691" s="18">
        <v>11829</v>
      </c>
      <c r="BA691" s="18">
        <v>14509</v>
      </c>
      <c r="BB691" s="18">
        <v>12076</v>
      </c>
      <c r="BC691" s="18">
        <v>14954</v>
      </c>
      <c r="BE691" s="18">
        <v>2221</v>
      </c>
      <c r="BF691" s="18">
        <v>953</v>
      </c>
      <c r="BG691" s="18">
        <v>1489</v>
      </c>
      <c r="BH691" s="18">
        <v>1103</v>
      </c>
      <c r="BI691" s="18">
        <v>1892</v>
      </c>
      <c r="BJ691" s="18">
        <v>7967</v>
      </c>
      <c r="BK691" s="18">
        <v>3653</v>
      </c>
      <c r="BL691" s="18">
        <v>5659</v>
      </c>
      <c r="BM691" s="18">
        <v>2606</v>
      </c>
      <c r="BN691" s="18">
        <v>9037</v>
      </c>
      <c r="BO691" s="18">
        <v>2225</v>
      </c>
      <c r="BP691" s="18">
        <v>10677</v>
      </c>
      <c r="BQ691" s="18">
        <v>1743</v>
      </c>
      <c r="BR691" s="18">
        <v>1093</v>
      </c>
      <c r="BS691" s="18">
        <v>10083</v>
      </c>
      <c r="BT691" s="18">
        <v>7032</v>
      </c>
      <c r="BU691" s="18">
        <v>21794</v>
      </c>
      <c r="BV691" s="18">
        <v>12352</v>
      </c>
      <c r="BW691" s="18">
        <v>8803</v>
      </c>
      <c r="BX691" s="18">
        <v>13822</v>
      </c>
      <c r="BY691" s="18">
        <v>5652</v>
      </c>
      <c r="BZ691" s="18">
        <v>6133</v>
      </c>
      <c r="CA691" s="18">
        <v>8919</v>
      </c>
      <c r="CC691" s="18">
        <v>1744</v>
      </c>
      <c r="CE691" s="18">
        <v>660</v>
      </c>
      <c r="CF691" s="18">
        <v>1916</v>
      </c>
      <c r="CH691" s="18">
        <v>934</v>
      </c>
      <c r="CI691" s="18">
        <v>12412</v>
      </c>
      <c r="CJ691" s="18">
        <v>1173</v>
      </c>
      <c r="CK691" s="18">
        <v>15157</v>
      </c>
      <c r="CL691" s="18">
        <v>2947</v>
      </c>
      <c r="CM691" s="18">
        <v>1918</v>
      </c>
      <c r="CN691" s="18">
        <v>649</v>
      </c>
      <c r="CP691" s="18">
        <v>16466</v>
      </c>
      <c r="CR691" s="18">
        <v>2258</v>
      </c>
      <c r="CT691" s="18">
        <v>2255</v>
      </c>
      <c r="CU691" s="18">
        <v>6614</v>
      </c>
      <c r="CV691" s="18">
        <v>6011</v>
      </c>
      <c r="CW691" s="18">
        <v>740</v>
      </c>
      <c r="CX691" s="18">
        <v>2363</v>
      </c>
      <c r="CY691" s="18">
        <v>721</v>
      </c>
      <c r="CZ691" s="18">
        <v>9138</v>
      </c>
      <c r="DA691" s="18">
        <v>2790</v>
      </c>
      <c r="DB691" s="18">
        <v>410</v>
      </c>
      <c r="DC691" s="18">
        <v>1866</v>
      </c>
      <c r="DD691" s="18">
        <v>3584</v>
      </c>
      <c r="DE691" s="18">
        <v>523</v>
      </c>
      <c r="DF691" s="18">
        <v>3209</v>
      </c>
      <c r="DG691" s="18">
        <v>6668</v>
      </c>
      <c r="DH691" s="18">
        <v>1374</v>
      </c>
      <c r="DI691" s="18">
        <v>2371</v>
      </c>
      <c r="DJ691" s="18">
        <v>5936</v>
      </c>
      <c r="DK691" s="18">
        <v>16982</v>
      </c>
      <c r="DL691" s="18">
        <v>25057</v>
      </c>
      <c r="DM691" s="18">
        <v>980</v>
      </c>
      <c r="DN691" s="18">
        <v>17156</v>
      </c>
      <c r="DO691" s="18">
        <v>5995</v>
      </c>
      <c r="DP691" s="18">
        <v>1483</v>
      </c>
      <c r="DQ691" s="18">
        <v>4163</v>
      </c>
      <c r="DR691" s="18">
        <v>5840</v>
      </c>
      <c r="DS691" s="18">
        <v>2998</v>
      </c>
      <c r="DT691" s="18">
        <v>7045</v>
      </c>
      <c r="DU691" s="18">
        <v>9735</v>
      </c>
      <c r="DV691" s="18">
        <v>916</v>
      </c>
      <c r="DW691" s="18">
        <v>6435</v>
      </c>
      <c r="DX691" s="18">
        <v>2723</v>
      </c>
      <c r="DY691" s="18">
        <v>1457</v>
      </c>
      <c r="EA691" s="18">
        <v>4084</v>
      </c>
      <c r="EB691" s="18">
        <v>10905</v>
      </c>
      <c r="EC691" s="18">
        <v>577</v>
      </c>
      <c r="ED691" s="18">
        <v>24009</v>
      </c>
      <c r="EE691" s="18">
        <v>2213</v>
      </c>
      <c r="EF691" s="18">
        <v>2118</v>
      </c>
      <c r="EG691" s="18">
        <v>4791</v>
      </c>
      <c r="EH691" s="18">
        <v>1230</v>
      </c>
      <c r="EI691" s="18">
        <v>4546</v>
      </c>
      <c r="EJ691" s="18">
        <v>8177</v>
      </c>
      <c r="EK691" s="18">
        <v>1901</v>
      </c>
      <c r="EL691" s="18">
        <v>9542</v>
      </c>
      <c r="EN691" s="18">
        <v>8798</v>
      </c>
      <c r="EO691" s="18">
        <v>17765</v>
      </c>
      <c r="EP691" s="18">
        <v>1788</v>
      </c>
      <c r="EQ691" s="18">
        <v>5700</v>
      </c>
      <c r="ER691" s="18">
        <v>2694</v>
      </c>
      <c r="ES691" s="18">
        <v>1137</v>
      </c>
      <c r="ET691" s="18">
        <v>1568</v>
      </c>
      <c r="EU691" s="18">
        <v>1742</v>
      </c>
      <c r="EX691" s="18">
        <v>8013</v>
      </c>
      <c r="EY691" s="18">
        <v>2656</v>
      </c>
      <c r="EZ691" s="18">
        <v>4290</v>
      </c>
      <c r="FA691" s="18">
        <v>2484</v>
      </c>
      <c r="FB691" s="18">
        <v>1369</v>
      </c>
      <c r="FC691" s="18">
        <v>1218</v>
      </c>
      <c r="FE691" s="18">
        <v>7369</v>
      </c>
      <c r="FF691" s="18">
        <v>20360</v>
      </c>
      <c r="FH691" s="18">
        <v>15815</v>
      </c>
      <c r="FI691" s="18">
        <v>1321</v>
      </c>
      <c r="FJ691" s="18">
        <v>1567</v>
      </c>
      <c r="FK691" s="18">
        <v>5991</v>
      </c>
      <c r="FL691" s="18">
        <v>8186</v>
      </c>
      <c r="FM691" s="18">
        <v>2993</v>
      </c>
      <c r="FN691" s="18">
        <v>1570</v>
      </c>
    </row>
    <row r="692" spans="1:170">
      <c r="A692" s="18">
        <v>1965</v>
      </c>
      <c r="B692" s="18">
        <v>2670</v>
      </c>
      <c r="D692" s="18">
        <v>2985</v>
      </c>
      <c r="F692" s="18">
        <v>11190</v>
      </c>
      <c r="H692" s="18">
        <v>18444</v>
      </c>
      <c r="I692" s="18">
        <v>13410</v>
      </c>
      <c r="K692" s="18">
        <v>632</v>
      </c>
      <c r="L692" s="18">
        <v>14041</v>
      </c>
      <c r="M692" s="18">
        <v>1252</v>
      </c>
      <c r="N692" s="18">
        <v>714</v>
      </c>
      <c r="O692" s="18">
        <v>1261</v>
      </c>
      <c r="P692" s="18">
        <v>6691</v>
      </c>
      <c r="R692" s="18">
        <v>2765</v>
      </c>
      <c r="T692" s="18">
        <v>3037</v>
      </c>
      <c r="U692" s="18">
        <v>4686</v>
      </c>
      <c r="V692" s="18">
        <v>5174</v>
      </c>
      <c r="W692" s="18">
        <v>976</v>
      </c>
      <c r="X692" s="18">
        <v>1455</v>
      </c>
      <c r="Y692" s="18">
        <v>17714</v>
      </c>
      <c r="Z692" s="18">
        <v>33839</v>
      </c>
      <c r="AA692" s="18">
        <v>6286</v>
      </c>
      <c r="AB692" s="18">
        <v>999</v>
      </c>
      <c r="AC692" s="18">
        <v>3784</v>
      </c>
      <c r="AD692" s="18">
        <v>1946</v>
      </c>
      <c r="AE692" s="18">
        <v>2035</v>
      </c>
      <c r="AF692" s="18">
        <v>3407</v>
      </c>
      <c r="AG692" s="18">
        <v>4265</v>
      </c>
      <c r="AH692" s="18">
        <v>1171</v>
      </c>
      <c r="AI692" s="18">
        <v>1880</v>
      </c>
      <c r="AJ692" s="18">
        <v>4833</v>
      </c>
      <c r="AK692" s="18">
        <v>10373</v>
      </c>
      <c r="AL692" s="18">
        <v>4495</v>
      </c>
      <c r="AM692" s="18">
        <v>5859</v>
      </c>
      <c r="AO692" s="18">
        <v>18556</v>
      </c>
      <c r="AP692" s="18">
        <v>3731</v>
      </c>
      <c r="AQ692" s="18">
        <v>1836</v>
      </c>
      <c r="AR692" s="18">
        <v>19681</v>
      </c>
      <c r="AS692" s="18">
        <v>2927</v>
      </c>
      <c r="AU692" s="18">
        <v>4730</v>
      </c>
      <c r="AV692" s="18">
        <v>3234</v>
      </c>
      <c r="AW692" s="18">
        <v>8778</v>
      </c>
      <c r="AY692" s="18">
        <v>729</v>
      </c>
      <c r="AZ692" s="18">
        <v>12417</v>
      </c>
      <c r="BA692" s="18">
        <v>15078</v>
      </c>
      <c r="BB692" s="18">
        <v>12100</v>
      </c>
      <c r="BC692" s="18">
        <v>15241</v>
      </c>
      <c r="BE692" s="18">
        <v>2187</v>
      </c>
      <c r="BF692" s="18">
        <v>1000</v>
      </c>
      <c r="BG692" s="18">
        <v>1600</v>
      </c>
      <c r="BH692" s="18">
        <v>1178</v>
      </c>
      <c r="BI692" s="18">
        <v>2125</v>
      </c>
      <c r="BJ692" s="18">
        <v>8674</v>
      </c>
      <c r="BK692" s="18">
        <v>3735</v>
      </c>
      <c r="BL692" s="18">
        <v>6297</v>
      </c>
      <c r="BM692" s="18">
        <v>2731</v>
      </c>
      <c r="BN692" s="18">
        <v>9245</v>
      </c>
      <c r="BO692" s="18">
        <v>2203</v>
      </c>
      <c r="BP692" s="18">
        <v>10730</v>
      </c>
      <c r="BQ692" s="18">
        <v>1725</v>
      </c>
      <c r="BR692" s="18">
        <v>1026</v>
      </c>
      <c r="BS692" s="18">
        <v>10216</v>
      </c>
      <c r="BT692" s="18">
        <v>7664</v>
      </c>
      <c r="BU692" s="18">
        <v>23000</v>
      </c>
      <c r="BV692" s="18">
        <v>13011</v>
      </c>
      <c r="BW692" s="18">
        <v>9333</v>
      </c>
      <c r="BX692" s="18">
        <v>14028</v>
      </c>
      <c r="BY692" s="18">
        <v>5974</v>
      </c>
      <c r="BZ692" s="18">
        <v>6550</v>
      </c>
      <c r="CA692" s="18">
        <v>9338</v>
      </c>
      <c r="CC692" s="18">
        <v>1708</v>
      </c>
      <c r="CE692" s="18">
        <v>673</v>
      </c>
      <c r="CF692" s="18">
        <v>1981</v>
      </c>
      <c r="CH692" s="18">
        <v>943</v>
      </c>
      <c r="CI692" s="18">
        <v>13253</v>
      </c>
      <c r="CJ692" s="18">
        <v>1161</v>
      </c>
      <c r="CK692" s="18">
        <v>18673</v>
      </c>
      <c r="CL692" s="18">
        <v>3018</v>
      </c>
      <c r="CM692" s="18">
        <v>1931</v>
      </c>
      <c r="CN692" s="18">
        <v>649</v>
      </c>
      <c r="CP692" s="18">
        <v>16595</v>
      </c>
      <c r="CR692" s="18">
        <v>2280</v>
      </c>
      <c r="CT692" s="18">
        <v>2198</v>
      </c>
      <c r="CU692" s="18">
        <v>6832</v>
      </c>
      <c r="CV692" s="18">
        <v>5442</v>
      </c>
      <c r="CW692" s="18">
        <v>735</v>
      </c>
      <c r="CX692" s="18">
        <v>2560</v>
      </c>
      <c r="CY692" s="18">
        <v>726</v>
      </c>
      <c r="CZ692" s="18">
        <v>9309</v>
      </c>
      <c r="DA692" s="18">
        <v>2874</v>
      </c>
      <c r="DB692" s="18">
        <v>411</v>
      </c>
      <c r="DC692" s="18">
        <v>2095</v>
      </c>
      <c r="DD692" s="18">
        <v>3605</v>
      </c>
      <c r="DE692" s="18">
        <v>579</v>
      </c>
      <c r="DF692" s="18">
        <v>3351</v>
      </c>
      <c r="DG692" s="18">
        <v>6936</v>
      </c>
      <c r="DH692" s="18">
        <v>1447</v>
      </c>
      <c r="DI692" s="18">
        <v>2458</v>
      </c>
      <c r="DJ692" s="18">
        <v>6297</v>
      </c>
      <c r="DK692" s="18">
        <v>17631</v>
      </c>
      <c r="DL692" s="18">
        <v>26183</v>
      </c>
      <c r="DM692" s="18">
        <v>987</v>
      </c>
      <c r="DN692" s="18">
        <v>17914</v>
      </c>
      <c r="DO692" s="18">
        <v>5871</v>
      </c>
      <c r="DP692" s="18">
        <v>1508</v>
      </c>
      <c r="DQ692" s="18">
        <v>4398</v>
      </c>
      <c r="DR692" s="18">
        <v>6057</v>
      </c>
      <c r="DS692" s="18">
        <v>3059</v>
      </c>
      <c r="DT692" s="18">
        <v>7366</v>
      </c>
      <c r="DU692" s="18">
        <v>10438</v>
      </c>
      <c r="DV692" s="18">
        <v>947</v>
      </c>
      <c r="DW692" s="18">
        <v>6909</v>
      </c>
      <c r="DX692" s="18">
        <v>2806</v>
      </c>
      <c r="DY692" s="18">
        <v>1524</v>
      </c>
      <c r="EA692" s="18">
        <v>4399</v>
      </c>
      <c r="EB692" s="18">
        <v>11412</v>
      </c>
      <c r="EC692" s="18">
        <v>602</v>
      </c>
      <c r="ED692" s="18">
        <v>26238</v>
      </c>
      <c r="EE692" s="18">
        <v>2307</v>
      </c>
      <c r="EF692" s="18">
        <v>2134</v>
      </c>
      <c r="EG692" s="18">
        <v>5032</v>
      </c>
      <c r="EH692" s="18">
        <v>1298</v>
      </c>
      <c r="EI692" s="18">
        <v>4641</v>
      </c>
      <c r="EJ692" s="18">
        <v>8280</v>
      </c>
      <c r="EK692" s="18">
        <v>1991</v>
      </c>
      <c r="EL692" s="18">
        <v>9961</v>
      </c>
      <c r="EN692" s="18">
        <v>8766</v>
      </c>
      <c r="EO692" s="18">
        <v>18272</v>
      </c>
      <c r="EP692" s="18">
        <v>2014</v>
      </c>
      <c r="EQ692" s="18">
        <v>5577</v>
      </c>
      <c r="ER692" s="18">
        <v>2602</v>
      </c>
      <c r="ES692" s="18">
        <v>1118</v>
      </c>
      <c r="ET692" s="18">
        <v>1738</v>
      </c>
      <c r="EU692" s="18">
        <v>1824</v>
      </c>
      <c r="EX692" s="18">
        <v>8283</v>
      </c>
      <c r="EY692" s="18">
        <v>2763</v>
      </c>
      <c r="EZ692" s="18">
        <v>4327</v>
      </c>
      <c r="FA692" s="18">
        <v>2678</v>
      </c>
      <c r="FB692" s="18">
        <v>1376</v>
      </c>
      <c r="FC692" s="18">
        <v>1209</v>
      </c>
      <c r="FE692" s="18">
        <v>7369</v>
      </c>
      <c r="FF692" s="18">
        <v>21390</v>
      </c>
      <c r="FH692" s="18">
        <v>16184</v>
      </c>
      <c r="FI692" s="18">
        <v>1293</v>
      </c>
      <c r="FJ692" s="18">
        <v>1579</v>
      </c>
      <c r="FK692" s="18">
        <v>6037</v>
      </c>
      <c r="FL692" s="18">
        <v>8445</v>
      </c>
      <c r="FM692" s="18">
        <v>3447</v>
      </c>
      <c r="FN692" s="18">
        <v>1619</v>
      </c>
    </row>
    <row r="693" spans="1:170">
      <c r="A693" s="18">
        <v>1966</v>
      </c>
      <c r="B693" s="18">
        <v>2633</v>
      </c>
      <c r="D693" s="18">
        <v>3097</v>
      </c>
      <c r="F693" s="18">
        <v>11102</v>
      </c>
      <c r="H693" s="18">
        <v>18607</v>
      </c>
      <c r="I693" s="18">
        <v>14065</v>
      </c>
      <c r="K693" s="18">
        <v>644</v>
      </c>
      <c r="L693" s="18">
        <v>14396</v>
      </c>
      <c r="M693" s="18">
        <v>1267</v>
      </c>
      <c r="N693" s="18">
        <v>711</v>
      </c>
      <c r="O693" s="18">
        <v>1252</v>
      </c>
      <c r="P693" s="18">
        <v>7169</v>
      </c>
      <c r="R693" s="18">
        <v>2952</v>
      </c>
      <c r="T693" s="18">
        <v>3181</v>
      </c>
      <c r="U693" s="18">
        <v>4855</v>
      </c>
      <c r="V693" s="18">
        <v>5499</v>
      </c>
      <c r="W693" s="18">
        <v>1056</v>
      </c>
      <c r="X693" s="18">
        <v>1416</v>
      </c>
      <c r="Y693" s="18">
        <v>18514</v>
      </c>
      <c r="Z693" s="18">
        <v>34360</v>
      </c>
      <c r="AA693" s="18">
        <v>6841</v>
      </c>
      <c r="AB693" s="18">
        <v>1006</v>
      </c>
      <c r="AC693" s="18">
        <v>3898</v>
      </c>
      <c r="AD693" s="18">
        <v>2000</v>
      </c>
      <c r="AE693" s="18">
        <v>2118</v>
      </c>
      <c r="AF693" s="18">
        <v>3499</v>
      </c>
      <c r="AG693" s="18">
        <v>4362</v>
      </c>
      <c r="AH693" s="18">
        <v>1262</v>
      </c>
      <c r="AI693" s="18">
        <v>1913</v>
      </c>
      <c r="AJ693" s="18">
        <v>5037</v>
      </c>
      <c r="AK693" s="18">
        <v>10763</v>
      </c>
      <c r="AL693" s="18">
        <v>4637</v>
      </c>
      <c r="AM693" s="18">
        <v>6173</v>
      </c>
      <c r="AO693" s="18">
        <v>18964</v>
      </c>
      <c r="AP693" s="18">
        <v>3746</v>
      </c>
      <c r="AQ693" s="18">
        <v>2019</v>
      </c>
      <c r="AR693" s="18">
        <v>20052</v>
      </c>
      <c r="AS693" s="18">
        <v>3218</v>
      </c>
      <c r="AU693" s="18">
        <v>4711</v>
      </c>
      <c r="AV693" s="18">
        <v>3177</v>
      </c>
      <c r="AW693" s="18">
        <v>9324</v>
      </c>
      <c r="AY693" s="18">
        <v>742</v>
      </c>
      <c r="AZ693" s="18">
        <v>12668</v>
      </c>
      <c r="BA693" s="18">
        <v>15701</v>
      </c>
      <c r="BB693" s="18">
        <v>12455</v>
      </c>
      <c r="BC693" s="18">
        <v>15450</v>
      </c>
      <c r="BE693" s="18">
        <v>2127</v>
      </c>
      <c r="BF693" s="18">
        <v>1002</v>
      </c>
      <c r="BG693" s="18">
        <v>1807</v>
      </c>
      <c r="BH693" s="18">
        <v>1252</v>
      </c>
      <c r="BI693" s="18">
        <v>2186</v>
      </c>
      <c r="BJ693" s="18">
        <v>9136</v>
      </c>
      <c r="BK693" s="18">
        <v>3862</v>
      </c>
      <c r="BL693" s="18">
        <v>6295</v>
      </c>
      <c r="BM693" s="18">
        <v>2789</v>
      </c>
      <c r="BN693" s="18">
        <v>9851</v>
      </c>
      <c r="BO693" s="18">
        <v>2145</v>
      </c>
      <c r="BP693" s="18">
        <v>11305</v>
      </c>
      <c r="BQ693" s="18">
        <v>1690</v>
      </c>
      <c r="BR693" s="18">
        <v>1014</v>
      </c>
      <c r="BS693" s="18">
        <v>10274</v>
      </c>
      <c r="BT693" s="18">
        <v>8184</v>
      </c>
      <c r="BU693" s="18">
        <v>23424</v>
      </c>
      <c r="BV693" s="18">
        <v>13895</v>
      </c>
      <c r="BW693" s="18">
        <v>9210</v>
      </c>
      <c r="BX693" s="18">
        <v>14663</v>
      </c>
      <c r="BY693" s="18">
        <v>6090</v>
      </c>
      <c r="BZ693" s="18">
        <v>6456</v>
      </c>
      <c r="CA693" s="18">
        <v>10237</v>
      </c>
      <c r="CC693" s="18">
        <v>1867</v>
      </c>
      <c r="CE693" s="18">
        <v>685</v>
      </c>
      <c r="CF693" s="18">
        <v>2164</v>
      </c>
      <c r="CH693" s="18">
        <v>952</v>
      </c>
      <c r="CI693" s="18">
        <v>13735</v>
      </c>
      <c r="CJ693" s="18">
        <v>1342</v>
      </c>
      <c r="CK693" s="18">
        <v>21204</v>
      </c>
      <c r="CL693" s="18">
        <v>3084</v>
      </c>
      <c r="CM693" s="18">
        <v>1865</v>
      </c>
      <c r="CN693" s="18">
        <v>631</v>
      </c>
      <c r="CP693" s="18">
        <v>16669</v>
      </c>
      <c r="CR693" s="18">
        <v>2349</v>
      </c>
      <c r="CT693" s="18">
        <v>2197</v>
      </c>
      <c r="CU693" s="18">
        <v>7085</v>
      </c>
      <c r="CV693" s="18">
        <v>5855</v>
      </c>
      <c r="CW693" s="18">
        <v>750</v>
      </c>
      <c r="CX693" s="18">
        <v>2851</v>
      </c>
      <c r="CY693" s="18">
        <v>683</v>
      </c>
      <c r="CZ693" s="18">
        <v>9669</v>
      </c>
      <c r="DA693" s="18">
        <v>2957</v>
      </c>
      <c r="DB693" s="18">
        <v>415</v>
      </c>
      <c r="DC693" s="18">
        <v>2076</v>
      </c>
      <c r="DD693" s="18">
        <v>3393</v>
      </c>
      <c r="DE693" s="18">
        <v>622</v>
      </c>
      <c r="DF693" s="18">
        <v>3429</v>
      </c>
      <c r="DG693" s="18">
        <v>7018</v>
      </c>
      <c r="DH693" s="18">
        <v>1398</v>
      </c>
      <c r="DI693" s="18">
        <v>2311</v>
      </c>
      <c r="DJ693" s="18">
        <v>6301</v>
      </c>
      <c r="DK693" s="18">
        <v>17880</v>
      </c>
      <c r="DL693" s="18">
        <v>26953</v>
      </c>
      <c r="DM693" s="18">
        <v>1038</v>
      </c>
      <c r="DN693" s="18">
        <v>18710</v>
      </c>
      <c r="DO693" s="18">
        <v>6018</v>
      </c>
      <c r="DP693" s="18">
        <v>1588</v>
      </c>
      <c r="DQ693" s="18">
        <v>4589</v>
      </c>
      <c r="DR693" s="18">
        <v>6385</v>
      </c>
      <c r="DS693" s="18">
        <v>3098</v>
      </c>
      <c r="DT693" s="18">
        <v>7764</v>
      </c>
      <c r="DU693" s="18">
        <v>11045</v>
      </c>
      <c r="DV693" s="18">
        <v>1034</v>
      </c>
      <c r="DW693" s="18">
        <v>7206</v>
      </c>
      <c r="DX693" s="18">
        <v>2764</v>
      </c>
      <c r="DY693" s="18">
        <v>1644</v>
      </c>
      <c r="EA693" s="18">
        <v>4864</v>
      </c>
      <c r="EB693" s="18">
        <v>12138</v>
      </c>
      <c r="EC693" s="18">
        <v>626</v>
      </c>
      <c r="ED693" s="18">
        <v>29273</v>
      </c>
      <c r="EE693" s="18">
        <v>2219</v>
      </c>
      <c r="EF693" s="18">
        <v>2130</v>
      </c>
      <c r="EG693" s="18">
        <v>5442</v>
      </c>
      <c r="EH693" s="18">
        <v>1360</v>
      </c>
      <c r="EI693" s="18">
        <v>4798</v>
      </c>
      <c r="EJ693" s="18">
        <v>8939</v>
      </c>
      <c r="EK693" s="18">
        <v>2107</v>
      </c>
      <c r="EL693" s="18">
        <v>10327</v>
      </c>
      <c r="EN693" s="18">
        <v>9168</v>
      </c>
      <c r="EO693" s="18">
        <v>18475</v>
      </c>
      <c r="EP693" s="18">
        <v>2046</v>
      </c>
      <c r="EQ693" s="18">
        <v>5577</v>
      </c>
      <c r="ER693" s="18">
        <v>2325</v>
      </c>
      <c r="ES693" s="18">
        <v>1075</v>
      </c>
      <c r="ET693" s="18">
        <v>1849</v>
      </c>
      <c r="EU693" s="18">
        <v>1970</v>
      </c>
      <c r="EX693" s="18">
        <v>8524</v>
      </c>
      <c r="EY693" s="18">
        <v>2765</v>
      </c>
      <c r="EZ693" s="18">
        <v>4751</v>
      </c>
      <c r="FA693" s="18">
        <v>2834</v>
      </c>
      <c r="FB693" s="18">
        <v>1507</v>
      </c>
      <c r="FC693" s="18">
        <v>1247</v>
      </c>
      <c r="FE693" s="18">
        <v>7559</v>
      </c>
      <c r="FF693" s="18">
        <v>22529</v>
      </c>
      <c r="FH693" s="18">
        <v>15989</v>
      </c>
      <c r="FI693" s="18">
        <v>1267</v>
      </c>
      <c r="FJ693" s="18">
        <v>1596</v>
      </c>
      <c r="FK693" s="18">
        <v>6439</v>
      </c>
      <c r="FL693" s="18">
        <v>8577</v>
      </c>
      <c r="FM693" s="18">
        <v>3173</v>
      </c>
      <c r="FN693" s="18">
        <v>1593</v>
      </c>
    </row>
    <row r="694" spans="1:170">
      <c r="A694" s="18">
        <v>1967</v>
      </c>
      <c r="B694" s="18">
        <v>2642</v>
      </c>
      <c r="D694" s="18">
        <v>3214</v>
      </c>
      <c r="F694" s="18">
        <v>11240</v>
      </c>
      <c r="H694" s="18">
        <v>19500</v>
      </c>
      <c r="I694" s="18">
        <v>14385</v>
      </c>
      <c r="K694" s="18">
        <v>686</v>
      </c>
      <c r="L694" s="18">
        <v>14882</v>
      </c>
      <c r="M694" s="18">
        <v>1248</v>
      </c>
      <c r="N694" s="18">
        <v>766</v>
      </c>
      <c r="O694" s="18">
        <v>1199</v>
      </c>
      <c r="P694" s="18">
        <v>7507</v>
      </c>
      <c r="R694" s="18">
        <v>2885</v>
      </c>
      <c r="T694" s="18">
        <v>3300</v>
      </c>
      <c r="U694" s="18">
        <v>4916</v>
      </c>
      <c r="V694" s="18">
        <v>5994</v>
      </c>
      <c r="W694" s="18">
        <v>1146</v>
      </c>
      <c r="X694" s="18">
        <v>1442</v>
      </c>
      <c r="Y694" s="18">
        <v>18738</v>
      </c>
      <c r="Z694" s="18">
        <v>35021</v>
      </c>
      <c r="AA694" s="18">
        <v>6918</v>
      </c>
      <c r="AB694" s="18">
        <v>987</v>
      </c>
      <c r="AC694" s="18">
        <v>3767</v>
      </c>
      <c r="AD694" s="18">
        <v>2017</v>
      </c>
      <c r="AE694" s="18">
        <v>2034</v>
      </c>
      <c r="AF694" s="18">
        <v>3595</v>
      </c>
      <c r="AG694" s="18">
        <v>4416</v>
      </c>
      <c r="AH694" s="18">
        <v>1282</v>
      </c>
      <c r="AI694" s="18">
        <v>1942</v>
      </c>
      <c r="AJ694" s="18">
        <v>5176</v>
      </c>
      <c r="AK694" s="18">
        <v>11183</v>
      </c>
      <c r="AL694" s="18">
        <v>5082</v>
      </c>
      <c r="AM694" s="18">
        <v>6961</v>
      </c>
      <c r="AO694" s="18">
        <v>18982</v>
      </c>
      <c r="AP694" s="18">
        <v>3738</v>
      </c>
      <c r="AQ694" s="18">
        <v>2024</v>
      </c>
      <c r="AR694" s="18">
        <v>20549</v>
      </c>
      <c r="AS694" s="18">
        <v>3225</v>
      </c>
      <c r="AU694" s="18">
        <v>4815</v>
      </c>
      <c r="AV694" s="18">
        <v>3069</v>
      </c>
      <c r="AW694" s="18">
        <v>9719</v>
      </c>
      <c r="AY694" s="18">
        <v>758</v>
      </c>
      <c r="AZ694" s="18">
        <v>12865</v>
      </c>
      <c r="BA694" s="18">
        <v>16298</v>
      </c>
      <c r="BB694" s="18">
        <v>12771</v>
      </c>
      <c r="BC694" s="18">
        <v>15706</v>
      </c>
      <c r="BE694" s="18">
        <v>2103</v>
      </c>
      <c r="BF694" s="18">
        <v>1014</v>
      </c>
      <c r="BG694" s="18">
        <v>1810</v>
      </c>
      <c r="BH694" s="18">
        <v>1325</v>
      </c>
      <c r="BI694" s="18">
        <v>2303</v>
      </c>
      <c r="BJ694" s="18">
        <v>9524</v>
      </c>
      <c r="BK694" s="18">
        <v>3940</v>
      </c>
      <c r="BL694" s="18">
        <v>6347</v>
      </c>
      <c r="BM694" s="18">
        <v>2843</v>
      </c>
      <c r="BN694" s="18">
        <v>10122</v>
      </c>
      <c r="BO694" s="18">
        <v>2058</v>
      </c>
      <c r="BP694" s="18">
        <v>11908</v>
      </c>
      <c r="BQ694" s="18">
        <v>1619</v>
      </c>
      <c r="BR694" s="18">
        <v>1074</v>
      </c>
      <c r="BS694" s="18">
        <v>10823</v>
      </c>
      <c r="BT694" s="18">
        <v>8842</v>
      </c>
      <c r="BU694" s="18">
        <v>22132</v>
      </c>
      <c r="BV694" s="18">
        <v>13510</v>
      </c>
      <c r="BW694" s="18">
        <v>9257</v>
      </c>
      <c r="BX694" s="18">
        <v>15607</v>
      </c>
      <c r="BY694" s="18">
        <v>6186</v>
      </c>
      <c r="BZ694" s="18">
        <v>6294</v>
      </c>
      <c r="CA694" s="18">
        <v>11255</v>
      </c>
      <c r="CC694" s="18">
        <v>1900</v>
      </c>
      <c r="CE694" s="18">
        <v>702</v>
      </c>
      <c r="CF694" s="18">
        <v>2268</v>
      </c>
      <c r="CH694" s="18">
        <v>961</v>
      </c>
      <c r="CI694" s="18">
        <v>12694</v>
      </c>
      <c r="CJ694" s="18">
        <v>1296</v>
      </c>
      <c r="CK694" s="18">
        <v>22726</v>
      </c>
      <c r="CL694" s="18">
        <v>3155</v>
      </c>
      <c r="CM694" s="18">
        <v>1988</v>
      </c>
      <c r="CN694" s="18">
        <v>685</v>
      </c>
      <c r="CP694" s="18">
        <v>16653</v>
      </c>
      <c r="CR694" s="18">
        <v>2420</v>
      </c>
      <c r="CT694" s="18">
        <v>2269</v>
      </c>
      <c r="CU694" s="18">
        <v>7301</v>
      </c>
      <c r="CV694" s="18">
        <v>6050</v>
      </c>
      <c r="CW694" s="18">
        <v>758</v>
      </c>
      <c r="CX694" s="18">
        <v>3039</v>
      </c>
      <c r="CY694" s="18">
        <v>690</v>
      </c>
      <c r="CZ694" s="18">
        <v>9783</v>
      </c>
      <c r="DA694" s="18">
        <v>3049</v>
      </c>
      <c r="DB694" s="18">
        <v>433</v>
      </c>
      <c r="DC694" s="18">
        <v>2117</v>
      </c>
      <c r="DD694" s="18">
        <v>3472</v>
      </c>
      <c r="DE694" s="18">
        <v>664</v>
      </c>
      <c r="DF694" s="18">
        <v>3399</v>
      </c>
      <c r="DG694" s="18">
        <v>6561</v>
      </c>
      <c r="DH694" s="18">
        <v>1375</v>
      </c>
      <c r="DI694" s="18">
        <v>1896</v>
      </c>
      <c r="DJ694" s="18">
        <v>6528</v>
      </c>
      <c r="DK694" s="18">
        <v>18609</v>
      </c>
      <c r="DL694" s="18">
        <v>28392</v>
      </c>
      <c r="DM694" s="18">
        <v>1003</v>
      </c>
      <c r="DN694" s="18">
        <v>17590</v>
      </c>
      <c r="DO694" s="18">
        <v>9750</v>
      </c>
      <c r="DP694" s="18">
        <v>1604</v>
      </c>
      <c r="DQ694" s="18">
        <v>4830</v>
      </c>
      <c r="DR694" s="18">
        <v>6456</v>
      </c>
      <c r="DS694" s="18">
        <v>3166</v>
      </c>
      <c r="DT694" s="18">
        <v>7981</v>
      </c>
      <c r="DU694" s="18">
        <v>11643</v>
      </c>
      <c r="DV694" s="18">
        <v>1084</v>
      </c>
      <c r="DW694" s="18">
        <v>7754</v>
      </c>
      <c r="DX694" s="18">
        <v>2863</v>
      </c>
      <c r="DY694" s="18">
        <v>1607</v>
      </c>
      <c r="EA694" s="18">
        <v>5295</v>
      </c>
      <c r="EB694" s="18">
        <v>12825</v>
      </c>
      <c r="EC694" s="18">
        <v>652</v>
      </c>
      <c r="ED694" s="18">
        <v>31005</v>
      </c>
      <c r="EE694" s="18">
        <v>2093</v>
      </c>
      <c r="EF694" s="18">
        <v>2047</v>
      </c>
      <c r="EG694" s="18">
        <v>5977</v>
      </c>
      <c r="EH694" s="18">
        <v>1330</v>
      </c>
      <c r="EI694" s="18">
        <v>4896</v>
      </c>
      <c r="EJ694" s="18">
        <v>9027</v>
      </c>
      <c r="EK694" s="18">
        <v>2198</v>
      </c>
      <c r="EL694" s="18">
        <v>10669</v>
      </c>
      <c r="EN694" s="18">
        <v>9382</v>
      </c>
      <c r="EO694" s="18">
        <v>18954</v>
      </c>
      <c r="EP694" s="18">
        <v>2183</v>
      </c>
      <c r="EQ694" s="18">
        <v>5455</v>
      </c>
      <c r="ER694" s="18">
        <v>2438</v>
      </c>
      <c r="ES694" s="18">
        <v>1058</v>
      </c>
      <c r="ET694" s="18">
        <v>1901</v>
      </c>
      <c r="EU694" s="18">
        <v>2072</v>
      </c>
      <c r="EX694" s="18">
        <v>8633</v>
      </c>
      <c r="EY694" s="18">
        <v>2683</v>
      </c>
      <c r="EZ694" s="18">
        <v>4882</v>
      </c>
      <c r="FA694" s="18">
        <v>3063</v>
      </c>
      <c r="FB694" s="18">
        <v>1521</v>
      </c>
      <c r="FC694" s="18">
        <v>1275</v>
      </c>
      <c r="FE694" s="18">
        <v>7179</v>
      </c>
      <c r="FF694" s="18">
        <v>22842</v>
      </c>
      <c r="FH694" s="18">
        <v>16076</v>
      </c>
      <c r="FI694" s="18">
        <v>1078</v>
      </c>
      <c r="FJ694" s="18">
        <v>1615</v>
      </c>
      <c r="FK694" s="18">
        <v>6519</v>
      </c>
      <c r="FL694" s="18">
        <v>8922</v>
      </c>
      <c r="FM694" s="18">
        <v>3326</v>
      </c>
      <c r="FN694" s="18">
        <v>1670</v>
      </c>
    </row>
    <row r="695" spans="1:170">
      <c r="A695" s="18">
        <v>1968</v>
      </c>
      <c r="B695" s="18">
        <v>2670</v>
      </c>
      <c r="D695" s="18">
        <v>3330</v>
      </c>
      <c r="F695" s="18">
        <v>11554</v>
      </c>
      <c r="H695" s="18">
        <v>20255</v>
      </c>
      <c r="I695" s="18">
        <v>14947</v>
      </c>
      <c r="K695" s="18">
        <v>665</v>
      </c>
      <c r="L695" s="18">
        <v>15446</v>
      </c>
      <c r="M695" s="18">
        <v>1264</v>
      </c>
      <c r="N695" s="18">
        <v>782</v>
      </c>
      <c r="O695" s="18">
        <v>1284</v>
      </c>
      <c r="P695" s="18">
        <v>7591</v>
      </c>
      <c r="R695" s="18">
        <v>2983</v>
      </c>
      <c r="T695" s="18">
        <v>3497</v>
      </c>
      <c r="U695" s="18">
        <v>5248</v>
      </c>
      <c r="V695" s="18">
        <v>6743</v>
      </c>
      <c r="W695" s="18">
        <v>1245</v>
      </c>
      <c r="X695" s="18">
        <v>1424</v>
      </c>
      <c r="Y695" s="18">
        <v>19416</v>
      </c>
      <c r="Z695" s="18">
        <v>35869</v>
      </c>
      <c r="AA695" s="18">
        <v>7022</v>
      </c>
      <c r="AB695" s="18">
        <v>939</v>
      </c>
      <c r="AC695" s="18">
        <v>4141</v>
      </c>
      <c r="AD695" s="18">
        <v>2107</v>
      </c>
      <c r="AE695" s="18">
        <v>2057</v>
      </c>
      <c r="AF695" s="18">
        <v>3690</v>
      </c>
      <c r="AG695" s="18">
        <v>4558</v>
      </c>
      <c r="AH695" s="18">
        <v>1249</v>
      </c>
      <c r="AI695" s="18">
        <v>1971</v>
      </c>
      <c r="AJ695" s="18">
        <v>5406</v>
      </c>
      <c r="AK695" s="18">
        <v>11667</v>
      </c>
      <c r="AL695" s="18">
        <v>4703</v>
      </c>
      <c r="AM695" s="18">
        <v>7222</v>
      </c>
      <c r="AO695" s="18">
        <v>19927</v>
      </c>
      <c r="AP695" s="18">
        <v>3713</v>
      </c>
      <c r="AQ695" s="18">
        <v>1967</v>
      </c>
      <c r="AR695" s="18">
        <v>21268</v>
      </c>
      <c r="AS695" s="18">
        <v>3135</v>
      </c>
      <c r="AU695" s="18">
        <v>4932</v>
      </c>
      <c r="AV695" s="18">
        <v>3054</v>
      </c>
      <c r="AW695" s="18">
        <v>10183</v>
      </c>
      <c r="AY695" s="18">
        <v>755</v>
      </c>
      <c r="AZ695" s="18">
        <v>13102</v>
      </c>
      <c r="BA695" s="18">
        <v>16890</v>
      </c>
      <c r="BB695" s="18">
        <v>12887</v>
      </c>
      <c r="BC695" s="18">
        <v>16270</v>
      </c>
      <c r="BE695" s="18">
        <v>2071</v>
      </c>
      <c r="BF695" s="18">
        <v>1026</v>
      </c>
      <c r="BG695" s="18">
        <v>1777</v>
      </c>
      <c r="BH695" s="18">
        <v>1365</v>
      </c>
      <c r="BI695" s="18">
        <v>2353</v>
      </c>
      <c r="BJ695" s="18">
        <v>10130</v>
      </c>
      <c r="BK695" s="18">
        <v>4199</v>
      </c>
      <c r="BL695" s="18">
        <v>6536</v>
      </c>
      <c r="BM695" s="18">
        <v>2907</v>
      </c>
      <c r="BN695" s="18">
        <v>10515</v>
      </c>
      <c r="BO695" s="18">
        <v>2096</v>
      </c>
      <c r="BP695" s="18">
        <v>12006</v>
      </c>
      <c r="BQ695" s="18">
        <v>1740</v>
      </c>
      <c r="BR695" s="18">
        <v>1076</v>
      </c>
      <c r="BS695" s="18">
        <v>11668</v>
      </c>
      <c r="BT695" s="18">
        <v>9883</v>
      </c>
      <c r="BU695" s="18">
        <v>25210</v>
      </c>
      <c r="BV695" s="18">
        <v>12592</v>
      </c>
      <c r="BW695" s="18">
        <v>10465</v>
      </c>
      <c r="BX695" s="18">
        <v>16810</v>
      </c>
      <c r="BY695" s="18">
        <v>6391</v>
      </c>
      <c r="BZ695" s="18">
        <v>5501</v>
      </c>
      <c r="CA695" s="18">
        <v>12563</v>
      </c>
      <c r="CC695" s="18">
        <v>1972</v>
      </c>
      <c r="CE695" s="18">
        <v>715</v>
      </c>
      <c r="CF695" s="18">
        <v>2499</v>
      </c>
      <c r="CH695" s="18">
        <v>971</v>
      </c>
      <c r="CI695" s="18">
        <v>13866</v>
      </c>
      <c r="CJ695" s="18">
        <v>1319</v>
      </c>
      <c r="CK695" s="18">
        <v>29149</v>
      </c>
      <c r="CL695" s="18">
        <v>3243</v>
      </c>
      <c r="CM695" s="18">
        <v>2087</v>
      </c>
      <c r="CN695" s="18">
        <v>667</v>
      </c>
      <c r="CP695" s="18">
        <v>17306</v>
      </c>
      <c r="CR695" s="18">
        <v>2493</v>
      </c>
      <c r="CT695" s="18">
        <v>2371</v>
      </c>
      <c r="CU695" s="18">
        <v>7658</v>
      </c>
      <c r="CV695" s="18">
        <v>6184</v>
      </c>
      <c r="CW695" s="18">
        <v>770</v>
      </c>
      <c r="CX695" s="18">
        <v>3337</v>
      </c>
      <c r="CY695" s="18">
        <v>721</v>
      </c>
      <c r="CZ695" s="18">
        <v>10188</v>
      </c>
      <c r="DA695" s="18">
        <v>3140</v>
      </c>
      <c r="DB695" s="18">
        <v>471</v>
      </c>
      <c r="DC695" s="18">
        <v>2270</v>
      </c>
      <c r="DD695" s="18">
        <v>3174</v>
      </c>
      <c r="DE695" s="18">
        <v>638</v>
      </c>
      <c r="DF695" s="18">
        <v>3607</v>
      </c>
      <c r="DG695" s="18">
        <v>6445</v>
      </c>
      <c r="DH695" s="18">
        <v>1356</v>
      </c>
      <c r="DI695" s="18">
        <v>1821</v>
      </c>
      <c r="DJ695" s="18">
        <v>6410</v>
      </c>
      <c r="DK695" s="18">
        <v>19604</v>
      </c>
      <c r="DL695" s="18">
        <v>28779</v>
      </c>
      <c r="DM695" s="18">
        <v>991</v>
      </c>
      <c r="DN695" s="18">
        <v>17365</v>
      </c>
      <c r="DO695" s="18">
        <v>17243</v>
      </c>
      <c r="DP695" s="18">
        <v>1671</v>
      </c>
      <c r="DQ695" s="18">
        <v>5034</v>
      </c>
      <c r="DR695" s="18">
        <v>6211</v>
      </c>
      <c r="DS695" s="18">
        <v>3225</v>
      </c>
      <c r="DT695" s="18">
        <v>8398</v>
      </c>
      <c r="DU695" s="18">
        <v>12084</v>
      </c>
      <c r="DV695" s="18">
        <v>1194</v>
      </c>
      <c r="DW695" s="18">
        <v>8433</v>
      </c>
      <c r="DX695" s="18">
        <v>2887</v>
      </c>
      <c r="DY695" s="18">
        <v>1486</v>
      </c>
      <c r="EA695" s="18">
        <v>5567</v>
      </c>
      <c r="EB695" s="18">
        <v>13547</v>
      </c>
      <c r="EC695" s="18">
        <v>678</v>
      </c>
      <c r="ED695" s="18">
        <v>32853</v>
      </c>
      <c r="EE695" s="18">
        <v>2162</v>
      </c>
      <c r="EF695" s="18">
        <v>2118</v>
      </c>
      <c r="EG695" s="18">
        <v>6674</v>
      </c>
      <c r="EH695" s="18">
        <v>1438</v>
      </c>
      <c r="EI695" s="18">
        <v>4881</v>
      </c>
      <c r="EJ695" s="18">
        <v>9116</v>
      </c>
      <c r="EK695" s="18">
        <v>2286</v>
      </c>
      <c r="EL695" s="18">
        <v>11183</v>
      </c>
      <c r="EN695" s="18">
        <v>9893</v>
      </c>
      <c r="EO695" s="18">
        <v>19532</v>
      </c>
      <c r="EP695" s="18">
        <v>2029</v>
      </c>
      <c r="EQ695" s="18">
        <v>5777</v>
      </c>
      <c r="ER695" s="18">
        <v>2449</v>
      </c>
      <c r="ES695" s="18">
        <v>1031</v>
      </c>
      <c r="ET695" s="18">
        <v>1945</v>
      </c>
      <c r="EU695" s="18">
        <v>2178</v>
      </c>
      <c r="EX695" s="18">
        <v>9053</v>
      </c>
      <c r="EY695" s="18">
        <v>2900</v>
      </c>
      <c r="EZ695" s="18">
        <v>5123</v>
      </c>
      <c r="FA695" s="18">
        <v>3234</v>
      </c>
      <c r="FB695" s="18">
        <v>1552</v>
      </c>
      <c r="FC695" s="18">
        <v>1269</v>
      </c>
      <c r="FE695" s="18">
        <v>7227</v>
      </c>
      <c r="FF695" s="18">
        <v>23692</v>
      </c>
      <c r="FH695" s="18">
        <v>16379</v>
      </c>
      <c r="FI695" s="18">
        <v>1032</v>
      </c>
      <c r="FJ695" s="18">
        <v>1629</v>
      </c>
      <c r="FK695" s="18">
        <v>6695</v>
      </c>
      <c r="FL695" s="18">
        <v>9061</v>
      </c>
      <c r="FM695" s="18">
        <v>3281</v>
      </c>
      <c r="FN695" s="18">
        <v>1645</v>
      </c>
    </row>
    <row r="696" spans="1:170">
      <c r="A696" s="18">
        <v>1969</v>
      </c>
      <c r="B696" s="18">
        <v>2646</v>
      </c>
      <c r="D696" s="18">
        <v>3443</v>
      </c>
      <c r="F696" s="18">
        <v>12361</v>
      </c>
      <c r="H696" s="18">
        <v>21005</v>
      </c>
      <c r="I696" s="18">
        <v>15832</v>
      </c>
      <c r="K696" s="18">
        <v>645</v>
      </c>
      <c r="L696" s="18">
        <v>16434</v>
      </c>
      <c r="M696" s="18">
        <v>1268</v>
      </c>
      <c r="N696" s="18">
        <v>788</v>
      </c>
      <c r="O696" s="18">
        <v>1275</v>
      </c>
      <c r="P696" s="18">
        <v>7900</v>
      </c>
      <c r="R696" s="18">
        <v>3202</v>
      </c>
      <c r="T696" s="18">
        <v>3565</v>
      </c>
      <c r="U696" s="18">
        <v>5589</v>
      </c>
      <c r="V696" s="18">
        <v>7398</v>
      </c>
      <c r="W696" s="18">
        <v>1344</v>
      </c>
      <c r="X696" s="18">
        <v>1466</v>
      </c>
      <c r="Y696" s="18">
        <v>20148</v>
      </c>
      <c r="Z696" s="18">
        <v>37402</v>
      </c>
      <c r="AA696" s="18">
        <v>7140</v>
      </c>
      <c r="AB696" s="18">
        <v>1008</v>
      </c>
      <c r="AC696" s="18">
        <v>4110</v>
      </c>
      <c r="AD696" s="18">
        <v>2168</v>
      </c>
      <c r="AE696" s="18">
        <v>2184</v>
      </c>
      <c r="AF696" s="18">
        <v>3789</v>
      </c>
      <c r="AG696" s="18">
        <v>4721</v>
      </c>
      <c r="AH696" s="18">
        <v>1235</v>
      </c>
      <c r="AI696" s="18">
        <v>1998</v>
      </c>
      <c r="AJ696" s="18">
        <v>5599</v>
      </c>
      <c r="AK696" s="18">
        <v>11913</v>
      </c>
      <c r="AL696" s="18">
        <v>4569</v>
      </c>
      <c r="AM696" s="18">
        <v>7829</v>
      </c>
      <c r="AO696" s="18">
        <v>21090</v>
      </c>
      <c r="AP696" s="18">
        <v>3705</v>
      </c>
      <c r="AQ696" s="18">
        <v>2119</v>
      </c>
      <c r="AR696" s="18">
        <v>22515</v>
      </c>
      <c r="AS696" s="18">
        <v>3377</v>
      </c>
      <c r="AU696" s="18">
        <v>5049</v>
      </c>
      <c r="AV696" s="18">
        <v>3202</v>
      </c>
      <c r="AW696" s="18">
        <v>11012</v>
      </c>
      <c r="AY696" s="18">
        <v>766</v>
      </c>
      <c r="AZ696" s="18">
        <v>14372</v>
      </c>
      <c r="BA696" s="18">
        <v>17908</v>
      </c>
      <c r="BB696" s="18">
        <v>13738</v>
      </c>
      <c r="BC696" s="18">
        <v>16492</v>
      </c>
      <c r="BE696" s="18">
        <v>2081</v>
      </c>
      <c r="BF696" s="18">
        <v>1036</v>
      </c>
      <c r="BG696" s="18">
        <v>1905</v>
      </c>
      <c r="BH696" s="18">
        <v>1432</v>
      </c>
      <c r="BI696" s="18">
        <v>2254</v>
      </c>
      <c r="BJ696" s="18">
        <v>11093</v>
      </c>
      <c r="BK696" s="18">
        <v>4306</v>
      </c>
      <c r="BL696" s="18">
        <v>7248</v>
      </c>
      <c r="BM696" s="18">
        <v>2827</v>
      </c>
      <c r="BN696" s="18">
        <v>11257</v>
      </c>
      <c r="BO696" s="18">
        <v>2120</v>
      </c>
      <c r="BP696" s="18">
        <v>12318</v>
      </c>
      <c r="BQ696" s="18">
        <v>1915</v>
      </c>
      <c r="BR696" s="18">
        <v>1124</v>
      </c>
      <c r="BS696" s="18">
        <v>12315</v>
      </c>
      <c r="BT696" s="18">
        <v>10849</v>
      </c>
      <c r="BU696" s="18">
        <v>25212</v>
      </c>
      <c r="BV696" s="18">
        <v>12807</v>
      </c>
      <c r="BW696" s="18">
        <v>11491</v>
      </c>
      <c r="BX696" s="18">
        <v>17661</v>
      </c>
      <c r="BY696" s="18">
        <v>6774</v>
      </c>
      <c r="BZ696" s="18">
        <v>5706</v>
      </c>
      <c r="CA696" s="18">
        <v>13965</v>
      </c>
      <c r="CC696" s="18">
        <v>2026</v>
      </c>
      <c r="CE696" s="18">
        <v>707</v>
      </c>
      <c r="CF696" s="18">
        <v>2813</v>
      </c>
      <c r="CH696" s="18">
        <v>981</v>
      </c>
      <c r="CI696" s="18">
        <v>13760</v>
      </c>
      <c r="CJ696" s="18">
        <v>1374</v>
      </c>
      <c r="CK696" s="18">
        <v>31396</v>
      </c>
      <c r="CL696" s="18">
        <v>3335</v>
      </c>
      <c r="CM696" s="18">
        <v>2122</v>
      </c>
      <c r="CN696" s="18">
        <v>661</v>
      </c>
      <c r="CP696" s="18">
        <v>18912</v>
      </c>
      <c r="CR696" s="18">
        <v>2567</v>
      </c>
      <c r="CT696" s="18">
        <v>2407</v>
      </c>
      <c r="CU696" s="18">
        <v>7894</v>
      </c>
      <c r="CV696" s="18">
        <v>6761</v>
      </c>
      <c r="CW696" s="18">
        <v>749</v>
      </c>
      <c r="CX696" s="18">
        <v>3513</v>
      </c>
      <c r="CY696" s="18">
        <v>737</v>
      </c>
      <c r="CZ696" s="18">
        <v>11134</v>
      </c>
      <c r="DA696" s="18">
        <v>3232</v>
      </c>
      <c r="DB696" s="18">
        <v>515</v>
      </c>
      <c r="DC696" s="18">
        <v>2200</v>
      </c>
      <c r="DD696" s="18">
        <v>3282</v>
      </c>
      <c r="DE696" s="18">
        <v>660</v>
      </c>
      <c r="DF696" s="18">
        <v>3725</v>
      </c>
      <c r="DG696" s="18">
        <v>6497</v>
      </c>
      <c r="DH696" s="18">
        <v>1288</v>
      </c>
      <c r="DI696" s="18">
        <v>2244</v>
      </c>
      <c r="DJ696" s="18">
        <v>6622</v>
      </c>
      <c r="DK696" s="18">
        <v>20625</v>
      </c>
      <c r="DL696" s="18">
        <v>29828</v>
      </c>
      <c r="DM696" s="18">
        <v>1016</v>
      </c>
      <c r="DN696" s="18">
        <v>18955</v>
      </c>
      <c r="DO696" s="18">
        <v>21083</v>
      </c>
      <c r="DP696" s="18">
        <v>1733</v>
      </c>
      <c r="DQ696" s="18">
        <v>5273</v>
      </c>
      <c r="DR696" s="18">
        <v>6196</v>
      </c>
      <c r="DS696" s="18">
        <v>3278</v>
      </c>
      <c r="DT696" s="18">
        <v>8250</v>
      </c>
      <c r="DU696" s="18">
        <v>12919</v>
      </c>
      <c r="DV696" s="18">
        <v>1344</v>
      </c>
      <c r="DW696" s="18">
        <v>8629</v>
      </c>
      <c r="DX696" s="18">
        <v>2921</v>
      </c>
      <c r="DY696" s="18">
        <v>1573</v>
      </c>
      <c r="EA696" s="18">
        <v>5820</v>
      </c>
      <c r="EB696" s="18">
        <v>13825</v>
      </c>
      <c r="EC696" s="18">
        <v>731</v>
      </c>
      <c r="ED696" s="18">
        <v>34396</v>
      </c>
      <c r="EE696" s="18">
        <v>2235</v>
      </c>
      <c r="EF696" s="18">
        <v>1924</v>
      </c>
      <c r="EG696" s="18">
        <v>7477</v>
      </c>
      <c r="EH696" s="18">
        <v>1545</v>
      </c>
      <c r="EI696" s="18">
        <v>4874</v>
      </c>
      <c r="EJ696" s="18">
        <v>10096</v>
      </c>
      <c r="EK696" s="18">
        <v>2374</v>
      </c>
      <c r="EL696" s="18">
        <v>11233</v>
      </c>
      <c r="EN696" s="18">
        <v>10764</v>
      </c>
      <c r="EO696" s="18">
        <v>20366</v>
      </c>
      <c r="EP696" s="18">
        <v>2060</v>
      </c>
      <c r="EQ696" s="18">
        <v>5625</v>
      </c>
      <c r="ER696" s="18">
        <v>2816</v>
      </c>
      <c r="ES696" s="18">
        <v>1078</v>
      </c>
      <c r="ET696" s="18">
        <v>2100</v>
      </c>
      <c r="EU696" s="18">
        <v>2282</v>
      </c>
      <c r="EX696" s="18">
        <v>9304</v>
      </c>
      <c r="EY696" s="18">
        <v>2942</v>
      </c>
      <c r="EZ696" s="18">
        <v>5302</v>
      </c>
      <c r="FA696" s="18">
        <v>3453</v>
      </c>
      <c r="FB696" s="18">
        <v>1534</v>
      </c>
      <c r="FC696" s="18">
        <v>1367</v>
      </c>
      <c r="FE696" s="18">
        <v>7607</v>
      </c>
      <c r="FF696" s="18">
        <v>24196</v>
      </c>
      <c r="FH696" s="18">
        <v>16531</v>
      </c>
      <c r="FI696" s="18">
        <v>1090</v>
      </c>
      <c r="FJ696" s="18">
        <v>1649</v>
      </c>
      <c r="FK696" s="18">
        <v>7276</v>
      </c>
      <c r="FL696" s="18">
        <v>9363</v>
      </c>
      <c r="FM696" s="18">
        <v>3173</v>
      </c>
      <c r="FN696" s="18">
        <v>1788</v>
      </c>
    </row>
    <row r="697" spans="1:170">
      <c r="A697" s="18">
        <v>1970</v>
      </c>
      <c r="B697" s="18">
        <v>2632</v>
      </c>
      <c r="D697" s="18">
        <v>3570</v>
      </c>
      <c r="F697" s="18">
        <v>12826</v>
      </c>
      <c r="H697" s="18">
        <v>21845</v>
      </c>
      <c r="I697" s="18">
        <v>16900</v>
      </c>
      <c r="K697" s="18">
        <v>803</v>
      </c>
      <c r="L697" s="18">
        <v>17406</v>
      </c>
      <c r="M697" s="18">
        <v>1262</v>
      </c>
      <c r="N697" s="18">
        <v>781</v>
      </c>
      <c r="O697" s="18">
        <v>1306</v>
      </c>
      <c r="P697" s="18">
        <v>8295</v>
      </c>
      <c r="Q697" s="18">
        <v>33003</v>
      </c>
      <c r="R697" s="18">
        <v>3294</v>
      </c>
      <c r="T697" s="18">
        <v>3661</v>
      </c>
      <c r="U697" s="18">
        <v>6005</v>
      </c>
      <c r="V697" s="18">
        <v>8157</v>
      </c>
      <c r="W697" s="18">
        <v>1446</v>
      </c>
      <c r="X697" s="18">
        <v>1497</v>
      </c>
      <c r="Y697" s="18">
        <v>20382</v>
      </c>
      <c r="Z697" s="18">
        <v>39438</v>
      </c>
      <c r="AA697" s="18">
        <v>7146</v>
      </c>
      <c r="AB697" s="18">
        <v>1115</v>
      </c>
      <c r="AC697" s="18">
        <v>4328</v>
      </c>
      <c r="AD697" s="18">
        <v>2188</v>
      </c>
      <c r="AE697" s="18">
        <v>2119</v>
      </c>
      <c r="AF697" s="18">
        <v>3888</v>
      </c>
      <c r="AG697" s="18">
        <v>4908</v>
      </c>
      <c r="AH697" s="18">
        <v>1294</v>
      </c>
      <c r="AI697" s="18">
        <v>2025</v>
      </c>
      <c r="AJ697" s="18">
        <v>5802</v>
      </c>
      <c r="AK697" s="18">
        <v>12124</v>
      </c>
      <c r="AL697" s="18">
        <v>4335</v>
      </c>
      <c r="AM697" s="18">
        <v>8003</v>
      </c>
      <c r="AN697" s="18">
        <v>11424</v>
      </c>
      <c r="AO697" s="18">
        <v>21896</v>
      </c>
      <c r="AP697" s="18">
        <v>4400</v>
      </c>
      <c r="AQ697" s="18">
        <v>2278</v>
      </c>
      <c r="AR697" s="18">
        <v>22793</v>
      </c>
      <c r="AS697" s="18">
        <v>3630</v>
      </c>
      <c r="AT697" s="18">
        <v>8179</v>
      </c>
      <c r="AU697" s="18">
        <v>5245</v>
      </c>
      <c r="AV697" s="18">
        <v>3343</v>
      </c>
      <c r="AW697" s="18">
        <v>11253</v>
      </c>
      <c r="AY697" s="18">
        <v>793</v>
      </c>
      <c r="AZ697" s="18">
        <v>15505</v>
      </c>
      <c r="BA697" s="18">
        <v>18771</v>
      </c>
      <c r="BB697" s="18">
        <v>14612</v>
      </c>
      <c r="BC697" s="18">
        <v>16829</v>
      </c>
      <c r="BE697" s="18">
        <v>2236</v>
      </c>
      <c r="BF697" s="18">
        <v>1052</v>
      </c>
      <c r="BG697" s="18">
        <v>1662</v>
      </c>
      <c r="BH697" s="18">
        <v>1498</v>
      </c>
      <c r="BI697" s="18">
        <v>2164</v>
      </c>
      <c r="BJ697" s="18">
        <v>11948</v>
      </c>
      <c r="BK697" s="18">
        <v>4455</v>
      </c>
      <c r="BL697" s="18">
        <v>7855</v>
      </c>
      <c r="BM697" s="18">
        <v>2821</v>
      </c>
      <c r="BN697" s="18">
        <v>12000</v>
      </c>
      <c r="BO697" s="18">
        <v>2174</v>
      </c>
      <c r="BP697" s="18">
        <v>12234</v>
      </c>
      <c r="BQ697" s="18">
        <v>2074</v>
      </c>
      <c r="BR697" s="18">
        <v>1155</v>
      </c>
      <c r="BS697" s="18">
        <v>12537</v>
      </c>
      <c r="BT697" s="18">
        <v>11661</v>
      </c>
      <c r="BU697" s="18">
        <v>24293</v>
      </c>
      <c r="BV697" s="18">
        <v>13684</v>
      </c>
      <c r="BW697" s="18">
        <v>12053</v>
      </c>
      <c r="BX697" s="18">
        <v>17942</v>
      </c>
      <c r="BY697" s="18">
        <v>7490</v>
      </c>
      <c r="BZ697" s="18">
        <v>4929</v>
      </c>
      <c r="CA697" s="18">
        <v>15286</v>
      </c>
      <c r="CC697" s="18">
        <v>2104</v>
      </c>
      <c r="CE697" s="18">
        <v>633</v>
      </c>
      <c r="CF697" s="18">
        <v>2989</v>
      </c>
      <c r="CH697" s="18">
        <v>990</v>
      </c>
      <c r="CI697" s="18">
        <v>14284</v>
      </c>
      <c r="CJ697" s="18">
        <v>1422</v>
      </c>
      <c r="CK697" s="18">
        <v>31646</v>
      </c>
      <c r="CL697" s="18">
        <v>3416</v>
      </c>
      <c r="CM697" s="18">
        <v>2177</v>
      </c>
      <c r="CN697" s="18">
        <v>661</v>
      </c>
      <c r="CP697" s="18">
        <v>19139</v>
      </c>
      <c r="CR697" s="18">
        <v>2643</v>
      </c>
      <c r="CT697" s="18">
        <v>2477</v>
      </c>
      <c r="CU697" s="18">
        <v>8184</v>
      </c>
      <c r="CV697" s="18">
        <v>7219</v>
      </c>
      <c r="CW697" s="18">
        <v>778</v>
      </c>
      <c r="CX697" s="18">
        <v>3922</v>
      </c>
      <c r="CY697" s="18">
        <v>756</v>
      </c>
      <c r="CZ697" s="18">
        <v>11894</v>
      </c>
      <c r="DA697" s="18">
        <v>3332</v>
      </c>
      <c r="DB697" s="18">
        <v>530</v>
      </c>
      <c r="DC697" s="18">
        <v>2389</v>
      </c>
      <c r="DD697" s="18">
        <v>3216</v>
      </c>
      <c r="DE697" s="18">
        <v>653</v>
      </c>
      <c r="DF697" s="18">
        <v>3862</v>
      </c>
      <c r="DG697" s="18">
        <v>6354</v>
      </c>
      <c r="DH697" s="18">
        <v>1298</v>
      </c>
      <c r="DI697" s="18">
        <v>2850</v>
      </c>
      <c r="DJ697" s="18">
        <v>6475</v>
      </c>
      <c r="DK697" s="18">
        <v>21534</v>
      </c>
      <c r="DL697" s="18">
        <v>30213</v>
      </c>
      <c r="DM697" s="18">
        <v>1022</v>
      </c>
      <c r="DN697" s="18">
        <v>18425</v>
      </c>
      <c r="DO697" s="18">
        <v>21173</v>
      </c>
      <c r="DP697" s="18">
        <v>1862</v>
      </c>
      <c r="DQ697" s="18">
        <v>5437</v>
      </c>
      <c r="DR697" s="18">
        <v>6496</v>
      </c>
      <c r="DS697" s="18">
        <v>3305</v>
      </c>
      <c r="DT697" s="18">
        <v>8613</v>
      </c>
      <c r="DU697" s="18">
        <v>14043</v>
      </c>
      <c r="DV697" s="18">
        <v>1428</v>
      </c>
      <c r="DW697" s="18">
        <v>9471</v>
      </c>
      <c r="DX697" s="18">
        <v>3021</v>
      </c>
      <c r="DY697" s="18">
        <v>1695</v>
      </c>
      <c r="EA697" s="18">
        <v>6341</v>
      </c>
      <c r="EB697" s="18">
        <v>14909</v>
      </c>
      <c r="EC697" s="18">
        <v>786</v>
      </c>
      <c r="ED697" s="18">
        <v>36574</v>
      </c>
      <c r="EE697" s="18">
        <v>2082</v>
      </c>
      <c r="EF697" s="18">
        <v>2027</v>
      </c>
      <c r="EG697" s="18">
        <v>8384</v>
      </c>
      <c r="EH697" s="18">
        <v>1573</v>
      </c>
      <c r="EI697" s="18">
        <v>4831</v>
      </c>
      <c r="EJ697" s="18">
        <v>10311</v>
      </c>
      <c r="EK697" s="18">
        <v>2461</v>
      </c>
      <c r="EL697" s="18">
        <v>11985</v>
      </c>
      <c r="EN697" s="18">
        <v>11704</v>
      </c>
      <c r="EO697" s="18">
        <v>21483</v>
      </c>
      <c r="EP697" s="18">
        <v>2600</v>
      </c>
      <c r="EQ697" s="18">
        <v>5887</v>
      </c>
      <c r="ER697" s="18">
        <v>2623</v>
      </c>
      <c r="ES697" s="18">
        <v>1076</v>
      </c>
      <c r="ET697" s="18">
        <v>2006</v>
      </c>
      <c r="EU697" s="18">
        <v>2363</v>
      </c>
      <c r="EX697" s="18">
        <v>9713</v>
      </c>
      <c r="EY697" s="18">
        <v>3053</v>
      </c>
      <c r="EZ697" s="18">
        <v>5466</v>
      </c>
      <c r="FA697" s="18">
        <v>3753</v>
      </c>
      <c r="FB697" s="18">
        <v>1573</v>
      </c>
      <c r="FC697" s="18">
        <v>1346</v>
      </c>
      <c r="FE697" s="18">
        <v>7892</v>
      </c>
      <c r="FF697" s="18">
        <v>23958</v>
      </c>
      <c r="FH697" s="18">
        <v>17247</v>
      </c>
      <c r="FI697" s="18">
        <v>1084</v>
      </c>
      <c r="FJ697" s="18">
        <v>1949</v>
      </c>
      <c r="FK697" s="18">
        <v>7624</v>
      </c>
      <c r="FL697" s="18">
        <v>9598</v>
      </c>
      <c r="FM697" s="18">
        <v>3224</v>
      </c>
      <c r="FN697" s="18">
        <v>2112</v>
      </c>
    </row>
    <row r="698" spans="1:170">
      <c r="A698" s="18">
        <v>1971</v>
      </c>
      <c r="B698" s="18">
        <v>2560</v>
      </c>
      <c r="D698" s="18">
        <v>3713</v>
      </c>
      <c r="F698" s="18">
        <v>13227</v>
      </c>
      <c r="H698" s="18">
        <v>22328</v>
      </c>
      <c r="I698" s="18">
        <v>17685</v>
      </c>
      <c r="K698" s="18">
        <v>812</v>
      </c>
      <c r="L698" s="18">
        <v>17995</v>
      </c>
      <c r="M698" s="18">
        <v>1255</v>
      </c>
      <c r="N698" s="18">
        <v>802</v>
      </c>
      <c r="O698" s="18">
        <v>1216</v>
      </c>
      <c r="P698" s="18">
        <v>8519</v>
      </c>
      <c r="Q698" s="18">
        <v>34699</v>
      </c>
      <c r="R698" s="18">
        <v>3480</v>
      </c>
      <c r="T698" s="18">
        <v>3708</v>
      </c>
      <c r="U698" s="18">
        <v>6510</v>
      </c>
      <c r="V698" s="18">
        <v>8411</v>
      </c>
      <c r="W698" s="18">
        <v>1772</v>
      </c>
      <c r="X698" s="18">
        <v>1417</v>
      </c>
      <c r="Y698" s="18">
        <v>21247</v>
      </c>
      <c r="Z698" s="18">
        <v>40552</v>
      </c>
      <c r="AA698" s="18">
        <v>7651</v>
      </c>
      <c r="AB698" s="18">
        <v>1154</v>
      </c>
      <c r="AC698" s="18">
        <v>4317</v>
      </c>
      <c r="AD698" s="18">
        <v>2206</v>
      </c>
      <c r="AE698" s="18">
        <v>2193</v>
      </c>
      <c r="AF698" s="18">
        <v>4131</v>
      </c>
      <c r="AG698" s="18">
        <v>5066</v>
      </c>
      <c r="AH698" s="18">
        <v>1310</v>
      </c>
      <c r="AI698" s="18">
        <v>2098</v>
      </c>
      <c r="AJ698" s="18">
        <v>6012</v>
      </c>
      <c r="AK698" s="18">
        <v>12484</v>
      </c>
      <c r="AL698" s="18">
        <v>4604</v>
      </c>
      <c r="AM698" s="18">
        <v>8965</v>
      </c>
      <c r="AN698" s="18">
        <v>11984</v>
      </c>
      <c r="AO698" s="18">
        <v>22376</v>
      </c>
      <c r="AP698" s="18">
        <v>4467</v>
      </c>
      <c r="AQ698" s="18">
        <v>2410</v>
      </c>
      <c r="AR698" s="18">
        <v>23239</v>
      </c>
      <c r="AS698" s="18">
        <v>3905</v>
      </c>
      <c r="AT698" s="18">
        <v>7272</v>
      </c>
      <c r="AU698" s="18">
        <v>5386</v>
      </c>
      <c r="AV698" s="18">
        <v>3420</v>
      </c>
      <c r="AW698" s="18">
        <v>11705</v>
      </c>
      <c r="AY698" s="18">
        <v>809</v>
      </c>
      <c r="AZ698" s="18">
        <v>15809</v>
      </c>
      <c r="BA698" s="18">
        <v>19486</v>
      </c>
      <c r="BB698" s="18">
        <v>15764</v>
      </c>
      <c r="BC698" s="18">
        <v>17101</v>
      </c>
      <c r="BE698" s="18">
        <v>2341</v>
      </c>
      <c r="BF698" s="18">
        <v>1087</v>
      </c>
      <c r="BG698" s="18">
        <v>1608</v>
      </c>
      <c r="BH698" s="18">
        <v>1432</v>
      </c>
      <c r="BI698" s="18">
        <v>2227</v>
      </c>
      <c r="BJ698" s="18">
        <v>12743</v>
      </c>
      <c r="BK698" s="18">
        <v>4598</v>
      </c>
      <c r="BL698" s="18">
        <v>8311</v>
      </c>
      <c r="BM698" s="18">
        <v>2836</v>
      </c>
      <c r="BN698" s="18">
        <v>12910</v>
      </c>
      <c r="BO698" s="18">
        <v>2292</v>
      </c>
      <c r="BP698" s="18">
        <v>12746</v>
      </c>
      <c r="BQ698" s="18">
        <v>2143</v>
      </c>
      <c r="BR698" s="18">
        <v>1140</v>
      </c>
      <c r="BS698" s="18">
        <v>12849</v>
      </c>
      <c r="BT698" s="18">
        <v>12741</v>
      </c>
      <c r="BU698" s="18">
        <v>24950</v>
      </c>
      <c r="BV698" s="18">
        <v>15322</v>
      </c>
      <c r="BW698" s="18">
        <v>12961</v>
      </c>
      <c r="BX698" s="18">
        <v>18165</v>
      </c>
      <c r="BY698" s="18">
        <v>7402</v>
      </c>
      <c r="BZ698" s="18">
        <v>4868</v>
      </c>
      <c r="CA698" s="18">
        <v>15800</v>
      </c>
      <c r="CC698" s="18">
        <v>2164</v>
      </c>
      <c r="CE698" s="18">
        <v>602</v>
      </c>
      <c r="CF698" s="18">
        <v>3217</v>
      </c>
      <c r="CH698" s="18">
        <v>1019</v>
      </c>
      <c r="CI698" s="18">
        <v>15189</v>
      </c>
      <c r="CJ698" s="18">
        <v>1450</v>
      </c>
      <c r="CK698" s="18">
        <v>28847</v>
      </c>
      <c r="CL698" s="18">
        <v>3513</v>
      </c>
      <c r="CM698" s="18">
        <v>2117</v>
      </c>
      <c r="CN698" s="18">
        <v>585</v>
      </c>
      <c r="CP698" s="18">
        <v>19465</v>
      </c>
      <c r="CR698" s="18">
        <v>2722</v>
      </c>
      <c r="CT698" s="18">
        <v>2517</v>
      </c>
      <c r="CU698" s="18">
        <v>8230</v>
      </c>
      <c r="CV698" s="18">
        <v>7594</v>
      </c>
      <c r="CW698" s="18">
        <v>787</v>
      </c>
      <c r="CX698" s="18">
        <v>4019</v>
      </c>
      <c r="CY698" s="18">
        <v>765</v>
      </c>
      <c r="CZ698" s="18">
        <v>12229</v>
      </c>
      <c r="DA698" s="18">
        <v>3391</v>
      </c>
      <c r="DB698" s="18">
        <v>552</v>
      </c>
      <c r="DC698" s="18">
        <v>2367</v>
      </c>
      <c r="DD698" s="18">
        <v>3313</v>
      </c>
      <c r="DE698" s="18">
        <v>727</v>
      </c>
      <c r="DF698" s="18">
        <v>4050</v>
      </c>
      <c r="DG698" s="18">
        <v>6451</v>
      </c>
      <c r="DH698" s="18">
        <v>1342</v>
      </c>
      <c r="DI698" s="18">
        <v>3094</v>
      </c>
      <c r="DJ698" s="18">
        <v>6578</v>
      </c>
      <c r="DK698" s="18">
        <v>22168</v>
      </c>
      <c r="DL698" s="18">
        <v>31554</v>
      </c>
      <c r="DM698" s="18">
        <v>991</v>
      </c>
      <c r="DN698" s="18">
        <v>19062</v>
      </c>
      <c r="DO698" s="18">
        <v>20713</v>
      </c>
      <c r="DP698" s="18">
        <v>1822</v>
      </c>
      <c r="DQ698" s="18">
        <v>5797</v>
      </c>
      <c r="DR698" s="18">
        <v>6599</v>
      </c>
      <c r="DS698" s="18">
        <v>3386</v>
      </c>
      <c r="DT698" s="18">
        <v>9156</v>
      </c>
      <c r="DU698" s="18">
        <v>14697</v>
      </c>
      <c r="DV698" s="18">
        <v>1526</v>
      </c>
      <c r="DW698" s="18">
        <v>10159</v>
      </c>
      <c r="DX698" s="18">
        <v>3109</v>
      </c>
      <c r="DY698" s="18">
        <v>1881</v>
      </c>
      <c r="EA698" s="18">
        <v>6738</v>
      </c>
      <c r="EB698" s="18">
        <v>15448</v>
      </c>
      <c r="EC698" s="18">
        <v>773</v>
      </c>
      <c r="ED698" s="18">
        <v>40660</v>
      </c>
      <c r="EE698" s="18">
        <v>2163</v>
      </c>
      <c r="EF698" s="18">
        <v>1964</v>
      </c>
      <c r="EG698" s="18">
        <v>9226</v>
      </c>
      <c r="EH698" s="18">
        <v>1555</v>
      </c>
      <c r="EI698" s="18">
        <v>4920</v>
      </c>
      <c r="EJ698" s="18">
        <v>11212</v>
      </c>
      <c r="EK698" s="18">
        <v>2551</v>
      </c>
      <c r="EL698" s="18">
        <v>12183</v>
      </c>
      <c r="EN698" s="18">
        <v>12484</v>
      </c>
      <c r="EO698" s="18">
        <v>21538</v>
      </c>
      <c r="EP698" s="18">
        <v>2626</v>
      </c>
      <c r="EQ698" s="18">
        <v>6635</v>
      </c>
      <c r="ER698" s="18">
        <v>2785</v>
      </c>
      <c r="ES698" s="18">
        <v>1074</v>
      </c>
      <c r="ET698" s="18">
        <v>2089</v>
      </c>
      <c r="EU698" s="18">
        <v>2406</v>
      </c>
      <c r="EX698" s="18">
        <v>9746</v>
      </c>
      <c r="EY698" s="18">
        <v>3313</v>
      </c>
      <c r="EZ698" s="18">
        <v>5859</v>
      </c>
      <c r="FA698" s="18">
        <v>4148</v>
      </c>
      <c r="FB698" s="18">
        <v>1590</v>
      </c>
      <c r="FC698" s="18">
        <v>1349</v>
      </c>
      <c r="FE698" s="18">
        <v>7797</v>
      </c>
      <c r="FF698" s="18">
        <v>24395</v>
      </c>
      <c r="FH698" s="18">
        <v>17139</v>
      </c>
      <c r="FI698" s="18">
        <v>1112</v>
      </c>
      <c r="FJ698" s="18">
        <v>2240</v>
      </c>
      <c r="FK698" s="18">
        <v>8158</v>
      </c>
      <c r="FL698" s="18">
        <v>9811</v>
      </c>
      <c r="FM698" s="18">
        <v>3130</v>
      </c>
      <c r="FN698" s="18">
        <v>2228</v>
      </c>
    </row>
    <row r="699" spans="1:170">
      <c r="A699" s="18">
        <v>1972</v>
      </c>
      <c r="B699" s="18">
        <v>2086</v>
      </c>
      <c r="D699" s="18">
        <v>3858</v>
      </c>
      <c r="F699" s="18">
        <v>13410</v>
      </c>
      <c r="H699" s="18">
        <v>22537</v>
      </c>
      <c r="I699" s="18">
        <v>18674</v>
      </c>
      <c r="K699" s="18">
        <v>778</v>
      </c>
      <c r="L699" s="18">
        <v>18869</v>
      </c>
      <c r="M699" s="18">
        <v>1342</v>
      </c>
      <c r="N699" s="18">
        <v>824</v>
      </c>
      <c r="O699" s="18">
        <v>1048</v>
      </c>
      <c r="P699" s="18">
        <v>8881</v>
      </c>
      <c r="Q699" s="18">
        <v>36575</v>
      </c>
      <c r="R699" s="18">
        <v>3611</v>
      </c>
      <c r="T699" s="18">
        <v>3802</v>
      </c>
      <c r="U699" s="18">
        <v>7099</v>
      </c>
      <c r="V699" s="18">
        <v>8453</v>
      </c>
      <c r="W699" s="18">
        <v>2168</v>
      </c>
      <c r="X699" s="18">
        <v>1358</v>
      </c>
      <c r="Y699" s="18">
        <v>22111</v>
      </c>
      <c r="Z699" s="18">
        <v>41470</v>
      </c>
      <c r="AA699" s="18">
        <v>7430</v>
      </c>
      <c r="AB699" s="18">
        <v>1142</v>
      </c>
      <c r="AC699" s="18">
        <v>4336</v>
      </c>
      <c r="AD699" s="18">
        <v>2252</v>
      </c>
      <c r="AE699" s="18">
        <v>2136</v>
      </c>
      <c r="AF699" s="18">
        <v>4190</v>
      </c>
      <c r="AG699" s="18">
        <v>5322</v>
      </c>
      <c r="AH699" s="18">
        <v>1300</v>
      </c>
      <c r="AI699" s="18">
        <v>2130</v>
      </c>
      <c r="AJ699" s="18">
        <v>6365</v>
      </c>
      <c r="AK699" s="18">
        <v>12859</v>
      </c>
      <c r="AL699" s="18">
        <v>4738</v>
      </c>
      <c r="AM699" s="18">
        <v>9484</v>
      </c>
      <c r="AN699" s="18">
        <v>12572</v>
      </c>
      <c r="AO699" s="18">
        <v>23192</v>
      </c>
      <c r="AP699" s="18">
        <v>4412</v>
      </c>
      <c r="AQ699" s="18">
        <v>2556</v>
      </c>
      <c r="AR699" s="18">
        <v>24326</v>
      </c>
      <c r="AS699" s="18">
        <v>4271</v>
      </c>
      <c r="AT699" s="18">
        <v>8545</v>
      </c>
      <c r="AU699" s="18">
        <v>5553</v>
      </c>
      <c r="AV699" s="18">
        <v>3422</v>
      </c>
      <c r="AW699" s="18">
        <v>12773</v>
      </c>
      <c r="AY699" s="18">
        <v>832</v>
      </c>
      <c r="AZ699" s="18">
        <v>16914</v>
      </c>
      <c r="BA699" s="18">
        <v>20175</v>
      </c>
      <c r="BB699" s="18">
        <v>17157</v>
      </c>
      <c r="BC699" s="18">
        <v>17652</v>
      </c>
      <c r="BE699" s="18">
        <v>2201</v>
      </c>
      <c r="BF699" s="18">
        <v>1091</v>
      </c>
      <c r="BG699" s="18">
        <v>1561</v>
      </c>
      <c r="BH699" s="18">
        <v>1518</v>
      </c>
      <c r="BI699" s="18">
        <v>2247</v>
      </c>
      <c r="BJ699" s="18">
        <v>14236</v>
      </c>
      <c r="BK699" s="18">
        <v>4823</v>
      </c>
      <c r="BL699" s="18">
        <v>9029</v>
      </c>
      <c r="BM699" s="18">
        <v>2889</v>
      </c>
      <c r="BN699" s="18">
        <v>13207</v>
      </c>
      <c r="BO699" s="18">
        <v>2269</v>
      </c>
      <c r="BP699" s="18">
        <v>12983</v>
      </c>
      <c r="BQ699" s="18">
        <v>2331</v>
      </c>
      <c r="BR699" s="18">
        <v>1110</v>
      </c>
      <c r="BS699" s="18">
        <v>13474</v>
      </c>
      <c r="BT699" s="18">
        <v>14402</v>
      </c>
      <c r="BU699" s="18">
        <v>23243</v>
      </c>
      <c r="BV699" s="18">
        <v>16024</v>
      </c>
      <c r="BW699" s="18">
        <v>14102</v>
      </c>
      <c r="BX699" s="18">
        <v>18573</v>
      </c>
      <c r="BY699" s="18">
        <v>7508</v>
      </c>
      <c r="BZ699" s="18">
        <v>4846</v>
      </c>
      <c r="CA699" s="18">
        <v>16891</v>
      </c>
      <c r="CC699" s="18">
        <v>2198</v>
      </c>
      <c r="CE699" s="18">
        <v>565</v>
      </c>
      <c r="CF699" s="18">
        <v>3388</v>
      </c>
      <c r="CH699" s="18">
        <v>1032</v>
      </c>
      <c r="CI699" s="18">
        <v>16592</v>
      </c>
      <c r="CJ699" s="18">
        <v>1457</v>
      </c>
      <c r="CK699" s="18">
        <v>29945</v>
      </c>
      <c r="CL699" s="18">
        <v>3535</v>
      </c>
      <c r="CM699" s="18">
        <v>2121</v>
      </c>
      <c r="CN699" s="18">
        <v>682</v>
      </c>
      <c r="CP699" s="18">
        <v>20497</v>
      </c>
      <c r="CR699" s="18">
        <v>2730</v>
      </c>
      <c r="CT699" s="18">
        <v>2428</v>
      </c>
      <c r="CU699" s="18">
        <v>8639</v>
      </c>
      <c r="CV699" s="18">
        <v>7861</v>
      </c>
      <c r="CW699" s="18">
        <v>809</v>
      </c>
      <c r="CX699" s="18">
        <v>4335</v>
      </c>
      <c r="CY699" s="18">
        <v>756</v>
      </c>
      <c r="CZ699" s="18">
        <v>12747</v>
      </c>
      <c r="DA699" s="18">
        <v>3415</v>
      </c>
      <c r="DB699" s="18">
        <v>554</v>
      </c>
      <c r="DC699" s="18">
        <v>2331</v>
      </c>
      <c r="DD699" s="18">
        <v>3536</v>
      </c>
      <c r="DE699" s="18">
        <v>779</v>
      </c>
      <c r="DF699" s="18">
        <v>4252</v>
      </c>
      <c r="DG699" s="18">
        <v>6346</v>
      </c>
      <c r="DH699" s="18">
        <v>1244</v>
      </c>
      <c r="DI699" s="18">
        <v>3118</v>
      </c>
      <c r="DJ699" s="18">
        <v>6592</v>
      </c>
      <c r="DK699" s="18">
        <v>22668</v>
      </c>
      <c r="DL699" s="18">
        <v>32909</v>
      </c>
      <c r="DM699" s="18">
        <v>1002</v>
      </c>
      <c r="DN699" s="18">
        <v>19514</v>
      </c>
      <c r="DO699" s="18">
        <v>21929</v>
      </c>
      <c r="DP699" s="18">
        <v>1787</v>
      </c>
      <c r="DQ699" s="18">
        <v>5903</v>
      </c>
      <c r="DR699" s="18">
        <v>6623</v>
      </c>
      <c r="DS699" s="18">
        <v>3472</v>
      </c>
      <c r="DT699" s="18">
        <v>9745</v>
      </c>
      <c r="DU699" s="18">
        <v>15334</v>
      </c>
      <c r="DV699" s="18">
        <v>1637</v>
      </c>
      <c r="DW699" s="18">
        <v>10998</v>
      </c>
      <c r="DX699" s="18">
        <v>3229</v>
      </c>
      <c r="DY699" s="18">
        <v>2140</v>
      </c>
      <c r="EA699" s="18">
        <v>7528</v>
      </c>
      <c r="EB699" s="18">
        <v>15801</v>
      </c>
      <c r="EC699" s="18">
        <v>753</v>
      </c>
      <c r="ED699" s="18">
        <v>45559</v>
      </c>
      <c r="EE699" s="18">
        <v>2057</v>
      </c>
      <c r="EF699" s="18">
        <v>2028</v>
      </c>
      <c r="EG699" s="18">
        <v>10282</v>
      </c>
      <c r="EH699" s="18">
        <v>1544</v>
      </c>
      <c r="EI699" s="18">
        <v>5080</v>
      </c>
      <c r="EJ699" s="18">
        <v>11628</v>
      </c>
      <c r="EK699" s="18">
        <v>2550</v>
      </c>
      <c r="EL699" s="18">
        <v>12131</v>
      </c>
      <c r="EN699" s="18">
        <v>13044</v>
      </c>
      <c r="EO699" s="18">
        <v>21966</v>
      </c>
      <c r="EP699" s="18">
        <v>2881</v>
      </c>
      <c r="EQ699" s="18">
        <v>6905</v>
      </c>
      <c r="ER699" s="18">
        <v>3366</v>
      </c>
      <c r="ES699" s="18">
        <v>979</v>
      </c>
      <c r="ET699" s="18">
        <v>2101</v>
      </c>
      <c r="EU699" s="18">
        <v>2439</v>
      </c>
      <c r="EX699" s="18">
        <v>10166</v>
      </c>
      <c r="EY699" s="18">
        <v>3823</v>
      </c>
      <c r="EZ699" s="18">
        <v>6126</v>
      </c>
      <c r="FA699" s="18">
        <v>4606</v>
      </c>
      <c r="FB699" s="18">
        <v>1642</v>
      </c>
      <c r="FC699" s="18">
        <v>1330</v>
      </c>
      <c r="FE699" s="18">
        <v>7512</v>
      </c>
      <c r="FF699" s="18">
        <v>25415</v>
      </c>
      <c r="FH699" s="18">
        <v>17074</v>
      </c>
      <c r="FI699" s="18">
        <v>1183</v>
      </c>
      <c r="FJ699" s="18">
        <v>2368</v>
      </c>
      <c r="FK699" s="18">
        <v>8422</v>
      </c>
      <c r="FL699" s="18">
        <v>9750</v>
      </c>
      <c r="FM699" s="18">
        <v>3319</v>
      </c>
      <c r="FN699" s="18">
        <v>2343</v>
      </c>
    </row>
    <row r="700" spans="1:170">
      <c r="A700" s="18">
        <v>1973</v>
      </c>
      <c r="B700" s="18">
        <v>2091</v>
      </c>
      <c r="D700" s="18">
        <v>4050</v>
      </c>
      <c r="F700" s="18">
        <v>13986</v>
      </c>
      <c r="G700" s="18">
        <v>5147</v>
      </c>
      <c r="H700" s="18">
        <v>23398</v>
      </c>
      <c r="I700" s="18">
        <v>19479</v>
      </c>
      <c r="J700" s="18">
        <v>8842</v>
      </c>
      <c r="K700" s="18">
        <v>829</v>
      </c>
      <c r="L700" s="18">
        <v>19964</v>
      </c>
      <c r="M700" s="18">
        <v>1363</v>
      </c>
      <c r="N700" s="18">
        <v>770</v>
      </c>
      <c r="O700" s="18">
        <v>1031</v>
      </c>
      <c r="P700" s="18">
        <v>9183</v>
      </c>
      <c r="Q700" s="18">
        <v>38125</v>
      </c>
      <c r="R700" s="18">
        <v>3720</v>
      </c>
      <c r="S700" s="18">
        <v>6535</v>
      </c>
      <c r="T700" s="18">
        <v>3965</v>
      </c>
      <c r="U700" s="18">
        <v>7885</v>
      </c>
      <c r="V700" s="18">
        <v>8508</v>
      </c>
      <c r="W700" s="18">
        <v>2533</v>
      </c>
      <c r="X700" s="18">
        <v>1392</v>
      </c>
      <c r="Y700" s="18">
        <v>23405</v>
      </c>
      <c r="Z700" s="18">
        <v>42471</v>
      </c>
      <c r="AA700" s="18">
        <v>6899</v>
      </c>
      <c r="AB700" s="18">
        <v>1207</v>
      </c>
      <c r="AC700" s="18">
        <v>4467</v>
      </c>
      <c r="AD700" s="18">
        <v>2235</v>
      </c>
      <c r="AE700" s="18">
        <v>2257</v>
      </c>
      <c r="AF700" s="18">
        <v>4789</v>
      </c>
      <c r="AG700" s="18">
        <v>5550</v>
      </c>
      <c r="AH700" s="18">
        <v>1353</v>
      </c>
      <c r="AI700" s="18">
        <v>2150</v>
      </c>
      <c r="AJ700" s="18">
        <v>6675</v>
      </c>
      <c r="AK700" s="18">
        <v>13202</v>
      </c>
      <c r="AL700" s="18">
        <v>5076</v>
      </c>
      <c r="AM700" s="18">
        <v>9609</v>
      </c>
      <c r="AN700" s="18">
        <v>13094</v>
      </c>
      <c r="AO700" s="18">
        <v>24173</v>
      </c>
      <c r="AP700" s="18">
        <v>4426</v>
      </c>
      <c r="AQ700" s="18">
        <v>2738</v>
      </c>
      <c r="AR700" s="18">
        <v>25057</v>
      </c>
      <c r="AS700" s="18">
        <v>4662</v>
      </c>
      <c r="AT700" s="18">
        <v>8570</v>
      </c>
      <c r="AU700" s="18">
        <v>6065</v>
      </c>
      <c r="AV700" s="18">
        <v>3450</v>
      </c>
      <c r="AW700" s="18">
        <v>13770</v>
      </c>
      <c r="AX700" s="18">
        <v>9834</v>
      </c>
      <c r="AY700" s="18">
        <v>840</v>
      </c>
      <c r="AZ700" s="18">
        <v>17946</v>
      </c>
      <c r="BA700" s="18">
        <v>21097</v>
      </c>
      <c r="BB700" s="18">
        <v>18140</v>
      </c>
      <c r="BC700" s="18">
        <v>18795</v>
      </c>
      <c r="BD700" s="18">
        <v>8570</v>
      </c>
      <c r="BE700" s="18">
        <v>2195</v>
      </c>
      <c r="BF700" s="18">
        <v>1086</v>
      </c>
      <c r="BG700" s="18">
        <v>1651</v>
      </c>
      <c r="BH700" s="18">
        <v>1516</v>
      </c>
      <c r="BI700" s="18">
        <v>2467</v>
      </c>
      <c r="BJ700" s="18">
        <v>14727</v>
      </c>
      <c r="BK700" s="18">
        <v>5033</v>
      </c>
      <c r="BL700" s="18">
        <v>9951</v>
      </c>
      <c r="BM700" s="18">
        <v>3002</v>
      </c>
      <c r="BN700" s="18">
        <v>13670</v>
      </c>
      <c r="BO700" s="18">
        <v>2330</v>
      </c>
      <c r="BP700" s="18">
        <v>13615</v>
      </c>
      <c r="BQ700" s="18">
        <v>2616</v>
      </c>
      <c r="BR700" s="18">
        <v>1135</v>
      </c>
      <c r="BS700" s="18">
        <v>13887</v>
      </c>
      <c r="BT700" s="18">
        <v>15205</v>
      </c>
      <c r="BU700" s="18">
        <v>26256</v>
      </c>
      <c r="BV700" s="18">
        <v>16864</v>
      </c>
      <c r="BW700" s="18">
        <v>14351</v>
      </c>
      <c r="BX700" s="18">
        <v>19632</v>
      </c>
      <c r="BY700" s="18">
        <v>8039</v>
      </c>
      <c r="BZ700" s="18">
        <v>4915</v>
      </c>
      <c r="CA700" s="18">
        <v>17993</v>
      </c>
      <c r="CB700" s="18">
        <v>13590</v>
      </c>
      <c r="CC700" s="18">
        <v>2231</v>
      </c>
      <c r="CD700" s="18">
        <v>4814</v>
      </c>
      <c r="CE700" s="18">
        <v>761</v>
      </c>
      <c r="CF700" s="18">
        <v>3895</v>
      </c>
      <c r="CH700" s="18">
        <v>1099</v>
      </c>
      <c r="CI700" s="18">
        <v>16932</v>
      </c>
      <c r="CJ700" s="18">
        <v>1468</v>
      </c>
      <c r="CK700" s="18">
        <v>28829</v>
      </c>
      <c r="CL700" s="18">
        <v>3518</v>
      </c>
      <c r="CM700" s="18">
        <v>2168</v>
      </c>
      <c r="CN700" s="18">
        <v>840</v>
      </c>
      <c r="CO700" s="18">
        <v>12079</v>
      </c>
      <c r="CP700" s="18">
        <v>21957</v>
      </c>
      <c r="CQ700" s="18">
        <v>10655</v>
      </c>
      <c r="CR700" s="18">
        <v>2771</v>
      </c>
      <c r="CS700" s="18">
        <v>5861</v>
      </c>
      <c r="CT700" s="18">
        <v>2311</v>
      </c>
      <c r="CU700" s="18">
        <v>9046</v>
      </c>
      <c r="CV700" s="18">
        <v>8242</v>
      </c>
      <c r="CW700" s="18">
        <v>772</v>
      </c>
      <c r="CX700" s="18">
        <v>4480</v>
      </c>
      <c r="CY700" s="18">
        <v>739</v>
      </c>
      <c r="CZ700" s="18">
        <v>12581</v>
      </c>
      <c r="DA700" s="18">
        <v>3611</v>
      </c>
      <c r="DB700" s="18">
        <v>570</v>
      </c>
      <c r="DC700" s="18">
        <v>2273</v>
      </c>
      <c r="DD700" s="18">
        <v>3909</v>
      </c>
      <c r="DE700" s="18">
        <v>821</v>
      </c>
      <c r="DF700" s="18">
        <v>4755</v>
      </c>
      <c r="DG700" s="18">
        <v>6367</v>
      </c>
      <c r="DH700" s="18">
        <v>1010</v>
      </c>
      <c r="DI700" s="18">
        <v>3287</v>
      </c>
      <c r="DJ700" s="18">
        <v>6728</v>
      </c>
      <c r="DK700" s="18">
        <v>23539</v>
      </c>
      <c r="DL700" s="18">
        <v>34122</v>
      </c>
      <c r="DM700" s="18">
        <v>978</v>
      </c>
      <c r="DN700" s="18">
        <v>20459</v>
      </c>
      <c r="DO700" s="18">
        <v>18276</v>
      </c>
      <c r="DP700" s="18">
        <v>1866</v>
      </c>
      <c r="DQ700" s="18">
        <v>6060</v>
      </c>
      <c r="DR700" s="18">
        <v>6780</v>
      </c>
      <c r="DS700" s="18">
        <v>3678</v>
      </c>
      <c r="DT700" s="18">
        <v>10386</v>
      </c>
      <c r="DU700" s="18">
        <v>16157</v>
      </c>
      <c r="DV700" s="18">
        <v>1761</v>
      </c>
      <c r="DW700" s="18">
        <v>12222</v>
      </c>
      <c r="DX700" s="18">
        <v>3370</v>
      </c>
      <c r="DY700" s="18">
        <v>1993</v>
      </c>
      <c r="EA700" s="18">
        <v>8405</v>
      </c>
      <c r="EB700" s="18">
        <v>16939</v>
      </c>
      <c r="EC700" s="18">
        <v>757</v>
      </c>
      <c r="ED700" s="18">
        <v>52962</v>
      </c>
      <c r="EE700" s="18">
        <v>1827</v>
      </c>
      <c r="EF700" s="18">
        <v>1858</v>
      </c>
      <c r="EG700" s="18">
        <v>11214</v>
      </c>
      <c r="EH700" s="18">
        <v>1573</v>
      </c>
      <c r="EI700" s="18">
        <v>5216</v>
      </c>
      <c r="EJ700" s="18">
        <v>12212</v>
      </c>
      <c r="EK700" s="18">
        <v>2537</v>
      </c>
      <c r="EL700" s="18">
        <v>13026</v>
      </c>
      <c r="EN700" s="18">
        <v>13785</v>
      </c>
      <c r="EO700" s="18">
        <v>22796</v>
      </c>
      <c r="EP700" s="18">
        <v>2901</v>
      </c>
      <c r="EQ700" s="18">
        <v>7437</v>
      </c>
      <c r="ER700" s="18">
        <v>2976</v>
      </c>
      <c r="ES700" s="18">
        <v>912</v>
      </c>
      <c r="ET700" s="18">
        <v>1956</v>
      </c>
      <c r="EU700" s="18">
        <v>2613</v>
      </c>
      <c r="EV700" s="18">
        <v>6086</v>
      </c>
      <c r="EW700" s="18">
        <v>9783</v>
      </c>
      <c r="EX700" s="18">
        <v>10233</v>
      </c>
      <c r="EY700" s="18">
        <v>3712</v>
      </c>
      <c r="EZ700" s="18">
        <v>6275</v>
      </c>
      <c r="FA700" s="18">
        <v>5101</v>
      </c>
      <c r="FB700" s="18">
        <v>1640</v>
      </c>
      <c r="FC700" s="18">
        <v>1296</v>
      </c>
      <c r="FD700" s="18">
        <v>11123</v>
      </c>
      <c r="FE700" s="18">
        <v>7750</v>
      </c>
      <c r="FF700" s="18">
        <v>26603</v>
      </c>
      <c r="FG700" s="18">
        <v>5846</v>
      </c>
      <c r="FH700" s="18">
        <v>17529</v>
      </c>
      <c r="FI700" s="18">
        <v>1233</v>
      </c>
      <c r="FJ700" s="18">
        <v>2599</v>
      </c>
      <c r="FK700" s="18">
        <v>8759</v>
      </c>
      <c r="FL700" s="18">
        <v>9906</v>
      </c>
      <c r="FM700" s="18">
        <v>3190</v>
      </c>
      <c r="FN700" s="18">
        <v>2358</v>
      </c>
    </row>
    <row r="701" spans="1:170">
      <c r="A701" s="18">
        <v>1974</v>
      </c>
      <c r="B701" s="18">
        <v>2149</v>
      </c>
      <c r="D701" s="18">
        <v>4065</v>
      </c>
      <c r="F701" s="18">
        <v>14639</v>
      </c>
      <c r="H701" s="18">
        <v>23592</v>
      </c>
      <c r="I701" s="18">
        <v>20213</v>
      </c>
      <c r="K701" s="18">
        <v>812</v>
      </c>
      <c r="L701" s="18">
        <v>20740</v>
      </c>
      <c r="M701" s="18">
        <v>1416</v>
      </c>
      <c r="N701" s="18">
        <v>745</v>
      </c>
      <c r="O701" s="18">
        <v>1135</v>
      </c>
      <c r="P701" s="18">
        <v>9408</v>
      </c>
      <c r="Q701" s="18">
        <v>39850</v>
      </c>
      <c r="R701" s="18">
        <v>3961</v>
      </c>
      <c r="T701" s="18">
        <v>4068</v>
      </c>
      <c r="U701" s="18">
        <v>8313</v>
      </c>
      <c r="V701" s="18">
        <v>8065</v>
      </c>
      <c r="W701" s="18">
        <v>2638</v>
      </c>
      <c r="X701" s="18">
        <v>1323</v>
      </c>
      <c r="Y701" s="18">
        <v>24026</v>
      </c>
      <c r="Z701" s="18">
        <v>42963</v>
      </c>
      <c r="AA701" s="18">
        <v>6851</v>
      </c>
      <c r="AB701" s="18">
        <v>1211</v>
      </c>
      <c r="AC701" s="18">
        <v>4403</v>
      </c>
      <c r="AD701" s="18">
        <v>2282</v>
      </c>
      <c r="AE701" s="18">
        <v>2270</v>
      </c>
      <c r="AF701" s="18">
        <v>4622</v>
      </c>
      <c r="AG701" s="18">
        <v>5738</v>
      </c>
      <c r="AH701" s="18">
        <v>1353</v>
      </c>
      <c r="AI701" s="18">
        <v>2190</v>
      </c>
      <c r="AJ701" s="18">
        <v>6848</v>
      </c>
      <c r="AK701" s="18">
        <v>13580</v>
      </c>
      <c r="AL701" s="18">
        <v>5254</v>
      </c>
      <c r="AM701" s="18">
        <v>7899</v>
      </c>
      <c r="AN701" s="18">
        <v>13638</v>
      </c>
      <c r="AO701" s="18">
        <v>24368</v>
      </c>
      <c r="AP701" s="18">
        <v>4069</v>
      </c>
      <c r="AQ701" s="18">
        <v>2890</v>
      </c>
      <c r="AR701" s="18">
        <v>24708</v>
      </c>
      <c r="AS701" s="18">
        <v>4805</v>
      </c>
      <c r="AT701" s="18">
        <v>8828</v>
      </c>
      <c r="AU701" s="18">
        <v>6237</v>
      </c>
      <c r="AV701" s="18">
        <v>3509</v>
      </c>
      <c r="AW701" s="18">
        <v>14658</v>
      </c>
      <c r="AY701" s="18">
        <v>831</v>
      </c>
      <c r="AZ701" s="18">
        <v>18394</v>
      </c>
      <c r="BA701" s="18">
        <v>21571</v>
      </c>
      <c r="BB701" s="18">
        <v>23757</v>
      </c>
      <c r="BC701" s="18">
        <v>18535</v>
      </c>
      <c r="BE701" s="18">
        <v>2285</v>
      </c>
      <c r="BF701" s="18">
        <v>1121</v>
      </c>
      <c r="BG701" s="18">
        <v>1698</v>
      </c>
      <c r="BH701" s="18">
        <v>1568</v>
      </c>
      <c r="BI701" s="18">
        <v>2759</v>
      </c>
      <c r="BJ701" s="18">
        <v>14139</v>
      </c>
      <c r="BK701" s="18">
        <v>5230</v>
      </c>
      <c r="BL701" s="18">
        <v>9953</v>
      </c>
      <c r="BM701" s="18">
        <v>3301</v>
      </c>
      <c r="BN701" s="18">
        <v>14792</v>
      </c>
      <c r="BO701" s="18">
        <v>2417</v>
      </c>
      <c r="BP701" s="18">
        <v>13908</v>
      </c>
      <c r="BQ701" s="18">
        <v>2685</v>
      </c>
      <c r="BR701" s="18">
        <v>1122</v>
      </c>
      <c r="BS701" s="18">
        <v>14242</v>
      </c>
      <c r="BT701" s="18">
        <v>16084</v>
      </c>
      <c r="BU701" s="18">
        <v>26757</v>
      </c>
      <c r="BV701" s="18">
        <v>17582</v>
      </c>
      <c r="BW701" s="18">
        <v>14917</v>
      </c>
      <c r="BX701" s="18">
        <v>20393</v>
      </c>
      <c r="BY701" s="18">
        <v>7607</v>
      </c>
      <c r="BZ701" s="18">
        <v>5157</v>
      </c>
      <c r="CA701" s="18">
        <v>17537</v>
      </c>
      <c r="CC701" s="18">
        <v>2257</v>
      </c>
      <c r="CE701" s="18">
        <v>644</v>
      </c>
      <c r="CF701" s="18">
        <v>4158</v>
      </c>
      <c r="CG701" s="18">
        <v>141662</v>
      </c>
      <c r="CH701" s="18">
        <v>1115</v>
      </c>
      <c r="CI701" s="18">
        <v>16904</v>
      </c>
      <c r="CJ701" s="18">
        <v>1473</v>
      </c>
      <c r="CK701" s="18">
        <v>33238</v>
      </c>
      <c r="CL701" s="18">
        <v>3653</v>
      </c>
      <c r="CM701" s="18">
        <v>2203</v>
      </c>
      <c r="CN701" s="18">
        <v>871</v>
      </c>
      <c r="CP701" s="18">
        <v>22587</v>
      </c>
      <c r="CR701" s="18">
        <v>2863</v>
      </c>
      <c r="CT701" s="18">
        <v>2302</v>
      </c>
      <c r="CU701" s="18">
        <v>9289</v>
      </c>
      <c r="CV701" s="18">
        <v>8607</v>
      </c>
      <c r="CW701" s="18">
        <v>736</v>
      </c>
      <c r="CX701" s="18">
        <v>4904</v>
      </c>
      <c r="CY701" s="18">
        <v>764</v>
      </c>
      <c r="CZ701" s="18">
        <v>13210</v>
      </c>
      <c r="DA701" s="18">
        <v>3649</v>
      </c>
      <c r="DB701" s="18">
        <v>512</v>
      </c>
      <c r="DC701" s="18">
        <v>2423</v>
      </c>
      <c r="DD701" s="18">
        <v>4164</v>
      </c>
      <c r="DE701" s="18">
        <v>850</v>
      </c>
      <c r="DF701" s="18">
        <v>4993</v>
      </c>
      <c r="DG701" s="18">
        <v>6583</v>
      </c>
      <c r="DH701" s="18">
        <v>1073</v>
      </c>
      <c r="DI701" s="18">
        <v>3561</v>
      </c>
      <c r="DJ701" s="18">
        <v>7347</v>
      </c>
      <c r="DK701" s="18">
        <v>24288</v>
      </c>
      <c r="DL701" s="18">
        <v>35332</v>
      </c>
      <c r="DM701" s="18">
        <v>1020</v>
      </c>
      <c r="DN701" s="18">
        <v>21208</v>
      </c>
      <c r="DO701" s="18">
        <v>19740</v>
      </c>
      <c r="DP701" s="18">
        <v>1883</v>
      </c>
      <c r="DQ701" s="18">
        <v>6035</v>
      </c>
      <c r="DR701" s="18">
        <v>6942</v>
      </c>
      <c r="DS701" s="18">
        <v>3706</v>
      </c>
      <c r="DT701" s="18">
        <v>10894</v>
      </c>
      <c r="DU701" s="18">
        <v>16036</v>
      </c>
      <c r="DV701" s="18">
        <v>1900</v>
      </c>
      <c r="DW701" s="18">
        <v>12196</v>
      </c>
      <c r="DX701" s="18">
        <v>3551</v>
      </c>
      <c r="DY701" s="18">
        <v>2344</v>
      </c>
      <c r="DZ701" s="18">
        <v>412705</v>
      </c>
      <c r="EA701" s="18">
        <v>8402</v>
      </c>
      <c r="EB701" s="18">
        <v>17438</v>
      </c>
      <c r="EC701" s="18">
        <v>742</v>
      </c>
      <c r="ED701" s="18">
        <v>59164</v>
      </c>
      <c r="EE701" s="18">
        <v>1952</v>
      </c>
      <c r="EF701" s="18">
        <v>1878</v>
      </c>
      <c r="EG701" s="18">
        <v>11743</v>
      </c>
      <c r="EH701" s="18">
        <v>1601</v>
      </c>
      <c r="EI701" s="18">
        <v>5419</v>
      </c>
      <c r="EJ701" s="18">
        <v>13170</v>
      </c>
      <c r="EK701" s="18">
        <v>2632</v>
      </c>
      <c r="EL701" s="18">
        <v>13276</v>
      </c>
      <c r="EN701" s="18">
        <v>15011</v>
      </c>
      <c r="EO701" s="18">
        <v>23457</v>
      </c>
      <c r="EP701" s="18">
        <v>3364</v>
      </c>
      <c r="EQ701" s="18">
        <v>7418</v>
      </c>
      <c r="ER701" s="18">
        <v>3572</v>
      </c>
      <c r="ES701" s="18">
        <v>1015</v>
      </c>
      <c r="ET701" s="18">
        <v>1982</v>
      </c>
      <c r="EU701" s="18">
        <v>2664</v>
      </c>
      <c r="EX701" s="18">
        <v>10667</v>
      </c>
      <c r="EY701" s="18">
        <v>3916</v>
      </c>
      <c r="EZ701" s="18">
        <v>6653</v>
      </c>
      <c r="FA701" s="18">
        <v>5063</v>
      </c>
      <c r="FB701" s="18">
        <v>1627</v>
      </c>
      <c r="FC701" s="18">
        <v>1268</v>
      </c>
      <c r="FE701" s="18">
        <v>8035</v>
      </c>
      <c r="FF701" s="18">
        <v>26287</v>
      </c>
      <c r="FH701" s="18">
        <v>17985</v>
      </c>
      <c r="FI701" s="18">
        <v>1156</v>
      </c>
      <c r="FJ701" s="18">
        <v>2687</v>
      </c>
      <c r="FK701" s="18">
        <v>9417</v>
      </c>
      <c r="FL701" s="18">
        <v>10201</v>
      </c>
      <c r="FM701" s="18">
        <v>3347</v>
      </c>
      <c r="FN701" s="18">
        <v>2350</v>
      </c>
    </row>
    <row r="702" spans="1:170">
      <c r="A702" s="18">
        <v>1975</v>
      </c>
      <c r="B702" s="18">
        <v>2225</v>
      </c>
      <c r="C702" s="18">
        <v>5345</v>
      </c>
      <c r="D702" s="18">
        <v>4079</v>
      </c>
      <c r="F702" s="18">
        <v>14268</v>
      </c>
      <c r="H702" s="18">
        <v>23928</v>
      </c>
      <c r="I702" s="18">
        <v>20193</v>
      </c>
      <c r="K702" s="18">
        <v>795</v>
      </c>
      <c r="L702" s="18">
        <v>20408</v>
      </c>
      <c r="M702" s="18">
        <v>1284</v>
      </c>
      <c r="N702" s="18">
        <v>702</v>
      </c>
      <c r="O702" s="18">
        <v>1098</v>
      </c>
      <c r="P702" s="18">
        <v>10133</v>
      </c>
      <c r="Q702" s="18">
        <v>34173</v>
      </c>
      <c r="R702" s="18">
        <v>4066</v>
      </c>
      <c r="T702" s="18">
        <v>4232</v>
      </c>
      <c r="U702" s="18">
        <v>8526</v>
      </c>
      <c r="V702" s="18">
        <v>7861</v>
      </c>
      <c r="W702" s="18">
        <v>2727</v>
      </c>
      <c r="X702" s="18">
        <v>1313</v>
      </c>
      <c r="Y702" s="18">
        <v>24214</v>
      </c>
      <c r="Z702" s="18">
        <v>40186</v>
      </c>
      <c r="AA702" s="18">
        <v>5870</v>
      </c>
      <c r="AB702" s="18">
        <v>1272</v>
      </c>
      <c r="AC702" s="18">
        <v>4222</v>
      </c>
      <c r="AD702" s="18">
        <v>2343</v>
      </c>
      <c r="AE702" s="18">
        <v>2097</v>
      </c>
      <c r="AF702" s="18">
        <v>4455</v>
      </c>
      <c r="AG702" s="18">
        <v>5742</v>
      </c>
      <c r="AH702" s="18">
        <v>1398</v>
      </c>
      <c r="AI702" s="18">
        <v>1808</v>
      </c>
      <c r="AJ702" s="18">
        <v>6795</v>
      </c>
      <c r="AK702" s="18">
        <v>13873</v>
      </c>
      <c r="AL702" s="18">
        <v>5436</v>
      </c>
      <c r="AM702" s="18">
        <v>6714</v>
      </c>
      <c r="AN702" s="18">
        <v>14306</v>
      </c>
      <c r="AO702" s="18">
        <v>24323</v>
      </c>
      <c r="AP702" s="18">
        <v>4324</v>
      </c>
      <c r="AQ702" s="18">
        <v>2961</v>
      </c>
      <c r="AR702" s="18">
        <v>24474</v>
      </c>
      <c r="AS702" s="18">
        <v>4909</v>
      </c>
      <c r="AT702" s="18">
        <v>9171</v>
      </c>
      <c r="AU702" s="18">
        <v>6377</v>
      </c>
      <c r="AV702" s="18">
        <v>3787</v>
      </c>
      <c r="AW702" s="18">
        <v>14933</v>
      </c>
      <c r="AY702" s="18">
        <v>813</v>
      </c>
      <c r="AZ702" s="18">
        <v>18523</v>
      </c>
      <c r="BA702" s="18">
        <v>21316</v>
      </c>
      <c r="BB702" s="18">
        <v>26116</v>
      </c>
      <c r="BC702" s="18">
        <v>18517</v>
      </c>
      <c r="BE702" s="18">
        <v>1958</v>
      </c>
      <c r="BF702" s="18">
        <v>1131</v>
      </c>
      <c r="BG702" s="18">
        <v>1751</v>
      </c>
      <c r="BH702" s="18">
        <v>1590</v>
      </c>
      <c r="BI702" s="18">
        <v>3446</v>
      </c>
      <c r="BJ702" s="18">
        <v>14855</v>
      </c>
      <c r="BK702" s="18">
        <v>5208</v>
      </c>
      <c r="BL702" s="18">
        <v>9729</v>
      </c>
      <c r="BM702" s="18">
        <v>3262</v>
      </c>
      <c r="BN702" s="18">
        <v>15156</v>
      </c>
      <c r="BO702" s="18">
        <v>2396</v>
      </c>
      <c r="BP702" s="18">
        <v>14125</v>
      </c>
      <c r="BQ702" s="18">
        <v>2627</v>
      </c>
      <c r="BR702" s="18">
        <v>1194</v>
      </c>
      <c r="BS702" s="18">
        <v>14796</v>
      </c>
      <c r="BT702" s="18">
        <v>16375</v>
      </c>
      <c r="BU702" s="18">
        <v>30187</v>
      </c>
      <c r="BV702" s="18">
        <v>17471</v>
      </c>
      <c r="BW702" s="18">
        <v>15099</v>
      </c>
      <c r="BX702" s="18">
        <v>19831</v>
      </c>
      <c r="BY702" s="18">
        <v>7483</v>
      </c>
      <c r="BZ702" s="18">
        <v>5315</v>
      </c>
      <c r="CA702" s="18">
        <v>17851</v>
      </c>
      <c r="CC702" s="18">
        <v>2166</v>
      </c>
      <c r="CE702" s="18">
        <v>567</v>
      </c>
      <c r="CF702" s="18">
        <v>4360</v>
      </c>
      <c r="CG702" s="18">
        <v>117301</v>
      </c>
      <c r="CH702" s="18">
        <v>1164</v>
      </c>
      <c r="CI702" s="18">
        <v>11577</v>
      </c>
      <c r="CJ702" s="18">
        <v>1380</v>
      </c>
      <c r="CK702" s="18">
        <v>32997</v>
      </c>
      <c r="CL702" s="18">
        <v>3764</v>
      </c>
      <c r="CM702" s="18">
        <v>2219</v>
      </c>
      <c r="CN702" s="18">
        <v>782</v>
      </c>
      <c r="CP702" s="18">
        <v>20872</v>
      </c>
      <c r="CR702" s="18">
        <v>2994</v>
      </c>
      <c r="CT702" s="18">
        <v>2276</v>
      </c>
      <c r="CU702" s="18">
        <v>9539</v>
      </c>
      <c r="CV702" s="18">
        <v>8896</v>
      </c>
      <c r="CW702" s="18">
        <v>818</v>
      </c>
      <c r="CX702" s="18">
        <v>5787</v>
      </c>
      <c r="CY702" s="18">
        <v>781</v>
      </c>
      <c r="CZ702" s="18">
        <v>13500</v>
      </c>
      <c r="DA702" s="18">
        <v>3771</v>
      </c>
      <c r="DB702" s="18">
        <v>427</v>
      </c>
      <c r="DC702" s="18">
        <v>2622</v>
      </c>
      <c r="DD702" s="18">
        <v>4159</v>
      </c>
      <c r="DE702" s="18">
        <v>855</v>
      </c>
      <c r="DF702" s="18">
        <v>4919</v>
      </c>
      <c r="DG702" s="18">
        <v>6486</v>
      </c>
      <c r="DH702" s="18">
        <v>1020</v>
      </c>
      <c r="DI702" s="18">
        <v>3353</v>
      </c>
      <c r="DJ702" s="18">
        <v>7273</v>
      </c>
      <c r="DK702" s="18">
        <v>24065</v>
      </c>
      <c r="DL702" s="18">
        <v>36975</v>
      </c>
      <c r="DM702" s="18">
        <v>1014</v>
      </c>
      <c r="DN702" s="18">
        <v>20565</v>
      </c>
      <c r="DO702" s="18">
        <v>23784</v>
      </c>
      <c r="DP702" s="18">
        <v>1913</v>
      </c>
      <c r="DQ702" s="18">
        <v>5985</v>
      </c>
      <c r="DR702" s="18">
        <v>7291</v>
      </c>
      <c r="DS702" s="18">
        <v>3809</v>
      </c>
      <c r="DT702" s="18">
        <v>11297</v>
      </c>
      <c r="DU702" s="18">
        <v>15371</v>
      </c>
      <c r="DV702" s="18">
        <v>2057</v>
      </c>
      <c r="DW702" s="18">
        <v>11278</v>
      </c>
      <c r="DX702" s="18">
        <v>3705</v>
      </c>
      <c r="DY702" s="18">
        <v>2303</v>
      </c>
      <c r="DZ702" s="18">
        <v>393166</v>
      </c>
      <c r="EA702" s="18">
        <v>8505</v>
      </c>
      <c r="EB702" s="18">
        <v>18025</v>
      </c>
      <c r="EC702" s="18">
        <v>705</v>
      </c>
      <c r="ED702" s="18">
        <v>56547</v>
      </c>
      <c r="EE702" s="18">
        <v>2133</v>
      </c>
      <c r="EF702" s="18">
        <v>1972</v>
      </c>
      <c r="EG702" s="18">
        <v>12106</v>
      </c>
      <c r="EH702" s="18">
        <v>1571</v>
      </c>
      <c r="EI702" s="18">
        <v>5581</v>
      </c>
      <c r="EJ702" s="18">
        <v>13448</v>
      </c>
      <c r="EK702" s="18">
        <v>2708</v>
      </c>
      <c r="EL702" s="18">
        <v>13188</v>
      </c>
      <c r="EN702" s="18">
        <v>15728</v>
      </c>
      <c r="EO702" s="18">
        <v>23962</v>
      </c>
      <c r="EP702" s="18">
        <v>4358</v>
      </c>
      <c r="EQ702" s="18">
        <v>7500</v>
      </c>
      <c r="ER702" s="18">
        <v>4127</v>
      </c>
      <c r="ES702" s="18">
        <v>1165</v>
      </c>
      <c r="ET702" s="18">
        <v>1914</v>
      </c>
      <c r="EU702" s="18">
        <v>2732</v>
      </c>
      <c r="EX702" s="18">
        <v>10743</v>
      </c>
      <c r="EY702" s="18">
        <v>4088</v>
      </c>
      <c r="EZ702" s="18">
        <v>7108</v>
      </c>
      <c r="FA702" s="18">
        <v>5210</v>
      </c>
      <c r="FB702" s="18">
        <v>1662</v>
      </c>
      <c r="FC702" s="18">
        <v>1211</v>
      </c>
      <c r="FE702" s="18">
        <v>8415</v>
      </c>
      <c r="FF702" s="18">
        <v>25956</v>
      </c>
      <c r="FH702" s="18">
        <v>18484</v>
      </c>
      <c r="FI702" s="18">
        <v>1047</v>
      </c>
      <c r="FJ702" s="18">
        <v>2826</v>
      </c>
      <c r="FK702" s="18">
        <v>9669</v>
      </c>
      <c r="FL702" s="18">
        <v>10133</v>
      </c>
      <c r="FM702" s="18">
        <v>3126</v>
      </c>
      <c r="FN702" s="18">
        <v>2308</v>
      </c>
    </row>
    <row r="703" spans="1:170">
      <c r="A703" s="18">
        <v>1976</v>
      </c>
      <c r="B703" s="18">
        <v>2286</v>
      </c>
      <c r="C703" s="18">
        <v>4752</v>
      </c>
      <c r="D703" s="18">
        <v>4096</v>
      </c>
      <c r="F703" s="18">
        <v>13991</v>
      </c>
      <c r="H703" s="18">
        <v>24634</v>
      </c>
      <c r="I703" s="18">
        <v>21154</v>
      </c>
      <c r="K703" s="18">
        <v>860</v>
      </c>
      <c r="L703" s="18">
        <v>21526</v>
      </c>
      <c r="M703" s="18">
        <v>1266</v>
      </c>
      <c r="N703" s="18">
        <v>684</v>
      </c>
      <c r="O703" s="18">
        <v>1122</v>
      </c>
      <c r="P703" s="18">
        <v>10395</v>
      </c>
      <c r="Q703" s="18">
        <v>37579</v>
      </c>
      <c r="R703" s="18">
        <v>4081</v>
      </c>
      <c r="T703" s="18">
        <v>4453</v>
      </c>
      <c r="U703" s="18">
        <v>9171</v>
      </c>
      <c r="V703" s="18">
        <v>8178</v>
      </c>
      <c r="W703" s="18">
        <v>2868</v>
      </c>
      <c r="X703" s="18">
        <v>1336</v>
      </c>
      <c r="Y703" s="18">
        <v>25206</v>
      </c>
      <c r="Z703" s="18">
        <v>40060</v>
      </c>
      <c r="AA703" s="18">
        <v>5989</v>
      </c>
      <c r="AB703" s="18">
        <v>1211</v>
      </c>
      <c r="AC703" s="18">
        <v>4532</v>
      </c>
      <c r="AD703" s="18">
        <v>2326</v>
      </c>
      <c r="AE703" s="18">
        <v>1923</v>
      </c>
      <c r="AF703" s="18">
        <v>4536</v>
      </c>
      <c r="AG703" s="18">
        <v>5889</v>
      </c>
      <c r="AH703" s="18">
        <v>1359</v>
      </c>
      <c r="AI703" s="18">
        <v>1831</v>
      </c>
      <c r="AJ703" s="18">
        <v>6965</v>
      </c>
      <c r="AK703" s="18">
        <v>13989</v>
      </c>
      <c r="AL703" s="18">
        <v>5513</v>
      </c>
      <c r="AM703" s="18">
        <v>8078</v>
      </c>
      <c r="AN703" s="18">
        <v>14780</v>
      </c>
      <c r="AO703" s="18">
        <v>25623</v>
      </c>
      <c r="AP703" s="18">
        <v>4496</v>
      </c>
      <c r="AQ703" s="18">
        <v>3155</v>
      </c>
      <c r="AR703" s="18">
        <v>25993</v>
      </c>
      <c r="AS703" s="18">
        <v>5111</v>
      </c>
      <c r="AT703" s="18">
        <v>9485</v>
      </c>
      <c r="AU703" s="18">
        <v>6796</v>
      </c>
      <c r="AV703" s="18">
        <v>4282</v>
      </c>
      <c r="AW703" s="18">
        <v>15443</v>
      </c>
      <c r="AY703" s="18">
        <v>814</v>
      </c>
      <c r="AZ703" s="18">
        <v>18389</v>
      </c>
      <c r="BA703" s="18">
        <v>22154</v>
      </c>
      <c r="BB703" s="18">
        <v>33343</v>
      </c>
      <c r="BC703" s="18">
        <v>18935</v>
      </c>
      <c r="BE703" s="18">
        <v>1850</v>
      </c>
      <c r="BF703" s="18">
        <v>1196</v>
      </c>
      <c r="BG703" s="18">
        <v>1679</v>
      </c>
      <c r="BH703" s="18">
        <v>1551</v>
      </c>
      <c r="BI703" s="18">
        <v>3863</v>
      </c>
      <c r="BJ703" s="18">
        <v>15591</v>
      </c>
      <c r="BK703" s="18">
        <v>5462</v>
      </c>
      <c r="BL703" s="18">
        <v>10980</v>
      </c>
      <c r="BM703" s="18">
        <v>3486</v>
      </c>
      <c r="BN703" s="18">
        <v>15727</v>
      </c>
      <c r="BO703" s="18">
        <v>2547</v>
      </c>
      <c r="BP703" s="18">
        <v>14090</v>
      </c>
      <c r="BQ703" s="18">
        <v>2793</v>
      </c>
      <c r="BR703" s="18">
        <v>1184</v>
      </c>
      <c r="BS703" s="18">
        <v>14768</v>
      </c>
      <c r="BT703" s="18">
        <v>18627</v>
      </c>
      <c r="BU703" s="18">
        <v>35139</v>
      </c>
      <c r="BV703" s="18">
        <v>18340</v>
      </c>
      <c r="BW703" s="18">
        <v>14985</v>
      </c>
      <c r="BX703" s="18">
        <v>21019</v>
      </c>
      <c r="BY703" s="18">
        <v>6936</v>
      </c>
      <c r="BZ703" s="18">
        <v>6371</v>
      </c>
      <c r="CA703" s="18">
        <v>18363</v>
      </c>
      <c r="CC703" s="18">
        <v>2170</v>
      </c>
      <c r="CE703" s="18">
        <v>630</v>
      </c>
      <c r="CF703" s="18">
        <v>4794</v>
      </c>
      <c r="CG703" s="18">
        <v>117329</v>
      </c>
      <c r="CH703" s="18">
        <v>1193</v>
      </c>
      <c r="CI703" s="18">
        <v>4924</v>
      </c>
      <c r="CJ703" s="18">
        <v>1409</v>
      </c>
      <c r="CK703" s="18">
        <v>39090</v>
      </c>
      <c r="CL703" s="18">
        <v>4372</v>
      </c>
      <c r="CM703" s="18">
        <v>2246</v>
      </c>
      <c r="CN703" s="18">
        <v>890</v>
      </c>
      <c r="CP703" s="18">
        <v>21293</v>
      </c>
      <c r="CR703" s="18">
        <v>3259</v>
      </c>
      <c r="CT703" s="18">
        <v>2148</v>
      </c>
      <c r="CU703" s="18">
        <v>9681</v>
      </c>
      <c r="CV703" s="18">
        <v>9176</v>
      </c>
      <c r="CW703" s="18">
        <v>908</v>
      </c>
      <c r="CX703" s="18">
        <v>6740</v>
      </c>
      <c r="CY703" s="18">
        <v>814</v>
      </c>
      <c r="CZ703" s="18">
        <v>14058</v>
      </c>
      <c r="DA703" s="18">
        <v>3809</v>
      </c>
      <c r="DB703" s="18">
        <v>394</v>
      </c>
      <c r="DC703" s="18">
        <v>2747</v>
      </c>
      <c r="DD703" s="18">
        <v>5009</v>
      </c>
      <c r="DE703" s="18">
        <v>862</v>
      </c>
      <c r="DF703" s="18">
        <v>5405</v>
      </c>
      <c r="DG703" s="18">
        <v>6338</v>
      </c>
      <c r="DH703" s="18">
        <v>1003</v>
      </c>
      <c r="DI703" s="18">
        <v>3607</v>
      </c>
      <c r="DJ703" s="18">
        <v>7398</v>
      </c>
      <c r="DK703" s="18">
        <v>24985</v>
      </c>
      <c r="DL703" s="18">
        <v>38959</v>
      </c>
      <c r="DM703" s="18">
        <v>1037</v>
      </c>
      <c r="DN703" s="18">
        <v>20828</v>
      </c>
      <c r="DO703" s="18">
        <v>25624</v>
      </c>
      <c r="DP703" s="18">
        <v>1968</v>
      </c>
      <c r="DQ703" s="18">
        <v>5939</v>
      </c>
      <c r="DR703" s="18">
        <v>7197</v>
      </c>
      <c r="DS703" s="18">
        <v>4032</v>
      </c>
      <c r="DT703" s="18">
        <v>11468</v>
      </c>
      <c r="DU703" s="18">
        <v>15696</v>
      </c>
      <c r="DV703" s="18">
        <v>2104</v>
      </c>
      <c r="DW703" s="18">
        <v>11792</v>
      </c>
      <c r="DX703" s="18">
        <v>3884</v>
      </c>
      <c r="DY703" s="18">
        <v>2595</v>
      </c>
      <c r="DZ703" s="18">
        <v>395336</v>
      </c>
      <c r="EA703" s="18">
        <v>9360</v>
      </c>
      <c r="EB703" s="18">
        <v>18447</v>
      </c>
      <c r="EC703" s="18">
        <v>815</v>
      </c>
      <c r="ED703" s="18">
        <v>58076</v>
      </c>
      <c r="EE703" s="18">
        <v>2447</v>
      </c>
      <c r="EF703" s="18">
        <v>2101</v>
      </c>
      <c r="EG703" s="18">
        <v>12832</v>
      </c>
      <c r="EH703" s="18">
        <v>1531</v>
      </c>
      <c r="EI703" s="18">
        <v>5656</v>
      </c>
      <c r="EJ703" s="18">
        <v>14049</v>
      </c>
      <c r="EK703" s="18">
        <v>2668</v>
      </c>
      <c r="EL703" s="18">
        <v>13679</v>
      </c>
      <c r="EN703" s="18">
        <v>15964</v>
      </c>
      <c r="EO703" s="18">
        <v>24128</v>
      </c>
      <c r="EP703" s="18">
        <v>4794</v>
      </c>
      <c r="EQ703" s="18">
        <v>8570</v>
      </c>
      <c r="ER703" s="18">
        <v>4427</v>
      </c>
      <c r="ES703" s="18">
        <v>1123</v>
      </c>
      <c r="ET703" s="18">
        <v>1850</v>
      </c>
      <c r="EU703" s="18">
        <v>2917</v>
      </c>
      <c r="EX703" s="18">
        <v>11603</v>
      </c>
      <c r="EY703" s="18">
        <v>4294</v>
      </c>
      <c r="EZ703" s="18">
        <v>7593</v>
      </c>
      <c r="FA703" s="18">
        <v>5797</v>
      </c>
      <c r="FB703" s="18">
        <v>1729</v>
      </c>
      <c r="FC703" s="18">
        <v>1188</v>
      </c>
      <c r="FE703" s="18">
        <v>8700</v>
      </c>
      <c r="FF703" s="18">
        <v>27059</v>
      </c>
      <c r="FH703" s="18">
        <v>19373</v>
      </c>
      <c r="FI703" s="18">
        <v>1194</v>
      </c>
      <c r="FJ703" s="18">
        <v>3173</v>
      </c>
      <c r="FK703" s="18">
        <v>9948</v>
      </c>
      <c r="FL703" s="18">
        <v>10124</v>
      </c>
      <c r="FM703" s="18">
        <v>3217</v>
      </c>
      <c r="FN703" s="18">
        <v>2234</v>
      </c>
    </row>
    <row r="704" spans="1:170">
      <c r="A704" s="18">
        <v>1977</v>
      </c>
      <c r="B704" s="18">
        <v>2116</v>
      </c>
      <c r="C704" s="18">
        <v>4687</v>
      </c>
      <c r="D704" s="18">
        <v>4114</v>
      </c>
      <c r="F704" s="18">
        <v>14587</v>
      </c>
      <c r="H704" s="18">
        <v>24612</v>
      </c>
      <c r="I704" s="18">
        <v>22135</v>
      </c>
      <c r="K704" s="18">
        <v>917</v>
      </c>
      <c r="L704" s="18">
        <v>21637</v>
      </c>
      <c r="M704" s="18">
        <v>1284</v>
      </c>
      <c r="N704" s="18">
        <v>716</v>
      </c>
      <c r="O704" s="18">
        <v>1098</v>
      </c>
      <c r="P704" s="18">
        <v>10247</v>
      </c>
      <c r="Q704" s="18">
        <v>38720</v>
      </c>
      <c r="R704" s="18">
        <v>4375</v>
      </c>
      <c r="T704" s="18">
        <v>4527</v>
      </c>
      <c r="U704" s="18">
        <v>9391</v>
      </c>
      <c r="V704" s="18">
        <v>8433</v>
      </c>
      <c r="W704" s="18">
        <v>3009</v>
      </c>
      <c r="X704" s="18">
        <v>1406</v>
      </c>
      <c r="Y704" s="18">
        <v>25747</v>
      </c>
      <c r="Z704" s="18">
        <v>41145</v>
      </c>
      <c r="AA704" s="18">
        <v>6486</v>
      </c>
      <c r="AB704" s="18">
        <v>1262</v>
      </c>
      <c r="AC704" s="18">
        <v>4555</v>
      </c>
      <c r="AD704" s="18">
        <v>2384</v>
      </c>
      <c r="AE704" s="18">
        <v>1878</v>
      </c>
      <c r="AF704" s="18">
        <v>4085</v>
      </c>
      <c r="AG704" s="18">
        <v>6016</v>
      </c>
      <c r="AH704" s="18">
        <v>1300</v>
      </c>
      <c r="AI704" s="18">
        <v>1720</v>
      </c>
      <c r="AJ704" s="18">
        <v>7371</v>
      </c>
      <c r="AK704" s="18">
        <v>14519</v>
      </c>
      <c r="AL704" s="18">
        <v>5698</v>
      </c>
      <c r="AM704" s="18">
        <v>9356</v>
      </c>
      <c r="AN704" s="18">
        <v>15194</v>
      </c>
      <c r="AO704" s="18">
        <v>26406</v>
      </c>
      <c r="AP704" s="18">
        <v>3721</v>
      </c>
      <c r="AQ704" s="18">
        <v>3232</v>
      </c>
      <c r="AR704" s="18">
        <v>26333</v>
      </c>
      <c r="AS704" s="18">
        <v>5231</v>
      </c>
      <c r="AT704" s="18">
        <v>10032</v>
      </c>
      <c r="AU704" s="18">
        <v>7023</v>
      </c>
      <c r="AV704" s="18">
        <v>4710</v>
      </c>
      <c r="AW704" s="18">
        <v>15784</v>
      </c>
      <c r="AY704" s="18">
        <v>818</v>
      </c>
      <c r="AZ704" s="18">
        <v>18383</v>
      </c>
      <c r="BA704" s="18">
        <v>22888</v>
      </c>
      <c r="BB704" s="18">
        <v>28376</v>
      </c>
      <c r="BC704" s="18">
        <v>19355</v>
      </c>
      <c r="BE704" s="18">
        <v>1855</v>
      </c>
      <c r="BF704" s="18">
        <v>1133</v>
      </c>
      <c r="BG704" s="18">
        <v>1657</v>
      </c>
      <c r="BH704" s="18">
        <v>1415</v>
      </c>
      <c r="BI704" s="18">
        <v>4106</v>
      </c>
      <c r="BJ704" s="18">
        <v>15881</v>
      </c>
      <c r="BK704" s="18">
        <v>5750</v>
      </c>
      <c r="BL704" s="18">
        <v>11877</v>
      </c>
      <c r="BM704" s="18">
        <v>3721</v>
      </c>
      <c r="BN704" s="18">
        <v>16983</v>
      </c>
      <c r="BO704" s="18">
        <v>2508</v>
      </c>
      <c r="BP704" s="18">
        <v>14907</v>
      </c>
      <c r="BQ704" s="18">
        <v>2941</v>
      </c>
      <c r="BR704" s="18">
        <v>1247</v>
      </c>
      <c r="BS704" s="18">
        <v>15765</v>
      </c>
      <c r="BT704" s="18">
        <v>17822</v>
      </c>
      <c r="BU704" s="18">
        <v>34921</v>
      </c>
      <c r="BV704" s="18">
        <v>19805</v>
      </c>
      <c r="BW704" s="18">
        <v>14675</v>
      </c>
      <c r="BX704" s="18">
        <v>21541</v>
      </c>
      <c r="BY704" s="18">
        <v>6716</v>
      </c>
      <c r="BZ704" s="18">
        <v>6548</v>
      </c>
      <c r="CA704" s="18">
        <v>18984</v>
      </c>
      <c r="CC704" s="18">
        <v>2279</v>
      </c>
      <c r="CE704" s="18">
        <v>702</v>
      </c>
      <c r="CF704" s="18">
        <v>5205</v>
      </c>
      <c r="CG704" s="18">
        <v>106035</v>
      </c>
      <c r="CH704" s="18">
        <v>1157</v>
      </c>
      <c r="CI704" s="18">
        <v>8907</v>
      </c>
      <c r="CJ704" s="18">
        <v>1384</v>
      </c>
      <c r="CK704" s="18">
        <v>41689</v>
      </c>
      <c r="CL704" s="18">
        <v>4693</v>
      </c>
      <c r="CM704" s="18">
        <v>2353</v>
      </c>
      <c r="CN704" s="18">
        <v>1020</v>
      </c>
      <c r="CP704" s="18">
        <v>21585</v>
      </c>
      <c r="CR704" s="18">
        <v>3352</v>
      </c>
      <c r="CT704" s="18">
        <v>2143</v>
      </c>
      <c r="CU704" s="18">
        <v>9737</v>
      </c>
      <c r="CV704" s="18">
        <v>9640</v>
      </c>
      <c r="CW704" s="18">
        <v>957</v>
      </c>
      <c r="CX704" s="18">
        <v>7500</v>
      </c>
      <c r="CY704" s="18">
        <v>848</v>
      </c>
      <c r="CZ704" s="18">
        <v>15424</v>
      </c>
      <c r="DA704" s="18">
        <v>3996</v>
      </c>
      <c r="DB704" s="18">
        <v>384</v>
      </c>
      <c r="DC704" s="18">
        <v>2688</v>
      </c>
      <c r="DD704" s="18">
        <v>5248</v>
      </c>
      <c r="DE704" s="18">
        <v>879</v>
      </c>
      <c r="DF704" s="18">
        <v>5713</v>
      </c>
      <c r="DG704" s="18">
        <v>6168</v>
      </c>
      <c r="DH704" s="18">
        <v>1055</v>
      </c>
      <c r="DI704" s="18">
        <v>3628</v>
      </c>
      <c r="DJ704" s="18">
        <v>7613</v>
      </c>
      <c r="DK704" s="18">
        <v>25510</v>
      </c>
      <c r="DL704" s="18">
        <v>40451</v>
      </c>
      <c r="DM704" s="18">
        <v>1046</v>
      </c>
      <c r="DN704" s="18">
        <v>19742</v>
      </c>
      <c r="DO704" s="18">
        <v>24470</v>
      </c>
      <c r="DP704" s="18">
        <v>2002</v>
      </c>
      <c r="DQ704" s="18">
        <v>5841</v>
      </c>
      <c r="DR704" s="18">
        <v>7006</v>
      </c>
      <c r="DS704" s="18">
        <v>4142</v>
      </c>
      <c r="DT704" s="18">
        <v>11573</v>
      </c>
      <c r="DU704" s="18">
        <v>16424</v>
      </c>
      <c r="DV704" s="18">
        <v>2155</v>
      </c>
      <c r="DW704" s="18">
        <v>12400</v>
      </c>
      <c r="DX704" s="18">
        <v>4220</v>
      </c>
      <c r="DY704" s="18">
        <v>2502</v>
      </c>
      <c r="DZ704" s="18">
        <v>329617</v>
      </c>
      <c r="EA704" s="18">
        <v>9825</v>
      </c>
      <c r="EB704" s="18">
        <v>18878</v>
      </c>
      <c r="EC704" s="18">
        <v>829</v>
      </c>
      <c r="ED704" s="18">
        <v>62673</v>
      </c>
      <c r="EE704" s="18">
        <v>2731</v>
      </c>
      <c r="EF704" s="18">
        <v>1982</v>
      </c>
      <c r="EG704" s="18">
        <v>13603</v>
      </c>
      <c r="EH704" s="18">
        <v>1514</v>
      </c>
      <c r="EI704" s="18">
        <v>5846</v>
      </c>
      <c r="EJ704" s="18">
        <v>15080</v>
      </c>
      <c r="EK704" s="18">
        <v>3194</v>
      </c>
      <c r="EL704" s="18">
        <v>13875</v>
      </c>
      <c r="EN704" s="18">
        <v>16999</v>
      </c>
      <c r="EO704" s="18">
        <v>23658</v>
      </c>
      <c r="EP704" s="18">
        <v>4704</v>
      </c>
      <c r="EQ704" s="18">
        <v>9139</v>
      </c>
      <c r="ER704" s="18">
        <v>4226</v>
      </c>
      <c r="ES704" s="18">
        <v>1016</v>
      </c>
      <c r="ET704" s="18">
        <v>1898</v>
      </c>
      <c r="EU704" s="18">
        <v>3137</v>
      </c>
      <c r="EX704" s="18">
        <v>12132</v>
      </c>
      <c r="EY704" s="18">
        <v>4333</v>
      </c>
      <c r="EZ704" s="18">
        <v>7794</v>
      </c>
      <c r="FA704" s="18">
        <v>6267</v>
      </c>
      <c r="FB704" s="18">
        <v>1726</v>
      </c>
      <c r="FC704" s="18">
        <v>1175</v>
      </c>
      <c r="FE704" s="18">
        <v>8795</v>
      </c>
      <c r="FF704" s="18">
        <v>28001</v>
      </c>
      <c r="FH704" s="18">
        <v>19959</v>
      </c>
      <c r="FI704" s="18">
        <v>1207</v>
      </c>
      <c r="FJ704" s="18">
        <v>3425</v>
      </c>
      <c r="FK704" s="18">
        <v>10643</v>
      </c>
      <c r="FL704" s="18">
        <v>9859</v>
      </c>
      <c r="FM704" s="18">
        <v>2973</v>
      </c>
      <c r="FN704" s="18">
        <v>2010</v>
      </c>
    </row>
    <row r="705" spans="1:170">
      <c r="A705" s="18">
        <v>1978</v>
      </c>
      <c r="B705" s="18">
        <v>2215</v>
      </c>
      <c r="C705" s="18">
        <v>4784</v>
      </c>
      <c r="D705" s="18">
        <v>4133</v>
      </c>
      <c r="F705" s="18">
        <v>13714</v>
      </c>
      <c r="H705" s="18">
        <v>25016</v>
      </c>
      <c r="I705" s="18">
        <v>22073</v>
      </c>
      <c r="K705" s="18">
        <v>938</v>
      </c>
      <c r="L705" s="18">
        <v>22234</v>
      </c>
      <c r="M705" s="18">
        <v>1242</v>
      </c>
      <c r="N705" s="18">
        <v>782</v>
      </c>
      <c r="O705" s="18">
        <v>1143</v>
      </c>
      <c r="P705" s="18">
        <v>10460</v>
      </c>
      <c r="Q705" s="18">
        <v>38465</v>
      </c>
      <c r="R705" s="18">
        <v>4632</v>
      </c>
      <c r="T705" s="18">
        <v>4566</v>
      </c>
      <c r="U705" s="18">
        <v>9619</v>
      </c>
      <c r="V705" s="18">
        <v>8812</v>
      </c>
      <c r="W705" s="18">
        <v>3193</v>
      </c>
      <c r="X705" s="18">
        <v>1387</v>
      </c>
      <c r="Y705" s="18">
        <v>26521</v>
      </c>
      <c r="Z705" s="18">
        <v>41208</v>
      </c>
      <c r="AA705" s="18">
        <v>6921</v>
      </c>
      <c r="AB705" s="18">
        <v>1392</v>
      </c>
      <c r="AC705" s="18">
        <v>4810</v>
      </c>
      <c r="AD705" s="18">
        <v>2438</v>
      </c>
      <c r="AE705" s="18">
        <v>1718</v>
      </c>
      <c r="AF705" s="18">
        <v>4211</v>
      </c>
      <c r="AG705" s="18">
        <v>6410</v>
      </c>
      <c r="AH705" s="18">
        <v>1299</v>
      </c>
      <c r="AI705" s="18">
        <v>1866</v>
      </c>
      <c r="AJ705" s="18">
        <v>7528</v>
      </c>
      <c r="AK705" s="18">
        <v>14599</v>
      </c>
      <c r="AL705" s="18">
        <v>5990</v>
      </c>
      <c r="AM705" s="18">
        <v>10027</v>
      </c>
      <c r="AN705" s="18">
        <v>15743</v>
      </c>
      <c r="AO705" s="18">
        <v>27181</v>
      </c>
      <c r="AP705" s="18">
        <v>3152</v>
      </c>
      <c r="AQ705" s="18">
        <v>3611</v>
      </c>
      <c r="AR705" s="18">
        <v>26639</v>
      </c>
      <c r="AS705" s="18">
        <v>5225</v>
      </c>
      <c r="AT705" s="18">
        <v>10977</v>
      </c>
      <c r="AU705" s="18">
        <v>7302</v>
      </c>
      <c r="AV705" s="18">
        <v>4915</v>
      </c>
      <c r="AW705" s="18">
        <v>16058</v>
      </c>
      <c r="AY705" s="18">
        <v>795</v>
      </c>
      <c r="AZ705" s="18">
        <v>18713</v>
      </c>
      <c r="BA705" s="18">
        <v>23427</v>
      </c>
      <c r="BB705" s="18">
        <v>20960</v>
      </c>
      <c r="BC705" s="18">
        <v>20049</v>
      </c>
      <c r="BE705" s="18">
        <v>1979</v>
      </c>
      <c r="BF705" s="18">
        <v>1186</v>
      </c>
      <c r="BG705" s="18">
        <v>1691</v>
      </c>
      <c r="BH705" s="18">
        <v>1574</v>
      </c>
      <c r="BI705" s="18">
        <v>3862</v>
      </c>
      <c r="BJ705" s="18">
        <v>16726</v>
      </c>
      <c r="BK705" s="18">
        <v>5896</v>
      </c>
      <c r="BL705" s="18">
        <v>12474</v>
      </c>
      <c r="BM705" s="18">
        <v>3948</v>
      </c>
      <c r="BN705" s="18">
        <v>18189</v>
      </c>
      <c r="BO705" s="18">
        <v>2578</v>
      </c>
      <c r="BP705" s="18">
        <v>15216</v>
      </c>
      <c r="BQ705" s="18">
        <v>3004</v>
      </c>
      <c r="BR705" s="18">
        <v>1285</v>
      </c>
      <c r="BS705" s="18">
        <v>16684</v>
      </c>
      <c r="BT705" s="18">
        <v>15210</v>
      </c>
      <c r="BU705" s="18">
        <v>39828</v>
      </c>
      <c r="BV705" s="18">
        <v>20833</v>
      </c>
      <c r="BW705" s="18">
        <v>15065</v>
      </c>
      <c r="BX705" s="18">
        <v>22273</v>
      </c>
      <c r="BY705" s="18">
        <v>6694</v>
      </c>
      <c r="BZ705" s="18">
        <v>7651</v>
      </c>
      <c r="CA705" s="18">
        <v>19804</v>
      </c>
      <c r="CC705" s="18">
        <v>2389</v>
      </c>
      <c r="CE705" s="18">
        <v>793</v>
      </c>
      <c r="CF705" s="18">
        <v>5604</v>
      </c>
      <c r="CG705" s="18">
        <v>106824</v>
      </c>
      <c r="CH705" s="18">
        <v>1154</v>
      </c>
      <c r="CI705" s="18">
        <v>8505</v>
      </c>
      <c r="CJ705" s="18">
        <v>1424</v>
      </c>
      <c r="CK705" s="18">
        <v>41918</v>
      </c>
      <c r="CL705" s="18">
        <v>4957</v>
      </c>
      <c r="CM705" s="18">
        <v>2455</v>
      </c>
      <c r="CN705" s="18">
        <v>1190</v>
      </c>
      <c r="CP705" s="18">
        <v>22427</v>
      </c>
      <c r="CR705" s="18">
        <v>3383</v>
      </c>
      <c r="CT705" s="18">
        <v>2033</v>
      </c>
      <c r="CU705" s="18">
        <v>10348</v>
      </c>
      <c r="CV705" s="18">
        <v>10304</v>
      </c>
      <c r="CW705" s="18">
        <v>917</v>
      </c>
      <c r="CX705" s="18">
        <v>8147</v>
      </c>
      <c r="CY705" s="18">
        <v>890</v>
      </c>
      <c r="CZ705" s="18">
        <v>16122</v>
      </c>
      <c r="DA705" s="18">
        <v>4177</v>
      </c>
      <c r="DB705" s="18">
        <v>376</v>
      </c>
      <c r="DC705" s="18">
        <v>2440</v>
      </c>
      <c r="DD705" s="18">
        <v>5354</v>
      </c>
      <c r="DE705" s="18">
        <v>930</v>
      </c>
      <c r="DF705" s="18">
        <v>6074</v>
      </c>
      <c r="DG705" s="18">
        <v>6212</v>
      </c>
      <c r="DH705" s="18">
        <v>1169</v>
      </c>
      <c r="DI705" s="18">
        <v>3314</v>
      </c>
      <c r="DJ705" s="18">
        <v>6922</v>
      </c>
      <c r="DK705" s="18">
        <v>25955</v>
      </c>
      <c r="DL705" s="18">
        <v>41702</v>
      </c>
      <c r="DM705" s="18">
        <v>1070</v>
      </c>
      <c r="DN705" s="18">
        <v>19816</v>
      </c>
      <c r="DO705" s="18">
        <v>22773</v>
      </c>
      <c r="DP705" s="18">
        <v>2112</v>
      </c>
      <c r="DQ705" s="18">
        <v>6301</v>
      </c>
      <c r="DR705" s="18">
        <v>6824</v>
      </c>
      <c r="DS705" s="18">
        <v>4236</v>
      </c>
      <c r="DT705" s="18">
        <v>11887</v>
      </c>
      <c r="DU705" s="18">
        <v>17300</v>
      </c>
      <c r="DV705" s="18">
        <v>2208</v>
      </c>
      <c r="DW705" s="18">
        <v>12702</v>
      </c>
      <c r="DX705" s="18">
        <v>4603</v>
      </c>
      <c r="DY705" s="18">
        <v>2747</v>
      </c>
      <c r="DZ705" s="18">
        <v>337308</v>
      </c>
      <c r="EA705" s="18">
        <v>10637</v>
      </c>
      <c r="EB705" s="18">
        <v>19098</v>
      </c>
      <c r="EC705" s="18">
        <v>879</v>
      </c>
      <c r="ED705" s="18">
        <v>61979</v>
      </c>
      <c r="EE705" s="18">
        <v>2596</v>
      </c>
      <c r="EF705" s="18">
        <v>1845</v>
      </c>
      <c r="EG705" s="18">
        <v>14609</v>
      </c>
      <c r="EH705" s="18">
        <v>1543</v>
      </c>
      <c r="EI705" s="18">
        <v>6061</v>
      </c>
      <c r="EJ705" s="18">
        <v>15758</v>
      </c>
      <c r="EK705" s="18">
        <v>3192</v>
      </c>
      <c r="EL705" s="18">
        <v>14099</v>
      </c>
      <c r="EN705" s="18">
        <v>18296</v>
      </c>
      <c r="EO705" s="18">
        <v>24002</v>
      </c>
      <c r="EP705" s="18">
        <v>4623</v>
      </c>
      <c r="EQ705" s="18">
        <v>9829</v>
      </c>
      <c r="ER705" s="18">
        <v>4443</v>
      </c>
      <c r="ES705" s="18">
        <v>990</v>
      </c>
      <c r="ET705" s="18">
        <v>2029</v>
      </c>
      <c r="EU705" s="18">
        <v>3378</v>
      </c>
      <c r="EX705" s="18">
        <v>13336</v>
      </c>
      <c r="EY705" s="18">
        <v>4514</v>
      </c>
      <c r="EZ705" s="18">
        <v>7893</v>
      </c>
      <c r="FA705" s="18">
        <v>6978</v>
      </c>
      <c r="FB705" s="18">
        <v>1724</v>
      </c>
      <c r="FC705" s="18">
        <v>1082</v>
      </c>
      <c r="FE705" s="18">
        <v>9318</v>
      </c>
      <c r="FF705" s="18">
        <v>29287</v>
      </c>
      <c r="FH705" s="18">
        <v>19720</v>
      </c>
      <c r="FI705" s="18">
        <v>1188</v>
      </c>
      <c r="FJ705" s="18">
        <v>3615</v>
      </c>
      <c r="FK705" s="18">
        <v>11253</v>
      </c>
      <c r="FL705" s="18">
        <v>9904</v>
      </c>
      <c r="FM705" s="18">
        <v>2905</v>
      </c>
      <c r="FN705" s="18">
        <v>2029</v>
      </c>
    </row>
    <row r="706" spans="1:170">
      <c r="A706" s="18">
        <v>1979</v>
      </c>
      <c r="B706" s="18">
        <v>2118</v>
      </c>
      <c r="C706" s="18">
        <v>4774</v>
      </c>
      <c r="D706" s="18">
        <v>4153</v>
      </c>
      <c r="F706" s="18">
        <v>14451</v>
      </c>
      <c r="H706" s="18">
        <v>26016</v>
      </c>
      <c r="I706" s="18">
        <v>23317</v>
      </c>
      <c r="K706" s="18">
        <v>910</v>
      </c>
      <c r="L706" s="18">
        <v>22737</v>
      </c>
      <c r="M706" s="18">
        <v>1303</v>
      </c>
      <c r="N706" s="18">
        <v>772</v>
      </c>
      <c r="O706" s="18">
        <v>1162</v>
      </c>
      <c r="P706" s="18">
        <v>10853</v>
      </c>
      <c r="Q706" s="18">
        <v>36785</v>
      </c>
      <c r="R706" s="18">
        <v>4940</v>
      </c>
      <c r="T706" s="18">
        <v>4460</v>
      </c>
      <c r="U706" s="18">
        <v>10022</v>
      </c>
      <c r="V706" s="18">
        <v>9470</v>
      </c>
      <c r="W706" s="18">
        <v>3479</v>
      </c>
      <c r="X706" s="18">
        <v>1317</v>
      </c>
      <c r="Y706" s="18">
        <v>27350</v>
      </c>
      <c r="Z706" s="18">
        <v>42113</v>
      </c>
      <c r="AA706" s="18">
        <v>7390</v>
      </c>
      <c r="AB706" s="18">
        <v>1483</v>
      </c>
      <c r="AC706" s="18">
        <v>4713</v>
      </c>
      <c r="AD706" s="18">
        <v>2495</v>
      </c>
      <c r="AE706" s="18">
        <v>1662</v>
      </c>
      <c r="AF706" s="18">
        <v>4555</v>
      </c>
      <c r="AG706" s="18">
        <v>6625</v>
      </c>
      <c r="AH706" s="18">
        <v>1378</v>
      </c>
      <c r="AI706" s="18">
        <v>1903</v>
      </c>
      <c r="AJ706" s="18">
        <v>7666</v>
      </c>
      <c r="AK706" s="18">
        <v>14633</v>
      </c>
      <c r="AL706" s="18">
        <v>6092</v>
      </c>
      <c r="AM706" s="18">
        <v>10943</v>
      </c>
      <c r="AN706" s="18">
        <v>15884</v>
      </c>
      <c r="AO706" s="18">
        <v>28268</v>
      </c>
      <c r="AP706" s="18">
        <v>3049</v>
      </c>
      <c r="AQ706" s="18">
        <v>2948</v>
      </c>
      <c r="AR706" s="18">
        <v>27515</v>
      </c>
      <c r="AS706" s="18">
        <v>5322</v>
      </c>
      <c r="AT706" s="18">
        <v>11608</v>
      </c>
      <c r="AU706" s="18">
        <v>7484</v>
      </c>
      <c r="AV706" s="18">
        <v>5144</v>
      </c>
      <c r="AW706" s="18">
        <v>16186</v>
      </c>
      <c r="AY706" s="18">
        <v>836</v>
      </c>
      <c r="AZ706" s="18">
        <v>19964</v>
      </c>
      <c r="BA706" s="18">
        <v>24075</v>
      </c>
      <c r="BB706" s="18">
        <v>21162</v>
      </c>
      <c r="BC706" s="18">
        <v>20580</v>
      </c>
      <c r="BE706" s="18">
        <v>1900</v>
      </c>
      <c r="BF706" s="18">
        <v>1148</v>
      </c>
      <c r="BG706" s="18">
        <v>1591</v>
      </c>
      <c r="BH706" s="18">
        <v>1578</v>
      </c>
      <c r="BI706" s="18">
        <v>3226</v>
      </c>
      <c r="BJ706" s="18">
        <v>17129</v>
      </c>
      <c r="BK706" s="18">
        <v>6031</v>
      </c>
      <c r="BL706" s="18">
        <v>13506</v>
      </c>
      <c r="BM706" s="18">
        <v>3992</v>
      </c>
      <c r="BN706" s="18">
        <v>19190</v>
      </c>
      <c r="BO706" s="18">
        <v>2719</v>
      </c>
      <c r="BP706" s="18">
        <v>15211</v>
      </c>
      <c r="BQ706" s="18">
        <v>3094</v>
      </c>
      <c r="BR706" s="18">
        <v>1192</v>
      </c>
      <c r="BS706" s="18">
        <v>16920</v>
      </c>
      <c r="BT706" s="18">
        <v>13409</v>
      </c>
      <c r="BU706" s="18">
        <v>47258</v>
      </c>
      <c r="BV706" s="18">
        <v>21630</v>
      </c>
      <c r="BW706" s="18">
        <v>15645</v>
      </c>
      <c r="BX706" s="18">
        <v>23483</v>
      </c>
      <c r="BY706" s="18">
        <v>6492</v>
      </c>
      <c r="BZ706" s="18">
        <v>8064</v>
      </c>
      <c r="CA706" s="18">
        <v>20714</v>
      </c>
      <c r="CC706" s="18">
        <v>2382</v>
      </c>
      <c r="CE706" s="18">
        <v>813</v>
      </c>
      <c r="CF706" s="18">
        <v>5922</v>
      </c>
      <c r="CG706" s="18">
        <v>114156</v>
      </c>
      <c r="CH706" s="18">
        <v>1124</v>
      </c>
      <c r="CI706" s="18">
        <v>9147</v>
      </c>
      <c r="CJ706" s="18">
        <v>1450</v>
      </c>
      <c r="CK706" s="18">
        <v>43624</v>
      </c>
      <c r="CL706" s="18">
        <v>5034</v>
      </c>
      <c r="CM706" s="18">
        <v>2565</v>
      </c>
      <c r="CN706" s="18">
        <v>1033</v>
      </c>
      <c r="CP706" s="18">
        <v>22894</v>
      </c>
      <c r="CR706" s="18">
        <v>3470</v>
      </c>
      <c r="CT706" s="18">
        <v>2172</v>
      </c>
      <c r="CU706" s="18">
        <v>11081</v>
      </c>
      <c r="CV706" s="18">
        <v>10911</v>
      </c>
      <c r="CW706" s="18">
        <v>1121</v>
      </c>
      <c r="CX706" s="18">
        <v>8818</v>
      </c>
      <c r="CY706" s="18">
        <v>917</v>
      </c>
      <c r="CZ706" s="18">
        <v>15971</v>
      </c>
      <c r="DA706" s="18">
        <v>4232</v>
      </c>
      <c r="DB706" s="18">
        <v>369</v>
      </c>
      <c r="DC706" s="18">
        <v>2631</v>
      </c>
      <c r="DD706" s="18">
        <v>5441</v>
      </c>
      <c r="DE706" s="18">
        <v>943</v>
      </c>
      <c r="DF706" s="18">
        <v>6420</v>
      </c>
      <c r="DG706" s="18">
        <v>6261</v>
      </c>
      <c r="DH706" s="18">
        <v>1224</v>
      </c>
      <c r="DI706" s="18">
        <v>3440</v>
      </c>
      <c r="DJ706" s="18">
        <v>4939</v>
      </c>
      <c r="DK706" s="18">
        <v>26357</v>
      </c>
      <c r="DL706" s="18">
        <v>43422</v>
      </c>
      <c r="DM706" s="18">
        <v>1072</v>
      </c>
      <c r="DN706" s="18">
        <v>20228</v>
      </c>
      <c r="DO706" s="18">
        <v>22541</v>
      </c>
      <c r="DP706" s="18">
        <v>2128</v>
      </c>
      <c r="DQ706" s="18">
        <v>6437</v>
      </c>
      <c r="DR706" s="18">
        <v>7046</v>
      </c>
      <c r="DS706" s="18">
        <v>4352</v>
      </c>
      <c r="DT706" s="18">
        <v>11559</v>
      </c>
      <c r="DU706" s="18">
        <v>18063</v>
      </c>
      <c r="DV706" s="18">
        <v>2262</v>
      </c>
      <c r="DW706" s="18">
        <v>13382</v>
      </c>
      <c r="DX706" s="18">
        <v>5019</v>
      </c>
      <c r="DY706" s="18">
        <v>2636</v>
      </c>
      <c r="DZ706" s="18">
        <v>328239</v>
      </c>
      <c r="EA706" s="18">
        <v>10691</v>
      </c>
      <c r="EB706" s="18">
        <v>19161</v>
      </c>
      <c r="EC706" s="18">
        <v>932</v>
      </c>
      <c r="ED706" s="18">
        <v>61611</v>
      </c>
      <c r="EE706" s="18">
        <v>2242</v>
      </c>
      <c r="EF706" s="18">
        <v>1913</v>
      </c>
      <c r="EG706" s="18">
        <v>15784</v>
      </c>
      <c r="EH706" s="18">
        <v>1591</v>
      </c>
      <c r="EI706" s="18">
        <v>5809</v>
      </c>
      <c r="EJ706" s="18">
        <v>17049</v>
      </c>
      <c r="EK706" s="18">
        <v>3615</v>
      </c>
      <c r="EL706" s="18">
        <v>13914</v>
      </c>
      <c r="EN706" s="18">
        <v>19533</v>
      </c>
      <c r="EO706" s="18">
        <v>24870</v>
      </c>
      <c r="EP706" s="18">
        <v>4564</v>
      </c>
      <c r="EQ706" s="18">
        <v>11167</v>
      </c>
      <c r="ER706" s="18">
        <v>4452</v>
      </c>
      <c r="ES706" s="18">
        <v>760</v>
      </c>
      <c r="ET706" s="18">
        <v>2088</v>
      </c>
      <c r="EU706" s="18">
        <v>3482</v>
      </c>
      <c r="EX706" s="18">
        <v>13726</v>
      </c>
      <c r="EY706" s="18">
        <v>4699</v>
      </c>
      <c r="EZ706" s="18">
        <v>7709</v>
      </c>
      <c r="FA706" s="18">
        <v>7394</v>
      </c>
      <c r="FB706" s="18">
        <v>1697</v>
      </c>
      <c r="FC706" s="18">
        <v>940</v>
      </c>
      <c r="FE706" s="18">
        <v>9794</v>
      </c>
      <c r="FF706" s="18">
        <v>29951</v>
      </c>
      <c r="FH706" s="18">
        <v>19330</v>
      </c>
      <c r="FI706" s="18">
        <v>1173</v>
      </c>
      <c r="FJ706" s="18">
        <v>3711</v>
      </c>
      <c r="FK706" s="18">
        <v>11968</v>
      </c>
      <c r="FL706" s="18">
        <v>10040</v>
      </c>
      <c r="FM706" s="18">
        <v>2735</v>
      </c>
      <c r="FN706" s="18">
        <v>1993</v>
      </c>
    </row>
    <row r="707" spans="1:170">
      <c r="A707" s="18">
        <v>1980</v>
      </c>
      <c r="B707" s="18">
        <v>2108</v>
      </c>
      <c r="C707" s="18">
        <v>4790</v>
      </c>
      <c r="D707" s="18">
        <v>4182</v>
      </c>
      <c r="F707" s="18">
        <v>14414</v>
      </c>
      <c r="G707" s="18">
        <v>4877</v>
      </c>
      <c r="H707" s="18">
        <v>26184</v>
      </c>
      <c r="I707" s="18">
        <v>23856</v>
      </c>
      <c r="J707" s="18">
        <v>8964</v>
      </c>
      <c r="K707" s="18">
        <v>856</v>
      </c>
      <c r="L707" s="18">
        <v>23733</v>
      </c>
      <c r="M707" s="18">
        <v>1383</v>
      </c>
      <c r="N707" s="18">
        <v>766</v>
      </c>
      <c r="O707" s="18">
        <v>1138</v>
      </c>
      <c r="P707" s="18">
        <v>10503</v>
      </c>
      <c r="Q707" s="18">
        <v>38233</v>
      </c>
      <c r="R707" s="18">
        <v>5105</v>
      </c>
      <c r="S707" s="18">
        <v>7433</v>
      </c>
      <c r="T707" s="18">
        <v>4326</v>
      </c>
      <c r="U707" s="18">
        <v>10687</v>
      </c>
      <c r="V707" s="18">
        <v>9854</v>
      </c>
      <c r="W707" s="18">
        <v>3740</v>
      </c>
      <c r="X707" s="18">
        <v>1224</v>
      </c>
      <c r="Y707" s="18">
        <v>27359</v>
      </c>
      <c r="Z707" s="18">
        <v>43814</v>
      </c>
      <c r="AA707" s="18">
        <v>7869</v>
      </c>
      <c r="AB707" s="18">
        <v>1539</v>
      </c>
      <c r="AC707" s="18">
        <v>4886</v>
      </c>
      <c r="AD707" s="18">
        <v>2655</v>
      </c>
      <c r="AE707" s="18">
        <v>1649</v>
      </c>
      <c r="AF707" s="18">
        <v>4990</v>
      </c>
      <c r="AG707" s="18">
        <v>6752</v>
      </c>
      <c r="AH707" s="18">
        <v>1434</v>
      </c>
      <c r="AI707" s="18">
        <v>1977</v>
      </c>
      <c r="AJ707" s="18">
        <v>7590</v>
      </c>
      <c r="AK707" s="18">
        <v>14966</v>
      </c>
      <c r="AL707" s="18">
        <v>5979</v>
      </c>
      <c r="AM707" s="18">
        <v>11479</v>
      </c>
      <c r="AN707" s="18">
        <v>16110</v>
      </c>
      <c r="AO707" s="18">
        <v>28512</v>
      </c>
      <c r="AP707" s="18">
        <v>2920</v>
      </c>
      <c r="AQ707" s="18">
        <v>3387</v>
      </c>
      <c r="AR707" s="18">
        <v>27361</v>
      </c>
      <c r="AS707" s="18">
        <v>5514</v>
      </c>
      <c r="AT707" s="18">
        <v>11462</v>
      </c>
      <c r="AU707" s="18">
        <v>7612</v>
      </c>
      <c r="AV707" s="18">
        <v>5516</v>
      </c>
      <c r="AW707" s="18">
        <v>16574</v>
      </c>
      <c r="AX707" s="18">
        <v>10721</v>
      </c>
      <c r="AY707" s="18">
        <v>864</v>
      </c>
      <c r="AZ707" s="18">
        <v>20964</v>
      </c>
      <c r="BA707" s="18">
        <v>24292</v>
      </c>
      <c r="BB707" s="18">
        <v>21978</v>
      </c>
      <c r="BC707" s="18">
        <v>20211</v>
      </c>
      <c r="BD707" s="18">
        <v>9534</v>
      </c>
      <c r="BE707" s="18">
        <v>1817</v>
      </c>
      <c r="BF707" s="18">
        <v>1154</v>
      </c>
      <c r="BG707" s="18">
        <v>1550</v>
      </c>
      <c r="BH707" s="18">
        <v>1297</v>
      </c>
      <c r="BI707" s="18">
        <v>2924</v>
      </c>
      <c r="BJ707" s="18">
        <v>17259</v>
      </c>
      <c r="BK707" s="18">
        <v>6113</v>
      </c>
      <c r="BL707" s="18">
        <v>14510</v>
      </c>
      <c r="BM707" s="18">
        <v>3873</v>
      </c>
      <c r="BN707" s="18">
        <v>19462</v>
      </c>
      <c r="BO707" s="18">
        <v>2862</v>
      </c>
      <c r="BP707" s="18">
        <v>15345</v>
      </c>
      <c r="BQ707" s="18">
        <v>3283</v>
      </c>
      <c r="BR707" s="18">
        <v>1249</v>
      </c>
      <c r="BS707" s="18">
        <v>17272</v>
      </c>
      <c r="BT707" s="18">
        <v>11061</v>
      </c>
      <c r="BU707" s="18">
        <v>44613</v>
      </c>
      <c r="BV707" s="18">
        <v>22632</v>
      </c>
      <c r="BW707" s="18">
        <v>16344</v>
      </c>
      <c r="BX707" s="18">
        <v>24276</v>
      </c>
      <c r="BY707" s="18">
        <v>6075</v>
      </c>
      <c r="BZ707" s="18">
        <v>9218</v>
      </c>
      <c r="CA707" s="18">
        <v>21130</v>
      </c>
      <c r="CB707" s="18">
        <v>13305</v>
      </c>
      <c r="CC707" s="18">
        <v>2417</v>
      </c>
      <c r="CD707" s="18">
        <v>4738</v>
      </c>
      <c r="CE707" s="18">
        <v>811</v>
      </c>
      <c r="CF707" s="18">
        <v>5674</v>
      </c>
      <c r="CG707" s="18">
        <v>85713</v>
      </c>
      <c r="CH707" s="18">
        <v>1227</v>
      </c>
      <c r="CI707" s="18">
        <v>9292</v>
      </c>
      <c r="CJ707" s="18">
        <v>1320</v>
      </c>
      <c r="CK707" s="18">
        <v>41973</v>
      </c>
      <c r="CL707" s="18">
        <v>4670</v>
      </c>
      <c r="CM707" s="18">
        <v>2658</v>
      </c>
      <c r="CN707" s="18">
        <v>978</v>
      </c>
      <c r="CO707" s="18">
        <v>12710</v>
      </c>
      <c r="CP707" s="18">
        <v>22999</v>
      </c>
      <c r="CQ707" s="18">
        <v>11705</v>
      </c>
      <c r="CR707" s="18">
        <v>3716</v>
      </c>
      <c r="CS707" s="18">
        <v>6221</v>
      </c>
      <c r="CT707" s="18">
        <v>2129</v>
      </c>
      <c r="CU707" s="18">
        <v>11823</v>
      </c>
      <c r="CV707" s="18">
        <v>10920</v>
      </c>
      <c r="CW707" s="18">
        <v>974</v>
      </c>
      <c r="CX707" s="18">
        <v>8996</v>
      </c>
      <c r="CY707" s="18">
        <v>975</v>
      </c>
      <c r="CZ707" s="18">
        <v>19571</v>
      </c>
      <c r="DA707" s="18">
        <v>4401</v>
      </c>
      <c r="DB707" s="18">
        <v>371</v>
      </c>
      <c r="DC707" s="18">
        <v>2596</v>
      </c>
      <c r="DD707" s="18">
        <v>4807</v>
      </c>
      <c r="DE707" s="18">
        <v>920</v>
      </c>
      <c r="DF707" s="18">
        <v>6792</v>
      </c>
      <c r="DG707" s="18">
        <v>6486</v>
      </c>
      <c r="DH707" s="18">
        <v>1254</v>
      </c>
      <c r="DI707" s="18">
        <v>3400</v>
      </c>
      <c r="DJ707" s="18">
        <v>4954</v>
      </c>
      <c r="DK707" s="18">
        <v>26460</v>
      </c>
      <c r="DL707" s="18">
        <v>45426</v>
      </c>
      <c r="DM707" s="18">
        <v>1024</v>
      </c>
      <c r="DN707" s="18">
        <v>20331</v>
      </c>
      <c r="DO707" s="18">
        <v>22696</v>
      </c>
      <c r="DP707" s="18">
        <v>2271</v>
      </c>
      <c r="DQ707" s="18">
        <v>7257</v>
      </c>
      <c r="DR707" s="18">
        <v>7184</v>
      </c>
      <c r="DS707" s="18">
        <v>4450</v>
      </c>
      <c r="DT707" s="18">
        <v>11165</v>
      </c>
      <c r="DU707" s="18">
        <v>18103</v>
      </c>
      <c r="DV707" s="18">
        <v>2315</v>
      </c>
      <c r="DW707" s="18">
        <v>13920</v>
      </c>
      <c r="DX707" s="18">
        <v>5470</v>
      </c>
      <c r="DY707" s="18">
        <v>2953</v>
      </c>
      <c r="DZ707" s="18">
        <v>328630</v>
      </c>
      <c r="EA707" s="18">
        <v>10669</v>
      </c>
      <c r="EB707" s="18">
        <v>19704</v>
      </c>
      <c r="EC707" s="18">
        <v>983</v>
      </c>
      <c r="ED707" s="18">
        <v>63407</v>
      </c>
      <c r="EE707" s="18">
        <v>2183</v>
      </c>
      <c r="EF707" s="18">
        <v>1792</v>
      </c>
      <c r="EG707" s="18">
        <v>17148</v>
      </c>
      <c r="EH707" s="18">
        <v>1605</v>
      </c>
      <c r="EI707" s="18">
        <v>5236</v>
      </c>
      <c r="EJ707" s="18">
        <v>16972</v>
      </c>
      <c r="EK707" s="18">
        <v>3490</v>
      </c>
      <c r="EL707" s="18">
        <v>13817</v>
      </c>
      <c r="EN707" s="18">
        <v>19336</v>
      </c>
      <c r="EO707" s="18">
        <v>25234</v>
      </c>
      <c r="EP707" s="18">
        <v>4494</v>
      </c>
      <c r="EQ707" s="18">
        <v>10690</v>
      </c>
      <c r="ER707" s="18">
        <v>4821</v>
      </c>
      <c r="ES707" s="18">
        <v>715</v>
      </c>
      <c r="ET707" s="18">
        <v>1933</v>
      </c>
      <c r="EU707" s="18">
        <v>3563</v>
      </c>
      <c r="EV707" s="18">
        <v>5357</v>
      </c>
      <c r="EW707" s="18">
        <v>8602</v>
      </c>
      <c r="EX707" s="18">
        <v>14587</v>
      </c>
      <c r="EY707" s="18">
        <v>4920</v>
      </c>
      <c r="EZ707" s="18">
        <v>7543</v>
      </c>
      <c r="FA707" s="18">
        <v>7782</v>
      </c>
      <c r="FB707" s="18">
        <v>1664</v>
      </c>
      <c r="FC707" s="18">
        <v>888</v>
      </c>
      <c r="FD707" s="18">
        <v>12000</v>
      </c>
      <c r="FE707" s="18">
        <v>10364</v>
      </c>
      <c r="FF707" s="18">
        <v>29613</v>
      </c>
      <c r="FG707" s="18">
        <v>5363</v>
      </c>
      <c r="FH707" s="18">
        <v>18354</v>
      </c>
      <c r="FI707" s="18">
        <v>1117</v>
      </c>
      <c r="FJ707" s="18">
        <v>3629</v>
      </c>
      <c r="FK707" s="18">
        <v>12168</v>
      </c>
      <c r="FL707" s="18">
        <v>10416</v>
      </c>
      <c r="FM707" s="18">
        <v>2735</v>
      </c>
      <c r="FN707" s="18">
        <v>2133</v>
      </c>
    </row>
    <row r="708" spans="1:170">
      <c r="A708" s="18">
        <v>1981</v>
      </c>
      <c r="B708" s="18">
        <v>2369</v>
      </c>
      <c r="C708" s="18">
        <v>4600</v>
      </c>
      <c r="D708" s="18">
        <v>4205</v>
      </c>
      <c r="F708" s="18">
        <v>13361</v>
      </c>
      <c r="G708" s="18">
        <v>5012</v>
      </c>
      <c r="H708" s="18">
        <v>26636</v>
      </c>
      <c r="I708" s="18">
        <v>23785</v>
      </c>
      <c r="J708" s="18">
        <v>9371</v>
      </c>
      <c r="K708" s="18">
        <v>912</v>
      </c>
      <c r="L708" s="18">
        <v>23423</v>
      </c>
      <c r="M708" s="18">
        <v>1417</v>
      </c>
      <c r="N708" s="18">
        <v>780</v>
      </c>
      <c r="O708" s="18">
        <v>1143</v>
      </c>
      <c r="P708" s="18">
        <v>10751</v>
      </c>
      <c r="Q708" s="18">
        <v>37579</v>
      </c>
      <c r="R708" s="18">
        <v>5239</v>
      </c>
      <c r="S708" s="18">
        <v>7712</v>
      </c>
      <c r="T708" s="18">
        <v>4285</v>
      </c>
      <c r="U708" s="18">
        <v>9986</v>
      </c>
      <c r="V708" s="18">
        <v>9652</v>
      </c>
      <c r="W708" s="18">
        <v>4027</v>
      </c>
      <c r="X708" s="18">
        <v>1210</v>
      </c>
      <c r="Y708" s="18">
        <v>27861</v>
      </c>
      <c r="Z708" s="18">
        <v>44227</v>
      </c>
      <c r="AA708" s="18">
        <v>8221</v>
      </c>
      <c r="AB708" s="18">
        <v>1565</v>
      </c>
      <c r="AC708" s="18">
        <v>4870</v>
      </c>
      <c r="AD708" s="18">
        <v>3010</v>
      </c>
      <c r="AE708" s="18">
        <v>1643</v>
      </c>
      <c r="AF708" s="18">
        <v>5882</v>
      </c>
      <c r="AG708" s="18">
        <v>6748</v>
      </c>
      <c r="AH708" s="18">
        <v>1455</v>
      </c>
      <c r="AI708" s="18">
        <v>2117</v>
      </c>
      <c r="AJ708" s="18">
        <v>7236</v>
      </c>
      <c r="AK708" s="18">
        <v>14835</v>
      </c>
      <c r="AL708" s="18">
        <v>6438</v>
      </c>
      <c r="AM708" s="18">
        <v>11697</v>
      </c>
      <c r="AN708" s="18">
        <v>16070</v>
      </c>
      <c r="AO708" s="18">
        <v>28581</v>
      </c>
      <c r="AP708" s="18">
        <v>2848</v>
      </c>
      <c r="AQ708" s="18">
        <v>3816</v>
      </c>
      <c r="AR708" s="18">
        <v>27125</v>
      </c>
      <c r="AS708" s="18">
        <v>5609</v>
      </c>
      <c r="AT708" s="18">
        <v>11386</v>
      </c>
      <c r="AU708" s="18">
        <v>7708</v>
      </c>
      <c r="AV708" s="18">
        <v>5533</v>
      </c>
      <c r="AW708" s="18">
        <v>16440</v>
      </c>
      <c r="AX708" s="18">
        <v>11030</v>
      </c>
      <c r="AY708" s="18">
        <v>844</v>
      </c>
      <c r="AZ708" s="18">
        <v>21264</v>
      </c>
      <c r="BA708" s="18">
        <v>24413</v>
      </c>
      <c r="BB708" s="18">
        <v>22561</v>
      </c>
      <c r="BC708" s="18">
        <v>19924</v>
      </c>
      <c r="BD708" s="18">
        <v>10017</v>
      </c>
      <c r="BE708" s="18">
        <v>1793</v>
      </c>
      <c r="BF708" s="18">
        <v>1137</v>
      </c>
      <c r="BG708" s="18">
        <v>1778</v>
      </c>
      <c r="BH708" s="18">
        <v>1261</v>
      </c>
      <c r="BI708" s="18">
        <v>2913</v>
      </c>
      <c r="BJ708" s="18">
        <v>17114</v>
      </c>
      <c r="BK708" s="18">
        <v>5991</v>
      </c>
      <c r="BL708" s="18">
        <v>15542</v>
      </c>
      <c r="BM708" s="18">
        <v>3814</v>
      </c>
      <c r="BN708" s="18">
        <v>19447</v>
      </c>
      <c r="BO708" s="18">
        <v>2725</v>
      </c>
      <c r="BP708" s="18">
        <v>15453</v>
      </c>
      <c r="BQ708" s="18">
        <v>3435</v>
      </c>
      <c r="BR708" s="18">
        <v>1300</v>
      </c>
      <c r="BS708" s="18">
        <v>17627</v>
      </c>
      <c r="BT708" s="18">
        <v>10279</v>
      </c>
      <c r="BU708" s="18">
        <v>35264</v>
      </c>
      <c r="BV708" s="18">
        <v>23329</v>
      </c>
      <c r="BW708" s="18">
        <v>16899</v>
      </c>
      <c r="BX708" s="18">
        <v>24369</v>
      </c>
      <c r="BY708" s="18">
        <v>6155</v>
      </c>
      <c r="BZ708" s="18">
        <v>9264</v>
      </c>
      <c r="CA708" s="18">
        <v>21644</v>
      </c>
      <c r="CB708" s="18">
        <v>12976</v>
      </c>
      <c r="CC708" s="18">
        <v>2377</v>
      </c>
      <c r="CD708" s="18">
        <v>4691</v>
      </c>
      <c r="CE708" s="18">
        <v>798</v>
      </c>
      <c r="CF708" s="18">
        <v>5933</v>
      </c>
      <c r="CG708" s="18">
        <v>66461</v>
      </c>
      <c r="CH708" s="18">
        <v>1397</v>
      </c>
      <c r="CI708" s="18">
        <v>9173</v>
      </c>
      <c r="CJ708" s="18">
        <v>1232</v>
      </c>
      <c r="CK708" s="18">
        <v>32460</v>
      </c>
      <c r="CL708" s="18">
        <v>4731</v>
      </c>
      <c r="CM708" s="18">
        <v>2779</v>
      </c>
      <c r="CN708" s="18">
        <v>962</v>
      </c>
      <c r="CO708" s="18">
        <v>13165</v>
      </c>
      <c r="CP708" s="18">
        <v>23169</v>
      </c>
      <c r="CQ708" s="18">
        <v>11902</v>
      </c>
      <c r="CR708" s="18">
        <v>3548</v>
      </c>
      <c r="CS708" s="18">
        <v>6537</v>
      </c>
      <c r="CT708" s="18">
        <v>1891</v>
      </c>
      <c r="CU708" s="18">
        <v>12547</v>
      </c>
      <c r="CV708" s="18">
        <v>10961</v>
      </c>
      <c r="CW708" s="18">
        <v>925</v>
      </c>
      <c r="CX708" s="18">
        <v>9302</v>
      </c>
      <c r="CY708" s="18">
        <v>1012</v>
      </c>
      <c r="CZ708" s="18">
        <v>18699</v>
      </c>
      <c r="DA708" s="18">
        <v>4660</v>
      </c>
      <c r="DB708" s="18">
        <v>370</v>
      </c>
      <c r="DC708" s="18">
        <v>2643</v>
      </c>
      <c r="DD708" s="18">
        <v>5010</v>
      </c>
      <c r="DE708" s="18">
        <v>846</v>
      </c>
      <c r="DF708" s="18">
        <v>7102</v>
      </c>
      <c r="DG708" s="18">
        <v>6463</v>
      </c>
      <c r="DH708" s="18">
        <v>1239</v>
      </c>
      <c r="DI708" s="18">
        <v>3033</v>
      </c>
      <c r="DJ708" s="18">
        <v>5047</v>
      </c>
      <c r="DK708" s="18">
        <v>26137</v>
      </c>
      <c r="DL708" s="18">
        <v>45707</v>
      </c>
      <c r="DM708" s="18">
        <v>1085</v>
      </c>
      <c r="DN708" s="18">
        <v>21216</v>
      </c>
      <c r="DO708" s="18">
        <v>25211</v>
      </c>
      <c r="DP708" s="18">
        <v>2363</v>
      </c>
      <c r="DQ708" s="18">
        <v>7749</v>
      </c>
      <c r="DR708" s="18">
        <v>7318</v>
      </c>
      <c r="DS708" s="18">
        <v>4489</v>
      </c>
      <c r="DT708" s="18">
        <v>10475</v>
      </c>
      <c r="DU708" s="18">
        <v>18131</v>
      </c>
      <c r="DV708" s="18">
        <v>2362</v>
      </c>
      <c r="DW708" s="18">
        <v>14042</v>
      </c>
      <c r="DX708" s="18">
        <v>5802</v>
      </c>
      <c r="DY708" s="18">
        <v>2711</v>
      </c>
      <c r="DZ708" s="18">
        <v>267331</v>
      </c>
      <c r="EA708" s="18">
        <v>10605</v>
      </c>
      <c r="EB708" s="18">
        <v>19817</v>
      </c>
      <c r="EC708" s="18">
        <v>1003</v>
      </c>
      <c r="ED708" s="18">
        <v>64386</v>
      </c>
      <c r="EE708" s="18">
        <v>2156</v>
      </c>
      <c r="EF708" s="18">
        <v>1722</v>
      </c>
      <c r="EG708" s="18">
        <v>18071</v>
      </c>
      <c r="EH708" s="18">
        <v>1636</v>
      </c>
      <c r="EI708" s="18">
        <v>4857</v>
      </c>
      <c r="EJ708" s="18">
        <v>17233</v>
      </c>
      <c r="EK708" s="18">
        <v>3053</v>
      </c>
      <c r="EL708" s="18">
        <v>13828</v>
      </c>
      <c r="EN708" s="18">
        <v>19133</v>
      </c>
      <c r="EO708" s="18">
        <v>25200</v>
      </c>
      <c r="EP708" s="18">
        <v>4653</v>
      </c>
      <c r="EQ708" s="18">
        <v>9866</v>
      </c>
      <c r="ER708" s="18">
        <v>5105</v>
      </c>
      <c r="ES708" s="18">
        <v>638</v>
      </c>
      <c r="ET708" s="18">
        <v>1751</v>
      </c>
      <c r="EU708" s="18">
        <v>3702</v>
      </c>
      <c r="EV708" s="18">
        <v>5241</v>
      </c>
      <c r="EW708" s="18">
        <v>8479</v>
      </c>
      <c r="EX708" s="18">
        <v>15003</v>
      </c>
      <c r="EY708" s="18">
        <v>5064</v>
      </c>
      <c r="EZ708" s="18">
        <v>7706</v>
      </c>
      <c r="FA708" s="18">
        <v>8120</v>
      </c>
      <c r="FB708" s="18">
        <v>1598</v>
      </c>
      <c r="FC708" s="18">
        <v>899</v>
      </c>
      <c r="FD708" s="18">
        <v>12323</v>
      </c>
      <c r="FE708" s="18">
        <v>10459</v>
      </c>
      <c r="FF708" s="18">
        <v>30056</v>
      </c>
      <c r="FG708" s="18">
        <v>5416</v>
      </c>
      <c r="FH708" s="18">
        <v>17768</v>
      </c>
      <c r="FI708" s="18">
        <v>1131</v>
      </c>
      <c r="FJ708" s="18">
        <v>3745</v>
      </c>
      <c r="FK708" s="18">
        <v>12250</v>
      </c>
      <c r="FL708" s="18">
        <v>10631</v>
      </c>
      <c r="FM708" s="18">
        <v>2812</v>
      </c>
      <c r="FN708" s="18">
        <v>2317</v>
      </c>
    </row>
    <row r="709" spans="1:170">
      <c r="A709" s="18">
        <v>1982</v>
      </c>
      <c r="B709" s="18">
        <v>2628</v>
      </c>
      <c r="C709" s="18">
        <v>4294</v>
      </c>
      <c r="D709" s="18">
        <v>4228</v>
      </c>
      <c r="F709" s="18">
        <v>12727</v>
      </c>
      <c r="G709" s="18">
        <v>5149</v>
      </c>
      <c r="H709" s="18">
        <v>26184</v>
      </c>
      <c r="I709" s="18">
        <v>24206</v>
      </c>
      <c r="J709" s="18">
        <v>9797</v>
      </c>
      <c r="K709" s="18">
        <v>887</v>
      </c>
      <c r="L709" s="18">
        <v>23744</v>
      </c>
      <c r="M709" s="18">
        <v>1523</v>
      </c>
      <c r="N709" s="18">
        <v>778</v>
      </c>
      <c r="O709" s="18">
        <v>1130</v>
      </c>
      <c r="P709" s="18">
        <v>11070</v>
      </c>
      <c r="Q709" s="18">
        <v>38462</v>
      </c>
      <c r="R709" s="18">
        <v>5301</v>
      </c>
      <c r="S709" s="18">
        <v>8004</v>
      </c>
      <c r="T709" s="18">
        <v>4027</v>
      </c>
      <c r="U709" s="18">
        <v>9829</v>
      </c>
      <c r="V709" s="18">
        <v>9139</v>
      </c>
      <c r="W709" s="18">
        <v>4205</v>
      </c>
      <c r="X709" s="18">
        <v>1199</v>
      </c>
      <c r="Y709" s="18">
        <v>26689</v>
      </c>
      <c r="Z709" s="18">
        <v>43303</v>
      </c>
      <c r="AA709" s="18">
        <v>6990</v>
      </c>
      <c r="AB709" s="18">
        <v>1697</v>
      </c>
      <c r="AC709" s="18">
        <v>4702</v>
      </c>
      <c r="AD709" s="18">
        <v>3156</v>
      </c>
      <c r="AE709" s="18">
        <v>1590</v>
      </c>
      <c r="AF709" s="18">
        <v>7068</v>
      </c>
      <c r="AG709" s="18">
        <v>6665</v>
      </c>
      <c r="AH709" s="18">
        <v>1512</v>
      </c>
      <c r="AI709" s="18">
        <v>2149</v>
      </c>
      <c r="AJ709" s="18">
        <v>6545</v>
      </c>
      <c r="AK709" s="18">
        <v>15085</v>
      </c>
      <c r="AL709" s="18">
        <v>6534</v>
      </c>
      <c r="AM709" s="18">
        <v>12305</v>
      </c>
      <c r="AN709" s="18">
        <v>15814</v>
      </c>
      <c r="AO709" s="18">
        <v>28361</v>
      </c>
      <c r="AP709" s="18">
        <v>2804</v>
      </c>
      <c r="AQ709" s="18">
        <v>3957</v>
      </c>
      <c r="AR709" s="18">
        <v>27964</v>
      </c>
      <c r="AS709" s="18">
        <v>5579</v>
      </c>
      <c r="AT709" s="18">
        <v>11737</v>
      </c>
      <c r="AU709" s="18">
        <v>7585</v>
      </c>
      <c r="AV709" s="18">
        <v>5924</v>
      </c>
      <c r="AW709" s="18">
        <v>16618</v>
      </c>
      <c r="AX709" s="18">
        <v>11351</v>
      </c>
      <c r="AY709" s="18">
        <v>820</v>
      </c>
      <c r="AZ709" s="18">
        <v>21831</v>
      </c>
      <c r="BA709" s="18">
        <v>24893</v>
      </c>
      <c r="BB709" s="18">
        <v>21183</v>
      </c>
      <c r="BC709" s="18">
        <v>20248</v>
      </c>
      <c r="BD709" s="18">
        <v>10523</v>
      </c>
      <c r="BE709" s="18">
        <v>1636</v>
      </c>
      <c r="BF709" s="18">
        <v>1133</v>
      </c>
      <c r="BG709" s="18">
        <v>1849</v>
      </c>
      <c r="BH709" s="18">
        <v>1284</v>
      </c>
      <c r="BI709" s="18">
        <v>2834</v>
      </c>
      <c r="BJ709" s="18">
        <v>17081</v>
      </c>
      <c r="BK709" s="18">
        <v>5652</v>
      </c>
      <c r="BL709" s="18">
        <v>15734</v>
      </c>
      <c r="BM709" s="18">
        <v>3631</v>
      </c>
      <c r="BN709" s="18">
        <v>19367</v>
      </c>
      <c r="BO709" s="18">
        <v>2574</v>
      </c>
      <c r="BP709" s="18">
        <v>16019</v>
      </c>
      <c r="BQ709" s="18">
        <v>3239</v>
      </c>
      <c r="BR709" s="18">
        <v>1312</v>
      </c>
      <c r="BS709" s="18">
        <v>17839</v>
      </c>
      <c r="BT709" s="18">
        <v>11413</v>
      </c>
      <c r="BU709" s="18">
        <v>33810</v>
      </c>
      <c r="BV709" s="18">
        <v>23507</v>
      </c>
      <c r="BW709" s="18">
        <v>16948</v>
      </c>
      <c r="BX709" s="18">
        <v>24466</v>
      </c>
      <c r="BY709" s="18">
        <v>6128</v>
      </c>
      <c r="BZ709" s="18">
        <v>9554</v>
      </c>
      <c r="CA709" s="18">
        <v>22154</v>
      </c>
      <c r="CB709" s="18">
        <v>12659</v>
      </c>
      <c r="CC709" s="18">
        <v>2424</v>
      </c>
      <c r="CD709" s="18">
        <v>4640</v>
      </c>
      <c r="CE709" s="18">
        <v>835</v>
      </c>
      <c r="CF709" s="18">
        <v>6285</v>
      </c>
      <c r="CG709" s="18">
        <v>56097</v>
      </c>
      <c r="CH709" s="18">
        <v>1463</v>
      </c>
      <c r="CI709" s="18">
        <v>5694</v>
      </c>
      <c r="CJ709" s="18">
        <v>1216</v>
      </c>
      <c r="CK709" s="18">
        <v>31986</v>
      </c>
      <c r="CL709" s="18">
        <v>4809</v>
      </c>
      <c r="CM709" s="18">
        <v>2871</v>
      </c>
      <c r="CN709" s="18">
        <v>970</v>
      </c>
      <c r="CO709" s="18">
        <v>13627</v>
      </c>
      <c r="CP709" s="18">
        <v>23049</v>
      </c>
      <c r="CQ709" s="18">
        <v>12089</v>
      </c>
      <c r="CR709" s="18">
        <v>3822</v>
      </c>
      <c r="CS709" s="18">
        <v>6871</v>
      </c>
      <c r="CT709" s="18">
        <v>1804</v>
      </c>
      <c r="CU709" s="18">
        <v>12193</v>
      </c>
      <c r="CV709" s="18">
        <v>11005</v>
      </c>
      <c r="CW709" s="18">
        <v>858</v>
      </c>
      <c r="CX709" s="18">
        <v>9606</v>
      </c>
      <c r="CY709" s="18">
        <v>1047</v>
      </c>
      <c r="CZ709" s="18">
        <v>19078</v>
      </c>
      <c r="DA709" s="18">
        <v>4934</v>
      </c>
      <c r="DB709" s="18">
        <v>353</v>
      </c>
      <c r="DC709" s="18">
        <v>2390</v>
      </c>
      <c r="DD709" s="18">
        <v>5216</v>
      </c>
      <c r="DE709" s="18">
        <v>828</v>
      </c>
      <c r="DF709" s="18">
        <v>7344</v>
      </c>
      <c r="DG709" s="18">
        <v>6250</v>
      </c>
      <c r="DH709" s="18">
        <v>1195</v>
      </c>
      <c r="DI709" s="18">
        <v>2917</v>
      </c>
      <c r="DJ709" s="18">
        <v>4876</v>
      </c>
      <c r="DK709" s="18">
        <v>25717</v>
      </c>
      <c r="DL709" s="18">
        <v>45634</v>
      </c>
      <c r="DM709" s="18">
        <v>1100</v>
      </c>
      <c r="DN709" s="18">
        <v>21401</v>
      </c>
      <c r="DO709" s="18">
        <v>26755</v>
      </c>
      <c r="DP709" s="18">
        <v>2457</v>
      </c>
      <c r="DQ709" s="18">
        <v>7888</v>
      </c>
      <c r="DR709" s="18">
        <v>7158</v>
      </c>
      <c r="DS709" s="18">
        <v>4535</v>
      </c>
      <c r="DT709" s="18">
        <v>10287</v>
      </c>
      <c r="DU709" s="18">
        <v>17366</v>
      </c>
      <c r="DV709" s="18">
        <v>2412</v>
      </c>
      <c r="DW709" s="18">
        <v>14328</v>
      </c>
      <c r="DX709" s="18">
        <v>5595</v>
      </c>
      <c r="DY709" s="18">
        <v>2867</v>
      </c>
      <c r="DZ709" s="18">
        <v>208132</v>
      </c>
      <c r="EA709" s="18">
        <v>10973</v>
      </c>
      <c r="EB709" s="18">
        <v>19807</v>
      </c>
      <c r="EC709" s="18">
        <v>988</v>
      </c>
      <c r="ED709" s="18">
        <v>61803</v>
      </c>
      <c r="EE709" s="18">
        <v>2350</v>
      </c>
      <c r="EF709" s="18">
        <v>1921</v>
      </c>
      <c r="EG709" s="18">
        <v>18516</v>
      </c>
      <c r="EH709" s="18">
        <v>1631</v>
      </c>
      <c r="EI709" s="18">
        <v>4625</v>
      </c>
      <c r="EJ709" s="18">
        <v>17328</v>
      </c>
      <c r="EK709" s="18">
        <v>3090</v>
      </c>
      <c r="EL709" s="18">
        <v>14051</v>
      </c>
      <c r="EN709" s="18">
        <v>18773</v>
      </c>
      <c r="EO709" s="18">
        <v>25439</v>
      </c>
      <c r="EP709" s="18">
        <v>4586</v>
      </c>
      <c r="EQ709" s="18">
        <v>9630</v>
      </c>
      <c r="ER709" s="18">
        <v>5027</v>
      </c>
      <c r="ES709" s="18">
        <v>642</v>
      </c>
      <c r="ET709" s="18">
        <v>1628</v>
      </c>
      <c r="EU709" s="18">
        <v>3829</v>
      </c>
      <c r="EV709" s="18">
        <v>5126</v>
      </c>
      <c r="EW709" s="18">
        <v>8362</v>
      </c>
      <c r="EX709" s="18">
        <v>13874</v>
      </c>
      <c r="EY709" s="18">
        <v>4943</v>
      </c>
      <c r="EZ709" s="18">
        <v>7930</v>
      </c>
      <c r="FA709" s="18">
        <v>8271</v>
      </c>
      <c r="FB709" s="18">
        <v>1573</v>
      </c>
      <c r="FC709" s="18">
        <v>947</v>
      </c>
      <c r="FD709" s="18">
        <v>12662</v>
      </c>
      <c r="FE709" s="18">
        <v>9414</v>
      </c>
      <c r="FF709" s="18">
        <v>29211</v>
      </c>
      <c r="FG709" s="18">
        <v>5465</v>
      </c>
      <c r="FH709" s="18">
        <v>17399</v>
      </c>
      <c r="FI709" s="18">
        <v>1196</v>
      </c>
      <c r="FJ709" s="18">
        <v>3702</v>
      </c>
      <c r="FK709" s="18">
        <v>12220</v>
      </c>
      <c r="FL709" s="18">
        <v>10257</v>
      </c>
      <c r="FM709" s="18">
        <v>2635</v>
      </c>
      <c r="FN709" s="18">
        <v>2313</v>
      </c>
    </row>
    <row r="710" spans="1:170">
      <c r="A710" s="18">
        <v>1983</v>
      </c>
      <c r="B710" s="18">
        <v>2789</v>
      </c>
      <c r="C710" s="18">
        <v>4026</v>
      </c>
      <c r="D710" s="18">
        <v>4252</v>
      </c>
      <c r="F710" s="18">
        <v>12976</v>
      </c>
      <c r="G710" s="18">
        <v>5178</v>
      </c>
      <c r="H710" s="18">
        <v>25870</v>
      </c>
      <c r="I710" s="18">
        <v>24957</v>
      </c>
      <c r="J710" s="18">
        <v>10020</v>
      </c>
      <c r="K710" s="18">
        <v>891</v>
      </c>
      <c r="L710" s="18">
        <v>23743</v>
      </c>
      <c r="M710" s="18">
        <v>1413</v>
      </c>
      <c r="N710" s="18">
        <v>750</v>
      </c>
      <c r="O710" s="18">
        <v>1159</v>
      </c>
      <c r="P710" s="18">
        <v>10839</v>
      </c>
      <c r="Q710" s="18">
        <v>39571</v>
      </c>
      <c r="R710" s="18">
        <v>5247</v>
      </c>
      <c r="S710" s="18">
        <v>8357</v>
      </c>
      <c r="T710" s="18">
        <v>3784</v>
      </c>
      <c r="U710" s="18">
        <v>9332</v>
      </c>
      <c r="V710" s="18">
        <v>9135</v>
      </c>
      <c r="W710" s="18">
        <v>4537</v>
      </c>
      <c r="X710" s="18">
        <v>1097</v>
      </c>
      <c r="Y710" s="18">
        <v>27191</v>
      </c>
      <c r="Z710" s="18">
        <v>43302</v>
      </c>
      <c r="AA710" s="18">
        <v>6687</v>
      </c>
      <c r="AB710" s="18">
        <v>1776</v>
      </c>
      <c r="AC710" s="18">
        <v>4356</v>
      </c>
      <c r="AD710" s="18">
        <v>3278</v>
      </c>
      <c r="AE710" s="18">
        <v>1572</v>
      </c>
      <c r="AF710" s="18">
        <v>7259</v>
      </c>
      <c r="AG710" s="18">
        <v>6622</v>
      </c>
      <c r="AH710" s="18">
        <v>1547</v>
      </c>
      <c r="AI710" s="18">
        <v>2322</v>
      </c>
      <c r="AJ710" s="18">
        <v>6538</v>
      </c>
      <c r="AK710" s="18">
        <v>15275</v>
      </c>
      <c r="AL710" s="18">
        <v>6852</v>
      </c>
      <c r="AM710" s="18">
        <v>12806</v>
      </c>
      <c r="AN710" s="18">
        <v>16065</v>
      </c>
      <c r="AO710" s="18">
        <v>28946</v>
      </c>
      <c r="AP710" s="18">
        <v>2732</v>
      </c>
      <c r="AQ710" s="18">
        <v>4038</v>
      </c>
      <c r="AR710" s="18">
        <v>28688</v>
      </c>
      <c r="AS710" s="18">
        <v>5696</v>
      </c>
      <c r="AT710" s="18">
        <v>11959</v>
      </c>
      <c r="AU710" s="18">
        <v>7230</v>
      </c>
      <c r="AV710" s="18">
        <v>6189</v>
      </c>
      <c r="AW710" s="18">
        <v>16846</v>
      </c>
      <c r="AX710" s="18">
        <v>11659</v>
      </c>
      <c r="AY710" s="18">
        <v>836</v>
      </c>
      <c r="AZ710" s="18">
        <v>22288</v>
      </c>
      <c r="BA710" s="18">
        <v>25080</v>
      </c>
      <c r="BB710" s="18">
        <v>21660</v>
      </c>
      <c r="BC710" s="18">
        <v>20951</v>
      </c>
      <c r="BD710" s="18">
        <v>11089</v>
      </c>
      <c r="BE710" s="18">
        <v>1465</v>
      </c>
      <c r="BF710" s="18">
        <v>1124</v>
      </c>
      <c r="BG710" s="18">
        <v>1734</v>
      </c>
      <c r="BH710" s="18">
        <v>1212</v>
      </c>
      <c r="BI710" s="18">
        <v>2836</v>
      </c>
      <c r="BJ710" s="18">
        <v>17056</v>
      </c>
      <c r="BK710" s="18">
        <v>5349</v>
      </c>
      <c r="BL710" s="18">
        <v>16433</v>
      </c>
      <c r="BM710" s="18">
        <v>3478</v>
      </c>
      <c r="BN710" s="18">
        <v>18979</v>
      </c>
      <c r="BO710" s="18">
        <v>2546</v>
      </c>
      <c r="BP710" s="18">
        <v>15878</v>
      </c>
      <c r="BQ710" s="18">
        <v>3297</v>
      </c>
      <c r="BR710" s="18">
        <v>1388</v>
      </c>
      <c r="BS710" s="18">
        <v>17675</v>
      </c>
      <c r="BT710" s="18">
        <v>12414</v>
      </c>
      <c r="BU710" s="18">
        <v>29861</v>
      </c>
      <c r="BV710" s="18">
        <v>22703</v>
      </c>
      <c r="BW710" s="18">
        <v>17238</v>
      </c>
      <c r="BX710" s="18">
        <v>24723</v>
      </c>
      <c r="BY710" s="18">
        <v>6248</v>
      </c>
      <c r="BZ710" s="18">
        <v>9375</v>
      </c>
      <c r="CA710" s="18">
        <v>22514</v>
      </c>
      <c r="CB710" s="18">
        <v>13121</v>
      </c>
      <c r="CC710" s="18">
        <v>2348</v>
      </c>
      <c r="CD710" s="18">
        <v>4855</v>
      </c>
      <c r="CE710" s="18">
        <v>867</v>
      </c>
      <c r="CF710" s="18">
        <v>6905</v>
      </c>
      <c r="CG710" s="18">
        <v>57909</v>
      </c>
      <c r="CH710" s="18">
        <v>1495</v>
      </c>
      <c r="CI710" s="18">
        <v>6860</v>
      </c>
      <c r="CJ710" s="18">
        <v>1139</v>
      </c>
      <c r="CK710" s="18">
        <v>29948</v>
      </c>
      <c r="CL710" s="18">
        <v>5009</v>
      </c>
      <c r="CM710" s="18">
        <v>2979</v>
      </c>
      <c r="CN710" s="18">
        <v>961</v>
      </c>
      <c r="CO710" s="18">
        <v>13691</v>
      </c>
      <c r="CP710" s="18">
        <v>23725</v>
      </c>
      <c r="CQ710" s="18">
        <v>12248</v>
      </c>
      <c r="CR710" s="18">
        <v>3699</v>
      </c>
      <c r="CS710" s="18">
        <v>7112</v>
      </c>
      <c r="CT710" s="18">
        <v>1768</v>
      </c>
      <c r="CU710" s="18">
        <v>11498</v>
      </c>
      <c r="CV710" s="18">
        <v>10730</v>
      </c>
      <c r="CW710" s="18">
        <v>880</v>
      </c>
      <c r="CX710" s="18">
        <v>9666</v>
      </c>
      <c r="CY710" s="18">
        <v>1071</v>
      </c>
      <c r="CZ710" s="18">
        <v>18634</v>
      </c>
      <c r="DA710" s="18">
        <v>5100</v>
      </c>
      <c r="DB710" s="18">
        <v>323</v>
      </c>
      <c r="DC710" s="18">
        <v>2396</v>
      </c>
      <c r="DD710" s="18">
        <v>5183</v>
      </c>
      <c r="DE710" s="18">
        <v>836</v>
      </c>
      <c r="DF710" s="18">
        <v>7607</v>
      </c>
      <c r="DG710" s="18">
        <v>5911</v>
      </c>
      <c r="DH710" s="18">
        <v>1145</v>
      </c>
      <c r="DI710" s="18">
        <v>2664</v>
      </c>
      <c r="DJ710" s="18">
        <v>4987</v>
      </c>
      <c r="DK710" s="18">
        <v>26062</v>
      </c>
      <c r="DL710" s="18">
        <v>47112</v>
      </c>
      <c r="DM710" s="18">
        <v>1042</v>
      </c>
      <c r="DN710" s="18">
        <v>21711</v>
      </c>
      <c r="DO710" s="18">
        <v>29799</v>
      </c>
      <c r="DP710" s="18">
        <v>2549</v>
      </c>
      <c r="DQ710" s="18">
        <v>7613</v>
      </c>
      <c r="DR710" s="18">
        <v>6057</v>
      </c>
      <c r="DS710" s="18">
        <v>4509</v>
      </c>
      <c r="DT710" s="18">
        <v>10694</v>
      </c>
      <c r="DU710" s="18">
        <v>17251</v>
      </c>
      <c r="DV710" s="18">
        <v>2462</v>
      </c>
      <c r="DW710" s="18">
        <v>14284</v>
      </c>
      <c r="DX710" s="18">
        <v>5279</v>
      </c>
      <c r="DY710" s="18">
        <v>2667</v>
      </c>
      <c r="DZ710" s="18">
        <v>165863</v>
      </c>
      <c r="EA710" s="18">
        <v>11601</v>
      </c>
      <c r="EB710" s="18">
        <v>20054</v>
      </c>
      <c r="EC710" s="18">
        <v>1012</v>
      </c>
      <c r="ED710" s="18">
        <v>52116</v>
      </c>
      <c r="EE710" s="18">
        <v>2246</v>
      </c>
      <c r="EF710" s="18">
        <v>1908</v>
      </c>
      <c r="EG710" s="18">
        <v>19818</v>
      </c>
      <c r="EH710" s="18">
        <v>1595</v>
      </c>
      <c r="EI710" s="18">
        <v>4613</v>
      </c>
      <c r="EJ710" s="18">
        <v>16945</v>
      </c>
      <c r="EK710" s="18">
        <v>2914</v>
      </c>
      <c r="EL710" s="18">
        <v>14376</v>
      </c>
      <c r="EN710" s="18">
        <v>18695</v>
      </c>
      <c r="EO710" s="18">
        <v>25873</v>
      </c>
      <c r="EP710" s="18">
        <v>4407</v>
      </c>
      <c r="EQ710" s="18">
        <v>9385</v>
      </c>
      <c r="ER710" s="18">
        <v>4917</v>
      </c>
      <c r="ES710" s="18">
        <v>707</v>
      </c>
      <c r="ET710" s="18">
        <v>1491</v>
      </c>
      <c r="EU710" s="18">
        <v>3972</v>
      </c>
      <c r="EV710" s="18">
        <v>5172</v>
      </c>
      <c r="EW710" s="18">
        <v>8312</v>
      </c>
      <c r="EX710" s="18">
        <v>12553</v>
      </c>
      <c r="EY710" s="18">
        <v>5080</v>
      </c>
      <c r="EZ710" s="18">
        <v>8064</v>
      </c>
      <c r="FA710" s="18">
        <v>8845</v>
      </c>
      <c r="FB710" s="18">
        <v>1520</v>
      </c>
      <c r="FC710" s="18">
        <v>988</v>
      </c>
      <c r="FD710" s="18">
        <v>13162</v>
      </c>
      <c r="FE710" s="18">
        <v>8795</v>
      </c>
      <c r="FF710" s="18">
        <v>30159</v>
      </c>
      <c r="FG710" s="18">
        <v>5521</v>
      </c>
      <c r="FH710" s="18">
        <v>15967</v>
      </c>
      <c r="FI710" s="18">
        <v>1234</v>
      </c>
      <c r="FJ710" s="18">
        <v>3804</v>
      </c>
      <c r="FK710" s="18">
        <v>12009</v>
      </c>
      <c r="FL710" s="18">
        <v>9756</v>
      </c>
      <c r="FM710" s="18">
        <v>2487</v>
      </c>
      <c r="FN710" s="18">
        <v>2263</v>
      </c>
    </row>
    <row r="711" spans="1:170">
      <c r="A711" s="18">
        <v>1984</v>
      </c>
      <c r="B711" s="18">
        <v>2766</v>
      </c>
      <c r="C711" s="18">
        <v>3937</v>
      </c>
      <c r="D711" s="18">
        <v>4277</v>
      </c>
      <c r="F711" s="18">
        <v>13044</v>
      </c>
      <c r="G711" s="18">
        <v>5343</v>
      </c>
      <c r="H711" s="18">
        <v>27366</v>
      </c>
      <c r="I711" s="18">
        <v>25035</v>
      </c>
      <c r="J711" s="18">
        <v>10459</v>
      </c>
      <c r="K711" s="18">
        <v>870</v>
      </c>
      <c r="L711" s="18">
        <v>24332</v>
      </c>
      <c r="M711" s="18">
        <v>1479</v>
      </c>
      <c r="N711" s="18">
        <v>743</v>
      </c>
      <c r="O711" s="18">
        <v>1194</v>
      </c>
      <c r="P711" s="18">
        <v>11175</v>
      </c>
      <c r="Q711" s="18">
        <v>39701</v>
      </c>
      <c r="R711" s="18">
        <v>5301</v>
      </c>
      <c r="S711" s="18">
        <v>8584</v>
      </c>
      <c r="T711" s="18">
        <v>3758</v>
      </c>
      <c r="U711" s="18">
        <v>9636</v>
      </c>
      <c r="V711" s="18">
        <v>9417</v>
      </c>
      <c r="W711" s="18">
        <v>4978</v>
      </c>
      <c r="X711" s="18">
        <v>1138</v>
      </c>
      <c r="Y711" s="18">
        <v>28476</v>
      </c>
      <c r="Z711" s="18">
        <v>44417</v>
      </c>
      <c r="AA711" s="18">
        <v>6970</v>
      </c>
      <c r="AB711" s="18">
        <v>1949</v>
      </c>
      <c r="AC711" s="18">
        <v>4061</v>
      </c>
      <c r="AD711" s="18">
        <v>3425</v>
      </c>
      <c r="AE711" s="18">
        <v>1613</v>
      </c>
      <c r="AF711" s="18">
        <v>7569</v>
      </c>
      <c r="AG711" s="18">
        <v>6707</v>
      </c>
      <c r="AH711" s="18">
        <v>1572</v>
      </c>
      <c r="AI711" s="18">
        <v>2377</v>
      </c>
      <c r="AJ711" s="18">
        <v>6850</v>
      </c>
      <c r="AK711" s="18">
        <v>15598</v>
      </c>
      <c r="AL711" s="18">
        <v>7356</v>
      </c>
      <c r="AM711" s="18">
        <v>13759</v>
      </c>
      <c r="AN711" s="18">
        <v>16421</v>
      </c>
      <c r="AO711" s="18">
        <v>29863</v>
      </c>
      <c r="AP711" s="18">
        <v>2714</v>
      </c>
      <c r="AQ711" s="18">
        <v>4277</v>
      </c>
      <c r="AR711" s="18">
        <v>29963</v>
      </c>
      <c r="AS711" s="18">
        <v>5587</v>
      </c>
      <c r="AT711" s="18">
        <v>12230</v>
      </c>
      <c r="AU711" s="18">
        <v>7328</v>
      </c>
      <c r="AV711" s="18">
        <v>6370</v>
      </c>
      <c r="AW711" s="18">
        <v>16928</v>
      </c>
      <c r="AX711" s="18">
        <v>11873</v>
      </c>
      <c r="AY711" s="18">
        <v>800</v>
      </c>
      <c r="AZ711" s="18">
        <v>22838</v>
      </c>
      <c r="BA711" s="18">
        <v>25305</v>
      </c>
      <c r="BB711" s="18">
        <v>22527</v>
      </c>
      <c r="BC711" s="18">
        <v>21444</v>
      </c>
      <c r="BD711" s="18">
        <v>11898</v>
      </c>
      <c r="BE711" s="18">
        <v>1508</v>
      </c>
      <c r="BF711" s="18">
        <v>1090</v>
      </c>
      <c r="BG711" s="18">
        <v>1710</v>
      </c>
      <c r="BH711" s="18">
        <v>1250</v>
      </c>
      <c r="BI711" s="18">
        <v>2728</v>
      </c>
      <c r="BJ711" s="18">
        <v>17443</v>
      </c>
      <c r="BK711" s="18">
        <v>5237</v>
      </c>
      <c r="BL711" s="18">
        <v>17871</v>
      </c>
      <c r="BM711" s="18">
        <v>3502</v>
      </c>
      <c r="BN711" s="18">
        <v>19340</v>
      </c>
      <c r="BO711" s="18">
        <v>2501</v>
      </c>
      <c r="BP711" s="18">
        <v>16326</v>
      </c>
      <c r="BQ711" s="18">
        <v>3451</v>
      </c>
      <c r="BR711" s="18">
        <v>1410</v>
      </c>
      <c r="BS711" s="18">
        <v>18313</v>
      </c>
      <c r="BT711" s="18">
        <v>12139</v>
      </c>
      <c r="BU711" s="18">
        <v>28931</v>
      </c>
      <c r="BV711" s="18">
        <v>23397</v>
      </c>
      <c r="BW711" s="18">
        <v>17087</v>
      </c>
      <c r="BX711" s="18">
        <v>25328</v>
      </c>
      <c r="BY711" s="18">
        <v>6178</v>
      </c>
      <c r="BZ711" s="18">
        <v>9808</v>
      </c>
      <c r="CA711" s="18">
        <v>23247</v>
      </c>
      <c r="CB711" s="18">
        <v>12919</v>
      </c>
      <c r="CC711" s="18">
        <v>2301</v>
      </c>
      <c r="CD711" s="18">
        <v>4823</v>
      </c>
      <c r="CE711" s="18">
        <v>906</v>
      </c>
      <c r="CF711" s="18">
        <v>7412</v>
      </c>
      <c r="CG711" s="18">
        <v>58283</v>
      </c>
      <c r="CH711" s="18">
        <v>1566</v>
      </c>
      <c r="CI711" s="18">
        <v>9734</v>
      </c>
      <c r="CJ711" s="18">
        <v>1098</v>
      </c>
      <c r="CK711" s="18">
        <v>27347</v>
      </c>
      <c r="CL711" s="18">
        <v>5277</v>
      </c>
      <c r="CM711" s="18">
        <v>3087</v>
      </c>
      <c r="CN711" s="18">
        <v>979</v>
      </c>
      <c r="CO711" s="18">
        <v>13769</v>
      </c>
      <c r="CP711" s="18">
        <v>25168</v>
      </c>
      <c r="CQ711" s="18">
        <v>12509</v>
      </c>
      <c r="CR711" s="18">
        <v>3751</v>
      </c>
      <c r="CS711" s="18">
        <v>7200</v>
      </c>
      <c r="CT711" s="18">
        <v>1654</v>
      </c>
      <c r="CU711" s="18">
        <v>11643</v>
      </c>
      <c r="CV711" s="18">
        <v>11039</v>
      </c>
      <c r="CW711" s="18">
        <v>903</v>
      </c>
      <c r="CX711" s="18">
        <v>9879</v>
      </c>
      <c r="CY711" s="18">
        <v>1103</v>
      </c>
      <c r="CZ711" s="18">
        <v>19170</v>
      </c>
      <c r="DA711" s="18">
        <v>5276</v>
      </c>
      <c r="DB711" s="18">
        <v>311</v>
      </c>
      <c r="DC711" s="18">
        <v>2293</v>
      </c>
      <c r="DD711" s="18">
        <v>5378</v>
      </c>
      <c r="DE711" s="18">
        <v>847</v>
      </c>
      <c r="DF711" s="18">
        <v>8000</v>
      </c>
      <c r="DG711" s="18">
        <v>5709</v>
      </c>
      <c r="DH711" s="18">
        <v>929</v>
      </c>
      <c r="DI711" s="18">
        <v>2497</v>
      </c>
      <c r="DJ711" s="18">
        <v>4798</v>
      </c>
      <c r="DK711" s="18">
        <v>26811</v>
      </c>
      <c r="DL711" s="18">
        <v>49754</v>
      </c>
      <c r="DM711" s="18">
        <v>1116</v>
      </c>
      <c r="DN711" s="18">
        <v>22504</v>
      </c>
      <c r="DO711" s="18">
        <v>33309</v>
      </c>
      <c r="DP711" s="18">
        <v>2586</v>
      </c>
      <c r="DQ711" s="18">
        <v>7621</v>
      </c>
      <c r="DR711" s="18">
        <v>6195</v>
      </c>
      <c r="DS711" s="18">
        <v>4077</v>
      </c>
      <c r="DT711" s="18">
        <v>10991</v>
      </c>
      <c r="DU711" s="18">
        <v>18326</v>
      </c>
      <c r="DV711" s="18">
        <v>2513</v>
      </c>
      <c r="DW711" s="18">
        <v>13997</v>
      </c>
      <c r="DX711" s="18">
        <v>5289</v>
      </c>
      <c r="DY711" s="18">
        <v>2709</v>
      </c>
      <c r="DZ711" s="18">
        <v>145854</v>
      </c>
      <c r="EA711" s="18">
        <v>12251</v>
      </c>
      <c r="EB711" s="18">
        <v>19986</v>
      </c>
      <c r="EC711" s="18">
        <v>939</v>
      </c>
      <c r="ED711" s="18">
        <v>49187</v>
      </c>
      <c r="EE711" s="18">
        <v>2065</v>
      </c>
      <c r="EF711" s="18">
        <v>1763</v>
      </c>
      <c r="EG711" s="18">
        <v>21138</v>
      </c>
      <c r="EH711" s="18">
        <v>1629</v>
      </c>
      <c r="EI711" s="18">
        <v>4650</v>
      </c>
      <c r="EJ711" s="18">
        <v>17197</v>
      </c>
      <c r="EK711" s="18">
        <v>2685</v>
      </c>
      <c r="EL711" s="18">
        <v>14423</v>
      </c>
      <c r="EN711" s="18">
        <v>18878</v>
      </c>
      <c r="EO711" s="18">
        <v>26876</v>
      </c>
      <c r="EP711" s="18">
        <v>4362</v>
      </c>
      <c r="EQ711" s="18">
        <v>10037</v>
      </c>
      <c r="ER711" s="18">
        <v>4551</v>
      </c>
      <c r="ES711" s="18">
        <v>735</v>
      </c>
      <c r="ET711" s="18">
        <v>1524</v>
      </c>
      <c r="EU711" s="18">
        <v>4130</v>
      </c>
      <c r="EV711" s="18">
        <v>5100</v>
      </c>
      <c r="EW711" s="18">
        <v>8030</v>
      </c>
      <c r="EX711" s="18">
        <v>13070</v>
      </c>
      <c r="EY711" s="18">
        <v>5127</v>
      </c>
      <c r="EZ711" s="18">
        <v>8371</v>
      </c>
      <c r="FA711" s="18">
        <v>9648</v>
      </c>
      <c r="FB711" s="18">
        <v>1513</v>
      </c>
      <c r="FC711" s="18">
        <v>875</v>
      </c>
      <c r="FD711" s="18">
        <v>13430</v>
      </c>
      <c r="FE711" s="18">
        <v>8653</v>
      </c>
      <c r="FF711" s="18">
        <v>32076</v>
      </c>
      <c r="FG711" s="18">
        <v>5173</v>
      </c>
      <c r="FH711" s="18">
        <v>15338</v>
      </c>
      <c r="FI711" s="18">
        <v>1314</v>
      </c>
      <c r="FJ711" s="18">
        <v>3838</v>
      </c>
      <c r="FK711" s="18">
        <v>12158</v>
      </c>
      <c r="FL711" s="18">
        <v>9932</v>
      </c>
      <c r="FM711" s="18">
        <v>2393</v>
      </c>
      <c r="FN711" s="18">
        <v>2135</v>
      </c>
    </row>
    <row r="712" spans="1:170">
      <c r="A712" s="18">
        <v>1985</v>
      </c>
      <c r="B712" s="18">
        <v>2700</v>
      </c>
      <c r="C712" s="18">
        <v>3882</v>
      </c>
      <c r="D712" s="18">
        <v>4299</v>
      </c>
      <c r="F712" s="18">
        <v>12006</v>
      </c>
      <c r="G712" s="18">
        <v>5504</v>
      </c>
      <c r="H712" s="18">
        <v>28413</v>
      </c>
      <c r="I712" s="18">
        <v>25578</v>
      </c>
      <c r="J712" s="18">
        <v>10707</v>
      </c>
      <c r="K712" s="18">
        <v>951</v>
      </c>
      <c r="L712" s="18">
        <v>24569</v>
      </c>
      <c r="M712" s="18">
        <v>1542</v>
      </c>
      <c r="N712" s="18">
        <v>818</v>
      </c>
      <c r="O712" s="18">
        <v>1203</v>
      </c>
      <c r="P712" s="18">
        <v>10820</v>
      </c>
      <c r="Q712" s="18">
        <v>38110</v>
      </c>
      <c r="R712" s="18">
        <v>5327</v>
      </c>
      <c r="S712" s="18">
        <v>8617</v>
      </c>
      <c r="T712" s="18">
        <v>3668</v>
      </c>
      <c r="U712" s="18">
        <v>10185</v>
      </c>
      <c r="V712" s="18">
        <v>9479</v>
      </c>
      <c r="W712" s="18">
        <v>5259</v>
      </c>
      <c r="X712" s="18">
        <v>1139</v>
      </c>
      <c r="Y712" s="18">
        <v>29738</v>
      </c>
      <c r="Z712" s="18">
        <v>45697</v>
      </c>
      <c r="AA712" s="18">
        <v>6998</v>
      </c>
      <c r="AB712" s="18">
        <v>2089</v>
      </c>
      <c r="AC712" s="18">
        <v>4109</v>
      </c>
      <c r="AD712" s="18">
        <v>3613</v>
      </c>
      <c r="AE712" s="18">
        <v>1572</v>
      </c>
      <c r="AF712" s="18">
        <v>7276</v>
      </c>
      <c r="AG712" s="18">
        <v>6775</v>
      </c>
      <c r="AH712" s="18">
        <v>1565</v>
      </c>
      <c r="AI712" s="18">
        <v>2547</v>
      </c>
      <c r="AJ712" s="18">
        <v>6709</v>
      </c>
      <c r="AK712" s="18">
        <v>15688</v>
      </c>
      <c r="AL712" s="18">
        <v>7455</v>
      </c>
      <c r="AM712" s="18">
        <v>14240</v>
      </c>
      <c r="AN712" s="18">
        <v>16789</v>
      </c>
      <c r="AO712" s="18">
        <v>30584</v>
      </c>
      <c r="AP712" s="18">
        <v>2655</v>
      </c>
      <c r="AQ712" s="18">
        <v>4385</v>
      </c>
      <c r="AR712" s="18">
        <v>31236</v>
      </c>
      <c r="AS712" s="18">
        <v>5328</v>
      </c>
      <c r="AT712" s="18">
        <v>12477</v>
      </c>
      <c r="AU712" s="18">
        <v>7440</v>
      </c>
      <c r="AV712" s="18">
        <v>6586</v>
      </c>
      <c r="AW712" s="18">
        <v>17381</v>
      </c>
      <c r="AX712" s="18">
        <v>11788</v>
      </c>
      <c r="AY712" s="18">
        <v>735</v>
      </c>
      <c r="AZ712" s="18">
        <v>23511</v>
      </c>
      <c r="BA712" s="18">
        <v>25549</v>
      </c>
      <c r="BB712" s="18">
        <v>21268</v>
      </c>
      <c r="BC712" s="18">
        <v>22139</v>
      </c>
      <c r="BD712" s="18">
        <v>12570</v>
      </c>
      <c r="BE712" s="18">
        <v>1537</v>
      </c>
      <c r="BF712" s="18">
        <v>1084</v>
      </c>
      <c r="BG712" s="18">
        <v>1696</v>
      </c>
      <c r="BH712" s="18">
        <v>1274</v>
      </c>
      <c r="BI712" s="18">
        <v>2980</v>
      </c>
      <c r="BJ712" s="18">
        <v>17921</v>
      </c>
      <c r="BK712" s="18">
        <v>5067</v>
      </c>
      <c r="BL712" s="18">
        <v>17735</v>
      </c>
      <c r="BM712" s="18">
        <v>3520</v>
      </c>
      <c r="BN712" s="18">
        <v>19290</v>
      </c>
      <c r="BO712" s="18">
        <v>2463</v>
      </c>
      <c r="BP712" s="18">
        <v>15954</v>
      </c>
      <c r="BQ712" s="18">
        <v>3461</v>
      </c>
      <c r="BR712" s="18">
        <v>1436</v>
      </c>
      <c r="BS712" s="18">
        <v>18820</v>
      </c>
      <c r="BT712" s="18">
        <v>11967</v>
      </c>
      <c r="BU712" s="18">
        <v>27509</v>
      </c>
      <c r="BV712" s="18">
        <v>23980</v>
      </c>
      <c r="BW712" s="18">
        <v>17367</v>
      </c>
      <c r="BX712" s="18">
        <v>26024</v>
      </c>
      <c r="BY712" s="18">
        <v>5878</v>
      </c>
      <c r="BZ712" s="18">
        <v>9783</v>
      </c>
      <c r="CA712" s="18">
        <v>24126</v>
      </c>
      <c r="CB712" s="18">
        <v>12910</v>
      </c>
      <c r="CC712" s="18">
        <v>2313</v>
      </c>
      <c r="CD712" s="18">
        <v>4550</v>
      </c>
      <c r="CE712" s="18">
        <v>946</v>
      </c>
      <c r="CF712" s="18">
        <v>7820</v>
      </c>
      <c r="CG712" s="18">
        <v>52733</v>
      </c>
      <c r="CH712" s="18">
        <v>1609</v>
      </c>
      <c r="CI712" s="18">
        <v>11885</v>
      </c>
      <c r="CJ712" s="18">
        <v>1043</v>
      </c>
      <c r="CK712" s="18">
        <v>29251</v>
      </c>
      <c r="CL712" s="18">
        <v>5592</v>
      </c>
      <c r="CM712" s="18">
        <v>3175</v>
      </c>
      <c r="CN712" s="18">
        <v>985</v>
      </c>
      <c r="CO712" s="18">
        <v>13262</v>
      </c>
      <c r="CP712" s="18">
        <v>25839</v>
      </c>
      <c r="CQ712" s="18">
        <v>12160</v>
      </c>
      <c r="CR712" s="18">
        <v>3882</v>
      </c>
      <c r="CS712" s="18">
        <v>6441</v>
      </c>
      <c r="CT712" s="18">
        <v>1643</v>
      </c>
      <c r="CU712" s="18">
        <v>11652</v>
      </c>
      <c r="CV712" s="18">
        <v>10915</v>
      </c>
      <c r="CW712" s="18">
        <v>907</v>
      </c>
      <c r="CX712" s="18">
        <v>10261</v>
      </c>
      <c r="CY712" s="18">
        <v>1113</v>
      </c>
      <c r="CZ712" s="18">
        <v>19113</v>
      </c>
      <c r="DA712" s="18">
        <v>5447</v>
      </c>
      <c r="DB712" s="18">
        <v>280</v>
      </c>
      <c r="DC712" s="18">
        <v>2317</v>
      </c>
      <c r="DD712" s="18">
        <v>5699</v>
      </c>
      <c r="DE712" s="18">
        <v>885</v>
      </c>
      <c r="DF712" s="18">
        <v>7720</v>
      </c>
      <c r="DG712" s="18">
        <v>5561</v>
      </c>
      <c r="DH712" s="18">
        <v>923</v>
      </c>
      <c r="DI712" s="18">
        <v>2649</v>
      </c>
      <c r="DJ712" s="18">
        <v>4507</v>
      </c>
      <c r="DK712" s="18">
        <v>27501</v>
      </c>
      <c r="DL712" s="18">
        <v>52186</v>
      </c>
      <c r="DM712" s="18">
        <v>1156</v>
      </c>
      <c r="DN712" s="18">
        <v>22501</v>
      </c>
      <c r="DO712" s="18">
        <v>36481</v>
      </c>
      <c r="DP712" s="18">
        <v>2738</v>
      </c>
      <c r="DQ712" s="18">
        <v>7845</v>
      </c>
      <c r="DR712" s="18">
        <v>6178</v>
      </c>
      <c r="DS712" s="18">
        <v>3684</v>
      </c>
      <c r="DT712" s="18">
        <v>11011</v>
      </c>
      <c r="DU712" s="18">
        <v>18525</v>
      </c>
      <c r="DV712" s="18">
        <v>2564</v>
      </c>
      <c r="DW712" s="18">
        <v>14373</v>
      </c>
      <c r="DX712" s="18">
        <v>5343</v>
      </c>
      <c r="DY712" s="18">
        <v>2604</v>
      </c>
      <c r="DZ712" s="18">
        <v>118657</v>
      </c>
      <c r="EA712" s="18">
        <v>12185</v>
      </c>
      <c r="EB712" s="18">
        <v>20142</v>
      </c>
      <c r="EC712" s="18">
        <v>953</v>
      </c>
      <c r="ED712" s="18">
        <v>43405</v>
      </c>
      <c r="EE712" s="18">
        <v>1872</v>
      </c>
      <c r="EF712" s="18">
        <v>1773</v>
      </c>
      <c r="EG712" s="18">
        <v>20942</v>
      </c>
      <c r="EH712" s="18">
        <v>1631</v>
      </c>
      <c r="EI712" s="18">
        <v>4664</v>
      </c>
      <c r="EJ712" s="18">
        <v>17154</v>
      </c>
      <c r="EK712" s="18">
        <v>2876</v>
      </c>
      <c r="EL712" s="18">
        <v>14421</v>
      </c>
      <c r="EM712" s="18">
        <v>11292</v>
      </c>
      <c r="EN712" s="18">
        <v>18890</v>
      </c>
      <c r="EO712" s="18">
        <v>27349</v>
      </c>
      <c r="EP712" s="18">
        <v>4290</v>
      </c>
      <c r="EQ712" s="18">
        <v>10959</v>
      </c>
      <c r="ER712" s="18">
        <v>4660</v>
      </c>
      <c r="ES712" s="18">
        <v>786</v>
      </c>
      <c r="ET712" s="18">
        <v>1526</v>
      </c>
      <c r="EU712" s="18">
        <v>4254</v>
      </c>
      <c r="EV712" s="18">
        <v>5001</v>
      </c>
      <c r="EW712" s="18">
        <v>7869</v>
      </c>
      <c r="EX712" s="18">
        <v>12323</v>
      </c>
      <c r="EY712" s="18">
        <v>5284</v>
      </c>
      <c r="EZ712" s="18">
        <v>8646</v>
      </c>
      <c r="FA712" s="18">
        <v>10004</v>
      </c>
      <c r="FB712" s="18">
        <v>1465</v>
      </c>
      <c r="FC712" s="18">
        <v>863</v>
      </c>
      <c r="FD712" s="18">
        <v>13303</v>
      </c>
      <c r="FE712" s="18">
        <v>8748</v>
      </c>
      <c r="FF712" s="18">
        <v>33024</v>
      </c>
      <c r="FG712" s="18">
        <v>5168</v>
      </c>
      <c r="FH712" s="18">
        <v>14969</v>
      </c>
      <c r="FI712" s="18">
        <v>1362</v>
      </c>
      <c r="FJ712" s="18">
        <v>3695</v>
      </c>
      <c r="FK712" s="18">
        <v>12133</v>
      </c>
      <c r="FL712" s="18">
        <v>9506</v>
      </c>
      <c r="FM712" s="18">
        <v>2354</v>
      </c>
      <c r="FN712" s="18">
        <v>2198</v>
      </c>
    </row>
    <row r="713" spans="1:170">
      <c r="A713" s="18">
        <v>1986</v>
      </c>
      <c r="B713" s="18">
        <v>2779</v>
      </c>
      <c r="C713" s="18">
        <v>3458</v>
      </c>
      <c r="D713" s="18">
        <v>4326</v>
      </c>
      <c r="F713" s="18">
        <v>12689</v>
      </c>
      <c r="G713" s="18">
        <v>5456</v>
      </c>
      <c r="H713" s="18">
        <v>28628</v>
      </c>
      <c r="I713" s="18">
        <v>26148</v>
      </c>
      <c r="J713" s="18">
        <v>10838</v>
      </c>
      <c r="K713" s="18">
        <v>969</v>
      </c>
      <c r="L713" s="18">
        <v>24927</v>
      </c>
      <c r="M713" s="18">
        <v>1526</v>
      </c>
      <c r="N713" s="18">
        <v>921</v>
      </c>
      <c r="O713" s="18">
        <v>1227</v>
      </c>
      <c r="P713" s="18">
        <v>11087</v>
      </c>
      <c r="Q713" s="18">
        <v>37604</v>
      </c>
      <c r="R713" s="18">
        <v>5475</v>
      </c>
      <c r="S713" s="18">
        <v>8798</v>
      </c>
      <c r="T713" s="18">
        <v>3489</v>
      </c>
      <c r="U713" s="18">
        <v>10729</v>
      </c>
      <c r="V713" s="18">
        <v>9923</v>
      </c>
      <c r="W713" s="18">
        <v>5468</v>
      </c>
      <c r="X713" s="18">
        <v>1154</v>
      </c>
      <c r="Y713" s="18">
        <v>30212</v>
      </c>
      <c r="Z713" s="18">
        <v>46164</v>
      </c>
      <c r="AA713" s="18">
        <v>7260</v>
      </c>
      <c r="AB713" s="18">
        <v>2193</v>
      </c>
      <c r="AC713" s="18">
        <v>4081</v>
      </c>
      <c r="AD713" s="18">
        <v>3750</v>
      </c>
      <c r="AE713" s="18">
        <v>1597</v>
      </c>
      <c r="AF713" s="18">
        <v>6587</v>
      </c>
      <c r="AG713" s="18">
        <v>7035</v>
      </c>
      <c r="AH713" s="18">
        <v>1559</v>
      </c>
      <c r="AI713" s="18">
        <v>2584</v>
      </c>
      <c r="AJ713" s="18">
        <v>6872</v>
      </c>
      <c r="AK713" s="18">
        <v>15950</v>
      </c>
      <c r="AL713" s="18">
        <v>7392</v>
      </c>
      <c r="AM713" s="18">
        <v>14721</v>
      </c>
      <c r="AN713" s="18">
        <v>17252</v>
      </c>
      <c r="AO713" s="18">
        <v>31249</v>
      </c>
      <c r="AP713" s="18">
        <v>2529</v>
      </c>
      <c r="AQ713" s="18">
        <v>4742</v>
      </c>
      <c r="AR713" s="18">
        <v>32330</v>
      </c>
      <c r="AS713" s="18">
        <v>5372</v>
      </c>
      <c r="AT713" s="18">
        <v>12005</v>
      </c>
      <c r="AU713" s="18">
        <v>7462</v>
      </c>
      <c r="AV713" s="18">
        <v>6558</v>
      </c>
      <c r="AW713" s="18">
        <v>18028</v>
      </c>
      <c r="AX713" s="18">
        <v>12020</v>
      </c>
      <c r="AY713" s="18">
        <v>769</v>
      </c>
      <c r="AZ713" s="18">
        <v>23992</v>
      </c>
      <c r="BA713" s="18">
        <v>26047</v>
      </c>
      <c r="BB713" s="18">
        <v>20449</v>
      </c>
      <c r="BC713" s="18">
        <v>23041</v>
      </c>
      <c r="BD713" s="18">
        <v>12542</v>
      </c>
      <c r="BE713" s="18">
        <v>1552</v>
      </c>
      <c r="BF713" s="18">
        <v>1083</v>
      </c>
      <c r="BG713" s="18">
        <v>1662</v>
      </c>
      <c r="BH713" s="18">
        <v>1232</v>
      </c>
      <c r="BI713" s="18">
        <v>2837</v>
      </c>
      <c r="BJ713" s="18">
        <v>18161</v>
      </c>
      <c r="BK713" s="18">
        <v>4919</v>
      </c>
      <c r="BL713" s="18">
        <v>19382</v>
      </c>
      <c r="BM713" s="18">
        <v>3420</v>
      </c>
      <c r="BN713" s="18">
        <v>19769</v>
      </c>
      <c r="BO713" s="18">
        <v>2400</v>
      </c>
      <c r="BP713" s="18">
        <v>16301</v>
      </c>
      <c r="BQ713" s="18">
        <v>3600</v>
      </c>
      <c r="BR713" s="18">
        <v>1466</v>
      </c>
      <c r="BS713" s="18">
        <v>18736</v>
      </c>
      <c r="BT713" s="18">
        <v>10449</v>
      </c>
      <c r="BU713" s="18">
        <v>26295</v>
      </c>
      <c r="BV713" s="18">
        <v>25318</v>
      </c>
      <c r="BW713" s="18">
        <v>17885</v>
      </c>
      <c r="BX713" s="18">
        <v>26762</v>
      </c>
      <c r="BY713" s="18">
        <v>5964</v>
      </c>
      <c r="BZ713" s="18">
        <v>10292</v>
      </c>
      <c r="CA713" s="18">
        <v>24674</v>
      </c>
      <c r="CB713" s="18">
        <v>12944</v>
      </c>
      <c r="CC713" s="18">
        <v>2393</v>
      </c>
      <c r="CD713" s="18">
        <v>4386</v>
      </c>
      <c r="CE713" s="18">
        <v>969</v>
      </c>
      <c r="CF713" s="18">
        <v>8637</v>
      </c>
      <c r="CG713" s="18">
        <v>54736</v>
      </c>
      <c r="CH713" s="18">
        <v>1640</v>
      </c>
      <c r="CI713" s="18">
        <v>10890</v>
      </c>
      <c r="CJ713" s="18">
        <v>998</v>
      </c>
      <c r="CK713" s="18">
        <v>25783</v>
      </c>
      <c r="CL713" s="18">
        <v>6448</v>
      </c>
      <c r="CM713" s="18">
        <v>3287</v>
      </c>
      <c r="CN713" s="18">
        <v>1013</v>
      </c>
      <c r="CO713" s="18">
        <v>13640</v>
      </c>
      <c r="CP713" s="18">
        <v>27700</v>
      </c>
      <c r="CQ713" s="18">
        <v>12386</v>
      </c>
      <c r="CR713" s="18">
        <v>4080</v>
      </c>
      <c r="CS713" s="18">
        <v>6810</v>
      </c>
      <c r="CT713" s="18">
        <v>1607</v>
      </c>
      <c r="CU713" s="18">
        <v>11054</v>
      </c>
      <c r="CV713" s="18">
        <v>11639</v>
      </c>
      <c r="CW713" s="18">
        <v>948</v>
      </c>
      <c r="CX713" s="18">
        <v>10673</v>
      </c>
      <c r="CY713" s="18">
        <v>1082</v>
      </c>
      <c r="CZ713" s="18">
        <v>19642</v>
      </c>
      <c r="DA713" s="18">
        <v>5824</v>
      </c>
      <c r="DB713" s="18">
        <v>282</v>
      </c>
      <c r="DC713" s="18">
        <v>2396</v>
      </c>
      <c r="DD713" s="18">
        <v>6208</v>
      </c>
      <c r="DE713" s="18">
        <v>856</v>
      </c>
      <c r="DF713" s="18">
        <v>7623</v>
      </c>
      <c r="DG713" s="18">
        <v>5699</v>
      </c>
      <c r="DH713" s="18">
        <v>941</v>
      </c>
      <c r="DI713" s="18">
        <v>2630</v>
      </c>
      <c r="DJ713" s="18">
        <v>4368</v>
      </c>
      <c r="DK713" s="18">
        <v>28102</v>
      </c>
      <c r="DL713" s="18">
        <v>53880</v>
      </c>
      <c r="DM713" s="18">
        <v>1180</v>
      </c>
      <c r="DN713" s="18">
        <v>22855</v>
      </c>
      <c r="DO713" s="18">
        <v>35908</v>
      </c>
      <c r="DP713" s="18">
        <v>2826</v>
      </c>
      <c r="DQ713" s="18">
        <v>8030</v>
      </c>
      <c r="DR713" s="18">
        <v>6650</v>
      </c>
      <c r="DS713" s="18">
        <v>3715</v>
      </c>
      <c r="DT713" s="18">
        <v>11275</v>
      </c>
      <c r="DU713" s="18">
        <v>19856</v>
      </c>
      <c r="DV713" s="18">
        <v>2559</v>
      </c>
      <c r="DW713" s="18">
        <v>14953</v>
      </c>
      <c r="DX713" s="18">
        <v>5192</v>
      </c>
      <c r="DY713" s="18">
        <v>3004</v>
      </c>
      <c r="DZ713" s="18">
        <v>92305</v>
      </c>
      <c r="EA713" s="18">
        <v>12414</v>
      </c>
      <c r="EB713" s="18">
        <v>20497</v>
      </c>
      <c r="EC713" s="18">
        <v>965</v>
      </c>
      <c r="ED713" s="18">
        <v>38816</v>
      </c>
      <c r="EE713" s="18">
        <v>1892</v>
      </c>
      <c r="EF713" s="18">
        <v>1800</v>
      </c>
      <c r="EG713" s="18">
        <v>21219</v>
      </c>
      <c r="EH713" s="18">
        <v>1618</v>
      </c>
      <c r="EI713" s="18">
        <v>4607</v>
      </c>
      <c r="EJ713" s="18">
        <v>17694</v>
      </c>
      <c r="EK713" s="18">
        <v>2653</v>
      </c>
      <c r="EL713" s="18">
        <v>14882</v>
      </c>
      <c r="EM713" s="18">
        <v>11701</v>
      </c>
      <c r="EN713" s="18">
        <v>19308</v>
      </c>
      <c r="EO713" s="18">
        <v>27884</v>
      </c>
      <c r="EP713" s="18">
        <v>4898</v>
      </c>
      <c r="EQ713" s="18">
        <v>10986</v>
      </c>
      <c r="ER713" s="18">
        <v>4276</v>
      </c>
      <c r="ES713" s="18">
        <v>809</v>
      </c>
      <c r="ET713" s="18">
        <v>1522</v>
      </c>
      <c r="EU713" s="18">
        <v>4422</v>
      </c>
      <c r="EV713" s="18">
        <v>4959</v>
      </c>
      <c r="EW713" s="18">
        <v>7890</v>
      </c>
      <c r="EX713" s="18">
        <v>11732</v>
      </c>
      <c r="EY713" s="18">
        <v>5076</v>
      </c>
      <c r="EZ713" s="18">
        <v>9100</v>
      </c>
      <c r="FA713" s="18">
        <v>11062</v>
      </c>
      <c r="FB713" s="18">
        <v>1467</v>
      </c>
      <c r="FC713" s="18">
        <v>835</v>
      </c>
      <c r="FD713" s="18">
        <v>13333</v>
      </c>
      <c r="FE713" s="18">
        <v>9461</v>
      </c>
      <c r="FF713" s="18">
        <v>33851</v>
      </c>
      <c r="FG713" s="18">
        <v>4968</v>
      </c>
      <c r="FH713" s="18">
        <v>15512</v>
      </c>
      <c r="FI713" s="18">
        <v>1370</v>
      </c>
      <c r="FJ713" s="18">
        <v>3661</v>
      </c>
      <c r="FK713" s="18">
        <v>12484</v>
      </c>
      <c r="FL713" s="18">
        <v>9281</v>
      </c>
      <c r="FM713" s="18">
        <v>2288</v>
      </c>
      <c r="FN713" s="18">
        <v>2176</v>
      </c>
    </row>
    <row r="714" spans="1:170">
      <c r="A714" s="18">
        <v>1987</v>
      </c>
      <c r="B714" s="18">
        <v>2507</v>
      </c>
      <c r="C714" s="18">
        <v>3785</v>
      </c>
      <c r="D714" s="18">
        <v>4353</v>
      </c>
      <c r="F714" s="18">
        <v>12819</v>
      </c>
      <c r="G714" s="18">
        <v>5138</v>
      </c>
      <c r="H714" s="18">
        <v>29602</v>
      </c>
      <c r="I714" s="18">
        <v>26550</v>
      </c>
      <c r="J714" s="18">
        <v>11253</v>
      </c>
      <c r="K714" s="18">
        <v>985</v>
      </c>
      <c r="L714" s="18">
        <v>25494</v>
      </c>
      <c r="M714" s="18">
        <v>1458</v>
      </c>
      <c r="N714" s="18">
        <v>879</v>
      </c>
      <c r="O714" s="18">
        <v>1249</v>
      </c>
      <c r="P714" s="18">
        <v>11091</v>
      </c>
      <c r="Q714" s="18">
        <v>37086</v>
      </c>
      <c r="R714" s="18">
        <v>5335</v>
      </c>
      <c r="S714" s="18">
        <v>8850</v>
      </c>
      <c r="T714" s="18">
        <v>3513</v>
      </c>
      <c r="U714" s="18">
        <v>10885</v>
      </c>
      <c r="V714" s="18">
        <v>10147</v>
      </c>
      <c r="W714" s="18">
        <v>5737</v>
      </c>
      <c r="X714" s="18">
        <v>1072</v>
      </c>
      <c r="Y714" s="18">
        <v>31034</v>
      </c>
      <c r="Z714" s="18">
        <v>46176</v>
      </c>
      <c r="AA714" s="18">
        <v>7605</v>
      </c>
      <c r="AB714" s="18">
        <v>2339</v>
      </c>
      <c r="AC714" s="18">
        <v>3874</v>
      </c>
      <c r="AD714" s="18">
        <v>3453</v>
      </c>
      <c r="AE714" s="18">
        <v>1588</v>
      </c>
      <c r="AF714" s="18">
        <v>6415</v>
      </c>
      <c r="AG714" s="18">
        <v>7260</v>
      </c>
      <c r="AH714" s="18">
        <v>1547</v>
      </c>
      <c r="AI714" s="18">
        <v>2657</v>
      </c>
      <c r="AJ714" s="18">
        <v>7002</v>
      </c>
      <c r="AK714" s="18">
        <v>16000</v>
      </c>
      <c r="AL714" s="18">
        <v>7117</v>
      </c>
      <c r="AM714" s="18">
        <v>15536</v>
      </c>
      <c r="AN714" s="18">
        <v>17649</v>
      </c>
      <c r="AO714" s="18">
        <v>31718</v>
      </c>
      <c r="AP714" s="18">
        <v>2461</v>
      </c>
      <c r="AQ714" s="18">
        <v>5145</v>
      </c>
      <c r="AR714" s="18">
        <v>32384</v>
      </c>
      <c r="AS714" s="18">
        <v>5654</v>
      </c>
      <c r="AT714" s="18">
        <v>11607</v>
      </c>
      <c r="AU714" s="18">
        <v>6815</v>
      </c>
      <c r="AV714" s="18">
        <v>6571</v>
      </c>
      <c r="AW714" s="18">
        <v>19248</v>
      </c>
      <c r="AX714" s="18">
        <v>12042</v>
      </c>
      <c r="AY714" s="18">
        <v>819</v>
      </c>
      <c r="AZ714" s="18">
        <v>24903</v>
      </c>
      <c r="BA714" s="18">
        <v>26581</v>
      </c>
      <c r="BB714" s="18">
        <v>16530</v>
      </c>
      <c r="BC714" s="18">
        <v>24059</v>
      </c>
      <c r="BD714" s="18">
        <v>12423</v>
      </c>
      <c r="BE714" s="18">
        <v>1582</v>
      </c>
      <c r="BF714" s="18">
        <v>1092</v>
      </c>
      <c r="BG714" s="18">
        <v>1643</v>
      </c>
      <c r="BH714" s="18">
        <v>1271</v>
      </c>
      <c r="BI714" s="18">
        <v>2886</v>
      </c>
      <c r="BJ714" s="18">
        <v>18035</v>
      </c>
      <c r="BK714" s="18">
        <v>4881</v>
      </c>
      <c r="BL714" s="18">
        <v>21584</v>
      </c>
      <c r="BM714" s="18">
        <v>3505</v>
      </c>
      <c r="BN714" s="18">
        <v>19695</v>
      </c>
      <c r="BO714" s="18">
        <v>2333</v>
      </c>
      <c r="BP714" s="18">
        <v>16581</v>
      </c>
      <c r="BQ714" s="18">
        <v>3711</v>
      </c>
      <c r="BR714" s="18">
        <v>1497</v>
      </c>
      <c r="BS714" s="18">
        <v>19613</v>
      </c>
      <c r="BT714" s="18">
        <v>9976</v>
      </c>
      <c r="BU714" s="18">
        <v>26561</v>
      </c>
      <c r="BV714" s="18">
        <v>27290</v>
      </c>
      <c r="BW714" s="18">
        <v>18851</v>
      </c>
      <c r="BX714" s="18">
        <v>27593</v>
      </c>
      <c r="BY714" s="18">
        <v>6414</v>
      </c>
      <c r="BZ714" s="18">
        <v>10213</v>
      </c>
      <c r="CA714" s="18">
        <v>25574</v>
      </c>
      <c r="CB714" s="18">
        <v>12735</v>
      </c>
      <c r="CC714" s="18">
        <v>2449</v>
      </c>
      <c r="CD714" s="18">
        <v>4247</v>
      </c>
      <c r="CE714" s="18">
        <v>916</v>
      </c>
      <c r="CF714" s="18">
        <v>9538</v>
      </c>
      <c r="CG714" s="18">
        <v>50308</v>
      </c>
      <c r="CH714" s="18">
        <v>1572</v>
      </c>
      <c r="CI714" s="18">
        <v>12505</v>
      </c>
      <c r="CJ714" s="18">
        <v>984</v>
      </c>
      <c r="CK714" s="18">
        <v>21440</v>
      </c>
      <c r="CL714" s="18">
        <v>6550</v>
      </c>
      <c r="CM714" s="18">
        <v>3272</v>
      </c>
      <c r="CN714" s="18">
        <v>998</v>
      </c>
      <c r="CO714" s="18">
        <v>13804</v>
      </c>
      <c r="CP714" s="18">
        <v>28144</v>
      </c>
      <c r="CQ714" s="18">
        <v>12235</v>
      </c>
      <c r="CR714" s="18">
        <v>3889</v>
      </c>
      <c r="CS714" s="18">
        <v>6752</v>
      </c>
      <c r="CT714" s="18">
        <v>1594</v>
      </c>
      <c r="CU714" s="18">
        <v>11022</v>
      </c>
      <c r="CV714" s="18">
        <v>11456</v>
      </c>
      <c r="CW714" s="18">
        <v>948</v>
      </c>
      <c r="CX714" s="18">
        <v>11034</v>
      </c>
      <c r="CY714" s="18">
        <v>1021</v>
      </c>
      <c r="CZ714" s="18">
        <v>18592</v>
      </c>
      <c r="DA714" s="18">
        <v>5893</v>
      </c>
      <c r="DB714" s="18">
        <v>298</v>
      </c>
      <c r="DC714" s="18">
        <v>2394</v>
      </c>
      <c r="DD714" s="18">
        <v>6786</v>
      </c>
      <c r="DE714" s="18">
        <v>829</v>
      </c>
      <c r="DF714" s="18">
        <v>7835</v>
      </c>
      <c r="DG714" s="18">
        <v>5767</v>
      </c>
      <c r="DH714" s="18">
        <v>886</v>
      </c>
      <c r="DI714" s="18">
        <v>2544</v>
      </c>
      <c r="DJ714" s="18">
        <v>4240</v>
      </c>
      <c r="DK714" s="18">
        <v>28318</v>
      </c>
      <c r="DL714" s="18">
        <v>54731</v>
      </c>
      <c r="DM714" s="18">
        <v>1170</v>
      </c>
      <c r="DN714" s="18">
        <v>22875</v>
      </c>
      <c r="DO714" s="18">
        <v>37413</v>
      </c>
      <c r="DP714" s="18">
        <v>2901</v>
      </c>
      <c r="DQ714" s="18">
        <v>8109</v>
      </c>
      <c r="DR714" s="18">
        <v>7065</v>
      </c>
      <c r="DS714" s="18">
        <v>3782</v>
      </c>
      <c r="DT714" s="18">
        <v>11054</v>
      </c>
      <c r="DU714" s="18">
        <v>20643</v>
      </c>
      <c r="DV714" s="18">
        <v>2553</v>
      </c>
      <c r="DW714" s="18">
        <v>15894</v>
      </c>
      <c r="DX714" s="18">
        <v>5262</v>
      </c>
      <c r="DY714" s="18">
        <v>2819</v>
      </c>
      <c r="DZ714" s="18">
        <v>91853</v>
      </c>
      <c r="EA714" s="18">
        <v>12456</v>
      </c>
      <c r="EB714" s="18">
        <v>20340</v>
      </c>
      <c r="EC714" s="18">
        <v>932</v>
      </c>
      <c r="ED714" s="18">
        <v>38884</v>
      </c>
      <c r="EE714" s="18">
        <v>1894</v>
      </c>
      <c r="EF714" s="18">
        <v>1815</v>
      </c>
      <c r="EG714" s="18">
        <v>23127</v>
      </c>
      <c r="EH714" s="18">
        <v>1645</v>
      </c>
      <c r="EI714" s="18">
        <v>4641</v>
      </c>
      <c r="EJ714" s="18">
        <v>17366</v>
      </c>
      <c r="EK714" s="18">
        <v>2522</v>
      </c>
      <c r="EL714" s="18">
        <v>14945</v>
      </c>
      <c r="EM714" s="18">
        <v>11922</v>
      </c>
      <c r="EN714" s="18">
        <v>19061</v>
      </c>
      <c r="EO714" s="18">
        <v>28634</v>
      </c>
      <c r="EP714" s="18">
        <v>5194</v>
      </c>
      <c r="EQ714" s="18">
        <v>11363</v>
      </c>
      <c r="ER714" s="18">
        <v>4208</v>
      </c>
      <c r="ES714" s="18">
        <v>811</v>
      </c>
      <c r="ET714" s="18">
        <v>1433</v>
      </c>
      <c r="EU714" s="18">
        <v>4771</v>
      </c>
      <c r="EV714" s="18">
        <v>4699</v>
      </c>
      <c r="EW714" s="18">
        <v>7878</v>
      </c>
      <c r="EX714" s="18">
        <v>11035</v>
      </c>
      <c r="EY714" s="18">
        <v>5288</v>
      </c>
      <c r="EZ714" s="18">
        <v>9739</v>
      </c>
      <c r="FA714" s="18">
        <v>12720</v>
      </c>
      <c r="FB714" s="18">
        <v>1493</v>
      </c>
      <c r="FC714" s="18">
        <v>854</v>
      </c>
      <c r="FD714" s="18">
        <v>13674</v>
      </c>
      <c r="FE714" s="18">
        <v>10127</v>
      </c>
      <c r="FF714" s="18">
        <v>34730</v>
      </c>
      <c r="FG714" s="18">
        <v>4808</v>
      </c>
      <c r="FH714" s="18">
        <v>15642</v>
      </c>
      <c r="FI714" s="18">
        <v>1388</v>
      </c>
      <c r="FJ714" s="18">
        <v>3691</v>
      </c>
      <c r="FK714" s="18">
        <v>12267</v>
      </c>
      <c r="FL714" s="18">
        <v>9247</v>
      </c>
      <c r="FM714" s="18">
        <v>2268</v>
      </c>
      <c r="FN714" s="18">
        <v>2070</v>
      </c>
    </row>
    <row r="715" spans="1:170">
      <c r="A715" s="18">
        <v>1988</v>
      </c>
      <c r="B715" s="18">
        <v>2280</v>
      </c>
      <c r="C715" s="18">
        <v>4249</v>
      </c>
      <c r="D715" s="18">
        <v>4381</v>
      </c>
      <c r="F715" s="18">
        <v>12391</v>
      </c>
      <c r="G715" s="18">
        <v>4882</v>
      </c>
      <c r="H715" s="18">
        <v>30436</v>
      </c>
      <c r="I715" s="18">
        <v>27315</v>
      </c>
      <c r="J715" s="18">
        <v>11669</v>
      </c>
      <c r="K715" s="18">
        <v>1007</v>
      </c>
      <c r="L715" s="18">
        <v>26660</v>
      </c>
      <c r="M715" s="18">
        <v>1457</v>
      </c>
      <c r="N715" s="18">
        <v>922</v>
      </c>
      <c r="O715" s="18">
        <v>1255</v>
      </c>
      <c r="P715" s="18">
        <v>11009</v>
      </c>
      <c r="Q715" s="18">
        <v>37181</v>
      </c>
      <c r="R715" s="18">
        <v>5166</v>
      </c>
      <c r="S715" s="18">
        <v>8773</v>
      </c>
      <c r="T715" s="18">
        <v>3574</v>
      </c>
      <c r="U715" s="18">
        <v>10662</v>
      </c>
      <c r="V715" s="18">
        <v>10469</v>
      </c>
      <c r="W715" s="18">
        <v>6243</v>
      </c>
      <c r="X715" s="18">
        <v>1065</v>
      </c>
      <c r="Y715" s="18">
        <v>32125</v>
      </c>
      <c r="Z715" s="18">
        <v>47228</v>
      </c>
      <c r="AA715" s="18">
        <v>8022</v>
      </c>
      <c r="AB715" s="18">
        <v>2429</v>
      </c>
      <c r="AC715" s="18">
        <v>3670</v>
      </c>
      <c r="AD715" s="18">
        <v>3197</v>
      </c>
      <c r="AE715" s="18">
        <v>1547</v>
      </c>
      <c r="AF715" s="18">
        <v>6344</v>
      </c>
      <c r="AG715" s="18">
        <v>7406</v>
      </c>
      <c r="AH715" s="18">
        <v>1552</v>
      </c>
      <c r="AI715" s="18">
        <v>2777</v>
      </c>
      <c r="AJ715" s="18">
        <v>7050</v>
      </c>
      <c r="AK715" s="18">
        <v>16328</v>
      </c>
      <c r="AL715" s="18">
        <v>7272</v>
      </c>
      <c r="AM715" s="18">
        <v>16698</v>
      </c>
      <c r="AN715" s="18">
        <v>18012</v>
      </c>
      <c r="AO715" s="18">
        <v>32645</v>
      </c>
      <c r="AP715" s="18">
        <v>2445</v>
      </c>
      <c r="AQ715" s="18">
        <v>5629</v>
      </c>
      <c r="AR715" s="18">
        <v>32746</v>
      </c>
      <c r="AS715" s="18">
        <v>5574</v>
      </c>
      <c r="AT715" s="18">
        <v>11066</v>
      </c>
      <c r="AU715" s="18">
        <v>7352</v>
      </c>
      <c r="AV715" s="18">
        <v>6691</v>
      </c>
      <c r="AW715" s="18">
        <v>20436</v>
      </c>
      <c r="AX715" s="18">
        <v>12587</v>
      </c>
      <c r="AY715" s="18">
        <v>810</v>
      </c>
      <c r="AZ715" s="18">
        <v>26046</v>
      </c>
      <c r="BA715" s="18">
        <v>27621</v>
      </c>
      <c r="BB715" s="18">
        <v>18263</v>
      </c>
      <c r="BC715" s="18">
        <v>25179</v>
      </c>
      <c r="BD715" s="18">
        <v>13291</v>
      </c>
      <c r="BE715" s="18">
        <v>1624</v>
      </c>
      <c r="BF715" s="18">
        <v>1133</v>
      </c>
      <c r="BG715" s="18">
        <v>1657</v>
      </c>
      <c r="BH715" s="18">
        <v>1327</v>
      </c>
      <c r="BI715" s="18">
        <v>2885</v>
      </c>
      <c r="BJ715" s="18">
        <v>18822</v>
      </c>
      <c r="BK715" s="18">
        <v>4871</v>
      </c>
      <c r="BL715" s="18">
        <v>22984</v>
      </c>
      <c r="BM715" s="18">
        <v>3551</v>
      </c>
      <c r="BN715" s="18">
        <v>19481</v>
      </c>
      <c r="BO715" s="18">
        <v>2361</v>
      </c>
      <c r="BP715" s="18">
        <v>17108</v>
      </c>
      <c r="BQ715" s="18">
        <v>3854</v>
      </c>
      <c r="BR715" s="18">
        <v>1618</v>
      </c>
      <c r="BS715" s="18">
        <v>20697</v>
      </c>
      <c r="BT715" s="18">
        <v>9167</v>
      </c>
      <c r="BU715" s="18">
        <v>20340</v>
      </c>
      <c r="BV715" s="18">
        <v>26698</v>
      </c>
      <c r="BW715" s="18">
        <v>18908</v>
      </c>
      <c r="BX715" s="18">
        <v>28658</v>
      </c>
      <c r="BY715" s="18">
        <v>6589</v>
      </c>
      <c r="BZ715" s="18">
        <v>9774</v>
      </c>
      <c r="CA715" s="18">
        <v>27042</v>
      </c>
      <c r="CB715" s="18">
        <v>13705</v>
      </c>
      <c r="CC715" s="18">
        <v>2511</v>
      </c>
      <c r="CD715" s="18">
        <v>4603</v>
      </c>
      <c r="CE715" s="18">
        <v>905</v>
      </c>
      <c r="CF715" s="18">
        <v>10509</v>
      </c>
      <c r="CG715" s="18">
        <v>49909</v>
      </c>
      <c r="CH715" s="18">
        <v>1498</v>
      </c>
      <c r="CI715" s="18">
        <v>8841</v>
      </c>
      <c r="CJ715" s="18">
        <v>979</v>
      </c>
      <c r="CK715" s="18">
        <v>22427</v>
      </c>
      <c r="CL715" s="18">
        <v>7411</v>
      </c>
      <c r="CM715" s="18">
        <v>3310</v>
      </c>
      <c r="CN715" s="18">
        <v>1068</v>
      </c>
      <c r="CO715" s="18">
        <v>14822</v>
      </c>
      <c r="CP715" s="18">
        <v>30742</v>
      </c>
      <c r="CQ715" s="18">
        <v>12674</v>
      </c>
      <c r="CR715" s="18">
        <v>4183</v>
      </c>
      <c r="CS715" s="18">
        <v>6669</v>
      </c>
      <c r="CT715" s="18">
        <v>1572</v>
      </c>
      <c r="CU715" s="18">
        <v>10946</v>
      </c>
      <c r="CV715" s="18">
        <v>11068</v>
      </c>
      <c r="CW715" s="18">
        <v>929</v>
      </c>
      <c r="CX715" s="18">
        <v>11864</v>
      </c>
      <c r="CY715" s="18">
        <v>892</v>
      </c>
      <c r="CZ715" s="18">
        <v>17874</v>
      </c>
      <c r="DA715" s="18">
        <v>6054</v>
      </c>
      <c r="DB715" s="18">
        <v>325</v>
      </c>
      <c r="DC715" s="18">
        <v>2367</v>
      </c>
      <c r="DD715" s="18">
        <v>7185</v>
      </c>
      <c r="DE715" s="18">
        <v>797</v>
      </c>
      <c r="DF715" s="18">
        <v>8323</v>
      </c>
      <c r="DG715" s="18">
        <v>5551</v>
      </c>
      <c r="DH715" s="18">
        <v>912</v>
      </c>
      <c r="DI715" s="18">
        <v>2724</v>
      </c>
      <c r="DJ715" s="18">
        <v>3624</v>
      </c>
      <c r="DK715" s="18">
        <v>28869</v>
      </c>
      <c r="DL715" s="18">
        <v>54414</v>
      </c>
      <c r="DM715" s="18">
        <v>1229</v>
      </c>
      <c r="DN715" s="18">
        <v>22750</v>
      </c>
      <c r="DO715" s="18">
        <v>37181</v>
      </c>
      <c r="DP715" s="18">
        <v>2997</v>
      </c>
      <c r="DQ715" s="18">
        <v>7145</v>
      </c>
      <c r="DR715" s="18">
        <v>6348</v>
      </c>
      <c r="DS715" s="18">
        <v>3944</v>
      </c>
      <c r="DT715" s="18">
        <v>11261</v>
      </c>
      <c r="DU715" s="18">
        <v>21795</v>
      </c>
      <c r="DV715" s="18">
        <v>2547</v>
      </c>
      <c r="DW715" s="18">
        <v>17076</v>
      </c>
      <c r="DX715" s="18">
        <v>5436</v>
      </c>
      <c r="DY715" s="18">
        <v>2674</v>
      </c>
      <c r="DZ715" s="18">
        <v>89512</v>
      </c>
      <c r="EA715" s="18">
        <v>12338</v>
      </c>
      <c r="EB715" s="18">
        <v>20537</v>
      </c>
      <c r="EC715" s="18">
        <v>905</v>
      </c>
      <c r="ED715" s="18">
        <v>38511</v>
      </c>
      <c r="EE715" s="18">
        <v>1885</v>
      </c>
      <c r="EF715" s="18">
        <v>1848</v>
      </c>
      <c r="EG715" s="18">
        <v>25029</v>
      </c>
      <c r="EH715" s="18">
        <v>1646</v>
      </c>
      <c r="EI715" s="18">
        <v>4632</v>
      </c>
      <c r="EJ715" s="18">
        <v>17082</v>
      </c>
      <c r="EK715" s="18">
        <v>2518</v>
      </c>
      <c r="EL715" s="18">
        <v>15140</v>
      </c>
      <c r="EM715" s="18">
        <v>12100</v>
      </c>
      <c r="EN715" s="18">
        <v>18359</v>
      </c>
      <c r="EO715" s="18">
        <v>29113</v>
      </c>
      <c r="EP715" s="18">
        <v>5330</v>
      </c>
      <c r="EQ715" s="18">
        <v>11841</v>
      </c>
      <c r="ER715" s="18">
        <v>4607</v>
      </c>
      <c r="ES715" s="18">
        <v>847</v>
      </c>
      <c r="ET715" s="18">
        <v>1524</v>
      </c>
      <c r="EU715" s="18">
        <v>5328</v>
      </c>
      <c r="EV715" s="18">
        <v>5143</v>
      </c>
      <c r="EW715" s="18">
        <v>8395</v>
      </c>
      <c r="EX715" s="18">
        <v>10495</v>
      </c>
      <c r="EY715" s="18">
        <v>5180</v>
      </c>
      <c r="EZ715" s="18">
        <v>9965</v>
      </c>
      <c r="FA715" s="18">
        <v>13164</v>
      </c>
      <c r="FB715" s="18">
        <v>1507</v>
      </c>
      <c r="FC715" s="18">
        <v>878</v>
      </c>
      <c r="FD715" s="18">
        <v>13753</v>
      </c>
      <c r="FE715" s="18">
        <v>10079</v>
      </c>
      <c r="FF715" s="18">
        <v>35865</v>
      </c>
      <c r="FG715" s="18">
        <v>5110</v>
      </c>
      <c r="FH715" s="18">
        <v>16141</v>
      </c>
      <c r="FI715" s="18">
        <v>1440</v>
      </c>
      <c r="FJ715" s="18">
        <v>3725</v>
      </c>
      <c r="FK715" s="18">
        <v>11981</v>
      </c>
      <c r="FL715" s="18">
        <v>9405</v>
      </c>
      <c r="FM715" s="18">
        <v>2334</v>
      </c>
      <c r="FN715" s="18">
        <v>2182</v>
      </c>
    </row>
    <row r="716" spans="1:170">
      <c r="A716" s="18">
        <v>1989</v>
      </c>
      <c r="B716" s="18">
        <v>2067</v>
      </c>
      <c r="C716" s="18">
        <v>4252</v>
      </c>
      <c r="D716" s="18">
        <v>4414</v>
      </c>
      <c r="F716" s="18">
        <v>11453</v>
      </c>
      <c r="G716" s="18">
        <v>5524</v>
      </c>
      <c r="H716" s="18">
        <v>31240</v>
      </c>
      <c r="I716" s="18">
        <v>28365</v>
      </c>
      <c r="J716" s="18">
        <v>10534</v>
      </c>
      <c r="K716" s="18">
        <v>999</v>
      </c>
      <c r="L716" s="18">
        <v>27467</v>
      </c>
      <c r="M716" s="18">
        <v>1402</v>
      </c>
      <c r="N716" s="18">
        <v>883</v>
      </c>
      <c r="O716" s="18">
        <v>1257</v>
      </c>
      <c r="P716" s="18">
        <v>10802</v>
      </c>
      <c r="Q716" s="18">
        <v>36902</v>
      </c>
      <c r="R716" s="18">
        <v>5200</v>
      </c>
      <c r="S716" s="18">
        <v>9317</v>
      </c>
      <c r="T716" s="18">
        <v>3597</v>
      </c>
      <c r="U716" s="18">
        <v>10797</v>
      </c>
      <c r="V716" s="18">
        <v>10798</v>
      </c>
      <c r="W716" s="18">
        <v>8071</v>
      </c>
      <c r="X716" s="18">
        <v>1062</v>
      </c>
      <c r="Y716" s="18">
        <v>32320</v>
      </c>
      <c r="Z716" s="18">
        <v>48844</v>
      </c>
      <c r="AA716" s="18">
        <v>8725</v>
      </c>
      <c r="AB716" s="18">
        <v>2410</v>
      </c>
      <c r="AC716" s="18">
        <v>3520</v>
      </c>
      <c r="AD716" s="18">
        <v>2825</v>
      </c>
      <c r="AE716" s="18">
        <v>1489</v>
      </c>
      <c r="AF716" s="18">
        <v>6274</v>
      </c>
      <c r="AG716" s="18">
        <v>7496</v>
      </c>
      <c r="AH716" s="18">
        <v>1492</v>
      </c>
      <c r="AI716" s="18">
        <v>2895</v>
      </c>
      <c r="AJ716" s="18">
        <v>7262</v>
      </c>
      <c r="AK716" s="18">
        <v>16439</v>
      </c>
      <c r="AL716" s="18">
        <v>7268</v>
      </c>
      <c r="AM716" s="18">
        <v>17868</v>
      </c>
      <c r="AN716" s="18">
        <v>18318</v>
      </c>
      <c r="AO716" s="18">
        <v>33449</v>
      </c>
      <c r="AP716" s="18">
        <v>2245</v>
      </c>
      <c r="AQ716" s="18">
        <v>5670</v>
      </c>
      <c r="AR716" s="18">
        <v>32812</v>
      </c>
      <c r="AS716" s="18">
        <v>6155</v>
      </c>
      <c r="AT716" s="18">
        <v>11152</v>
      </c>
      <c r="AU716" s="18">
        <v>7178</v>
      </c>
      <c r="AV716" s="18">
        <v>6738</v>
      </c>
      <c r="AW716" s="18">
        <v>21722</v>
      </c>
      <c r="AX716" s="18">
        <v>13382</v>
      </c>
      <c r="AY716" s="18">
        <v>800</v>
      </c>
      <c r="AZ716" s="18">
        <v>27434</v>
      </c>
      <c r="BA716" s="18">
        <v>28460</v>
      </c>
      <c r="BB716" s="18">
        <v>19412</v>
      </c>
      <c r="BC716" s="18">
        <v>25654</v>
      </c>
      <c r="BD716" s="18">
        <v>12834</v>
      </c>
      <c r="BE716" s="18">
        <v>1660</v>
      </c>
      <c r="BF716" s="18">
        <v>1149</v>
      </c>
      <c r="BG716" s="18">
        <v>1646</v>
      </c>
      <c r="BH716" s="18">
        <v>1354</v>
      </c>
      <c r="BI716" s="18">
        <v>2775</v>
      </c>
      <c r="BJ716" s="18">
        <v>19452</v>
      </c>
      <c r="BK716" s="18">
        <v>4926</v>
      </c>
      <c r="BL716" s="18">
        <v>23250</v>
      </c>
      <c r="BM716" s="18">
        <v>3593</v>
      </c>
      <c r="BN716" s="18">
        <v>19141</v>
      </c>
      <c r="BO716" s="18">
        <v>2247</v>
      </c>
      <c r="BP716" s="18">
        <v>16797</v>
      </c>
      <c r="BQ716" s="18">
        <v>4126</v>
      </c>
      <c r="BR716" s="18">
        <v>1690</v>
      </c>
      <c r="BS716" s="18">
        <v>22002</v>
      </c>
      <c r="BT716" s="18">
        <v>9260</v>
      </c>
      <c r="BU716" s="18">
        <v>17982</v>
      </c>
      <c r="BV716" s="18">
        <v>26436</v>
      </c>
      <c r="BW716" s="18">
        <v>18754</v>
      </c>
      <c r="BX716" s="18">
        <v>29482</v>
      </c>
      <c r="BY716" s="18">
        <v>7017</v>
      </c>
      <c r="BZ716" s="18">
        <v>8443</v>
      </c>
      <c r="CA716" s="18">
        <v>28235</v>
      </c>
      <c r="CB716" s="18">
        <v>13589</v>
      </c>
      <c r="CC716" s="18">
        <v>2542</v>
      </c>
      <c r="CD716" s="18">
        <v>4635</v>
      </c>
      <c r="CE716" s="18">
        <v>894</v>
      </c>
      <c r="CF716" s="18">
        <v>11070</v>
      </c>
      <c r="CG716" s="18">
        <v>51464</v>
      </c>
      <c r="CH716" s="18">
        <v>1663</v>
      </c>
      <c r="CI716" s="18">
        <v>5016</v>
      </c>
      <c r="CJ716" s="18">
        <v>974</v>
      </c>
      <c r="CK716" s="18">
        <v>23392</v>
      </c>
      <c r="CL716" s="18">
        <v>7898</v>
      </c>
      <c r="CM716" s="18">
        <v>3351</v>
      </c>
      <c r="CN716" s="18">
        <v>1111</v>
      </c>
      <c r="CO716" s="18">
        <v>14665</v>
      </c>
      <c r="CP716" s="18">
        <v>33591</v>
      </c>
      <c r="CQ716" s="18">
        <v>13343</v>
      </c>
      <c r="CR716" s="18">
        <v>4178</v>
      </c>
      <c r="CS716" s="18">
        <v>7050</v>
      </c>
      <c r="CT716" s="18">
        <v>1587</v>
      </c>
      <c r="CU716" s="18">
        <v>11183</v>
      </c>
      <c r="CV716" s="18">
        <v>11258</v>
      </c>
      <c r="CW716" s="18">
        <v>1004</v>
      </c>
      <c r="CX716" s="18">
        <v>12713</v>
      </c>
      <c r="CY716" s="18">
        <v>912</v>
      </c>
      <c r="CZ716" s="18">
        <v>17825</v>
      </c>
      <c r="DA716" s="18">
        <v>6070</v>
      </c>
      <c r="DB716" s="18">
        <v>339</v>
      </c>
      <c r="DC716" s="18">
        <v>2406</v>
      </c>
      <c r="DD716" s="18">
        <v>7453</v>
      </c>
      <c r="DE716" s="18">
        <v>791</v>
      </c>
      <c r="DF716" s="18">
        <v>8895</v>
      </c>
      <c r="DG716" s="18">
        <v>5368</v>
      </c>
      <c r="DH716" s="18">
        <v>888</v>
      </c>
      <c r="DI716" s="18">
        <v>2826</v>
      </c>
      <c r="DJ716" s="18">
        <v>3470</v>
      </c>
      <c r="DK716" s="18">
        <v>30042</v>
      </c>
      <c r="DL716" s="18">
        <v>54708</v>
      </c>
      <c r="DM716" s="18">
        <v>1250</v>
      </c>
      <c r="DN716" s="18">
        <v>22838</v>
      </c>
      <c r="DO716" s="18">
        <v>37388</v>
      </c>
      <c r="DP716" s="18">
        <v>3053</v>
      </c>
      <c r="DQ716" s="18">
        <v>7116</v>
      </c>
      <c r="DR716" s="18">
        <v>5455</v>
      </c>
      <c r="DS716" s="18">
        <v>4091</v>
      </c>
      <c r="DT716" s="18">
        <v>11056</v>
      </c>
      <c r="DU716" s="18">
        <v>22672</v>
      </c>
      <c r="DV716" s="18">
        <v>2539</v>
      </c>
      <c r="DW716" s="18">
        <v>17948</v>
      </c>
      <c r="DX716" s="18">
        <v>5586</v>
      </c>
      <c r="DY716" s="18">
        <v>2638</v>
      </c>
      <c r="DZ716" s="18">
        <v>86969</v>
      </c>
      <c r="EA716" s="18">
        <v>11567</v>
      </c>
      <c r="EB716" s="18">
        <v>20613</v>
      </c>
      <c r="EC716" s="18">
        <v>867</v>
      </c>
      <c r="ED716" s="18">
        <v>38399</v>
      </c>
      <c r="EE716" s="18">
        <v>1990</v>
      </c>
      <c r="EF716" s="18">
        <v>1754</v>
      </c>
      <c r="EG716" s="18">
        <v>26752</v>
      </c>
      <c r="EH716" s="18">
        <v>1662</v>
      </c>
      <c r="EI716" s="18">
        <v>4600</v>
      </c>
      <c r="EJ716" s="18">
        <v>17350</v>
      </c>
      <c r="EK716" s="18">
        <v>2541</v>
      </c>
      <c r="EL716" s="18">
        <v>15288</v>
      </c>
      <c r="EM716" s="18">
        <v>12172</v>
      </c>
      <c r="EN716" s="18">
        <v>18134</v>
      </c>
      <c r="EO716" s="18">
        <v>29606</v>
      </c>
      <c r="EP716" s="18">
        <v>5596</v>
      </c>
      <c r="EQ716" s="18">
        <v>12907</v>
      </c>
      <c r="ER716" s="18">
        <v>4060</v>
      </c>
      <c r="ES716" s="18">
        <v>839</v>
      </c>
      <c r="ET716" s="18">
        <v>1533</v>
      </c>
      <c r="EU716" s="18">
        <v>5893</v>
      </c>
      <c r="EV716" s="18">
        <v>4627</v>
      </c>
      <c r="EW716" s="18">
        <v>7524</v>
      </c>
      <c r="EX716" s="18">
        <v>10326</v>
      </c>
      <c r="EY716" s="18">
        <v>5266</v>
      </c>
      <c r="EZ716" s="18">
        <v>9932</v>
      </c>
      <c r="FA716" s="18">
        <v>14111</v>
      </c>
      <c r="FB716" s="18">
        <v>1512</v>
      </c>
      <c r="FC716" s="18">
        <v>905</v>
      </c>
      <c r="FD716" s="18">
        <v>14290</v>
      </c>
      <c r="FE716" s="18">
        <v>10127</v>
      </c>
      <c r="FF716" s="18">
        <v>36757</v>
      </c>
      <c r="FG716" s="18">
        <v>5104</v>
      </c>
      <c r="FH716" s="18">
        <v>14384</v>
      </c>
      <c r="FI716" s="18">
        <v>1469</v>
      </c>
      <c r="FJ716" s="18">
        <v>3728</v>
      </c>
      <c r="FK716" s="18">
        <v>11985</v>
      </c>
      <c r="FL716" s="18">
        <v>9386</v>
      </c>
      <c r="FM716" s="18">
        <v>2288</v>
      </c>
      <c r="FN716" s="18">
        <v>2252</v>
      </c>
    </row>
    <row r="717" spans="1:170">
      <c r="A717" s="18">
        <v>1990</v>
      </c>
      <c r="B717" s="18">
        <v>1992</v>
      </c>
      <c r="C717" s="18">
        <v>4325</v>
      </c>
      <c r="D717" s="18">
        <v>4454</v>
      </c>
      <c r="F717" s="18">
        <v>11300</v>
      </c>
      <c r="G717" s="18">
        <v>5075</v>
      </c>
      <c r="H717" s="18">
        <v>31200</v>
      </c>
      <c r="I717" s="18">
        <v>29292</v>
      </c>
      <c r="J717" s="18">
        <v>9250</v>
      </c>
      <c r="K717" s="18">
        <v>1011</v>
      </c>
      <c r="L717" s="18">
        <v>28210</v>
      </c>
      <c r="M717" s="18">
        <v>1481</v>
      </c>
      <c r="N717" s="18">
        <v>846</v>
      </c>
      <c r="O717" s="18">
        <v>1309</v>
      </c>
      <c r="P717" s="18">
        <v>9726</v>
      </c>
      <c r="Q717" s="18">
        <v>35758</v>
      </c>
      <c r="R717" s="18">
        <v>4565</v>
      </c>
      <c r="S717" s="18">
        <v>8984</v>
      </c>
      <c r="T717" s="18">
        <v>3696</v>
      </c>
      <c r="U717" s="18">
        <v>10161</v>
      </c>
      <c r="V717" s="18">
        <v>10395</v>
      </c>
      <c r="W717" s="18">
        <v>8389</v>
      </c>
      <c r="X717" s="18">
        <v>1016</v>
      </c>
      <c r="Y717" s="18">
        <v>31921</v>
      </c>
      <c r="Z717" s="18">
        <v>50132</v>
      </c>
      <c r="AA717" s="18">
        <v>8898</v>
      </c>
      <c r="AB717" s="18">
        <v>2379</v>
      </c>
      <c r="AC717" s="18">
        <v>3130</v>
      </c>
      <c r="AD717" s="18">
        <v>2698</v>
      </c>
      <c r="AE717" s="18">
        <v>1407</v>
      </c>
      <c r="AF717" s="18">
        <v>6158</v>
      </c>
      <c r="AG717" s="18">
        <v>7654</v>
      </c>
      <c r="AH717" s="18">
        <v>1470</v>
      </c>
      <c r="AI717" s="18">
        <v>2875</v>
      </c>
      <c r="AJ717" s="18">
        <v>7337</v>
      </c>
      <c r="AK717" s="18">
        <v>15961</v>
      </c>
      <c r="AL717" s="18">
        <v>6864</v>
      </c>
      <c r="AM717" s="18">
        <v>18897</v>
      </c>
      <c r="AN717" s="18">
        <v>18517</v>
      </c>
      <c r="AO717" s="18">
        <v>32178</v>
      </c>
      <c r="AP717" s="18">
        <v>2127</v>
      </c>
      <c r="AQ717" s="18">
        <v>6014</v>
      </c>
      <c r="AR717" s="18">
        <v>33155</v>
      </c>
      <c r="AS717" s="18">
        <v>5745</v>
      </c>
      <c r="AT717" s="18">
        <v>10716</v>
      </c>
      <c r="AU717" s="18">
        <v>7194</v>
      </c>
      <c r="AV717" s="18">
        <v>6725</v>
      </c>
      <c r="AW717" s="18">
        <v>22735</v>
      </c>
      <c r="AX717" s="18">
        <v>12291</v>
      </c>
      <c r="AY717" s="18">
        <v>766</v>
      </c>
      <c r="AZ717" s="18">
        <v>27306</v>
      </c>
      <c r="BA717" s="18">
        <v>29031</v>
      </c>
      <c r="BB717" s="18">
        <v>20000</v>
      </c>
      <c r="BC717" s="18">
        <v>25679</v>
      </c>
      <c r="BD717" s="18">
        <v>11003</v>
      </c>
      <c r="BE717" s="18">
        <v>1668</v>
      </c>
      <c r="BF717" s="18">
        <v>1138</v>
      </c>
      <c r="BG717" s="18">
        <v>1636</v>
      </c>
      <c r="BH717" s="18">
        <v>1366</v>
      </c>
      <c r="BI717" s="18">
        <v>2769</v>
      </c>
      <c r="BJ717" s="18">
        <v>19267</v>
      </c>
      <c r="BK717" s="18">
        <v>4945</v>
      </c>
      <c r="BL717" s="18">
        <v>23745</v>
      </c>
      <c r="BM717" s="18">
        <v>3493</v>
      </c>
      <c r="BN717" s="18">
        <v>17755</v>
      </c>
      <c r="BO717" s="18">
        <v>2224</v>
      </c>
      <c r="BP717" s="18">
        <v>15716</v>
      </c>
      <c r="BQ717" s="18">
        <v>4414</v>
      </c>
      <c r="BR717" s="18">
        <v>1742</v>
      </c>
      <c r="BS717" s="18">
        <v>23899</v>
      </c>
      <c r="BT717" s="18">
        <v>9816</v>
      </c>
      <c r="BU717" s="18">
        <v>17198</v>
      </c>
      <c r="BV717" s="18">
        <v>26538</v>
      </c>
      <c r="BW717" s="18">
        <v>19442</v>
      </c>
      <c r="BX717" s="18">
        <v>30117</v>
      </c>
      <c r="BY717" s="18">
        <v>7369</v>
      </c>
      <c r="BZ717" s="18">
        <v>7803</v>
      </c>
      <c r="CA717" s="18">
        <v>29567</v>
      </c>
      <c r="CB717" s="18">
        <v>13292</v>
      </c>
      <c r="CC717" s="18">
        <v>2570</v>
      </c>
      <c r="CD717" s="18">
        <v>4653</v>
      </c>
      <c r="CE717" s="18">
        <v>863</v>
      </c>
      <c r="CF717" s="18">
        <v>12004</v>
      </c>
      <c r="CG717" s="18">
        <v>39533</v>
      </c>
      <c r="CH717" s="18">
        <v>1725</v>
      </c>
      <c r="CI717" s="18">
        <v>6224</v>
      </c>
      <c r="CJ717" s="18">
        <v>539</v>
      </c>
      <c r="CK717" s="18">
        <v>23626</v>
      </c>
      <c r="CL717" s="18">
        <v>8068</v>
      </c>
      <c r="CM717" s="18">
        <v>3521</v>
      </c>
      <c r="CN717" s="18">
        <v>1159</v>
      </c>
      <c r="CO717" s="18">
        <v>13783</v>
      </c>
      <c r="CP717" s="18">
        <v>33835</v>
      </c>
      <c r="CQ717" s="18">
        <v>13467</v>
      </c>
      <c r="CR717" s="18">
        <v>4237</v>
      </c>
      <c r="CS717" s="18">
        <v>6740</v>
      </c>
      <c r="CT717" s="18">
        <v>1600</v>
      </c>
      <c r="CU717" s="18">
        <v>11549</v>
      </c>
      <c r="CV717" s="18">
        <v>10118</v>
      </c>
      <c r="CW717" s="18">
        <v>992</v>
      </c>
      <c r="CX717" s="18">
        <v>13370</v>
      </c>
      <c r="CY717" s="18">
        <v>925</v>
      </c>
      <c r="CZ717" s="18">
        <v>16175</v>
      </c>
      <c r="DA717" s="18">
        <v>5774</v>
      </c>
      <c r="DB717" s="18">
        <v>339</v>
      </c>
      <c r="DC717" s="18">
        <v>2332</v>
      </c>
      <c r="DD717" s="18">
        <v>7924</v>
      </c>
      <c r="DE717" s="18">
        <v>787</v>
      </c>
      <c r="DF717" s="18">
        <v>9529</v>
      </c>
      <c r="DG717" s="18">
        <v>5161</v>
      </c>
      <c r="DH717" s="18">
        <v>846</v>
      </c>
      <c r="DI717" s="18">
        <v>2898</v>
      </c>
      <c r="DJ717" s="18">
        <v>3324</v>
      </c>
      <c r="DK717" s="18">
        <v>31062</v>
      </c>
      <c r="DL717" s="18">
        <v>55640</v>
      </c>
      <c r="DM717" s="18">
        <v>1274</v>
      </c>
      <c r="DN717" s="18">
        <v>22539</v>
      </c>
      <c r="DO717" s="18">
        <v>36113</v>
      </c>
      <c r="DP717" s="18">
        <v>3108</v>
      </c>
      <c r="DQ717" s="18">
        <v>7543</v>
      </c>
      <c r="DR717" s="18">
        <v>5070</v>
      </c>
      <c r="DS717" s="18">
        <v>4116</v>
      </c>
      <c r="DT717" s="18">
        <v>9947</v>
      </c>
      <c r="DU717" s="18">
        <v>23320</v>
      </c>
      <c r="DV717" s="18">
        <v>2389</v>
      </c>
      <c r="DW717" s="18">
        <v>18735</v>
      </c>
      <c r="DX717" s="18">
        <v>5594</v>
      </c>
      <c r="DY717" s="18">
        <v>3012</v>
      </c>
      <c r="DZ717" s="18">
        <v>83874</v>
      </c>
      <c r="EA717" s="18">
        <v>10893</v>
      </c>
      <c r="EB717" s="18">
        <v>20020</v>
      </c>
      <c r="EC717" s="18">
        <v>822</v>
      </c>
      <c r="ED717" s="18">
        <v>43144</v>
      </c>
      <c r="EE717" s="18">
        <v>1781</v>
      </c>
      <c r="EF717" s="18">
        <v>1771</v>
      </c>
      <c r="EG717" s="18">
        <v>28576</v>
      </c>
      <c r="EH717" s="18">
        <v>1656</v>
      </c>
      <c r="EI717" s="18">
        <v>4677</v>
      </c>
      <c r="EJ717" s="18">
        <v>15435</v>
      </c>
      <c r="EK717" s="18">
        <v>2432</v>
      </c>
      <c r="EL717" s="18">
        <v>14820</v>
      </c>
      <c r="EM717" s="18">
        <v>11828</v>
      </c>
      <c r="EN717" s="18">
        <v>16540</v>
      </c>
      <c r="EO717" s="18">
        <v>29749</v>
      </c>
      <c r="EP717" s="18">
        <v>5923</v>
      </c>
      <c r="EQ717" s="18">
        <v>13715</v>
      </c>
      <c r="ER717" s="18">
        <v>4223</v>
      </c>
      <c r="ES717" s="18">
        <v>847</v>
      </c>
      <c r="ET717" s="18">
        <v>1569</v>
      </c>
      <c r="EU717" s="18">
        <v>6462</v>
      </c>
      <c r="EV717" s="18">
        <v>4478</v>
      </c>
      <c r="EW717" s="18">
        <v>7371</v>
      </c>
      <c r="EX717" s="18">
        <v>10431</v>
      </c>
      <c r="EY717" s="18">
        <v>5575</v>
      </c>
      <c r="EZ717" s="18">
        <v>10696</v>
      </c>
      <c r="FA717" s="18">
        <v>14703</v>
      </c>
      <c r="FB717" s="18">
        <v>1521</v>
      </c>
      <c r="FC717" s="18">
        <v>908</v>
      </c>
      <c r="FD717" s="18">
        <v>13615</v>
      </c>
      <c r="FE717" s="18">
        <v>10127</v>
      </c>
      <c r="FF717" s="18">
        <v>36982</v>
      </c>
      <c r="FG717" s="18">
        <v>4887</v>
      </c>
      <c r="FH717" s="18">
        <v>14948</v>
      </c>
      <c r="FI717" s="18">
        <v>1512</v>
      </c>
      <c r="FJ717" s="18">
        <v>3601</v>
      </c>
      <c r="FK717" s="18">
        <v>10910</v>
      </c>
      <c r="FL717" s="18">
        <v>9096</v>
      </c>
      <c r="FM717" s="18">
        <v>2422</v>
      </c>
      <c r="FN717" s="18">
        <v>2232</v>
      </c>
    </row>
    <row r="718" spans="1:170">
      <c r="A718" s="18">
        <v>1991</v>
      </c>
      <c r="B718" s="18">
        <v>1761</v>
      </c>
      <c r="C718" s="18">
        <v>4253</v>
      </c>
      <c r="D718" s="18">
        <v>3271</v>
      </c>
      <c r="F718" s="18">
        <v>12311</v>
      </c>
      <c r="G718" s="18">
        <v>4406</v>
      </c>
      <c r="H718" s="18">
        <v>30426</v>
      </c>
      <c r="I718" s="18">
        <v>29999</v>
      </c>
      <c r="J718" s="18">
        <v>9060</v>
      </c>
      <c r="K718" s="18">
        <v>1039</v>
      </c>
      <c r="L718" s="18">
        <v>28621</v>
      </c>
      <c r="M718" s="18">
        <v>1496</v>
      </c>
      <c r="N718" s="18">
        <v>893</v>
      </c>
      <c r="O718" s="18">
        <v>1326</v>
      </c>
      <c r="P718" s="18">
        <v>9033</v>
      </c>
      <c r="Q718" s="18">
        <v>35590</v>
      </c>
      <c r="R718" s="18">
        <v>4023</v>
      </c>
      <c r="S718" s="18">
        <v>8854</v>
      </c>
      <c r="T718" s="18">
        <v>3800</v>
      </c>
      <c r="U718" s="18">
        <v>10094</v>
      </c>
      <c r="V718" s="18">
        <v>9944</v>
      </c>
      <c r="W718" s="18">
        <v>8750</v>
      </c>
      <c r="X718" s="18">
        <v>999</v>
      </c>
      <c r="Y718" s="18">
        <v>30846</v>
      </c>
      <c r="Z718" s="18">
        <v>49056</v>
      </c>
      <c r="AA718" s="18">
        <v>9433</v>
      </c>
      <c r="AB718" s="18">
        <v>2460</v>
      </c>
      <c r="AC718" s="18">
        <v>2999</v>
      </c>
      <c r="AD718" s="18">
        <v>2521</v>
      </c>
      <c r="AE718" s="18">
        <v>1245</v>
      </c>
      <c r="AF718" s="18">
        <v>6125</v>
      </c>
      <c r="AG718" s="18">
        <v>7676</v>
      </c>
      <c r="AH718" s="18">
        <v>1462</v>
      </c>
      <c r="AI718" s="18">
        <v>2856</v>
      </c>
      <c r="AJ718" s="18">
        <v>7334</v>
      </c>
      <c r="AK718" s="18">
        <v>13947</v>
      </c>
      <c r="AL718" s="18">
        <v>5696</v>
      </c>
      <c r="AM718" s="18">
        <v>18551</v>
      </c>
      <c r="AN718" s="18">
        <v>16409</v>
      </c>
      <c r="AO718" s="18">
        <v>33545</v>
      </c>
      <c r="AP718" s="18">
        <v>1863</v>
      </c>
      <c r="AQ718" s="18">
        <v>6112</v>
      </c>
      <c r="AR718" s="18">
        <v>33530</v>
      </c>
      <c r="AS718" s="18">
        <v>5686</v>
      </c>
      <c r="AT718" s="18">
        <v>10327</v>
      </c>
      <c r="AU718" s="18">
        <v>7481</v>
      </c>
      <c r="AV718" s="18">
        <v>6822</v>
      </c>
      <c r="AW718" s="18">
        <v>23425</v>
      </c>
      <c r="AX718" s="18">
        <v>11117</v>
      </c>
      <c r="AY718" s="18">
        <v>684</v>
      </c>
      <c r="AZ718" s="18">
        <v>25551</v>
      </c>
      <c r="BA718" s="18">
        <v>29158</v>
      </c>
      <c r="BB718" s="18">
        <v>20729</v>
      </c>
      <c r="BC718" s="18">
        <v>25314</v>
      </c>
      <c r="BD718" s="18">
        <v>8682</v>
      </c>
      <c r="BE718" s="18">
        <v>1719</v>
      </c>
      <c r="BF718" s="18">
        <v>1078</v>
      </c>
      <c r="BG718" s="18">
        <v>1614</v>
      </c>
      <c r="BH718" s="18">
        <v>1373</v>
      </c>
      <c r="BI718" s="18">
        <v>2703</v>
      </c>
      <c r="BJ718" s="18">
        <v>19628</v>
      </c>
      <c r="BK718" s="18">
        <v>4957</v>
      </c>
      <c r="BL718" s="18">
        <v>24829</v>
      </c>
      <c r="BM718" s="18">
        <v>3505</v>
      </c>
      <c r="BN718" s="18">
        <v>13909</v>
      </c>
      <c r="BO718" s="18">
        <v>2224</v>
      </c>
      <c r="BP718" s="18">
        <v>13847</v>
      </c>
      <c r="BQ718" s="18">
        <v>4726</v>
      </c>
      <c r="BR718" s="18">
        <v>1736</v>
      </c>
      <c r="BS718" s="18">
        <v>24153</v>
      </c>
      <c r="BT718" s="18">
        <v>10852</v>
      </c>
      <c r="BU718" s="18">
        <v>6212</v>
      </c>
      <c r="BV718" s="18">
        <v>26173</v>
      </c>
      <c r="BW718" s="18">
        <v>19586</v>
      </c>
      <c r="BX718" s="18">
        <v>30559</v>
      </c>
      <c r="BY718" s="18">
        <v>7397</v>
      </c>
      <c r="BZ718" s="18">
        <v>7525</v>
      </c>
      <c r="CA718" s="18">
        <v>30462</v>
      </c>
      <c r="CB718" s="18">
        <v>11741</v>
      </c>
      <c r="CC718" s="18">
        <v>2521</v>
      </c>
      <c r="CD718" s="18">
        <v>4224</v>
      </c>
      <c r="CE718" s="18">
        <v>896</v>
      </c>
      <c r="CF718" s="18">
        <v>13116</v>
      </c>
      <c r="CG718" s="18">
        <v>23924</v>
      </c>
      <c r="CH718" s="18">
        <v>1749</v>
      </c>
      <c r="CI718" s="18">
        <v>8437</v>
      </c>
      <c r="CJ718" s="18">
        <v>528</v>
      </c>
      <c r="CK718" s="18">
        <v>26632</v>
      </c>
      <c r="CL718" s="18">
        <v>8003</v>
      </c>
      <c r="CM718" s="18">
        <v>3859</v>
      </c>
      <c r="CN718" s="18">
        <v>1168</v>
      </c>
      <c r="CO718" s="18">
        <v>12975</v>
      </c>
      <c r="CP718" s="18">
        <v>36272</v>
      </c>
      <c r="CQ718" s="18">
        <v>11826</v>
      </c>
      <c r="CR718" s="18">
        <v>4462</v>
      </c>
      <c r="CS718" s="18">
        <v>5552</v>
      </c>
      <c r="CT718" s="18">
        <v>1454</v>
      </c>
      <c r="CU718" s="18">
        <v>11818</v>
      </c>
      <c r="CV718" s="18">
        <v>9459</v>
      </c>
      <c r="CW718" s="18">
        <v>998</v>
      </c>
      <c r="CX718" s="18">
        <v>13946</v>
      </c>
      <c r="CY718" s="18">
        <v>903</v>
      </c>
      <c r="CZ718" s="18">
        <v>14240</v>
      </c>
      <c r="DA718" s="18">
        <v>5124</v>
      </c>
      <c r="DB718" s="18">
        <v>355</v>
      </c>
      <c r="DC718" s="18">
        <v>2340</v>
      </c>
      <c r="DD718" s="18">
        <v>8173</v>
      </c>
      <c r="DE718" s="18">
        <v>827</v>
      </c>
      <c r="DF718" s="18">
        <v>10158</v>
      </c>
      <c r="DG718" s="18">
        <v>5393</v>
      </c>
      <c r="DH718" s="18">
        <v>842</v>
      </c>
      <c r="DI718" s="18">
        <v>2809</v>
      </c>
      <c r="DJ718" s="18">
        <v>3149</v>
      </c>
      <c r="DK718" s="18">
        <v>31570</v>
      </c>
      <c r="DL718" s="18">
        <v>57084</v>
      </c>
      <c r="DM718" s="18">
        <v>1320</v>
      </c>
      <c r="DN718" s="18">
        <v>21791</v>
      </c>
      <c r="DO718" s="18">
        <v>36673</v>
      </c>
      <c r="DP718" s="18">
        <v>3214</v>
      </c>
      <c r="DQ718" s="18">
        <v>8094</v>
      </c>
      <c r="DR718" s="18">
        <v>5074</v>
      </c>
      <c r="DS718" s="18">
        <v>4002</v>
      </c>
      <c r="DT718" s="18">
        <v>9218</v>
      </c>
      <c r="DU718" s="18">
        <v>23687</v>
      </c>
      <c r="DV718" s="18">
        <v>2244</v>
      </c>
      <c r="DW718" s="18">
        <v>19411</v>
      </c>
      <c r="DX718" s="18">
        <v>5571</v>
      </c>
      <c r="DY718" s="18">
        <v>2740</v>
      </c>
      <c r="DZ718" s="18">
        <v>81012</v>
      </c>
      <c r="EA718" s="18">
        <v>9492</v>
      </c>
      <c r="EB718" s="18">
        <v>18958</v>
      </c>
      <c r="EC718" s="18">
        <v>774</v>
      </c>
      <c r="ED718" s="18">
        <v>48065</v>
      </c>
      <c r="EE718" s="18">
        <v>1844</v>
      </c>
      <c r="EF718" s="18">
        <v>1767</v>
      </c>
      <c r="EG718" s="18">
        <v>29472</v>
      </c>
      <c r="EH718" s="18">
        <v>1486</v>
      </c>
      <c r="EI718" s="18">
        <v>4764</v>
      </c>
      <c r="EJ718" s="18">
        <v>13715</v>
      </c>
      <c r="EK718" s="18">
        <v>2406</v>
      </c>
      <c r="EL718" s="18">
        <v>13812</v>
      </c>
      <c r="EM718" s="18">
        <v>10093</v>
      </c>
      <c r="EN718" s="18">
        <v>15058</v>
      </c>
      <c r="EO718" s="18">
        <v>29187</v>
      </c>
      <c r="EP718" s="18">
        <v>5760</v>
      </c>
      <c r="EQ718" s="18">
        <v>13924</v>
      </c>
      <c r="ER718" s="18">
        <v>4543</v>
      </c>
      <c r="ES718" s="18">
        <v>852</v>
      </c>
      <c r="ET718" s="18">
        <v>1521</v>
      </c>
      <c r="EU718" s="18">
        <v>6913</v>
      </c>
      <c r="EV718" s="18">
        <v>3995</v>
      </c>
      <c r="EW718" s="18">
        <v>6862</v>
      </c>
      <c r="EX718" s="18">
        <v>10544</v>
      </c>
      <c r="EY718" s="18">
        <v>5699</v>
      </c>
      <c r="EZ718" s="18">
        <v>10649</v>
      </c>
      <c r="FA718" s="18">
        <v>15774</v>
      </c>
      <c r="FB718" s="18">
        <v>1510</v>
      </c>
      <c r="FC718" s="18">
        <v>893</v>
      </c>
      <c r="FD718" s="18">
        <v>12404</v>
      </c>
      <c r="FE718" s="18">
        <v>10412</v>
      </c>
      <c r="FF718" s="18">
        <v>36464</v>
      </c>
      <c r="FG718" s="18">
        <v>4741</v>
      </c>
      <c r="FH718" s="18">
        <v>16011</v>
      </c>
      <c r="FI718" s="18">
        <v>1568</v>
      </c>
      <c r="FJ718" s="18">
        <v>3641</v>
      </c>
      <c r="FK718" s="18">
        <v>9451</v>
      </c>
      <c r="FL718" s="18">
        <v>8815</v>
      </c>
      <c r="FM718" s="18">
        <v>2340</v>
      </c>
      <c r="FN718" s="18">
        <v>2292</v>
      </c>
    </row>
    <row r="719" spans="1:170">
      <c r="A719" s="18">
        <v>1992</v>
      </c>
      <c r="B719" s="18">
        <v>1629</v>
      </c>
      <c r="C719" s="18">
        <v>3894</v>
      </c>
      <c r="D719" s="18">
        <v>3143</v>
      </c>
      <c r="F719" s="18">
        <v>13394</v>
      </c>
      <c r="G719" s="18">
        <v>2623</v>
      </c>
      <c r="H719" s="18">
        <v>31024</v>
      </c>
      <c r="I719" s="18">
        <v>30292</v>
      </c>
      <c r="J719" s="18">
        <v>6906</v>
      </c>
      <c r="K719" s="18">
        <v>1026</v>
      </c>
      <c r="L719" s="18">
        <v>28941</v>
      </c>
      <c r="M719" s="18">
        <v>1493</v>
      </c>
      <c r="N719" s="18">
        <v>865</v>
      </c>
      <c r="O719" s="18">
        <v>1349</v>
      </c>
      <c r="P719" s="18">
        <v>8484</v>
      </c>
      <c r="Q719" s="18">
        <v>37168</v>
      </c>
      <c r="R719" s="18">
        <v>3041</v>
      </c>
      <c r="S719" s="18">
        <v>7987</v>
      </c>
      <c r="T719" s="18">
        <v>3772</v>
      </c>
      <c r="U719" s="18">
        <v>9876</v>
      </c>
      <c r="V719" s="18">
        <v>9338</v>
      </c>
      <c r="W719" s="18">
        <v>8738</v>
      </c>
      <c r="X719" s="18">
        <v>958</v>
      </c>
      <c r="Y719" s="18">
        <v>30748</v>
      </c>
      <c r="Z719" s="18">
        <v>48497</v>
      </c>
      <c r="AA719" s="18">
        <v>10402</v>
      </c>
      <c r="AB719" s="18">
        <v>2631</v>
      </c>
      <c r="AC719" s="18">
        <v>2907</v>
      </c>
      <c r="AD719" s="18">
        <v>2375</v>
      </c>
      <c r="AE719" s="18">
        <v>1079</v>
      </c>
      <c r="AF719" s="18">
        <v>6107</v>
      </c>
      <c r="AG719" s="18">
        <v>7853</v>
      </c>
      <c r="AH719" s="18">
        <v>1551</v>
      </c>
      <c r="AI719" s="18">
        <v>2863</v>
      </c>
      <c r="AJ719" s="18">
        <v>7818</v>
      </c>
      <c r="AK719" s="18">
        <v>13601</v>
      </c>
      <c r="AL719" s="18">
        <v>4777</v>
      </c>
      <c r="AM719" s="18">
        <v>19755</v>
      </c>
      <c r="AN719" s="18">
        <v>16310</v>
      </c>
      <c r="AO719" s="18">
        <v>33931</v>
      </c>
      <c r="AP719" s="18">
        <v>1990</v>
      </c>
      <c r="AQ719" s="18">
        <v>6265</v>
      </c>
      <c r="AR719" s="18">
        <v>34074</v>
      </c>
      <c r="AS719" s="18">
        <v>5890</v>
      </c>
      <c r="AT719" s="18">
        <v>10228</v>
      </c>
      <c r="AU719" s="18">
        <v>7661</v>
      </c>
      <c r="AV719" s="18">
        <v>6909</v>
      </c>
      <c r="AW719" s="18">
        <v>23671</v>
      </c>
      <c r="AX719" s="18">
        <v>9726</v>
      </c>
      <c r="AY719" s="18">
        <v>603</v>
      </c>
      <c r="AZ719" s="18">
        <v>24563</v>
      </c>
      <c r="BA719" s="18">
        <v>29449</v>
      </c>
      <c r="BB719" s="18">
        <v>19560</v>
      </c>
      <c r="BC719" s="18">
        <v>25336</v>
      </c>
      <c r="BD719" s="18">
        <v>4837</v>
      </c>
      <c r="BE719" s="18">
        <v>1748</v>
      </c>
      <c r="BF719" s="18">
        <v>1073</v>
      </c>
      <c r="BG719" s="18">
        <v>1603</v>
      </c>
      <c r="BH719" s="18">
        <v>1375</v>
      </c>
      <c r="BI719" s="18">
        <v>2979</v>
      </c>
      <c r="BJ719" s="18">
        <v>19615</v>
      </c>
      <c r="BK719" s="18">
        <v>5100</v>
      </c>
      <c r="BL719" s="18">
        <v>26052</v>
      </c>
      <c r="BM719" s="18">
        <v>3595</v>
      </c>
      <c r="BN719" s="18">
        <v>12418</v>
      </c>
      <c r="BO719" s="18">
        <v>2066</v>
      </c>
      <c r="BP719" s="18">
        <v>13423</v>
      </c>
      <c r="BQ719" s="18">
        <v>4949</v>
      </c>
      <c r="BR719" s="18">
        <v>1797</v>
      </c>
      <c r="BS719" s="18">
        <v>24847</v>
      </c>
      <c r="BT719" s="18">
        <v>11653</v>
      </c>
      <c r="BU719" s="18">
        <v>7802</v>
      </c>
      <c r="BV719" s="18">
        <v>24974</v>
      </c>
      <c r="BW719" s="18">
        <v>20230</v>
      </c>
      <c r="BX719" s="18">
        <v>30793</v>
      </c>
      <c r="BY719" s="18">
        <v>7538</v>
      </c>
      <c r="BZ719" s="18">
        <v>8134</v>
      </c>
      <c r="CA719" s="18">
        <v>30620</v>
      </c>
      <c r="CB719" s="18">
        <v>11078</v>
      </c>
      <c r="CC719" s="18">
        <v>2403</v>
      </c>
      <c r="CD719" s="18">
        <v>3606</v>
      </c>
      <c r="CE719" s="18">
        <v>918</v>
      </c>
      <c r="CF719" s="18">
        <v>13782</v>
      </c>
      <c r="CG719" s="18">
        <v>45979</v>
      </c>
      <c r="CH719" s="18">
        <v>1795</v>
      </c>
      <c r="CI719" s="18">
        <v>8709</v>
      </c>
      <c r="CJ719" s="18">
        <v>326</v>
      </c>
      <c r="CK719" s="18">
        <v>25276</v>
      </c>
      <c r="CL719" s="18">
        <v>8534</v>
      </c>
      <c r="CM719" s="18">
        <v>3697</v>
      </c>
      <c r="CN719" s="18">
        <v>1234</v>
      </c>
      <c r="CO719" s="18">
        <v>10222</v>
      </c>
      <c r="CP719" s="18">
        <v>36444</v>
      </c>
      <c r="CQ719" s="18">
        <v>8141</v>
      </c>
      <c r="CR719" s="18">
        <v>4293</v>
      </c>
      <c r="CS719" s="18">
        <v>3941</v>
      </c>
      <c r="CT719" s="18">
        <v>1428</v>
      </c>
      <c r="CU719" s="18">
        <v>12017</v>
      </c>
      <c r="CV719" s="18">
        <v>8733</v>
      </c>
      <c r="CW719" s="18">
        <v>946</v>
      </c>
      <c r="CX719" s="18">
        <v>14450</v>
      </c>
      <c r="CY719" s="18">
        <v>976</v>
      </c>
      <c r="CZ719" s="18">
        <v>10354</v>
      </c>
      <c r="DA719" s="18">
        <v>4552</v>
      </c>
      <c r="DB719" s="18">
        <v>331</v>
      </c>
      <c r="DC719" s="18">
        <v>2310</v>
      </c>
      <c r="DD719" s="18">
        <v>8576</v>
      </c>
      <c r="DE719" s="18">
        <v>741</v>
      </c>
      <c r="DF719" s="18">
        <v>10776</v>
      </c>
      <c r="DG719" s="18">
        <v>5686</v>
      </c>
      <c r="DH719" s="18">
        <v>765</v>
      </c>
      <c r="DI719" s="18">
        <v>2798</v>
      </c>
      <c r="DJ719" s="18">
        <v>3029</v>
      </c>
      <c r="DK719" s="18">
        <v>31867</v>
      </c>
      <c r="DL719" s="18">
        <v>58784</v>
      </c>
      <c r="DM719" s="18">
        <v>1336</v>
      </c>
      <c r="DN719" s="18">
        <v>21723</v>
      </c>
      <c r="DO719" s="18">
        <v>38028</v>
      </c>
      <c r="DP719" s="18">
        <v>3290</v>
      </c>
      <c r="DQ719" s="18">
        <v>8587</v>
      </c>
      <c r="DR719" s="18">
        <v>4942</v>
      </c>
      <c r="DS719" s="18">
        <v>3934</v>
      </c>
      <c r="DT719" s="18">
        <v>9428</v>
      </c>
      <c r="DU719" s="18">
        <v>24609</v>
      </c>
      <c r="DV719" s="18">
        <v>2048</v>
      </c>
      <c r="DW719" s="18">
        <v>20034</v>
      </c>
      <c r="DX719" s="18">
        <v>5513</v>
      </c>
      <c r="DY719" s="18">
        <v>3220</v>
      </c>
      <c r="DZ719" s="18">
        <v>89352</v>
      </c>
      <c r="EA719" s="18">
        <v>8803</v>
      </c>
      <c r="EB719" s="18">
        <v>16178</v>
      </c>
      <c r="EC719" s="18">
        <v>805</v>
      </c>
      <c r="ED719" s="18">
        <v>48522</v>
      </c>
      <c r="EE719" s="18">
        <v>1893</v>
      </c>
      <c r="EF719" s="18">
        <v>1742</v>
      </c>
      <c r="EG719" s="18">
        <v>30553</v>
      </c>
      <c r="EH719" s="18">
        <v>1371</v>
      </c>
      <c r="EI719" s="18">
        <v>5037</v>
      </c>
      <c r="EJ719" s="18">
        <v>9950</v>
      </c>
      <c r="EK719" s="18">
        <v>2377</v>
      </c>
      <c r="EL719" s="18">
        <v>11767</v>
      </c>
      <c r="EM719" s="18">
        <v>9444</v>
      </c>
      <c r="EN719" s="18">
        <v>14256</v>
      </c>
      <c r="EO719" s="18">
        <v>28668</v>
      </c>
      <c r="EP719" s="18">
        <v>5719</v>
      </c>
      <c r="EQ719" s="18">
        <v>14753</v>
      </c>
      <c r="ER719" s="18">
        <v>5001</v>
      </c>
      <c r="ES719" s="18">
        <v>839</v>
      </c>
      <c r="ET719" s="18">
        <v>1425</v>
      </c>
      <c r="EU719" s="18">
        <v>7452</v>
      </c>
      <c r="EV719" s="18">
        <v>2659</v>
      </c>
      <c r="EW719" s="18">
        <v>5703</v>
      </c>
      <c r="EX719" s="18">
        <v>10800</v>
      </c>
      <c r="EY719" s="18">
        <v>6044</v>
      </c>
      <c r="EZ719" s="18">
        <v>11139</v>
      </c>
      <c r="FA719" s="18">
        <v>16920</v>
      </c>
      <c r="FB719" s="18">
        <v>1476</v>
      </c>
      <c r="FC719" s="18">
        <v>912</v>
      </c>
      <c r="FD719" s="18">
        <v>11146</v>
      </c>
      <c r="FE719" s="18">
        <v>11173</v>
      </c>
      <c r="FF719" s="18">
        <v>37241</v>
      </c>
      <c r="FG719" s="18">
        <v>4107</v>
      </c>
      <c r="FH719" s="18">
        <v>16618</v>
      </c>
      <c r="FI719" s="18">
        <v>1671</v>
      </c>
      <c r="FJ719" s="18">
        <v>3740</v>
      </c>
      <c r="FK719" s="18">
        <v>7745</v>
      </c>
      <c r="FL719" s="18">
        <v>8459</v>
      </c>
      <c r="FM719" s="18">
        <v>2323</v>
      </c>
      <c r="FN719" s="18">
        <v>2030</v>
      </c>
    </row>
    <row r="720" spans="1:170">
      <c r="A720" s="18">
        <v>1993</v>
      </c>
      <c r="B720" s="18">
        <v>1080</v>
      </c>
      <c r="C720" s="18">
        <v>2870</v>
      </c>
      <c r="D720" s="18">
        <v>3451</v>
      </c>
      <c r="E720" s="18">
        <v>113218</v>
      </c>
      <c r="F720" s="18">
        <v>14049</v>
      </c>
      <c r="G720" s="18">
        <v>2377</v>
      </c>
      <c r="H720" s="18">
        <v>32020</v>
      </c>
      <c r="I720" s="18">
        <v>30202</v>
      </c>
      <c r="J720" s="18">
        <v>5229</v>
      </c>
      <c r="K720" s="18">
        <v>983</v>
      </c>
      <c r="L720" s="18">
        <v>28551</v>
      </c>
      <c r="M720" s="18">
        <v>1508</v>
      </c>
      <c r="N720" s="18">
        <v>866</v>
      </c>
      <c r="O720" s="18">
        <v>1373</v>
      </c>
      <c r="P720" s="18">
        <v>8571</v>
      </c>
      <c r="Q720" s="18">
        <v>39031</v>
      </c>
      <c r="R720" s="18">
        <v>2275</v>
      </c>
      <c r="S720" s="18">
        <v>7363</v>
      </c>
      <c r="T720" s="18">
        <v>3843</v>
      </c>
      <c r="U720" s="18">
        <v>10197</v>
      </c>
      <c r="V720" s="18">
        <v>9369</v>
      </c>
      <c r="W720" s="18">
        <v>8625</v>
      </c>
      <c r="X720" s="18">
        <v>927</v>
      </c>
      <c r="Y720" s="18">
        <v>31204</v>
      </c>
      <c r="Z720" s="18">
        <v>47997</v>
      </c>
      <c r="AA720" s="18">
        <v>10935</v>
      </c>
      <c r="AB720" s="18">
        <v>2889</v>
      </c>
      <c r="AC720" s="18">
        <v>2810</v>
      </c>
      <c r="AD720" s="18">
        <v>2235</v>
      </c>
      <c r="AE720" s="18">
        <v>902</v>
      </c>
      <c r="AF720" s="18">
        <v>5868</v>
      </c>
      <c r="AG720" s="18">
        <v>8146</v>
      </c>
      <c r="AH720" s="18">
        <v>1561</v>
      </c>
      <c r="AI720" s="18">
        <v>2991</v>
      </c>
      <c r="AJ720" s="18">
        <v>8146</v>
      </c>
      <c r="AK720" s="18">
        <v>13654</v>
      </c>
      <c r="AL720" s="18">
        <v>3668</v>
      </c>
      <c r="AM720" s="18">
        <v>19418</v>
      </c>
      <c r="AN720" s="18">
        <v>16309</v>
      </c>
      <c r="AO720" s="18">
        <v>33387</v>
      </c>
      <c r="AP720" s="18">
        <v>2136</v>
      </c>
      <c r="AQ720" s="18">
        <v>6236</v>
      </c>
      <c r="AR720" s="18">
        <v>33964</v>
      </c>
      <c r="AS720" s="18">
        <v>6205</v>
      </c>
      <c r="AT720" s="18">
        <v>9769</v>
      </c>
      <c r="AU720" s="18">
        <v>7669</v>
      </c>
      <c r="AV720" s="18">
        <v>7059</v>
      </c>
      <c r="AW720" s="18">
        <v>23166</v>
      </c>
      <c r="AX720" s="18">
        <v>9131</v>
      </c>
      <c r="AY720" s="18">
        <v>600</v>
      </c>
      <c r="AZ720" s="18">
        <v>24265</v>
      </c>
      <c r="BA720" s="18">
        <v>29113</v>
      </c>
      <c r="BB720" s="18">
        <v>19498</v>
      </c>
      <c r="BC720" s="18">
        <v>25909</v>
      </c>
      <c r="BD720" s="18">
        <v>3486</v>
      </c>
      <c r="BE720" s="18">
        <v>1769</v>
      </c>
      <c r="BF720" s="18">
        <v>1097</v>
      </c>
      <c r="BG720" s="18">
        <v>1585</v>
      </c>
      <c r="BH720" s="18">
        <v>1362</v>
      </c>
      <c r="BI720" s="18">
        <v>3173</v>
      </c>
      <c r="BJ720" s="18">
        <v>19188</v>
      </c>
      <c r="BK720" s="18">
        <v>5187</v>
      </c>
      <c r="BL720" s="18">
        <v>27159</v>
      </c>
      <c r="BM720" s="18">
        <v>3707</v>
      </c>
      <c r="BN720" s="18">
        <v>11456</v>
      </c>
      <c r="BO720" s="18">
        <v>1911</v>
      </c>
      <c r="BP720" s="18">
        <v>13357</v>
      </c>
      <c r="BQ720" s="18">
        <v>5255</v>
      </c>
      <c r="BR720" s="18">
        <v>1865</v>
      </c>
      <c r="BS720" s="18">
        <v>25295</v>
      </c>
      <c r="BT720" s="18">
        <v>11150</v>
      </c>
      <c r="BU720" s="18">
        <v>7575</v>
      </c>
      <c r="BV720" s="18">
        <v>25046</v>
      </c>
      <c r="BW720" s="18">
        <v>20254</v>
      </c>
      <c r="BX720" s="18">
        <v>30512</v>
      </c>
      <c r="BY720" s="18">
        <v>7612</v>
      </c>
      <c r="BZ720" s="18">
        <v>8041</v>
      </c>
      <c r="CA720" s="18">
        <v>30582</v>
      </c>
      <c r="CB720" s="18">
        <v>10096</v>
      </c>
      <c r="CC720" s="18">
        <v>2326</v>
      </c>
      <c r="CD720" s="18">
        <v>3144</v>
      </c>
      <c r="CE720" s="18">
        <v>912</v>
      </c>
      <c r="CF720" s="18">
        <v>14577</v>
      </c>
      <c r="CG720" s="18">
        <v>66208</v>
      </c>
      <c r="CH720" s="18">
        <v>1849</v>
      </c>
      <c r="CI720" s="18">
        <v>9218</v>
      </c>
      <c r="CJ720" s="18">
        <v>210</v>
      </c>
      <c r="CK720" s="18">
        <v>23754</v>
      </c>
      <c r="CL720" s="18">
        <v>8454</v>
      </c>
      <c r="CM720" s="18">
        <v>3922</v>
      </c>
      <c r="CN720" s="18">
        <v>1256</v>
      </c>
      <c r="CO720" s="18">
        <v>8607</v>
      </c>
      <c r="CP720" s="18">
        <v>37470</v>
      </c>
      <c r="CQ720" s="18">
        <v>7357</v>
      </c>
      <c r="CR720" s="18">
        <v>4189</v>
      </c>
      <c r="CS720" s="18">
        <v>3894</v>
      </c>
      <c r="CT720" s="18">
        <v>1414</v>
      </c>
      <c r="CU720" s="18">
        <v>12030</v>
      </c>
      <c r="CV720" s="18">
        <v>7960</v>
      </c>
      <c r="CW720" s="18">
        <v>954</v>
      </c>
      <c r="CX720" s="18">
        <v>14948</v>
      </c>
      <c r="CY720" s="18">
        <v>1019</v>
      </c>
      <c r="CZ720" s="18">
        <v>6425</v>
      </c>
      <c r="DA720" s="18">
        <v>4352</v>
      </c>
      <c r="DB720" s="18">
        <v>348</v>
      </c>
      <c r="DC720" s="18">
        <v>2420</v>
      </c>
      <c r="DD720" s="18">
        <v>8894</v>
      </c>
      <c r="DE720" s="18">
        <v>803</v>
      </c>
      <c r="DF720" s="18">
        <v>11551</v>
      </c>
      <c r="DG720" s="18">
        <v>5434</v>
      </c>
      <c r="DH720" s="18">
        <v>753</v>
      </c>
      <c r="DI720" s="18">
        <v>2771</v>
      </c>
      <c r="DJ720" s="18">
        <v>2909</v>
      </c>
      <c r="DK720" s="18">
        <v>32043</v>
      </c>
      <c r="DL720" s="18">
        <v>60097</v>
      </c>
      <c r="DM720" s="18">
        <v>1348</v>
      </c>
      <c r="DN720" s="18">
        <v>22517</v>
      </c>
      <c r="DO720" s="18">
        <v>38678</v>
      </c>
      <c r="DP720" s="18">
        <v>3312</v>
      </c>
      <c r="DQ720" s="18">
        <v>8880</v>
      </c>
      <c r="DR720" s="18">
        <v>5094</v>
      </c>
      <c r="DS720" s="18">
        <v>3936</v>
      </c>
      <c r="DT720" s="18">
        <v>9762</v>
      </c>
      <c r="DU720" s="18">
        <v>25537</v>
      </c>
      <c r="DV720" s="18">
        <v>1922</v>
      </c>
      <c r="DW720" s="18">
        <v>19872</v>
      </c>
      <c r="DX720" s="18">
        <v>5585</v>
      </c>
      <c r="DY720" s="18">
        <v>3382</v>
      </c>
      <c r="DZ720" s="18">
        <v>87729</v>
      </c>
      <c r="EA720" s="18">
        <v>8948</v>
      </c>
      <c r="EB720" s="18">
        <v>14760</v>
      </c>
      <c r="EC720" s="18">
        <v>704</v>
      </c>
      <c r="ED720" s="18">
        <v>46544</v>
      </c>
      <c r="EE720" s="18">
        <v>1913</v>
      </c>
      <c r="EF720" s="18">
        <v>1720</v>
      </c>
      <c r="EG720" s="18">
        <v>33021</v>
      </c>
      <c r="EH720" s="18">
        <v>1420</v>
      </c>
      <c r="EI720" s="18">
        <v>5359</v>
      </c>
      <c r="EJ720" s="18">
        <v>6926</v>
      </c>
      <c r="EK720" s="18">
        <v>2365</v>
      </c>
      <c r="EL720" s="18">
        <v>10596</v>
      </c>
      <c r="EM720" s="18">
        <v>10083</v>
      </c>
      <c r="EN720" s="18">
        <v>14697</v>
      </c>
      <c r="EO720" s="18">
        <v>27917</v>
      </c>
      <c r="EP720" s="18">
        <v>5720</v>
      </c>
      <c r="EQ720" s="18">
        <v>15491</v>
      </c>
      <c r="ER720" s="18">
        <v>5223</v>
      </c>
      <c r="ES720" s="18">
        <v>809</v>
      </c>
      <c r="ET720" s="18">
        <v>1198</v>
      </c>
      <c r="EU720" s="18">
        <v>7996</v>
      </c>
      <c r="EV720" s="18">
        <v>2338</v>
      </c>
      <c r="EW720" s="18">
        <v>5659</v>
      </c>
      <c r="EX720" s="18">
        <v>10609</v>
      </c>
      <c r="EY720" s="18">
        <v>6085</v>
      </c>
      <c r="EZ720" s="18">
        <v>11884</v>
      </c>
      <c r="FA720" s="18">
        <v>17906</v>
      </c>
      <c r="FB720" s="18">
        <v>1446</v>
      </c>
      <c r="FC720" s="18">
        <v>938</v>
      </c>
      <c r="FD720" s="18">
        <v>9560</v>
      </c>
      <c r="FE720" s="18">
        <v>11410</v>
      </c>
      <c r="FF720" s="18">
        <v>37762</v>
      </c>
      <c r="FG720" s="18">
        <v>3917</v>
      </c>
      <c r="FH720" s="18">
        <v>16293</v>
      </c>
      <c r="FI720" s="18">
        <v>1773</v>
      </c>
      <c r="FJ720" s="18">
        <v>3693</v>
      </c>
      <c r="FK720" s="18">
        <v>6548</v>
      </c>
      <c r="FL720" s="18">
        <v>8390</v>
      </c>
      <c r="FM720" s="18">
        <v>2260</v>
      </c>
      <c r="FN720" s="18">
        <v>2004</v>
      </c>
    </row>
    <row r="721" spans="1:170">
      <c r="A721" s="18">
        <v>1994</v>
      </c>
      <c r="B721" s="18">
        <v>772</v>
      </c>
      <c r="C721" s="18">
        <v>2819</v>
      </c>
      <c r="D721" s="18">
        <v>3721</v>
      </c>
      <c r="E721" s="18">
        <v>115557</v>
      </c>
      <c r="F721" s="18">
        <v>14682</v>
      </c>
      <c r="G721" s="18">
        <v>2607</v>
      </c>
      <c r="H721" s="18">
        <v>33180</v>
      </c>
      <c r="I721" s="18">
        <v>30808</v>
      </c>
      <c r="J721" s="18">
        <v>4140</v>
      </c>
      <c r="K721" s="18">
        <v>971</v>
      </c>
      <c r="L721" s="18">
        <v>29382</v>
      </c>
      <c r="M721" s="18">
        <v>1471</v>
      </c>
      <c r="N721" s="18">
        <v>847</v>
      </c>
      <c r="O721" s="18">
        <v>1407</v>
      </c>
      <c r="P721" s="18">
        <v>8807</v>
      </c>
      <c r="Q721" s="18">
        <v>39294</v>
      </c>
      <c r="R721" s="18">
        <v>2454</v>
      </c>
      <c r="S721" s="18">
        <v>6510</v>
      </c>
      <c r="T721" s="18">
        <v>3933</v>
      </c>
      <c r="U721" s="18">
        <v>10625</v>
      </c>
      <c r="V721" s="18">
        <v>9521</v>
      </c>
      <c r="W721" s="18">
        <v>8668</v>
      </c>
      <c r="X721" s="18">
        <v>947</v>
      </c>
      <c r="Y721" s="18">
        <v>32258</v>
      </c>
      <c r="Z721" s="18">
        <v>48220</v>
      </c>
      <c r="AA721" s="18">
        <v>11362</v>
      </c>
      <c r="AB721" s="18">
        <v>3107</v>
      </c>
      <c r="AC721" s="18">
        <v>2713</v>
      </c>
      <c r="AD721" s="18">
        <v>2118</v>
      </c>
      <c r="AE721" s="18">
        <v>818</v>
      </c>
      <c r="AF721" s="18">
        <v>5382</v>
      </c>
      <c r="AG721" s="18">
        <v>8413</v>
      </c>
      <c r="AH721" s="18">
        <v>1445</v>
      </c>
      <c r="AI721" s="18">
        <v>3116</v>
      </c>
      <c r="AJ721" s="18">
        <v>8271</v>
      </c>
      <c r="AK721" s="18">
        <v>14093</v>
      </c>
      <c r="AL721" s="18">
        <v>3637</v>
      </c>
      <c r="AM721" s="18">
        <v>20144</v>
      </c>
      <c r="AN721" s="18">
        <v>16778</v>
      </c>
      <c r="AO721" s="18">
        <v>34089</v>
      </c>
      <c r="AP721" s="18">
        <v>2037</v>
      </c>
      <c r="AQ721" s="18">
        <v>6281</v>
      </c>
      <c r="AR721" s="18">
        <v>35654</v>
      </c>
      <c r="AS721" s="18">
        <v>6240</v>
      </c>
      <c r="AT721" s="18">
        <v>9471</v>
      </c>
      <c r="AU721" s="18">
        <v>7807</v>
      </c>
      <c r="AV721" s="18">
        <v>7197</v>
      </c>
      <c r="AW721" s="18">
        <v>23690</v>
      </c>
      <c r="AX721" s="18">
        <v>9175</v>
      </c>
      <c r="AY721" s="18">
        <v>633</v>
      </c>
      <c r="AZ721" s="18">
        <v>25112</v>
      </c>
      <c r="BA721" s="18">
        <v>29656</v>
      </c>
      <c r="BB721" s="18">
        <v>20019</v>
      </c>
      <c r="BC721" s="18">
        <v>26847</v>
      </c>
      <c r="BD721" s="18">
        <v>3198</v>
      </c>
      <c r="BE721" s="18">
        <v>1792</v>
      </c>
      <c r="BF721" s="18">
        <v>1106</v>
      </c>
      <c r="BG721" s="18">
        <v>1527</v>
      </c>
      <c r="BH721" s="18">
        <v>1363</v>
      </c>
      <c r="BI721" s="18">
        <v>3375</v>
      </c>
      <c r="BJ721" s="18">
        <v>19474</v>
      </c>
      <c r="BK721" s="18">
        <v>5228</v>
      </c>
      <c r="BL721" s="18">
        <v>28228</v>
      </c>
      <c r="BM721" s="18">
        <v>3552</v>
      </c>
      <c r="BN721" s="18">
        <v>12076</v>
      </c>
      <c r="BO721" s="18">
        <v>1646</v>
      </c>
      <c r="BP721" s="18">
        <v>13764</v>
      </c>
      <c r="BQ721" s="18">
        <v>5557</v>
      </c>
      <c r="BR721" s="18">
        <v>1949</v>
      </c>
      <c r="BS721" s="18">
        <v>26681</v>
      </c>
      <c r="BT721" s="18">
        <v>10812</v>
      </c>
      <c r="BU721" s="18">
        <v>6983</v>
      </c>
      <c r="BV721" s="18">
        <v>25726</v>
      </c>
      <c r="BW721" s="18">
        <v>20929</v>
      </c>
      <c r="BX721" s="18">
        <v>31162</v>
      </c>
      <c r="BY721" s="18">
        <v>7660</v>
      </c>
      <c r="BZ721" s="18">
        <v>8040</v>
      </c>
      <c r="CA721" s="18">
        <v>30813</v>
      </c>
      <c r="CB721" s="18">
        <v>8953</v>
      </c>
      <c r="CC721" s="18">
        <v>2327</v>
      </c>
      <c r="CD721" s="18">
        <v>2525</v>
      </c>
      <c r="CE721" s="18">
        <v>955</v>
      </c>
      <c r="CF721" s="18">
        <v>15760</v>
      </c>
      <c r="CG721" s="18">
        <v>76146</v>
      </c>
      <c r="CH721" s="18">
        <v>1944</v>
      </c>
      <c r="CI721" s="18">
        <v>9855</v>
      </c>
      <c r="CJ721" s="18">
        <v>166</v>
      </c>
      <c r="CK721" s="18">
        <v>23662</v>
      </c>
      <c r="CL721" s="18">
        <v>8482</v>
      </c>
      <c r="CM721" s="18">
        <v>4175</v>
      </c>
      <c r="CN721" s="18">
        <v>1299</v>
      </c>
      <c r="CO721" s="18">
        <v>7818</v>
      </c>
      <c r="CP721" s="18">
        <v>38375</v>
      </c>
      <c r="CQ721" s="18">
        <v>7645</v>
      </c>
      <c r="CR721" s="18">
        <v>4555</v>
      </c>
      <c r="CS721" s="18">
        <v>2697</v>
      </c>
      <c r="CT721" s="18">
        <v>1371</v>
      </c>
      <c r="CU721" s="18">
        <v>12348</v>
      </c>
      <c r="CV721" s="18">
        <v>7746</v>
      </c>
      <c r="CW721" s="18">
        <v>960</v>
      </c>
      <c r="CX721" s="18">
        <v>15645</v>
      </c>
      <c r="CY721" s="18">
        <v>1076</v>
      </c>
      <c r="CZ721" s="18">
        <v>6347</v>
      </c>
      <c r="DA721" s="18">
        <v>4394</v>
      </c>
      <c r="DB721" s="18">
        <v>343</v>
      </c>
      <c r="DC721" s="18">
        <v>2462</v>
      </c>
      <c r="DD721" s="18">
        <v>9165</v>
      </c>
      <c r="DE721" s="18">
        <v>737</v>
      </c>
      <c r="DF721" s="18">
        <v>12299</v>
      </c>
      <c r="DG721" s="18">
        <v>5683</v>
      </c>
      <c r="DH721" s="18">
        <v>759</v>
      </c>
      <c r="DI721" s="18">
        <v>2709</v>
      </c>
      <c r="DJ721" s="18">
        <v>2912</v>
      </c>
      <c r="DK721" s="18">
        <v>32794</v>
      </c>
      <c r="DL721" s="18">
        <v>62777</v>
      </c>
      <c r="DM721" s="18">
        <v>1419</v>
      </c>
      <c r="DN721" s="18">
        <v>23693</v>
      </c>
      <c r="DO721" s="18">
        <v>38789</v>
      </c>
      <c r="DP721" s="18">
        <v>3372</v>
      </c>
      <c r="DQ721" s="18">
        <v>8959</v>
      </c>
      <c r="DR721" s="18">
        <v>5609</v>
      </c>
      <c r="DS721" s="18">
        <v>4021</v>
      </c>
      <c r="DT721" s="18">
        <v>10248</v>
      </c>
      <c r="DU721" s="18">
        <v>26359</v>
      </c>
      <c r="DV721" s="18">
        <v>1857</v>
      </c>
      <c r="DW721" s="18">
        <v>20113</v>
      </c>
      <c r="DX721" s="18">
        <v>5603</v>
      </c>
      <c r="DY721" s="18">
        <v>3705</v>
      </c>
      <c r="DZ721" s="18">
        <v>88424</v>
      </c>
      <c r="EA721" s="18">
        <v>9306</v>
      </c>
      <c r="EB721" s="18">
        <v>12887</v>
      </c>
      <c r="EC721" s="18">
        <v>460</v>
      </c>
      <c r="ED721" s="18">
        <v>45574</v>
      </c>
      <c r="EE721" s="18">
        <v>1894</v>
      </c>
      <c r="EF721" s="18">
        <v>1676</v>
      </c>
      <c r="EG721" s="18">
        <v>35530</v>
      </c>
      <c r="EH721" s="18">
        <v>1515</v>
      </c>
      <c r="EI721" s="18">
        <v>5619</v>
      </c>
      <c r="EJ721" s="18">
        <v>7120</v>
      </c>
      <c r="EK721" s="18">
        <v>2377</v>
      </c>
      <c r="EL721" s="18">
        <v>9129</v>
      </c>
      <c r="EM721" s="18">
        <v>10667</v>
      </c>
      <c r="EN721" s="18">
        <v>15497</v>
      </c>
      <c r="EO721" s="18">
        <v>28832</v>
      </c>
      <c r="EP721" s="18">
        <v>5821</v>
      </c>
      <c r="EQ721" s="18">
        <v>15197</v>
      </c>
      <c r="ER721" s="18">
        <v>5362</v>
      </c>
      <c r="ES721" s="18">
        <v>840</v>
      </c>
      <c r="ET721" s="18">
        <v>1355</v>
      </c>
      <c r="EU721" s="18">
        <v>8527</v>
      </c>
      <c r="EV721" s="18">
        <v>1822</v>
      </c>
      <c r="EW721" s="18">
        <v>4580</v>
      </c>
      <c r="EX721" s="18">
        <v>10454</v>
      </c>
      <c r="EY721" s="18">
        <v>6202</v>
      </c>
      <c r="EZ721" s="18">
        <v>11100</v>
      </c>
      <c r="FA721" s="18">
        <v>19082</v>
      </c>
      <c r="FB721" s="18">
        <v>1414</v>
      </c>
      <c r="FC721" s="18">
        <v>974</v>
      </c>
      <c r="FD721" s="18">
        <v>7406</v>
      </c>
      <c r="FE721" s="18">
        <v>12171</v>
      </c>
      <c r="FF721" s="18">
        <v>38808</v>
      </c>
      <c r="FG721" s="18">
        <v>3635</v>
      </c>
      <c r="FH721" s="18">
        <v>15577</v>
      </c>
      <c r="FI721" s="18">
        <v>1896</v>
      </c>
      <c r="FJ721" s="18">
        <v>3757</v>
      </c>
      <c r="FK721" s="18">
        <v>6838</v>
      </c>
      <c r="FL721" s="18">
        <v>8519</v>
      </c>
      <c r="FM721" s="18">
        <v>1909</v>
      </c>
      <c r="FN721" s="18">
        <v>2167</v>
      </c>
    </row>
    <row r="722" spans="1:170">
      <c r="A722" s="18">
        <v>1995</v>
      </c>
      <c r="B722" s="18">
        <v>1101</v>
      </c>
      <c r="C722" s="18">
        <v>3142</v>
      </c>
      <c r="D722" s="18">
        <v>3992</v>
      </c>
      <c r="E722" s="18">
        <v>117296</v>
      </c>
      <c r="F722" s="18">
        <v>14091</v>
      </c>
      <c r="G722" s="18">
        <v>2878</v>
      </c>
      <c r="H722" s="18">
        <v>33908</v>
      </c>
      <c r="I722" s="18">
        <v>31582</v>
      </c>
      <c r="J722" s="18">
        <v>3557</v>
      </c>
      <c r="K722" s="18">
        <v>862</v>
      </c>
      <c r="L722" s="18">
        <v>30020</v>
      </c>
      <c r="M722" s="18">
        <v>1575</v>
      </c>
      <c r="N722" s="18">
        <v>865</v>
      </c>
      <c r="O722" s="18">
        <v>1446</v>
      </c>
      <c r="P722" s="18">
        <v>9149</v>
      </c>
      <c r="Q722" s="18">
        <v>39013</v>
      </c>
      <c r="R722" s="18">
        <v>2666</v>
      </c>
      <c r="S722" s="18">
        <v>5807</v>
      </c>
      <c r="T722" s="18">
        <v>4028</v>
      </c>
      <c r="U722" s="18">
        <v>10905</v>
      </c>
      <c r="V722" s="18">
        <v>9680</v>
      </c>
      <c r="W722" s="18">
        <v>9009</v>
      </c>
      <c r="X722" s="18">
        <v>973</v>
      </c>
      <c r="Y722" s="18">
        <v>32779</v>
      </c>
      <c r="Z722" s="18">
        <v>48129</v>
      </c>
      <c r="AA722" s="18">
        <v>12357</v>
      </c>
      <c r="AB722" s="18">
        <v>3367</v>
      </c>
      <c r="AC722" s="18">
        <v>2774</v>
      </c>
      <c r="AD722" s="18">
        <v>2128</v>
      </c>
      <c r="AE722" s="18">
        <v>807</v>
      </c>
      <c r="AF722" s="18">
        <v>5443</v>
      </c>
      <c r="AG722" s="18">
        <v>8703</v>
      </c>
      <c r="AH722" s="18">
        <v>1464</v>
      </c>
      <c r="AI722" s="18">
        <v>3267</v>
      </c>
      <c r="AJ722" s="18">
        <v>8378</v>
      </c>
      <c r="AK722" s="18">
        <v>14916</v>
      </c>
      <c r="AL722" s="18">
        <v>3810</v>
      </c>
      <c r="AM722" s="18">
        <v>21744</v>
      </c>
      <c r="AN722" s="18">
        <v>17832</v>
      </c>
      <c r="AO722" s="18">
        <v>34579</v>
      </c>
      <c r="AP722" s="18">
        <v>2127</v>
      </c>
      <c r="AQ722" s="18">
        <v>6360</v>
      </c>
      <c r="AR722" s="18">
        <v>36543</v>
      </c>
      <c r="AS722" s="18">
        <v>6469</v>
      </c>
      <c r="AT722" s="18">
        <v>9639</v>
      </c>
      <c r="AU722" s="18">
        <v>7804</v>
      </c>
      <c r="AV722" s="18">
        <v>7399</v>
      </c>
      <c r="AW722" s="18">
        <v>24465</v>
      </c>
      <c r="AX722" s="18">
        <v>9951</v>
      </c>
      <c r="AY722" s="18">
        <v>650</v>
      </c>
      <c r="AZ722" s="18">
        <v>26069</v>
      </c>
      <c r="BA722" s="18">
        <v>30135</v>
      </c>
      <c r="BB722" s="18">
        <v>20460</v>
      </c>
      <c r="BC722" s="18">
        <v>27447</v>
      </c>
      <c r="BD722" s="18">
        <v>3350</v>
      </c>
      <c r="BE722" s="18">
        <v>1835</v>
      </c>
      <c r="BF722" s="18">
        <v>1121</v>
      </c>
      <c r="BG722" s="18">
        <v>1485</v>
      </c>
      <c r="BH722" s="18">
        <v>1384</v>
      </c>
      <c r="BI722" s="18">
        <v>3666</v>
      </c>
      <c r="BJ722" s="18">
        <v>19790</v>
      </c>
      <c r="BK722" s="18">
        <v>5322</v>
      </c>
      <c r="BL722" s="18">
        <v>28203</v>
      </c>
      <c r="BM722" s="18">
        <v>3590</v>
      </c>
      <c r="BN722" s="18">
        <v>12950</v>
      </c>
      <c r="BO722" s="18">
        <v>1769</v>
      </c>
      <c r="BP722" s="18">
        <v>13989</v>
      </c>
      <c r="BQ722" s="18">
        <v>5914</v>
      </c>
      <c r="BR722" s="18">
        <v>2053</v>
      </c>
      <c r="BS722" s="18">
        <v>29090</v>
      </c>
      <c r="BT722" s="18">
        <v>10849</v>
      </c>
      <c r="BU722" s="18">
        <v>6161</v>
      </c>
      <c r="BV722" s="18">
        <v>25617</v>
      </c>
      <c r="BW722" s="18">
        <v>22183</v>
      </c>
      <c r="BX722" s="18">
        <v>32061</v>
      </c>
      <c r="BY722" s="18">
        <v>7750</v>
      </c>
      <c r="BZ722" s="18">
        <v>8211</v>
      </c>
      <c r="CA722" s="18">
        <v>31577</v>
      </c>
      <c r="CB722" s="18">
        <v>8356</v>
      </c>
      <c r="CC722" s="18">
        <v>2367</v>
      </c>
      <c r="CD722" s="18">
        <v>2365</v>
      </c>
      <c r="CE722" s="18">
        <v>993</v>
      </c>
      <c r="CF722" s="18">
        <v>17095</v>
      </c>
      <c r="CG722" s="18">
        <v>80012</v>
      </c>
      <c r="CH722" s="18">
        <v>2023</v>
      </c>
      <c r="CI722" s="18">
        <v>10400</v>
      </c>
      <c r="CJ722" s="18">
        <v>158</v>
      </c>
      <c r="CK722" s="18">
        <v>22799</v>
      </c>
      <c r="CL722" s="18">
        <v>8515</v>
      </c>
      <c r="CM722" s="18">
        <v>4381</v>
      </c>
      <c r="CN722" s="18">
        <v>1305</v>
      </c>
      <c r="CO722" s="18">
        <v>8288</v>
      </c>
      <c r="CP722" s="18">
        <v>38382</v>
      </c>
      <c r="CQ722" s="18">
        <v>7709</v>
      </c>
      <c r="CR722" s="18">
        <v>4239</v>
      </c>
      <c r="CS722" s="18">
        <v>2668</v>
      </c>
      <c r="CT722" s="18">
        <v>1353</v>
      </c>
      <c r="CU722" s="18">
        <v>11360</v>
      </c>
      <c r="CV722" s="18">
        <v>7586</v>
      </c>
      <c r="CW722" s="18">
        <v>957</v>
      </c>
      <c r="CX722" s="18">
        <v>16522</v>
      </c>
      <c r="CY722" s="18">
        <v>1130</v>
      </c>
      <c r="CZ722" s="18">
        <v>7067</v>
      </c>
      <c r="DA722" s="18">
        <v>4601</v>
      </c>
      <c r="DB722" s="18">
        <v>330</v>
      </c>
      <c r="DC722" s="18">
        <v>2347</v>
      </c>
      <c r="DD722" s="18">
        <v>9469</v>
      </c>
      <c r="DE722" s="18">
        <v>848</v>
      </c>
      <c r="DF722" s="18">
        <v>13173</v>
      </c>
      <c r="DG722" s="18">
        <v>5771</v>
      </c>
      <c r="DH722" s="18">
        <v>686</v>
      </c>
      <c r="DI722" s="18">
        <v>2692</v>
      </c>
      <c r="DJ722" s="18">
        <v>3006</v>
      </c>
      <c r="DK722" s="18">
        <v>33649</v>
      </c>
      <c r="DL722" s="18">
        <v>65046</v>
      </c>
      <c r="DM722" s="18">
        <v>1433</v>
      </c>
      <c r="DN722" s="18">
        <v>24348</v>
      </c>
      <c r="DO722" s="18">
        <v>39691</v>
      </c>
      <c r="DP722" s="18">
        <v>3447</v>
      </c>
      <c r="DQ722" s="18">
        <v>8942</v>
      </c>
      <c r="DR722" s="18">
        <v>5914</v>
      </c>
      <c r="DS722" s="18">
        <v>4114</v>
      </c>
      <c r="DT722" s="18">
        <v>10950</v>
      </c>
      <c r="DU722" s="18">
        <v>27305</v>
      </c>
      <c r="DV722" s="18">
        <v>1755</v>
      </c>
      <c r="DW722" s="18">
        <v>20507</v>
      </c>
      <c r="DX722" s="18">
        <v>5752</v>
      </c>
      <c r="DY722" s="18">
        <v>3719</v>
      </c>
      <c r="DZ722" s="18">
        <v>89490</v>
      </c>
      <c r="EA722" s="18">
        <v>9991</v>
      </c>
      <c r="EB722" s="18">
        <v>12369</v>
      </c>
      <c r="EC722" s="18">
        <v>700</v>
      </c>
      <c r="ED722" s="18">
        <v>44507</v>
      </c>
      <c r="EE722" s="18">
        <v>1969</v>
      </c>
      <c r="EF722" s="18">
        <v>1721</v>
      </c>
      <c r="EG722" s="18">
        <v>36934</v>
      </c>
      <c r="EH722" s="18">
        <v>1397</v>
      </c>
      <c r="EI722" s="18">
        <v>5886</v>
      </c>
      <c r="EJ722" s="18">
        <v>7556</v>
      </c>
      <c r="EK722" s="18">
        <v>2382</v>
      </c>
      <c r="EL722" s="18">
        <v>8651</v>
      </c>
      <c r="EM722" s="18">
        <v>11473</v>
      </c>
      <c r="EN722" s="18">
        <v>16639</v>
      </c>
      <c r="EO722" s="18">
        <v>29811</v>
      </c>
      <c r="EP722" s="18">
        <v>6048</v>
      </c>
      <c r="EQ722" s="18">
        <v>14942</v>
      </c>
      <c r="ER722" s="18">
        <v>5498</v>
      </c>
      <c r="ES722" s="18">
        <v>817</v>
      </c>
      <c r="ET722" s="18">
        <v>1371</v>
      </c>
      <c r="EU722" s="18">
        <v>9106</v>
      </c>
      <c r="EV722" s="18">
        <v>1579</v>
      </c>
      <c r="EW722" s="18">
        <v>4172</v>
      </c>
      <c r="EX722" s="18">
        <v>11269</v>
      </c>
      <c r="EY722" s="18">
        <v>6272</v>
      </c>
      <c r="EZ722" s="18">
        <v>11756</v>
      </c>
      <c r="FA722" s="18">
        <v>20152</v>
      </c>
      <c r="FB722" s="18">
        <v>1419</v>
      </c>
      <c r="FC722" s="18">
        <v>1033</v>
      </c>
      <c r="FD722" s="18">
        <v>6552</v>
      </c>
      <c r="FE722" s="18">
        <v>11933</v>
      </c>
      <c r="FF722" s="18">
        <v>39391</v>
      </c>
      <c r="FG722" s="18">
        <v>3530</v>
      </c>
      <c r="FH722" s="18">
        <v>15837</v>
      </c>
      <c r="FI722" s="18">
        <v>2042</v>
      </c>
      <c r="FJ722" s="18">
        <v>3806</v>
      </c>
      <c r="FK722" s="18">
        <v>7278</v>
      </c>
      <c r="FL722" s="18">
        <v>8674</v>
      </c>
      <c r="FM722" s="18">
        <v>1915</v>
      </c>
      <c r="FN722" s="18">
        <v>2156</v>
      </c>
    </row>
    <row r="723" spans="1:170">
      <c r="A723" s="18">
        <v>1996</v>
      </c>
      <c r="B723" s="18">
        <v>1008</v>
      </c>
      <c r="C723" s="18">
        <v>3461</v>
      </c>
      <c r="D723" s="18">
        <v>4294</v>
      </c>
      <c r="E723" s="18">
        <v>117675</v>
      </c>
      <c r="F723" s="18">
        <v>14700</v>
      </c>
      <c r="G723" s="18">
        <v>3036</v>
      </c>
      <c r="H723" s="18">
        <v>34850</v>
      </c>
      <c r="I723" s="18">
        <v>32296</v>
      </c>
      <c r="J723" s="18">
        <v>3608</v>
      </c>
      <c r="K723" s="18">
        <v>765</v>
      </c>
      <c r="L723" s="18">
        <v>30439</v>
      </c>
      <c r="M723" s="18">
        <v>1594</v>
      </c>
      <c r="N723" s="18">
        <v>931</v>
      </c>
      <c r="O723" s="18">
        <v>1490</v>
      </c>
      <c r="P723" s="18">
        <v>8404</v>
      </c>
      <c r="Q723" s="18">
        <v>39166</v>
      </c>
      <c r="R723" s="18">
        <v>4096</v>
      </c>
      <c r="S723" s="18">
        <v>5988</v>
      </c>
      <c r="T723" s="18">
        <v>4115</v>
      </c>
      <c r="U723" s="18">
        <v>10979</v>
      </c>
      <c r="V723" s="18">
        <v>10028</v>
      </c>
      <c r="W723" s="18">
        <v>9271</v>
      </c>
      <c r="X723" s="18">
        <v>881</v>
      </c>
      <c r="Y723" s="18">
        <v>32961</v>
      </c>
      <c r="Z723" s="18">
        <v>48205</v>
      </c>
      <c r="AA723" s="18">
        <v>13089</v>
      </c>
      <c r="AB723" s="18">
        <v>3590</v>
      </c>
      <c r="AC723" s="18">
        <v>2914</v>
      </c>
      <c r="AD723" s="18">
        <v>2172</v>
      </c>
      <c r="AE723" s="18">
        <v>775</v>
      </c>
      <c r="AF723" s="18">
        <v>5638</v>
      </c>
      <c r="AG723" s="18">
        <v>8740</v>
      </c>
      <c r="AH723" s="18">
        <v>1411</v>
      </c>
      <c r="AI723" s="18">
        <v>3403</v>
      </c>
      <c r="AJ723" s="18">
        <v>8263</v>
      </c>
      <c r="AK723" s="18">
        <v>15701</v>
      </c>
      <c r="AL723" s="18">
        <v>4251</v>
      </c>
      <c r="AM723" s="18">
        <v>21686</v>
      </c>
      <c r="AN723" s="18">
        <v>18618</v>
      </c>
      <c r="AO723" s="18">
        <v>34761</v>
      </c>
      <c r="AP723" s="18">
        <v>1964</v>
      </c>
      <c r="AQ723" s="18">
        <v>6623</v>
      </c>
      <c r="AR723" s="18">
        <v>37391</v>
      </c>
      <c r="AS723" s="18">
        <v>6807</v>
      </c>
      <c r="AT723" s="18">
        <v>9827</v>
      </c>
      <c r="AU723" s="18">
        <v>7759</v>
      </c>
      <c r="AV723" s="18">
        <v>7642</v>
      </c>
      <c r="AW723" s="18">
        <v>25017</v>
      </c>
      <c r="AX723" s="18">
        <v>10636</v>
      </c>
      <c r="AY723" s="18">
        <v>689</v>
      </c>
      <c r="AZ723" s="18">
        <v>26935</v>
      </c>
      <c r="BA723" s="18">
        <v>30415</v>
      </c>
      <c r="BB723" s="18">
        <v>20648</v>
      </c>
      <c r="BC723" s="18">
        <v>28075</v>
      </c>
      <c r="BD723" s="18">
        <v>3757</v>
      </c>
      <c r="BE723" s="18">
        <v>1888</v>
      </c>
      <c r="BF723" s="18">
        <v>1132</v>
      </c>
      <c r="BG723" s="18">
        <v>1495</v>
      </c>
      <c r="BH723" s="18">
        <v>1408</v>
      </c>
      <c r="BI723" s="18">
        <v>4797</v>
      </c>
      <c r="BJ723" s="18">
        <v>20267</v>
      </c>
      <c r="BK723" s="18">
        <v>5344</v>
      </c>
      <c r="BL723" s="18">
        <v>28708</v>
      </c>
      <c r="BM723" s="18">
        <v>3613</v>
      </c>
      <c r="BN723" s="18">
        <v>13820</v>
      </c>
      <c r="BO723" s="18">
        <v>1802</v>
      </c>
      <c r="BP723" s="18">
        <v>14014</v>
      </c>
      <c r="BQ723" s="18">
        <v>6269</v>
      </c>
      <c r="BR723" s="18">
        <v>2177</v>
      </c>
      <c r="BS723" s="18">
        <v>31485</v>
      </c>
      <c r="BT723" s="18">
        <v>11537</v>
      </c>
      <c r="BU723" s="18">
        <v>6724</v>
      </c>
      <c r="BV723" s="18">
        <v>26698</v>
      </c>
      <c r="BW723" s="18">
        <v>22829</v>
      </c>
      <c r="BX723" s="18">
        <v>32464</v>
      </c>
      <c r="BY723" s="18">
        <v>7668</v>
      </c>
      <c r="BZ723" s="18">
        <v>8141</v>
      </c>
      <c r="CA723" s="18">
        <v>32485</v>
      </c>
      <c r="CB723" s="18">
        <v>8477</v>
      </c>
      <c r="CC723" s="18">
        <v>2405</v>
      </c>
      <c r="CD723" s="18">
        <v>2497</v>
      </c>
      <c r="CE723" s="18">
        <v>1024</v>
      </c>
      <c r="CF723" s="18">
        <v>18219</v>
      </c>
      <c r="CG723" s="18">
        <v>80448</v>
      </c>
      <c r="CH723" s="18">
        <v>2119</v>
      </c>
      <c r="CI723" s="18">
        <v>10838</v>
      </c>
      <c r="CJ723" s="18">
        <v>173</v>
      </c>
      <c r="CK723" s="18">
        <v>23136</v>
      </c>
      <c r="CL723" s="18">
        <v>8660</v>
      </c>
      <c r="CM723" s="18">
        <v>4855</v>
      </c>
      <c r="CN723" s="18">
        <v>1366</v>
      </c>
      <c r="CO723" s="18">
        <v>8781</v>
      </c>
      <c r="CP723" s="18">
        <v>38388</v>
      </c>
      <c r="CQ723" s="18">
        <v>7980</v>
      </c>
      <c r="CR723" s="18">
        <v>4689</v>
      </c>
      <c r="CS723" s="18">
        <v>2524</v>
      </c>
      <c r="CT723" s="18">
        <v>1341</v>
      </c>
      <c r="CU723" s="18">
        <v>11766</v>
      </c>
      <c r="CV723" s="18">
        <v>7611</v>
      </c>
      <c r="CW723" s="18">
        <v>993</v>
      </c>
      <c r="CX723" s="18">
        <v>17034</v>
      </c>
      <c r="CY723" s="18">
        <v>1183</v>
      </c>
      <c r="CZ723" s="18">
        <v>8841</v>
      </c>
      <c r="DA723" s="18">
        <v>4641</v>
      </c>
      <c r="DB723" s="18">
        <v>406</v>
      </c>
      <c r="DC723" s="18">
        <v>2554</v>
      </c>
      <c r="DD723" s="18">
        <v>9848</v>
      </c>
      <c r="DE723" s="18">
        <v>913</v>
      </c>
      <c r="DF723" s="18">
        <v>14131</v>
      </c>
      <c r="DG723" s="18">
        <v>5812</v>
      </c>
      <c r="DH723" s="18">
        <v>698</v>
      </c>
      <c r="DI723" s="18">
        <v>2733</v>
      </c>
      <c r="DJ723" s="18">
        <v>3125</v>
      </c>
      <c r="DK723" s="18">
        <v>34689</v>
      </c>
      <c r="DL723" s="18">
        <v>67972</v>
      </c>
      <c r="DM723" s="18">
        <v>1478</v>
      </c>
      <c r="DN723" s="18">
        <v>24893</v>
      </c>
      <c r="DO723" s="18">
        <v>40325</v>
      </c>
      <c r="DP723" s="18">
        <v>3450</v>
      </c>
      <c r="DQ723" s="18">
        <v>9017</v>
      </c>
      <c r="DR723" s="18">
        <v>5973</v>
      </c>
      <c r="DS723" s="18">
        <v>4254</v>
      </c>
      <c r="DT723" s="18">
        <v>11604</v>
      </c>
      <c r="DU723" s="18">
        <v>27626</v>
      </c>
      <c r="DV723" s="18">
        <v>1680</v>
      </c>
      <c r="DW723" s="18">
        <v>21144</v>
      </c>
      <c r="DX723" s="18">
        <v>5625</v>
      </c>
      <c r="DY723" s="18">
        <v>3532</v>
      </c>
      <c r="DZ723" s="18">
        <v>91426</v>
      </c>
      <c r="EA723" s="18">
        <v>10422</v>
      </c>
      <c r="EB723" s="18">
        <v>11940</v>
      </c>
      <c r="EC723" s="18">
        <v>668</v>
      </c>
      <c r="ED723" s="18">
        <v>44553</v>
      </c>
      <c r="EE723" s="18">
        <v>2044</v>
      </c>
      <c r="EF723" s="18">
        <v>1712</v>
      </c>
      <c r="EG723" s="18">
        <v>38614</v>
      </c>
      <c r="EH723" s="18">
        <v>1070</v>
      </c>
      <c r="EI723" s="18">
        <v>5896</v>
      </c>
      <c r="EJ723" s="18">
        <v>7926</v>
      </c>
      <c r="EK723" s="18">
        <v>2373</v>
      </c>
      <c r="EL723" s="18">
        <v>8404</v>
      </c>
      <c r="EM723" s="18">
        <v>12222</v>
      </c>
      <c r="EN723" s="18">
        <v>17235</v>
      </c>
      <c r="EO723" s="18">
        <v>30243</v>
      </c>
      <c r="EP723" s="18">
        <v>6106</v>
      </c>
      <c r="EQ723" s="18">
        <v>15065</v>
      </c>
      <c r="ER723" s="18">
        <v>5506</v>
      </c>
      <c r="ES723" s="18">
        <v>802</v>
      </c>
      <c r="ET723" s="18">
        <v>1409</v>
      </c>
      <c r="EU723" s="18">
        <v>9508</v>
      </c>
      <c r="EV723" s="18">
        <v>1484</v>
      </c>
      <c r="EW723" s="18">
        <v>3832</v>
      </c>
      <c r="EX723" s="18">
        <v>12091</v>
      </c>
      <c r="EY723" s="18">
        <v>6608</v>
      </c>
      <c r="EZ723" s="18">
        <v>12432</v>
      </c>
      <c r="FA723" s="18">
        <v>21229</v>
      </c>
      <c r="FB723" s="18">
        <v>1453</v>
      </c>
      <c r="FC723" s="18">
        <v>1071</v>
      </c>
      <c r="FD723" s="18">
        <v>5948</v>
      </c>
      <c r="FE723" s="18">
        <v>12504</v>
      </c>
      <c r="FF723" s="18">
        <v>40414</v>
      </c>
      <c r="FG723" s="18">
        <v>3520</v>
      </c>
      <c r="FH723" s="18">
        <v>15490</v>
      </c>
      <c r="FI723" s="18">
        <v>2198</v>
      </c>
      <c r="FJ723" s="18">
        <v>3839</v>
      </c>
      <c r="FK723" s="18">
        <v>7960</v>
      </c>
      <c r="FL723" s="18">
        <v>8937</v>
      </c>
      <c r="FM723" s="18">
        <v>1982</v>
      </c>
      <c r="FN723" s="18">
        <v>2346</v>
      </c>
    </row>
    <row r="724" spans="1:170">
      <c r="A724" s="18">
        <v>1997</v>
      </c>
      <c r="B724" s="18">
        <v>926</v>
      </c>
      <c r="C724" s="18">
        <v>3607</v>
      </c>
      <c r="D724" s="18">
        <v>3799</v>
      </c>
      <c r="E724" s="18">
        <v>121464</v>
      </c>
      <c r="F724" s="18">
        <v>15708</v>
      </c>
      <c r="G724" s="18">
        <v>3147</v>
      </c>
      <c r="H724" s="18">
        <v>35853</v>
      </c>
      <c r="I724" s="18">
        <v>32971</v>
      </c>
      <c r="J724" s="18">
        <v>3887</v>
      </c>
      <c r="K724" s="18">
        <v>746</v>
      </c>
      <c r="L724" s="18">
        <v>31492</v>
      </c>
      <c r="M724" s="18">
        <v>1633</v>
      </c>
      <c r="N724" s="18">
        <v>959</v>
      </c>
      <c r="O724" s="18">
        <v>1540</v>
      </c>
      <c r="P724" s="18">
        <v>8398</v>
      </c>
      <c r="Q724" s="18">
        <v>38874</v>
      </c>
      <c r="R724" s="18">
        <v>4988</v>
      </c>
      <c r="S724" s="18">
        <v>6701</v>
      </c>
      <c r="T724" s="18">
        <v>4228</v>
      </c>
      <c r="U724" s="18">
        <v>11184</v>
      </c>
      <c r="V724" s="18">
        <v>10448</v>
      </c>
      <c r="W724" s="18">
        <v>9755</v>
      </c>
      <c r="X724" s="18">
        <v>913</v>
      </c>
      <c r="Y724" s="18">
        <v>34029</v>
      </c>
      <c r="Z724" s="18">
        <v>49201</v>
      </c>
      <c r="AA724" s="18">
        <v>13765</v>
      </c>
      <c r="AB724" s="18">
        <v>3708</v>
      </c>
      <c r="AC724" s="18">
        <v>3001</v>
      </c>
      <c r="AD724" s="18">
        <v>2226</v>
      </c>
      <c r="AE724" s="18">
        <v>705</v>
      </c>
      <c r="AF724" s="18">
        <v>5385</v>
      </c>
      <c r="AG724" s="18">
        <v>8922</v>
      </c>
      <c r="AH724" s="18">
        <v>1436</v>
      </c>
      <c r="AI724" s="18">
        <v>3579</v>
      </c>
      <c r="AJ724" s="18">
        <v>8508</v>
      </c>
      <c r="AK724" s="18">
        <v>15822</v>
      </c>
      <c r="AL724" s="18">
        <v>4401</v>
      </c>
      <c r="AM724" s="18">
        <v>21929</v>
      </c>
      <c r="AN724" s="18">
        <v>18512</v>
      </c>
      <c r="AO724" s="18">
        <v>35352</v>
      </c>
      <c r="AP724" s="18">
        <v>1971</v>
      </c>
      <c r="AQ724" s="18">
        <v>6857</v>
      </c>
      <c r="AR724" s="18">
        <v>38450</v>
      </c>
      <c r="AS724" s="18">
        <v>7225</v>
      </c>
      <c r="AT724" s="18">
        <v>9772</v>
      </c>
      <c r="AU724" s="18">
        <v>7912</v>
      </c>
      <c r="AV724" s="18">
        <v>7882</v>
      </c>
      <c r="AW724" s="18">
        <v>25856</v>
      </c>
      <c r="AX724" s="18">
        <v>12027</v>
      </c>
      <c r="AY724" s="18">
        <v>723</v>
      </c>
      <c r="AZ724" s="18">
        <v>28534</v>
      </c>
      <c r="BA724" s="18">
        <v>30987</v>
      </c>
      <c r="BB724" s="18">
        <v>21267</v>
      </c>
      <c r="BC724" s="18">
        <v>28879</v>
      </c>
      <c r="BD724" s="18">
        <v>4196</v>
      </c>
      <c r="BE724" s="18">
        <v>1945</v>
      </c>
      <c r="BF724" s="18">
        <v>1177</v>
      </c>
      <c r="BG724" s="18">
        <v>1453</v>
      </c>
      <c r="BH724" s="18">
        <v>1457</v>
      </c>
      <c r="BI724" s="18">
        <v>9105</v>
      </c>
      <c r="BJ724" s="18">
        <v>21071</v>
      </c>
      <c r="BK724" s="18">
        <v>5442</v>
      </c>
      <c r="BL724" s="18">
        <v>29941</v>
      </c>
      <c r="BM724" s="18">
        <v>3689</v>
      </c>
      <c r="BN724" s="18">
        <v>14808</v>
      </c>
      <c r="BO724" s="18">
        <v>1812</v>
      </c>
      <c r="BP724" s="18">
        <v>14507</v>
      </c>
      <c r="BQ724" s="18">
        <v>6458</v>
      </c>
      <c r="BR724" s="18">
        <v>2229</v>
      </c>
      <c r="BS724" s="18">
        <v>34521</v>
      </c>
      <c r="BT724" s="18">
        <v>11766</v>
      </c>
      <c r="BU724" s="18">
        <v>6265</v>
      </c>
      <c r="BV724" s="18">
        <v>28376</v>
      </c>
      <c r="BW724" s="18">
        <v>23139</v>
      </c>
      <c r="BX724" s="18">
        <v>33043</v>
      </c>
      <c r="BY724" s="18">
        <v>7453</v>
      </c>
      <c r="BZ724" s="18">
        <v>8231</v>
      </c>
      <c r="CA724" s="18">
        <v>32756</v>
      </c>
      <c r="CB724" s="18">
        <v>8720</v>
      </c>
      <c r="CC724" s="18">
        <v>2358</v>
      </c>
      <c r="CD724" s="18">
        <v>2707</v>
      </c>
      <c r="CE724" s="18">
        <v>1060</v>
      </c>
      <c r="CF724" s="18">
        <v>19118</v>
      </c>
      <c r="CG724" s="18">
        <v>80091</v>
      </c>
      <c r="CH724" s="18">
        <v>2216</v>
      </c>
      <c r="CI724" s="18">
        <v>10504</v>
      </c>
      <c r="CJ724" s="18">
        <v>328</v>
      </c>
      <c r="CK724" s="18">
        <v>23970</v>
      </c>
      <c r="CL724" s="18">
        <v>8500</v>
      </c>
      <c r="CM724" s="18">
        <v>5291</v>
      </c>
      <c r="CN724" s="18">
        <v>1404</v>
      </c>
      <c r="CO724" s="18">
        <v>9580</v>
      </c>
      <c r="CP724" s="18">
        <v>40075</v>
      </c>
      <c r="CQ724" s="18">
        <v>8783</v>
      </c>
      <c r="CR724" s="18">
        <v>4546</v>
      </c>
      <c r="CS724" s="18">
        <v>2583</v>
      </c>
      <c r="CT724" s="18">
        <v>1349</v>
      </c>
      <c r="CU724" s="18">
        <v>12391</v>
      </c>
      <c r="CV724" s="18">
        <v>7664</v>
      </c>
      <c r="CW724" s="18">
        <v>1028</v>
      </c>
      <c r="CX724" s="18">
        <v>17794</v>
      </c>
      <c r="CY724" s="18">
        <v>1231</v>
      </c>
      <c r="CZ724" s="18">
        <v>9304</v>
      </c>
      <c r="DA724" s="18">
        <v>4763</v>
      </c>
      <c r="DB724" s="18">
        <v>439</v>
      </c>
      <c r="DC724" s="18">
        <v>2404</v>
      </c>
      <c r="DD724" s="18">
        <v>10302</v>
      </c>
      <c r="DE724" s="18">
        <v>948</v>
      </c>
      <c r="DF724" s="18">
        <v>14776</v>
      </c>
      <c r="DG724" s="18">
        <v>5915</v>
      </c>
      <c r="DH724" s="18">
        <v>680</v>
      </c>
      <c r="DI724" s="18">
        <v>2744</v>
      </c>
      <c r="DJ724" s="18">
        <v>3181</v>
      </c>
      <c r="DK724" s="18">
        <v>35995</v>
      </c>
      <c r="DL724" s="18">
        <v>71177</v>
      </c>
      <c r="DM724" s="18">
        <v>1526</v>
      </c>
      <c r="DN724" s="18">
        <v>25346</v>
      </c>
      <c r="DO724" s="18">
        <v>42665</v>
      </c>
      <c r="DP724" s="18">
        <v>3424</v>
      </c>
      <c r="DQ724" s="18">
        <v>9411</v>
      </c>
      <c r="DR724" s="18">
        <v>6256</v>
      </c>
      <c r="DS724" s="18">
        <v>4375</v>
      </c>
      <c r="DT724" s="18">
        <v>12346</v>
      </c>
      <c r="DU724" s="18">
        <v>28706</v>
      </c>
      <c r="DV724" s="18">
        <v>1562</v>
      </c>
      <c r="DW724" s="18">
        <v>21981</v>
      </c>
      <c r="DX724" s="18">
        <v>5648</v>
      </c>
      <c r="DY724" s="18">
        <v>3819</v>
      </c>
      <c r="DZ724" s="18">
        <v>115185</v>
      </c>
      <c r="EA724" s="18">
        <v>10050</v>
      </c>
      <c r="EB724" s="18">
        <v>12130</v>
      </c>
      <c r="EC724" s="18">
        <v>654</v>
      </c>
      <c r="ED724" s="18">
        <v>43957</v>
      </c>
      <c r="EE724" s="18">
        <v>2216</v>
      </c>
      <c r="EF724" s="18">
        <v>1722</v>
      </c>
      <c r="EG724" s="18">
        <v>40692</v>
      </c>
      <c r="EH724" s="18">
        <v>893</v>
      </c>
      <c r="EI724" s="18">
        <v>6067</v>
      </c>
      <c r="EJ724" s="18">
        <v>8540</v>
      </c>
      <c r="EK724" s="18">
        <v>2350</v>
      </c>
      <c r="EL724" s="18">
        <v>8583</v>
      </c>
      <c r="EM724" s="18">
        <v>12940</v>
      </c>
      <c r="EN724" s="18">
        <v>18141</v>
      </c>
      <c r="EO724" s="18">
        <v>31043</v>
      </c>
      <c r="EP724" s="18">
        <v>6125</v>
      </c>
      <c r="EQ724" s="18">
        <v>17180</v>
      </c>
      <c r="ER724" s="18">
        <v>5296</v>
      </c>
      <c r="ES724" s="18">
        <v>822</v>
      </c>
      <c r="ET724" s="18">
        <v>1408</v>
      </c>
      <c r="EU724" s="18">
        <v>9145</v>
      </c>
      <c r="EV724" s="18">
        <v>1482</v>
      </c>
      <c r="EW724" s="18">
        <v>3352</v>
      </c>
      <c r="EX724" s="18">
        <v>13025</v>
      </c>
      <c r="EY724" s="18">
        <v>6895</v>
      </c>
      <c r="EZ724" s="18">
        <v>13215</v>
      </c>
      <c r="FA724" s="18">
        <v>22301</v>
      </c>
      <c r="FB724" s="18">
        <v>1469</v>
      </c>
      <c r="FC724" s="18">
        <v>1088</v>
      </c>
      <c r="FD724" s="18">
        <v>5820</v>
      </c>
      <c r="FE724" s="18">
        <v>13074</v>
      </c>
      <c r="FF724" s="18">
        <v>41723</v>
      </c>
      <c r="FG724" s="18">
        <v>3637</v>
      </c>
      <c r="FH724" s="18">
        <v>16141</v>
      </c>
      <c r="FI724" s="18">
        <v>2343</v>
      </c>
      <c r="FJ724" s="18">
        <v>3912</v>
      </c>
      <c r="FK724" s="18">
        <v>8752</v>
      </c>
      <c r="FL724" s="18">
        <v>9061</v>
      </c>
      <c r="FM724" s="18">
        <v>2001</v>
      </c>
      <c r="FN724" s="18">
        <v>2377</v>
      </c>
    </row>
    <row r="725" spans="1:170">
      <c r="A725" s="18">
        <v>1998</v>
      </c>
      <c r="B725" s="18">
        <v>856</v>
      </c>
      <c r="C725" s="18">
        <v>3668</v>
      </c>
      <c r="D725" s="18">
        <v>4150</v>
      </c>
      <c r="E725" s="18">
        <v>116220</v>
      </c>
      <c r="F725" s="18">
        <v>16127</v>
      </c>
      <c r="G725" s="18">
        <v>3351</v>
      </c>
      <c r="H725" s="18">
        <v>37235</v>
      </c>
      <c r="I725" s="18">
        <v>34107</v>
      </c>
      <c r="J725" s="18">
        <v>4079</v>
      </c>
      <c r="K725" s="18">
        <v>757</v>
      </c>
      <c r="L725" s="18">
        <v>32045</v>
      </c>
      <c r="M725" s="18">
        <v>1644</v>
      </c>
      <c r="N725" s="18">
        <v>998</v>
      </c>
      <c r="O725" s="18">
        <v>1587</v>
      </c>
      <c r="P725" s="18">
        <v>8779</v>
      </c>
      <c r="Q725" s="18">
        <v>39426</v>
      </c>
      <c r="R725" s="18">
        <v>5627</v>
      </c>
      <c r="S725" s="18">
        <v>7292</v>
      </c>
      <c r="T725" s="18">
        <v>4348</v>
      </c>
      <c r="U725" s="18">
        <v>11057</v>
      </c>
      <c r="V725" s="18">
        <v>10787</v>
      </c>
      <c r="W725" s="18">
        <v>9586</v>
      </c>
      <c r="X725" s="18">
        <v>932</v>
      </c>
      <c r="Y725" s="18">
        <v>35050</v>
      </c>
      <c r="Z725" s="18">
        <v>50500</v>
      </c>
      <c r="AA725" s="18">
        <v>14019</v>
      </c>
      <c r="AB725" s="18">
        <v>3747</v>
      </c>
      <c r="AC725" s="18">
        <v>3079</v>
      </c>
      <c r="AD725" s="18">
        <v>2273</v>
      </c>
      <c r="AE725" s="18">
        <v>663</v>
      </c>
      <c r="AF725" s="18">
        <v>5456</v>
      </c>
      <c r="AG725" s="18">
        <v>8836</v>
      </c>
      <c r="AH725" s="18">
        <v>1418</v>
      </c>
      <c r="AI725" s="18">
        <v>3796</v>
      </c>
      <c r="AJ725" s="18">
        <v>8883</v>
      </c>
      <c r="AK725" s="18">
        <v>16017</v>
      </c>
      <c r="AL725" s="18">
        <v>4310</v>
      </c>
      <c r="AM725" s="18">
        <v>22796</v>
      </c>
      <c r="AN725" s="18">
        <v>18471</v>
      </c>
      <c r="AO725" s="18">
        <v>36047</v>
      </c>
      <c r="AP725" s="18">
        <v>1877</v>
      </c>
      <c r="AQ725" s="18">
        <v>7098</v>
      </c>
      <c r="AR725" s="18">
        <v>39160</v>
      </c>
      <c r="AS725" s="18">
        <v>7595</v>
      </c>
      <c r="AT725" s="18">
        <v>10115</v>
      </c>
      <c r="AU725" s="18">
        <v>7996</v>
      </c>
      <c r="AV725" s="18">
        <v>8091</v>
      </c>
      <c r="AW725" s="18">
        <v>26949</v>
      </c>
      <c r="AX725" s="18">
        <v>12643</v>
      </c>
      <c r="AY725" s="18">
        <v>704</v>
      </c>
      <c r="AZ725" s="18">
        <v>30003</v>
      </c>
      <c r="BA725" s="18">
        <v>31941</v>
      </c>
      <c r="BB725" s="18">
        <v>21324</v>
      </c>
      <c r="BC725" s="18">
        <v>29714</v>
      </c>
      <c r="BD725" s="18">
        <v>4347</v>
      </c>
      <c r="BE725" s="18">
        <v>2000</v>
      </c>
      <c r="BF725" s="18">
        <v>1202</v>
      </c>
      <c r="BG725" s="18">
        <v>1460</v>
      </c>
      <c r="BH725" s="18">
        <v>1183</v>
      </c>
      <c r="BI725" s="18">
        <v>10414</v>
      </c>
      <c r="BJ725" s="18">
        <v>21771</v>
      </c>
      <c r="BK725" s="18">
        <v>5579</v>
      </c>
      <c r="BL725" s="18">
        <v>27897</v>
      </c>
      <c r="BM725" s="18">
        <v>3693</v>
      </c>
      <c r="BN725" s="18">
        <v>15169</v>
      </c>
      <c r="BO725" s="18">
        <v>1813</v>
      </c>
      <c r="BP725" s="18">
        <v>15154</v>
      </c>
      <c r="BQ725" s="18">
        <v>5523</v>
      </c>
      <c r="BR725" s="18">
        <v>2336</v>
      </c>
      <c r="BS725" s="18">
        <v>36974</v>
      </c>
      <c r="BT725" s="18">
        <v>11945</v>
      </c>
      <c r="BU725" s="18">
        <v>6983</v>
      </c>
      <c r="BV725" s="18">
        <v>29917</v>
      </c>
      <c r="BW725" s="18">
        <v>23483</v>
      </c>
      <c r="BX725" s="18">
        <v>33567</v>
      </c>
      <c r="BY725" s="18">
        <v>7279</v>
      </c>
      <c r="BZ725" s="18">
        <v>8340</v>
      </c>
      <c r="CA725" s="18">
        <v>32300</v>
      </c>
      <c r="CB725" s="18">
        <v>8668</v>
      </c>
      <c r="CC725" s="18">
        <v>2372</v>
      </c>
      <c r="CD725" s="18">
        <v>2727</v>
      </c>
      <c r="CE725" s="18">
        <v>1092</v>
      </c>
      <c r="CF725" s="18">
        <v>17942</v>
      </c>
      <c r="CG725" s="18">
        <v>79254</v>
      </c>
      <c r="CH725" s="18">
        <v>2254</v>
      </c>
      <c r="CI725" s="18">
        <v>10797</v>
      </c>
      <c r="CJ725" s="18">
        <v>381</v>
      </c>
      <c r="CK725" s="18">
        <v>22571</v>
      </c>
      <c r="CL725" s="18">
        <v>8963</v>
      </c>
      <c r="CM725" s="18">
        <v>5136</v>
      </c>
      <c r="CN725" s="18">
        <v>1424</v>
      </c>
      <c r="CO725" s="18">
        <v>10370</v>
      </c>
      <c r="CP725" s="18">
        <v>41972</v>
      </c>
      <c r="CQ725" s="18">
        <v>9445</v>
      </c>
      <c r="CR725" s="18">
        <v>4805</v>
      </c>
      <c r="CS725" s="18">
        <v>2436</v>
      </c>
      <c r="CT725" s="18">
        <v>1360</v>
      </c>
      <c r="CU725" s="18">
        <v>12824</v>
      </c>
      <c r="CV725" s="18">
        <v>7876</v>
      </c>
      <c r="CW725" s="18">
        <v>1043</v>
      </c>
      <c r="CX725" s="18">
        <v>18585</v>
      </c>
      <c r="CY725" s="18">
        <v>1283</v>
      </c>
      <c r="CZ725" s="18">
        <v>9613</v>
      </c>
      <c r="DA725" s="18">
        <v>4868</v>
      </c>
      <c r="DB725" s="18">
        <v>479</v>
      </c>
      <c r="DC725" s="18">
        <v>2409</v>
      </c>
      <c r="DD725" s="18">
        <v>10812</v>
      </c>
      <c r="DE725" s="18">
        <v>933</v>
      </c>
      <c r="DF725" s="18">
        <v>13334</v>
      </c>
      <c r="DG725" s="18">
        <v>5971</v>
      </c>
      <c r="DH725" s="18">
        <v>742</v>
      </c>
      <c r="DI725" s="18">
        <v>2746</v>
      </c>
      <c r="DJ725" s="18">
        <v>3236</v>
      </c>
      <c r="DK725" s="18">
        <v>37392</v>
      </c>
      <c r="DL725" s="18">
        <v>72611</v>
      </c>
      <c r="DM725" s="18">
        <v>1541</v>
      </c>
      <c r="DN725" s="18">
        <v>25367</v>
      </c>
      <c r="DO725" s="18">
        <v>43873</v>
      </c>
      <c r="DP725" s="18">
        <v>3447</v>
      </c>
      <c r="DQ725" s="18">
        <v>9909</v>
      </c>
      <c r="DR725" s="18">
        <v>6135</v>
      </c>
      <c r="DS725" s="18">
        <v>4257</v>
      </c>
      <c r="DT725" s="18">
        <v>12911</v>
      </c>
      <c r="DU725" s="18">
        <v>30120</v>
      </c>
      <c r="DV725" s="18">
        <v>1545</v>
      </c>
      <c r="DW725" s="18">
        <v>22919</v>
      </c>
      <c r="DX725" s="18">
        <v>5549</v>
      </c>
      <c r="DY725" s="18">
        <v>4243</v>
      </c>
      <c r="DZ725" s="18">
        <v>123342</v>
      </c>
      <c r="EA725" s="18">
        <v>9677</v>
      </c>
      <c r="EB725" s="18">
        <v>11512</v>
      </c>
      <c r="EC725" s="18">
        <v>684</v>
      </c>
      <c r="ED725" s="18">
        <v>44131</v>
      </c>
      <c r="EE725" s="18">
        <v>2266</v>
      </c>
      <c r="EF725" s="18">
        <v>1778</v>
      </c>
      <c r="EG725" s="18">
        <v>38771</v>
      </c>
      <c r="EH725" s="18">
        <v>890</v>
      </c>
      <c r="EI725" s="18">
        <v>6212</v>
      </c>
      <c r="EJ725" s="18">
        <v>8775</v>
      </c>
      <c r="EK725" s="18">
        <v>2360</v>
      </c>
      <c r="EL725" s="18">
        <v>8394</v>
      </c>
      <c r="EM725" s="18">
        <v>13441</v>
      </c>
      <c r="EN725" s="18">
        <v>18778</v>
      </c>
      <c r="EO725" s="18">
        <v>32330</v>
      </c>
      <c r="EP725" s="18">
        <v>6121</v>
      </c>
      <c r="EQ725" s="18">
        <v>18918</v>
      </c>
      <c r="ER725" s="18">
        <v>5441</v>
      </c>
      <c r="ES725" s="18">
        <v>854</v>
      </c>
      <c r="ET725" s="18">
        <v>1336</v>
      </c>
      <c r="EU725" s="18">
        <v>8358</v>
      </c>
      <c r="EV725" s="18">
        <v>1522</v>
      </c>
      <c r="EW725" s="18">
        <v>3525</v>
      </c>
      <c r="EX725" s="18">
        <v>14111</v>
      </c>
      <c r="EY725" s="18">
        <v>7151</v>
      </c>
      <c r="EZ725" s="18">
        <v>13468</v>
      </c>
      <c r="FA725" s="18">
        <v>23043</v>
      </c>
      <c r="FB725" s="18">
        <v>1480</v>
      </c>
      <c r="FC725" s="18">
        <v>1119</v>
      </c>
      <c r="FD725" s="18">
        <v>5758</v>
      </c>
      <c r="FE725" s="18">
        <v>13597</v>
      </c>
      <c r="FF725" s="18">
        <v>43073</v>
      </c>
      <c r="FG725" s="18">
        <v>3733</v>
      </c>
      <c r="FH725" s="18">
        <v>15880</v>
      </c>
      <c r="FI725" s="18">
        <v>2444</v>
      </c>
      <c r="FJ725" s="18">
        <v>4029</v>
      </c>
      <c r="FK725" s="18">
        <v>9185</v>
      </c>
      <c r="FL725" s="18">
        <v>8986</v>
      </c>
      <c r="FM725" s="18">
        <v>1938</v>
      </c>
      <c r="FN725" s="18">
        <v>2417</v>
      </c>
    </row>
    <row r="726" spans="1:170">
      <c r="A726" s="18">
        <v>1999</v>
      </c>
      <c r="B726" s="18">
        <v>787</v>
      </c>
      <c r="C726" s="18">
        <v>3644</v>
      </c>
      <c r="D726" s="18">
        <v>4723</v>
      </c>
      <c r="E726" s="18">
        <v>114291</v>
      </c>
      <c r="F726" s="18">
        <v>15409</v>
      </c>
      <c r="G726" s="18">
        <v>3460</v>
      </c>
      <c r="H726" s="18">
        <v>38311</v>
      </c>
      <c r="I726" s="18">
        <v>35263</v>
      </c>
      <c r="J726" s="18">
        <v>4500</v>
      </c>
      <c r="K726" s="18">
        <v>727</v>
      </c>
      <c r="L726" s="18">
        <v>33111</v>
      </c>
      <c r="M726" s="18">
        <v>1677</v>
      </c>
      <c r="N726" s="18">
        <v>1038</v>
      </c>
      <c r="O726" s="18">
        <v>1642</v>
      </c>
      <c r="P726" s="18">
        <v>8323</v>
      </c>
      <c r="Q726" s="18">
        <v>40291</v>
      </c>
      <c r="R726" s="18">
        <v>6073</v>
      </c>
      <c r="S726" s="18">
        <v>7558</v>
      </c>
      <c r="T726" s="18">
        <v>4276</v>
      </c>
      <c r="U726" s="18">
        <v>10948</v>
      </c>
      <c r="V726" s="18">
        <v>10773</v>
      </c>
      <c r="W726" s="18">
        <v>10278</v>
      </c>
      <c r="X726" s="18">
        <v>964</v>
      </c>
      <c r="Y726" s="18">
        <v>36564</v>
      </c>
      <c r="Z726" s="18">
        <v>51085</v>
      </c>
      <c r="AA726" s="18">
        <v>13729</v>
      </c>
      <c r="AB726" s="18">
        <v>3926</v>
      </c>
      <c r="AC726" s="18">
        <v>3050</v>
      </c>
      <c r="AD726" s="18">
        <v>2303</v>
      </c>
      <c r="AE726" s="18">
        <v>619</v>
      </c>
      <c r="AF726" s="18">
        <v>5178</v>
      </c>
      <c r="AG726" s="18">
        <v>8358</v>
      </c>
      <c r="AH726" s="18">
        <v>1409</v>
      </c>
      <c r="AI726" s="18">
        <v>4159</v>
      </c>
      <c r="AJ726" s="18">
        <v>9024</v>
      </c>
      <c r="AK726" s="18">
        <v>16205</v>
      </c>
      <c r="AL726" s="18">
        <v>4492</v>
      </c>
      <c r="AM726" s="18">
        <v>23631</v>
      </c>
      <c r="AN726" s="18">
        <v>18756</v>
      </c>
      <c r="AO726" s="18">
        <v>36739</v>
      </c>
      <c r="AP726" s="18">
        <v>1843</v>
      </c>
      <c r="AQ726" s="18">
        <v>7112</v>
      </c>
      <c r="AR726" s="18">
        <v>40181</v>
      </c>
      <c r="AS726" s="18">
        <v>7965</v>
      </c>
      <c r="AT726" s="18">
        <v>10288</v>
      </c>
      <c r="AU726" s="18">
        <v>7482</v>
      </c>
      <c r="AV726" s="18">
        <v>8332</v>
      </c>
      <c r="AW726" s="18">
        <v>28127</v>
      </c>
      <c r="AX726" s="18">
        <v>12636</v>
      </c>
      <c r="AY726" s="18">
        <v>688</v>
      </c>
      <c r="AZ726" s="18">
        <v>31263</v>
      </c>
      <c r="BA726" s="18">
        <v>32872</v>
      </c>
      <c r="BB726" s="18">
        <v>18446</v>
      </c>
      <c r="BC726" s="18">
        <v>30587</v>
      </c>
      <c r="BD726" s="18">
        <v>4503</v>
      </c>
      <c r="BE726" s="18">
        <v>2049</v>
      </c>
      <c r="BF726" s="18">
        <v>1210</v>
      </c>
      <c r="BG726" s="18">
        <v>1515</v>
      </c>
      <c r="BH726" s="18">
        <v>1309</v>
      </c>
      <c r="BI726" s="18">
        <v>12468</v>
      </c>
      <c r="BJ726" s="18">
        <v>22354</v>
      </c>
      <c r="BK726" s="18">
        <v>5682</v>
      </c>
      <c r="BL726" s="18">
        <v>28359</v>
      </c>
      <c r="BM726" s="18">
        <v>3534</v>
      </c>
      <c r="BN726" s="18">
        <v>15068</v>
      </c>
      <c r="BO726" s="18">
        <v>1825</v>
      </c>
      <c r="BP726" s="18">
        <v>15684</v>
      </c>
      <c r="BQ726" s="18">
        <v>5481</v>
      </c>
      <c r="BR726" s="18">
        <v>2443</v>
      </c>
      <c r="BS726" s="18">
        <v>40531</v>
      </c>
      <c r="BT726" s="18">
        <v>11985</v>
      </c>
      <c r="BU726" s="18">
        <v>7349</v>
      </c>
      <c r="BV726" s="18">
        <v>30741</v>
      </c>
      <c r="BW726" s="18">
        <v>23693</v>
      </c>
      <c r="BX726" s="18">
        <v>34085</v>
      </c>
      <c r="BY726" s="18">
        <v>7269</v>
      </c>
      <c r="BZ726" s="18">
        <v>8493</v>
      </c>
      <c r="CA726" s="18">
        <v>32158</v>
      </c>
      <c r="CB726" s="18">
        <v>8977</v>
      </c>
      <c r="CC726" s="18">
        <v>2368</v>
      </c>
      <c r="CD726" s="18">
        <v>2788</v>
      </c>
      <c r="CE726" s="18">
        <v>1201</v>
      </c>
      <c r="CF726" s="18">
        <v>19830</v>
      </c>
      <c r="CG726" s="18">
        <v>74189</v>
      </c>
      <c r="CH726" s="18">
        <v>2365</v>
      </c>
      <c r="CI726" s="18">
        <v>10671</v>
      </c>
      <c r="CJ726" s="18">
        <v>442</v>
      </c>
      <c r="CK726" s="18">
        <v>22215</v>
      </c>
      <c r="CL726" s="18">
        <v>9138</v>
      </c>
      <c r="CM726" s="18">
        <v>5205</v>
      </c>
      <c r="CN726" s="18">
        <v>1458</v>
      </c>
      <c r="CO726" s="18">
        <v>10325</v>
      </c>
      <c r="CP726" s="18">
        <v>44921</v>
      </c>
      <c r="CQ726" s="18">
        <v>9771</v>
      </c>
      <c r="CR726" s="18">
        <v>4791</v>
      </c>
      <c r="CS726" s="18">
        <v>2377</v>
      </c>
      <c r="CT726" s="18">
        <v>1382</v>
      </c>
      <c r="CU726" s="18">
        <v>13142</v>
      </c>
      <c r="CV726" s="18">
        <v>8178</v>
      </c>
      <c r="CW726" s="18">
        <v>1074</v>
      </c>
      <c r="CX726" s="18">
        <v>19347</v>
      </c>
      <c r="CY726" s="18">
        <v>1403</v>
      </c>
      <c r="CZ726" s="18">
        <v>8579</v>
      </c>
      <c r="DA726" s="18">
        <v>4962</v>
      </c>
      <c r="DB726" s="18">
        <v>505</v>
      </c>
      <c r="DC726" s="18">
        <v>2504</v>
      </c>
      <c r="DD726" s="18">
        <v>10976</v>
      </c>
      <c r="DE726" s="18">
        <v>941</v>
      </c>
      <c r="DF726" s="18">
        <v>13790</v>
      </c>
      <c r="DG726" s="18">
        <v>6030</v>
      </c>
      <c r="DH726" s="18">
        <v>725</v>
      </c>
      <c r="DI726" s="18">
        <v>2695</v>
      </c>
      <c r="DJ726" s="18">
        <v>3399</v>
      </c>
      <c r="DK726" s="18">
        <v>39021</v>
      </c>
      <c r="DL726" s="18">
        <v>73567</v>
      </c>
      <c r="DM726" s="18">
        <v>1581</v>
      </c>
      <c r="DN726" s="18">
        <v>26353</v>
      </c>
      <c r="DO726" s="18">
        <v>44005</v>
      </c>
      <c r="DP726" s="18">
        <v>3499</v>
      </c>
      <c r="DQ726" s="18">
        <v>10114</v>
      </c>
      <c r="DR726" s="18">
        <v>6137</v>
      </c>
      <c r="DS726" s="18">
        <v>4296</v>
      </c>
      <c r="DT726" s="18">
        <v>13512</v>
      </c>
      <c r="DU726" s="18">
        <v>31584</v>
      </c>
      <c r="DV726" s="18">
        <v>1631</v>
      </c>
      <c r="DW726" s="18">
        <v>23675</v>
      </c>
      <c r="DX726" s="18">
        <v>5353</v>
      </c>
      <c r="DY726" s="18">
        <v>4471</v>
      </c>
      <c r="DZ726" s="18">
        <v>123662</v>
      </c>
      <c r="EA726" s="18">
        <v>9677</v>
      </c>
      <c r="EB726" s="18">
        <v>12281</v>
      </c>
      <c r="EC726" s="18">
        <v>720</v>
      </c>
      <c r="ED726" s="18">
        <v>41402</v>
      </c>
      <c r="EE726" s="18">
        <v>2291</v>
      </c>
      <c r="EF726" s="18">
        <v>1846</v>
      </c>
      <c r="EG726" s="18">
        <v>40132</v>
      </c>
      <c r="EH726" s="18">
        <v>820</v>
      </c>
      <c r="EI726" s="18">
        <v>6341</v>
      </c>
      <c r="EJ726" s="18">
        <v>7192</v>
      </c>
      <c r="EK726" s="18">
        <v>2369</v>
      </c>
      <c r="EL726" s="18">
        <v>8802</v>
      </c>
      <c r="EM726" s="18">
        <v>13400</v>
      </c>
      <c r="EN726" s="18">
        <v>19754</v>
      </c>
      <c r="EO726" s="18">
        <v>33810</v>
      </c>
      <c r="EP726" s="18">
        <v>6145</v>
      </c>
      <c r="EQ726" s="18">
        <v>19047</v>
      </c>
      <c r="ER726" s="18">
        <v>5138</v>
      </c>
      <c r="ES726" s="18">
        <v>824</v>
      </c>
      <c r="ET726" s="18">
        <v>1332</v>
      </c>
      <c r="EU726" s="18">
        <v>8661</v>
      </c>
      <c r="EV726" s="18">
        <v>1558</v>
      </c>
      <c r="EW726" s="18">
        <v>4047</v>
      </c>
      <c r="EX726" s="18">
        <v>15280</v>
      </c>
      <c r="EY726" s="18">
        <v>7498</v>
      </c>
      <c r="EZ726" s="18">
        <v>12626</v>
      </c>
      <c r="FA726" s="18">
        <v>24409</v>
      </c>
      <c r="FB726" s="18">
        <v>1508</v>
      </c>
      <c r="FC726" s="18">
        <v>1168</v>
      </c>
      <c r="FD726" s="18">
        <v>5799</v>
      </c>
      <c r="FE726" s="18">
        <v>13217</v>
      </c>
      <c r="FF726" s="18">
        <v>44576</v>
      </c>
      <c r="FG726" s="18">
        <v>3837</v>
      </c>
      <c r="FH726" s="18">
        <v>14644</v>
      </c>
      <c r="FI726" s="18">
        <v>2527</v>
      </c>
      <c r="FJ726" s="18">
        <v>4067</v>
      </c>
      <c r="FK726" s="18">
        <v>8970</v>
      </c>
      <c r="FL726" s="18">
        <v>9081</v>
      </c>
      <c r="FM726" s="18">
        <v>1973</v>
      </c>
      <c r="FN726" s="18">
        <v>2367</v>
      </c>
    </row>
    <row r="727" spans="1:170">
      <c r="A727" s="18">
        <v>2000</v>
      </c>
      <c r="B727" s="18">
        <v>735</v>
      </c>
      <c r="C727" s="18">
        <v>3659</v>
      </c>
      <c r="D727" s="18">
        <v>5097</v>
      </c>
      <c r="E727" s="18">
        <v>121397</v>
      </c>
      <c r="F727" s="18">
        <v>15119</v>
      </c>
      <c r="G727" s="18">
        <v>3667</v>
      </c>
      <c r="H727" s="18">
        <v>39200</v>
      </c>
      <c r="I727" s="18">
        <v>36363</v>
      </c>
      <c r="J727" s="18">
        <v>4739</v>
      </c>
      <c r="K727" s="18">
        <v>700</v>
      </c>
      <c r="L727" s="18">
        <v>34231</v>
      </c>
      <c r="M727" s="18">
        <v>1718</v>
      </c>
      <c r="N727" s="18">
        <v>1024</v>
      </c>
      <c r="O727" s="18">
        <v>1705</v>
      </c>
      <c r="P727" s="18">
        <v>8800</v>
      </c>
      <c r="Q727" s="18">
        <v>41439</v>
      </c>
      <c r="R727" s="18">
        <v>6196</v>
      </c>
      <c r="S727" s="18">
        <v>8018</v>
      </c>
      <c r="T727" s="18">
        <v>4293</v>
      </c>
      <c r="U727" s="18">
        <v>11263</v>
      </c>
      <c r="V727" s="18">
        <v>11210</v>
      </c>
      <c r="W727" s="18">
        <v>10266</v>
      </c>
      <c r="X727" s="18">
        <v>960</v>
      </c>
      <c r="Y727" s="18">
        <v>38108</v>
      </c>
      <c r="Z727" s="18">
        <v>52804</v>
      </c>
      <c r="AA727" s="18">
        <v>14159</v>
      </c>
      <c r="AB727" s="18">
        <v>4202</v>
      </c>
      <c r="AC727" s="18">
        <v>2912</v>
      </c>
      <c r="AD727" s="18">
        <v>2337</v>
      </c>
      <c r="AE727" s="18">
        <v>552</v>
      </c>
      <c r="AF727" s="18">
        <v>5360</v>
      </c>
      <c r="AG727" s="18">
        <v>8475</v>
      </c>
      <c r="AH727" s="18">
        <v>1407</v>
      </c>
      <c r="AI727" s="18">
        <v>4373</v>
      </c>
      <c r="AJ727" s="18">
        <v>9171</v>
      </c>
      <c r="AK727" s="18">
        <v>16743</v>
      </c>
      <c r="AL727" s="18">
        <v>4882</v>
      </c>
      <c r="AM727" s="18">
        <v>24719</v>
      </c>
      <c r="AN727" s="18">
        <v>19616</v>
      </c>
      <c r="AO727" s="18">
        <v>37776</v>
      </c>
      <c r="AP727" s="18">
        <v>1802</v>
      </c>
      <c r="AQ727" s="18">
        <v>7110</v>
      </c>
      <c r="AR727" s="18">
        <v>41548</v>
      </c>
      <c r="AS727" s="18">
        <v>8272</v>
      </c>
      <c r="AT727" s="18">
        <v>10528</v>
      </c>
      <c r="AU727" s="18">
        <v>7455</v>
      </c>
      <c r="AV727" s="18">
        <v>8632</v>
      </c>
      <c r="AW727" s="18">
        <v>29481</v>
      </c>
      <c r="AX727" s="18">
        <v>14074</v>
      </c>
      <c r="AY727" s="18">
        <v>703</v>
      </c>
      <c r="AZ727" s="18">
        <v>32957</v>
      </c>
      <c r="BA727" s="18">
        <v>33967</v>
      </c>
      <c r="BB727" s="18">
        <v>17603</v>
      </c>
      <c r="BC727" s="18">
        <v>31619</v>
      </c>
      <c r="BD727" s="18">
        <v>4646</v>
      </c>
      <c r="BE727" s="18">
        <v>2084</v>
      </c>
      <c r="BF727" s="18">
        <v>1211</v>
      </c>
      <c r="BG727" s="18">
        <v>1564</v>
      </c>
      <c r="BH727" s="18">
        <v>1278</v>
      </c>
      <c r="BI727" s="18">
        <v>13700</v>
      </c>
      <c r="BJ727" s="18">
        <v>23136</v>
      </c>
      <c r="BK727" s="18">
        <v>5729</v>
      </c>
      <c r="BL727" s="18">
        <v>30196</v>
      </c>
      <c r="BM727" s="18">
        <v>3638</v>
      </c>
      <c r="BN727" s="18">
        <v>15627</v>
      </c>
      <c r="BO727" s="18">
        <v>1806</v>
      </c>
      <c r="BP727" s="18">
        <v>16386</v>
      </c>
      <c r="BQ727" s="18">
        <v>5664</v>
      </c>
      <c r="BR727" s="18">
        <v>2505</v>
      </c>
      <c r="BS727" s="18">
        <v>43959</v>
      </c>
      <c r="BT727" s="18">
        <v>12193</v>
      </c>
      <c r="BU727" s="18">
        <v>7920</v>
      </c>
      <c r="BV727" s="18">
        <v>31742</v>
      </c>
      <c r="BW727" s="18">
        <v>25136</v>
      </c>
      <c r="BX727" s="18">
        <v>35333</v>
      </c>
      <c r="BY727" s="18">
        <v>7251</v>
      </c>
      <c r="BZ727" s="18">
        <v>8713</v>
      </c>
      <c r="CA727" s="18">
        <v>32988</v>
      </c>
      <c r="CB727" s="18">
        <v>9870</v>
      </c>
      <c r="CC727" s="18">
        <v>2320</v>
      </c>
      <c r="CD727" s="18">
        <v>2908</v>
      </c>
      <c r="CE727" s="18">
        <v>1285</v>
      </c>
      <c r="CF727" s="18">
        <v>21420</v>
      </c>
      <c r="CG727" s="18">
        <v>74597</v>
      </c>
      <c r="CH727" s="18">
        <v>2450</v>
      </c>
      <c r="CI727" s="18">
        <v>10693</v>
      </c>
      <c r="CJ727" s="18">
        <v>534</v>
      </c>
      <c r="CK727" s="18">
        <v>22225</v>
      </c>
      <c r="CL727" s="18">
        <v>9049</v>
      </c>
      <c r="CM727" s="18">
        <v>5564</v>
      </c>
      <c r="CN727" s="18">
        <v>1526</v>
      </c>
      <c r="CO727" s="18">
        <v>10796</v>
      </c>
      <c r="CP727" s="18">
        <v>47973</v>
      </c>
      <c r="CQ727" s="18">
        <v>10399</v>
      </c>
      <c r="CR727" s="18">
        <v>4818</v>
      </c>
      <c r="CS727" s="18">
        <v>2453</v>
      </c>
      <c r="CT727" s="18">
        <v>1403</v>
      </c>
      <c r="CU727" s="18">
        <v>13821</v>
      </c>
      <c r="CV727" s="18">
        <v>8510</v>
      </c>
      <c r="CW727" s="18">
        <v>1048</v>
      </c>
      <c r="CX727" s="18">
        <v>20524</v>
      </c>
      <c r="CY727" s="18">
        <v>1573</v>
      </c>
      <c r="CZ727" s="18">
        <v>9666</v>
      </c>
      <c r="DA727" s="18">
        <v>4958</v>
      </c>
      <c r="DB727" s="18">
        <v>502</v>
      </c>
      <c r="DC727" s="18">
        <v>2429</v>
      </c>
      <c r="DD727" s="18">
        <v>11748</v>
      </c>
      <c r="DE727" s="18">
        <v>923</v>
      </c>
      <c r="DF727" s="18">
        <v>14598</v>
      </c>
      <c r="DG727" s="18">
        <v>6067</v>
      </c>
      <c r="DH727" s="18">
        <v>683</v>
      </c>
      <c r="DI727" s="18">
        <v>2774</v>
      </c>
      <c r="DJ727" s="18">
        <v>3474</v>
      </c>
      <c r="DK727" s="18">
        <v>40385</v>
      </c>
      <c r="DL727" s="18">
        <v>75434</v>
      </c>
      <c r="DM727" s="18">
        <v>1649</v>
      </c>
      <c r="DN727" s="18">
        <v>27284</v>
      </c>
      <c r="DO727" s="18">
        <v>46595</v>
      </c>
      <c r="DP727" s="18">
        <v>3512</v>
      </c>
      <c r="DQ727" s="18">
        <v>10204</v>
      </c>
      <c r="DR727" s="18">
        <v>6217</v>
      </c>
      <c r="DS727" s="18">
        <v>4390</v>
      </c>
      <c r="DT727" s="18">
        <v>14132</v>
      </c>
      <c r="DU727" s="18">
        <v>32527</v>
      </c>
      <c r="DV727" s="18">
        <v>1624</v>
      </c>
      <c r="DW727" s="18">
        <v>24400</v>
      </c>
      <c r="DX727" s="18">
        <v>5072</v>
      </c>
      <c r="DY727" s="18">
        <v>3982</v>
      </c>
      <c r="DZ727" s="18">
        <v>128455</v>
      </c>
      <c r="EA727" s="18">
        <v>10050</v>
      </c>
      <c r="EB727" s="18">
        <v>13563</v>
      </c>
      <c r="EC727" s="18">
        <v>775</v>
      </c>
      <c r="ED727" s="18">
        <v>42574</v>
      </c>
      <c r="EE727" s="18">
        <v>2388</v>
      </c>
      <c r="EF727" s="18">
        <v>1862</v>
      </c>
      <c r="EG727" s="18">
        <v>42646</v>
      </c>
      <c r="EH727" s="18">
        <v>834</v>
      </c>
      <c r="EI727" s="18">
        <v>6409</v>
      </c>
      <c r="EJ727" s="18">
        <v>7707</v>
      </c>
      <c r="EK727" s="18">
        <v>2329</v>
      </c>
      <c r="EL727" s="18">
        <v>9583</v>
      </c>
      <c r="EM727" s="18">
        <v>13580</v>
      </c>
      <c r="EN727" s="18">
        <v>20514</v>
      </c>
      <c r="EO727" s="18">
        <v>35261</v>
      </c>
      <c r="EP727" s="18">
        <v>6107</v>
      </c>
      <c r="EQ727" s="18">
        <v>18778</v>
      </c>
      <c r="ER727" s="18">
        <v>5133</v>
      </c>
      <c r="ES727" s="18">
        <v>796</v>
      </c>
      <c r="ET727" s="18">
        <v>1282</v>
      </c>
      <c r="EU727" s="18">
        <v>8977</v>
      </c>
      <c r="EV727" s="18">
        <v>1661</v>
      </c>
      <c r="EW727" s="18">
        <v>4733</v>
      </c>
      <c r="EX727" s="18">
        <v>16372</v>
      </c>
      <c r="EY727" s="18">
        <v>7738</v>
      </c>
      <c r="EZ727" s="18">
        <v>13339</v>
      </c>
      <c r="FA727" s="18">
        <v>25761</v>
      </c>
      <c r="FB727" s="18">
        <v>1534</v>
      </c>
      <c r="FC727" s="18">
        <v>1176</v>
      </c>
      <c r="FD727" s="18">
        <v>6201</v>
      </c>
      <c r="FE727" s="18">
        <v>12932</v>
      </c>
      <c r="FF727" s="18">
        <v>45887</v>
      </c>
      <c r="FG727" s="18">
        <v>3928</v>
      </c>
      <c r="FH727" s="18">
        <v>14904</v>
      </c>
      <c r="FI727" s="18">
        <v>2663</v>
      </c>
      <c r="FJ727" s="18">
        <v>4199</v>
      </c>
      <c r="FK727" s="18">
        <v>9371</v>
      </c>
      <c r="FL727" s="18">
        <v>9340</v>
      </c>
      <c r="FM727" s="18">
        <v>1990</v>
      </c>
      <c r="FN727" s="18">
        <v>2249</v>
      </c>
    </row>
    <row r="728" spans="1:170">
      <c r="A728" s="18">
        <v>2001</v>
      </c>
      <c r="B728" s="18">
        <v>692</v>
      </c>
      <c r="C728" s="18">
        <v>3720</v>
      </c>
      <c r="D728" s="18">
        <v>5574</v>
      </c>
      <c r="E728" s="18">
        <v>117197</v>
      </c>
      <c r="F728" s="18">
        <v>14298</v>
      </c>
      <c r="G728" s="18">
        <v>4015</v>
      </c>
      <c r="H728" s="18">
        <v>39673</v>
      </c>
      <c r="I728" s="18">
        <v>36713</v>
      </c>
      <c r="J728" s="18">
        <v>5005</v>
      </c>
      <c r="K728" s="18">
        <v>695</v>
      </c>
      <c r="L728" s="18">
        <v>34391</v>
      </c>
      <c r="M728" s="18">
        <v>1752</v>
      </c>
      <c r="N728" s="18">
        <v>1051</v>
      </c>
      <c r="O728" s="18">
        <v>1758</v>
      </c>
      <c r="P728" s="18">
        <v>9203</v>
      </c>
      <c r="Q728" s="18">
        <v>40759</v>
      </c>
      <c r="R728" s="18">
        <v>6314</v>
      </c>
      <c r="S728" s="18">
        <v>8424</v>
      </c>
      <c r="T728" s="18">
        <v>4275</v>
      </c>
      <c r="U728" s="18">
        <v>11260</v>
      </c>
      <c r="V728" s="18">
        <v>10891</v>
      </c>
      <c r="W728" s="18">
        <v>10090</v>
      </c>
      <c r="X728" s="18">
        <v>949</v>
      </c>
      <c r="Y728" s="18">
        <v>38376</v>
      </c>
      <c r="Z728" s="18">
        <v>53230</v>
      </c>
      <c r="AA728" s="18">
        <v>14473</v>
      </c>
      <c r="AB728" s="18">
        <v>4485</v>
      </c>
      <c r="AC728" s="18">
        <v>2843</v>
      </c>
      <c r="AD728" s="18">
        <v>2379</v>
      </c>
      <c r="AE728" s="18">
        <v>524</v>
      </c>
      <c r="AF728" s="18">
        <v>5361</v>
      </c>
      <c r="AG728" s="18">
        <v>8508</v>
      </c>
      <c r="AH728" s="18">
        <v>1402</v>
      </c>
      <c r="AI728" s="18">
        <v>4553</v>
      </c>
      <c r="AJ728" s="18">
        <v>9314</v>
      </c>
      <c r="AK728" s="18">
        <v>17286</v>
      </c>
      <c r="AL728" s="18">
        <v>5061</v>
      </c>
      <c r="AM728" s="18">
        <v>25335</v>
      </c>
      <c r="AN728" s="18">
        <v>20291</v>
      </c>
      <c r="AO728" s="18">
        <v>38352</v>
      </c>
      <c r="AP728" s="18">
        <v>1776</v>
      </c>
      <c r="AQ728" s="18">
        <v>7095</v>
      </c>
      <c r="AR728" s="18">
        <v>41740</v>
      </c>
      <c r="AS728" s="18">
        <v>8279</v>
      </c>
      <c r="AT728" s="18">
        <v>10690</v>
      </c>
      <c r="AU728" s="18">
        <v>7642</v>
      </c>
      <c r="AV728" s="18">
        <v>8833</v>
      </c>
      <c r="AW728" s="18">
        <v>30501</v>
      </c>
      <c r="AX728" s="18">
        <v>15060</v>
      </c>
      <c r="AY728" s="18">
        <v>720</v>
      </c>
      <c r="AZ728" s="18">
        <v>33730</v>
      </c>
      <c r="BA728" s="18">
        <v>34434</v>
      </c>
      <c r="BB728" s="18">
        <v>17553</v>
      </c>
      <c r="BC728" s="18">
        <v>32356</v>
      </c>
      <c r="BD728" s="18">
        <v>4891</v>
      </c>
      <c r="BE728" s="18">
        <v>2128</v>
      </c>
      <c r="BF728" s="18">
        <v>1246</v>
      </c>
      <c r="BG728" s="18">
        <v>1611</v>
      </c>
      <c r="BH728" s="18">
        <v>1276</v>
      </c>
      <c r="BI728" s="18">
        <v>22334</v>
      </c>
      <c r="BJ728" s="18">
        <v>23967</v>
      </c>
      <c r="BK728" s="18">
        <v>5763</v>
      </c>
      <c r="BL728" s="18">
        <v>30284</v>
      </c>
      <c r="BM728" s="18">
        <v>3641</v>
      </c>
      <c r="BN728" s="18">
        <v>16060</v>
      </c>
      <c r="BO728" s="18">
        <v>1755</v>
      </c>
      <c r="BP728" s="18">
        <v>17043</v>
      </c>
      <c r="BQ728" s="18">
        <v>5786</v>
      </c>
      <c r="BR728" s="18">
        <v>2604</v>
      </c>
      <c r="BS728" s="18">
        <v>45883</v>
      </c>
      <c r="BT728" s="18">
        <v>12546</v>
      </c>
      <c r="BU728" s="18">
        <v>8389</v>
      </c>
      <c r="BV728" s="18">
        <v>32524</v>
      </c>
      <c r="BW728" s="18">
        <v>24607</v>
      </c>
      <c r="BX728" s="18">
        <v>35939</v>
      </c>
      <c r="BY728" s="18">
        <v>7275</v>
      </c>
      <c r="BZ728" s="18">
        <v>9015</v>
      </c>
      <c r="CA728" s="18">
        <v>33044</v>
      </c>
      <c r="CB728" s="18">
        <v>11167</v>
      </c>
      <c r="CC728" s="18">
        <v>2349</v>
      </c>
      <c r="CD728" s="18">
        <v>3038</v>
      </c>
      <c r="CE728" s="18">
        <v>1369</v>
      </c>
      <c r="CF728" s="18">
        <v>22218</v>
      </c>
      <c r="CG728" s="18">
        <v>72477</v>
      </c>
      <c r="CH728" s="18">
        <v>2543</v>
      </c>
      <c r="CI728" s="18">
        <v>10944</v>
      </c>
      <c r="CJ728" s="18">
        <v>637</v>
      </c>
      <c r="CK728" s="18">
        <v>21856</v>
      </c>
      <c r="CL728" s="18">
        <v>8644</v>
      </c>
      <c r="CM728" s="18">
        <v>5378</v>
      </c>
      <c r="CN728" s="18">
        <v>1585</v>
      </c>
      <c r="CO728" s="18">
        <v>11596</v>
      </c>
      <c r="CP728" s="18">
        <v>48605</v>
      </c>
      <c r="CQ728" s="18">
        <v>11215</v>
      </c>
      <c r="CR728" s="18">
        <v>5104</v>
      </c>
      <c r="CS728" s="18">
        <v>2632</v>
      </c>
      <c r="CT728" s="18">
        <v>1444</v>
      </c>
      <c r="CU728" s="18">
        <v>13655</v>
      </c>
      <c r="CV728" s="18">
        <v>8210</v>
      </c>
      <c r="CW728" s="18">
        <v>1200</v>
      </c>
      <c r="CX728" s="18">
        <v>20495</v>
      </c>
      <c r="CY728" s="18">
        <v>1728</v>
      </c>
      <c r="CZ728" s="18">
        <v>9850</v>
      </c>
      <c r="DA728" s="18">
        <v>5046</v>
      </c>
      <c r="DB728" s="18">
        <v>554</v>
      </c>
      <c r="DC728" s="18">
        <v>2415</v>
      </c>
      <c r="DD728" s="18">
        <v>12021</v>
      </c>
      <c r="DE728" s="18">
        <v>862</v>
      </c>
      <c r="DF728" s="18">
        <v>14312</v>
      </c>
      <c r="DG728" s="18">
        <v>5974</v>
      </c>
      <c r="DH728" s="18">
        <v>713</v>
      </c>
      <c r="DI728" s="18">
        <v>2885</v>
      </c>
      <c r="DJ728" s="18">
        <v>3515</v>
      </c>
      <c r="DK728" s="18">
        <v>40933</v>
      </c>
      <c r="DL728" s="18">
        <v>76619</v>
      </c>
      <c r="DM728" s="18">
        <v>1712</v>
      </c>
      <c r="DN728" s="18">
        <v>27591</v>
      </c>
      <c r="DO728" s="18">
        <v>47974</v>
      </c>
      <c r="DP728" s="18">
        <v>3503</v>
      </c>
      <c r="DQ728" s="18">
        <v>10079</v>
      </c>
      <c r="DR728" s="18">
        <v>6172</v>
      </c>
      <c r="DS728" s="18">
        <v>4417</v>
      </c>
      <c r="DT728" s="18">
        <v>14312</v>
      </c>
      <c r="DU728" s="18">
        <v>34506</v>
      </c>
      <c r="DV728" s="18">
        <v>1671</v>
      </c>
      <c r="DW728" s="18">
        <v>24699</v>
      </c>
      <c r="DX728" s="18">
        <v>5079</v>
      </c>
      <c r="DY728" s="18">
        <v>3521</v>
      </c>
      <c r="DZ728" s="18">
        <v>129055</v>
      </c>
      <c r="EA728" s="18">
        <v>10794</v>
      </c>
      <c r="EB728" s="18">
        <v>14311</v>
      </c>
      <c r="EC728" s="18">
        <v>829</v>
      </c>
      <c r="ED728" s="18">
        <v>40882</v>
      </c>
      <c r="EE728" s="18">
        <v>2494</v>
      </c>
      <c r="EF728" s="18">
        <v>1898</v>
      </c>
      <c r="EG728" s="18">
        <v>41165</v>
      </c>
      <c r="EH728" s="18">
        <v>929</v>
      </c>
      <c r="EI728" s="18">
        <v>6481</v>
      </c>
      <c r="EJ728" s="18">
        <v>8142</v>
      </c>
      <c r="EK728" s="18">
        <v>2347</v>
      </c>
      <c r="EL728" s="18">
        <v>10205</v>
      </c>
      <c r="EM728" s="18">
        <v>14056</v>
      </c>
      <c r="EN728" s="18">
        <v>21086</v>
      </c>
      <c r="EO728" s="18">
        <v>35640</v>
      </c>
      <c r="EP728" s="18">
        <v>6087</v>
      </c>
      <c r="EQ728" s="18">
        <v>18126</v>
      </c>
      <c r="ER728" s="18">
        <v>5214</v>
      </c>
      <c r="ES728" s="18">
        <v>862</v>
      </c>
      <c r="ET728" s="18">
        <v>1231</v>
      </c>
      <c r="EU728" s="18">
        <v>9214</v>
      </c>
      <c r="EV728" s="18">
        <v>1785</v>
      </c>
      <c r="EW728" s="18">
        <v>5623</v>
      </c>
      <c r="EX728" s="18">
        <v>17091</v>
      </c>
      <c r="EY728" s="18">
        <v>8027</v>
      </c>
      <c r="EZ728" s="18">
        <v>12145</v>
      </c>
      <c r="FA728" s="18">
        <v>25290</v>
      </c>
      <c r="FB728" s="18">
        <v>1579</v>
      </c>
      <c r="FC728" s="18">
        <v>1240</v>
      </c>
      <c r="FD728" s="18">
        <v>6840</v>
      </c>
      <c r="FE728" s="18">
        <v>12361</v>
      </c>
      <c r="FF728" s="18">
        <v>45878</v>
      </c>
      <c r="FG728" s="18">
        <v>4040</v>
      </c>
      <c r="FH728" s="18">
        <v>15143</v>
      </c>
      <c r="FI728" s="18">
        <v>2810</v>
      </c>
      <c r="FJ728" s="18">
        <v>4237</v>
      </c>
      <c r="FK728" s="18">
        <v>9675</v>
      </c>
      <c r="FL728" s="18">
        <v>9475</v>
      </c>
      <c r="FM728" s="18">
        <v>2035</v>
      </c>
      <c r="FN728" s="18">
        <v>2228</v>
      </c>
    </row>
    <row r="729" spans="1:170">
      <c r="A729" s="18">
        <v>2002</v>
      </c>
      <c r="B729" s="18">
        <v>1088</v>
      </c>
      <c r="C729" s="18">
        <v>4112</v>
      </c>
      <c r="D729" s="18">
        <v>5883</v>
      </c>
      <c r="E729" s="18">
        <v>113817</v>
      </c>
      <c r="F729" s="18">
        <v>12609</v>
      </c>
      <c r="G729" s="18">
        <v>4614</v>
      </c>
      <c r="H729" s="18">
        <v>40792</v>
      </c>
      <c r="I729" s="18">
        <v>37138</v>
      </c>
      <c r="J729" s="18">
        <v>5372</v>
      </c>
      <c r="K729" s="18">
        <v>705</v>
      </c>
      <c r="L729" s="18">
        <v>34846</v>
      </c>
      <c r="M729" s="18">
        <v>1775</v>
      </c>
      <c r="N729" s="18">
        <v>1049</v>
      </c>
      <c r="O729" s="18">
        <v>1815</v>
      </c>
      <c r="P729" s="18">
        <v>9829</v>
      </c>
      <c r="Q729" s="18">
        <v>40355</v>
      </c>
      <c r="R729" s="18">
        <v>6626</v>
      </c>
      <c r="S729" s="18">
        <v>8890</v>
      </c>
      <c r="T729" s="18">
        <v>4292</v>
      </c>
      <c r="U729" s="18">
        <v>11448</v>
      </c>
      <c r="V729" s="18">
        <v>10929</v>
      </c>
      <c r="W729" s="18">
        <v>10504</v>
      </c>
      <c r="X729" s="18">
        <v>926</v>
      </c>
      <c r="Y729" s="18">
        <v>39106</v>
      </c>
      <c r="Z729" s="18">
        <v>52904</v>
      </c>
      <c r="AA729" s="18">
        <v>14626</v>
      </c>
      <c r="AB729" s="18">
        <v>4850</v>
      </c>
      <c r="AC729" s="18">
        <v>2736</v>
      </c>
      <c r="AD729" s="18">
        <v>2407</v>
      </c>
      <c r="AE729" s="18">
        <v>523</v>
      </c>
      <c r="AF729" s="18">
        <v>5487</v>
      </c>
      <c r="AG729" s="18">
        <v>8612</v>
      </c>
      <c r="AH729" s="18">
        <v>1397</v>
      </c>
      <c r="AI729" s="18">
        <v>4705</v>
      </c>
      <c r="AJ729" s="18">
        <v>9466</v>
      </c>
      <c r="AK729" s="18">
        <v>17791</v>
      </c>
      <c r="AL729" s="18">
        <v>5133</v>
      </c>
      <c r="AM729" s="18">
        <v>25897</v>
      </c>
      <c r="AN729" s="18">
        <v>20665</v>
      </c>
      <c r="AO729" s="18">
        <v>38288</v>
      </c>
      <c r="AP729" s="18">
        <v>1762</v>
      </c>
      <c r="AQ729" s="18">
        <v>6919</v>
      </c>
      <c r="AR729" s="18">
        <v>41801</v>
      </c>
      <c r="AS729" s="18">
        <v>8614</v>
      </c>
      <c r="AT729" s="18">
        <v>11129</v>
      </c>
      <c r="AU729" s="18">
        <v>7833</v>
      </c>
      <c r="AV729" s="18">
        <v>8904</v>
      </c>
      <c r="AW729" s="18">
        <v>30902</v>
      </c>
      <c r="AX729" s="18">
        <v>16077</v>
      </c>
      <c r="AY729" s="18">
        <v>735</v>
      </c>
      <c r="AZ729" s="18">
        <v>34214</v>
      </c>
      <c r="BA729" s="18">
        <v>34618</v>
      </c>
      <c r="BB729" s="18">
        <v>16823</v>
      </c>
      <c r="BC729" s="18">
        <v>32992</v>
      </c>
      <c r="BD729" s="18">
        <v>5184</v>
      </c>
      <c r="BE729" s="18">
        <v>2178</v>
      </c>
      <c r="BF729" s="18">
        <v>1295</v>
      </c>
      <c r="BG729" s="18">
        <v>1576</v>
      </c>
      <c r="BH729" s="18">
        <v>1234</v>
      </c>
      <c r="BI729" s="18">
        <v>26074</v>
      </c>
      <c r="BJ729" s="18">
        <v>24816</v>
      </c>
      <c r="BK729" s="18">
        <v>5870</v>
      </c>
      <c r="BL729" s="18">
        <v>30804</v>
      </c>
      <c r="BM729" s="18">
        <v>3684</v>
      </c>
      <c r="BN729" s="18">
        <v>16812</v>
      </c>
      <c r="BO729" s="18">
        <v>1720</v>
      </c>
      <c r="BP729" s="18">
        <v>17861</v>
      </c>
      <c r="BQ729" s="18">
        <v>5962</v>
      </c>
      <c r="BR729" s="18">
        <v>2657</v>
      </c>
      <c r="BS729" s="18">
        <v>47632</v>
      </c>
      <c r="BT729" s="18">
        <v>13293</v>
      </c>
      <c r="BU729" s="18">
        <v>8730</v>
      </c>
      <c r="BV729" s="18">
        <v>32336</v>
      </c>
      <c r="BW729" s="18">
        <v>24102</v>
      </c>
      <c r="BX729" s="18">
        <v>35975</v>
      </c>
      <c r="BY729" s="18">
        <v>7256</v>
      </c>
      <c r="BZ729" s="18">
        <v>9365</v>
      </c>
      <c r="CA729" s="18">
        <v>33013</v>
      </c>
      <c r="CB729" s="18">
        <v>12211</v>
      </c>
      <c r="CC729" s="18">
        <v>2296</v>
      </c>
      <c r="CD729" s="18">
        <v>3015</v>
      </c>
      <c r="CE729" s="18">
        <v>1437</v>
      </c>
      <c r="CF729" s="18">
        <v>23731</v>
      </c>
      <c r="CG729" s="18">
        <v>72755</v>
      </c>
      <c r="CH729" s="18">
        <v>2655</v>
      </c>
      <c r="CI729" s="18">
        <v>11140</v>
      </c>
      <c r="CJ729" s="18">
        <v>823</v>
      </c>
      <c r="CK729" s="18">
        <v>21133</v>
      </c>
      <c r="CL729" s="18">
        <v>8619</v>
      </c>
      <c r="CM729" s="18">
        <v>5498</v>
      </c>
      <c r="CN729" s="18">
        <v>1591</v>
      </c>
      <c r="CO729" s="18">
        <v>12480</v>
      </c>
      <c r="CP729" s="18">
        <v>49936</v>
      </c>
      <c r="CQ729" s="18">
        <v>12152</v>
      </c>
      <c r="CR729" s="18">
        <v>5198</v>
      </c>
      <c r="CS729" s="18">
        <v>2869</v>
      </c>
      <c r="CT729" s="18">
        <v>1229</v>
      </c>
      <c r="CU729" s="18">
        <v>13628</v>
      </c>
      <c r="CV729" s="18">
        <v>8306</v>
      </c>
      <c r="CW729" s="18">
        <v>1222</v>
      </c>
      <c r="CX729" s="18">
        <v>20949</v>
      </c>
      <c r="CY729" s="18">
        <v>1911</v>
      </c>
      <c r="CZ729" s="18">
        <v>10125</v>
      </c>
      <c r="DA729" s="18">
        <v>5223</v>
      </c>
      <c r="DB729" s="18">
        <v>590</v>
      </c>
      <c r="DC729" s="18">
        <v>2370</v>
      </c>
      <c r="DD729" s="18">
        <v>12106</v>
      </c>
      <c r="DE729" s="18">
        <v>853</v>
      </c>
      <c r="DF729" s="18">
        <v>14745</v>
      </c>
      <c r="DG729" s="18">
        <v>6149</v>
      </c>
      <c r="DH729" s="18">
        <v>725</v>
      </c>
      <c r="DI729" s="18">
        <v>3221</v>
      </c>
      <c r="DJ729" s="18">
        <v>3483</v>
      </c>
      <c r="DK729" s="18">
        <v>40715</v>
      </c>
      <c r="DL729" s="18">
        <v>77302</v>
      </c>
      <c r="DM729" s="18">
        <v>1687</v>
      </c>
      <c r="DN729" s="18">
        <v>28460</v>
      </c>
      <c r="DO729" s="18">
        <v>46413</v>
      </c>
      <c r="DP729" s="18">
        <v>3566</v>
      </c>
      <c r="DQ729" s="18">
        <v>10128</v>
      </c>
      <c r="DR729" s="18">
        <v>6426</v>
      </c>
      <c r="DS729" s="18">
        <v>4481</v>
      </c>
      <c r="DT729" s="18">
        <v>14611</v>
      </c>
      <c r="DU729" s="18">
        <v>34778</v>
      </c>
      <c r="DV729" s="18">
        <v>1678</v>
      </c>
      <c r="DW729" s="18">
        <v>24753</v>
      </c>
      <c r="DX729" s="18">
        <v>5735</v>
      </c>
      <c r="DY729" s="18">
        <v>3005</v>
      </c>
      <c r="DZ729" s="18">
        <v>133818</v>
      </c>
      <c r="EA729" s="18">
        <v>11539</v>
      </c>
      <c r="EB729" s="18">
        <v>15054</v>
      </c>
      <c r="EC729" s="18">
        <v>919</v>
      </c>
      <c r="ED729" s="18">
        <v>38572</v>
      </c>
      <c r="EE729" s="18">
        <v>2602</v>
      </c>
      <c r="EF729" s="18">
        <v>1861</v>
      </c>
      <c r="EG729" s="18">
        <v>41779</v>
      </c>
      <c r="EH729" s="18">
        <v>1108</v>
      </c>
      <c r="EI729" s="18">
        <v>6613</v>
      </c>
      <c r="EJ729" s="18">
        <v>8712</v>
      </c>
      <c r="EK729" s="18">
        <v>2341</v>
      </c>
      <c r="EL729" s="18">
        <v>10785</v>
      </c>
      <c r="EM729" s="18">
        <v>14697</v>
      </c>
      <c r="EN729" s="18">
        <v>21868</v>
      </c>
      <c r="EO729" s="18">
        <v>36467</v>
      </c>
      <c r="EP729" s="18">
        <v>6157</v>
      </c>
      <c r="EQ729" s="18">
        <v>18140</v>
      </c>
      <c r="ER729" s="18">
        <v>5422</v>
      </c>
      <c r="ES729" s="18">
        <v>907</v>
      </c>
      <c r="ET729" s="18">
        <v>1182</v>
      </c>
      <c r="EU729" s="18">
        <v>9705</v>
      </c>
      <c r="EV729" s="18">
        <v>1924</v>
      </c>
      <c r="EW729" s="18">
        <v>6425</v>
      </c>
      <c r="EX729" s="18">
        <v>18495</v>
      </c>
      <c r="EY729" s="18">
        <v>8079</v>
      </c>
      <c r="EZ729" s="18">
        <v>12901</v>
      </c>
      <c r="FA729" s="18">
        <v>26563</v>
      </c>
      <c r="FB729" s="18">
        <v>1638</v>
      </c>
      <c r="FC729" s="18">
        <v>1286</v>
      </c>
      <c r="FD729" s="18">
        <v>7273</v>
      </c>
      <c r="FE729" s="18">
        <v>11315</v>
      </c>
      <c r="FF729" s="18">
        <v>46267</v>
      </c>
      <c r="FG729" s="18">
        <v>4149</v>
      </c>
      <c r="FH729" s="18">
        <v>13537</v>
      </c>
      <c r="FI729" s="18">
        <v>2970</v>
      </c>
      <c r="FJ729" s="18">
        <v>4281</v>
      </c>
      <c r="FK729" s="18">
        <v>10063</v>
      </c>
      <c r="FL729" s="18">
        <v>9690</v>
      </c>
      <c r="FM729" s="18">
        <v>2071</v>
      </c>
      <c r="FN729" s="18">
        <v>2054</v>
      </c>
    </row>
    <row r="730" spans="1:170">
      <c r="A730" s="18">
        <v>2003</v>
      </c>
      <c r="B730" s="18">
        <v>1112</v>
      </c>
      <c r="C730" s="18">
        <v>4187</v>
      </c>
      <c r="D730" s="18">
        <v>6265</v>
      </c>
      <c r="E730" s="18">
        <v>115919</v>
      </c>
      <c r="F730" s="18">
        <v>13582</v>
      </c>
      <c r="G730" s="18">
        <v>5275</v>
      </c>
      <c r="H730" s="18">
        <v>41544</v>
      </c>
      <c r="I730" s="18">
        <v>37237</v>
      </c>
      <c r="J730" s="18">
        <v>5890</v>
      </c>
      <c r="K730" s="18">
        <v>676</v>
      </c>
      <c r="L730" s="18">
        <v>34969</v>
      </c>
      <c r="M730" s="18">
        <v>1778</v>
      </c>
      <c r="N730" s="18">
        <v>1089</v>
      </c>
      <c r="O730" s="18">
        <v>1891</v>
      </c>
      <c r="P730" s="18">
        <v>10418</v>
      </c>
      <c r="Q730" s="18">
        <v>40858</v>
      </c>
      <c r="R730" s="18">
        <v>6852</v>
      </c>
      <c r="S730" s="18">
        <v>9561</v>
      </c>
      <c r="T730" s="18">
        <v>4318</v>
      </c>
      <c r="U730" s="18">
        <v>11428</v>
      </c>
      <c r="V730" s="18">
        <v>11109</v>
      </c>
      <c r="W730" s="18">
        <v>10798</v>
      </c>
      <c r="X730" s="18">
        <v>843</v>
      </c>
      <c r="Y730" s="18">
        <v>39441</v>
      </c>
      <c r="Z730" s="18">
        <v>52539</v>
      </c>
      <c r="AA730" s="18">
        <v>15006</v>
      </c>
      <c r="AB730" s="18">
        <v>5183</v>
      </c>
      <c r="AC730" s="18">
        <v>2642</v>
      </c>
      <c r="AD730" s="18">
        <v>2436</v>
      </c>
      <c r="AE730" s="18">
        <v>537</v>
      </c>
      <c r="AF730" s="18">
        <v>5373</v>
      </c>
      <c r="AG730" s="18">
        <v>8838</v>
      </c>
      <c r="AH730" s="18">
        <v>1389</v>
      </c>
      <c r="AI730" s="18">
        <v>4838</v>
      </c>
      <c r="AJ730" s="18">
        <v>9717</v>
      </c>
      <c r="AK730" s="18">
        <v>18518</v>
      </c>
      <c r="AL730" s="18">
        <v>5201</v>
      </c>
      <c r="AM730" s="18">
        <v>26218</v>
      </c>
      <c r="AN730" s="18">
        <v>21415</v>
      </c>
      <c r="AO730" s="18">
        <v>37995</v>
      </c>
      <c r="AP730" s="18">
        <v>1886</v>
      </c>
      <c r="AQ730" s="18">
        <v>7428</v>
      </c>
      <c r="AR730" s="18">
        <v>41850</v>
      </c>
      <c r="AS730" s="18">
        <v>8457</v>
      </c>
      <c r="AT730" s="18">
        <v>11762</v>
      </c>
      <c r="AU730" s="18">
        <v>7894</v>
      </c>
      <c r="AV730" s="18">
        <v>8960</v>
      </c>
      <c r="AW730" s="18">
        <v>31315</v>
      </c>
      <c r="AX730" s="18">
        <v>17378</v>
      </c>
      <c r="AY730" s="18">
        <v>714</v>
      </c>
      <c r="AZ730" s="18">
        <v>34813</v>
      </c>
      <c r="BA730" s="18">
        <v>34707</v>
      </c>
      <c r="BB730" s="18">
        <v>16826</v>
      </c>
      <c r="BC730" s="18">
        <v>33977</v>
      </c>
      <c r="BD730" s="18">
        <v>5792</v>
      </c>
      <c r="BE730" s="18">
        <v>2244</v>
      </c>
      <c r="BF730" s="18">
        <v>1275</v>
      </c>
      <c r="BG730" s="18">
        <v>1570</v>
      </c>
      <c r="BH730" s="18">
        <v>1215</v>
      </c>
      <c r="BI730" s="18">
        <v>28780</v>
      </c>
      <c r="BJ730" s="18">
        <v>26191</v>
      </c>
      <c r="BK730" s="18">
        <v>5906</v>
      </c>
      <c r="BL730" s="18">
        <v>31567</v>
      </c>
      <c r="BM730" s="18">
        <v>3757</v>
      </c>
      <c r="BN730" s="18">
        <v>17752</v>
      </c>
      <c r="BO730" s="18">
        <v>1695</v>
      </c>
      <c r="BP730" s="18">
        <v>18598</v>
      </c>
      <c r="BQ730" s="18">
        <v>6161</v>
      </c>
      <c r="BR730" s="18">
        <v>2834</v>
      </c>
      <c r="BS730" s="18">
        <v>48584</v>
      </c>
      <c r="BT730" s="18">
        <v>14225</v>
      </c>
      <c r="BU730" s="18">
        <v>6644</v>
      </c>
      <c r="BV730" s="18">
        <v>32897</v>
      </c>
      <c r="BW730" s="18">
        <v>23910</v>
      </c>
      <c r="BX730" s="18">
        <v>35870</v>
      </c>
      <c r="BY730" s="18">
        <v>7455</v>
      </c>
      <c r="BZ730" s="18">
        <v>9555</v>
      </c>
      <c r="CA730" s="18">
        <v>33456</v>
      </c>
      <c r="CB730" s="18">
        <v>13279</v>
      </c>
      <c r="CC730" s="18">
        <v>2297</v>
      </c>
      <c r="CD730" s="18">
        <v>3198</v>
      </c>
      <c r="CE730" s="18">
        <v>1537</v>
      </c>
      <c r="CF730" s="18">
        <v>24301</v>
      </c>
      <c r="CG730" s="18">
        <v>83176</v>
      </c>
      <c r="CH730" s="18">
        <v>2782</v>
      </c>
      <c r="CI730" s="18">
        <v>11327</v>
      </c>
      <c r="CJ730" s="18">
        <v>551</v>
      </c>
      <c r="CK730" s="18">
        <v>23398</v>
      </c>
      <c r="CL730" s="18">
        <v>8985</v>
      </c>
      <c r="CM730" s="18">
        <v>5756</v>
      </c>
      <c r="CN730" s="18">
        <v>1665</v>
      </c>
      <c r="CO730" s="18">
        <v>13907</v>
      </c>
      <c r="CP730" s="18">
        <v>50137</v>
      </c>
      <c r="CQ730" s="18">
        <v>13305</v>
      </c>
      <c r="CR730" s="18">
        <v>5440</v>
      </c>
      <c r="CS730" s="18">
        <v>3096</v>
      </c>
      <c r="CT730" s="18">
        <v>1312</v>
      </c>
      <c r="CU730" s="18">
        <v>13674</v>
      </c>
      <c r="CV730" s="18">
        <v>8471</v>
      </c>
      <c r="CW730" s="18">
        <v>1298</v>
      </c>
      <c r="CX730" s="18">
        <v>21341</v>
      </c>
      <c r="CY730" s="18">
        <v>2148</v>
      </c>
      <c r="CZ730" s="18">
        <v>10472</v>
      </c>
      <c r="DA730" s="18">
        <v>5527</v>
      </c>
      <c r="DB730" s="18">
        <v>615</v>
      </c>
      <c r="DC730" s="18">
        <v>2449</v>
      </c>
      <c r="DD730" s="18">
        <v>12693</v>
      </c>
      <c r="DE730" s="18">
        <v>876</v>
      </c>
      <c r="DF730" s="18">
        <v>15223</v>
      </c>
      <c r="DG730" s="18">
        <v>6153</v>
      </c>
      <c r="DH730" s="18">
        <v>750</v>
      </c>
      <c r="DI730" s="18">
        <v>3435</v>
      </c>
      <c r="DJ730" s="18">
        <v>3514</v>
      </c>
      <c r="DK730" s="18">
        <v>40638</v>
      </c>
      <c r="DL730" s="18">
        <v>77557</v>
      </c>
      <c r="DM730" s="18">
        <v>1727</v>
      </c>
      <c r="DN730" s="18">
        <v>29236</v>
      </c>
      <c r="DO730" s="18">
        <v>44004</v>
      </c>
      <c r="DP730" s="18">
        <v>3717</v>
      </c>
      <c r="DQ730" s="18">
        <v>10380</v>
      </c>
      <c r="DR730" s="18">
        <v>6611</v>
      </c>
      <c r="DS730" s="18">
        <v>4608</v>
      </c>
      <c r="DT730" s="18">
        <v>15142</v>
      </c>
      <c r="DU730" s="18">
        <v>34772</v>
      </c>
      <c r="DV730" s="18">
        <v>1696</v>
      </c>
      <c r="DW730" s="18">
        <v>24430</v>
      </c>
      <c r="DX730" s="18">
        <v>5876</v>
      </c>
      <c r="DY730" s="18">
        <v>3342</v>
      </c>
      <c r="DZ730" s="18">
        <v>131779</v>
      </c>
      <c r="EA730" s="18">
        <v>12075</v>
      </c>
      <c r="EB730" s="18">
        <v>16228</v>
      </c>
      <c r="EC730" s="18">
        <v>923</v>
      </c>
      <c r="ED730" s="18">
        <v>41641</v>
      </c>
      <c r="EE730" s="18">
        <v>2748</v>
      </c>
      <c r="EF730" s="18">
        <v>1934</v>
      </c>
      <c r="EG730" s="18">
        <v>42545</v>
      </c>
      <c r="EH730" s="18">
        <v>1162</v>
      </c>
      <c r="EI730" s="18">
        <v>6744</v>
      </c>
      <c r="EJ730" s="18">
        <v>9098</v>
      </c>
      <c r="EK730" s="18">
        <v>2448</v>
      </c>
      <c r="EL730" s="18">
        <v>11645</v>
      </c>
      <c r="EM730" s="18">
        <v>15504</v>
      </c>
      <c r="EN730" s="18">
        <v>22476</v>
      </c>
      <c r="EO730" s="18">
        <v>37252</v>
      </c>
      <c r="EP730" s="18">
        <v>6317</v>
      </c>
      <c r="EQ730" s="18">
        <v>16800</v>
      </c>
      <c r="ER730" s="18">
        <v>5218</v>
      </c>
      <c r="ES730" s="18">
        <v>1000</v>
      </c>
      <c r="ET730" s="18">
        <v>1206</v>
      </c>
      <c r="EU730" s="18">
        <v>10330</v>
      </c>
      <c r="EV730" s="18">
        <v>2080</v>
      </c>
      <c r="EW730" s="18">
        <v>7435</v>
      </c>
      <c r="EX730" s="18">
        <v>21224</v>
      </c>
      <c r="EY730" s="18">
        <v>8433</v>
      </c>
      <c r="EZ730" s="18">
        <v>13449</v>
      </c>
      <c r="FA730" s="18">
        <v>27555</v>
      </c>
      <c r="FB730" s="18">
        <v>1690</v>
      </c>
      <c r="FC730" s="18">
        <v>1322</v>
      </c>
      <c r="FD730" s="18">
        <v>8028</v>
      </c>
      <c r="FE730" s="18">
        <v>11363</v>
      </c>
      <c r="FF730" s="18">
        <v>47158</v>
      </c>
      <c r="FG730" s="18">
        <v>4274</v>
      </c>
      <c r="FH730" s="18">
        <v>12279</v>
      </c>
      <c r="FI730" s="18">
        <v>3148</v>
      </c>
      <c r="FJ730" s="18">
        <v>4317</v>
      </c>
      <c r="FK730" s="18">
        <v>10423</v>
      </c>
      <c r="FL730" s="18">
        <v>9834</v>
      </c>
      <c r="FM730" s="18">
        <v>2162</v>
      </c>
      <c r="FN730" s="18">
        <v>1722</v>
      </c>
    </row>
    <row r="731" spans="1:170">
      <c r="A731" s="18">
        <v>2004</v>
      </c>
      <c r="B731" s="18">
        <v>1107</v>
      </c>
      <c r="C731" s="18">
        <v>4481</v>
      </c>
      <c r="D731" s="18">
        <v>6663</v>
      </c>
      <c r="E731" s="18">
        <v>115823</v>
      </c>
      <c r="F731" s="18">
        <v>14650</v>
      </c>
      <c r="G731" s="18">
        <v>5832</v>
      </c>
      <c r="H731" s="18">
        <v>42711</v>
      </c>
      <c r="I731" s="18">
        <v>38008</v>
      </c>
      <c r="J731" s="18">
        <v>6434</v>
      </c>
      <c r="K731" s="18">
        <v>685</v>
      </c>
      <c r="L731" s="18">
        <v>36084</v>
      </c>
      <c r="M731" s="18">
        <v>1799</v>
      </c>
      <c r="N731" s="18">
        <v>1103</v>
      </c>
      <c r="O731" s="18">
        <v>1979</v>
      </c>
      <c r="P731" s="18">
        <v>11171</v>
      </c>
      <c r="Q731" s="18">
        <v>41201</v>
      </c>
      <c r="R731" s="18">
        <v>7217</v>
      </c>
      <c r="S731" s="18">
        <v>10708</v>
      </c>
      <c r="T731" s="18">
        <v>4409</v>
      </c>
      <c r="U731" s="18">
        <v>11937</v>
      </c>
      <c r="V731" s="18">
        <v>11213</v>
      </c>
      <c r="W731" s="18">
        <v>10896</v>
      </c>
      <c r="X731" s="18">
        <v>851</v>
      </c>
      <c r="Y731" s="18">
        <v>40280</v>
      </c>
      <c r="Z731" s="18">
        <v>53663</v>
      </c>
      <c r="AA731" s="18">
        <v>15744</v>
      </c>
      <c r="AB731" s="18">
        <v>5627</v>
      </c>
      <c r="AC731" s="18">
        <v>2612</v>
      </c>
      <c r="AD731" s="18">
        <v>2458</v>
      </c>
      <c r="AE731" s="18">
        <v>557</v>
      </c>
      <c r="AF731" s="18">
        <v>5359</v>
      </c>
      <c r="AG731" s="18">
        <v>9196</v>
      </c>
      <c r="AH731" s="18">
        <v>1377</v>
      </c>
      <c r="AI731" s="18">
        <v>4958</v>
      </c>
      <c r="AJ731" s="18">
        <v>9984</v>
      </c>
      <c r="AK731" s="18">
        <v>19412</v>
      </c>
      <c r="AL731" s="18">
        <v>5170</v>
      </c>
      <c r="AM731" s="18">
        <v>27052</v>
      </c>
      <c r="AN731" s="18">
        <v>22468</v>
      </c>
      <c r="AO731" s="18">
        <v>38448</v>
      </c>
      <c r="AP731" s="18">
        <v>2041</v>
      </c>
      <c r="AQ731" s="18">
        <v>7603</v>
      </c>
      <c r="AR731" s="18">
        <v>42856</v>
      </c>
      <c r="AS731" s="18">
        <v>8439</v>
      </c>
      <c r="AT731" s="18">
        <v>12088</v>
      </c>
      <c r="AU731" s="18">
        <v>8354</v>
      </c>
      <c r="AV731" s="18">
        <v>9094</v>
      </c>
      <c r="AW731" s="18">
        <v>31823</v>
      </c>
      <c r="AX731" s="18">
        <v>18582</v>
      </c>
      <c r="AY731" s="18">
        <v>727</v>
      </c>
      <c r="AZ731" s="18">
        <v>36075</v>
      </c>
      <c r="BA731" s="18">
        <v>35465</v>
      </c>
      <c r="BB731" s="18">
        <v>16565</v>
      </c>
      <c r="BC731" s="18">
        <v>34638</v>
      </c>
      <c r="BD731" s="18">
        <v>6138</v>
      </c>
      <c r="BE731" s="18">
        <v>2318</v>
      </c>
      <c r="BF731" s="18">
        <v>1273</v>
      </c>
      <c r="BG731" s="18">
        <v>1671</v>
      </c>
      <c r="BH731" s="18">
        <v>1224</v>
      </c>
      <c r="BI731" s="18">
        <v>34699</v>
      </c>
      <c r="BJ731" s="18">
        <v>27448</v>
      </c>
      <c r="BK731" s="18">
        <v>5983</v>
      </c>
      <c r="BL731" s="18">
        <v>34142</v>
      </c>
      <c r="BM731" s="18">
        <v>3896</v>
      </c>
      <c r="BN731" s="18">
        <v>18474</v>
      </c>
      <c r="BO731" s="18">
        <v>1605</v>
      </c>
      <c r="BP731" s="18">
        <v>19573</v>
      </c>
      <c r="BQ731" s="18">
        <v>6383</v>
      </c>
      <c r="BR731" s="18">
        <v>3025</v>
      </c>
      <c r="BS731" s="18">
        <v>50912</v>
      </c>
      <c r="BT731" s="18">
        <v>14938</v>
      </c>
      <c r="BU731" s="18">
        <v>9923</v>
      </c>
      <c r="BV731" s="18">
        <v>35251</v>
      </c>
      <c r="BW731" s="18">
        <v>24639</v>
      </c>
      <c r="BX731" s="18">
        <v>36202</v>
      </c>
      <c r="BY731" s="18">
        <v>7487</v>
      </c>
      <c r="BZ731" s="18">
        <v>10114</v>
      </c>
      <c r="CA731" s="18">
        <v>34167</v>
      </c>
      <c r="CB731" s="18">
        <v>14458</v>
      </c>
      <c r="CC731" s="18">
        <v>2335</v>
      </c>
      <c r="CD731" s="18">
        <v>3386</v>
      </c>
      <c r="CE731" s="18">
        <v>1671</v>
      </c>
      <c r="CF731" s="18">
        <v>25391</v>
      </c>
      <c r="CG731" s="18">
        <v>89137</v>
      </c>
      <c r="CH731" s="18">
        <v>2930</v>
      </c>
      <c r="CI731" s="18">
        <v>11991</v>
      </c>
      <c r="CJ731" s="18">
        <v>520</v>
      </c>
      <c r="CK731" s="18">
        <v>23943</v>
      </c>
      <c r="CL731" s="18">
        <v>9633</v>
      </c>
      <c r="CM731" s="18">
        <v>6003</v>
      </c>
      <c r="CN731" s="18">
        <v>1705</v>
      </c>
      <c r="CO731" s="18">
        <v>14986</v>
      </c>
      <c r="CP731" s="18">
        <v>51215</v>
      </c>
      <c r="CQ731" s="18">
        <v>14572</v>
      </c>
      <c r="CR731" s="18">
        <v>5632</v>
      </c>
      <c r="CS731" s="18">
        <v>3362</v>
      </c>
      <c r="CT731" s="18">
        <v>1342</v>
      </c>
      <c r="CU731" s="18">
        <v>14084</v>
      </c>
      <c r="CV731" s="18">
        <v>8846</v>
      </c>
      <c r="CW731" s="18">
        <v>1286</v>
      </c>
      <c r="CX731" s="18">
        <v>21292</v>
      </c>
      <c r="CY731" s="18">
        <v>2409</v>
      </c>
      <c r="CZ731" s="18">
        <v>11045</v>
      </c>
      <c r="DA731" s="18">
        <v>6049</v>
      </c>
      <c r="DB731" s="18">
        <v>648</v>
      </c>
      <c r="DC731" s="18">
        <v>2526</v>
      </c>
      <c r="DD731" s="18">
        <v>13124</v>
      </c>
      <c r="DE731" s="18">
        <v>896</v>
      </c>
      <c r="DF731" s="18">
        <v>15876</v>
      </c>
      <c r="DG731" s="18">
        <v>6781</v>
      </c>
      <c r="DH731" s="18">
        <v>718</v>
      </c>
      <c r="DI731" s="18">
        <v>3695</v>
      </c>
      <c r="DJ731" s="18">
        <v>3646</v>
      </c>
      <c r="DK731" s="18">
        <v>41319</v>
      </c>
      <c r="DL731" s="18">
        <v>80152</v>
      </c>
      <c r="DM731" s="18">
        <v>1783</v>
      </c>
      <c r="DN731" s="18">
        <v>30132</v>
      </c>
      <c r="DO731" s="18">
        <v>43421</v>
      </c>
      <c r="DP731" s="18">
        <v>3924</v>
      </c>
      <c r="DQ731" s="18">
        <v>10979</v>
      </c>
      <c r="DR731" s="18">
        <v>6857</v>
      </c>
      <c r="DS731" s="18">
        <v>4815</v>
      </c>
      <c r="DT731" s="18">
        <v>15929</v>
      </c>
      <c r="DU731" s="18">
        <v>35820</v>
      </c>
      <c r="DV731" s="18">
        <v>1720</v>
      </c>
      <c r="DW731" s="18">
        <v>24813</v>
      </c>
      <c r="DX731" s="18">
        <v>6010</v>
      </c>
      <c r="DY731" s="18">
        <v>3600</v>
      </c>
      <c r="DZ731" s="18">
        <v>143386</v>
      </c>
      <c r="EA731" s="18">
        <v>13149</v>
      </c>
      <c r="EB731" s="18">
        <v>17458</v>
      </c>
      <c r="EC731" s="18">
        <v>971</v>
      </c>
      <c r="ED731" s="18">
        <v>43651</v>
      </c>
      <c r="EE731" s="18">
        <v>2799</v>
      </c>
      <c r="EF731" s="18">
        <v>1993</v>
      </c>
      <c r="EG731" s="18">
        <v>45492</v>
      </c>
      <c r="EH731" s="18">
        <v>1202</v>
      </c>
      <c r="EI731" s="18">
        <v>6851</v>
      </c>
      <c r="EJ731" s="18">
        <v>9920</v>
      </c>
      <c r="EK731" s="18">
        <v>2484</v>
      </c>
      <c r="EL731" s="18">
        <v>12627</v>
      </c>
      <c r="EM731" s="18">
        <v>16323</v>
      </c>
      <c r="EN731" s="18">
        <v>23439</v>
      </c>
      <c r="EO731" s="18">
        <v>38760</v>
      </c>
      <c r="EP731" s="18">
        <v>6401</v>
      </c>
      <c r="EQ731" s="18">
        <v>16278</v>
      </c>
      <c r="ER731" s="18">
        <v>5462</v>
      </c>
      <c r="ES731" s="18">
        <v>1284</v>
      </c>
      <c r="ET731" s="18">
        <v>1202</v>
      </c>
      <c r="EU731" s="18">
        <v>10912</v>
      </c>
      <c r="EV731" s="18">
        <v>2248</v>
      </c>
      <c r="EW731" s="18">
        <v>8431</v>
      </c>
      <c r="EX731" s="18">
        <v>22969</v>
      </c>
      <c r="EY731" s="18">
        <v>8844</v>
      </c>
      <c r="EZ731" s="18">
        <v>14432</v>
      </c>
      <c r="FA731" s="18">
        <v>29239</v>
      </c>
      <c r="FB731" s="18">
        <v>1760</v>
      </c>
      <c r="FC731" s="18">
        <v>1353</v>
      </c>
      <c r="FD731" s="18">
        <v>9042</v>
      </c>
      <c r="FE731" s="18">
        <v>11886</v>
      </c>
      <c r="FF731" s="18">
        <v>48493</v>
      </c>
      <c r="FG731" s="18">
        <v>4542</v>
      </c>
      <c r="FH731" s="18">
        <v>14275</v>
      </c>
      <c r="FI731" s="18">
        <v>3350</v>
      </c>
      <c r="FJ731" s="18">
        <v>4363</v>
      </c>
      <c r="FK731" s="18">
        <v>11001</v>
      </c>
      <c r="FL731" s="18">
        <v>10137</v>
      </c>
      <c r="FM731" s="18">
        <v>2258</v>
      </c>
      <c r="FN731" s="18">
        <v>1622</v>
      </c>
    </row>
    <row r="732" spans="1:170">
      <c r="A732" s="18">
        <v>2005</v>
      </c>
      <c r="B732" s="18">
        <v>1187</v>
      </c>
      <c r="C732" s="18">
        <v>5136</v>
      </c>
      <c r="D732" s="18">
        <v>7080</v>
      </c>
      <c r="E732" s="18">
        <v>107735</v>
      </c>
      <c r="F732" s="18">
        <v>15776</v>
      </c>
      <c r="G732" s="18">
        <v>6660</v>
      </c>
      <c r="H732" s="18">
        <v>43501</v>
      </c>
      <c r="I732" s="18">
        <v>38558</v>
      </c>
      <c r="J732" s="18">
        <v>8053</v>
      </c>
      <c r="K732" s="18">
        <v>671</v>
      </c>
      <c r="L732" s="18">
        <v>36638</v>
      </c>
      <c r="M732" s="18">
        <v>1771</v>
      </c>
      <c r="N732" s="18">
        <v>1162</v>
      </c>
      <c r="O732" s="18">
        <v>2076</v>
      </c>
      <c r="P732" s="18">
        <v>12052</v>
      </c>
      <c r="Q732" s="18">
        <v>40991</v>
      </c>
      <c r="R732" s="18">
        <v>7491</v>
      </c>
      <c r="S732" s="18">
        <v>11779</v>
      </c>
      <c r="T732" s="18">
        <v>4514</v>
      </c>
      <c r="U732" s="18">
        <v>12174</v>
      </c>
      <c r="V732" s="18">
        <v>11615</v>
      </c>
      <c r="W732" s="18">
        <v>11192</v>
      </c>
      <c r="X732" s="18">
        <v>857</v>
      </c>
      <c r="Y732" s="18">
        <v>41177</v>
      </c>
      <c r="Z732" s="18">
        <v>54940</v>
      </c>
      <c r="AA732" s="18">
        <v>16480</v>
      </c>
      <c r="AB732" s="18">
        <v>6212</v>
      </c>
      <c r="AC732" s="18">
        <v>2598</v>
      </c>
      <c r="AD732" s="18">
        <v>2446</v>
      </c>
      <c r="AE732" s="18">
        <v>574</v>
      </c>
      <c r="AF732" s="18">
        <v>5536</v>
      </c>
      <c r="AG732" s="18">
        <v>9511</v>
      </c>
      <c r="AH732" s="18">
        <v>1378</v>
      </c>
      <c r="AI732" s="18">
        <v>5194</v>
      </c>
      <c r="AJ732" s="18">
        <v>10218</v>
      </c>
      <c r="AK732" s="18">
        <v>20713</v>
      </c>
      <c r="AL732" s="18">
        <v>5248</v>
      </c>
      <c r="AM732" s="18">
        <v>27658</v>
      </c>
      <c r="AN732" s="18">
        <v>23882</v>
      </c>
      <c r="AO732" s="18">
        <v>38741</v>
      </c>
      <c r="AP732" s="18">
        <v>2078</v>
      </c>
      <c r="AQ732" s="18">
        <v>7558</v>
      </c>
      <c r="AR732" s="18">
        <v>43736</v>
      </c>
      <c r="AS732" s="18">
        <v>9085</v>
      </c>
      <c r="AT732" s="18">
        <v>12619</v>
      </c>
      <c r="AU732" s="18">
        <v>8607</v>
      </c>
      <c r="AV732" s="18">
        <v>9291</v>
      </c>
      <c r="AW732" s="18">
        <v>32406</v>
      </c>
      <c r="AX732" s="18">
        <v>20441</v>
      </c>
      <c r="AY732" s="18">
        <v>788</v>
      </c>
      <c r="AZ732" s="18">
        <v>36951</v>
      </c>
      <c r="BA732" s="18">
        <v>35817</v>
      </c>
      <c r="BB732" s="18">
        <v>16371</v>
      </c>
      <c r="BC732" s="18">
        <v>35424</v>
      </c>
      <c r="BD732" s="18">
        <v>6660</v>
      </c>
      <c r="BE732" s="18">
        <v>2401</v>
      </c>
      <c r="BF732" s="18">
        <v>1285</v>
      </c>
      <c r="BG732" s="18">
        <v>1612</v>
      </c>
      <c r="BH732" s="18">
        <v>1252</v>
      </c>
      <c r="BI732" s="18">
        <v>36733</v>
      </c>
      <c r="BJ732" s="18">
        <v>27532</v>
      </c>
      <c r="BK732" s="18">
        <v>6055</v>
      </c>
      <c r="BL732" s="18">
        <v>36450</v>
      </c>
      <c r="BM732" s="18">
        <v>4038</v>
      </c>
      <c r="BN732" s="18">
        <v>19241</v>
      </c>
      <c r="BO732" s="18">
        <v>1605</v>
      </c>
      <c r="BP732" s="18">
        <v>20471</v>
      </c>
      <c r="BQ732" s="18">
        <v>6663</v>
      </c>
      <c r="BR732" s="18">
        <v>3226</v>
      </c>
      <c r="BS732" s="18">
        <v>52687</v>
      </c>
      <c r="BT732" s="18">
        <v>15374</v>
      </c>
      <c r="BU732" s="18">
        <v>9829</v>
      </c>
      <c r="BV732" s="18">
        <v>37023</v>
      </c>
      <c r="BW732" s="18">
        <v>25186</v>
      </c>
      <c r="BX732" s="18">
        <v>36367</v>
      </c>
      <c r="BY732" s="18">
        <v>7489</v>
      </c>
      <c r="BZ732" s="18">
        <v>10607</v>
      </c>
      <c r="CA732" s="18">
        <v>34730</v>
      </c>
      <c r="CB732" s="18">
        <v>15728</v>
      </c>
      <c r="CC732" s="18">
        <v>2396</v>
      </c>
      <c r="CD732" s="18">
        <v>3347</v>
      </c>
      <c r="CE732" s="18">
        <v>1866</v>
      </c>
      <c r="CF732" s="18">
        <v>26331</v>
      </c>
      <c r="CG732" s="18">
        <v>93903</v>
      </c>
      <c r="CH732" s="18">
        <v>3080</v>
      </c>
      <c r="CI732" s="18">
        <v>12137</v>
      </c>
      <c r="CJ732" s="18">
        <v>545</v>
      </c>
      <c r="CK732" s="18">
        <v>25893</v>
      </c>
      <c r="CL732" s="18">
        <v>9543</v>
      </c>
      <c r="CM732" s="18">
        <v>6321</v>
      </c>
      <c r="CN732" s="18">
        <v>1753</v>
      </c>
      <c r="CO732" s="18">
        <v>16409</v>
      </c>
      <c r="CP732" s="18">
        <v>52037</v>
      </c>
      <c r="CQ732" s="18">
        <v>16306</v>
      </c>
      <c r="CR732" s="18">
        <v>5750</v>
      </c>
      <c r="CS732" s="18">
        <v>3657</v>
      </c>
      <c r="CT732" s="18">
        <v>1366</v>
      </c>
      <c r="CU732" s="18">
        <v>14354</v>
      </c>
      <c r="CV732" s="18">
        <v>9240</v>
      </c>
      <c r="CW732" s="18">
        <v>1343</v>
      </c>
      <c r="CX732" s="18">
        <v>21958</v>
      </c>
      <c r="CY732" s="18">
        <v>2703</v>
      </c>
      <c r="CZ732" s="18">
        <v>11627</v>
      </c>
      <c r="DA732" s="18">
        <v>6417</v>
      </c>
      <c r="DB732" s="18">
        <v>690</v>
      </c>
      <c r="DC732" s="18">
        <v>2684</v>
      </c>
      <c r="DD732" s="18">
        <v>13242</v>
      </c>
      <c r="DE732" s="18">
        <v>897</v>
      </c>
      <c r="DF732" s="18">
        <v>16350</v>
      </c>
      <c r="DG732" s="18">
        <v>6867</v>
      </c>
      <c r="DH732" s="18">
        <v>751</v>
      </c>
      <c r="DI732" s="18">
        <v>3852</v>
      </c>
      <c r="DJ732" s="18">
        <v>3749</v>
      </c>
      <c r="DK732" s="18">
        <v>42113</v>
      </c>
      <c r="DL732" s="18">
        <v>81698</v>
      </c>
      <c r="DM732" s="18">
        <v>1820</v>
      </c>
      <c r="DN732" s="18">
        <v>30553</v>
      </c>
      <c r="DO732" s="18">
        <v>43462</v>
      </c>
      <c r="DP732" s="18">
        <v>4118</v>
      </c>
      <c r="DQ732" s="18">
        <v>11579</v>
      </c>
      <c r="DR732" s="18">
        <v>7205</v>
      </c>
      <c r="DS732" s="18">
        <v>4944</v>
      </c>
      <c r="DT732" s="18">
        <v>16493</v>
      </c>
      <c r="DU732" s="18">
        <v>35158</v>
      </c>
      <c r="DV732" s="18">
        <v>1774</v>
      </c>
      <c r="DW732" s="18">
        <v>24957</v>
      </c>
      <c r="DX732" s="18">
        <v>6038</v>
      </c>
      <c r="DY732" s="18">
        <v>3896</v>
      </c>
      <c r="DZ732" s="18">
        <v>134824</v>
      </c>
      <c r="EA732" s="18">
        <v>13685</v>
      </c>
      <c r="EB732" s="18">
        <v>18626</v>
      </c>
      <c r="EC732" s="18">
        <v>1040</v>
      </c>
      <c r="ED732" s="18">
        <v>44800</v>
      </c>
      <c r="EE732" s="18">
        <v>2950</v>
      </c>
      <c r="EF732" s="18">
        <v>2049</v>
      </c>
      <c r="EG732" s="18">
        <v>47758</v>
      </c>
      <c r="EH732" s="18">
        <v>1228</v>
      </c>
      <c r="EI732" s="18">
        <v>7070</v>
      </c>
      <c r="EJ732" s="18">
        <v>10488</v>
      </c>
      <c r="EK732" s="18">
        <v>2601</v>
      </c>
      <c r="EL732" s="18">
        <v>13535</v>
      </c>
      <c r="EM732" s="18">
        <v>17423</v>
      </c>
      <c r="EN732" s="18">
        <v>24335</v>
      </c>
      <c r="EO732" s="18">
        <v>39917</v>
      </c>
      <c r="EP732" s="18">
        <v>6620</v>
      </c>
      <c r="EQ732" s="18">
        <v>17550</v>
      </c>
      <c r="ER732" s="18">
        <v>5654</v>
      </c>
      <c r="ES732" s="18">
        <v>1341</v>
      </c>
      <c r="ET732" s="18">
        <v>1188</v>
      </c>
      <c r="EU732" s="18">
        <v>11303</v>
      </c>
      <c r="EV732" s="18">
        <v>2369</v>
      </c>
      <c r="EW732" s="18">
        <v>9417</v>
      </c>
      <c r="EX732" s="18">
        <v>24447</v>
      </c>
      <c r="EY732" s="18">
        <v>9106</v>
      </c>
      <c r="EZ732" s="18">
        <v>15416</v>
      </c>
      <c r="FA732" s="18">
        <v>30713</v>
      </c>
      <c r="FB732" s="18">
        <v>1820</v>
      </c>
      <c r="FC732" s="18">
        <v>1440</v>
      </c>
      <c r="FD732" s="18">
        <v>9387</v>
      </c>
      <c r="FE732" s="18">
        <v>12694</v>
      </c>
      <c r="FF732" s="18">
        <v>49655</v>
      </c>
      <c r="FG732" s="18">
        <v>4810</v>
      </c>
      <c r="FH732" s="18">
        <v>15468</v>
      </c>
      <c r="FI732" s="18">
        <v>3558</v>
      </c>
      <c r="FJ732" s="18">
        <v>4478</v>
      </c>
      <c r="FK732" s="18">
        <v>11497</v>
      </c>
      <c r="FL732" s="18">
        <v>10524</v>
      </c>
      <c r="FM732" s="18">
        <v>2361</v>
      </c>
      <c r="FN732" s="18">
        <v>1510</v>
      </c>
    </row>
    <row r="733" spans="1:170">
      <c r="A733" s="18">
        <v>2006</v>
      </c>
      <c r="B733" s="18">
        <v>1257</v>
      </c>
      <c r="C733" s="18">
        <v>6024</v>
      </c>
      <c r="D733" s="18">
        <v>7545</v>
      </c>
      <c r="E733" s="18">
        <v>102560</v>
      </c>
      <c r="F733" s="18">
        <v>16876</v>
      </c>
      <c r="G733" s="18">
        <v>7547</v>
      </c>
      <c r="H733" s="18">
        <v>44001</v>
      </c>
      <c r="I733" s="18">
        <v>39653</v>
      </c>
      <c r="J733" s="18">
        <v>10717</v>
      </c>
      <c r="K733" s="18">
        <v>686</v>
      </c>
      <c r="L733" s="18">
        <v>37306</v>
      </c>
      <c r="M733" s="18">
        <v>1783</v>
      </c>
      <c r="N733" s="18">
        <v>1197</v>
      </c>
      <c r="O733" s="18">
        <v>2191</v>
      </c>
      <c r="P733" s="18">
        <v>12970</v>
      </c>
      <c r="Q733" s="18">
        <v>40218</v>
      </c>
      <c r="R733" s="18">
        <v>7915</v>
      </c>
      <c r="S733" s="18">
        <v>13014</v>
      </c>
      <c r="T733" s="18">
        <v>4641</v>
      </c>
      <c r="U733" s="18">
        <v>12515</v>
      </c>
      <c r="V733" s="18">
        <v>12223</v>
      </c>
      <c r="W733" s="18">
        <v>11916</v>
      </c>
      <c r="X733" s="18">
        <v>880</v>
      </c>
      <c r="Y733" s="18">
        <v>41834</v>
      </c>
      <c r="Z733" s="18">
        <v>56787</v>
      </c>
      <c r="AA733" s="18">
        <v>17346</v>
      </c>
      <c r="AB733" s="18">
        <v>6890</v>
      </c>
      <c r="AC733" s="18">
        <v>2582</v>
      </c>
      <c r="AD733" s="18">
        <v>2458</v>
      </c>
      <c r="AE733" s="18">
        <v>587</v>
      </c>
      <c r="AF733" s="18">
        <v>5629</v>
      </c>
      <c r="AG733" s="18">
        <v>10028</v>
      </c>
      <c r="AH733" s="18">
        <v>1490</v>
      </c>
      <c r="AI733" s="18">
        <v>5628</v>
      </c>
      <c r="AJ733" s="18">
        <v>10801</v>
      </c>
      <c r="AK733" s="18">
        <v>22253</v>
      </c>
      <c r="AL733" s="18">
        <v>5923</v>
      </c>
      <c r="AM733" s="18">
        <v>28427</v>
      </c>
      <c r="AN733" s="18">
        <v>25456</v>
      </c>
      <c r="AO733" s="18">
        <v>40220</v>
      </c>
      <c r="AP733" s="18">
        <v>2297</v>
      </c>
      <c r="AQ733" s="18">
        <v>7890</v>
      </c>
      <c r="AR733" s="18">
        <v>45299</v>
      </c>
      <c r="AS733" s="18">
        <v>9912</v>
      </c>
      <c r="AT733" s="18">
        <v>12639</v>
      </c>
      <c r="AU733" s="18">
        <v>8822</v>
      </c>
      <c r="AV733" s="18">
        <v>9618</v>
      </c>
      <c r="AW733" s="18">
        <v>33211</v>
      </c>
      <c r="AX733" s="18">
        <v>22674</v>
      </c>
      <c r="AY733" s="18">
        <v>844</v>
      </c>
      <c r="AZ733" s="18">
        <v>38302</v>
      </c>
      <c r="BA733" s="18">
        <v>36439</v>
      </c>
      <c r="BB733" s="18">
        <v>15518</v>
      </c>
      <c r="BC733" s="18">
        <v>36045</v>
      </c>
      <c r="BD733" s="18">
        <v>7227</v>
      </c>
      <c r="BE733" s="18">
        <v>2495</v>
      </c>
      <c r="BF733" s="18">
        <v>1270</v>
      </c>
      <c r="BG733" s="18">
        <v>1589</v>
      </c>
      <c r="BH733" s="18">
        <v>1255</v>
      </c>
      <c r="BI733" s="18">
        <v>37611</v>
      </c>
      <c r="BJ733" s="18">
        <v>29001</v>
      </c>
      <c r="BK733" s="18">
        <v>6241</v>
      </c>
      <c r="BL733" s="18">
        <v>38640</v>
      </c>
      <c r="BM733" s="18">
        <v>4208</v>
      </c>
      <c r="BN733" s="18">
        <v>20168</v>
      </c>
      <c r="BO733" s="18">
        <v>1614</v>
      </c>
      <c r="BP733" s="18">
        <v>21293</v>
      </c>
      <c r="BQ733" s="18">
        <v>6940</v>
      </c>
      <c r="BR733" s="18">
        <v>3477</v>
      </c>
      <c r="BS733" s="18">
        <v>54287</v>
      </c>
      <c r="BT733" s="18">
        <v>16200</v>
      </c>
      <c r="BU733" s="18">
        <v>10122</v>
      </c>
      <c r="BV733" s="18">
        <v>37973</v>
      </c>
      <c r="BW733" s="18">
        <v>26139</v>
      </c>
      <c r="BX733" s="18">
        <v>36985</v>
      </c>
      <c r="BY733" s="18">
        <v>7642</v>
      </c>
      <c r="BZ733" s="18">
        <v>11057</v>
      </c>
      <c r="CA733" s="18">
        <v>35225</v>
      </c>
      <c r="CB733" s="18">
        <v>17239</v>
      </c>
      <c r="CC733" s="18">
        <v>2461</v>
      </c>
      <c r="CD733" s="18">
        <v>3419</v>
      </c>
      <c r="CE733" s="18">
        <v>2036</v>
      </c>
      <c r="CF733" s="18">
        <v>27550</v>
      </c>
      <c r="CG733" s="18">
        <v>95645</v>
      </c>
      <c r="CH733" s="18">
        <v>3003</v>
      </c>
      <c r="CI733" s="18">
        <v>12097</v>
      </c>
      <c r="CJ733" s="18">
        <v>586</v>
      </c>
      <c r="CK733" s="18">
        <v>27106</v>
      </c>
      <c r="CL733" s="18">
        <v>10141</v>
      </c>
      <c r="CM733" s="18">
        <v>6753</v>
      </c>
      <c r="CN733" s="18">
        <v>1832</v>
      </c>
      <c r="CO733" s="18">
        <v>17908</v>
      </c>
      <c r="CP733" s="18">
        <v>53866</v>
      </c>
      <c r="CQ733" s="18">
        <v>18413</v>
      </c>
      <c r="CR733" s="18">
        <v>6114</v>
      </c>
      <c r="CS733" s="18">
        <v>3878</v>
      </c>
      <c r="CT733" s="18">
        <v>1399</v>
      </c>
      <c r="CU733" s="18">
        <v>14894</v>
      </c>
      <c r="CV733" s="18">
        <v>9690</v>
      </c>
      <c r="CW733" s="18">
        <v>1377</v>
      </c>
      <c r="CX733" s="18">
        <v>22278</v>
      </c>
      <c r="CY733" s="18">
        <v>3021</v>
      </c>
      <c r="CZ733" s="18">
        <v>12758</v>
      </c>
      <c r="DA733" s="18">
        <v>6886</v>
      </c>
      <c r="DB733" s="18">
        <v>741</v>
      </c>
      <c r="DC733" s="18">
        <v>3113</v>
      </c>
      <c r="DD733" s="18">
        <v>13769</v>
      </c>
      <c r="DE733" s="18">
        <v>910</v>
      </c>
      <c r="DF733" s="18">
        <v>16960</v>
      </c>
      <c r="DG733" s="18">
        <v>7261</v>
      </c>
      <c r="DH733" s="18">
        <v>766</v>
      </c>
      <c r="DI733" s="18">
        <v>4007</v>
      </c>
      <c r="DJ733" s="18">
        <v>3852</v>
      </c>
      <c r="DK733" s="18">
        <v>43525</v>
      </c>
      <c r="DL733" s="18">
        <v>82984</v>
      </c>
      <c r="DM733" s="18">
        <v>1870</v>
      </c>
      <c r="DN733" s="18">
        <v>31038</v>
      </c>
      <c r="DO733" s="18">
        <v>44964</v>
      </c>
      <c r="DP733" s="18">
        <v>4266</v>
      </c>
      <c r="DQ733" s="18">
        <v>12365</v>
      </c>
      <c r="DR733" s="18">
        <v>7662</v>
      </c>
      <c r="DS733" s="18">
        <v>5101</v>
      </c>
      <c r="DT733" s="18">
        <v>17523</v>
      </c>
      <c r="DU733" s="18">
        <v>34810</v>
      </c>
      <c r="DV733" s="18">
        <v>1745</v>
      </c>
      <c r="DW733" s="18">
        <v>25299</v>
      </c>
      <c r="DX733" s="18">
        <v>6228</v>
      </c>
      <c r="DY733" s="18">
        <v>3658</v>
      </c>
      <c r="DZ733" s="18">
        <v>144032</v>
      </c>
      <c r="EA733" s="18">
        <v>15027</v>
      </c>
      <c r="EB733" s="18">
        <v>20184</v>
      </c>
      <c r="EC733" s="18">
        <v>1112</v>
      </c>
      <c r="ED733" s="18">
        <v>44827</v>
      </c>
      <c r="EE733" s="18">
        <v>3183</v>
      </c>
      <c r="EF733" s="18">
        <v>2045</v>
      </c>
      <c r="EG733" s="18">
        <v>50800</v>
      </c>
      <c r="EH733" s="18">
        <v>1251</v>
      </c>
      <c r="EI733" s="18">
        <v>7329</v>
      </c>
      <c r="EJ733" s="18">
        <v>11046</v>
      </c>
      <c r="EK733" s="18">
        <v>2774</v>
      </c>
      <c r="EL733" s="18">
        <v>14765</v>
      </c>
      <c r="EM733" s="18">
        <v>18895</v>
      </c>
      <c r="EN733" s="18">
        <v>25629</v>
      </c>
      <c r="EO733" s="18">
        <v>41564</v>
      </c>
      <c r="EP733" s="18">
        <v>6843</v>
      </c>
      <c r="EQ733" s="18">
        <v>18994</v>
      </c>
      <c r="ER733" s="18">
        <v>5751</v>
      </c>
      <c r="ES733" s="18">
        <v>1286</v>
      </c>
      <c r="ET733" s="18">
        <v>1203</v>
      </c>
      <c r="EU733" s="18">
        <v>11800</v>
      </c>
      <c r="EV733" s="18">
        <v>2483</v>
      </c>
      <c r="EW733" s="18">
        <v>10327</v>
      </c>
      <c r="EX733" s="18">
        <v>27724</v>
      </c>
      <c r="EY733" s="18">
        <v>9527</v>
      </c>
      <c r="EZ733" s="18">
        <v>16244</v>
      </c>
      <c r="FA733" s="18">
        <v>32289</v>
      </c>
      <c r="FB733" s="18">
        <v>1850</v>
      </c>
      <c r="FC733" s="18">
        <v>1492</v>
      </c>
      <c r="FD733" s="18">
        <v>10166</v>
      </c>
      <c r="FE733" s="18">
        <v>13169</v>
      </c>
      <c r="FF733" s="18">
        <v>50490</v>
      </c>
      <c r="FG733" s="18">
        <v>5118</v>
      </c>
      <c r="FH733" s="18">
        <v>16727</v>
      </c>
      <c r="FI733" s="18">
        <v>3759</v>
      </c>
      <c r="FJ733" s="18">
        <v>4491</v>
      </c>
      <c r="FK733" s="18">
        <v>12143</v>
      </c>
      <c r="FL733" s="18">
        <v>10970</v>
      </c>
      <c r="FM733" s="18">
        <v>2481</v>
      </c>
      <c r="FN733" s="18">
        <v>1467</v>
      </c>
    </row>
    <row r="734" spans="1:170">
      <c r="A734" s="18">
        <v>2007</v>
      </c>
      <c r="B734" s="18">
        <v>1447</v>
      </c>
      <c r="C734" s="18">
        <v>7173</v>
      </c>
      <c r="D734" s="18">
        <v>8035</v>
      </c>
      <c r="E734" s="18">
        <v>91056</v>
      </c>
      <c r="F734" s="18">
        <v>18226</v>
      </c>
      <c r="G734" s="18">
        <v>8591</v>
      </c>
      <c r="H734" s="18">
        <v>45145</v>
      </c>
      <c r="I734" s="18">
        <v>40956</v>
      </c>
      <c r="J734" s="18">
        <v>13253</v>
      </c>
      <c r="K734" s="18">
        <v>687</v>
      </c>
      <c r="L734" s="18">
        <v>38292</v>
      </c>
      <c r="M734" s="18">
        <v>1833</v>
      </c>
      <c r="N734" s="18">
        <v>1208</v>
      </c>
      <c r="O734" s="18">
        <v>2307</v>
      </c>
      <c r="P734" s="18">
        <v>14014</v>
      </c>
      <c r="Q734" s="18">
        <v>39918</v>
      </c>
      <c r="R734" s="18">
        <v>8394</v>
      </c>
      <c r="S734" s="18">
        <v>14182</v>
      </c>
      <c r="T734" s="18">
        <v>4762</v>
      </c>
      <c r="U734" s="18">
        <v>13132</v>
      </c>
      <c r="V734" s="18">
        <v>12380</v>
      </c>
      <c r="W734" s="18">
        <v>12678</v>
      </c>
      <c r="X734" s="18">
        <v>896</v>
      </c>
      <c r="Y734" s="18">
        <v>42282</v>
      </c>
      <c r="Z734" s="18">
        <v>58612</v>
      </c>
      <c r="AA734" s="18">
        <v>18012</v>
      </c>
      <c r="AB734" s="18">
        <v>7563</v>
      </c>
      <c r="AC734" s="18">
        <v>2572</v>
      </c>
      <c r="AD734" s="18">
        <v>2468</v>
      </c>
      <c r="AE734" s="18">
        <v>606</v>
      </c>
      <c r="AF734" s="18">
        <v>5313</v>
      </c>
      <c r="AG734" s="18">
        <v>10592</v>
      </c>
      <c r="AH734" s="18">
        <v>1463</v>
      </c>
      <c r="AI734" s="18">
        <v>6018</v>
      </c>
      <c r="AJ734" s="18">
        <v>11517</v>
      </c>
      <c r="AK734" s="18">
        <v>23873</v>
      </c>
      <c r="AL734" s="18">
        <v>6054</v>
      </c>
      <c r="AM734" s="18">
        <v>29170</v>
      </c>
      <c r="AN734" s="18">
        <v>26707</v>
      </c>
      <c r="AO734" s="18">
        <v>41587</v>
      </c>
      <c r="AP734" s="18">
        <v>2359</v>
      </c>
      <c r="AQ734" s="18">
        <v>8345</v>
      </c>
      <c r="AR734" s="18">
        <v>45508</v>
      </c>
      <c r="AS734" s="18">
        <v>10602</v>
      </c>
      <c r="AT734" s="18">
        <v>12842</v>
      </c>
      <c r="AU734" s="18">
        <v>8876</v>
      </c>
      <c r="AV734" s="18">
        <v>10070</v>
      </c>
      <c r="AW734" s="18">
        <v>33801</v>
      </c>
      <c r="AX734" s="18">
        <v>24542</v>
      </c>
      <c r="AY734" s="18">
        <v>905</v>
      </c>
      <c r="AZ734" s="18">
        <v>40117</v>
      </c>
      <c r="BA734" s="18">
        <v>37068</v>
      </c>
      <c r="BB734" s="18">
        <v>16160</v>
      </c>
      <c r="BC734" s="18">
        <v>36679</v>
      </c>
      <c r="BD734" s="18">
        <v>8146</v>
      </c>
      <c r="BE734" s="18">
        <v>2546</v>
      </c>
      <c r="BF734" s="18">
        <v>1322</v>
      </c>
      <c r="BG734" s="18">
        <v>1605</v>
      </c>
      <c r="BH734" s="18">
        <v>1270</v>
      </c>
      <c r="BI734" s="18">
        <v>42173</v>
      </c>
      <c r="BJ734" s="18">
        <v>29874</v>
      </c>
      <c r="BK734" s="18">
        <v>6492</v>
      </c>
      <c r="BL734" s="18">
        <v>40937</v>
      </c>
      <c r="BM734" s="18">
        <v>4373</v>
      </c>
      <c r="BN734" s="18">
        <v>21223</v>
      </c>
      <c r="BO734" s="18">
        <v>1641</v>
      </c>
      <c r="BP734" s="18">
        <v>21422</v>
      </c>
      <c r="BQ734" s="18">
        <v>7290</v>
      </c>
      <c r="BR734" s="18">
        <v>3740</v>
      </c>
      <c r="BS734" s="18">
        <v>54749</v>
      </c>
      <c r="BT734" s="18">
        <v>17200</v>
      </c>
      <c r="BU734" s="18">
        <v>10056</v>
      </c>
      <c r="BV734" s="18">
        <v>40486</v>
      </c>
      <c r="BW734" s="18">
        <v>27265</v>
      </c>
      <c r="BX734" s="18">
        <v>37341</v>
      </c>
      <c r="BY734" s="18">
        <v>7689</v>
      </c>
      <c r="BZ734" s="18">
        <v>11484</v>
      </c>
      <c r="CA734" s="18">
        <v>35805</v>
      </c>
      <c r="CB734" s="18">
        <v>18572</v>
      </c>
      <c r="CC734" s="18">
        <v>2553</v>
      </c>
      <c r="CD734" s="18">
        <v>3681</v>
      </c>
      <c r="CE734" s="18">
        <v>2208</v>
      </c>
      <c r="CF734" s="18">
        <v>28908</v>
      </c>
      <c r="CG734" s="18">
        <v>95421</v>
      </c>
      <c r="CH734" s="18">
        <v>3489</v>
      </c>
      <c r="CI734" s="18">
        <v>12888</v>
      </c>
      <c r="CJ734" s="18">
        <v>618</v>
      </c>
      <c r="CK734" s="18">
        <v>27953</v>
      </c>
      <c r="CL734" s="18">
        <v>10195</v>
      </c>
      <c r="CM734" s="18">
        <v>7156</v>
      </c>
      <c r="CN734" s="18">
        <v>1921</v>
      </c>
      <c r="CO734" s="18">
        <v>20131</v>
      </c>
      <c r="CP734" s="18">
        <v>57471</v>
      </c>
      <c r="CQ734" s="18">
        <v>20410</v>
      </c>
      <c r="CR734" s="18">
        <v>6259</v>
      </c>
      <c r="CS734" s="18">
        <v>4041</v>
      </c>
      <c r="CT734" s="18">
        <v>1448</v>
      </c>
      <c r="CU734" s="18">
        <v>15181</v>
      </c>
      <c r="CV734" s="18">
        <v>10290</v>
      </c>
      <c r="CW734" s="18">
        <v>1392</v>
      </c>
      <c r="CX734" s="18">
        <v>23085</v>
      </c>
      <c r="CY734" s="18">
        <v>3344</v>
      </c>
      <c r="CZ734" s="18">
        <v>14265</v>
      </c>
      <c r="DA734" s="18">
        <v>7497</v>
      </c>
      <c r="DB734" s="18">
        <v>779</v>
      </c>
      <c r="DC734" s="18">
        <v>3123</v>
      </c>
      <c r="DD734" s="18">
        <v>14459</v>
      </c>
      <c r="DE734" s="18">
        <v>966</v>
      </c>
      <c r="DF734" s="18">
        <v>17718</v>
      </c>
      <c r="DG734" s="18">
        <v>7553</v>
      </c>
      <c r="DH734" s="18">
        <v>762</v>
      </c>
      <c r="DI734" s="18">
        <v>4192</v>
      </c>
      <c r="DJ734" s="18">
        <v>4004</v>
      </c>
      <c r="DK734" s="18">
        <v>45037</v>
      </c>
      <c r="DL734" s="18">
        <v>84535</v>
      </c>
      <c r="DM734" s="18">
        <v>1916</v>
      </c>
      <c r="DN734" s="18">
        <v>31982</v>
      </c>
      <c r="DO734" s="18">
        <v>46233</v>
      </c>
      <c r="DP734" s="18">
        <v>4326</v>
      </c>
      <c r="DQ734" s="18">
        <v>13642</v>
      </c>
      <c r="DR734" s="18">
        <v>8225</v>
      </c>
      <c r="DS734" s="18">
        <v>5334</v>
      </c>
      <c r="DT734" s="18">
        <v>18766</v>
      </c>
      <c r="DU734" s="18">
        <v>34607</v>
      </c>
      <c r="DV734" s="18">
        <v>1714</v>
      </c>
      <c r="DW734" s="18">
        <v>25879</v>
      </c>
      <c r="DX734" s="18">
        <v>6466</v>
      </c>
      <c r="DY734" s="18">
        <v>3811</v>
      </c>
      <c r="DZ734" s="18">
        <v>142477</v>
      </c>
      <c r="EA734" s="18">
        <v>16369</v>
      </c>
      <c r="EB734" s="18">
        <v>21931</v>
      </c>
      <c r="EC734" s="18">
        <v>1167</v>
      </c>
      <c r="ED734" s="18">
        <v>44493</v>
      </c>
      <c r="EE734" s="18">
        <v>3480</v>
      </c>
      <c r="EF734" s="18">
        <v>2089</v>
      </c>
      <c r="EG734" s="18">
        <v>54183</v>
      </c>
      <c r="EH734" s="18">
        <v>1324</v>
      </c>
      <c r="EI734" s="18">
        <v>7596</v>
      </c>
      <c r="EJ734" s="18">
        <v>11753</v>
      </c>
      <c r="EK734" s="18">
        <v>2801</v>
      </c>
      <c r="EL734" s="18">
        <v>16108</v>
      </c>
      <c r="EM734" s="18">
        <v>20929</v>
      </c>
      <c r="EN734" s="18">
        <v>27361</v>
      </c>
      <c r="EO734" s="18">
        <v>42872</v>
      </c>
      <c r="EP734" s="18">
        <v>7010</v>
      </c>
      <c r="EQ734" s="18">
        <v>20752</v>
      </c>
      <c r="ER734" s="18">
        <v>5859</v>
      </c>
      <c r="ES734" s="18">
        <v>1478</v>
      </c>
      <c r="ET734" s="18">
        <v>1192</v>
      </c>
      <c r="EU734" s="18">
        <v>12376</v>
      </c>
      <c r="EV734" s="18">
        <v>2612</v>
      </c>
      <c r="EW734" s="18">
        <v>11337</v>
      </c>
      <c r="EX734" s="18">
        <v>29083</v>
      </c>
      <c r="EY734" s="18">
        <v>10023</v>
      </c>
      <c r="EZ734" s="18">
        <v>16771</v>
      </c>
      <c r="FA734" s="18">
        <v>34271</v>
      </c>
      <c r="FB734" s="18">
        <v>1949</v>
      </c>
      <c r="FC734" s="18">
        <v>1562</v>
      </c>
      <c r="FD734" s="18">
        <v>11067</v>
      </c>
      <c r="FE734" s="18">
        <v>13930</v>
      </c>
      <c r="FF734" s="18">
        <v>50902</v>
      </c>
      <c r="FG734" s="18">
        <v>5549</v>
      </c>
      <c r="FH734" s="18">
        <v>17790</v>
      </c>
      <c r="FI734" s="18">
        <v>3978</v>
      </c>
      <c r="FJ734" s="18">
        <v>4511</v>
      </c>
      <c r="FK734" s="18">
        <v>12927</v>
      </c>
      <c r="FL734" s="18">
        <v>11409</v>
      </c>
      <c r="FM734" s="18">
        <v>2616</v>
      </c>
      <c r="FN734" s="18">
        <v>1431</v>
      </c>
    </row>
    <row r="735" spans="1:170">
      <c r="A735" s="18">
        <v>2008</v>
      </c>
      <c r="B735" s="18">
        <v>1464</v>
      </c>
      <c r="C735" s="18">
        <v>7936</v>
      </c>
      <c r="D735" s="18">
        <v>8659</v>
      </c>
      <c r="E735" s="18">
        <v>81842</v>
      </c>
      <c r="F735" s="18">
        <v>18779</v>
      </c>
      <c r="G735" s="18">
        <v>9194</v>
      </c>
      <c r="H735" s="18">
        <v>45260</v>
      </c>
      <c r="I735" s="18">
        <v>41460</v>
      </c>
      <c r="J735" s="18">
        <v>14530</v>
      </c>
      <c r="K735" s="18">
        <v>698</v>
      </c>
      <c r="L735" s="18">
        <v>38274</v>
      </c>
      <c r="M735" s="18">
        <v>1866</v>
      </c>
      <c r="N735" s="18">
        <v>1239</v>
      </c>
      <c r="O735" s="18">
        <v>2410</v>
      </c>
      <c r="P735" s="18">
        <v>14945</v>
      </c>
      <c r="Q735" s="18">
        <v>39020</v>
      </c>
      <c r="R735" s="18">
        <v>8870</v>
      </c>
      <c r="S735" s="18">
        <v>15668</v>
      </c>
      <c r="T735" s="18">
        <v>4962</v>
      </c>
      <c r="U735" s="18">
        <v>13660</v>
      </c>
      <c r="V735" s="18">
        <v>12385</v>
      </c>
      <c r="W735" s="18">
        <v>13237</v>
      </c>
      <c r="X735" s="18">
        <v>901</v>
      </c>
      <c r="Y735" s="18">
        <v>42253</v>
      </c>
      <c r="Z735" s="18">
        <v>59190</v>
      </c>
      <c r="AA735" s="18">
        <v>18440</v>
      </c>
      <c r="AB735" s="18">
        <v>7930</v>
      </c>
      <c r="AC735" s="18">
        <v>2581</v>
      </c>
      <c r="AD735" s="18">
        <v>2468</v>
      </c>
      <c r="AE735" s="18">
        <v>626</v>
      </c>
      <c r="AF735" s="18">
        <v>5445</v>
      </c>
      <c r="AG735" s="18">
        <v>10839</v>
      </c>
      <c r="AH735" s="18">
        <v>1481</v>
      </c>
      <c r="AI735" s="18">
        <v>6319</v>
      </c>
      <c r="AJ735" s="18">
        <v>11883</v>
      </c>
      <c r="AK735" s="18">
        <v>24826</v>
      </c>
      <c r="AL735" s="18">
        <v>6336</v>
      </c>
      <c r="AM735" s="18">
        <v>29546</v>
      </c>
      <c r="AN735" s="18">
        <v>27204</v>
      </c>
      <c r="AO735" s="18">
        <v>42117</v>
      </c>
      <c r="AP735" s="18">
        <v>2435</v>
      </c>
      <c r="AQ735" s="18">
        <v>8981</v>
      </c>
      <c r="AR735" s="18">
        <v>45010</v>
      </c>
      <c r="AS735" s="18">
        <v>10792</v>
      </c>
      <c r="AT735" s="18">
        <v>12910</v>
      </c>
      <c r="AU735" s="18">
        <v>9295</v>
      </c>
      <c r="AV735" s="18">
        <v>10437</v>
      </c>
      <c r="AW735" s="18">
        <v>33643</v>
      </c>
      <c r="AX735" s="18">
        <v>23275</v>
      </c>
      <c r="AY735" s="18">
        <v>965</v>
      </c>
      <c r="AZ735" s="18">
        <v>40219</v>
      </c>
      <c r="BA735" s="18">
        <v>36928</v>
      </c>
      <c r="BB735" s="18">
        <v>15293</v>
      </c>
      <c r="BC735" s="18">
        <v>36163</v>
      </c>
      <c r="BD735" s="18">
        <v>8344</v>
      </c>
      <c r="BE735" s="18">
        <v>2720</v>
      </c>
      <c r="BF735" s="18">
        <v>1343</v>
      </c>
      <c r="BG735" s="18">
        <v>1655</v>
      </c>
      <c r="BH735" s="18">
        <v>1284</v>
      </c>
      <c r="BI735" s="18">
        <v>48334</v>
      </c>
      <c r="BJ735" s="18">
        <v>29695</v>
      </c>
      <c r="BK735" s="18">
        <v>6564</v>
      </c>
      <c r="BL735" s="18">
        <v>41652</v>
      </c>
      <c r="BM735" s="18">
        <v>4463</v>
      </c>
      <c r="BN735" s="18">
        <v>21673</v>
      </c>
      <c r="BO735" s="18">
        <v>1630</v>
      </c>
      <c r="BP735" s="18">
        <v>21650</v>
      </c>
      <c r="BQ735" s="18">
        <v>7739</v>
      </c>
      <c r="BR735" s="18">
        <v>3928</v>
      </c>
      <c r="BS735" s="18">
        <v>51298</v>
      </c>
      <c r="BT735" s="18">
        <v>17045</v>
      </c>
      <c r="BU735" s="18">
        <v>10608</v>
      </c>
      <c r="BV735" s="18">
        <v>40344</v>
      </c>
      <c r="BW735" s="18">
        <v>27585</v>
      </c>
      <c r="BX735" s="18">
        <v>36705</v>
      </c>
      <c r="BY735" s="18">
        <v>7566</v>
      </c>
      <c r="BZ735" s="18">
        <v>11801</v>
      </c>
      <c r="CA735" s="18">
        <v>35431</v>
      </c>
      <c r="CB735" s="18">
        <v>18966</v>
      </c>
      <c r="CC735" s="18">
        <v>2484</v>
      </c>
      <c r="CD735" s="18">
        <v>3927</v>
      </c>
      <c r="CE735" s="18">
        <v>2315</v>
      </c>
      <c r="CF735" s="18">
        <v>29501</v>
      </c>
      <c r="CG735" s="18">
        <v>91763</v>
      </c>
      <c r="CH735" s="18">
        <v>3694</v>
      </c>
      <c r="CI735" s="18">
        <v>13794</v>
      </c>
      <c r="CJ735" s="18">
        <v>689</v>
      </c>
      <c r="CK735" s="18">
        <v>31457</v>
      </c>
      <c r="CL735" s="18">
        <v>10574</v>
      </c>
      <c r="CM735" s="18">
        <v>7522</v>
      </c>
      <c r="CN735" s="18">
        <v>2032</v>
      </c>
      <c r="CO735" s="18">
        <v>20874</v>
      </c>
      <c r="CP735" s="18">
        <v>55731</v>
      </c>
      <c r="CQ735" s="18">
        <v>19882</v>
      </c>
      <c r="CR735" s="18">
        <v>6555</v>
      </c>
      <c r="CS735" s="18">
        <v>4408</v>
      </c>
      <c r="CT735" s="18">
        <v>1509</v>
      </c>
      <c r="CU735" s="18">
        <v>15182</v>
      </c>
      <c r="CV735" s="18">
        <v>10825</v>
      </c>
      <c r="CW735" s="18">
        <v>1423</v>
      </c>
      <c r="CX735" s="18">
        <v>23703</v>
      </c>
      <c r="CY735" s="18">
        <v>3434</v>
      </c>
      <c r="CZ735" s="18">
        <v>15400</v>
      </c>
      <c r="DA735" s="18">
        <v>8055</v>
      </c>
      <c r="DB735" s="18">
        <v>814</v>
      </c>
      <c r="DC735" s="18">
        <v>3081</v>
      </c>
      <c r="DD735" s="18">
        <v>15133</v>
      </c>
      <c r="DE735" s="18">
        <v>1005</v>
      </c>
      <c r="DF735" s="18">
        <v>18260</v>
      </c>
      <c r="DG735" s="18">
        <v>7651</v>
      </c>
      <c r="DH735" s="18">
        <v>806</v>
      </c>
      <c r="DI735" s="18">
        <v>4381</v>
      </c>
      <c r="DJ735" s="18">
        <v>4067</v>
      </c>
      <c r="DK735" s="18">
        <v>45624</v>
      </c>
      <c r="DL735" s="18">
        <v>83809</v>
      </c>
      <c r="DM735" s="18">
        <v>2012</v>
      </c>
      <c r="DN735" s="18">
        <v>31591</v>
      </c>
      <c r="DO735" s="18">
        <v>48921</v>
      </c>
      <c r="DP735" s="18">
        <v>4350</v>
      </c>
      <c r="DQ735" s="18">
        <v>14587</v>
      </c>
      <c r="DR735" s="18">
        <v>8883</v>
      </c>
      <c r="DS735" s="18">
        <v>5453</v>
      </c>
      <c r="DT735" s="18">
        <v>19560</v>
      </c>
      <c r="DU735" s="18">
        <v>34168</v>
      </c>
      <c r="DV735" s="18">
        <v>1757</v>
      </c>
      <c r="DW735" s="18">
        <v>25893</v>
      </c>
      <c r="DX735" s="18">
        <v>6778</v>
      </c>
      <c r="DY735" s="18">
        <v>3950</v>
      </c>
      <c r="DZ735" s="18">
        <v>142296</v>
      </c>
      <c r="EA735" s="18">
        <v>17979</v>
      </c>
      <c r="EB735" s="18">
        <v>23091</v>
      </c>
      <c r="EC735" s="18">
        <v>1265</v>
      </c>
      <c r="ED735" s="18">
        <v>46109</v>
      </c>
      <c r="EE735" s="18">
        <v>3676</v>
      </c>
      <c r="EF735" s="18">
        <v>2110</v>
      </c>
      <c r="EG735" s="18">
        <v>53936</v>
      </c>
      <c r="EH735" s="18">
        <v>1366</v>
      </c>
      <c r="EI735" s="18">
        <v>7661</v>
      </c>
      <c r="EJ735" s="18">
        <v>12440</v>
      </c>
      <c r="EK735" s="18">
        <v>2965</v>
      </c>
      <c r="EL735" s="18">
        <v>16935</v>
      </c>
      <c r="EM735" s="18">
        <v>22089</v>
      </c>
      <c r="EN735" s="18">
        <v>28111</v>
      </c>
      <c r="EO735" s="18">
        <v>42542</v>
      </c>
      <c r="EP735" s="18">
        <v>7214</v>
      </c>
      <c r="EQ735" s="18">
        <v>20098</v>
      </c>
      <c r="ER735" s="18">
        <v>5916</v>
      </c>
      <c r="ES735" s="18">
        <v>1464</v>
      </c>
      <c r="ET735" s="18">
        <v>1185</v>
      </c>
      <c r="EU735" s="18">
        <v>12527</v>
      </c>
      <c r="EV735" s="18">
        <v>2774</v>
      </c>
      <c r="EW735" s="18">
        <v>12861</v>
      </c>
      <c r="EX735" s="18">
        <v>30106</v>
      </c>
      <c r="EY735" s="18">
        <v>10365</v>
      </c>
      <c r="EZ735" s="18">
        <v>16693</v>
      </c>
      <c r="FA735" s="18">
        <v>34394</v>
      </c>
      <c r="FB735" s="18">
        <v>2000</v>
      </c>
      <c r="FC735" s="18">
        <v>1673</v>
      </c>
      <c r="FD735" s="18">
        <v>11377</v>
      </c>
      <c r="FE735" s="18">
        <v>14833</v>
      </c>
      <c r="FF735" s="18">
        <v>50276</v>
      </c>
      <c r="FG735" s="18">
        <v>5990</v>
      </c>
      <c r="FH735" s="18">
        <v>18332</v>
      </c>
      <c r="FI735" s="18">
        <v>4154</v>
      </c>
      <c r="FJ735" s="18">
        <v>4545</v>
      </c>
      <c r="FK735" s="18">
        <v>13491</v>
      </c>
      <c r="FL735" s="18">
        <v>11619</v>
      </c>
      <c r="FM735" s="18">
        <v>2742</v>
      </c>
      <c r="FN735" s="18">
        <v>1203</v>
      </c>
    </row>
    <row r="736" spans="1:170">
      <c r="A736" s="18">
        <v>2009</v>
      </c>
      <c r="B736" s="18">
        <v>1669</v>
      </c>
      <c r="C736" s="18">
        <v>7900</v>
      </c>
      <c r="D736" s="18">
        <v>8954</v>
      </c>
      <c r="E736" s="18">
        <v>69446</v>
      </c>
      <c r="F736" s="18">
        <v>17490</v>
      </c>
      <c r="G736" s="18">
        <v>7899</v>
      </c>
      <c r="H736" s="18">
        <v>45247</v>
      </c>
      <c r="I736" s="18">
        <v>39781</v>
      </c>
      <c r="J736" s="18">
        <v>15716</v>
      </c>
      <c r="K736" s="18">
        <v>702</v>
      </c>
      <c r="L736" s="18">
        <v>37100</v>
      </c>
      <c r="M736" s="18">
        <v>1853</v>
      </c>
      <c r="N736" s="18">
        <v>1237</v>
      </c>
      <c r="O736" s="18">
        <v>2511</v>
      </c>
      <c r="P736" s="18">
        <v>14482</v>
      </c>
      <c r="Q736" s="18">
        <v>37301</v>
      </c>
      <c r="R736" s="18">
        <v>8802</v>
      </c>
      <c r="S736" s="18">
        <v>15719</v>
      </c>
      <c r="T736" s="18">
        <v>5037</v>
      </c>
      <c r="U736" s="18">
        <v>13510</v>
      </c>
      <c r="V736" s="18">
        <v>11840</v>
      </c>
      <c r="W736" s="18">
        <v>12016</v>
      </c>
      <c r="X736" s="18">
        <v>898</v>
      </c>
      <c r="Y736" s="18">
        <v>40541</v>
      </c>
      <c r="Z736" s="18">
        <v>57210</v>
      </c>
      <c r="AA736" s="18">
        <v>17949</v>
      </c>
      <c r="AB736" s="18">
        <v>8548</v>
      </c>
      <c r="AC736" s="18">
        <v>2608</v>
      </c>
      <c r="AD736" s="18">
        <v>2447</v>
      </c>
      <c r="AE736" s="18">
        <v>627</v>
      </c>
      <c r="AF736" s="18">
        <v>5633</v>
      </c>
      <c r="AG736" s="18">
        <v>10889</v>
      </c>
      <c r="AH736" s="18">
        <v>1497</v>
      </c>
      <c r="AI736" s="18">
        <v>6145</v>
      </c>
      <c r="AJ736" s="18">
        <v>11604</v>
      </c>
      <c r="AK736" s="18">
        <v>24028</v>
      </c>
      <c r="AL736" s="18">
        <v>6476</v>
      </c>
      <c r="AM736" s="18">
        <v>28253</v>
      </c>
      <c r="AN736" s="18">
        <v>25740</v>
      </c>
      <c r="AO736" s="18">
        <v>39852</v>
      </c>
      <c r="AP736" s="18">
        <v>2502</v>
      </c>
      <c r="AQ736" s="18">
        <v>8862</v>
      </c>
      <c r="AR736" s="18">
        <v>42573</v>
      </c>
      <c r="AS736" s="18">
        <v>10745</v>
      </c>
      <c r="AT736" s="18">
        <v>12880</v>
      </c>
      <c r="AU736" s="18">
        <v>9208</v>
      </c>
      <c r="AV736" s="18">
        <v>10669</v>
      </c>
      <c r="AW736" s="18">
        <v>32181</v>
      </c>
      <c r="AX736" s="18">
        <v>19886</v>
      </c>
      <c r="AY736" s="18">
        <v>1026</v>
      </c>
      <c r="AZ736" s="18">
        <v>36717</v>
      </c>
      <c r="BA736" s="18">
        <v>35642</v>
      </c>
      <c r="BB736" s="18">
        <v>14924</v>
      </c>
      <c r="BC736" s="18">
        <v>34338</v>
      </c>
      <c r="BD736" s="18">
        <v>7987</v>
      </c>
      <c r="BE736" s="18">
        <v>2790</v>
      </c>
      <c r="BF736" s="18">
        <v>1289</v>
      </c>
      <c r="BG736" s="18">
        <v>1718</v>
      </c>
      <c r="BH736" s="18">
        <v>1301</v>
      </c>
      <c r="BI736" s="18">
        <v>47670</v>
      </c>
      <c r="BJ736" s="18">
        <v>28343</v>
      </c>
      <c r="BK736" s="18">
        <v>6462</v>
      </c>
      <c r="BL736" s="18">
        <v>40442</v>
      </c>
      <c r="BM736" s="18">
        <v>4267</v>
      </c>
      <c r="BN736" s="18">
        <v>20097</v>
      </c>
      <c r="BO736" s="18">
        <v>1655</v>
      </c>
      <c r="BP736" s="18">
        <v>20261</v>
      </c>
      <c r="BQ736" s="18">
        <v>8009</v>
      </c>
      <c r="BR736" s="18">
        <v>4198</v>
      </c>
      <c r="BS736" s="18">
        <v>48462</v>
      </c>
      <c r="BT736" s="18">
        <v>17479</v>
      </c>
      <c r="BU736" s="18">
        <v>10671</v>
      </c>
      <c r="BV736" s="18">
        <v>37414</v>
      </c>
      <c r="BW736" s="18">
        <v>27464</v>
      </c>
      <c r="BX736" s="18">
        <v>34535</v>
      </c>
      <c r="BY736" s="18">
        <v>7252</v>
      </c>
      <c r="BZ736" s="18">
        <v>11938</v>
      </c>
      <c r="CA736" s="18">
        <v>33549</v>
      </c>
      <c r="CB736" s="18">
        <v>18951</v>
      </c>
      <c r="CC736" s="18">
        <v>2490</v>
      </c>
      <c r="CD736" s="18">
        <v>3995</v>
      </c>
      <c r="CE736" s="18">
        <v>2323</v>
      </c>
      <c r="CF736" s="18">
        <v>29557</v>
      </c>
      <c r="CG736" s="18">
        <v>80061</v>
      </c>
      <c r="CH736" s="18">
        <v>3900</v>
      </c>
      <c r="CI736" s="18">
        <v>15009</v>
      </c>
      <c r="CJ736" s="18">
        <v>752</v>
      </c>
      <c r="CK736" s="18">
        <v>30659</v>
      </c>
      <c r="CL736" s="18">
        <v>10491</v>
      </c>
      <c r="CM736" s="18">
        <v>7728</v>
      </c>
      <c r="CN736" s="18">
        <v>2100</v>
      </c>
      <c r="CO736" s="18">
        <v>17980</v>
      </c>
      <c r="CP736" s="18">
        <v>52324</v>
      </c>
      <c r="CQ736" s="18">
        <v>17316</v>
      </c>
      <c r="CR736" s="18">
        <v>6758</v>
      </c>
      <c r="CS736" s="18">
        <v>4189</v>
      </c>
      <c r="CT736" s="18">
        <v>1399</v>
      </c>
      <c r="CU736" s="18">
        <v>14262</v>
      </c>
      <c r="CV736" s="18">
        <v>10758</v>
      </c>
      <c r="CW736" s="18">
        <v>1452</v>
      </c>
      <c r="CX736" s="18">
        <v>22946</v>
      </c>
      <c r="CY736" s="18">
        <v>3569</v>
      </c>
      <c r="CZ736" s="18">
        <v>14658</v>
      </c>
      <c r="DA736" s="18">
        <v>7839</v>
      </c>
      <c r="DB736" s="18">
        <v>847</v>
      </c>
      <c r="DC736" s="18">
        <v>2976</v>
      </c>
      <c r="DD736" s="18">
        <v>15472</v>
      </c>
      <c r="DE736" s="18">
        <v>1053</v>
      </c>
      <c r="DF736" s="18">
        <v>17686</v>
      </c>
      <c r="DG736" s="18">
        <v>7570</v>
      </c>
      <c r="DH736" s="18">
        <v>773</v>
      </c>
      <c r="DI736" s="18">
        <v>4628</v>
      </c>
      <c r="DJ736" s="18">
        <v>3908</v>
      </c>
      <c r="DK736" s="18">
        <v>43680</v>
      </c>
      <c r="DL736" s="18">
        <v>81416</v>
      </c>
      <c r="DM736" s="18">
        <v>2079</v>
      </c>
      <c r="DN736" s="18">
        <v>31330</v>
      </c>
      <c r="DO736" s="18">
        <v>49847</v>
      </c>
      <c r="DP736" s="18">
        <v>4373</v>
      </c>
      <c r="DQ736" s="18">
        <v>14596</v>
      </c>
      <c r="DR736" s="18">
        <v>8883</v>
      </c>
      <c r="DS736" s="18">
        <v>5421</v>
      </c>
      <c r="DT736" s="18">
        <v>20096</v>
      </c>
      <c r="DU736" s="18">
        <v>33684</v>
      </c>
      <c r="DV736" s="18">
        <v>1731</v>
      </c>
      <c r="DW736" s="18">
        <v>25098</v>
      </c>
      <c r="DX736" s="18">
        <v>6418</v>
      </c>
      <c r="DY736" s="18">
        <v>4191</v>
      </c>
      <c r="DZ736" s="18">
        <v>139066</v>
      </c>
      <c r="EA736" s="18">
        <v>16905</v>
      </c>
      <c r="EB736" s="18">
        <v>21285</v>
      </c>
      <c r="EC736" s="18">
        <v>1316</v>
      </c>
      <c r="ED736" s="18">
        <v>44061</v>
      </c>
      <c r="EE736" s="18">
        <v>3714</v>
      </c>
      <c r="EF736" s="18">
        <v>2105</v>
      </c>
      <c r="EG736" s="18">
        <v>52490</v>
      </c>
      <c r="EH736" s="18">
        <v>1380</v>
      </c>
      <c r="EI736" s="18">
        <v>7392</v>
      </c>
      <c r="EJ736" s="18">
        <v>12094</v>
      </c>
      <c r="EK736" s="18">
        <v>2976</v>
      </c>
      <c r="EL736" s="18">
        <v>15862</v>
      </c>
      <c r="EM736" s="18">
        <v>20863</v>
      </c>
      <c r="EN736" s="18">
        <v>25685</v>
      </c>
      <c r="EO736" s="18">
        <v>40339</v>
      </c>
      <c r="EP736" s="18">
        <v>7299</v>
      </c>
      <c r="EQ736" s="18">
        <v>19676</v>
      </c>
      <c r="ER736" s="18">
        <v>6123</v>
      </c>
      <c r="ES736" s="18">
        <v>1563</v>
      </c>
      <c r="ET736" s="18">
        <v>1189</v>
      </c>
      <c r="EU736" s="18">
        <v>12385</v>
      </c>
      <c r="EV736" s="18">
        <v>2835</v>
      </c>
      <c r="EW736" s="18">
        <v>13494</v>
      </c>
      <c r="EX736" s="18">
        <v>28816</v>
      </c>
      <c r="EY736" s="18">
        <v>10581</v>
      </c>
      <c r="EZ736" s="18">
        <v>15506</v>
      </c>
      <c r="FA736" s="18">
        <v>33734</v>
      </c>
      <c r="FB736" s="18">
        <v>2052</v>
      </c>
      <c r="FC736" s="18">
        <v>1753</v>
      </c>
      <c r="FD736" s="18">
        <v>9698</v>
      </c>
      <c r="FE736" s="18">
        <v>15119</v>
      </c>
      <c r="FF736" s="18">
        <v>48453</v>
      </c>
      <c r="FG736" s="18">
        <v>6414</v>
      </c>
      <c r="FH736" s="18">
        <v>17442</v>
      </c>
      <c r="FI736" s="18">
        <v>4328</v>
      </c>
      <c r="FJ736" s="18">
        <v>4591</v>
      </c>
      <c r="FK736" s="18">
        <v>14288</v>
      </c>
      <c r="FL736" s="18">
        <v>11293</v>
      </c>
      <c r="FM736" s="18">
        <v>2914</v>
      </c>
      <c r="FN736" s="18">
        <v>1289</v>
      </c>
    </row>
    <row r="737" spans="1:170">
      <c r="A737" s="18">
        <v>2010</v>
      </c>
      <c r="B737" s="18">
        <v>1685</v>
      </c>
      <c r="C737" s="18">
        <v>7940</v>
      </c>
      <c r="D737" s="18">
        <v>9272</v>
      </c>
      <c r="E737" s="18">
        <v>65294</v>
      </c>
      <c r="F737" s="18">
        <v>19068</v>
      </c>
      <c r="G737" s="18">
        <v>8079</v>
      </c>
      <c r="H737" s="18">
        <v>45684</v>
      </c>
      <c r="I737" s="18">
        <v>40450</v>
      </c>
      <c r="J737" s="18">
        <v>16327</v>
      </c>
      <c r="K737" s="18">
        <v>714</v>
      </c>
      <c r="L737" s="18">
        <v>37791</v>
      </c>
      <c r="M737" s="18">
        <v>1837</v>
      </c>
      <c r="N737" s="18">
        <v>1300</v>
      </c>
      <c r="O737" s="18">
        <v>2632</v>
      </c>
      <c r="P737" s="18">
        <v>14747</v>
      </c>
      <c r="Q737" s="18">
        <v>36927</v>
      </c>
      <c r="R737" s="18">
        <v>8874</v>
      </c>
      <c r="S737" s="18">
        <v>16974</v>
      </c>
      <c r="T737" s="18">
        <v>5155</v>
      </c>
      <c r="U737" s="18">
        <v>14392</v>
      </c>
      <c r="V737" s="18">
        <v>11828</v>
      </c>
      <c r="W737" s="18">
        <v>12826</v>
      </c>
      <c r="X737" s="18">
        <v>910</v>
      </c>
      <c r="Y737" s="18">
        <v>41326</v>
      </c>
      <c r="Z737" s="18">
        <v>58267</v>
      </c>
      <c r="AA737" s="18">
        <v>18787</v>
      </c>
      <c r="AB737" s="18">
        <v>9555</v>
      </c>
      <c r="AC737" s="18">
        <v>2605</v>
      </c>
      <c r="AD737" s="18">
        <v>2459</v>
      </c>
      <c r="AE737" s="18">
        <v>654</v>
      </c>
      <c r="AF737" s="18">
        <v>5872</v>
      </c>
      <c r="AG737" s="18">
        <v>11189</v>
      </c>
      <c r="AH737" s="18">
        <v>1453</v>
      </c>
      <c r="AI737" s="18">
        <v>6144</v>
      </c>
      <c r="AJ737" s="18">
        <v>12014</v>
      </c>
      <c r="AK737" s="18">
        <v>24764</v>
      </c>
      <c r="AL737" s="18">
        <v>6697</v>
      </c>
      <c r="AM737" s="18">
        <v>27887</v>
      </c>
      <c r="AN737" s="18">
        <v>26254</v>
      </c>
      <c r="AO737" s="18">
        <v>41576</v>
      </c>
      <c r="AP737" s="18">
        <v>2534</v>
      </c>
      <c r="AQ737" s="18">
        <v>8947</v>
      </c>
      <c r="AR737" s="18">
        <v>43178</v>
      </c>
      <c r="AS737" s="18">
        <v>11481</v>
      </c>
      <c r="AT737" s="18">
        <v>13092</v>
      </c>
      <c r="AU737" s="18">
        <v>9392</v>
      </c>
      <c r="AV737" s="18">
        <v>10985</v>
      </c>
      <c r="AW737" s="18">
        <v>32042</v>
      </c>
      <c r="AX737" s="18">
        <v>20382</v>
      </c>
      <c r="AY737" s="18">
        <v>1097</v>
      </c>
      <c r="AZ737" s="18">
        <v>37643</v>
      </c>
      <c r="BA737" s="18">
        <v>36141</v>
      </c>
      <c r="BB737" s="18">
        <v>15626</v>
      </c>
      <c r="BC737" s="18">
        <v>34722</v>
      </c>
      <c r="BD737" s="18">
        <v>8404</v>
      </c>
      <c r="BE737" s="18">
        <v>2944</v>
      </c>
      <c r="BF737" s="18">
        <v>1309</v>
      </c>
      <c r="BG737" s="18">
        <v>1786</v>
      </c>
      <c r="BH737" s="18">
        <v>1334</v>
      </c>
      <c r="BI737" s="18">
        <v>42264</v>
      </c>
      <c r="BJ737" s="18">
        <v>26756</v>
      </c>
      <c r="BK737" s="18">
        <v>6513</v>
      </c>
      <c r="BL737" s="18">
        <v>42836</v>
      </c>
      <c r="BM737" s="18">
        <v>4340</v>
      </c>
      <c r="BN737" s="18">
        <v>19807</v>
      </c>
      <c r="BO737" s="18">
        <v>1581</v>
      </c>
      <c r="BP737" s="18">
        <v>20444</v>
      </c>
      <c r="BQ737" s="18">
        <v>8425</v>
      </c>
      <c r="BR737" s="18">
        <v>4487</v>
      </c>
      <c r="BS737" s="18">
        <v>49178</v>
      </c>
      <c r="BT737" s="18">
        <v>18229</v>
      </c>
      <c r="BU737" s="18">
        <v>11024</v>
      </c>
      <c r="BV737" s="18">
        <v>36134</v>
      </c>
      <c r="BW737" s="18">
        <v>28482</v>
      </c>
      <c r="BX737" s="18">
        <v>35010</v>
      </c>
      <c r="BY737" s="18">
        <v>7093</v>
      </c>
      <c r="BZ737" s="18">
        <v>11743</v>
      </c>
      <c r="CA737" s="18">
        <v>34990</v>
      </c>
      <c r="CB737" s="18">
        <v>20071</v>
      </c>
      <c r="CC737" s="18">
        <v>2625</v>
      </c>
      <c r="CD737" s="18">
        <v>3938</v>
      </c>
      <c r="CE737" s="18">
        <v>2371</v>
      </c>
      <c r="CF737" s="18">
        <v>31321</v>
      </c>
      <c r="CG737" s="18">
        <v>73610</v>
      </c>
      <c r="CH737" s="18">
        <v>4144</v>
      </c>
      <c r="CI737" s="18">
        <v>16153</v>
      </c>
      <c r="CJ737" s="18">
        <v>809</v>
      </c>
      <c r="CK737" s="18">
        <v>31419</v>
      </c>
      <c r="CL737" s="18">
        <v>10271</v>
      </c>
      <c r="CM737" s="18">
        <v>8283</v>
      </c>
      <c r="CN737" s="18">
        <v>2261</v>
      </c>
      <c r="CO737" s="18">
        <v>18662</v>
      </c>
      <c r="CP737" s="18">
        <v>53877</v>
      </c>
      <c r="CQ737" s="18">
        <v>17010</v>
      </c>
      <c r="CR737" s="18">
        <v>6940</v>
      </c>
      <c r="CS737" s="18">
        <v>4533</v>
      </c>
      <c r="CT737" s="18">
        <v>1365</v>
      </c>
      <c r="CU737" s="18">
        <v>14820</v>
      </c>
      <c r="CV737" s="18">
        <v>11090</v>
      </c>
      <c r="CW737" s="18">
        <v>1492</v>
      </c>
      <c r="CX737" s="18">
        <v>23642</v>
      </c>
      <c r="CY737" s="18">
        <v>3719</v>
      </c>
      <c r="CZ737" s="18">
        <v>15142</v>
      </c>
      <c r="DA737" s="18">
        <v>8212</v>
      </c>
      <c r="DB737" s="18">
        <v>884</v>
      </c>
      <c r="DC737" s="18">
        <v>3045</v>
      </c>
      <c r="DD737" s="18">
        <v>15984</v>
      </c>
      <c r="DE737" s="18">
        <v>1087</v>
      </c>
      <c r="DF737" s="18">
        <v>18710</v>
      </c>
      <c r="DG737" s="18">
        <v>7917</v>
      </c>
      <c r="DH737" s="18">
        <v>809</v>
      </c>
      <c r="DI737" s="18">
        <v>5021</v>
      </c>
      <c r="DJ737" s="18">
        <v>3987</v>
      </c>
      <c r="DK737" s="18">
        <v>44066</v>
      </c>
      <c r="DL737" s="18">
        <v>80892</v>
      </c>
      <c r="DM737" s="18">
        <v>2149</v>
      </c>
      <c r="DN737" s="18">
        <v>31635</v>
      </c>
      <c r="DO737" s="18">
        <v>49019</v>
      </c>
      <c r="DP737" s="18">
        <v>4397</v>
      </c>
      <c r="DQ737" s="18">
        <v>15211</v>
      </c>
      <c r="DR737" s="18">
        <v>9533</v>
      </c>
      <c r="DS737" s="18">
        <v>5738</v>
      </c>
      <c r="DT737" s="18">
        <v>20805</v>
      </c>
      <c r="DU737" s="18">
        <v>33718</v>
      </c>
      <c r="DV737" s="18">
        <v>1713</v>
      </c>
      <c r="DW737" s="18">
        <v>25563</v>
      </c>
      <c r="DX737" s="18">
        <v>7162</v>
      </c>
      <c r="DY737" s="18">
        <v>4426</v>
      </c>
      <c r="DZ737" s="18">
        <v>148056</v>
      </c>
      <c r="EA737" s="18">
        <v>16905</v>
      </c>
      <c r="EB737" s="18">
        <v>22239</v>
      </c>
      <c r="EC737" s="18">
        <v>1381</v>
      </c>
      <c r="ED737" s="18">
        <v>45040</v>
      </c>
      <c r="EE737" s="18">
        <v>3776</v>
      </c>
      <c r="EF737" s="18">
        <v>2139</v>
      </c>
      <c r="EG737" s="18">
        <v>59263</v>
      </c>
      <c r="EH737" s="18">
        <v>1422</v>
      </c>
      <c r="EI737" s="18">
        <v>7466</v>
      </c>
      <c r="EJ737" s="18">
        <v>12228</v>
      </c>
      <c r="EK737" s="18">
        <v>3107</v>
      </c>
      <c r="EL737" s="18">
        <v>16579</v>
      </c>
      <c r="EM737" s="18">
        <v>21894</v>
      </c>
      <c r="EN737" s="18">
        <v>25890</v>
      </c>
      <c r="EO737" s="18">
        <v>42753</v>
      </c>
      <c r="EP737" s="18">
        <v>7339</v>
      </c>
      <c r="EQ737" s="18">
        <v>20642</v>
      </c>
      <c r="ER737" s="18">
        <v>6287</v>
      </c>
      <c r="ES737" s="18">
        <v>1737</v>
      </c>
      <c r="ET737" s="18">
        <v>1203</v>
      </c>
      <c r="EU737" s="18">
        <v>13259</v>
      </c>
      <c r="EV737" s="18">
        <v>2966</v>
      </c>
      <c r="EW737" s="18">
        <v>14563</v>
      </c>
      <c r="EX737" s="18">
        <v>29804</v>
      </c>
      <c r="EY737" s="18">
        <v>10746</v>
      </c>
      <c r="EZ737" s="18">
        <v>16700</v>
      </c>
      <c r="FA737" s="18">
        <v>37253</v>
      </c>
      <c r="FB737" s="18">
        <v>2124</v>
      </c>
      <c r="FC737" s="18">
        <v>1829</v>
      </c>
      <c r="FD737" s="18">
        <v>9762</v>
      </c>
      <c r="FE737" s="18">
        <v>16402</v>
      </c>
      <c r="FF737" s="18">
        <v>49267</v>
      </c>
      <c r="FG737" s="18">
        <v>6894</v>
      </c>
      <c r="FH737" s="18">
        <v>17204</v>
      </c>
      <c r="FI737" s="18">
        <v>4555</v>
      </c>
      <c r="FJ737" s="18">
        <v>4811</v>
      </c>
      <c r="FK737" s="18">
        <v>14382</v>
      </c>
      <c r="FL737" s="18">
        <v>11535</v>
      </c>
      <c r="FM737" s="18">
        <v>3125</v>
      </c>
      <c r="FN737" s="18">
        <v>1404</v>
      </c>
    </row>
    <row r="738" spans="1:170">
      <c r="A738" s="18">
        <v>2011</v>
      </c>
      <c r="B738" s="18">
        <v>1792</v>
      </c>
      <c r="C738" s="18">
        <v>8016</v>
      </c>
      <c r="D738" s="18">
        <v>9484</v>
      </c>
      <c r="E738" s="18">
        <v>65307</v>
      </c>
      <c r="F738" s="18">
        <v>20003</v>
      </c>
      <c r="G738" s="18">
        <v>8465</v>
      </c>
      <c r="H738" s="18">
        <v>46132</v>
      </c>
      <c r="I738" s="18">
        <v>41446</v>
      </c>
      <c r="J738" s="18">
        <v>16176</v>
      </c>
      <c r="K738" s="18">
        <v>719</v>
      </c>
      <c r="L738" s="18">
        <v>38130</v>
      </c>
      <c r="M738" s="18">
        <v>1836</v>
      </c>
      <c r="N738" s="18">
        <v>1344</v>
      </c>
      <c r="O738" s="18">
        <v>2772</v>
      </c>
      <c r="P738" s="18">
        <v>15112</v>
      </c>
      <c r="Q738" s="18">
        <v>36372</v>
      </c>
      <c r="R738" s="18">
        <v>8961</v>
      </c>
      <c r="S738" s="18">
        <v>17918</v>
      </c>
      <c r="T738" s="18">
        <v>5331</v>
      </c>
      <c r="U738" s="18">
        <v>14831</v>
      </c>
      <c r="V738" s="18">
        <v>11870</v>
      </c>
      <c r="W738" s="18">
        <v>13376</v>
      </c>
      <c r="X738" s="18">
        <v>909</v>
      </c>
      <c r="Y738" s="18">
        <v>42197</v>
      </c>
      <c r="Z738" s="18">
        <v>58686</v>
      </c>
      <c r="AA738" s="18">
        <v>19705</v>
      </c>
      <c r="AB738" s="18">
        <v>10221</v>
      </c>
      <c r="AC738" s="18">
        <v>2444</v>
      </c>
      <c r="AD738" s="18">
        <v>2494</v>
      </c>
      <c r="AE738" s="18">
        <v>681</v>
      </c>
      <c r="AF738" s="18">
        <v>5875</v>
      </c>
      <c r="AG738" s="18">
        <v>11788</v>
      </c>
      <c r="AH738" s="18">
        <v>1479</v>
      </c>
      <c r="AI738" s="18">
        <v>6295</v>
      </c>
      <c r="AJ738" s="18">
        <v>12366</v>
      </c>
      <c r="AK738" s="18">
        <v>25289</v>
      </c>
      <c r="AL738" s="18">
        <v>6928</v>
      </c>
      <c r="AM738" s="18">
        <v>27272</v>
      </c>
      <c r="AN738" s="18">
        <v>26725</v>
      </c>
      <c r="AO738" s="18">
        <v>43189</v>
      </c>
      <c r="AP738" s="18">
        <v>2590</v>
      </c>
      <c r="AQ738" s="18">
        <v>8944</v>
      </c>
      <c r="AR738" s="18">
        <v>43575</v>
      </c>
      <c r="AS738" s="18">
        <v>11679</v>
      </c>
      <c r="AT738" s="18">
        <v>13204</v>
      </c>
      <c r="AU738" s="18">
        <v>9985</v>
      </c>
      <c r="AV738" s="18">
        <v>10737</v>
      </c>
      <c r="AW738" s="18">
        <v>31600</v>
      </c>
      <c r="AX738" s="18">
        <v>21997</v>
      </c>
      <c r="AY738" s="18">
        <v>1199</v>
      </c>
      <c r="AZ738" s="18">
        <v>38432</v>
      </c>
      <c r="BA738" s="18">
        <v>36691</v>
      </c>
      <c r="BB738" s="18">
        <v>16403</v>
      </c>
      <c r="BC738" s="18">
        <v>34971</v>
      </c>
      <c r="BD738" s="18">
        <v>8946</v>
      </c>
      <c r="BE738" s="18">
        <v>3283</v>
      </c>
      <c r="BF738" s="18">
        <v>1347</v>
      </c>
      <c r="BG738" s="18">
        <v>1669</v>
      </c>
      <c r="BH738" s="18">
        <v>1413</v>
      </c>
      <c r="BI738" s="18">
        <v>43841</v>
      </c>
      <c r="BJ738" s="18">
        <v>24349</v>
      </c>
      <c r="BK738" s="18">
        <v>6650</v>
      </c>
      <c r="BL738" s="18">
        <v>44532</v>
      </c>
      <c r="BM738" s="18">
        <v>4421</v>
      </c>
      <c r="BN738" s="18">
        <v>19813</v>
      </c>
      <c r="BO738" s="18">
        <v>1648</v>
      </c>
      <c r="BP738" s="18">
        <v>20886</v>
      </c>
      <c r="BQ738" s="18">
        <v>8849</v>
      </c>
      <c r="BR738" s="18">
        <v>4768</v>
      </c>
      <c r="BS738" s="18">
        <v>48980</v>
      </c>
      <c r="BT738" s="18">
        <v>18024</v>
      </c>
      <c r="BU738" s="18">
        <v>11484</v>
      </c>
      <c r="BV738" s="18">
        <v>36740</v>
      </c>
      <c r="BW738" s="18">
        <v>29370</v>
      </c>
      <c r="BX738" s="18">
        <v>35151</v>
      </c>
      <c r="BY738" s="18">
        <v>7141</v>
      </c>
      <c r="BZ738" s="18">
        <v>11615</v>
      </c>
      <c r="CA738" s="18">
        <v>34979</v>
      </c>
      <c r="CB738" s="18">
        <v>21302</v>
      </c>
      <c r="CC738" s="18">
        <v>2712</v>
      </c>
      <c r="CD738" s="18">
        <v>4142</v>
      </c>
      <c r="CE738" s="18">
        <v>2496</v>
      </c>
      <c r="CF738" s="18">
        <v>32225</v>
      </c>
      <c r="CG738" s="18">
        <v>77126</v>
      </c>
      <c r="CH738" s="18">
        <v>4401</v>
      </c>
      <c r="CI738" s="18">
        <v>16230</v>
      </c>
      <c r="CJ738" s="18">
        <v>820</v>
      </c>
      <c r="CK738" s="18">
        <v>12893</v>
      </c>
      <c r="CL738" s="18">
        <v>10255</v>
      </c>
      <c r="CM738" s="18">
        <v>8918</v>
      </c>
      <c r="CN738" s="18">
        <v>2346</v>
      </c>
      <c r="CO738" s="18">
        <v>20243</v>
      </c>
      <c r="CP738" s="18">
        <v>54031</v>
      </c>
      <c r="CQ738" s="18">
        <v>18428</v>
      </c>
      <c r="CR738" s="18">
        <v>7226</v>
      </c>
      <c r="CS738" s="18">
        <v>4892</v>
      </c>
      <c r="CT738" s="18">
        <v>1347</v>
      </c>
      <c r="CU738" s="18">
        <v>15210</v>
      </c>
      <c r="CV738" s="18">
        <v>11321</v>
      </c>
      <c r="CW738" s="18">
        <v>1500</v>
      </c>
      <c r="CX738" s="18">
        <v>23871</v>
      </c>
      <c r="CY738" s="18">
        <v>3884</v>
      </c>
      <c r="CZ738" s="18">
        <v>15747</v>
      </c>
      <c r="DA738" s="18">
        <v>9484</v>
      </c>
      <c r="DB738" s="18">
        <v>925</v>
      </c>
      <c r="DC738" s="18">
        <v>3104</v>
      </c>
      <c r="DD738" s="18">
        <v>16483</v>
      </c>
      <c r="DE738" s="18">
        <v>1102</v>
      </c>
      <c r="DF738" s="18">
        <v>19390</v>
      </c>
      <c r="DG738" s="18">
        <v>8203</v>
      </c>
      <c r="DH738" s="18">
        <v>799</v>
      </c>
      <c r="DI738" s="18">
        <v>5136</v>
      </c>
      <c r="DJ738" s="18">
        <v>4189</v>
      </c>
      <c r="DK738" s="18">
        <v>44591</v>
      </c>
      <c r="DL738" s="18">
        <v>80623</v>
      </c>
      <c r="DM738" s="18">
        <v>2189</v>
      </c>
      <c r="DN738" s="18">
        <v>32057</v>
      </c>
      <c r="DO738" s="18">
        <v>44454</v>
      </c>
      <c r="DP738" s="18">
        <v>4464</v>
      </c>
      <c r="DQ738" s="18">
        <v>16762</v>
      </c>
      <c r="DR738" s="18">
        <v>10044</v>
      </c>
      <c r="DS738" s="18">
        <v>5851</v>
      </c>
      <c r="DT738" s="18">
        <v>21837</v>
      </c>
      <c r="DU738" s="18">
        <v>33981</v>
      </c>
      <c r="DV738" s="18">
        <v>1718</v>
      </c>
      <c r="DW738" s="18">
        <v>25133</v>
      </c>
      <c r="DX738" s="18">
        <v>7377</v>
      </c>
      <c r="DY738" s="18">
        <v>4863</v>
      </c>
      <c r="DZ738" s="18">
        <v>155533</v>
      </c>
      <c r="EA738" s="18">
        <v>17174</v>
      </c>
      <c r="EB738" s="18">
        <v>23130</v>
      </c>
      <c r="EC738" s="18">
        <v>1449</v>
      </c>
      <c r="ED738" s="18">
        <v>48470</v>
      </c>
      <c r="EE738" s="18">
        <v>3669</v>
      </c>
      <c r="EF738" s="18">
        <v>2123</v>
      </c>
      <c r="EG738" s="18">
        <v>61672</v>
      </c>
      <c r="EH738" s="18">
        <v>1479</v>
      </c>
      <c r="EI738" s="18">
        <v>7607</v>
      </c>
      <c r="EJ738" s="18">
        <v>12463</v>
      </c>
      <c r="EK738" s="18">
        <v>3179</v>
      </c>
      <c r="EL738" s="18">
        <v>17391</v>
      </c>
      <c r="EM738" s="18">
        <v>22483</v>
      </c>
      <c r="EN738" s="18">
        <v>26004</v>
      </c>
      <c r="EO738" s="18">
        <v>42079</v>
      </c>
      <c r="EP738" s="18">
        <v>7389</v>
      </c>
      <c r="EQ738" s="18">
        <v>21545</v>
      </c>
      <c r="ER738" s="18">
        <v>5979</v>
      </c>
      <c r="ES738" s="18">
        <v>1661</v>
      </c>
      <c r="ET738" s="18">
        <v>1227</v>
      </c>
      <c r="EU738" s="18">
        <v>13318</v>
      </c>
      <c r="EV738" s="18">
        <v>3111</v>
      </c>
      <c r="EW738" s="18">
        <v>16518</v>
      </c>
      <c r="EX738" s="18">
        <v>29745</v>
      </c>
      <c r="EY738" s="18">
        <v>10437</v>
      </c>
      <c r="EZ738" s="18">
        <v>17919</v>
      </c>
      <c r="FA738" s="18">
        <v>38565</v>
      </c>
      <c r="FB738" s="18">
        <v>2227</v>
      </c>
      <c r="FC738" s="18">
        <v>1890</v>
      </c>
      <c r="FD738" s="18">
        <v>10333</v>
      </c>
      <c r="FE738" s="18">
        <v>17211</v>
      </c>
      <c r="FF738" s="18">
        <v>49675</v>
      </c>
      <c r="FG738" s="18">
        <v>7396</v>
      </c>
      <c r="FH738" s="18">
        <v>17746</v>
      </c>
      <c r="FI738" s="18">
        <v>4786</v>
      </c>
      <c r="FJ738" s="18">
        <v>4088</v>
      </c>
      <c r="FK738" s="18">
        <v>14540</v>
      </c>
      <c r="FL738" s="18">
        <v>11838</v>
      </c>
      <c r="FM738" s="18">
        <v>3205</v>
      </c>
      <c r="FN738" s="18">
        <v>1515</v>
      </c>
    </row>
    <row r="739" spans="1:170">
      <c r="A739" s="18">
        <v>2012</v>
      </c>
      <c r="B739" s="18">
        <v>1945</v>
      </c>
      <c r="C739" s="18">
        <v>8190</v>
      </c>
      <c r="D739" s="18">
        <v>9592</v>
      </c>
      <c r="E739" s="18">
        <v>68255</v>
      </c>
      <c r="F739" s="18">
        <v>19599</v>
      </c>
      <c r="G739" s="18">
        <v>9077</v>
      </c>
      <c r="H739" s="18">
        <v>46999</v>
      </c>
      <c r="I739" s="18">
        <v>41565</v>
      </c>
      <c r="J739" s="18">
        <v>16359</v>
      </c>
      <c r="K739" s="18">
        <v>727</v>
      </c>
      <c r="L739" s="18">
        <v>37906</v>
      </c>
      <c r="M739" s="18">
        <v>1867</v>
      </c>
      <c r="N739" s="18">
        <v>1388</v>
      </c>
      <c r="O739" s="18">
        <v>2914</v>
      </c>
      <c r="P739" s="18">
        <v>15204</v>
      </c>
      <c r="Q739" s="18">
        <v>36949</v>
      </c>
      <c r="R739" s="18">
        <v>8873</v>
      </c>
      <c r="S739" s="18">
        <v>18251</v>
      </c>
      <c r="T739" s="18">
        <v>5511</v>
      </c>
      <c r="U739" s="18">
        <v>14985</v>
      </c>
      <c r="V739" s="18">
        <v>11860</v>
      </c>
      <c r="W739" s="18">
        <v>13743</v>
      </c>
      <c r="X739" s="18">
        <v>916</v>
      </c>
      <c r="Y739" s="18">
        <v>42445</v>
      </c>
      <c r="Z739" s="18">
        <v>58674</v>
      </c>
      <c r="AA739" s="18">
        <v>20531</v>
      </c>
      <c r="AB739" s="18">
        <v>10680</v>
      </c>
      <c r="AC739" s="18">
        <v>2636</v>
      </c>
      <c r="AD739" s="18">
        <v>2541</v>
      </c>
      <c r="AE739" s="18">
        <v>710</v>
      </c>
      <c r="AF739" s="18">
        <v>5949</v>
      </c>
      <c r="AG739" s="18">
        <v>12123</v>
      </c>
      <c r="AH739" s="18">
        <v>1509</v>
      </c>
      <c r="AI739" s="18">
        <v>6273</v>
      </c>
      <c r="AJ739" s="18">
        <v>12792</v>
      </c>
      <c r="AK739" s="18">
        <v>25279</v>
      </c>
      <c r="AL739" s="18">
        <v>7138</v>
      </c>
      <c r="AM739" s="18">
        <v>26011</v>
      </c>
      <c r="AN739" s="18">
        <v>26474</v>
      </c>
      <c r="AO739" s="18">
        <v>43320</v>
      </c>
      <c r="AP739" s="18">
        <v>2654</v>
      </c>
      <c r="AQ739" s="18">
        <v>8823</v>
      </c>
      <c r="AR739" s="18">
        <v>43510</v>
      </c>
      <c r="AS739" s="18">
        <v>11848</v>
      </c>
      <c r="AT739" s="18">
        <v>13379</v>
      </c>
      <c r="AU739" s="18">
        <v>10398</v>
      </c>
      <c r="AV739" s="18">
        <v>10767</v>
      </c>
      <c r="AW739" s="18">
        <v>30699</v>
      </c>
      <c r="AX739" s="18">
        <v>23026</v>
      </c>
      <c r="AY739" s="18">
        <v>1287</v>
      </c>
      <c r="AZ739" s="18">
        <v>37704</v>
      </c>
      <c r="BA739" s="18">
        <v>36571</v>
      </c>
      <c r="BB739" s="18">
        <v>16932</v>
      </c>
      <c r="BC739" s="18">
        <v>35185</v>
      </c>
      <c r="BD739" s="18">
        <v>9491</v>
      </c>
      <c r="BE739" s="18">
        <v>3508</v>
      </c>
      <c r="BF739" s="18">
        <v>1397</v>
      </c>
      <c r="BG739" s="18">
        <v>1725</v>
      </c>
      <c r="BH739" s="18">
        <v>1361</v>
      </c>
      <c r="BI739" s="18">
        <v>46255</v>
      </c>
      <c r="BJ739" s="18">
        <v>22693</v>
      </c>
      <c r="BK739" s="18">
        <v>6714</v>
      </c>
      <c r="BL739" s="18">
        <v>44904</v>
      </c>
      <c r="BM739" s="18">
        <v>4518</v>
      </c>
      <c r="BN739" s="18">
        <v>19441</v>
      </c>
      <c r="BO739" s="18">
        <v>1674</v>
      </c>
      <c r="BP739" s="18">
        <v>20631</v>
      </c>
      <c r="BQ739" s="18">
        <v>9285</v>
      </c>
      <c r="BR739" s="18">
        <v>4932</v>
      </c>
      <c r="BS739" s="18">
        <v>48333</v>
      </c>
      <c r="BT739" s="18">
        <v>16745</v>
      </c>
      <c r="BU739" s="18">
        <v>12652</v>
      </c>
      <c r="BV739" s="18">
        <v>36990</v>
      </c>
      <c r="BW739" s="18">
        <v>29517</v>
      </c>
      <c r="BX739" s="18">
        <v>34068</v>
      </c>
      <c r="BY739" s="18">
        <v>7053</v>
      </c>
      <c r="BZ739" s="18">
        <v>11523</v>
      </c>
      <c r="CA739" s="18">
        <v>35580</v>
      </c>
      <c r="CB739" s="18">
        <v>22089</v>
      </c>
      <c r="CC739" s="18">
        <v>2765</v>
      </c>
      <c r="CD739" s="18">
        <v>4104</v>
      </c>
      <c r="CE739" s="18">
        <v>2634</v>
      </c>
      <c r="CF739" s="18">
        <v>32791</v>
      </c>
      <c r="CG739" s="18">
        <v>78801</v>
      </c>
      <c r="CH739" s="18">
        <v>4670</v>
      </c>
      <c r="CI739" s="18">
        <v>16315</v>
      </c>
      <c r="CJ739" s="18">
        <v>853</v>
      </c>
      <c r="CK739" s="18">
        <v>29766</v>
      </c>
      <c r="CL739" s="18">
        <v>10067</v>
      </c>
      <c r="CM739" s="18">
        <v>9678</v>
      </c>
      <c r="CN739" s="18">
        <v>2456</v>
      </c>
      <c r="CO739" s="18">
        <v>21303</v>
      </c>
      <c r="CP739" s="18">
        <v>52562</v>
      </c>
      <c r="CQ739" s="18">
        <v>19405</v>
      </c>
      <c r="CR739" s="18">
        <v>7365</v>
      </c>
      <c r="CS739" s="18">
        <v>4905</v>
      </c>
      <c r="CT739" s="18">
        <v>1351</v>
      </c>
      <c r="CU739" s="18">
        <v>15639</v>
      </c>
      <c r="CV739" s="18">
        <v>11242</v>
      </c>
      <c r="CW739" s="18">
        <v>1448</v>
      </c>
      <c r="CX739" s="18">
        <v>24301</v>
      </c>
      <c r="CY739" s="18">
        <v>4124</v>
      </c>
      <c r="CZ739" s="18">
        <v>15421</v>
      </c>
      <c r="DA739" s="18">
        <v>10493</v>
      </c>
      <c r="DB739" s="18">
        <v>967</v>
      </c>
      <c r="DC739" s="18">
        <v>3213</v>
      </c>
      <c r="DD739" s="18">
        <v>16893</v>
      </c>
      <c r="DE739" s="18">
        <v>1085</v>
      </c>
      <c r="DF739" s="18">
        <v>20134</v>
      </c>
      <c r="DG739" s="18">
        <v>8483</v>
      </c>
      <c r="DH739" s="18">
        <v>864</v>
      </c>
      <c r="DI739" s="18">
        <v>5223</v>
      </c>
      <c r="DJ739" s="18">
        <v>4376</v>
      </c>
      <c r="DK739" s="18">
        <v>43957</v>
      </c>
      <c r="DL739" s="18">
        <v>81759</v>
      </c>
      <c r="DM739" s="18">
        <v>2258</v>
      </c>
      <c r="DN739" s="18">
        <v>32674</v>
      </c>
      <c r="DO739" s="18">
        <v>44008</v>
      </c>
      <c r="DP739" s="18">
        <v>4569</v>
      </c>
      <c r="DQ739" s="18">
        <v>18051</v>
      </c>
      <c r="DR739" s="18">
        <v>10533</v>
      </c>
      <c r="DS739" s="18">
        <v>6144</v>
      </c>
      <c r="DT739" s="18">
        <v>22188</v>
      </c>
      <c r="DU739" s="18">
        <v>34395</v>
      </c>
      <c r="DV739" s="18">
        <v>1731</v>
      </c>
      <c r="DW739" s="18">
        <v>24218</v>
      </c>
      <c r="DX739" s="18">
        <v>7193</v>
      </c>
      <c r="DY739" s="18">
        <v>5054</v>
      </c>
      <c r="DZ739" s="18">
        <v>153922</v>
      </c>
      <c r="EA739" s="18">
        <v>17174</v>
      </c>
      <c r="EB739" s="18">
        <v>23931</v>
      </c>
      <c r="EC739" s="18">
        <v>1531</v>
      </c>
      <c r="ED739" s="18">
        <v>49867</v>
      </c>
      <c r="EE739" s="18">
        <v>3231</v>
      </c>
      <c r="EF739" s="18">
        <v>2163</v>
      </c>
      <c r="EG739" s="18">
        <v>62783</v>
      </c>
      <c r="EH739" s="18">
        <v>1665</v>
      </c>
      <c r="EI739" s="18">
        <v>7726</v>
      </c>
      <c r="EJ739" s="18">
        <v>12384</v>
      </c>
      <c r="EK739" s="18">
        <v>3217</v>
      </c>
      <c r="EL739" s="18">
        <v>18005</v>
      </c>
      <c r="EM739" s="18">
        <v>22816</v>
      </c>
      <c r="EN739" s="18">
        <v>25252</v>
      </c>
      <c r="EO739" s="18">
        <v>41650</v>
      </c>
      <c r="EP739" s="18">
        <v>7552</v>
      </c>
      <c r="EQ739" s="18">
        <v>22130</v>
      </c>
      <c r="ER739" s="18">
        <v>4829</v>
      </c>
      <c r="ES739" s="18">
        <v>1793</v>
      </c>
      <c r="ET739" s="18">
        <v>1263</v>
      </c>
      <c r="EU739" s="18">
        <v>14227</v>
      </c>
      <c r="EV739" s="18">
        <v>3285</v>
      </c>
      <c r="EW739" s="18">
        <v>18135</v>
      </c>
      <c r="EX739" s="18">
        <v>30157</v>
      </c>
      <c r="EY739" s="18">
        <v>10739</v>
      </c>
      <c r="EZ739" s="18">
        <v>18170</v>
      </c>
      <c r="FA739" s="18">
        <v>39207</v>
      </c>
      <c r="FB739" s="18">
        <v>2275</v>
      </c>
      <c r="FC739" s="18">
        <v>1877</v>
      </c>
      <c r="FD739" s="18">
        <v>10383</v>
      </c>
      <c r="FE739" s="18">
        <v>17876</v>
      </c>
      <c r="FF739" s="18">
        <v>50394</v>
      </c>
      <c r="FG739" s="18">
        <v>7928</v>
      </c>
      <c r="FH739" s="18">
        <v>18549</v>
      </c>
      <c r="FI739" s="18">
        <v>4984</v>
      </c>
      <c r="FJ739" s="18">
        <v>4077</v>
      </c>
      <c r="FK739" s="18">
        <v>14331</v>
      </c>
      <c r="FL739" s="18">
        <v>11992</v>
      </c>
      <c r="FM739" s="18">
        <v>3350</v>
      </c>
      <c r="FN739" s="18">
        <v>1604</v>
      </c>
    </row>
    <row r="740" spans="1:170">
      <c r="A740" s="18">
        <v>2013</v>
      </c>
      <c r="B740" s="18">
        <v>2025</v>
      </c>
      <c r="C740" s="18">
        <v>8508</v>
      </c>
      <c r="D740" s="18">
        <v>9660</v>
      </c>
      <c r="E740" s="18">
        <v>70791</v>
      </c>
      <c r="F740" s="18">
        <v>19873</v>
      </c>
      <c r="G740" s="18">
        <v>9385</v>
      </c>
      <c r="H740" s="18">
        <v>47250</v>
      </c>
      <c r="I740" s="18">
        <v>41375</v>
      </c>
      <c r="J740" s="18">
        <v>17133</v>
      </c>
      <c r="K740" s="18">
        <v>738</v>
      </c>
      <c r="L740" s="18">
        <v>37737</v>
      </c>
      <c r="M740" s="18">
        <v>1939</v>
      </c>
      <c r="N740" s="18">
        <v>1422</v>
      </c>
      <c r="O740" s="18">
        <v>3057</v>
      </c>
      <c r="P740" s="18">
        <v>15420</v>
      </c>
      <c r="Q740" s="18">
        <v>38493</v>
      </c>
      <c r="R740" s="18">
        <v>9093</v>
      </c>
      <c r="S740" s="18">
        <v>18464</v>
      </c>
      <c r="T740" s="18">
        <v>5789</v>
      </c>
      <c r="U740" s="18">
        <v>15306</v>
      </c>
      <c r="V740" s="18">
        <v>11809</v>
      </c>
      <c r="W740" s="18">
        <v>14853</v>
      </c>
      <c r="X740" s="18">
        <v>567</v>
      </c>
      <c r="Y740" s="18">
        <v>42994</v>
      </c>
      <c r="Z740" s="18">
        <v>59036</v>
      </c>
      <c r="AA740" s="18">
        <v>21135</v>
      </c>
      <c r="AB740" s="18">
        <v>11328</v>
      </c>
      <c r="AC740" s="18">
        <v>2823</v>
      </c>
      <c r="AD740" s="18">
        <v>2612</v>
      </c>
      <c r="AE740" s="18">
        <v>751</v>
      </c>
      <c r="AF740" s="18">
        <v>6031</v>
      </c>
      <c r="AG740" s="18">
        <v>12568</v>
      </c>
      <c r="AH740" s="18">
        <v>1619</v>
      </c>
      <c r="AI740" s="18">
        <v>6234</v>
      </c>
      <c r="AJ740" s="18">
        <v>12916</v>
      </c>
      <c r="AK740" s="18">
        <v>25329</v>
      </c>
      <c r="AL740" s="18">
        <v>7379</v>
      </c>
      <c r="AM740" s="18">
        <v>24519</v>
      </c>
      <c r="AN740" s="18">
        <v>26338</v>
      </c>
      <c r="AO740" s="18">
        <v>43413</v>
      </c>
      <c r="AP740" s="18">
        <v>2724</v>
      </c>
      <c r="AQ740" s="18">
        <v>9145</v>
      </c>
      <c r="AR740" s="18">
        <v>43733</v>
      </c>
      <c r="AS740" s="18">
        <v>12251</v>
      </c>
      <c r="AT740" s="18">
        <v>13494</v>
      </c>
      <c r="AU740" s="18">
        <v>10760</v>
      </c>
      <c r="AV740" s="18">
        <v>10775</v>
      </c>
      <c r="AW740" s="18">
        <v>30280</v>
      </c>
      <c r="AX740" s="18">
        <v>23436</v>
      </c>
      <c r="AY740" s="18">
        <v>1365</v>
      </c>
      <c r="AZ740" s="18">
        <v>37246</v>
      </c>
      <c r="BA740" s="18">
        <v>36632</v>
      </c>
      <c r="BB740" s="18">
        <v>17532</v>
      </c>
      <c r="BC740" s="18">
        <v>35618</v>
      </c>
      <c r="BD740" s="18">
        <v>9829</v>
      </c>
      <c r="BE740" s="18">
        <v>3683</v>
      </c>
      <c r="BF740" s="18">
        <v>1421</v>
      </c>
      <c r="BG740" s="18">
        <v>1767</v>
      </c>
      <c r="BH740" s="18">
        <v>1378</v>
      </c>
      <c r="BI740" s="18">
        <v>43209</v>
      </c>
      <c r="BJ740" s="18">
        <v>22118</v>
      </c>
      <c r="BK740" s="18">
        <v>6829</v>
      </c>
      <c r="BL740" s="18">
        <v>46040</v>
      </c>
      <c r="BM740" s="18">
        <v>4561</v>
      </c>
      <c r="BN740" s="18">
        <v>19298</v>
      </c>
      <c r="BO740" s="18">
        <v>1722</v>
      </c>
      <c r="BP740" s="18">
        <v>21126</v>
      </c>
      <c r="BQ740" s="18">
        <v>9703</v>
      </c>
      <c r="BR740" s="18">
        <v>5172</v>
      </c>
      <c r="BS740" s="18">
        <v>48743</v>
      </c>
      <c r="BT740" s="18">
        <v>16248</v>
      </c>
      <c r="BU740" s="18">
        <v>13158</v>
      </c>
      <c r="BV740" s="18">
        <v>38258</v>
      </c>
      <c r="BW740" s="18">
        <v>30257</v>
      </c>
      <c r="BX740" s="18">
        <v>33094</v>
      </c>
      <c r="BY740" s="18">
        <v>7017</v>
      </c>
      <c r="BZ740" s="18">
        <v>11488</v>
      </c>
      <c r="CA740" s="18">
        <v>36354</v>
      </c>
      <c r="CB740" s="18">
        <v>23131</v>
      </c>
      <c r="CC740" s="18">
        <v>2854</v>
      </c>
      <c r="CD740" s="18">
        <v>4509</v>
      </c>
      <c r="CE740" s="18">
        <v>2782</v>
      </c>
      <c r="CF740" s="18">
        <v>33588</v>
      </c>
      <c r="CG740" s="18">
        <v>75256</v>
      </c>
      <c r="CH740" s="18">
        <v>4961</v>
      </c>
      <c r="CI740" s="18">
        <v>15055</v>
      </c>
      <c r="CJ740" s="18">
        <v>900</v>
      </c>
      <c r="CK740" s="18">
        <v>13326</v>
      </c>
      <c r="CL740" s="18">
        <v>10037</v>
      </c>
      <c r="CM740" s="18">
        <v>9928</v>
      </c>
      <c r="CN740" s="18">
        <v>2559</v>
      </c>
      <c r="CO740" s="18">
        <v>22274</v>
      </c>
      <c r="CP740" s="18">
        <v>53411</v>
      </c>
      <c r="CQ740" s="18">
        <v>20129</v>
      </c>
      <c r="CR740" s="18">
        <v>7619</v>
      </c>
      <c r="CS740" s="18">
        <v>5421</v>
      </c>
      <c r="CT740" s="18">
        <v>1345</v>
      </c>
      <c r="CU740" s="18">
        <v>15680</v>
      </c>
      <c r="CV740" s="18">
        <v>11544</v>
      </c>
      <c r="CW740" s="18">
        <v>1443</v>
      </c>
      <c r="CX740" s="18">
        <v>25162</v>
      </c>
      <c r="CY740" s="18">
        <v>4424</v>
      </c>
      <c r="CZ740" s="18">
        <v>16064</v>
      </c>
      <c r="DA740" s="18">
        <v>11545</v>
      </c>
      <c r="DB740" s="18">
        <v>1011</v>
      </c>
      <c r="DC740" s="18">
        <v>3319</v>
      </c>
      <c r="DD740" s="18">
        <v>17311</v>
      </c>
      <c r="DE740" s="18">
        <v>1104</v>
      </c>
      <c r="DF740" s="18">
        <v>20760</v>
      </c>
      <c r="DG740" s="18">
        <v>8793</v>
      </c>
      <c r="DH740" s="18">
        <v>880</v>
      </c>
      <c r="DI740" s="18">
        <v>5370</v>
      </c>
      <c r="DJ740" s="18">
        <v>4527</v>
      </c>
      <c r="DK740" s="18">
        <v>43744</v>
      </c>
      <c r="DL740" s="18">
        <v>81583</v>
      </c>
      <c r="DM740" s="18">
        <v>2316</v>
      </c>
      <c r="DN740" s="18">
        <v>32989</v>
      </c>
      <c r="DO740" s="18">
        <v>41680</v>
      </c>
      <c r="DP740" s="18">
        <v>4703</v>
      </c>
      <c r="DQ740" s="18">
        <v>18979</v>
      </c>
      <c r="DR740" s="18">
        <v>11034</v>
      </c>
      <c r="DS740" s="18">
        <v>6472</v>
      </c>
      <c r="DT740" s="18">
        <v>22510</v>
      </c>
      <c r="DU740" s="18">
        <v>34736</v>
      </c>
      <c r="DV740" s="18">
        <v>1740</v>
      </c>
      <c r="DW740" s="18">
        <v>24076</v>
      </c>
      <c r="DX740" s="18">
        <v>8102</v>
      </c>
      <c r="DY740" s="18">
        <v>5054</v>
      </c>
      <c r="DZ740" s="18">
        <v>154159</v>
      </c>
      <c r="EA740" s="18">
        <v>17979</v>
      </c>
      <c r="EB740" s="18">
        <v>24224</v>
      </c>
      <c r="EC740" s="18">
        <v>1554</v>
      </c>
      <c r="ED740" s="18">
        <v>50005</v>
      </c>
      <c r="EE740" s="18">
        <v>3451</v>
      </c>
      <c r="EF740" s="18">
        <v>2185</v>
      </c>
      <c r="EG740" s="18">
        <v>64633</v>
      </c>
      <c r="EH740" s="18">
        <v>1965</v>
      </c>
      <c r="EI740" s="18">
        <v>7845</v>
      </c>
      <c r="EJ740" s="18">
        <v>12764</v>
      </c>
      <c r="EK740" s="18">
        <v>3314</v>
      </c>
      <c r="EL740" s="18">
        <v>18447</v>
      </c>
      <c r="EM740" s="18">
        <v>23132</v>
      </c>
      <c r="EN740" s="18">
        <v>24944</v>
      </c>
      <c r="EO740" s="18">
        <v>41811</v>
      </c>
      <c r="EP740" s="18">
        <v>7805</v>
      </c>
      <c r="EQ740" s="18">
        <v>23036</v>
      </c>
      <c r="ER740" s="18">
        <v>4124</v>
      </c>
      <c r="ES740" s="18">
        <v>1888</v>
      </c>
      <c r="ET740" s="18">
        <v>1292</v>
      </c>
      <c r="EU740" s="18">
        <v>14562</v>
      </c>
      <c r="EV740" s="18">
        <v>3471</v>
      </c>
      <c r="EW740" s="18">
        <v>19751</v>
      </c>
      <c r="EX740" s="18">
        <v>30987</v>
      </c>
      <c r="EY740" s="18">
        <v>10898</v>
      </c>
      <c r="EZ740" s="18">
        <v>18788</v>
      </c>
      <c r="FA740" s="18">
        <v>39971</v>
      </c>
      <c r="FB740" s="18">
        <v>2372</v>
      </c>
      <c r="FC740" s="18">
        <v>1889</v>
      </c>
      <c r="FD740" s="18">
        <v>10404</v>
      </c>
      <c r="FE740" s="18">
        <v>18589</v>
      </c>
      <c r="FF740" s="18">
        <v>50863</v>
      </c>
      <c r="FG740" s="18">
        <v>8482</v>
      </c>
      <c r="FH740" s="18">
        <v>21429</v>
      </c>
      <c r="FI740" s="18">
        <v>5200</v>
      </c>
      <c r="FJ740" s="18">
        <v>4165</v>
      </c>
      <c r="FK740" s="18">
        <v>14500</v>
      </c>
      <c r="FL740" s="18">
        <v>12171</v>
      </c>
      <c r="FM740" s="18">
        <v>3419</v>
      </c>
      <c r="FN740" s="18">
        <v>1604</v>
      </c>
    </row>
    <row r="741" spans="1:170">
      <c r="A741" s="18">
        <v>2014</v>
      </c>
      <c r="B741" s="18">
        <v>2022</v>
      </c>
      <c r="C741" s="18">
        <v>8673</v>
      </c>
      <c r="D741" s="18">
        <v>9808</v>
      </c>
      <c r="E741" s="18">
        <v>72601</v>
      </c>
      <c r="F741" s="18">
        <v>19183</v>
      </c>
      <c r="G741" s="18">
        <v>9735</v>
      </c>
      <c r="H741" s="18">
        <v>47867</v>
      </c>
      <c r="I741" s="18">
        <v>41338</v>
      </c>
      <c r="J741" s="18">
        <v>17439</v>
      </c>
      <c r="K741" s="18">
        <v>748</v>
      </c>
      <c r="L741" s="18">
        <v>38228</v>
      </c>
      <c r="M741" s="18">
        <v>2008</v>
      </c>
      <c r="N741" s="18">
        <v>1437</v>
      </c>
      <c r="O741" s="18">
        <v>3217</v>
      </c>
      <c r="P741" s="18">
        <v>15711</v>
      </c>
      <c r="Q741" s="18">
        <v>39799</v>
      </c>
      <c r="R741" s="18">
        <v>9201</v>
      </c>
      <c r="S741" s="18">
        <v>18822</v>
      </c>
      <c r="T741" s="18">
        <v>6007</v>
      </c>
      <c r="U741" s="18">
        <v>15258</v>
      </c>
      <c r="V741" s="18">
        <v>11780</v>
      </c>
      <c r="W741" s="18">
        <v>15082</v>
      </c>
      <c r="X741" s="18">
        <v>561</v>
      </c>
      <c r="Y741" s="18">
        <v>43607</v>
      </c>
      <c r="Z741" s="18">
        <v>59485</v>
      </c>
      <c r="AA741" s="18">
        <v>21335</v>
      </c>
      <c r="AB741" s="18">
        <v>11944</v>
      </c>
      <c r="AC741" s="18">
        <v>3011</v>
      </c>
      <c r="AD741" s="18">
        <v>2696</v>
      </c>
      <c r="AE741" s="18">
        <v>802</v>
      </c>
      <c r="AF741" s="18">
        <v>6321</v>
      </c>
      <c r="AG741" s="18">
        <v>12972</v>
      </c>
      <c r="AH741" s="18">
        <v>1647</v>
      </c>
      <c r="AI741" s="18">
        <v>6262</v>
      </c>
      <c r="AJ741" s="18">
        <v>13222</v>
      </c>
      <c r="AK741" s="18">
        <v>25976</v>
      </c>
      <c r="AL741" s="18">
        <v>7628</v>
      </c>
      <c r="AM741" s="18">
        <v>24411</v>
      </c>
      <c r="AN741" s="18">
        <v>27024</v>
      </c>
      <c r="AO741" s="18">
        <v>43922</v>
      </c>
      <c r="AP741" s="18">
        <v>2823</v>
      </c>
      <c r="AQ741" s="18">
        <v>9507</v>
      </c>
      <c r="AR741" s="18">
        <v>44241</v>
      </c>
      <c r="AS741" s="18">
        <v>13017</v>
      </c>
      <c r="AT741" s="18">
        <v>13744</v>
      </c>
      <c r="AU741" s="18">
        <v>11036</v>
      </c>
      <c r="AV741" s="18">
        <v>11016</v>
      </c>
      <c r="AW741" s="18">
        <v>30819</v>
      </c>
      <c r="AX741" s="18">
        <v>24146</v>
      </c>
      <c r="AY741" s="18">
        <v>1459</v>
      </c>
      <c r="AZ741" s="18">
        <v>36858</v>
      </c>
      <c r="BA741" s="18">
        <v>36527</v>
      </c>
      <c r="BB741" s="18">
        <v>18053</v>
      </c>
      <c r="BC741" s="18">
        <v>36436</v>
      </c>
      <c r="BD741" s="18">
        <v>10297</v>
      </c>
      <c r="BE741" s="18">
        <v>3747</v>
      </c>
      <c r="BF741" s="18">
        <v>1399</v>
      </c>
      <c r="BG741" s="18">
        <v>1743</v>
      </c>
      <c r="BH741" s="18">
        <v>1355</v>
      </c>
      <c r="BI741" s="18">
        <v>41907</v>
      </c>
      <c r="BJ741" s="18">
        <v>22344</v>
      </c>
      <c r="BK741" s="18">
        <v>6981</v>
      </c>
      <c r="BL741" s="18">
        <v>47038</v>
      </c>
      <c r="BM741" s="18">
        <v>4620</v>
      </c>
      <c r="BN741" s="18">
        <v>19284</v>
      </c>
      <c r="BO741" s="18">
        <v>1749</v>
      </c>
      <c r="BP741" s="18">
        <v>22040</v>
      </c>
      <c r="BQ741" s="18">
        <v>10090</v>
      </c>
      <c r="BR741" s="18">
        <v>5458</v>
      </c>
      <c r="BS741" s="18">
        <v>52651</v>
      </c>
      <c r="BT741" s="18">
        <v>16493</v>
      </c>
      <c r="BU741" s="18">
        <v>12817</v>
      </c>
      <c r="BV741" s="18">
        <v>38563</v>
      </c>
      <c r="BW741" s="18">
        <v>30686</v>
      </c>
      <c r="BX741" s="18">
        <v>32829</v>
      </c>
      <c r="BY741" s="18">
        <v>7005</v>
      </c>
      <c r="BZ741" s="18">
        <v>11523</v>
      </c>
      <c r="CA741" s="18">
        <v>36537</v>
      </c>
      <c r="CB741" s="18">
        <v>23841</v>
      </c>
      <c r="CC741" s="18">
        <v>2942</v>
      </c>
      <c r="CD741" s="18">
        <v>4644</v>
      </c>
      <c r="CE741" s="18">
        <v>2930</v>
      </c>
      <c r="CF741" s="18">
        <v>34493</v>
      </c>
      <c r="CG741" s="18">
        <v>72508</v>
      </c>
      <c r="CH741" s="18">
        <v>5251</v>
      </c>
      <c r="CI741" s="18">
        <v>13416</v>
      </c>
      <c r="CJ741" s="18">
        <v>884</v>
      </c>
      <c r="CK741" s="18">
        <v>9736</v>
      </c>
      <c r="CL741" s="18">
        <v>10035</v>
      </c>
      <c r="CM741" s="18">
        <v>10342</v>
      </c>
      <c r="CN741" s="18">
        <v>2644</v>
      </c>
      <c r="CO741" s="18">
        <v>23252</v>
      </c>
      <c r="CP741" s="18">
        <v>55102</v>
      </c>
      <c r="CQ741" s="18">
        <v>20751</v>
      </c>
      <c r="CR741" s="18">
        <v>7733</v>
      </c>
      <c r="CS741" s="18">
        <v>5739</v>
      </c>
      <c r="CT741" s="18">
        <v>1354</v>
      </c>
      <c r="CU741" s="18">
        <v>15856</v>
      </c>
      <c r="CV741" s="18">
        <v>11937</v>
      </c>
      <c r="CW741" s="18">
        <v>1505</v>
      </c>
      <c r="CX741" s="18">
        <v>26998</v>
      </c>
      <c r="CY741" s="18">
        <v>4728</v>
      </c>
      <c r="CZ741" s="18">
        <v>16437</v>
      </c>
      <c r="DA741" s="18">
        <v>12283</v>
      </c>
      <c r="DB741" s="18">
        <v>1060</v>
      </c>
      <c r="DC741" s="18">
        <v>3459</v>
      </c>
      <c r="DD741" s="18">
        <v>17818</v>
      </c>
      <c r="DE741" s="18">
        <v>1129</v>
      </c>
      <c r="DF741" s="18">
        <v>21683</v>
      </c>
      <c r="DG741" s="18">
        <v>9170</v>
      </c>
      <c r="DH741" s="18">
        <v>911</v>
      </c>
      <c r="DI741" s="18">
        <v>5569</v>
      </c>
      <c r="DJ741" s="18">
        <v>4685</v>
      </c>
      <c r="DK741" s="18">
        <v>44205</v>
      </c>
      <c r="DL741" s="18">
        <v>82216</v>
      </c>
      <c r="DM741" s="18">
        <v>2421</v>
      </c>
      <c r="DN741" s="18">
        <v>33339</v>
      </c>
      <c r="DO741" s="18">
        <v>39418</v>
      </c>
      <c r="DP741" s="18">
        <v>4850</v>
      </c>
      <c r="DQ741" s="18">
        <v>19855</v>
      </c>
      <c r="DR741" s="18">
        <v>11186</v>
      </c>
      <c r="DS741" s="18">
        <v>6763</v>
      </c>
      <c r="DT741" s="18">
        <v>23266</v>
      </c>
      <c r="DU741" s="18">
        <v>34787</v>
      </c>
      <c r="DV741" s="18">
        <v>1749</v>
      </c>
      <c r="DW741" s="18">
        <v>24423</v>
      </c>
      <c r="DX741" s="18">
        <v>8382</v>
      </c>
      <c r="DY741" s="18">
        <v>4939</v>
      </c>
      <c r="DZ741" s="18">
        <v>155069</v>
      </c>
      <c r="EA741" s="18">
        <v>18515</v>
      </c>
      <c r="EB741" s="18">
        <v>24387</v>
      </c>
      <c r="EC741" s="18">
        <v>1615</v>
      </c>
      <c r="ED741" s="18">
        <v>50693</v>
      </c>
      <c r="EE741" s="18">
        <v>3531</v>
      </c>
      <c r="EF741" s="18">
        <v>2224</v>
      </c>
      <c r="EG741" s="18">
        <v>65655</v>
      </c>
      <c r="EH741" s="18">
        <v>2007</v>
      </c>
      <c r="EI741" s="18">
        <v>7935</v>
      </c>
      <c r="EJ741" s="18">
        <v>12606</v>
      </c>
      <c r="EK741" s="18">
        <v>3474</v>
      </c>
      <c r="EL741" s="18">
        <v>18730</v>
      </c>
      <c r="EM741" s="18">
        <v>23703</v>
      </c>
      <c r="EN741" s="18">
        <v>25693</v>
      </c>
      <c r="EO741" s="18">
        <v>42476</v>
      </c>
      <c r="EP741" s="18">
        <v>7927</v>
      </c>
      <c r="EQ741" s="18">
        <v>24250</v>
      </c>
      <c r="ER741" s="18">
        <v>3536</v>
      </c>
      <c r="ES741" s="18">
        <v>2279</v>
      </c>
      <c r="ET741" s="18">
        <v>1334</v>
      </c>
      <c r="EU741" s="18">
        <v>14642</v>
      </c>
      <c r="EV741" s="18">
        <v>3633</v>
      </c>
      <c r="EW741" s="18">
        <v>21546</v>
      </c>
      <c r="EX741" s="18">
        <v>30842</v>
      </c>
      <c r="EY741" s="18">
        <v>11040</v>
      </c>
      <c r="EZ741" s="18">
        <v>19277</v>
      </c>
      <c r="FA741" s="18">
        <v>41472</v>
      </c>
      <c r="FB741" s="18">
        <v>2467</v>
      </c>
      <c r="FC741" s="18">
        <v>1923</v>
      </c>
      <c r="FD741" s="18">
        <v>9818</v>
      </c>
      <c r="FE741" s="18">
        <v>19160</v>
      </c>
      <c r="FF741" s="18">
        <v>51664</v>
      </c>
      <c r="FG741" s="18">
        <v>9085</v>
      </c>
      <c r="FH741" s="18">
        <v>20317</v>
      </c>
      <c r="FI741" s="18">
        <v>5455</v>
      </c>
      <c r="FJ741" s="18">
        <v>4054</v>
      </c>
      <c r="FK741" s="18">
        <v>14627</v>
      </c>
      <c r="FL741" s="18">
        <v>12242</v>
      </c>
      <c r="FM741" s="18">
        <v>3478</v>
      </c>
      <c r="FN741" s="18">
        <v>1594</v>
      </c>
    </row>
    <row r="742" spans="1:170">
      <c r="A742" s="18">
        <v>2015</v>
      </c>
      <c r="B742" s="18">
        <v>1928</v>
      </c>
      <c r="C742" s="18">
        <v>8689</v>
      </c>
      <c r="D742" s="18">
        <v>10032</v>
      </c>
      <c r="E742" s="18">
        <v>74746</v>
      </c>
      <c r="F742" s="18">
        <v>19502</v>
      </c>
      <c r="G742" s="18">
        <v>10042</v>
      </c>
      <c r="H742" s="18">
        <v>48357</v>
      </c>
      <c r="I742" s="18">
        <v>41294</v>
      </c>
      <c r="J742" s="18">
        <v>17460</v>
      </c>
      <c r="K742" s="18">
        <v>694</v>
      </c>
      <c r="L742" s="18">
        <v>38569</v>
      </c>
      <c r="M742" s="18">
        <v>2055</v>
      </c>
      <c r="N742" s="18">
        <v>1450</v>
      </c>
      <c r="O742" s="18">
        <v>3402</v>
      </c>
      <c r="P742" s="18">
        <v>16373</v>
      </c>
      <c r="Q742" s="18">
        <v>40483</v>
      </c>
      <c r="R742" s="18">
        <v>9495</v>
      </c>
      <c r="S742" s="18">
        <v>18136</v>
      </c>
      <c r="T742" s="18">
        <v>6200</v>
      </c>
      <c r="U742" s="18">
        <v>15826</v>
      </c>
      <c r="V742" s="18">
        <v>11849</v>
      </c>
      <c r="W742" s="18">
        <v>14805</v>
      </c>
      <c r="X742" s="18">
        <v>576</v>
      </c>
      <c r="Y742" s="18">
        <v>43619</v>
      </c>
      <c r="Z742" s="18">
        <v>59307</v>
      </c>
      <c r="AA742" s="18">
        <v>21589</v>
      </c>
      <c r="AB742" s="18">
        <v>12244</v>
      </c>
      <c r="AC742" s="18">
        <v>3218</v>
      </c>
      <c r="AD742" s="18">
        <v>2778</v>
      </c>
      <c r="AE742" s="18">
        <v>836</v>
      </c>
      <c r="AF742" s="18">
        <v>6272</v>
      </c>
      <c r="AG742" s="18">
        <v>13218</v>
      </c>
      <c r="AH742" s="18">
        <v>1696</v>
      </c>
      <c r="AI742" s="18">
        <v>6266</v>
      </c>
      <c r="AJ742" s="18">
        <v>13677</v>
      </c>
      <c r="AK742" s="18">
        <v>27041</v>
      </c>
      <c r="AL742" s="18">
        <v>7889</v>
      </c>
      <c r="AM742" s="18">
        <v>24963</v>
      </c>
      <c r="AN742" s="18">
        <v>28194</v>
      </c>
      <c r="AO742" s="18">
        <v>44293</v>
      </c>
      <c r="AP742" s="18">
        <v>2941</v>
      </c>
      <c r="AQ742" s="18">
        <v>9319</v>
      </c>
      <c r="AR742" s="18">
        <v>44635</v>
      </c>
      <c r="AS742" s="18">
        <v>13762</v>
      </c>
      <c r="AT742" s="18">
        <v>14004</v>
      </c>
      <c r="AU742" s="18">
        <v>10905</v>
      </c>
      <c r="AV742" s="18">
        <v>11159</v>
      </c>
      <c r="AW742" s="18">
        <v>31847</v>
      </c>
      <c r="AX742" s="18">
        <v>24493</v>
      </c>
      <c r="AY742" s="18">
        <v>1553</v>
      </c>
      <c r="AZ742" s="18">
        <v>36836</v>
      </c>
      <c r="BA742" s="18">
        <v>36827</v>
      </c>
      <c r="BB742" s="18">
        <v>18389</v>
      </c>
      <c r="BC742" s="18">
        <v>36941</v>
      </c>
      <c r="BD742" s="18">
        <v>10603</v>
      </c>
      <c r="BE742" s="18">
        <v>3809</v>
      </c>
      <c r="BF742" s="18">
        <v>1364</v>
      </c>
      <c r="BG742" s="18">
        <v>1786</v>
      </c>
      <c r="BH742" s="18">
        <v>1393</v>
      </c>
      <c r="BI742" s="18">
        <v>37822</v>
      </c>
      <c r="BJ742" s="18">
        <v>22442</v>
      </c>
      <c r="BK742" s="18">
        <v>7138</v>
      </c>
      <c r="BL742" s="18">
        <v>47777</v>
      </c>
      <c r="BM742" s="18">
        <v>4706</v>
      </c>
      <c r="BN742" s="18">
        <v>19698</v>
      </c>
      <c r="BO742" s="18">
        <v>1742</v>
      </c>
      <c r="BP742" s="18">
        <v>22788</v>
      </c>
      <c r="BQ742" s="18">
        <v>10484</v>
      </c>
      <c r="BR742" s="18">
        <v>5794</v>
      </c>
      <c r="BS742" s="18">
        <v>54278</v>
      </c>
      <c r="BT742" s="18">
        <v>16253</v>
      </c>
      <c r="BU742" s="18">
        <v>13014</v>
      </c>
      <c r="BV742" s="18">
        <v>39727</v>
      </c>
      <c r="BW742" s="18">
        <v>30954</v>
      </c>
      <c r="BX742" s="18">
        <v>33118</v>
      </c>
      <c r="BY742" s="18">
        <v>7024</v>
      </c>
      <c r="BZ742" s="18">
        <v>11519</v>
      </c>
      <c r="CA742" s="18">
        <v>37031</v>
      </c>
      <c r="CB742" s="18">
        <v>23850</v>
      </c>
      <c r="CC742" s="18">
        <v>3046</v>
      </c>
      <c r="CD742" s="18">
        <v>4754</v>
      </c>
      <c r="CE742" s="18">
        <v>3086</v>
      </c>
      <c r="CF742" s="18">
        <v>35269</v>
      </c>
      <c r="CG742" s="18">
        <v>71354</v>
      </c>
      <c r="CH742" s="18">
        <v>5559</v>
      </c>
      <c r="CI742" s="18">
        <v>12953</v>
      </c>
      <c r="CJ742" s="18">
        <v>865</v>
      </c>
      <c r="CK742" s="18">
        <v>8514</v>
      </c>
      <c r="CL742" s="18">
        <v>10185</v>
      </c>
      <c r="CM742" s="18">
        <v>10763</v>
      </c>
      <c r="CN742" s="18">
        <v>2710</v>
      </c>
      <c r="CO742" s="18">
        <v>23889</v>
      </c>
      <c r="CP742" s="18">
        <v>55972</v>
      </c>
      <c r="CQ742" s="18">
        <v>21488</v>
      </c>
      <c r="CR742" s="18">
        <v>8001</v>
      </c>
      <c r="CS742" s="18">
        <v>5775</v>
      </c>
      <c r="CT742" s="18">
        <v>1360</v>
      </c>
      <c r="CU742" s="18">
        <v>16096</v>
      </c>
      <c r="CV742" s="18">
        <v>12371</v>
      </c>
      <c r="CW742" s="18">
        <v>1553</v>
      </c>
      <c r="CX742" s="18">
        <v>28700</v>
      </c>
      <c r="CY742" s="18">
        <v>5021</v>
      </c>
      <c r="CZ742" s="18">
        <v>17249</v>
      </c>
      <c r="DA742" s="18">
        <v>12398</v>
      </c>
      <c r="DB742" s="18">
        <v>1103</v>
      </c>
      <c r="DC742" s="18">
        <v>3424</v>
      </c>
      <c r="DD742" s="18">
        <v>18322</v>
      </c>
      <c r="DE742" s="18">
        <v>1124</v>
      </c>
      <c r="DF742" s="18">
        <v>22432</v>
      </c>
      <c r="DG742" s="18">
        <v>9462</v>
      </c>
      <c r="DH742" s="18">
        <v>913</v>
      </c>
      <c r="DI742" s="18">
        <v>5578</v>
      </c>
      <c r="DJ742" s="18">
        <v>4866</v>
      </c>
      <c r="DK742" s="18">
        <v>44869</v>
      </c>
      <c r="DL742" s="18">
        <v>82713</v>
      </c>
      <c r="DM742" s="18">
        <v>2455</v>
      </c>
      <c r="DN742" s="18">
        <v>33696</v>
      </c>
      <c r="DO742" s="18">
        <v>38738</v>
      </c>
      <c r="DP742" s="18">
        <v>5030</v>
      </c>
      <c r="DQ742" s="18">
        <v>20723</v>
      </c>
      <c r="DR742" s="18">
        <v>11445</v>
      </c>
      <c r="DS742" s="18">
        <v>7047</v>
      </c>
      <c r="DT742" s="18">
        <v>24177</v>
      </c>
      <c r="DU742" s="18">
        <v>35384</v>
      </c>
      <c r="DV742" s="18">
        <v>1720</v>
      </c>
      <c r="DW742" s="18">
        <v>24915</v>
      </c>
      <c r="DX742" s="18">
        <v>8539</v>
      </c>
      <c r="DY742" s="18">
        <v>5003</v>
      </c>
      <c r="DZ742" s="18">
        <v>156029</v>
      </c>
      <c r="EA742" s="18">
        <v>19320</v>
      </c>
      <c r="EB742" s="18">
        <v>23691</v>
      </c>
      <c r="EC742" s="18">
        <v>1693</v>
      </c>
      <c r="ED742" s="18">
        <v>51681</v>
      </c>
      <c r="EE742" s="18">
        <v>3625</v>
      </c>
      <c r="EF742" s="18">
        <v>2311</v>
      </c>
      <c r="EG742" s="18">
        <v>65660</v>
      </c>
      <c r="EH742" s="18">
        <v>1563</v>
      </c>
      <c r="EI742" s="18">
        <v>8109</v>
      </c>
      <c r="EJ742" s="18">
        <v>12765</v>
      </c>
      <c r="EK742" s="18">
        <v>3545</v>
      </c>
      <c r="EL742" s="18">
        <v>18479</v>
      </c>
      <c r="EM742" s="18">
        <v>24588</v>
      </c>
      <c r="EN742" s="18">
        <v>26268</v>
      </c>
      <c r="EO742" s="18">
        <v>43746</v>
      </c>
      <c r="EP742" s="18">
        <v>7969</v>
      </c>
      <c r="EQ742" s="18">
        <v>25690</v>
      </c>
      <c r="ER742" s="18">
        <v>3049</v>
      </c>
      <c r="ES742" s="18">
        <v>2384</v>
      </c>
      <c r="ET742" s="18">
        <v>1370</v>
      </c>
      <c r="EU742" s="18">
        <v>15020</v>
      </c>
      <c r="EV742" s="18">
        <v>3789</v>
      </c>
      <c r="EW742" s="18">
        <v>22675</v>
      </c>
      <c r="EX742" s="18">
        <v>30702</v>
      </c>
      <c r="EY742" s="18">
        <v>11060</v>
      </c>
      <c r="EZ742" s="18">
        <v>19836</v>
      </c>
      <c r="FA742" s="18">
        <v>41668</v>
      </c>
      <c r="FB742" s="18">
        <v>2566</v>
      </c>
      <c r="FC742" s="18">
        <v>1954</v>
      </c>
      <c r="FD742" s="18">
        <v>8961</v>
      </c>
      <c r="FE742" s="18">
        <v>19244</v>
      </c>
      <c r="FF742" s="18">
        <v>52591</v>
      </c>
      <c r="FG742" s="18">
        <v>9720</v>
      </c>
      <c r="FH742" s="18">
        <v>18802</v>
      </c>
      <c r="FI742" s="18">
        <v>5763</v>
      </c>
      <c r="FJ742" s="18">
        <v>2844</v>
      </c>
      <c r="FK742" s="18">
        <v>14971</v>
      </c>
      <c r="FL742" s="18">
        <v>12246</v>
      </c>
      <c r="FM742" s="18">
        <v>3478</v>
      </c>
      <c r="FN742" s="18">
        <v>1560</v>
      </c>
    </row>
    <row r="743" spans="1:170">
      <c r="A743" s="18">
        <v>2016</v>
      </c>
      <c r="B743" s="18">
        <v>1929</v>
      </c>
      <c r="C743" s="18">
        <v>8453</v>
      </c>
      <c r="D743" s="18">
        <v>10342</v>
      </c>
      <c r="E743" s="18">
        <v>75876</v>
      </c>
      <c r="F743" s="18">
        <v>18875</v>
      </c>
      <c r="G743" s="18">
        <v>10080</v>
      </c>
      <c r="H743" s="18">
        <v>48845</v>
      </c>
      <c r="I743" s="18">
        <v>41445</v>
      </c>
      <c r="J743" s="18">
        <v>16645</v>
      </c>
      <c r="K743" s="18">
        <v>665</v>
      </c>
      <c r="L743" s="18">
        <v>38766</v>
      </c>
      <c r="M743" s="18">
        <v>2080</v>
      </c>
      <c r="N743" s="18">
        <v>1483</v>
      </c>
      <c r="O743" s="18">
        <v>3604</v>
      </c>
      <c r="P743" s="18">
        <v>17037</v>
      </c>
      <c r="Q743" s="18">
        <v>41078</v>
      </c>
      <c r="R743" s="18">
        <v>9746</v>
      </c>
      <c r="S743" s="18">
        <v>17628</v>
      </c>
      <c r="T743" s="18">
        <v>6355</v>
      </c>
      <c r="U743" s="18">
        <v>13873</v>
      </c>
      <c r="V743" s="18">
        <v>12003</v>
      </c>
      <c r="W743" s="18">
        <v>15198</v>
      </c>
      <c r="X743" s="18">
        <v>589</v>
      </c>
      <c r="Y743" s="18">
        <v>43745</v>
      </c>
      <c r="Z743" s="18">
        <v>59662</v>
      </c>
      <c r="AA743" s="18">
        <v>21696</v>
      </c>
      <c r="AB743" s="18">
        <v>12569</v>
      </c>
      <c r="AC743" s="18">
        <v>3395</v>
      </c>
      <c r="AD743" s="18">
        <v>2828</v>
      </c>
      <c r="AE743" s="18">
        <v>836</v>
      </c>
      <c r="AF743" s="18">
        <v>5974</v>
      </c>
      <c r="AG743" s="18">
        <v>13326</v>
      </c>
      <c r="AH743" s="18">
        <v>1702</v>
      </c>
      <c r="AI743" s="18">
        <v>6418</v>
      </c>
      <c r="AJ743" s="18">
        <v>14098</v>
      </c>
      <c r="AK743" s="18">
        <v>27738</v>
      </c>
      <c r="AM743" s="18">
        <v>25577</v>
      </c>
      <c r="AN743" s="18">
        <v>28823</v>
      </c>
      <c r="AO743" s="18">
        <v>44689</v>
      </c>
      <c r="AP743" s="18">
        <v>3064</v>
      </c>
      <c r="AQ743" s="18">
        <v>9550</v>
      </c>
      <c r="AR743" s="18">
        <v>44836</v>
      </c>
      <c r="AS743" s="18">
        <v>14489</v>
      </c>
      <c r="AT743" s="18">
        <v>14331</v>
      </c>
      <c r="AU743" s="18">
        <v>10527</v>
      </c>
      <c r="AV743" s="18">
        <v>11351</v>
      </c>
      <c r="AW743" s="18">
        <v>30110</v>
      </c>
      <c r="AX743" s="18">
        <v>24857</v>
      </c>
      <c r="AY743" s="18">
        <v>1635</v>
      </c>
      <c r="AZ743" s="18">
        <v>37239</v>
      </c>
      <c r="BA743" s="18">
        <v>37124</v>
      </c>
      <c r="BB743" s="18">
        <v>18413</v>
      </c>
      <c r="BC743" s="18">
        <v>37334</v>
      </c>
      <c r="BD743" s="18">
        <v>10899</v>
      </c>
      <c r="BE743" s="18">
        <v>3878</v>
      </c>
      <c r="BF743" s="18">
        <v>1417</v>
      </c>
      <c r="BG743" s="18">
        <v>1788</v>
      </c>
      <c r="BH743" s="18">
        <v>1436</v>
      </c>
      <c r="BI743" s="18">
        <v>33317</v>
      </c>
      <c r="BJ743" s="18">
        <v>22574</v>
      </c>
      <c r="BK743" s="18">
        <v>7221</v>
      </c>
      <c r="BL743" s="18">
        <v>48330</v>
      </c>
      <c r="BM743" s="18">
        <v>4796</v>
      </c>
      <c r="BN743" s="18">
        <v>20376</v>
      </c>
      <c r="BO743" s="18">
        <v>1728</v>
      </c>
      <c r="BP743" s="18">
        <v>23279</v>
      </c>
      <c r="BQ743" s="18">
        <v>10911</v>
      </c>
      <c r="BR743" s="18">
        <v>6125</v>
      </c>
      <c r="BS743" s="18">
        <v>56597</v>
      </c>
      <c r="BT743" s="18">
        <v>16783</v>
      </c>
      <c r="BU743" s="18">
        <v>13898</v>
      </c>
      <c r="BV743" s="18">
        <v>42085</v>
      </c>
      <c r="BW743" s="18">
        <v>31701</v>
      </c>
      <c r="BX743" s="18">
        <v>33419</v>
      </c>
      <c r="BY743" s="18">
        <v>7084</v>
      </c>
      <c r="BZ743" s="18">
        <v>11529</v>
      </c>
      <c r="CA743" s="18">
        <v>37465</v>
      </c>
      <c r="CB743" s="18">
        <v>23842</v>
      </c>
      <c r="CC743" s="18">
        <v>3169</v>
      </c>
      <c r="CD743" s="18">
        <v>4879</v>
      </c>
      <c r="CE743" s="18">
        <v>3251</v>
      </c>
      <c r="CF743" s="18">
        <v>36103</v>
      </c>
      <c r="CG743" s="18">
        <v>71010</v>
      </c>
      <c r="CH743" s="18">
        <v>5859</v>
      </c>
      <c r="CI743" s="18">
        <v>12972</v>
      </c>
      <c r="CJ743" s="18">
        <v>829</v>
      </c>
      <c r="CK743" s="18">
        <v>8096</v>
      </c>
      <c r="CL743" s="18">
        <v>10233</v>
      </c>
      <c r="CM743" s="18">
        <v>11149</v>
      </c>
      <c r="CN743" s="18">
        <v>2767</v>
      </c>
      <c r="CO743" s="18">
        <v>24743</v>
      </c>
      <c r="CP743" s="18">
        <v>57006</v>
      </c>
      <c r="CQ743" s="18">
        <v>22092</v>
      </c>
      <c r="CR743" s="18">
        <v>8039</v>
      </c>
      <c r="CS743" s="18">
        <v>6068</v>
      </c>
      <c r="CT743" s="18">
        <v>1381</v>
      </c>
      <c r="CU743" s="18">
        <v>16133</v>
      </c>
      <c r="CV743" s="18">
        <v>12644</v>
      </c>
      <c r="CW743" s="18">
        <v>1594</v>
      </c>
      <c r="CX743" s="18">
        <v>29817</v>
      </c>
      <c r="CY743" s="18">
        <v>5284</v>
      </c>
      <c r="CZ743" s="18">
        <v>17741</v>
      </c>
      <c r="DA743" s="18">
        <v>12360</v>
      </c>
      <c r="DB743" s="18">
        <v>1113</v>
      </c>
      <c r="DC743" s="18">
        <v>3407</v>
      </c>
      <c r="DD743" s="18">
        <v>18918</v>
      </c>
      <c r="DE743" s="18">
        <v>1112</v>
      </c>
      <c r="DF743" s="18">
        <v>23053</v>
      </c>
      <c r="DG743" s="18">
        <v>9376</v>
      </c>
      <c r="DH743" s="18">
        <v>925</v>
      </c>
      <c r="DI743" s="18">
        <v>5360</v>
      </c>
      <c r="DJ743" s="18">
        <v>5045</v>
      </c>
      <c r="DK743" s="18">
        <v>45600</v>
      </c>
      <c r="DL743" s="18">
        <v>82814</v>
      </c>
      <c r="DM743" s="18">
        <v>2435</v>
      </c>
      <c r="DN743" s="18">
        <v>34295</v>
      </c>
      <c r="DO743" s="18">
        <v>38515</v>
      </c>
      <c r="DP743" s="18">
        <v>5223</v>
      </c>
      <c r="DQ743" s="18">
        <v>21449</v>
      </c>
      <c r="DR743" s="18">
        <v>11776</v>
      </c>
      <c r="DS743" s="18">
        <v>7410</v>
      </c>
      <c r="DT743" s="18">
        <v>24838</v>
      </c>
      <c r="DU743" s="18">
        <v>35082</v>
      </c>
      <c r="DW743" s="18">
        <v>25346</v>
      </c>
      <c r="DX743" s="18">
        <v>8786</v>
      </c>
      <c r="DZ743" s="18">
        <v>156299</v>
      </c>
      <c r="EA743" s="18">
        <v>17782</v>
      </c>
      <c r="EB743" s="18">
        <v>23635</v>
      </c>
      <c r="EC743" s="18">
        <v>1758</v>
      </c>
      <c r="ED743" s="18">
        <v>51397</v>
      </c>
      <c r="EE743" s="18">
        <v>3651</v>
      </c>
      <c r="EF743" s="18">
        <v>2403</v>
      </c>
      <c r="EG743" s="18">
        <v>65729</v>
      </c>
      <c r="EH743" s="18">
        <v>1619</v>
      </c>
      <c r="EI743" s="18">
        <v>8280</v>
      </c>
      <c r="EJ743" s="18">
        <v>13184</v>
      </c>
      <c r="EK743" s="18">
        <v>3624</v>
      </c>
      <c r="EL743" s="18">
        <v>18635</v>
      </c>
      <c r="EM743" s="18">
        <v>25364</v>
      </c>
      <c r="EN743" s="18">
        <v>26908</v>
      </c>
      <c r="EO743" s="18">
        <v>44659</v>
      </c>
      <c r="EP743" s="18">
        <v>7881</v>
      </c>
      <c r="EQ743" s="18">
        <v>26624</v>
      </c>
      <c r="ER743" s="18">
        <v>3091</v>
      </c>
      <c r="ES743" s="18">
        <v>2189</v>
      </c>
      <c r="ET743" s="18">
        <v>1400</v>
      </c>
      <c r="EU743" s="18">
        <v>15454</v>
      </c>
      <c r="EV743" s="18">
        <v>3991</v>
      </c>
      <c r="EW743" s="18">
        <v>23813</v>
      </c>
      <c r="EX743" s="18">
        <v>29178</v>
      </c>
      <c r="EY743" s="18">
        <v>11073</v>
      </c>
      <c r="EZ743" s="18">
        <v>17906</v>
      </c>
      <c r="FA743" s="18">
        <v>42165</v>
      </c>
      <c r="FB743" s="18">
        <v>2660</v>
      </c>
      <c r="FC743" s="18">
        <v>1980</v>
      </c>
      <c r="FD743" s="18">
        <v>9214</v>
      </c>
      <c r="FE743" s="18">
        <v>19468</v>
      </c>
      <c r="FF743" s="18">
        <v>53015</v>
      </c>
      <c r="FG743" s="18">
        <v>10381</v>
      </c>
      <c r="FH743" s="18">
        <v>15219</v>
      </c>
      <c r="FI743" s="18">
        <v>6062</v>
      </c>
      <c r="FJ743" s="18">
        <v>2506</v>
      </c>
      <c r="FK743" s="18">
        <v>15416</v>
      </c>
      <c r="FL743" s="18">
        <v>12139</v>
      </c>
      <c r="FM743" s="18">
        <v>3479</v>
      </c>
      <c r="FN743" s="18">
        <v>1534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8524-FD04-4692-AA64-00144D18A453}">
  <sheetPr codeName="Sheet19"/>
  <dimension ref="A1:FN743"/>
  <sheetViews>
    <sheetView workbookViewId="0">
      <pane xSplit="1" ySplit="2" topLeftCell="AH722" activePane="bottomRight" state="frozen"/>
      <selection pane="topRight" activeCell="B1" sqref="B1"/>
      <selection pane="bottomLeft" activeCell="A3" sqref="A3"/>
      <selection pane="bottomRight" activeCell="AW743" sqref="AW743"/>
    </sheetView>
  </sheetViews>
  <sheetFormatPr defaultColWidth="8.73046875" defaultRowHeight="14.25"/>
  <cols>
    <col min="1" max="16384" width="8.73046875" style="18"/>
  </cols>
  <sheetData>
    <row r="1" spans="1:170">
      <c r="A1" s="19" t="s">
        <v>651</v>
      </c>
      <c r="B1" s="18" t="s">
        <v>263</v>
      </c>
      <c r="C1" s="18" t="s">
        <v>289</v>
      </c>
      <c r="D1" s="18" t="s">
        <v>363</v>
      </c>
      <c r="E1" s="18" t="s">
        <v>364</v>
      </c>
      <c r="F1" s="18" t="s">
        <v>365</v>
      </c>
      <c r="G1" s="18" t="s">
        <v>366</v>
      </c>
      <c r="H1" s="18" t="s">
        <v>367</v>
      </c>
      <c r="I1" s="18" t="s">
        <v>368</v>
      </c>
      <c r="J1" s="18" t="s">
        <v>369</v>
      </c>
      <c r="K1" s="18" t="s">
        <v>293</v>
      </c>
      <c r="L1" s="18" t="s">
        <v>370</v>
      </c>
      <c r="M1" s="18" t="s">
        <v>371</v>
      </c>
      <c r="N1" s="18" t="s">
        <v>292</v>
      </c>
      <c r="O1" s="18" t="s">
        <v>254</v>
      </c>
      <c r="P1" s="18" t="s">
        <v>372</v>
      </c>
      <c r="Q1" s="18" t="s">
        <v>373</v>
      </c>
      <c r="R1" s="18" t="s">
        <v>374</v>
      </c>
      <c r="S1" s="18" t="s">
        <v>375</v>
      </c>
      <c r="T1" s="18" t="s">
        <v>376</v>
      </c>
      <c r="U1" s="18" t="s">
        <v>125</v>
      </c>
      <c r="V1" s="18" t="s">
        <v>377</v>
      </c>
      <c r="W1" s="18" t="s">
        <v>291</v>
      </c>
      <c r="X1" s="18" t="s">
        <v>378</v>
      </c>
      <c r="Y1" s="18" t="s">
        <v>121</v>
      </c>
      <c r="Z1" s="18" t="s">
        <v>379</v>
      </c>
      <c r="AA1" s="18" t="s">
        <v>380</v>
      </c>
      <c r="AB1" s="18" t="s">
        <v>381</v>
      </c>
      <c r="AC1" s="18" t="s">
        <v>300</v>
      </c>
      <c r="AD1" s="18" t="s">
        <v>382</v>
      </c>
      <c r="AE1" s="18" t="s">
        <v>383</v>
      </c>
      <c r="AF1" s="18" t="s">
        <v>384</v>
      </c>
      <c r="AG1" s="18" t="s">
        <v>385</v>
      </c>
      <c r="AH1" s="18" t="s">
        <v>386</v>
      </c>
      <c r="AI1" s="18" t="s">
        <v>387</v>
      </c>
      <c r="AJ1" s="18" t="s">
        <v>229</v>
      </c>
      <c r="AK1" s="18" t="s">
        <v>388</v>
      </c>
      <c r="AL1" s="18" t="s">
        <v>230</v>
      </c>
      <c r="AM1" s="18" t="s">
        <v>389</v>
      </c>
      <c r="AN1" s="18" t="s">
        <v>390</v>
      </c>
      <c r="AO1" s="18" t="s">
        <v>391</v>
      </c>
      <c r="AP1" s="18" t="s">
        <v>301</v>
      </c>
      <c r="AQ1" s="18" t="s">
        <v>392</v>
      </c>
      <c r="AR1" s="18" t="s">
        <v>393</v>
      </c>
      <c r="AS1" s="18" t="s">
        <v>394</v>
      </c>
      <c r="AT1" s="18" t="s">
        <v>395</v>
      </c>
      <c r="AU1" s="18" t="s">
        <v>396</v>
      </c>
      <c r="AV1" s="18" t="s">
        <v>397</v>
      </c>
      <c r="AW1" s="18" t="s">
        <v>398</v>
      </c>
      <c r="AX1" s="18" t="s">
        <v>399</v>
      </c>
      <c r="AY1" s="18" t="s">
        <v>400</v>
      </c>
      <c r="AZ1" s="18" t="s">
        <v>401</v>
      </c>
      <c r="BA1" s="18" t="s">
        <v>168</v>
      </c>
      <c r="BB1" s="18" t="s">
        <v>305</v>
      </c>
      <c r="BC1" s="18" t="s">
        <v>402</v>
      </c>
      <c r="BD1" s="18" t="s">
        <v>403</v>
      </c>
      <c r="BE1" s="18" t="s">
        <v>307</v>
      </c>
      <c r="BF1" s="18" t="s">
        <v>404</v>
      </c>
      <c r="BG1" s="18" t="s">
        <v>405</v>
      </c>
      <c r="BH1" s="18" t="s">
        <v>406</v>
      </c>
      <c r="BI1" s="18" t="s">
        <v>407</v>
      </c>
      <c r="BJ1" s="18" t="s">
        <v>408</v>
      </c>
      <c r="BK1" s="18" t="s">
        <v>234</v>
      </c>
      <c r="BL1" s="18" t="s">
        <v>409</v>
      </c>
      <c r="BM1" s="18" t="s">
        <v>236</v>
      </c>
      <c r="BN1" s="18" t="s">
        <v>410</v>
      </c>
      <c r="BO1" s="18" t="s">
        <v>411</v>
      </c>
      <c r="BP1" s="18" t="s">
        <v>412</v>
      </c>
      <c r="BQ1" s="18" t="s">
        <v>413</v>
      </c>
      <c r="BR1" s="18" t="s">
        <v>138</v>
      </c>
      <c r="BS1" s="18" t="s">
        <v>414</v>
      </c>
      <c r="BT1" s="18" t="s">
        <v>415</v>
      </c>
      <c r="BU1" s="18" t="s">
        <v>416</v>
      </c>
      <c r="BV1" s="18" t="s">
        <v>417</v>
      </c>
      <c r="BW1" s="18" t="s">
        <v>418</v>
      </c>
      <c r="BX1" s="18" t="s">
        <v>419</v>
      </c>
      <c r="BY1" s="18" t="s">
        <v>420</v>
      </c>
      <c r="BZ1" s="18" t="s">
        <v>421</v>
      </c>
      <c r="CA1" s="18" t="s">
        <v>143</v>
      </c>
      <c r="CB1" s="18" t="s">
        <v>208</v>
      </c>
      <c r="CC1" s="18" t="s">
        <v>310</v>
      </c>
      <c r="CD1" s="18" t="s">
        <v>422</v>
      </c>
      <c r="CE1" s="18" t="s">
        <v>423</v>
      </c>
      <c r="CF1" s="18" t="s">
        <v>424</v>
      </c>
      <c r="CG1" s="18" t="s">
        <v>425</v>
      </c>
      <c r="CH1" s="18" t="s">
        <v>426</v>
      </c>
      <c r="CI1" s="18" t="s">
        <v>427</v>
      </c>
      <c r="CJ1" s="18" t="s">
        <v>312</v>
      </c>
      <c r="CK1" s="18" t="s">
        <v>428</v>
      </c>
      <c r="CL1" s="18" t="s">
        <v>429</v>
      </c>
      <c r="CM1" s="18" t="s">
        <v>261</v>
      </c>
      <c r="CN1" s="18" t="s">
        <v>311</v>
      </c>
      <c r="CO1" s="18" t="s">
        <v>430</v>
      </c>
      <c r="CP1" s="18" t="s">
        <v>431</v>
      </c>
      <c r="CQ1" s="18" t="s">
        <v>432</v>
      </c>
      <c r="CR1" s="18" t="s">
        <v>433</v>
      </c>
      <c r="CS1" s="18" t="s">
        <v>434</v>
      </c>
      <c r="CT1" s="18" t="s">
        <v>314</v>
      </c>
      <c r="CU1" s="18" t="s">
        <v>123</v>
      </c>
      <c r="CV1" s="18" t="s">
        <v>435</v>
      </c>
      <c r="CW1" s="18" t="s">
        <v>316</v>
      </c>
      <c r="CX1" s="18" t="s">
        <v>436</v>
      </c>
      <c r="CY1" s="18" t="s">
        <v>437</v>
      </c>
      <c r="CZ1" s="18" t="s">
        <v>354</v>
      </c>
      <c r="DA1" s="18" t="s">
        <v>438</v>
      </c>
      <c r="DB1" s="18" t="s">
        <v>320</v>
      </c>
      <c r="DC1" s="18" t="s">
        <v>439</v>
      </c>
      <c r="DD1" s="18" t="s">
        <v>440</v>
      </c>
      <c r="DE1" s="18" t="s">
        <v>315</v>
      </c>
      <c r="DF1" s="18" t="s">
        <v>441</v>
      </c>
      <c r="DG1" s="18" t="s">
        <v>442</v>
      </c>
      <c r="DH1" s="18" t="s">
        <v>322</v>
      </c>
      <c r="DI1" s="18" t="s">
        <v>323</v>
      </c>
      <c r="DJ1" s="18" t="s">
        <v>238</v>
      </c>
      <c r="DK1" s="18" t="s">
        <v>443</v>
      </c>
      <c r="DL1" s="18" t="s">
        <v>444</v>
      </c>
      <c r="DM1" s="18" t="s">
        <v>445</v>
      </c>
      <c r="DN1" s="18" t="s">
        <v>446</v>
      </c>
      <c r="DO1" s="18" t="s">
        <v>278</v>
      </c>
      <c r="DP1" s="18" t="s">
        <v>259</v>
      </c>
      <c r="DQ1" s="18" t="s">
        <v>239</v>
      </c>
      <c r="DR1" s="18" t="s">
        <v>447</v>
      </c>
      <c r="DS1" s="18" t="s">
        <v>250</v>
      </c>
      <c r="DT1" s="18" t="s">
        <v>448</v>
      </c>
      <c r="DU1" s="18" t="s">
        <v>449</v>
      </c>
      <c r="DV1" s="18" t="s">
        <v>450</v>
      </c>
      <c r="DW1" s="18" t="s">
        <v>451</v>
      </c>
      <c r="DX1" s="18" t="s">
        <v>240</v>
      </c>
      <c r="DY1" s="18" t="s">
        <v>452</v>
      </c>
      <c r="DZ1" s="18" t="s">
        <v>279</v>
      </c>
      <c r="EA1" s="18" t="s">
        <v>453</v>
      </c>
      <c r="EB1" s="18" t="s">
        <v>454</v>
      </c>
      <c r="EC1" s="18" t="s">
        <v>324</v>
      </c>
      <c r="ED1" s="18" t="s">
        <v>455</v>
      </c>
      <c r="EE1" s="18" t="s">
        <v>456</v>
      </c>
      <c r="EF1" s="18" t="s">
        <v>457</v>
      </c>
      <c r="EG1" s="18" t="s">
        <v>458</v>
      </c>
      <c r="EH1" s="18" t="s">
        <v>328</v>
      </c>
      <c r="EI1" s="18" t="s">
        <v>233</v>
      </c>
      <c r="EJ1" s="18" t="s">
        <v>355</v>
      </c>
      <c r="EK1" s="18" t="s">
        <v>459</v>
      </c>
      <c r="EL1" s="18" t="s">
        <v>460</v>
      </c>
      <c r="EM1" s="18" t="s">
        <v>461</v>
      </c>
      <c r="EN1" s="18" t="s">
        <v>462</v>
      </c>
      <c r="EO1" s="18" t="s">
        <v>463</v>
      </c>
      <c r="EP1" s="18" t="s">
        <v>332</v>
      </c>
      <c r="EQ1" s="18" t="s">
        <v>327</v>
      </c>
      <c r="ER1" s="18" t="s">
        <v>464</v>
      </c>
      <c r="ES1" s="18" t="s">
        <v>465</v>
      </c>
      <c r="ET1" s="18" t="s">
        <v>334</v>
      </c>
      <c r="EU1" s="18" t="s">
        <v>466</v>
      </c>
      <c r="EV1" s="18" t="s">
        <v>467</v>
      </c>
      <c r="EW1" s="18" t="s">
        <v>468</v>
      </c>
      <c r="EX1" s="18" t="s">
        <v>469</v>
      </c>
      <c r="EY1" s="18" t="s">
        <v>470</v>
      </c>
      <c r="EZ1" s="18" t="s">
        <v>133</v>
      </c>
      <c r="FA1" s="18" t="s">
        <v>471</v>
      </c>
      <c r="FB1" s="18" t="s">
        <v>472</v>
      </c>
      <c r="FC1" s="18" t="s">
        <v>473</v>
      </c>
      <c r="FD1" s="18" t="s">
        <v>474</v>
      </c>
      <c r="FE1" s="18" t="s">
        <v>225</v>
      </c>
      <c r="FF1" s="18" t="s">
        <v>475</v>
      </c>
      <c r="FG1" s="18" t="s">
        <v>476</v>
      </c>
      <c r="FH1" s="18" t="s">
        <v>477</v>
      </c>
      <c r="FI1" s="18" t="s">
        <v>478</v>
      </c>
      <c r="FJ1" s="18" t="s">
        <v>479</v>
      </c>
      <c r="FK1" s="18" t="s">
        <v>480</v>
      </c>
      <c r="FL1" s="18" t="s">
        <v>130</v>
      </c>
      <c r="FM1" s="18" t="s">
        <v>481</v>
      </c>
      <c r="FN1" s="18" t="s">
        <v>339</v>
      </c>
    </row>
    <row r="2" spans="1:170">
      <c r="A2" s="18" t="s">
        <v>482</v>
      </c>
      <c r="B2" s="18" t="s">
        <v>483</v>
      </c>
      <c r="C2" s="18" t="s">
        <v>484</v>
      </c>
      <c r="D2" s="18" t="s">
        <v>485</v>
      </c>
      <c r="E2" s="18" t="s">
        <v>486</v>
      </c>
      <c r="F2" s="18" t="s">
        <v>487</v>
      </c>
      <c r="G2" s="18" t="s">
        <v>488</v>
      </c>
      <c r="H2" s="18" t="s">
        <v>489</v>
      </c>
      <c r="I2" s="18" t="s">
        <v>490</v>
      </c>
      <c r="J2" s="18" t="s">
        <v>491</v>
      </c>
      <c r="K2" s="18" t="s">
        <v>492</v>
      </c>
      <c r="L2" s="18" t="s">
        <v>493</v>
      </c>
      <c r="M2" s="18" t="s">
        <v>494</v>
      </c>
      <c r="N2" s="18" t="s">
        <v>495</v>
      </c>
      <c r="O2" s="18" t="s">
        <v>496</v>
      </c>
      <c r="P2" s="18" t="s">
        <v>497</v>
      </c>
      <c r="Q2" s="18" t="s">
        <v>498</v>
      </c>
      <c r="R2" s="18" t="s">
        <v>499</v>
      </c>
      <c r="S2" s="18" t="s">
        <v>500</v>
      </c>
      <c r="T2" s="18" t="s">
        <v>501</v>
      </c>
      <c r="U2" s="18" t="s">
        <v>502</v>
      </c>
      <c r="V2" s="18" t="s">
        <v>503</v>
      </c>
      <c r="W2" s="18" t="s">
        <v>504</v>
      </c>
      <c r="X2" s="18" t="s">
        <v>505</v>
      </c>
      <c r="Y2" s="18" t="s">
        <v>506</v>
      </c>
      <c r="Z2" s="18" t="s">
        <v>507</v>
      </c>
      <c r="AA2" s="18" t="s">
        <v>508</v>
      </c>
      <c r="AB2" s="18" t="s">
        <v>509</v>
      </c>
      <c r="AC2" s="18" t="s">
        <v>510</v>
      </c>
      <c r="AD2" s="18" t="s">
        <v>511</v>
      </c>
      <c r="AE2" s="18" t="s">
        <v>512</v>
      </c>
      <c r="AF2" s="18" t="s">
        <v>513</v>
      </c>
      <c r="AG2" s="18" t="s">
        <v>514</v>
      </c>
      <c r="AH2" s="18" t="s">
        <v>515</v>
      </c>
      <c r="AI2" s="18" t="s">
        <v>516</v>
      </c>
      <c r="AJ2" s="18" t="s">
        <v>517</v>
      </c>
      <c r="AK2" s="18" t="s">
        <v>518</v>
      </c>
      <c r="AL2" s="18" t="s">
        <v>519</v>
      </c>
      <c r="AM2" s="18" t="s">
        <v>520</v>
      </c>
      <c r="AN2" s="18" t="s">
        <v>521</v>
      </c>
      <c r="AO2" s="18" t="s">
        <v>522</v>
      </c>
      <c r="AP2" s="18" t="s">
        <v>523</v>
      </c>
      <c r="AQ2" s="18" t="s">
        <v>524</v>
      </c>
      <c r="AR2" s="18" t="s">
        <v>525</v>
      </c>
      <c r="AS2" s="18" t="s">
        <v>526</v>
      </c>
      <c r="AT2" s="18" t="s">
        <v>527</v>
      </c>
      <c r="AU2" s="18" t="s">
        <v>528</v>
      </c>
      <c r="AV2" s="18" t="s">
        <v>529</v>
      </c>
      <c r="AW2" s="18" t="s">
        <v>530</v>
      </c>
      <c r="AX2" s="18" t="s">
        <v>531</v>
      </c>
      <c r="AY2" s="18" t="s">
        <v>532</v>
      </c>
      <c r="AZ2" s="18" t="s">
        <v>533</v>
      </c>
      <c r="BA2" s="18" t="s">
        <v>534</v>
      </c>
      <c r="BB2" s="18" t="s">
        <v>535</v>
      </c>
      <c r="BC2" s="18" t="s">
        <v>536</v>
      </c>
      <c r="BD2" s="18" t="s">
        <v>537</v>
      </c>
      <c r="BE2" s="18" t="s">
        <v>538</v>
      </c>
      <c r="BF2" s="18" t="s">
        <v>539</v>
      </c>
      <c r="BG2" s="18" t="s">
        <v>540</v>
      </c>
      <c r="BH2" s="18" t="s">
        <v>541</v>
      </c>
      <c r="BI2" s="18" t="s">
        <v>542</v>
      </c>
      <c r="BJ2" s="18" t="s">
        <v>543</v>
      </c>
      <c r="BK2" s="18" t="s">
        <v>544</v>
      </c>
      <c r="BL2" s="18" t="s">
        <v>545</v>
      </c>
      <c r="BM2" s="18" t="s">
        <v>546</v>
      </c>
      <c r="BN2" s="18" t="s">
        <v>547</v>
      </c>
      <c r="BO2" s="18" t="s">
        <v>548</v>
      </c>
      <c r="BP2" s="18" t="s">
        <v>549</v>
      </c>
      <c r="BQ2" s="18" t="s">
        <v>550</v>
      </c>
      <c r="BR2" s="18" t="s">
        <v>551</v>
      </c>
      <c r="BS2" s="18" t="s">
        <v>552</v>
      </c>
      <c r="BT2" s="18" t="s">
        <v>553</v>
      </c>
      <c r="BU2" s="18" t="s">
        <v>554</v>
      </c>
      <c r="BV2" s="18" t="s">
        <v>555</v>
      </c>
      <c r="BW2" s="18" t="s">
        <v>556</v>
      </c>
      <c r="BX2" s="18" t="s">
        <v>557</v>
      </c>
      <c r="BY2" s="18" t="s">
        <v>558</v>
      </c>
      <c r="BZ2" s="18" t="s">
        <v>559</v>
      </c>
      <c r="CA2" s="18" t="s">
        <v>560</v>
      </c>
      <c r="CB2" s="18" t="s">
        <v>561</v>
      </c>
      <c r="CC2" s="18" t="s">
        <v>562</v>
      </c>
      <c r="CD2" s="18" t="s">
        <v>563</v>
      </c>
      <c r="CE2" s="18" t="s">
        <v>564</v>
      </c>
      <c r="CF2" s="18" t="s">
        <v>565</v>
      </c>
      <c r="CG2" s="18" t="s">
        <v>566</v>
      </c>
      <c r="CH2" s="18" t="s">
        <v>567</v>
      </c>
      <c r="CI2" s="18" t="s">
        <v>568</v>
      </c>
      <c r="CJ2" s="18" t="s">
        <v>569</v>
      </c>
      <c r="CK2" s="18" t="s">
        <v>570</v>
      </c>
      <c r="CL2" s="18" t="s">
        <v>571</v>
      </c>
      <c r="CM2" s="18" t="s">
        <v>572</v>
      </c>
      <c r="CN2" s="18" t="s">
        <v>573</v>
      </c>
      <c r="CO2" s="18" t="s">
        <v>574</v>
      </c>
      <c r="CP2" s="18" t="s">
        <v>575</v>
      </c>
      <c r="CQ2" s="18" t="s">
        <v>576</v>
      </c>
      <c r="CR2" s="18" t="s">
        <v>577</v>
      </c>
      <c r="CS2" s="18" t="s">
        <v>578</v>
      </c>
      <c r="CT2" s="18" t="s">
        <v>579</v>
      </c>
      <c r="CU2" s="18" t="s">
        <v>580</v>
      </c>
      <c r="CV2" s="18" t="s">
        <v>581</v>
      </c>
      <c r="CW2" s="18" t="s">
        <v>582</v>
      </c>
      <c r="CX2" s="18" t="s">
        <v>583</v>
      </c>
      <c r="CY2" s="18" t="s">
        <v>584</v>
      </c>
      <c r="CZ2" s="18" t="s">
        <v>585</v>
      </c>
      <c r="DA2" s="18" t="s">
        <v>586</v>
      </c>
      <c r="DB2" s="18" t="s">
        <v>587</v>
      </c>
      <c r="DC2" s="18" t="s">
        <v>588</v>
      </c>
      <c r="DD2" s="18" t="s">
        <v>589</v>
      </c>
      <c r="DE2" s="18" t="s">
        <v>590</v>
      </c>
      <c r="DF2" s="18" t="s">
        <v>591</v>
      </c>
      <c r="DG2" s="18" t="s">
        <v>592</v>
      </c>
      <c r="DH2" s="18" t="s">
        <v>593</v>
      </c>
      <c r="DI2" s="18" t="s">
        <v>594</v>
      </c>
      <c r="DJ2" s="18" t="s">
        <v>595</v>
      </c>
      <c r="DK2" s="18" t="s">
        <v>596</v>
      </c>
      <c r="DL2" s="18" t="s">
        <v>597</v>
      </c>
      <c r="DM2" s="18" t="s">
        <v>598</v>
      </c>
      <c r="DN2" s="18" t="s">
        <v>599</v>
      </c>
      <c r="DO2" s="18" t="s">
        <v>600</v>
      </c>
      <c r="DP2" s="18" t="s">
        <v>601</v>
      </c>
      <c r="DQ2" s="18" t="s">
        <v>602</v>
      </c>
      <c r="DR2" s="18" t="s">
        <v>603</v>
      </c>
      <c r="DS2" s="18" t="s">
        <v>604</v>
      </c>
      <c r="DT2" s="18" t="s">
        <v>605</v>
      </c>
      <c r="DU2" s="18" t="s">
        <v>606</v>
      </c>
      <c r="DV2" s="18" t="s">
        <v>607</v>
      </c>
      <c r="DW2" s="18" t="s">
        <v>608</v>
      </c>
      <c r="DX2" s="18" t="s">
        <v>609</v>
      </c>
      <c r="DY2" s="18" t="s">
        <v>610</v>
      </c>
      <c r="DZ2" s="18" t="s">
        <v>611</v>
      </c>
      <c r="EA2" s="18" t="s">
        <v>612</v>
      </c>
      <c r="EB2" s="18" t="s">
        <v>613</v>
      </c>
      <c r="EC2" s="18" t="s">
        <v>614</v>
      </c>
      <c r="ED2" s="18" t="s">
        <v>615</v>
      </c>
      <c r="EE2" s="18" t="s">
        <v>616</v>
      </c>
      <c r="EF2" s="18" t="s">
        <v>617</v>
      </c>
      <c r="EG2" s="18" t="s">
        <v>618</v>
      </c>
      <c r="EH2" s="18" t="s">
        <v>619</v>
      </c>
      <c r="EI2" s="18" t="s">
        <v>620</v>
      </c>
      <c r="EJ2" s="18" t="s">
        <v>621</v>
      </c>
      <c r="EK2" s="18" t="s">
        <v>622</v>
      </c>
      <c r="EL2" s="18" t="s">
        <v>623</v>
      </c>
      <c r="EM2" s="18" t="s">
        <v>624</v>
      </c>
      <c r="EN2" s="18" t="s">
        <v>625</v>
      </c>
      <c r="EO2" s="18" t="s">
        <v>626</v>
      </c>
      <c r="EP2" s="18" t="s">
        <v>627</v>
      </c>
      <c r="EQ2" s="18" t="s">
        <v>628</v>
      </c>
      <c r="ER2" s="18" t="s">
        <v>629</v>
      </c>
      <c r="ES2" s="18" t="s">
        <v>630</v>
      </c>
      <c r="ET2" s="18" t="s">
        <v>631</v>
      </c>
      <c r="EU2" s="18" t="s">
        <v>632</v>
      </c>
      <c r="EV2" s="18" t="s">
        <v>633</v>
      </c>
      <c r="EW2" s="18" t="s">
        <v>634</v>
      </c>
      <c r="EX2" s="18" t="s">
        <v>635</v>
      </c>
      <c r="EY2" s="18" t="s">
        <v>636</v>
      </c>
      <c r="EZ2" s="18" t="s">
        <v>637</v>
      </c>
      <c r="FA2" s="18" t="s">
        <v>638</v>
      </c>
      <c r="FB2" s="18" t="s">
        <v>639</v>
      </c>
      <c r="FC2" s="18" t="s">
        <v>640</v>
      </c>
      <c r="FD2" s="18" t="s">
        <v>641</v>
      </c>
      <c r="FE2" s="18" t="s">
        <v>642</v>
      </c>
      <c r="FF2" s="18" t="s">
        <v>122</v>
      </c>
      <c r="FG2" s="18" t="s">
        <v>643</v>
      </c>
      <c r="FH2" s="18" t="s">
        <v>644</v>
      </c>
      <c r="FI2" s="18" t="s">
        <v>645</v>
      </c>
      <c r="FJ2" s="18" t="s">
        <v>646</v>
      </c>
      <c r="FK2" s="18" t="s">
        <v>647</v>
      </c>
      <c r="FL2" s="18" t="s">
        <v>648</v>
      </c>
      <c r="FM2" s="18" t="s">
        <v>649</v>
      </c>
      <c r="FN2" s="18" t="s">
        <v>650</v>
      </c>
    </row>
    <row r="3" spans="1:170">
      <c r="A3" s="18">
        <v>1</v>
      </c>
      <c r="D3" s="18">
        <v>200</v>
      </c>
      <c r="H3" s="18">
        <v>360</v>
      </c>
      <c r="I3" s="18">
        <v>500</v>
      </c>
      <c r="L3" s="18">
        <v>300</v>
      </c>
      <c r="P3" s="18">
        <v>500</v>
      </c>
      <c r="Y3" s="18">
        <v>80</v>
      </c>
      <c r="Z3" s="18">
        <v>300</v>
      </c>
      <c r="AB3" s="18">
        <v>59600</v>
      </c>
      <c r="AK3" s="18">
        <v>1000</v>
      </c>
      <c r="AO3" s="18">
        <v>3000</v>
      </c>
      <c r="AR3" s="18">
        <v>180</v>
      </c>
      <c r="AT3" s="18">
        <v>2000</v>
      </c>
      <c r="AV3" s="18">
        <v>4500</v>
      </c>
      <c r="AW3" s="18">
        <v>3750</v>
      </c>
      <c r="AY3" s="18">
        <v>500</v>
      </c>
      <c r="AZ3" s="18">
        <v>20</v>
      </c>
      <c r="BA3" s="18">
        <v>5000</v>
      </c>
      <c r="BC3" s="18">
        <v>800</v>
      </c>
      <c r="BJ3" s="18">
        <v>2000</v>
      </c>
      <c r="BP3" s="18">
        <v>300</v>
      </c>
      <c r="BQ3" s="18">
        <v>2800</v>
      </c>
      <c r="BR3" s="18">
        <v>75000</v>
      </c>
      <c r="BT3" s="18">
        <v>4000</v>
      </c>
      <c r="BU3" s="18">
        <v>1000</v>
      </c>
      <c r="BX3" s="18">
        <v>8000</v>
      </c>
      <c r="CA3" s="18">
        <v>3000</v>
      </c>
      <c r="CK3" s="18">
        <v>400</v>
      </c>
      <c r="CR3" s="18">
        <v>1000</v>
      </c>
      <c r="CU3" s="18">
        <v>2200</v>
      </c>
      <c r="DB3" s="18">
        <v>50</v>
      </c>
      <c r="DK3" s="18">
        <v>200</v>
      </c>
      <c r="DL3" s="18">
        <v>100</v>
      </c>
      <c r="DT3" s="18">
        <v>450</v>
      </c>
      <c r="DW3" s="18">
        <v>400</v>
      </c>
      <c r="EA3" s="18">
        <v>800</v>
      </c>
      <c r="EE3" s="18">
        <v>2000</v>
      </c>
      <c r="EL3" s="18">
        <v>3900</v>
      </c>
      <c r="EO3" s="18">
        <v>200</v>
      </c>
      <c r="EY3" s="18">
        <v>800</v>
      </c>
      <c r="EZ3" s="18">
        <v>8000</v>
      </c>
      <c r="FF3" s="18">
        <v>680</v>
      </c>
      <c r="FK3" s="18">
        <v>1500</v>
      </c>
      <c r="FL3" s="18">
        <v>100</v>
      </c>
    </row>
    <row r="4" spans="1:170">
      <c r="A4" s="18">
        <v>730</v>
      </c>
    </row>
    <row r="5" spans="1:170">
      <c r="A5" s="18">
        <v>1000</v>
      </c>
      <c r="D5" s="18">
        <v>200</v>
      </c>
      <c r="H5" s="18">
        <v>400</v>
      </c>
      <c r="I5" s="18">
        <v>700</v>
      </c>
      <c r="L5" s="18">
        <v>400</v>
      </c>
      <c r="P5" s="18">
        <v>800</v>
      </c>
      <c r="U5" s="18">
        <v>700</v>
      </c>
      <c r="Y5" s="18">
        <v>160</v>
      </c>
      <c r="Z5" s="18">
        <v>300</v>
      </c>
      <c r="AB5" s="18">
        <v>59000</v>
      </c>
      <c r="AK5" s="18">
        <v>1250</v>
      </c>
      <c r="AO5" s="18">
        <v>3500</v>
      </c>
      <c r="AR5" s="18">
        <v>360</v>
      </c>
      <c r="AT5" s="18">
        <v>2000</v>
      </c>
      <c r="AV5" s="18">
        <v>5000</v>
      </c>
      <c r="AW5" s="18">
        <v>4000</v>
      </c>
      <c r="AY5" s="18">
        <v>1000</v>
      </c>
      <c r="AZ5" s="18">
        <v>40</v>
      </c>
      <c r="BA5" s="18">
        <v>6500</v>
      </c>
      <c r="BC5" s="18">
        <v>2000</v>
      </c>
      <c r="BJ5" s="18">
        <v>1000</v>
      </c>
      <c r="BP5" s="18">
        <v>500</v>
      </c>
      <c r="BQ5" s="18">
        <v>5200</v>
      </c>
      <c r="BR5" s="18">
        <v>75000</v>
      </c>
      <c r="BT5" s="18">
        <v>4500</v>
      </c>
      <c r="BU5" s="18">
        <v>2000</v>
      </c>
      <c r="BX5" s="18">
        <v>5000</v>
      </c>
      <c r="CA5" s="18">
        <v>7500</v>
      </c>
      <c r="CK5" s="18">
        <v>500</v>
      </c>
      <c r="CR5" s="18">
        <v>2000</v>
      </c>
      <c r="CT5" s="18">
        <v>200</v>
      </c>
      <c r="CU5" s="18">
        <v>4500</v>
      </c>
      <c r="DB5" s="18">
        <v>300</v>
      </c>
      <c r="DK5" s="18">
        <v>300</v>
      </c>
      <c r="DL5" s="18">
        <v>200</v>
      </c>
      <c r="DN5" s="18">
        <v>10</v>
      </c>
      <c r="DR5" s="18">
        <v>3000</v>
      </c>
      <c r="DT5" s="18">
        <v>1200</v>
      </c>
      <c r="DW5" s="18">
        <v>600</v>
      </c>
      <c r="EA5" s="18">
        <v>800</v>
      </c>
      <c r="EE5" s="18">
        <v>3000</v>
      </c>
      <c r="EL5" s="18">
        <v>7100</v>
      </c>
      <c r="EO5" s="18">
        <v>400</v>
      </c>
      <c r="EY5" s="18">
        <v>1000</v>
      </c>
      <c r="EZ5" s="18">
        <v>7000</v>
      </c>
      <c r="FF5" s="18">
        <v>1300</v>
      </c>
      <c r="FK5" s="18">
        <v>1750</v>
      </c>
      <c r="FL5" s="18">
        <v>300</v>
      </c>
    </row>
    <row r="6" spans="1:170">
      <c r="A6" s="18">
        <v>1150</v>
      </c>
    </row>
    <row r="7" spans="1:170">
      <c r="A7" s="18">
        <v>1280</v>
      </c>
    </row>
    <row r="8" spans="1:170">
      <c r="A8" s="18">
        <v>1281</v>
      </c>
    </row>
    <row r="9" spans="1:170">
      <c r="A9" s="18">
        <v>1282</v>
      </c>
    </row>
    <row r="10" spans="1:170">
      <c r="A10" s="18">
        <v>1283</v>
      </c>
    </row>
    <row r="11" spans="1:170">
      <c r="A11" s="18">
        <v>1284</v>
      </c>
    </row>
    <row r="12" spans="1:170">
      <c r="A12" s="18">
        <v>1285</v>
      </c>
    </row>
    <row r="13" spans="1:170">
      <c r="A13" s="18">
        <v>1286</v>
      </c>
    </row>
    <row r="14" spans="1:170">
      <c r="A14" s="18">
        <v>1287</v>
      </c>
    </row>
    <row r="15" spans="1:170">
      <c r="A15" s="18">
        <v>1288</v>
      </c>
    </row>
    <row r="16" spans="1:170">
      <c r="A16" s="18">
        <v>1289</v>
      </c>
    </row>
    <row r="17" spans="1:1">
      <c r="A17" s="18">
        <v>1290</v>
      </c>
    </row>
    <row r="18" spans="1:1">
      <c r="A18" s="18">
        <v>1291</v>
      </c>
    </row>
    <row r="19" spans="1:1">
      <c r="A19" s="18">
        <v>1292</v>
      </c>
    </row>
    <row r="20" spans="1:1">
      <c r="A20" s="18">
        <v>1293</v>
      </c>
    </row>
    <row r="21" spans="1:1">
      <c r="A21" s="18">
        <v>1294</v>
      </c>
    </row>
    <row r="22" spans="1:1">
      <c r="A22" s="18">
        <v>1295</v>
      </c>
    </row>
    <row r="23" spans="1:1">
      <c r="A23" s="18">
        <v>1296</v>
      </c>
    </row>
    <row r="24" spans="1:1">
      <c r="A24" s="18">
        <v>1297</v>
      </c>
    </row>
    <row r="25" spans="1:1">
      <c r="A25" s="18">
        <v>1298</v>
      </c>
    </row>
    <row r="26" spans="1:1">
      <c r="A26" s="18">
        <v>1299</v>
      </c>
    </row>
    <row r="27" spans="1:1">
      <c r="A27" s="18">
        <v>1300</v>
      </c>
    </row>
    <row r="28" spans="1:1">
      <c r="A28" s="18">
        <v>1301</v>
      </c>
    </row>
    <row r="29" spans="1:1">
      <c r="A29" s="18">
        <v>1302</v>
      </c>
    </row>
    <row r="30" spans="1:1">
      <c r="A30" s="18">
        <v>1303</v>
      </c>
    </row>
    <row r="31" spans="1:1">
      <c r="A31" s="18">
        <v>1304</v>
      </c>
    </row>
    <row r="32" spans="1:1">
      <c r="A32" s="18">
        <v>1305</v>
      </c>
    </row>
    <row r="33" spans="1:1">
      <c r="A33" s="18">
        <v>1306</v>
      </c>
    </row>
    <row r="34" spans="1:1">
      <c r="A34" s="18">
        <v>1307</v>
      </c>
    </row>
    <row r="35" spans="1:1">
      <c r="A35" s="18">
        <v>1308</v>
      </c>
    </row>
    <row r="36" spans="1:1">
      <c r="A36" s="18">
        <v>1309</v>
      </c>
    </row>
    <row r="37" spans="1:1">
      <c r="A37" s="18">
        <v>1310</v>
      </c>
    </row>
    <row r="38" spans="1:1">
      <c r="A38" s="18">
        <v>1311</v>
      </c>
    </row>
    <row r="39" spans="1:1">
      <c r="A39" s="18">
        <v>1312</v>
      </c>
    </row>
    <row r="40" spans="1:1">
      <c r="A40" s="18">
        <v>1313</v>
      </c>
    </row>
    <row r="41" spans="1:1">
      <c r="A41" s="18">
        <v>1314</v>
      </c>
    </row>
    <row r="42" spans="1:1">
      <c r="A42" s="18">
        <v>1315</v>
      </c>
    </row>
    <row r="43" spans="1:1">
      <c r="A43" s="18">
        <v>1316</v>
      </c>
    </row>
    <row r="44" spans="1:1">
      <c r="A44" s="18">
        <v>1317</v>
      </c>
    </row>
    <row r="45" spans="1:1">
      <c r="A45" s="18">
        <v>1318</v>
      </c>
    </row>
    <row r="46" spans="1:1">
      <c r="A46" s="18">
        <v>1319</v>
      </c>
    </row>
    <row r="47" spans="1:1">
      <c r="A47" s="18">
        <v>1320</v>
      </c>
    </row>
    <row r="48" spans="1:1">
      <c r="A48" s="18">
        <v>1321</v>
      </c>
    </row>
    <row r="49" spans="1:1">
      <c r="A49" s="18">
        <v>1322</v>
      </c>
    </row>
    <row r="50" spans="1:1">
      <c r="A50" s="18">
        <v>1323</v>
      </c>
    </row>
    <row r="51" spans="1:1">
      <c r="A51" s="18">
        <v>1324</v>
      </c>
    </row>
    <row r="52" spans="1:1">
      <c r="A52" s="18">
        <v>1325</v>
      </c>
    </row>
    <row r="53" spans="1:1">
      <c r="A53" s="18">
        <v>1326</v>
      </c>
    </row>
    <row r="54" spans="1:1">
      <c r="A54" s="18">
        <v>1327</v>
      </c>
    </row>
    <row r="55" spans="1:1">
      <c r="A55" s="18">
        <v>1328</v>
      </c>
    </row>
    <row r="56" spans="1:1">
      <c r="A56" s="18">
        <v>1329</v>
      </c>
    </row>
    <row r="57" spans="1:1">
      <c r="A57" s="18">
        <v>1330</v>
      </c>
    </row>
    <row r="58" spans="1:1">
      <c r="A58" s="18">
        <v>1331</v>
      </c>
    </row>
    <row r="59" spans="1:1">
      <c r="A59" s="18">
        <v>1332</v>
      </c>
    </row>
    <row r="60" spans="1:1">
      <c r="A60" s="18">
        <v>1333</v>
      </c>
    </row>
    <row r="61" spans="1:1">
      <c r="A61" s="18">
        <v>1334</v>
      </c>
    </row>
    <row r="62" spans="1:1">
      <c r="A62" s="18">
        <v>1335</v>
      </c>
    </row>
    <row r="63" spans="1:1">
      <c r="A63" s="18">
        <v>1336</v>
      </c>
    </row>
    <row r="64" spans="1:1">
      <c r="A64" s="18">
        <v>1337</v>
      </c>
    </row>
    <row r="65" spans="1:1">
      <c r="A65" s="18">
        <v>1338</v>
      </c>
    </row>
    <row r="66" spans="1:1">
      <c r="A66" s="18">
        <v>1339</v>
      </c>
    </row>
    <row r="67" spans="1:1">
      <c r="A67" s="18">
        <v>1340</v>
      </c>
    </row>
    <row r="68" spans="1:1">
      <c r="A68" s="18">
        <v>1341</v>
      </c>
    </row>
    <row r="69" spans="1:1">
      <c r="A69" s="18">
        <v>1342</v>
      </c>
    </row>
    <row r="70" spans="1:1">
      <c r="A70" s="18">
        <v>1343</v>
      </c>
    </row>
    <row r="71" spans="1:1">
      <c r="A71" s="18">
        <v>1344</v>
      </c>
    </row>
    <row r="72" spans="1:1">
      <c r="A72" s="18">
        <v>1345</v>
      </c>
    </row>
    <row r="73" spans="1:1">
      <c r="A73" s="18">
        <v>1346</v>
      </c>
    </row>
    <row r="74" spans="1:1">
      <c r="A74" s="18">
        <v>1347</v>
      </c>
    </row>
    <row r="75" spans="1:1">
      <c r="A75" s="18">
        <v>1348</v>
      </c>
    </row>
    <row r="76" spans="1:1">
      <c r="A76" s="18">
        <v>1349</v>
      </c>
    </row>
    <row r="77" spans="1:1">
      <c r="A77" s="18">
        <v>1350</v>
      </c>
    </row>
    <row r="78" spans="1:1">
      <c r="A78" s="18">
        <v>1351</v>
      </c>
    </row>
    <row r="79" spans="1:1">
      <c r="A79" s="18">
        <v>1352</v>
      </c>
    </row>
    <row r="80" spans="1:1">
      <c r="A80" s="18">
        <v>1353</v>
      </c>
    </row>
    <row r="81" spans="1:1">
      <c r="A81" s="18">
        <v>1354</v>
      </c>
    </row>
    <row r="82" spans="1:1">
      <c r="A82" s="18">
        <v>1355</v>
      </c>
    </row>
    <row r="83" spans="1:1">
      <c r="A83" s="18">
        <v>1356</v>
      </c>
    </row>
    <row r="84" spans="1:1">
      <c r="A84" s="18">
        <v>1357</v>
      </c>
    </row>
    <row r="85" spans="1:1">
      <c r="A85" s="18">
        <v>1358</v>
      </c>
    </row>
    <row r="86" spans="1:1">
      <c r="A86" s="18">
        <v>1359</v>
      </c>
    </row>
    <row r="87" spans="1:1">
      <c r="A87" s="18">
        <v>1360</v>
      </c>
    </row>
    <row r="88" spans="1:1">
      <c r="A88" s="18">
        <v>1361</v>
      </c>
    </row>
    <row r="89" spans="1:1">
      <c r="A89" s="18">
        <v>1362</v>
      </c>
    </row>
    <row r="90" spans="1:1">
      <c r="A90" s="18">
        <v>1363</v>
      </c>
    </row>
    <row r="91" spans="1:1">
      <c r="A91" s="18">
        <v>1364</v>
      </c>
    </row>
    <row r="92" spans="1:1">
      <c r="A92" s="18">
        <v>1365</v>
      </c>
    </row>
    <row r="93" spans="1:1">
      <c r="A93" s="18">
        <v>1366</v>
      </c>
    </row>
    <row r="94" spans="1:1">
      <c r="A94" s="18">
        <v>1367</v>
      </c>
    </row>
    <row r="95" spans="1:1">
      <c r="A95" s="18">
        <v>1368</v>
      </c>
    </row>
    <row r="96" spans="1:1">
      <c r="A96" s="18">
        <v>1369</v>
      </c>
    </row>
    <row r="97" spans="1:1">
      <c r="A97" s="18">
        <v>1370</v>
      </c>
    </row>
    <row r="98" spans="1:1">
      <c r="A98" s="18">
        <v>1371</v>
      </c>
    </row>
    <row r="99" spans="1:1">
      <c r="A99" s="18">
        <v>1372</v>
      </c>
    </row>
    <row r="100" spans="1:1">
      <c r="A100" s="18">
        <v>1373</v>
      </c>
    </row>
    <row r="101" spans="1:1">
      <c r="A101" s="18">
        <v>1374</v>
      </c>
    </row>
    <row r="102" spans="1:1">
      <c r="A102" s="18">
        <v>1375</v>
      </c>
    </row>
    <row r="103" spans="1:1">
      <c r="A103" s="18">
        <v>1376</v>
      </c>
    </row>
    <row r="104" spans="1:1">
      <c r="A104" s="18">
        <v>1377</v>
      </c>
    </row>
    <row r="105" spans="1:1">
      <c r="A105" s="18">
        <v>1378</v>
      </c>
    </row>
    <row r="106" spans="1:1">
      <c r="A106" s="18">
        <v>1379</v>
      </c>
    </row>
    <row r="107" spans="1:1">
      <c r="A107" s="18">
        <v>1380</v>
      </c>
    </row>
    <row r="108" spans="1:1">
      <c r="A108" s="18">
        <v>1381</v>
      </c>
    </row>
    <row r="109" spans="1:1">
      <c r="A109" s="18">
        <v>1382</v>
      </c>
    </row>
    <row r="110" spans="1:1">
      <c r="A110" s="18">
        <v>1383</v>
      </c>
    </row>
    <row r="111" spans="1:1">
      <c r="A111" s="18">
        <v>1384</v>
      </c>
    </row>
    <row r="112" spans="1:1">
      <c r="A112" s="18">
        <v>1385</v>
      </c>
    </row>
    <row r="113" spans="1:1">
      <c r="A113" s="18">
        <v>1386</v>
      </c>
    </row>
    <row r="114" spans="1:1">
      <c r="A114" s="18">
        <v>1387</v>
      </c>
    </row>
    <row r="115" spans="1:1">
      <c r="A115" s="18">
        <v>1388</v>
      </c>
    </row>
    <row r="116" spans="1:1">
      <c r="A116" s="18">
        <v>1389</v>
      </c>
    </row>
    <row r="117" spans="1:1">
      <c r="A117" s="18">
        <v>1390</v>
      </c>
    </row>
    <row r="118" spans="1:1">
      <c r="A118" s="18">
        <v>1391</v>
      </c>
    </row>
    <row r="119" spans="1:1">
      <c r="A119" s="18">
        <v>1392</v>
      </c>
    </row>
    <row r="120" spans="1:1">
      <c r="A120" s="18">
        <v>1393</v>
      </c>
    </row>
    <row r="121" spans="1:1">
      <c r="A121" s="18">
        <v>1394</v>
      </c>
    </row>
    <row r="122" spans="1:1">
      <c r="A122" s="18">
        <v>1395</v>
      </c>
    </row>
    <row r="123" spans="1:1">
      <c r="A123" s="18">
        <v>1396</v>
      </c>
    </row>
    <row r="124" spans="1:1">
      <c r="A124" s="18">
        <v>1397</v>
      </c>
    </row>
    <row r="125" spans="1:1">
      <c r="A125" s="18">
        <v>1398</v>
      </c>
    </row>
    <row r="126" spans="1:1">
      <c r="A126" s="18">
        <v>1399</v>
      </c>
    </row>
    <row r="127" spans="1:1">
      <c r="A127" s="18">
        <v>1400</v>
      </c>
    </row>
    <row r="128" spans="1:1">
      <c r="A128" s="18">
        <v>1401</v>
      </c>
    </row>
    <row r="129" spans="1:1">
      <c r="A129" s="18">
        <v>1402</v>
      </c>
    </row>
    <row r="130" spans="1:1">
      <c r="A130" s="18">
        <v>1403</v>
      </c>
    </row>
    <row r="131" spans="1:1">
      <c r="A131" s="18">
        <v>1404</v>
      </c>
    </row>
    <row r="132" spans="1:1">
      <c r="A132" s="18">
        <v>1405</v>
      </c>
    </row>
    <row r="133" spans="1:1">
      <c r="A133" s="18">
        <v>1406</v>
      </c>
    </row>
    <row r="134" spans="1:1">
      <c r="A134" s="18">
        <v>1407</v>
      </c>
    </row>
    <row r="135" spans="1:1">
      <c r="A135" s="18">
        <v>1408</v>
      </c>
    </row>
    <row r="136" spans="1:1">
      <c r="A136" s="18">
        <v>1409</v>
      </c>
    </row>
    <row r="137" spans="1:1">
      <c r="A137" s="18">
        <v>1410</v>
      </c>
    </row>
    <row r="138" spans="1:1">
      <c r="A138" s="18">
        <v>1411</v>
      </c>
    </row>
    <row r="139" spans="1:1">
      <c r="A139" s="18">
        <v>1412</v>
      </c>
    </row>
    <row r="140" spans="1:1">
      <c r="A140" s="18">
        <v>1413</v>
      </c>
    </row>
    <row r="141" spans="1:1">
      <c r="A141" s="18">
        <v>1414</v>
      </c>
    </row>
    <row r="142" spans="1:1">
      <c r="A142" s="18">
        <v>1415</v>
      </c>
    </row>
    <row r="143" spans="1:1">
      <c r="A143" s="18">
        <v>1416</v>
      </c>
    </row>
    <row r="144" spans="1:1">
      <c r="A144" s="18">
        <v>1417</v>
      </c>
    </row>
    <row r="145" spans="1:1">
      <c r="A145" s="18">
        <v>1418</v>
      </c>
    </row>
    <row r="146" spans="1:1">
      <c r="A146" s="18">
        <v>1419</v>
      </c>
    </row>
    <row r="147" spans="1:1">
      <c r="A147" s="18">
        <v>1420</v>
      </c>
    </row>
    <row r="148" spans="1:1">
      <c r="A148" s="18">
        <v>1421</v>
      </c>
    </row>
    <row r="149" spans="1:1">
      <c r="A149" s="18">
        <v>1422</v>
      </c>
    </row>
    <row r="150" spans="1:1">
      <c r="A150" s="18">
        <v>1423</v>
      </c>
    </row>
    <row r="151" spans="1:1">
      <c r="A151" s="18">
        <v>1424</v>
      </c>
    </row>
    <row r="152" spans="1:1">
      <c r="A152" s="18">
        <v>1425</v>
      </c>
    </row>
    <row r="153" spans="1:1">
      <c r="A153" s="18">
        <v>1426</v>
      </c>
    </row>
    <row r="154" spans="1:1">
      <c r="A154" s="18">
        <v>1427</v>
      </c>
    </row>
    <row r="155" spans="1:1">
      <c r="A155" s="18">
        <v>1428</v>
      </c>
    </row>
    <row r="156" spans="1:1">
      <c r="A156" s="18">
        <v>1429</v>
      </c>
    </row>
    <row r="157" spans="1:1">
      <c r="A157" s="18">
        <v>1430</v>
      </c>
    </row>
    <row r="158" spans="1:1">
      <c r="A158" s="18">
        <v>1431</v>
      </c>
    </row>
    <row r="159" spans="1:1">
      <c r="A159" s="18">
        <v>1432</v>
      </c>
    </row>
    <row r="160" spans="1:1">
      <c r="A160" s="18">
        <v>1433</v>
      </c>
    </row>
    <row r="161" spans="1:1">
      <c r="A161" s="18">
        <v>1434</v>
      </c>
    </row>
    <row r="162" spans="1:1">
      <c r="A162" s="18">
        <v>1435</v>
      </c>
    </row>
    <row r="163" spans="1:1">
      <c r="A163" s="18">
        <v>1436</v>
      </c>
    </row>
    <row r="164" spans="1:1">
      <c r="A164" s="18">
        <v>1437</v>
      </c>
    </row>
    <row r="165" spans="1:1">
      <c r="A165" s="18">
        <v>1438</v>
      </c>
    </row>
    <row r="166" spans="1:1">
      <c r="A166" s="18">
        <v>1439</v>
      </c>
    </row>
    <row r="167" spans="1:1">
      <c r="A167" s="18">
        <v>1440</v>
      </c>
    </row>
    <row r="168" spans="1:1">
      <c r="A168" s="18">
        <v>1441</v>
      </c>
    </row>
    <row r="169" spans="1:1">
      <c r="A169" s="18">
        <v>1442</v>
      </c>
    </row>
    <row r="170" spans="1:1">
      <c r="A170" s="18">
        <v>1443</v>
      </c>
    </row>
    <row r="171" spans="1:1">
      <c r="A171" s="18">
        <v>1444</v>
      </c>
    </row>
    <row r="172" spans="1:1">
      <c r="A172" s="18">
        <v>1445</v>
      </c>
    </row>
    <row r="173" spans="1:1">
      <c r="A173" s="18">
        <v>1446</v>
      </c>
    </row>
    <row r="174" spans="1:1">
      <c r="A174" s="18">
        <v>1447</v>
      </c>
    </row>
    <row r="175" spans="1:1">
      <c r="A175" s="18">
        <v>1448</v>
      </c>
    </row>
    <row r="176" spans="1:1">
      <c r="A176" s="18">
        <v>1449</v>
      </c>
    </row>
    <row r="177" spans="1:1">
      <c r="A177" s="18">
        <v>1450</v>
      </c>
    </row>
    <row r="178" spans="1:1">
      <c r="A178" s="18">
        <v>1451</v>
      </c>
    </row>
    <row r="179" spans="1:1">
      <c r="A179" s="18">
        <v>1452</v>
      </c>
    </row>
    <row r="180" spans="1:1">
      <c r="A180" s="18">
        <v>1453</v>
      </c>
    </row>
    <row r="181" spans="1:1">
      <c r="A181" s="18">
        <v>1454</v>
      </c>
    </row>
    <row r="182" spans="1:1">
      <c r="A182" s="18">
        <v>1455</v>
      </c>
    </row>
    <row r="183" spans="1:1">
      <c r="A183" s="18">
        <v>1456</v>
      </c>
    </row>
    <row r="184" spans="1:1">
      <c r="A184" s="18">
        <v>1457</v>
      </c>
    </row>
    <row r="185" spans="1:1">
      <c r="A185" s="18">
        <v>1458</v>
      </c>
    </row>
    <row r="186" spans="1:1">
      <c r="A186" s="18">
        <v>1459</v>
      </c>
    </row>
    <row r="187" spans="1:1">
      <c r="A187" s="18">
        <v>1460</v>
      </c>
    </row>
    <row r="188" spans="1:1">
      <c r="A188" s="18">
        <v>1461</v>
      </c>
    </row>
    <row r="189" spans="1:1">
      <c r="A189" s="18">
        <v>1462</v>
      </c>
    </row>
    <row r="190" spans="1:1">
      <c r="A190" s="18">
        <v>1463</v>
      </c>
    </row>
    <row r="191" spans="1:1">
      <c r="A191" s="18">
        <v>1464</v>
      </c>
    </row>
    <row r="192" spans="1:1">
      <c r="A192" s="18">
        <v>1465</v>
      </c>
    </row>
    <row r="193" spans="1:1">
      <c r="A193" s="18">
        <v>1466</v>
      </c>
    </row>
    <row r="194" spans="1:1">
      <c r="A194" s="18">
        <v>1467</v>
      </c>
    </row>
    <row r="195" spans="1:1">
      <c r="A195" s="18">
        <v>1468</v>
      </c>
    </row>
    <row r="196" spans="1:1">
      <c r="A196" s="18">
        <v>1469</v>
      </c>
    </row>
    <row r="197" spans="1:1">
      <c r="A197" s="18">
        <v>1470</v>
      </c>
    </row>
    <row r="198" spans="1:1">
      <c r="A198" s="18">
        <v>1471</v>
      </c>
    </row>
    <row r="199" spans="1:1">
      <c r="A199" s="18">
        <v>1472</v>
      </c>
    </row>
    <row r="200" spans="1:1">
      <c r="A200" s="18">
        <v>1473</v>
      </c>
    </row>
    <row r="201" spans="1:1">
      <c r="A201" s="18">
        <v>1474</v>
      </c>
    </row>
    <row r="202" spans="1:1">
      <c r="A202" s="18">
        <v>1475</v>
      </c>
    </row>
    <row r="203" spans="1:1">
      <c r="A203" s="18">
        <v>1476</v>
      </c>
    </row>
    <row r="204" spans="1:1">
      <c r="A204" s="18">
        <v>1477</v>
      </c>
    </row>
    <row r="205" spans="1:1">
      <c r="A205" s="18">
        <v>1478</v>
      </c>
    </row>
    <row r="206" spans="1:1">
      <c r="A206" s="18">
        <v>1479</v>
      </c>
    </row>
    <row r="207" spans="1:1">
      <c r="A207" s="18">
        <v>1480</v>
      </c>
    </row>
    <row r="208" spans="1:1">
      <c r="A208" s="18">
        <v>1481</v>
      </c>
    </row>
    <row r="209" spans="1:1">
      <c r="A209" s="18">
        <v>1482</v>
      </c>
    </row>
    <row r="210" spans="1:1">
      <c r="A210" s="18">
        <v>1483</v>
      </c>
    </row>
    <row r="211" spans="1:1">
      <c r="A211" s="18">
        <v>1484</v>
      </c>
    </row>
    <row r="212" spans="1:1">
      <c r="A212" s="18">
        <v>1485</v>
      </c>
    </row>
    <row r="213" spans="1:1">
      <c r="A213" s="18">
        <v>1486</v>
      </c>
    </row>
    <row r="214" spans="1:1">
      <c r="A214" s="18">
        <v>1487</v>
      </c>
    </row>
    <row r="215" spans="1:1">
      <c r="A215" s="18">
        <v>1488</v>
      </c>
    </row>
    <row r="216" spans="1:1">
      <c r="A216" s="18">
        <v>1489</v>
      </c>
    </row>
    <row r="217" spans="1:1">
      <c r="A217" s="18">
        <v>1490</v>
      </c>
    </row>
    <row r="218" spans="1:1">
      <c r="A218" s="18">
        <v>1491</v>
      </c>
    </row>
    <row r="219" spans="1:1">
      <c r="A219" s="18">
        <v>1492</v>
      </c>
    </row>
    <row r="220" spans="1:1">
      <c r="A220" s="18">
        <v>1493</v>
      </c>
    </row>
    <row r="221" spans="1:1">
      <c r="A221" s="18">
        <v>1494</v>
      </c>
    </row>
    <row r="222" spans="1:1">
      <c r="A222" s="18">
        <v>1495</v>
      </c>
    </row>
    <row r="223" spans="1:1">
      <c r="A223" s="18">
        <v>1496</v>
      </c>
    </row>
    <row r="224" spans="1:1">
      <c r="A224" s="18">
        <v>1497</v>
      </c>
    </row>
    <row r="225" spans="1:168">
      <c r="A225" s="18">
        <v>1498</v>
      </c>
    </row>
    <row r="226" spans="1:168">
      <c r="A226" s="18">
        <v>1499</v>
      </c>
    </row>
    <row r="227" spans="1:168">
      <c r="A227" s="18">
        <v>1500</v>
      </c>
      <c r="D227" s="18">
        <v>200</v>
      </c>
      <c r="H227" s="18">
        <v>450</v>
      </c>
      <c r="I227" s="18">
        <v>2000</v>
      </c>
      <c r="L227" s="18">
        <v>1400</v>
      </c>
      <c r="P227" s="18">
        <v>800</v>
      </c>
      <c r="U227" s="18">
        <v>1000</v>
      </c>
      <c r="Y227" s="18">
        <v>250</v>
      </c>
      <c r="Z227" s="18">
        <v>650</v>
      </c>
      <c r="AB227" s="18">
        <v>103000</v>
      </c>
      <c r="AK227" s="18">
        <v>3000</v>
      </c>
      <c r="AO227" s="18">
        <v>12000</v>
      </c>
      <c r="AR227" s="18">
        <v>600</v>
      </c>
      <c r="AT227" s="18">
        <v>1500</v>
      </c>
      <c r="AV227" s="18">
        <v>4000</v>
      </c>
      <c r="AW227" s="18">
        <v>6800</v>
      </c>
      <c r="AY227" s="18">
        <v>2000</v>
      </c>
      <c r="AZ227" s="18">
        <v>300</v>
      </c>
      <c r="BA227" s="18">
        <v>15000</v>
      </c>
      <c r="BC227" s="18">
        <v>3942</v>
      </c>
      <c r="BJ227" s="18">
        <v>1000</v>
      </c>
      <c r="BP227" s="18">
        <v>1250</v>
      </c>
      <c r="BQ227" s="18">
        <v>10700</v>
      </c>
      <c r="BR227" s="18">
        <v>110000</v>
      </c>
      <c r="BS227" s="18">
        <v>800</v>
      </c>
      <c r="BT227" s="18">
        <v>4000</v>
      </c>
      <c r="BU227" s="18">
        <v>1000</v>
      </c>
      <c r="BX227" s="18">
        <v>10500</v>
      </c>
      <c r="CA227" s="18">
        <v>15400</v>
      </c>
      <c r="CK227" s="18">
        <v>500</v>
      </c>
      <c r="CR227" s="18">
        <v>1500</v>
      </c>
      <c r="CT227" s="18">
        <v>700</v>
      </c>
      <c r="CU227" s="18">
        <v>7500</v>
      </c>
      <c r="DB227" s="18">
        <v>1000</v>
      </c>
      <c r="DK227" s="18">
        <v>950</v>
      </c>
      <c r="DL227" s="18">
        <v>300</v>
      </c>
      <c r="DN227" s="18">
        <v>100</v>
      </c>
      <c r="DR227" s="18">
        <v>4000</v>
      </c>
      <c r="DT227" s="18">
        <v>4000</v>
      </c>
      <c r="DW227" s="18">
        <v>1000</v>
      </c>
      <c r="EA227" s="18">
        <v>2000</v>
      </c>
      <c r="EE227" s="18">
        <v>4000</v>
      </c>
      <c r="EL227" s="18">
        <v>16950</v>
      </c>
      <c r="EO227" s="18">
        <v>550</v>
      </c>
      <c r="EY227" s="18">
        <v>800</v>
      </c>
      <c r="EZ227" s="18">
        <v>6300</v>
      </c>
      <c r="FF227" s="18">
        <v>2000</v>
      </c>
      <c r="FK227" s="18">
        <v>2250</v>
      </c>
      <c r="FL227" s="18">
        <v>600</v>
      </c>
    </row>
    <row r="228" spans="1:168">
      <c r="A228" s="18">
        <v>1501</v>
      </c>
    </row>
    <row r="229" spans="1:168">
      <c r="A229" s="18">
        <v>1502</v>
      </c>
    </row>
    <row r="230" spans="1:168">
      <c r="A230" s="18">
        <v>1503</v>
      </c>
    </row>
    <row r="231" spans="1:168">
      <c r="A231" s="18">
        <v>1504</v>
      </c>
    </row>
    <row r="232" spans="1:168">
      <c r="A232" s="18">
        <v>1505</v>
      </c>
    </row>
    <row r="233" spans="1:168">
      <c r="A233" s="18">
        <v>1506</v>
      </c>
    </row>
    <row r="234" spans="1:168">
      <c r="A234" s="18">
        <v>1507</v>
      </c>
    </row>
    <row r="235" spans="1:168">
      <c r="A235" s="18">
        <v>1508</v>
      </c>
    </row>
    <row r="236" spans="1:168">
      <c r="A236" s="18">
        <v>1509</v>
      </c>
    </row>
    <row r="237" spans="1:168">
      <c r="A237" s="18">
        <v>1510</v>
      </c>
    </row>
    <row r="238" spans="1:168">
      <c r="A238" s="18">
        <v>1511</v>
      </c>
    </row>
    <row r="239" spans="1:168">
      <c r="A239" s="18">
        <v>1512</v>
      </c>
    </row>
    <row r="240" spans="1:168">
      <c r="A240" s="18">
        <v>1513</v>
      </c>
    </row>
    <row r="241" spans="1:1">
      <c r="A241" s="18">
        <v>1514</v>
      </c>
    </row>
    <row r="242" spans="1:1">
      <c r="A242" s="18">
        <v>1515</v>
      </c>
    </row>
    <row r="243" spans="1:1">
      <c r="A243" s="18">
        <v>1516</v>
      </c>
    </row>
    <row r="244" spans="1:1">
      <c r="A244" s="18">
        <v>1517</v>
      </c>
    </row>
    <row r="245" spans="1:1">
      <c r="A245" s="18">
        <v>1518</v>
      </c>
    </row>
    <row r="246" spans="1:1">
      <c r="A246" s="18">
        <v>1519</v>
      </c>
    </row>
    <row r="247" spans="1:1">
      <c r="A247" s="18">
        <v>1520</v>
      </c>
    </row>
    <row r="248" spans="1:1">
      <c r="A248" s="18">
        <v>1521</v>
      </c>
    </row>
    <row r="249" spans="1:1">
      <c r="A249" s="18">
        <v>1522</v>
      </c>
    </row>
    <row r="250" spans="1:1">
      <c r="A250" s="18">
        <v>1523</v>
      </c>
    </row>
    <row r="251" spans="1:1">
      <c r="A251" s="18">
        <v>1524</v>
      </c>
    </row>
    <row r="252" spans="1:1">
      <c r="A252" s="18">
        <v>1525</v>
      </c>
    </row>
    <row r="253" spans="1:1">
      <c r="A253" s="18">
        <v>1526</v>
      </c>
    </row>
    <row r="254" spans="1:1">
      <c r="A254" s="18">
        <v>1527</v>
      </c>
    </row>
    <row r="255" spans="1:1">
      <c r="A255" s="18">
        <v>1528</v>
      </c>
    </row>
    <row r="256" spans="1:1">
      <c r="A256" s="18">
        <v>1529</v>
      </c>
    </row>
    <row r="257" spans="1:1">
      <c r="A257" s="18">
        <v>1530</v>
      </c>
    </row>
    <row r="258" spans="1:1">
      <c r="A258" s="18">
        <v>1531</v>
      </c>
    </row>
    <row r="259" spans="1:1">
      <c r="A259" s="18">
        <v>1532</v>
      </c>
    </row>
    <row r="260" spans="1:1">
      <c r="A260" s="18">
        <v>1533</v>
      </c>
    </row>
    <row r="261" spans="1:1">
      <c r="A261" s="18">
        <v>1534</v>
      </c>
    </row>
    <row r="262" spans="1:1">
      <c r="A262" s="18">
        <v>1535</v>
      </c>
    </row>
    <row r="263" spans="1:1">
      <c r="A263" s="18">
        <v>1536</v>
      </c>
    </row>
    <row r="264" spans="1:1">
      <c r="A264" s="18">
        <v>1537</v>
      </c>
    </row>
    <row r="265" spans="1:1">
      <c r="A265" s="18">
        <v>1538</v>
      </c>
    </row>
    <row r="266" spans="1:1">
      <c r="A266" s="18">
        <v>1539</v>
      </c>
    </row>
    <row r="267" spans="1:1">
      <c r="A267" s="18">
        <v>1540</v>
      </c>
    </row>
    <row r="268" spans="1:1">
      <c r="A268" s="18">
        <v>1541</v>
      </c>
    </row>
    <row r="269" spans="1:1">
      <c r="A269" s="18">
        <v>1542</v>
      </c>
    </row>
    <row r="270" spans="1:1">
      <c r="A270" s="18">
        <v>1543</v>
      </c>
    </row>
    <row r="271" spans="1:1">
      <c r="A271" s="18">
        <v>1544</v>
      </c>
    </row>
    <row r="272" spans="1:1">
      <c r="A272" s="18">
        <v>1545</v>
      </c>
    </row>
    <row r="273" spans="1:1">
      <c r="A273" s="18">
        <v>1546</v>
      </c>
    </row>
    <row r="274" spans="1:1">
      <c r="A274" s="18">
        <v>1547</v>
      </c>
    </row>
    <row r="275" spans="1:1">
      <c r="A275" s="18">
        <v>1548</v>
      </c>
    </row>
    <row r="276" spans="1:1">
      <c r="A276" s="18">
        <v>1549</v>
      </c>
    </row>
    <row r="277" spans="1:1">
      <c r="A277" s="18">
        <v>1550</v>
      </c>
    </row>
    <row r="278" spans="1:1">
      <c r="A278" s="18">
        <v>1551</v>
      </c>
    </row>
    <row r="279" spans="1:1">
      <c r="A279" s="18">
        <v>1552</v>
      </c>
    </row>
    <row r="280" spans="1:1">
      <c r="A280" s="18">
        <v>1553</v>
      </c>
    </row>
    <row r="281" spans="1:1">
      <c r="A281" s="18">
        <v>1554</v>
      </c>
    </row>
    <row r="282" spans="1:1">
      <c r="A282" s="18">
        <v>1555</v>
      </c>
    </row>
    <row r="283" spans="1:1">
      <c r="A283" s="18">
        <v>1556</v>
      </c>
    </row>
    <row r="284" spans="1:1">
      <c r="A284" s="18">
        <v>1557</v>
      </c>
    </row>
    <row r="285" spans="1:1">
      <c r="A285" s="18">
        <v>1558</v>
      </c>
    </row>
    <row r="286" spans="1:1">
      <c r="A286" s="18">
        <v>1559</v>
      </c>
    </row>
    <row r="287" spans="1:1">
      <c r="A287" s="18">
        <v>1560</v>
      </c>
    </row>
    <row r="288" spans="1:1">
      <c r="A288" s="18">
        <v>1561</v>
      </c>
    </row>
    <row r="289" spans="1:1">
      <c r="A289" s="18">
        <v>1562</v>
      </c>
    </row>
    <row r="290" spans="1:1">
      <c r="A290" s="18">
        <v>1563</v>
      </c>
    </row>
    <row r="291" spans="1:1">
      <c r="A291" s="18">
        <v>1564</v>
      </c>
    </row>
    <row r="292" spans="1:1">
      <c r="A292" s="18">
        <v>1565</v>
      </c>
    </row>
    <row r="293" spans="1:1">
      <c r="A293" s="18">
        <v>1566</v>
      </c>
    </row>
    <row r="294" spans="1:1">
      <c r="A294" s="18">
        <v>1567</v>
      </c>
    </row>
    <row r="295" spans="1:1">
      <c r="A295" s="18">
        <v>1568</v>
      </c>
    </row>
    <row r="296" spans="1:1">
      <c r="A296" s="18">
        <v>1569</v>
      </c>
    </row>
    <row r="297" spans="1:1">
      <c r="A297" s="18">
        <v>1570</v>
      </c>
    </row>
    <row r="298" spans="1:1">
      <c r="A298" s="18">
        <v>1571</v>
      </c>
    </row>
    <row r="299" spans="1:1">
      <c r="A299" s="18">
        <v>1572</v>
      </c>
    </row>
    <row r="300" spans="1:1">
      <c r="A300" s="18">
        <v>1573</v>
      </c>
    </row>
    <row r="301" spans="1:1">
      <c r="A301" s="18">
        <v>1574</v>
      </c>
    </row>
    <row r="302" spans="1:1">
      <c r="A302" s="18">
        <v>1575</v>
      </c>
    </row>
    <row r="303" spans="1:1">
      <c r="A303" s="18">
        <v>1576</v>
      </c>
    </row>
    <row r="304" spans="1:1">
      <c r="A304" s="18">
        <v>1577</v>
      </c>
    </row>
    <row r="305" spans="1:1">
      <c r="A305" s="18">
        <v>1578</v>
      </c>
    </row>
    <row r="306" spans="1:1">
      <c r="A306" s="18">
        <v>1579</v>
      </c>
    </row>
    <row r="307" spans="1:1">
      <c r="A307" s="18">
        <v>1580</v>
      </c>
    </row>
    <row r="308" spans="1:1">
      <c r="A308" s="18">
        <v>1581</v>
      </c>
    </row>
    <row r="309" spans="1:1">
      <c r="A309" s="18">
        <v>1582</v>
      </c>
    </row>
    <row r="310" spans="1:1">
      <c r="A310" s="18">
        <v>1583</v>
      </c>
    </row>
    <row r="311" spans="1:1">
      <c r="A311" s="18">
        <v>1584</v>
      </c>
    </row>
    <row r="312" spans="1:1">
      <c r="A312" s="18">
        <v>1585</v>
      </c>
    </row>
    <row r="313" spans="1:1">
      <c r="A313" s="18">
        <v>1586</v>
      </c>
    </row>
    <row r="314" spans="1:1">
      <c r="A314" s="18">
        <v>1587</v>
      </c>
    </row>
    <row r="315" spans="1:1">
      <c r="A315" s="18">
        <v>1588</v>
      </c>
    </row>
    <row r="316" spans="1:1">
      <c r="A316" s="18">
        <v>1589</v>
      </c>
    </row>
    <row r="317" spans="1:1">
      <c r="A317" s="18">
        <v>1590</v>
      </c>
    </row>
    <row r="318" spans="1:1">
      <c r="A318" s="18">
        <v>1591</v>
      </c>
    </row>
    <row r="319" spans="1:1">
      <c r="A319" s="18">
        <v>1592</v>
      </c>
    </row>
    <row r="320" spans="1:1">
      <c r="A320" s="18">
        <v>1593</v>
      </c>
    </row>
    <row r="321" spans="1:168">
      <c r="A321" s="18">
        <v>1594</v>
      </c>
    </row>
    <row r="322" spans="1:168">
      <c r="A322" s="18">
        <v>1595</v>
      </c>
    </row>
    <row r="323" spans="1:168">
      <c r="A323" s="18">
        <v>1596</v>
      </c>
    </row>
    <row r="324" spans="1:168">
      <c r="A324" s="18">
        <v>1597</v>
      </c>
    </row>
    <row r="325" spans="1:168">
      <c r="A325" s="18">
        <v>1598</v>
      </c>
    </row>
    <row r="326" spans="1:168">
      <c r="A326" s="18">
        <v>1599</v>
      </c>
    </row>
    <row r="327" spans="1:168">
      <c r="A327" s="18">
        <v>1600</v>
      </c>
      <c r="D327" s="18">
        <v>200</v>
      </c>
      <c r="H327" s="18">
        <v>450</v>
      </c>
      <c r="I327" s="18">
        <v>2500</v>
      </c>
      <c r="L327" s="18">
        <v>1600</v>
      </c>
      <c r="P327" s="18">
        <v>1250</v>
      </c>
      <c r="U327" s="18">
        <v>800</v>
      </c>
      <c r="Y327" s="18">
        <v>250</v>
      </c>
      <c r="Z327" s="18">
        <v>1000</v>
      </c>
      <c r="AB327" s="18">
        <v>160000</v>
      </c>
      <c r="AK327" s="18">
        <v>4500</v>
      </c>
      <c r="AO327" s="18">
        <v>16000</v>
      </c>
      <c r="AR327" s="18">
        <v>650</v>
      </c>
      <c r="AT327" s="18">
        <v>2250</v>
      </c>
      <c r="AV327" s="18">
        <v>5000</v>
      </c>
      <c r="AW327" s="18">
        <v>8240</v>
      </c>
      <c r="AY327" s="18">
        <v>2250</v>
      </c>
      <c r="AZ327" s="18">
        <v>400</v>
      </c>
      <c r="BA327" s="18">
        <v>18500</v>
      </c>
      <c r="BC327" s="18">
        <v>6170</v>
      </c>
      <c r="BJ327" s="18">
        <v>1500</v>
      </c>
      <c r="BP327" s="18">
        <v>1250</v>
      </c>
      <c r="BQ327" s="18">
        <v>11700</v>
      </c>
      <c r="BR327" s="18">
        <v>135000</v>
      </c>
      <c r="BS327" s="18">
        <v>1000</v>
      </c>
      <c r="BT327" s="18">
        <v>5000</v>
      </c>
      <c r="BU327" s="18">
        <v>1250</v>
      </c>
      <c r="BX327" s="18">
        <v>13100</v>
      </c>
      <c r="CA327" s="18">
        <v>18500</v>
      </c>
      <c r="CK327" s="18">
        <v>500</v>
      </c>
      <c r="CR327" s="18">
        <v>2250</v>
      </c>
      <c r="CT327" s="18">
        <v>800</v>
      </c>
      <c r="CU327" s="18">
        <v>2500</v>
      </c>
      <c r="DB327" s="18">
        <v>1250</v>
      </c>
      <c r="DK327" s="18">
        <v>1500</v>
      </c>
      <c r="DL327" s="18">
        <v>400</v>
      </c>
      <c r="DN327" s="18">
        <v>100</v>
      </c>
      <c r="DR327" s="18">
        <v>1300</v>
      </c>
      <c r="DT327" s="18">
        <v>5000</v>
      </c>
      <c r="DW327" s="18">
        <v>1100</v>
      </c>
      <c r="EA327" s="18">
        <v>2000</v>
      </c>
      <c r="EE327" s="18">
        <v>4200</v>
      </c>
      <c r="EL327" s="18">
        <v>20700</v>
      </c>
      <c r="EO327" s="18">
        <v>760</v>
      </c>
      <c r="EY327" s="18">
        <v>1000</v>
      </c>
      <c r="EZ327" s="18">
        <v>7900</v>
      </c>
      <c r="FF327" s="18">
        <v>1500</v>
      </c>
      <c r="FK327" s="18">
        <v>2750</v>
      </c>
      <c r="FL327" s="18">
        <v>700</v>
      </c>
    </row>
    <row r="328" spans="1:168">
      <c r="A328" s="18">
        <v>1601</v>
      </c>
    </row>
    <row r="329" spans="1:168">
      <c r="A329" s="18">
        <v>1602</v>
      </c>
    </row>
    <row r="330" spans="1:168">
      <c r="A330" s="18">
        <v>1603</v>
      </c>
    </row>
    <row r="331" spans="1:168">
      <c r="A331" s="18">
        <v>1604</v>
      </c>
    </row>
    <row r="332" spans="1:168">
      <c r="A332" s="18">
        <v>1605</v>
      </c>
    </row>
    <row r="333" spans="1:168">
      <c r="A333" s="18">
        <v>1606</v>
      </c>
    </row>
    <row r="334" spans="1:168">
      <c r="A334" s="18">
        <v>1607</v>
      </c>
    </row>
    <row r="335" spans="1:168">
      <c r="A335" s="18">
        <v>1608</v>
      </c>
    </row>
    <row r="336" spans="1:168">
      <c r="A336" s="18">
        <v>1609</v>
      </c>
    </row>
    <row r="337" spans="1:1">
      <c r="A337" s="18">
        <v>1610</v>
      </c>
    </row>
    <row r="338" spans="1:1">
      <c r="A338" s="18">
        <v>1611</v>
      </c>
    </row>
    <row r="339" spans="1:1">
      <c r="A339" s="18">
        <v>1612</v>
      </c>
    </row>
    <row r="340" spans="1:1">
      <c r="A340" s="18">
        <v>1613</v>
      </c>
    </row>
    <row r="341" spans="1:1">
      <c r="A341" s="18">
        <v>1614</v>
      </c>
    </row>
    <row r="342" spans="1:1">
      <c r="A342" s="18">
        <v>1615</v>
      </c>
    </row>
    <row r="343" spans="1:1">
      <c r="A343" s="18">
        <v>1616</v>
      </c>
    </row>
    <row r="344" spans="1:1">
      <c r="A344" s="18">
        <v>1617</v>
      </c>
    </row>
    <row r="345" spans="1:1">
      <c r="A345" s="18">
        <v>1618</v>
      </c>
    </row>
    <row r="346" spans="1:1">
      <c r="A346" s="18">
        <v>1619</v>
      </c>
    </row>
    <row r="347" spans="1:1">
      <c r="A347" s="18">
        <v>1620</v>
      </c>
    </row>
    <row r="348" spans="1:1">
      <c r="A348" s="18">
        <v>1621</v>
      </c>
    </row>
    <row r="349" spans="1:1">
      <c r="A349" s="18">
        <v>1622</v>
      </c>
    </row>
    <row r="350" spans="1:1">
      <c r="A350" s="18">
        <v>1623</v>
      </c>
    </row>
    <row r="351" spans="1:1">
      <c r="A351" s="18">
        <v>1624</v>
      </c>
    </row>
    <row r="352" spans="1:1">
      <c r="A352" s="18">
        <v>1625</v>
      </c>
    </row>
    <row r="353" spans="1:1">
      <c r="A353" s="18">
        <v>1626</v>
      </c>
    </row>
    <row r="354" spans="1:1">
      <c r="A354" s="18">
        <v>1627</v>
      </c>
    </row>
    <row r="355" spans="1:1">
      <c r="A355" s="18">
        <v>1628</v>
      </c>
    </row>
    <row r="356" spans="1:1">
      <c r="A356" s="18">
        <v>1629</v>
      </c>
    </row>
    <row r="357" spans="1:1">
      <c r="A357" s="18">
        <v>1630</v>
      </c>
    </row>
    <row r="358" spans="1:1">
      <c r="A358" s="18">
        <v>1631</v>
      </c>
    </row>
    <row r="359" spans="1:1">
      <c r="A359" s="18">
        <v>1632</v>
      </c>
    </row>
    <row r="360" spans="1:1">
      <c r="A360" s="18">
        <v>1633</v>
      </c>
    </row>
    <row r="361" spans="1:1">
      <c r="A361" s="18">
        <v>1634</v>
      </c>
    </row>
    <row r="362" spans="1:1">
      <c r="A362" s="18">
        <v>1635</v>
      </c>
    </row>
    <row r="363" spans="1:1">
      <c r="A363" s="18">
        <v>1636</v>
      </c>
    </row>
    <row r="364" spans="1:1">
      <c r="A364" s="18">
        <v>1637</v>
      </c>
    </row>
    <row r="365" spans="1:1">
      <c r="A365" s="18">
        <v>1638</v>
      </c>
    </row>
    <row r="366" spans="1:1">
      <c r="A366" s="18">
        <v>1639</v>
      </c>
    </row>
    <row r="367" spans="1:1">
      <c r="A367" s="18">
        <v>1640</v>
      </c>
    </row>
    <row r="368" spans="1:1">
      <c r="A368" s="18">
        <v>1641</v>
      </c>
    </row>
    <row r="369" spans="1:1">
      <c r="A369" s="18">
        <v>1642</v>
      </c>
    </row>
    <row r="370" spans="1:1">
      <c r="A370" s="18">
        <v>1643</v>
      </c>
    </row>
    <row r="371" spans="1:1">
      <c r="A371" s="18">
        <v>1644</v>
      </c>
    </row>
    <row r="372" spans="1:1">
      <c r="A372" s="18">
        <v>1645</v>
      </c>
    </row>
    <row r="373" spans="1:1">
      <c r="A373" s="18">
        <v>1646</v>
      </c>
    </row>
    <row r="374" spans="1:1">
      <c r="A374" s="18">
        <v>1647</v>
      </c>
    </row>
    <row r="375" spans="1:1">
      <c r="A375" s="18">
        <v>1648</v>
      </c>
    </row>
    <row r="376" spans="1:1">
      <c r="A376" s="18">
        <v>1649</v>
      </c>
    </row>
    <row r="377" spans="1:1">
      <c r="A377" s="18">
        <v>1650</v>
      </c>
    </row>
    <row r="378" spans="1:1">
      <c r="A378" s="18">
        <v>1651</v>
      </c>
    </row>
    <row r="379" spans="1:1">
      <c r="A379" s="18">
        <v>1652</v>
      </c>
    </row>
    <row r="380" spans="1:1">
      <c r="A380" s="18">
        <v>1653</v>
      </c>
    </row>
    <row r="381" spans="1:1">
      <c r="A381" s="18">
        <v>1654</v>
      </c>
    </row>
    <row r="382" spans="1:1">
      <c r="A382" s="18">
        <v>1655</v>
      </c>
    </row>
    <row r="383" spans="1:1">
      <c r="A383" s="18">
        <v>1656</v>
      </c>
    </row>
    <row r="384" spans="1:1">
      <c r="A384" s="18">
        <v>1657</v>
      </c>
    </row>
    <row r="385" spans="1:1">
      <c r="A385" s="18">
        <v>1658</v>
      </c>
    </row>
    <row r="386" spans="1:1">
      <c r="A386" s="18">
        <v>1659</v>
      </c>
    </row>
    <row r="387" spans="1:1">
      <c r="A387" s="18">
        <v>1660</v>
      </c>
    </row>
    <row r="388" spans="1:1">
      <c r="A388" s="18">
        <v>1661</v>
      </c>
    </row>
    <row r="389" spans="1:1">
      <c r="A389" s="18">
        <v>1662</v>
      </c>
    </row>
    <row r="390" spans="1:1">
      <c r="A390" s="18">
        <v>1663</v>
      </c>
    </row>
    <row r="391" spans="1:1">
      <c r="A391" s="18">
        <v>1664</v>
      </c>
    </row>
    <row r="392" spans="1:1">
      <c r="A392" s="18">
        <v>1665</v>
      </c>
    </row>
    <row r="393" spans="1:1">
      <c r="A393" s="18">
        <v>1666</v>
      </c>
    </row>
    <row r="394" spans="1:1">
      <c r="A394" s="18">
        <v>1667</v>
      </c>
    </row>
    <row r="395" spans="1:1">
      <c r="A395" s="18">
        <v>1668</v>
      </c>
    </row>
    <row r="396" spans="1:1">
      <c r="A396" s="18">
        <v>1669</v>
      </c>
    </row>
    <row r="397" spans="1:1">
      <c r="A397" s="18">
        <v>1670</v>
      </c>
    </row>
    <row r="398" spans="1:1">
      <c r="A398" s="18">
        <v>1671</v>
      </c>
    </row>
    <row r="399" spans="1:1">
      <c r="A399" s="18">
        <v>1672</v>
      </c>
    </row>
    <row r="400" spans="1:1">
      <c r="A400" s="18">
        <v>1673</v>
      </c>
    </row>
    <row r="401" spans="1:1">
      <c r="A401" s="18">
        <v>1674</v>
      </c>
    </row>
    <row r="402" spans="1:1">
      <c r="A402" s="18">
        <v>1675</v>
      </c>
    </row>
    <row r="403" spans="1:1">
      <c r="A403" s="18">
        <v>1676</v>
      </c>
    </row>
    <row r="404" spans="1:1">
      <c r="A404" s="18">
        <v>1677</v>
      </c>
    </row>
    <row r="405" spans="1:1">
      <c r="A405" s="18">
        <v>1678</v>
      </c>
    </row>
    <row r="406" spans="1:1">
      <c r="A406" s="18">
        <v>1679</v>
      </c>
    </row>
    <row r="407" spans="1:1">
      <c r="A407" s="18">
        <v>1680</v>
      </c>
    </row>
    <row r="408" spans="1:1">
      <c r="A408" s="18">
        <v>1681</v>
      </c>
    </row>
    <row r="409" spans="1:1">
      <c r="A409" s="18">
        <v>1682</v>
      </c>
    </row>
    <row r="410" spans="1:1">
      <c r="A410" s="18">
        <v>1683</v>
      </c>
    </row>
    <row r="411" spans="1:1">
      <c r="A411" s="18">
        <v>1684</v>
      </c>
    </row>
    <row r="412" spans="1:1">
      <c r="A412" s="18">
        <v>1685</v>
      </c>
    </row>
    <row r="413" spans="1:1">
      <c r="A413" s="18">
        <v>1686</v>
      </c>
    </row>
    <row r="414" spans="1:1">
      <c r="A414" s="18">
        <v>1687</v>
      </c>
    </row>
    <row r="415" spans="1:1">
      <c r="A415" s="18">
        <v>1688</v>
      </c>
    </row>
    <row r="416" spans="1:1">
      <c r="A416" s="18">
        <v>1689</v>
      </c>
    </row>
    <row r="417" spans="1:168">
      <c r="A417" s="18">
        <v>1690</v>
      </c>
    </row>
    <row r="418" spans="1:168">
      <c r="A418" s="18">
        <v>1691</v>
      </c>
    </row>
    <row r="419" spans="1:168">
      <c r="A419" s="18">
        <v>1692</v>
      </c>
    </row>
    <row r="420" spans="1:168">
      <c r="A420" s="18">
        <v>1693</v>
      </c>
    </row>
    <row r="421" spans="1:168">
      <c r="A421" s="18">
        <v>1694</v>
      </c>
    </row>
    <row r="422" spans="1:168">
      <c r="A422" s="18">
        <v>1695</v>
      </c>
    </row>
    <row r="423" spans="1:168">
      <c r="A423" s="18">
        <v>1696</v>
      </c>
    </row>
    <row r="424" spans="1:168">
      <c r="A424" s="18">
        <v>1697</v>
      </c>
    </row>
    <row r="425" spans="1:168">
      <c r="A425" s="18">
        <v>1698</v>
      </c>
    </row>
    <row r="426" spans="1:168">
      <c r="A426" s="18">
        <v>1699</v>
      </c>
    </row>
    <row r="427" spans="1:168">
      <c r="A427" s="18">
        <v>1700</v>
      </c>
      <c r="D427" s="18">
        <v>300</v>
      </c>
      <c r="H427" s="18">
        <v>450</v>
      </c>
      <c r="I427" s="18">
        <v>2500</v>
      </c>
      <c r="L427" s="18">
        <v>2000</v>
      </c>
      <c r="P427" s="18">
        <v>1250</v>
      </c>
      <c r="U427" s="18">
        <v>1250</v>
      </c>
      <c r="Y427" s="18">
        <v>200</v>
      </c>
      <c r="Z427" s="18">
        <v>1200</v>
      </c>
      <c r="AB427" s="18">
        <v>138000</v>
      </c>
      <c r="AK427" s="18">
        <v>4500</v>
      </c>
      <c r="AO427" s="18">
        <v>15000</v>
      </c>
      <c r="AR427" s="18">
        <v>700</v>
      </c>
      <c r="AT427" s="18">
        <v>1750</v>
      </c>
      <c r="AV427" s="18">
        <v>4500</v>
      </c>
      <c r="AW427" s="18">
        <v>8770</v>
      </c>
      <c r="AY427" s="18">
        <v>2500</v>
      </c>
      <c r="AZ427" s="18">
        <v>400</v>
      </c>
      <c r="BA427" s="18">
        <v>21471</v>
      </c>
      <c r="BC427" s="18">
        <v>8565</v>
      </c>
      <c r="BJ427" s="18">
        <v>1500</v>
      </c>
      <c r="BP427" s="18">
        <v>1500</v>
      </c>
      <c r="BQ427" s="18">
        <v>13100</v>
      </c>
      <c r="BR427" s="18">
        <v>165000</v>
      </c>
      <c r="BS427" s="18">
        <v>1925</v>
      </c>
      <c r="BT427" s="18">
        <v>5000</v>
      </c>
      <c r="BU427" s="18">
        <v>1000</v>
      </c>
      <c r="BX427" s="18">
        <v>13300</v>
      </c>
      <c r="CA427" s="18">
        <v>27000</v>
      </c>
      <c r="CK427" s="18">
        <v>500</v>
      </c>
      <c r="CR427" s="18">
        <v>1750</v>
      </c>
      <c r="CT427" s="18">
        <v>1000</v>
      </c>
      <c r="CU427" s="18">
        <v>4500</v>
      </c>
      <c r="DB427" s="18">
        <v>1500</v>
      </c>
      <c r="DK427" s="18">
        <v>1900</v>
      </c>
      <c r="DL427" s="18">
        <v>500</v>
      </c>
      <c r="DN427" s="18">
        <v>100</v>
      </c>
      <c r="DR427" s="18">
        <v>1300</v>
      </c>
      <c r="DT427" s="18">
        <v>6000</v>
      </c>
      <c r="DW427" s="18">
        <v>2000</v>
      </c>
      <c r="EA427" s="18">
        <v>2500</v>
      </c>
      <c r="EE427" s="18">
        <v>4400</v>
      </c>
      <c r="EL427" s="18">
        <v>26550</v>
      </c>
      <c r="EO427" s="18">
        <v>1260</v>
      </c>
      <c r="EY427" s="18">
        <v>800</v>
      </c>
      <c r="EZ427" s="18">
        <v>8400</v>
      </c>
      <c r="FF427" s="18">
        <v>1000</v>
      </c>
      <c r="FK427" s="18">
        <v>2750</v>
      </c>
      <c r="FL427" s="18">
        <v>1000</v>
      </c>
    </row>
    <row r="428" spans="1:168">
      <c r="A428" s="18">
        <v>1701</v>
      </c>
    </row>
    <row r="429" spans="1:168">
      <c r="A429" s="18">
        <v>1702</v>
      </c>
    </row>
    <row r="430" spans="1:168">
      <c r="A430" s="18">
        <v>1703</v>
      </c>
    </row>
    <row r="431" spans="1:168">
      <c r="A431" s="18">
        <v>1704</v>
      </c>
    </row>
    <row r="432" spans="1:168">
      <c r="A432" s="18">
        <v>1705</v>
      </c>
    </row>
    <row r="433" spans="1:1">
      <c r="A433" s="18">
        <v>1706</v>
      </c>
    </row>
    <row r="434" spans="1:1">
      <c r="A434" s="18">
        <v>1707</v>
      </c>
    </row>
    <row r="435" spans="1:1">
      <c r="A435" s="18">
        <v>1708</v>
      </c>
    </row>
    <row r="436" spans="1:1">
      <c r="A436" s="18">
        <v>1709</v>
      </c>
    </row>
    <row r="437" spans="1:1">
      <c r="A437" s="18">
        <v>1710</v>
      </c>
    </row>
    <row r="438" spans="1:1">
      <c r="A438" s="18">
        <v>1711</v>
      </c>
    </row>
    <row r="439" spans="1:1">
      <c r="A439" s="18">
        <v>1712</v>
      </c>
    </row>
    <row r="440" spans="1:1">
      <c r="A440" s="18">
        <v>1713</v>
      </c>
    </row>
    <row r="441" spans="1:1">
      <c r="A441" s="18">
        <v>1714</v>
      </c>
    </row>
    <row r="442" spans="1:1">
      <c r="A442" s="18">
        <v>1715</v>
      </c>
    </row>
    <row r="443" spans="1:1">
      <c r="A443" s="18">
        <v>1716</v>
      </c>
    </row>
    <row r="444" spans="1:1">
      <c r="A444" s="18">
        <v>1717</v>
      </c>
    </row>
    <row r="445" spans="1:1">
      <c r="A445" s="18">
        <v>1718</v>
      </c>
    </row>
    <row r="446" spans="1:1">
      <c r="A446" s="18">
        <v>1719</v>
      </c>
    </row>
    <row r="447" spans="1:1">
      <c r="A447" s="18">
        <v>1720</v>
      </c>
    </row>
    <row r="448" spans="1:1">
      <c r="A448" s="18">
        <v>1721</v>
      </c>
    </row>
    <row r="449" spans="1:1">
      <c r="A449" s="18">
        <v>1722</v>
      </c>
    </row>
    <row r="450" spans="1:1">
      <c r="A450" s="18">
        <v>1723</v>
      </c>
    </row>
    <row r="451" spans="1:1">
      <c r="A451" s="18">
        <v>1724</v>
      </c>
    </row>
    <row r="452" spans="1:1">
      <c r="A452" s="18">
        <v>1725</v>
      </c>
    </row>
    <row r="453" spans="1:1">
      <c r="A453" s="18">
        <v>1726</v>
      </c>
    </row>
    <row r="454" spans="1:1">
      <c r="A454" s="18">
        <v>1727</v>
      </c>
    </row>
    <row r="455" spans="1:1">
      <c r="A455" s="18">
        <v>1728</v>
      </c>
    </row>
    <row r="456" spans="1:1">
      <c r="A456" s="18">
        <v>1729</v>
      </c>
    </row>
    <row r="457" spans="1:1">
      <c r="A457" s="18">
        <v>1730</v>
      </c>
    </row>
    <row r="458" spans="1:1">
      <c r="A458" s="18">
        <v>1731</v>
      </c>
    </row>
    <row r="459" spans="1:1">
      <c r="A459" s="18">
        <v>1732</v>
      </c>
    </row>
    <row r="460" spans="1:1">
      <c r="A460" s="18">
        <v>1733</v>
      </c>
    </row>
    <row r="461" spans="1:1">
      <c r="A461" s="18">
        <v>1734</v>
      </c>
    </row>
    <row r="462" spans="1:1">
      <c r="A462" s="18">
        <v>1735</v>
      </c>
    </row>
    <row r="463" spans="1:1">
      <c r="A463" s="18">
        <v>1736</v>
      </c>
    </row>
    <row r="464" spans="1:1">
      <c r="A464" s="18">
        <v>1737</v>
      </c>
    </row>
    <row r="465" spans="1:1">
      <c r="A465" s="18">
        <v>1738</v>
      </c>
    </row>
    <row r="466" spans="1:1">
      <c r="A466" s="18">
        <v>1739</v>
      </c>
    </row>
    <row r="467" spans="1:1">
      <c r="A467" s="18">
        <v>1740</v>
      </c>
    </row>
    <row r="468" spans="1:1">
      <c r="A468" s="18">
        <v>1741</v>
      </c>
    </row>
    <row r="469" spans="1:1">
      <c r="A469" s="18">
        <v>1742</v>
      </c>
    </row>
    <row r="470" spans="1:1">
      <c r="A470" s="18">
        <v>1743</v>
      </c>
    </row>
    <row r="471" spans="1:1">
      <c r="A471" s="18">
        <v>1744</v>
      </c>
    </row>
    <row r="472" spans="1:1">
      <c r="A472" s="18">
        <v>1745</v>
      </c>
    </row>
    <row r="473" spans="1:1">
      <c r="A473" s="18">
        <v>1746</v>
      </c>
    </row>
    <row r="474" spans="1:1">
      <c r="A474" s="18">
        <v>1747</v>
      </c>
    </row>
    <row r="475" spans="1:1">
      <c r="A475" s="18">
        <v>1748</v>
      </c>
    </row>
    <row r="476" spans="1:1">
      <c r="A476" s="18">
        <v>1749</v>
      </c>
    </row>
    <row r="477" spans="1:1">
      <c r="A477" s="18">
        <v>1750</v>
      </c>
    </row>
    <row r="478" spans="1:1">
      <c r="A478" s="18">
        <v>1751</v>
      </c>
    </row>
    <row r="479" spans="1:1">
      <c r="A479" s="18">
        <v>1752</v>
      </c>
    </row>
    <row r="480" spans="1:1">
      <c r="A480" s="18">
        <v>1753</v>
      </c>
    </row>
    <row r="481" spans="1:1">
      <c r="A481" s="18">
        <v>1754</v>
      </c>
    </row>
    <row r="482" spans="1:1">
      <c r="A482" s="18">
        <v>1755</v>
      </c>
    </row>
    <row r="483" spans="1:1">
      <c r="A483" s="18">
        <v>1756</v>
      </c>
    </row>
    <row r="484" spans="1:1">
      <c r="A484" s="18">
        <v>1757</v>
      </c>
    </row>
    <row r="485" spans="1:1">
      <c r="A485" s="18">
        <v>1758</v>
      </c>
    </row>
    <row r="486" spans="1:1">
      <c r="A486" s="18">
        <v>1759</v>
      </c>
    </row>
    <row r="487" spans="1:1">
      <c r="A487" s="18">
        <v>1760</v>
      </c>
    </row>
    <row r="488" spans="1:1">
      <c r="A488" s="18">
        <v>1761</v>
      </c>
    </row>
    <row r="489" spans="1:1">
      <c r="A489" s="18">
        <v>1762</v>
      </c>
    </row>
    <row r="490" spans="1:1">
      <c r="A490" s="18">
        <v>1763</v>
      </c>
    </row>
    <row r="491" spans="1:1">
      <c r="A491" s="18">
        <v>1764</v>
      </c>
    </row>
    <row r="492" spans="1:1">
      <c r="A492" s="18">
        <v>1765</v>
      </c>
    </row>
    <row r="493" spans="1:1">
      <c r="A493" s="18">
        <v>1766</v>
      </c>
    </row>
    <row r="494" spans="1:1">
      <c r="A494" s="18">
        <v>1767</v>
      </c>
    </row>
    <row r="495" spans="1:1">
      <c r="A495" s="18">
        <v>1768</v>
      </c>
    </row>
    <row r="496" spans="1:1">
      <c r="A496" s="18">
        <v>1769</v>
      </c>
    </row>
    <row r="497" spans="1:1">
      <c r="A497" s="18">
        <v>1770</v>
      </c>
    </row>
    <row r="498" spans="1:1">
      <c r="A498" s="18">
        <v>1771</v>
      </c>
    </row>
    <row r="499" spans="1:1">
      <c r="A499" s="18">
        <v>1772</v>
      </c>
    </row>
    <row r="500" spans="1:1">
      <c r="A500" s="18">
        <v>1773</v>
      </c>
    </row>
    <row r="501" spans="1:1">
      <c r="A501" s="18">
        <v>1774</v>
      </c>
    </row>
    <row r="502" spans="1:1">
      <c r="A502" s="18">
        <v>1775</v>
      </c>
    </row>
    <row r="503" spans="1:1">
      <c r="A503" s="18">
        <v>1776</v>
      </c>
    </row>
    <row r="504" spans="1:1">
      <c r="A504" s="18">
        <v>1777</v>
      </c>
    </row>
    <row r="505" spans="1:1">
      <c r="A505" s="18">
        <v>1778</v>
      </c>
    </row>
    <row r="506" spans="1:1">
      <c r="A506" s="18">
        <v>1779</v>
      </c>
    </row>
    <row r="507" spans="1:1">
      <c r="A507" s="18">
        <v>1780</v>
      </c>
    </row>
    <row r="508" spans="1:1">
      <c r="A508" s="18">
        <v>1781</v>
      </c>
    </row>
    <row r="509" spans="1:1">
      <c r="A509" s="18">
        <v>1782</v>
      </c>
    </row>
    <row r="510" spans="1:1">
      <c r="A510" s="18">
        <v>1783</v>
      </c>
    </row>
    <row r="511" spans="1:1">
      <c r="A511" s="18">
        <v>1784</v>
      </c>
    </row>
    <row r="512" spans="1:1">
      <c r="A512" s="18">
        <v>1785</v>
      </c>
    </row>
    <row r="513" spans="1:1">
      <c r="A513" s="18">
        <v>1786</v>
      </c>
    </row>
    <row r="514" spans="1:1">
      <c r="A514" s="18">
        <v>1787</v>
      </c>
    </row>
    <row r="515" spans="1:1">
      <c r="A515" s="18">
        <v>1788</v>
      </c>
    </row>
    <row r="516" spans="1:1">
      <c r="A516" s="18">
        <v>1789</v>
      </c>
    </row>
    <row r="517" spans="1:1">
      <c r="A517" s="18">
        <v>1790</v>
      </c>
    </row>
    <row r="518" spans="1:1">
      <c r="A518" s="18">
        <v>1791</v>
      </c>
    </row>
    <row r="519" spans="1:1">
      <c r="A519" s="18">
        <v>1792</v>
      </c>
    </row>
    <row r="520" spans="1:1">
      <c r="A520" s="18">
        <v>1793</v>
      </c>
    </row>
    <row r="521" spans="1:1">
      <c r="A521" s="18">
        <v>1794</v>
      </c>
    </row>
    <row r="522" spans="1:1">
      <c r="A522" s="18">
        <v>1795</v>
      </c>
    </row>
    <row r="523" spans="1:1">
      <c r="A523" s="18">
        <v>1796</v>
      </c>
    </row>
    <row r="524" spans="1:1">
      <c r="A524" s="18">
        <v>1797</v>
      </c>
    </row>
    <row r="525" spans="1:1">
      <c r="A525" s="18">
        <v>1798</v>
      </c>
    </row>
    <row r="526" spans="1:1">
      <c r="A526" s="18">
        <v>1799</v>
      </c>
    </row>
    <row r="527" spans="1:1">
      <c r="A527" s="18">
        <v>1800</v>
      </c>
    </row>
    <row r="528" spans="1:1">
      <c r="A528" s="18">
        <v>1801</v>
      </c>
    </row>
    <row r="529" spans="1:1">
      <c r="A529" s="18">
        <v>1802</v>
      </c>
    </row>
    <row r="530" spans="1:1">
      <c r="A530" s="18">
        <v>1803</v>
      </c>
    </row>
    <row r="531" spans="1:1">
      <c r="A531" s="18">
        <v>1804</v>
      </c>
    </row>
    <row r="532" spans="1:1">
      <c r="A532" s="18">
        <v>1805</v>
      </c>
    </row>
    <row r="533" spans="1:1">
      <c r="A533" s="18">
        <v>1806</v>
      </c>
    </row>
    <row r="534" spans="1:1">
      <c r="A534" s="18">
        <v>1807</v>
      </c>
    </row>
    <row r="535" spans="1:1">
      <c r="A535" s="18">
        <v>1808</v>
      </c>
    </row>
    <row r="536" spans="1:1">
      <c r="A536" s="18">
        <v>1809</v>
      </c>
    </row>
    <row r="537" spans="1:1">
      <c r="A537" s="18">
        <v>1810</v>
      </c>
    </row>
    <row r="538" spans="1:1">
      <c r="A538" s="18">
        <v>1811</v>
      </c>
    </row>
    <row r="539" spans="1:1">
      <c r="A539" s="18">
        <v>1812</v>
      </c>
    </row>
    <row r="540" spans="1:1">
      <c r="A540" s="18">
        <v>1813</v>
      </c>
    </row>
    <row r="541" spans="1:1">
      <c r="A541" s="18">
        <v>1814</v>
      </c>
    </row>
    <row r="542" spans="1:1">
      <c r="A542" s="18">
        <v>1815</v>
      </c>
    </row>
    <row r="543" spans="1:1">
      <c r="A543" s="18">
        <v>1816</v>
      </c>
    </row>
    <row r="544" spans="1:1">
      <c r="A544" s="18">
        <v>1817</v>
      </c>
    </row>
    <row r="545" spans="1:168">
      <c r="A545" s="18">
        <v>1818</v>
      </c>
    </row>
    <row r="546" spans="1:168">
      <c r="A546" s="18">
        <v>1819</v>
      </c>
    </row>
    <row r="547" spans="1:168">
      <c r="A547" s="18">
        <v>1820</v>
      </c>
      <c r="B547" s="18">
        <v>3280</v>
      </c>
      <c r="D547" s="18">
        <v>437</v>
      </c>
      <c r="F547" s="18">
        <v>534</v>
      </c>
      <c r="H547" s="18">
        <v>334</v>
      </c>
      <c r="I547" s="18">
        <v>3369</v>
      </c>
      <c r="L547" s="18">
        <v>3434</v>
      </c>
      <c r="P547" s="18">
        <v>2187</v>
      </c>
      <c r="T547" s="18">
        <v>1100</v>
      </c>
      <c r="U547" s="18">
        <v>4507</v>
      </c>
      <c r="Y547" s="18">
        <v>816</v>
      </c>
      <c r="Z547" s="18">
        <v>1986</v>
      </c>
      <c r="AA547" s="18">
        <v>771</v>
      </c>
      <c r="AB547" s="18">
        <v>381000</v>
      </c>
      <c r="AG547" s="18">
        <v>1206</v>
      </c>
      <c r="AJ547" s="18">
        <v>63</v>
      </c>
      <c r="AK547" s="18">
        <v>7657</v>
      </c>
      <c r="AL547" s="18">
        <v>605</v>
      </c>
      <c r="AO547" s="18">
        <v>24905</v>
      </c>
      <c r="AQ547" s="18">
        <v>2</v>
      </c>
      <c r="AR547" s="18">
        <v>1155</v>
      </c>
      <c r="AT547" s="18">
        <v>2689</v>
      </c>
      <c r="AU547" s="18">
        <v>500</v>
      </c>
      <c r="AV547" s="18">
        <v>4194</v>
      </c>
      <c r="AW547" s="18">
        <v>12203</v>
      </c>
      <c r="AY547" s="18">
        <v>3154</v>
      </c>
      <c r="AZ547" s="18">
        <v>1169</v>
      </c>
      <c r="BA547" s="18">
        <v>31250</v>
      </c>
      <c r="BC547" s="18">
        <v>21239</v>
      </c>
      <c r="BJ547" s="18">
        <v>2312</v>
      </c>
      <c r="BK547" s="18">
        <v>595</v>
      </c>
      <c r="BL547" s="18">
        <v>17</v>
      </c>
      <c r="BM547" s="18">
        <v>135</v>
      </c>
      <c r="BO547" s="18">
        <v>723</v>
      </c>
      <c r="BP547" s="18">
        <v>4146</v>
      </c>
      <c r="BQ547" s="18">
        <v>17927</v>
      </c>
      <c r="BR547" s="18">
        <v>209000</v>
      </c>
      <c r="BS547" s="18">
        <v>7101</v>
      </c>
      <c r="BT547" s="18">
        <v>6560</v>
      </c>
      <c r="BU547" s="18">
        <v>1093</v>
      </c>
      <c r="BX547" s="18">
        <v>20176</v>
      </c>
      <c r="BY547" s="18">
        <v>401</v>
      </c>
      <c r="BZ547" s="18">
        <v>217</v>
      </c>
      <c r="CA547" s="18">
        <v>31000</v>
      </c>
      <c r="CE547" s="18">
        <v>2090</v>
      </c>
      <c r="CF547" s="18">
        <v>9395</v>
      </c>
      <c r="CH547" s="18">
        <v>470</v>
      </c>
      <c r="CI547" s="18">
        <v>332</v>
      </c>
      <c r="CK547" s="18">
        <v>538</v>
      </c>
      <c r="CM547" s="18">
        <v>1213</v>
      </c>
      <c r="CR547" s="18">
        <v>2689</v>
      </c>
      <c r="CT547" s="18">
        <v>1683</v>
      </c>
      <c r="CU547" s="18">
        <v>6587</v>
      </c>
      <c r="CY547" s="18">
        <v>3506</v>
      </c>
      <c r="DA547" s="18">
        <v>619</v>
      </c>
      <c r="DB547" s="18">
        <v>2096</v>
      </c>
      <c r="DF547" s="18">
        <v>287</v>
      </c>
      <c r="DJ547" s="18">
        <v>186</v>
      </c>
      <c r="DK547" s="18">
        <v>2333</v>
      </c>
      <c r="DL547" s="18">
        <v>970</v>
      </c>
      <c r="DM547" s="18">
        <v>3881</v>
      </c>
      <c r="DN547" s="18">
        <v>100</v>
      </c>
      <c r="DO547" s="18">
        <v>318</v>
      </c>
      <c r="DR547" s="18">
        <v>1317</v>
      </c>
      <c r="DS547" s="18">
        <v>2176</v>
      </c>
      <c r="DT547" s="18">
        <v>10426</v>
      </c>
      <c r="DU547" s="18">
        <v>248</v>
      </c>
      <c r="DV547" s="18">
        <v>4345</v>
      </c>
      <c r="DW547" s="18">
        <v>3297</v>
      </c>
      <c r="DX547" s="18">
        <v>143</v>
      </c>
      <c r="DY547" s="18">
        <v>336</v>
      </c>
      <c r="EA547" s="18">
        <v>6389</v>
      </c>
      <c r="ED547" s="18">
        <v>2091</v>
      </c>
      <c r="EE547" s="18">
        <v>5156</v>
      </c>
      <c r="EG547" s="18">
        <v>30</v>
      </c>
      <c r="EI547" s="18">
        <v>248</v>
      </c>
      <c r="EL547" s="18">
        <v>54765</v>
      </c>
      <c r="EO547" s="18">
        <v>2573</v>
      </c>
      <c r="ER547" s="18">
        <v>1337</v>
      </c>
      <c r="EU547" s="18">
        <v>4665</v>
      </c>
      <c r="EX547" s="18">
        <v>60</v>
      </c>
      <c r="EY547" s="18">
        <v>875</v>
      </c>
      <c r="EZ547" s="18">
        <v>10074</v>
      </c>
      <c r="FA547" s="18">
        <v>2000</v>
      </c>
      <c r="FE547" s="18">
        <v>55</v>
      </c>
      <c r="FF547" s="18">
        <v>9981</v>
      </c>
      <c r="FH547" s="18">
        <v>718</v>
      </c>
      <c r="FI547" s="18">
        <v>6551</v>
      </c>
      <c r="FJ547" s="18">
        <v>2593</v>
      </c>
      <c r="FK547" s="18">
        <v>5215</v>
      </c>
      <c r="FL547" s="18">
        <v>1550</v>
      </c>
    </row>
    <row r="548" spans="1:168">
      <c r="A548" s="18">
        <v>1821</v>
      </c>
      <c r="H548" s="18">
        <v>331</v>
      </c>
      <c r="I548" s="18">
        <v>3386</v>
      </c>
      <c r="L548" s="18">
        <v>3464</v>
      </c>
      <c r="Z548" s="18">
        <v>1998</v>
      </c>
      <c r="AA548" s="18">
        <v>789</v>
      </c>
      <c r="AB548" s="18">
        <v>383712</v>
      </c>
      <c r="AO548" s="18">
        <v>25260</v>
      </c>
      <c r="AR548" s="18">
        <v>1167</v>
      </c>
      <c r="AW548" s="18">
        <v>12284</v>
      </c>
      <c r="AZ548" s="18">
        <v>1186</v>
      </c>
      <c r="BA548" s="18">
        <v>31460</v>
      </c>
      <c r="BC548" s="18">
        <v>21551</v>
      </c>
      <c r="BJ548" s="18">
        <v>2333</v>
      </c>
      <c r="BQ548" s="18">
        <v>18076</v>
      </c>
      <c r="BR548" s="18">
        <v>209842</v>
      </c>
      <c r="BS548" s="18">
        <v>7200</v>
      </c>
      <c r="BX548" s="18">
        <v>20306</v>
      </c>
      <c r="CA548" s="18">
        <v>31033</v>
      </c>
      <c r="DK548" s="18">
        <v>2365</v>
      </c>
      <c r="DL548" s="18">
        <v>984</v>
      </c>
      <c r="DW548" s="18">
        <v>3316</v>
      </c>
      <c r="EO548" s="18">
        <v>2598</v>
      </c>
      <c r="FF548" s="18">
        <v>10299</v>
      </c>
    </row>
    <row r="549" spans="1:168">
      <c r="A549" s="18">
        <v>1822</v>
      </c>
      <c r="H549" s="18">
        <v>329</v>
      </c>
      <c r="I549" s="18">
        <v>3402</v>
      </c>
      <c r="L549" s="18">
        <v>3495</v>
      </c>
      <c r="Z549" s="18">
        <v>2008</v>
      </c>
      <c r="AA549" s="18">
        <v>807</v>
      </c>
      <c r="AB549" s="18">
        <v>386442</v>
      </c>
      <c r="AO549" s="18">
        <v>25620</v>
      </c>
      <c r="AR549" s="18">
        <v>1179</v>
      </c>
      <c r="AW549" s="18">
        <v>12366</v>
      </c>
      <c r="AZ549" s="18">
        <v>1202</v>
      </c>
      <c r="BA549" s="18">
        <v>31685</v>
      </c>
      <c r="BC549" s="18">
        <v>21832</v>
      </c>
      <c r="BJ549" s="18">
        <v>2355</v>
      </c>
      <c r="BQ549" s="18">
        <v>18226</v>
      </c>
      <c r="BR549" s="18">
        <v>210688</v>
      </c>
      <c r="BS549" s="18">
        <v>7267</v>
      </c>
      <c r="BX549" s="18">
        <v>20437</v>
      </c>
      <c r="CA549" s="18">
        <v>31066</v>
      </c>
      <c r="DK549" s="18">
        <v>2400</v>
      </c>
      <c r="DL549" s="18">
        <v>998</v>
      </c>
      <c r="DW549" s="18">
        <v>3335</v>
      </c>
      <c r="EO549" s="18">
        <v>2629</v>
      </c>
      <c r="FF549" s="18">
        <v>10626</v>
      </c>
    </row>
    <row r="550" spans="1:168">
      <c r="A550" s="18">
        <v>1823</v>
      </c>
      <c r="H550" s="18">
        <v>329</v>
      </c>
      <c r="I550" s="18">
        <v>3419</v>
      </c>
      <c r="L550" s="18">
        <v>3526</v>
      </c>
      <c r="Z550" s="18">
        <v>2020</v>
      </c>
      <c r="AA550" s="18">
        <v>826</v>
      </c>
      <c r="AB550" s="18">
        <v>389193</v>
      </c>
      <c r="AO550" s="18">
        <v>25969</v>
      </c>
      <c r="AR550" s="18">
        <v>1196</v>
      </c>
      <c r="AW550" s="18">
        <v>12449</v>
      </c>
      <c r="AZ550" s="18">
        <v>1219</v>
      </c>
      <c r="BA550" s="18">
        <v>31905</v>
      </c>
      <c r="BC550" s="18">
        <v>22117</v>
      </c>
      <c r="BJ550" s="18">
        <v>2376</v>
      </c>
      <c r="BQ550" s="18">
        <v>18377</v>
      </c>
      <c r="BR550" s="18">
        <v>211537</v>
      </c>
      <c r="BS550" s="18">
        <v>7335</v>
      </c>
      <c r="BX550" s="18">
        <v>20568</v>
      </c>
      <c r="CA550" s="18">
        <v>31099</v>
      </c>
      <c r="DK550" s="18">
        <v>2435</v>
      </c>
      <c r="DL550" s="18">
        <v>1013</v>
      </c>
      <c r="DW550" s="18">
        <v>3354</v>
      </c>
      <c r="EO550" s="18">
        <v>2668</v>
      </c>
      <c r="FF550" s="18">
        <v>10951</v>
      </c>
    </row>
    <row r="551" spans="1:168">
      <c r="A551" s="18">
        <v>1824</v>
      </c>
      <c r="H551" s="18">
        <v>332</v>
      </c>
      <c r="I551" s="18">
        <v>3436</v>
      </c>
      <c r="L551" s="18">
        <v>3557</v>
      </c>
      <c r="Z551" s="18">
        <v>2031</v>
      </c>
      <c r="AA551" s="18">
        <v>845</v>
      </c>
      <c r="AB551" s="18">
        <v>391962</v>
      </c>
      <c r="AO551" s="18">
        <v>26307</v>
      </c>
      <c r="AR551" s="18">
        <v>1213</v>
      </c>
      <c r="AW551" s="18">
        <v>12532</v>
      </c>
      <c r="AZ551" s="18">
        <v>1235</v>
      </c>
      <c r="BA551" s="18">
        <v>32127</v>
      </c>
      <c r="BC551" s="18">
        <v>22407</v>
      </c>
      <c r="BJ551" s="18">
        <v>2398</v>
      </c>
      <c r="BQ551" s="18">
        <v>18530</v>
      </c>
      <c r="BR551" s="18">
        <v>212389</v>
      </c>
      <c r="BS551" s="18">
        <v>7403</v>
      </c>
      <c r="BX551" s="18">
        <v>20701</v>
      </c>
      <c r="CA551" s="18">
        <v>31132</v>
      </c>
      <c r="DK551" s="18">
        <v>2474</v>
      </c>
      <c r="DL551" s="18">
        <v>1028</v>
      </c>
      <c r="DW551" s="18">
        <v>3373</v>
      </c>
      <c r="EO551" s="18">
        <v>2708</v>
      </c>
      <c r="FF551" s="18">
        <v>11277</v>
      </c>
    </row>
    <row r="552" spans="1:168">
      <c r="A552" s="18">
        <v>1825</v>
      </c>
      <c r="H552" s="18">
        <v>333</v>
      </c>
      <c r="I552" s="18">
        <v>3452</v>
      </c>
      <c r="L552" s="18">
        <v>3589</v>
      </c>
      <c r="Z552" s="18">
        <v>2042</v>
      </c>
      <c r="AA552" s="18">
        <v>864</v>
      </c>
      <c r="AB552" s="18">
        <v>394752</v>
      </c>
      <c r="AO552" s="18">
        <v>26650</v>
      </c>
      <c r="AR552" s="18">
        <v>1228</v>
      </c>
      <c r="AW552" s="18">
        <v>12615</v>
      </c>
      <c r="AZ552" s="18">
        <v>1252</v>
      </c>
      <c r="BA552" s="18">
        <v>32350</v>
      </c>
      <c r="BC552" s="18">
        <v>22698</v>
      </c>
      <c r="BJ552" s="18">
        <v>2420</v>
      </c>
      <c r="BQ552" s="18">
        <v>18684</v>
      </c>
      <c r="BR552" s="18">
        <v>213245</v>
      </c>
      <c r="BS552" s="18">
        <v>7472</v>
      </c>
      <c r="BX552" s="18">
        <v>20834</v>
      </c>
      <c r="CA552" s="18">
        <v>31164</v>
      </c>
      <c r="DK552" s="18">
        <v>2514</v>
      </c>
      <c r="DL552" s="18">
        <v>1044</v>
      </c>
      <c r="DW552" s="18">
        <v>3393</v>
      </c>
      <c r="EO552" s="18">
        <v>2749</v>
      </c>
      <c r="FF552" s="18">
        <v>11602</v>
      </c>
    </row>
    <row r="553" spans="1:168">
      <c r="A553" s="18">
        <v>1826</v>
      </c>
      <c r="H553" s="18">
        <v>330</v>
      </c>
      <c r="I553" s="18">
        <v>3469</v>
      </c>
      <c r="L553" s="18">
        <v>3620</v>
      </c>
      <c r="Z553" s="18">
        <v>2054</v>
      </c>
      <c r="AA553" s="18">
        <v>884</v>
      </c>
      <c r="AB553" s="18">
        <v>397561</v>
      </c>
      <c r="AO553" s="18">
        <v>26964</v>
      </c>
      <c r="AR553" s="18">
        <v>1243</v>
      </c>
      <c r="AW553" s="18">
        <v>12699</v>
      </c>
      <c r="AZ553" s="18">
        <v>1268</v>
      </c>
      <c r="BA553" s="18">
        <v>32538</v>
      </c>
      <c r="BC553" s="18">
        <v>22996</v>
      </c>
      <c r="BJ553" s="18">
        <v>2443</v>
      </c>
      <c r="BQ553" s="18">
        <v>18839</v>
      </c>
      <c r="BR553" s="18">
        <v>214105</v>
      </c>
      <c r="BS553" s="18">
        <v>7542</v>
      </c>
      <c r="BX553" s="18">
        <v>20968</v>
      </c>
      <c r="CA553" s="18">
        <v>31197</v>
      </c>
      <c r="DK553" s="18">
        <v>2543</v>
      </c>
      <c r="DL553" s="18">
        <v>1062</v>
      </c>
      <c r="DW553" s="18">
        <v>3412</v>
      </c>
      <c r="EO553" s="18">
        <v>2788</v>
      </c>
      <c r="FF553" s="18">
        <v>11928</v>
      </c>
    </row>
    <row r="554" spans="1:168">
      <c r="A554" s="18">
        <v>1827</v>
      </c>
      <c r="H554" s="18">
        <v>328</v>
      </c>
      <c r="I554" s="18">
        <v>3486</v>
      </c>
      <c r="L554" s="18">
        <v>3652</v>
      </c>
      <c r="Z554" s="18">
        <v>2065</v>
      </c>
      <c r="AA554" s="18">
        <v>904</v>
      </c>
      <c r="AB554" s="18">
        <v>400391</v>
      </c>
      <c r="AO554" s="18">
        <v>27249</v>
      </c>
      <c r="AR554" s="18">
        <v>1255</v>
      </c>
      <c r="AW554" s="18">
        <v>12784</v>
      </c>
      <c r="AZ554" s="18">
        <v>1310</v>
      </c>
      <c r="BA554" s="18">
        <v>32727</v>
      </c>
      <c r="BC554" s="18">
        <v>23275</v>
      </c>
      <c r="BJ554" s="18">
        <v>2465</v>
      </c>
      <c r="BQ554" s="18">
        <v>18996</v>
      </c>
      <c r="BR554" s="18">
        <v>214967</v>
      </c>
      <c r="BS554" s="18">
        <v>7612</v>
      </c>
      <c r="BX554" s="18">
        <v>21103</v>
      </c>
      <c r="CA554" s="18">
        <v>31231</v>
      </c>
      <c r="DK554" s="18">
        <v>2561</v>
      </c>
      <c r="DL554" s="18">
        <v>1079</v>
      </c>
      <c r="DW554" s="18">
        <v>3432</v>
      </c>
      <c r="EO554" s="18">
        <v>2816</v>
      </c>
      <c r="FF554" s="18">
        <v>12251</v>
      </c>
    </row>
    <row r="555" spans="1:168">
      <c r="A555" s="18">
        <v>1828</v>
      </c>
      <c r="H555" s="18">
        <v>326</v>
      </c>
      <c r="I555" s="18">
        <v>3504</v>
      </c>
      <c r="L555" s="18">
        <v>3685</v>
      </c>
      <c r="Z555" s="18">
        <v>2077</v>
      </c>
      <c r="AA555" s="18">
        <v>924</v>
      </c>
      <c r="AB555" s="18">
        <v>403240</v>
      </c>
      <c r="AO555" s="18">
        <v>27540</v>
      </c>
      <c r="AR555" s="18">
        <v>1265</v>
      </c>
      <c r="AW555" s="18">
        <v>12869</v>
      </c>
      <c r="AZ555" s="18">
        <v>1326</v>
      </c>
      <c r="BA555" s="18">
        <v>32917</v>
      </c>
      <c r="BC555" s="18">
        <v>23560</v>
      </c>
      <c r="BJ555" s="18">
        <v>2488</v>
      </c>
      <c r="BQ555" s="18">
        <v>19154</v>
      </c>
      <c r="BR555" s="18">
        <v>215834</v>
      </c>
      <c r="BS555" s="18">
        <v>7683</v>
      </c>
      <c r="BX555" s="18">
        <v>21239</v>
      </c>
      <c r="CA555" s="18">
        <v>31264</v>
      </c>
      <c r="DK555" s="18">
        <v>2585</v>
      </c>
      <c r="DL555" s="18">
        <v>1093</v>
      </c>
      <c r="DW555" s="18">
        <v>3452</v>
      </c>
      <c r="EO555" s="18">
        <v>2837</v>
      </c>
      <c r="FF555" s="18">
        <v>12581</v>
      </c>
    </row>
    <row r="556" spans="1:168">
      <c r="A556" s="18">
        <v>1829</v>
      </c>
      <c r="H556" s="18">
        <v>326</v>
      </c>
      <c r="I556" s="18">
        <v>3521</v>
      </c>
      <c r="L556" s="18">
        <v>3717</v>
      </c>
      <c r="Z556" s="18">
        <v>2088</v>
      </c>
      <c r="AA556" s="18">
        <v>944</v>
      </c>
      <c r="AB556" s="18">
        <v>406110</v>
      </c>
      <c r="AO556" s="18">
        <v>27807</v>
      </c>
      <c r="AR556" s="18">
        <v>1270</v>
      </c>
      <c r="AW556" s="18">
        <v>12955</v>
      </c>
      <c r="AZ556" s="18">
        <v>1343</v>
      </c>
      <c r="BA556" s="18">
        <v>33108</v>
      </c>
      <c r="BC556" s="18">
        <v>23847</v>
      </c>
      <c r="BJ556" s="18">
        <v>2511</v>
      </c>
      <c r="BQ556" s="18">
        <v>19313</v>
      </c>
      <c r="BR556" s="18">
        <v>216703</v>
      </c>
      <c r="BS556" s="18">
        <v>7755</v>
      </c>
      <c r="BX556" s="18">
        <v>21376</v>
      </c>
      <c r="CA556" s="18">
        <v>31297</v>
      </c>
      <c r="DK556" s="18">
        <v>2610</v>
      </c>
      <c r="DL556" s="18">
        <v>1108</v>
      </c>
      <c r="DW556" s="18">
        <v>3472</v>
      </c>
      <c r="EO556" s="18">
        <v>2855</v>
      </c>
      <c r="FF556" s="18">
        <v>12906</v>
      </c>
    </row>
    <row r="557" spans="1:168">
      <c r="A557" s="18">
        <v>1830</v>
      </c>
      <c r="H557" s="18">
        <v>330</v>
      </c>
      <c r="I557" s="18">
        <v>3538</v>
      </c>
      <c r="L557" s="18">
        <v>3750</v>
      </c>
      <c r="Y557" s="18">
        <v>1169</v>
      </c>
      <c r="Z557" s="18">
        <v>2100</v>
      </c>
      <c r="AA557" s="18">
        <v>965</v>
      </c>
      <c r="AB557" s="18">
        <v>409000</v>
      </c>
      <c r="AO557" s="18">
        <v>28045</v>
      </c>
      <c r="AR557" s="18">
        <v>1273</v>
      </c>
      <c r="AW557" s="18">
        <v>13041</v>
      </c>
      <c r="AZ557" s="18">
        <v>1364</v>
      </c>
      <c r="BA557" s="18">
        <v>33300</v>
      </c>
      <c r="BC557" s="18">
        <v>24139</v>
      </c>
      <c r="BJ557" s="18">
        <v>2534</v>
      </c>
      <c r="BQ557" s="18">
        <v>19473</v>
      </c>
      <c r="BR557" s="18">
        <v>217577</v>
      </c>
      <c r="BS557" s="18">
        <v>7827</v>
      </c>
      <c r="BX557" s="18">
        <v>21513</v>
      </c>
      <c r="CA557" s="18">
        <v>31330</v>
      </c>
      <c r="DK557" s="18">
        <v>2633</v>
      </c>
      <c r="DL557" s="18">
        <v>1124</v>
      </c>
      <c r="DN557" s="18">
        <v>100</v>
      </c>
      <c r="DW557" s="18">
        <v>3491</v>
      </c>
      <c r="EO557" s="18">
        <v>2876</v>
      </c>
      <c r="FF557" s="18">
        <v>13240</v>
      </c>
    </row>
    <row r="558" spans="1:168">
      <c r="A558" s="18">
        <v>1831</v>
      </c>
      <c r="H558" s="18">
        <v>333</v>
      </c>
      <c r="I558" s="18">
        <v>3555</v>
      </c>
      <c r="L558" s="18">
        <v>3782</v>
      </c>
      <c r="Z558" s="18">
        <v>2112</v>
      </c>
      <c r="AA558" s="18">
        <v>986</v>
      </c>
      <c r="AB558" s="18">
        <v>409299</v>
      </c>
      <c r="AO558" s="18">
        <v>28283</v>
      </c>
      <c r="AR558" s="18">
        <v>1275</v>
      </c>
      <c r="AW558" s="18">
        <v>13128</v>
      </c>
      <c r="AZ558" s="18">
        <v>1374</v>
      </c>
      <c r="BA558" s="18">
        <v>33439</v>
      </c>
      <c r="BC558" s="18">
        <v>24433</v>
      </c>
      <c r="BJ558" s="18">
        <v>2557</v>
      </c>
      <c r="BQ558" s="18">
        <v>19635</v>
      </c>
      <c r="BR558" s="18">
        <v>218453</v>
      </c>
      <c r="BS558" s="18">
        <v>7900</v>
      </c>
      <c r="BX558" s="18">
        <v>21652</v>
      </c>
      <c r="CA558" s="18">
        <v>31363</v>
      </c>
      <c r="DK558" s="18">
        <v>2653</v>
      </c>
      <c r="DL558" s="18">
        <v>1137</v>
      </c>
      <c r="DW558" s="18">
        <v>3512</v>
      </c>
      <c r="EO558" s="18">
        <v>2895</v>
      </c>
      <c r="FF558" s="18">
        <v>13659</v>
      </c>
    </row>
    <row r="559" spans="1:168">
      <c r="A559" s="18">
        <v>1832</v>
      </c>
      <c r="H559" s="18">
        <v>338</v>
      </c>
      <c r="I559" s="18">
        <v>3573</v>
      </c>
      <c r="L559" s="18">
        <v>3814</v>
      </c>
      <c r="Z559" s="18">
        <v>2123</v>
      </c>
      <c r="AA559" s="18">
        <v>1007</v>
      </c>
      <c r="AB559" s="18">
        <v>409598</v>
      </c>
      <c r="AO559" s="18">
        <v>28535</v>
      </c>
      <c r="AR559" s="18">
        <v>1276</v>
      </c>
      <c r="AW559" s="18">
        <v>13216</v>
      </c>
      <c r="AZ559" s="18">
        <v>1378</v>
      </c>
      <c r="BA559" s="18">
        <v>33598</v>
      </c>
      <c r="BC559" s="18">
        <v>24684</v>
      </c>
      <c r="BJ559" s="18">
        <v>2581</v>
      </c>
      <c r="BQ559" s="18">
        <v>19798</v>
      </c>
      <c r="BR559" s="18">
        <v>219334</v>
      </c>
      <c r="BS559" s="18">
        <v>7949</v>
      </c>
      <c r="BX559" s="18">
        <v>21791</v>
      </c>
      <c r="CA559" s="18">
        <v>31396</v>
      </c>
      <c r="DK559" s="18">
        <v>2665</v>
      </c>
      <c r="DL559" s="18">
        <v>1150</v>
      </c>
      <c r="DW559" s="18">
        <v>3532</v>
      </c>
      <c r="EO559" s="18">
        <v>2912</v>
      </c>
      <c r="FF559" s="18">
        <v>14078</v>
      </c>
    </row>
    <row r="560" spans="1:168">
      <c r="A560" s="18">
        <v>1833</v>
      </c>
      <c r="H560" s="18">
        <v>349</v>
      </c>
      <c r="I560" s="18">
        <v>3590</v>
      </c>
      <c r="L560" s="18">
        <v>3846</v>
      </c>
      <c r="Z560" s="18">
        <v>2135</v>
      </c>
      <c r="AA560" s="18">
        <v>1028</v>
      </c>
      <c r="AB560" s="18">
        <v>409898</v>
      </c>
      <c r="AO560" s="18">
        <v>28801</v>
      </c>
      <c r="AR560" s="18">
        <v>1284</v>
      </c>
      <c r="AW560" s="18">
        <v>13304</v>
      </c>
      <c r="AZ560" s="18">
        <v>1383</v>
      </c>
      <c r="BA560" s="18">
        <v>33718</v>
      </c>
      <c r="BC560" s="18">
        <v>24937</v>
      </c>
      <c r="BJ560" s="18">
        <v>2605</v>
      </c>
      <c r="BQ560" s="18">
        <v>19962</v>
      </c>
      <c r="BR560" s="18">
        <v>220218</v>
      </c>
      <c r="BS560" s="18">
        <v>7998</v>
      </c>
      <c r="BX560" s="18">
        <v>21932</v>
      </c>
      <c r="CA560" s="18">
        <v>31429</v>
      </c>
      <c r="DK560" s="18">
        <v>2683</v>
      </c>
      <c r="DL560" s="18">
        <v>1163</v>
      </c>
      <c r="DW560" s="18">
        <v>3552</v>
      </c>
      <c r="EO560" s="18">
        <v>2941</v>
      </c>
      <c r="FF560" s="18">
        <v>14496</v>
      </c>
    </row>
    <row r="561" spans="1:162">
      <c r="A561" s="18">
        <v>1834</v>
      </c>
      <c r="H561" s="18">
        <v>354</v>
      </c>
      <c r="I561" s="18">
        <v>3608</v>
      </c>
      <c r="L561" s="18">
        <v>3879</v>
      </c>
      <c r="Z561" s="18">
        <v>2147</v>
      </c>
      <c r="AA561" s="18">
        <v>1050</v>
      </c>
      <c r="AB561" s="18">
        <v>410197</v>
      </c>
      <c r="AO561" s="18">
        <v>29071</v>
      </c>
      <c r="AR561" s="18">
        <v>1295</v>
      </c>
      <c r="AW561" s="18">
        <v>13392</v>
      </c>
      <c r="AZ561" s="18">
        <v>1387</v>
      </c>
      <c r="BA561" s="18">
        <v>33859</v>
      </c>
      <c r="BC561" s="18">
        <v>25194</v>
      </c>
      <c r="BJ561" s="18">
        <v>2629</v>
      </c>
      <c r="BQ561" s="18">
        <v>20128</v>
      </c>
      <c r="BR561" s="18">
        <v>221105</v>
      </c>
      <c r="BS561" s="18">
        <v>8047</v>
      </c>
      <c r="BX561" s="18">
        <v>22073</v>
      </c>
      <c r="CA561" s="18">
        <v>31463</v>
      </c>
      <c r="DK561" s="18">
        <v>2707</v>
      </c>
      <c r="DL561" s="18">
        <v>1174</v>
      </c>
      <c r="DW561" s="18">
        <v>3475</v>
      </c>
      <c r="EO561" s="18">
        <v>2971</v>
      </c>
      <c r="FF561" s="18">
        <v>14915</v>
      </c>
    </row>
    <row r="562" spans="1:162">
      <c r="A562" s="18">
        <v>1835</v>
      </c>
      <c r="H562" s="18">
        <v>358</v>
      </c>
      <c r="I562" s="18">
        <v>3626</v>
      </c>
      <c r="L562" s="18">
        <v>3912</v>
      </c>
      <c r="Z562" s="18">
        <v>2159</v>
      </c>
      <c r="AA562" s="18">
        <v>1071</v>
      </c>
      <c r="AB562" s="18">
        <v>410497</v>
      </c>
      <c r="AO562" s="18">
        <v>29390</v>
      </c>
      <c r="AR562" s="18">
        <v>1306</v>
      </c>
      <c r="AW562" s="18">
        <v>13482</v>
      </c>
      <c r="AZ562" s="18">
        <v>1391</v>
      </c>
      <c r="BA562" s="18">
        <v>34000</v>
      </c>
      <c r="BC562" s="18">
        <v>25452</v>
      </c>
      <c r="BJ562" s="18">
        <v>2653</v>
      </c>
      <c r="BQ562" s="18">
        <v>20296</v>
      </c>
      <c r="BR562" s="18">
        <v>221996</v>
      </c>
      <c r="BS562" s="18">
        <v>8096</v>
      </c>
      <c r="BX562" s="18">
        <v>22215</v>
      </c>
      <c r="CA562" s="18">
        <v>31496</v>
      </c>
      <c r="DK562" s="18">
        <v>2732</v>
      </c>
      <c r="DL562" s="18">
        <v>1188</v>
      </c>
      <c r="DW562" s="18">
        <v>3595</v>
      </c>
      <c r="EO562" s="18">
        <v>3004</v>
      </c>
      <c r="FF562" s="18">
        <v>15334</v>
      </c>
    </row>
    <row r="563" spans="1:162">
      <c r="A563" s="18">
        <v>1836</v>
      </c>
      <c r="H563" s="18">
        <v>367</v>
      </c>
      <c r="I563" s="18">
        <v>3614</v>
      </c>
      <c r="L563" s="18">
        <v>3945</v>
      </c>
      <c r="Z563" s="18">
        <v>2171</v>
      </c>
      <c r="AA563" s="18">
        <v>1093</v>
      </c>
      <c r="AB563" s="18">
        <v>410797</v>
      </c>
      <c r="AO563" s="18">
        <v>29702</v>
      </c>
      <c r="AR563" s="18">
        <v>1315</v>
      </c>
      <c r="AW563" s="18">
        <v>13571</v>
      </c>
      <c r="AZ563" s="18">
        <v>1399</v>
      </c>
      <c r="BA563" s="18">
        <v>34178</v>
      </c>
      <c r="BC563" s="18">
        <v>25715</v>
      </c>
      <c r="BJ563" s="18">
        <v>2677</v>
      </c>
      <c r="BQ563" s="18">
        <v>20464</v>
      </c>
      <c r="BR563" s="18">
        <v>222891</v>
      </c>
      <c r="BS563" s="18">
        <v>8146</v>
      </c>
      <c r="BX563" s="18">
        <v>22358</v>
      </c>
      <c r="CA563" s="18">
        <v>31529</v>
      </c>
      <c r="DK563" s="18">
        <v>2762</v>
      </c>
      <c r="DL563" s="18">
        <v>1202</v>
      </c>
      <c r="DW563" s="18">
        <v>3617</v>
      </c>
      <c r="EO563" s="18">
        <v>3042</v>
      </c>
      <c r="FF563" s="18">
        <v>15753</v>
      </c>
    </row>
    <row r="564" spans="1:162">
      <c r="A564" s="18">
        <v>1837</v>
      </c>
      <c r="H564" s="18">
        <v>373</v>
      </c>
      <c r="I564" s="18">
        <v>3662</v>
      </c>
      <c r="L564" s="18">
        <v>3978</v>
      </c>
      <c r="Z564" s="18">
        <v>2183</v>
      </c>
      <c r="AA564" s="18">
        <v>1115</v>
      </c>
      <c r="AB564" s="18">
        <v>411098</v>
      </c>
      <c r="AO564" s="18">
        <v>30013</v>
      </c>
      <c r="AR564" s="18">
        <v>1325</v>
      </c>
      <c r="AW564" s="18">
        <v>13662</v>
      </c>
      <c r="AZ564" s="18">
        <v>1409</v>
      </c>
      <c r="BA564" s="18">
        <v>34357</v>
      </c>
      <c r="BC564" s="18">
        <v>25968</v>
      </c>
      <c r="BJ564" s="18">
        <v>2702</v>
      </c>
      <c r="BQ564" s="18">
        <v>20634</v>
      </c>
      <c r="BR564" s="18">
        <v>223789</v>
      </c>
      <c r="BS564" s="18">
        <v>8196</v>
      </c>
      <c r="BX564" s="18">
        <v>22502</v>
      </c>
      <c r="CA564" s="18">
        <v>31563</v>
      </c>
      <c r="DK564" s="18">
        <v>2791</v>
      </c>
      <c r="DL564" s="18">
        <v>1214</v>
      </c>
      <c r="DW564" s="18">
        <v>3639</v>
      </c>
      <c r="EO564" s="18">
        <v>3068</v>
      </c>
      <c r="FF564" s="18">
        <v>16171</v>
      </c>
    </row>
    <row r="565" spans="1:162">
      <c r="A565" s="18">
        <v>1838</v>
      </c>
      <c r="H565" s="18">
        <v>388</v>
      </c>
      <c r="I565" s="18">
        <v>3680</v>
      </c>
      <c r="L565" s="18">
        <v>4012</v>
      </c>
      <c r="Z565" s="18">
        <v>2195</v>
      </c>
      <c r="AA565" s="18">
        <v>1137</v>
      </c>
      <c r="AB565" s="18">
        <v>411398</v>
      </c>
      <c r="AO565" s="18">
        <v>30365</v>
      </c>
      <c r="AR565" s="18">
        <v>1335</v>
      </c>
      <c r="AW565" s="18">
        <v>13753</v>
      </c>
      <c r="AZ565" s="18">
        <v>1420</v>
      </c>
      <c r="BA565" s="18">
        <v>34537</v>
      </c>
      <c r="BC565" s="18">
        <v>26223</v>
      </c>
      <c r="BJ565" s="18">
        <v>2727</v>
      </c>
      <c r="BQ565" s="18">
        <v>20806</v>
      </c>
      <c r="BR565" s="18">
        <v>224691</v>
      </c>
      <c r="BS565" s="18">
        <v>8247</v>
      </c>
      <c r="BX565" s="18">
        <v>22647</v>
      </c>
      <c r="CA565" s="18">
        <v>31596</v>
      </c>
      <c r="DK565" s="18">
        <v>2821</v>
      </c>
      <c r="DL565" s="18">
        <v>1224</v>
      </c>
      <c r="DW565" s="18">
        <v>3661</v>
      </c>
      <c r="EO565" s="18">
        <v>3083</v>
      </c>
      <c r="FF565" s="18">
        <v>16591</v>
      </c>
    </row>
    <row r="566" spans="1:162">
      <c r="A566" s="18">
        <v>1839</v>
      </c>
      <c r="H566" s="18">
        <v>403</v>
      </c>
      <c r="I566" s="18">
        <v>3698</v>
      </c>
      <c r="L566" s="18">
        <v>4046</v>
      </c>
      <c r="Z566" s="18">
        <v>2208</v>
      </c>
      <c r="AA566" s="18">
        <v>1159</v>
      </c>
      <c r="AB566" s="18">
        <v>411699</v>
      </c>
      <c r="AO566" s="18">
        <v>30746</v>
      </c>
      <c r="AR566" s="18">
        <v>1347</v>
      </c>
      <c r="AW566" s="18">
        <v>13845</v>
      </c>
      <c r="AZ566" s="18">
        <v>1430</v>
      </c>
      <c r="BA566" s="18">
        <v>34718</v>
      </c>
      <c r="BC566" s="18">
        <v>26483</v>
      </c>
      <c r="BJ566" s="18">
        <v>2752</v>
      </c>
      <c r="BQ566" s="18">
        <v>20978</v>
      </c>
      <c r="BR566" s="18">
        <v>225596</v>
      </c>
      <c r="BS566" s="18">
        <v>8298</v>
      </c>
      <c r="BX566" s="18">
        <v>22793</v>
      </c>
      <c r="CA566" s="18">
        <v>31630</v>
      </c>
      <c r="DK566" s="18">
        <v>2853</v>
      </c>
      <c r="DL566" s="18">
        <v>1233</v>
      </c>
      <c r="DW566" s="18">
        <v>3683</v>
      </c>
      <c r="EO566" s="18">
        <v>3098</v>
      </c>
      <c r="FF566" s="18">
        <v>17009</v>
      </c>
    </row>
    <row r="567" spans="1:162">
      <c r="A567" s="18">
        <v>1840</v>
      </c>
      <c r="H567" s="18">
        <v>420</v>
      </c>
      <c r="I567" s="18">
        <v>3716</v>
      </c>
      <c r="L567" s="18">
        <v>4080</v>
      </c>
      <c r="Y567" s="18">
        <v>1697</v>
      </c>
      <c r="Z567" s="18">
        <v>2220</v>
      </c>
      <c r="AA567" s="18">
        <v>1181</v>
      </c>
      <c r="AB567" s="18">
        <v>412000</v>
      </c>
      <c r="AO567" s="18">
        <v>31126</v>
      </c>
      <c r="AR567" s="18">
        <v>1357</v>
      </c>
      <c r="AW567" s="18">
        <v>13937</v>
      </c>
      <c r="AZ567" s="18">
        <v>1441</v>
      </c>
      <c r="BA567" s="18">
        <v>34900</v>
      </c>
      <c r="BC567" s="18">
        <v>26745</v>
      </c>
      <c r="BJ567" s="18">
        <v>2777</v>
      </c>
      <c r="BQ567" s="18">
        <v>21153</v>
      </c>
      <c r="BR567" s="18">
        <v>226505</v>
      </c>
      <c r="BS567" s="18">
        <v>8349</v>
      </c>
      <c r="BX567" s="18">
        <v>22939</v>
      </c>
      <c r="CA567" s="18">
        <v>31663</v>
      </c>
      <c r="DK567" s="18">
        <v>2886</v>
      </c>
      <c r="DL567" s="18">
        <v>1241</v>
      </c>
      <c r="DN567" s="18">
        <v>70</v>
      </c>
      <c r="DW567" s="18">
        <v>3704</v>
      </c>
      <c r="EO567" s="18">
        <v>3123</v>
      </c>
      <c r="FF567" s="18">
        <v>17444</v>
      </c>
    </row>
    <row r="568" spans="1:162">
      <c r="A568" s="18">
        <v>1841</v>
      </c>
      <c r="H568" s="18">
        <v>448</v>
      </c>
      <c r="I568" s="18">
        <v>3739</v>
      </c>
      <c r="L568" s="18">
        <v>4115</v>
      </c>
      <c r="Z568" s="18">
        <v>2235</v>
      </c>
      <c r="AA568" s="18">
        <v>1203</v>
      </c>
      <c r="AB568" s="18">
        <v>412000</v>
      </c>
      <c r="AO568" s="18">
        <v>31475</v>
      </c>
      <c r="AR568" s="18">
        <v>1371</v>
      </c>
      <c r="AW568" s="18">
        <v>14030</v>
      </c>
      <c r="AZ568" s="18">
        <v>1456</v>
      </c>
      <c r="BA568" s="18">
        <v>35059</v>
      </c>
      <c r="BC568" s="18">
        <v>27004</v>
      </c>
      <c r="BJ568" s="18">
        <v>2803</v>
      </c>
      <c r="BQ568" s="18">
        <v>21328</v>
      </c>
      <c r="BR568" s="18">
        <v>227418</v>
      </c>
      <c r="BS568" s="18">
        <v>8400</v>
      </c>
      <c r="BX568" s="18">
        <v>23087</v>
      </c>
      <c r="CA568" s="18">
        <v>31697</v>
      </c>
      <c r="DK568" s="18">
        <v>2921</v>
      </c>
      <c r="DL568" s="18">
        <v>1254</v>
      </c>
      <c r="DW568" s="18">
        <v>3715</v>
      </c>
      <c r="EO568" s="18">
        <v>3156</v>
      </c>
      <c r="FF568" s="18">
        <v>18056</v>
      </c>
    </row>
    <row r="569" spans="1:162">
      <c r="A569" s="18">
        <v>1842</v>
      </c>
      <c r="H569" s="18">
        <v>465</v>
      </c>
      <c r="I569" s="18">
        <v>3762</v>
      </c>
      <c r="L569" s="18">
        <v>4151</v>
      </c>
      <c r="Z569" s="18">
        <v>2251</v>
      </c>
      <c r="AA569" s="18">
        <v>1225</v>
      </c>
      <c r="AB569" s="18">
        <v>412000</v>
      </c>
      <c r="AO569" s="18">
        <v>31787</v>
      </c>
      <c r="AR569" s="18">
        <v>1385</v>
      </c>
      <c r="AW569" s="18">
        <v>14123</v>
      </c>
      <c r="AZ569" s="18">
        <v>1476</v>
      </c>
      <c r="BA569" s="18">
        <v>35218</v>
      </c>
      <c r="BC569" s="18">
        <v>27277</v>
      </c>
      <c r="BJ569" s="18">
        <v>2829</v>
      </c>
      <c r="BQ569" s="18">
        <v>21506</v>
      </c>
      <c r="BR569" s="18">
        <v>228334</v>
      </c>
      <c r="BS569" s="18">
        <v>8422</v>
      </c>
      <c r="BX569" s="18">
        <v>23236</v>
      </c>
      <c r="CA569" s="18">
        <v>31730</v>
      </c>
      <c r="DK569" s="18">
        <v>2952</v>
      </c>
      <c r="DL569" s="18">
        <v>1271</v>
      </c>
      <c r="DW569" s="18">
        <v>3726</v>
      </c>
      <c r="EO569" s="18">
        <v>3190</v>
      </c>
      <c r="FF569" s="18">
        <v>18667</v>
      </c>
    </row>
    <row r="570" spans="1:162">
      <c r="A570" s="18">
        <v>1843</v>
      </c>
      <c r="H570" s="18">
        <v>472</v>
      </c>
      <c r="I570" s="18">
        <v>3785</v>
      </c>
      <c r="L570" s="18">
        <v>4187</v>
      </c>
      <c r="Z570" s="18">
        <v>2266</v>
      </c>
      <c r="AA570" s="18">
        <v>1248</v>
      </c>
      <c r="AB570" s="18">
        <v>412000</v>
      </c>
      <c r="AO570" s="18">
        <v>32086</v>
      </c>
      <c r="AR570" s="18">
        <v>1392</v>
      </c>
      <c r="AW570" s="18">
        <v>14217</v>
      </c>
      <c r="AZ570" s="18">
        <v>1495</v>
      </c>
      <c r="BA570" s="18">
        <v>35378</v>
      </c>
      <c r="BC570" s="18">
        <v>27511</v>
      </c>
      <c r="BJ570" s="18">
        <v>2855</v>
      </c>
      <c r="BQ570" s="18">
        <v>21684</v>
      </c>
      <c r="BR570" s="18">
        <v>229254</v>
      </c>
      <c r="BS570" s="18">
        <v>8441</v>
      </c>
      <c r="BX570" s="18">
        <v>23385</v>
      </c>
      <c r="CA570" s="18">
        <v>31764</v>
      </c>
      <c r="DK570" s="18">
        <v>2981</v>
      </c>
      <c r="DL570" s="18">
        <v>1286</v>
      </c>
      <c r="DW570" s="18">
        <v>3738</v>
      </c>
      <c r="EO570" s="18">
        <v>3221</v>
      </c>
      <c r="FF570" s="18">
        <v>19279</v>
      </c>
    </row>
    <row r="571" spans="1:162">
      <c r="A571" s="18">
        <v>1844</v>
      </c>
      <c r="H571" s="18">
        <v>482</v>
      </c>
      <c r="I571" s="18">
        <v>3808</v>
      </c>
      <c r="L571" s="18">
        <v>4223</v>
      </c>
      <c r="Z571" s="18">
        <v>2282</v>
      </c>
      <c r="AA571" s="18">
        <v>1271</v>
      </c>
      <c r="AB571" s="18">
        <v>412000</v>
      </c>
      <c r="AO571" s="18">
        <v>32394</v>
      </c>
      <c r="AR571" s="18">
        <v>1414</v>
      </c>
      <c r="AW571" s="18">
        <v>14312</v>
      </c>
      <c r="AZ571" s="18">
        <v>1516</v>
      </c>
      <c r="BA571" s="18">
        <v>35539</v>
      </c>
      <c r="BC571" s="18">
        <v>27785</v>
      </c>
      <c r="BJ571" s="18">
        <v>2881</v>
      </c>
      <c r="BQ571" s="18">
        <v>21864</v>
      </c>
      <c r="BR571" s="18">
        <v>230178</v>
      </c>
      <c r="BS571" s="18">
        <v>8479</v>
      </c>
      <c r="BX571" s="18">
        <v>23536</v>
      </c>
      <c r="CA571" s="18">
        <v>31797</v>
      </c>
      <c r="DK571" s="18">
        <v>3014</v>
      </c>
      <c r="DL571" s="18">
        <v>1302</v>
      </c>
      <c r="DW571" s="18">
        <v>3749</v>
      </c>
      <c r="EO571" s="18">
        <v>3256</v>
      </c>
      <c r="FF571" s="18">
        <v>19890</v>
      </c>
    </row>
    <row r="572" spans="1:162">
      <c r="A572" s="18">
        <v>1845</v>
      </c>
      <c r="H572" s="18">
        <v>494</v>
      </c>
      <c r="I572" s="18">
        <v>3831</v>
      </c>
      <c r="L572" s="18">
        <v>4259</v>
      </c>
      <c r="Z572" s="18">
        <v>2298</v>
      </c>
      <c r="AA572" s="18">
        <v>1293</v>
      </c>
      <c r="AB572" s="18">
        <v>412000</v>
      </c>
      <c r="AO572" s="18">
        <v>32743</v>
      </c>
      <c r="AR572" s="18">
        <v>1430</v>
      </c>
      <c r="AW572" s="18">
        <v>14407</v>
      </c>
      <c r="AZ572" s="18">
        <v>1536</v>
      </c>
      <c r="BA572" s="18">
        <v>35700</v>
      </c>
      <c r="BC572" s="18">
        <v>28040</v>
      </c>
      <c r="BJ572" s="18">
        <v>2908</v>
      </c>
      <c r="BQ572" s="18">
        <v>22046</v>
      </c>
      <c r="BR572" s="18">
        <v>231106</v>
      </c>
      <c r="BS572" s="18">
        <v>8497</v>
      </c>
      <c r="BX572" s="18">
        <v>23687</v>
      </c>
      <c r="CA572" s="18">
        <v>31831</v>
      </c>
      <c r="DK572" s="18">
        <v>3047</v>
      </c>
      <c r="DL572" s="18">
        <v>1319</v>
      </c>
      <c r="DW572" s="18">
        <v>3760</v>
      </c>
      <c r="EO572" s="18">
        <v>3296</v>
      </c>
      <c r="FF572" s="18">
        <v>20503</v>
      </c>
    </row>
    <row r="573" spans="1:162">
      <c r="A573" s="18">
        <v>1846</v>
      </c>
      <c r="H573" s="18">
        <v>505</v>
      </c>
      <c r="I573" s="18">
        <v>3855</v>
      </c>
      <c r="L573" s="18">
        <v>4296</v>
      </c>
      <c r="Z573" s="18">
        <v>2314</v>
      </c>
      <c r="AA573" s="18">
        <v>1316</v>
      </c>
      <c r="AB573" s="18">
        <v>412000</v>
      </c>
      <c r="AO573" s="18">
        <v>33059</v>
      </c>
      <c r="AR573" s="18">
        <v>1444</v>
      </c>
      <c r="AW573" s="18">
        <v>14503</v>
      </c>
      <c r="AZ573" s="18">
        <v>1555</v>
      </c>
      <c r="BA573" s="18">
        <v>35829</v>
      </c>
      <c r="BC573" s="18">
        <v>28272</v>
      </c>
      <c r="BJ573" s="18">
        <v>2934</v>
      </c>
      <c r="BQ573" s="18">
        <v>22229</v>
      </c>
      <c r="BR573" s="18">
        <v>232037</v>
      </c>
      <c r="BS573" s="18">
        <v>8490</v>
      </c>
      <c r="BX573" s="18">
        <v>23840</v>
      </c>
      <c r="CA573" s="18">
        <v>31865</v>
      </c>
      <c r="DK573" s="18">
        <v>3069</v>
      </c>
      <c r="DL573" s="18">
        <v>1337</v>
      </c>
      <c r="DW573" s="18">
        <v>3771</v>
      </c>
      <c r="EO573" s="18">
        <v>3330</v>
      </c>
      <c r="FF573" s="18">
        <v>21114</v>
      </c>
    </row>
    <row r="574" spans="1:162">
      <c r="A574" s="18">
        <v>1847</v>
      </c>
      <c r="H574" s="18">
        <v>518</v>
      </c>
      <c r="I574" s="18">
        <v>3878</v>
      </c>
      <c r="L574" s="18">
        <v>4333</v>
      </c>
      <c r="Z574" s="18">
        <v>2330</v>
      </c>
      <c r="AA574" s="18">
        <v>1339</v>
      </c>
      <c r="AB574" s="18">
        <v>412000</v>
      </c>
      <c r="AO574" s="18">
        <v>33231</v>
      </c>
      <c r="AR574" s="18">
        <v>1456</v>
      </c>
      <c r="AW574" s="18">
        <v>14600</v>
      </c>
      <c r="AZ574" s="18">
        <v>1573</v>
      </c>
      <c r="BA574" s="18">
        <v>35959</v>
      </c>
      <c r="BC574" s="18">
        <v>28118</v>
      </c>
      <c r="BJ574" s="18">
        <v>2961</v>
      </c>
      <c r="BQ574" s="18">
        <v>22414</v>
      </c>
      <c r="BR574" s="18">
        <v>232972</v>
      </c>
      <c r="BS574" s="18">
        <v>8205</v>
      </c>
      <c r="BX574" s="18">
        <v>23993</v>
      </c>
      <c r="CA574" s="18">
        <v>31899</v>
      </c>
      <c r="DK574" s="18">
        <v>3071</v>
      </c>
      <c r="DL574" s="18">
        <v>1351</v>
      </c>
      <c r="DW574" s="18">
        <v>3783</v>
      </c>
      <c r="EO574" s="18">
        <v>3352</v>
      </c>
      <c r="FF574" s="18">
        <v>21726</v>
      </c>
    </row>
    <row r="575" spans="1:162">
      <c r="A575" s="18">
        <v>1848</v>
      </c>
      <c r="H575" s="18">
        <v>538</v>
      </c>
      <c r="I575" s="18">
        <v>3902</v>
      </c>
      <c r="L575" s="18">
        <v>4371</v>
      </c>
      <c r="Z575" s="18">
        <v>2346</v>
      </c>
      <c r="AA575" s="18">
        <v>1363</v>
      </c>
      <c r="AB575" s="18">
        <v>412000</v>
      </c>
      <c r="AO575" s="18">
        <v>33289</v>
      </c>
      <c r="AR575" s="18">
        <v>1470</v>
      </c>
      <c r="AW575" s="18">
        <v>14697</v>
      </c>
      <c r="AZ575" s="18">
        <v>1591</v>
      </c>
      <c r="BA575" s="18">
        <v>36089</v>
      </c>
      <c r="BC575" s="18">
        <v>27683</v>
      </c>
      <c r="BJ575" s="18">
        <v>2989</v>
      </c>
      <c r="BQ575" s="18">
        <v>22600</v>
      </c>
      <c r="BR575" s="18">
        <v>233911</v>
      </c>
      <c r="BS575" s="18">
        <v>7640</v>
      </c>
      <c r="BX575" s="18">
        <v>24148</v>
      </c>
      <c r="CA575" s="18">
        <v>31932</v>
      </c>
      <c r="DK575" s="18">
        <v>3069</v>
      </c>
      <c r="DL575" s="18">
        <v>1363</v>
      </c>
      <c r="DW575" s="18">
        <v>3794</v>
      </c>
      <c r="EO575" s="18">
        <v>3380</v>
      </c>
      <c r="FF575" s="18">
        <v>22337</v>
      </c>
    </row>
    <row r="576" spans="1:162">
      <c r="A576" s="18">
        <v>1849</v>
      </c>
      <c r="H576" s="18">
        <v>576</v>
      </c>
      <c r="I576" s="18">
        <v>3926</v>
      </c>
      <c r="L576" s="18">
        <v>4408</v>
      </c>
      <c r="Z576" s="18">
        <v>2363</v>
      </c>
      <c r="AA576" s="18">
        <v>1386</v>
      </c>
      <c r="AB576" s="18">
        <v>412000</v>
      </c>
      <c r="AO576" s="18">
        <v>33452</v>
      </c>
      <c r="AR576" s="18">
        <v>1484</v>
      </c>
      <c r="AW576" s="18">
        <v>14795</v>
      </c>
      <c r="AZ576" s="18">
        <v>1610</v>
      </c>
      <c r="BA576" s="18">
        <v>36219</v>
      </c>
      <c r="BC576" s="18">
        <v>27429</v>
      </c>
      <c r="BJ576" s="18">
        <v>3016</v>
      </c>
      <c r="BQ576" s="18">
        <v>22788</v>
      </c>
      <c r="BR576" s="18">
        <v>234854</v>
      </c>
      <c r="BS576" s="18">
        <v>7256</v>
      </c>
      <c r="BX576" s="18">
        <v>24303</v>
      </c>
      <c r="CA576" s="18">
        <v>31966</v>
      </c>
      <c r="DK576" s="18">
        <v>3076</v>
      </c>
      <c r="DL576" s="18">
        <v>1377</v>
      </c>
      <c r="DW576" s="18">
        <v>3804</v>
      </c>
      <c r="EO576" s="18">
        <v>3419</v>
      </c>
      <c r="FF576" s="18">
        <v>22950</v>
      </c>
    </row>
    <row r="577" spans="1:167">
      <c r="A577" s="18">
        <v>1850</v>
      </c>
      <c r="D577" s="18">
        <v>500</v>
      </c>
      <c r="F577" s="18">
        <v>1100</v>
      </c>
      <c r="H577" s="18">
        <v>605</v>
      </c>
      <c r="I577" s="18">
        <v>3950</v>
      </c>
      <c r="L577" s="18">
        <v>4449</v>
      </c>
      <c r="P577" s="18">
        <v>2500</v>
      </c>
      <c r="T577" s="18">
        <v>1374</v>
      </c>
      <c r="U577" s="18">
        <v>7234</v>
      </c>
      <c r="Y577" s="18">
        <v>2485</v>
      </c>
      <c r="Z577" s="18">
        <v>2379</v>
      </c>
      <c r="AA577" s="18">
        <v>1410</v>
      </c>
      <c r="AB577" s="18">
        <v>412000</v>
      </c>
      <c r="AG577" s="18">
        <v>2065</v>
      </c>
      <c r="AJ577" s="18">
        <v>101</v>
      </c>
      <c r="AK577" s="18">
        <v>9250</v>
      </c>
      <c r="AL577" s="18">
        <v>1186</v>
      </c>
      <c r="AO577" s="18">
        <v>33746</v>
      </c>
      <c r="AQ577" s="18">
        <v>3</v>
      </c>
      <c r="AR577" s="18">
        <v>1499</v>
      </c>
      <c r="AU577" s="18">
        <v>816</v>
      </c>
      <c r="AW577" s="18">
        <v>14894</v>
      </c>
      <c r="AZ577" s="18">
        <v>1628</v>
      </c>
      <c r="BA577" s="18">
        <v>36350</v>
      </c>
      <c r="BC577" s="18">
        <v>27181</v>
      </c>
      <c r="BJ577" s="18">
        <v>3044</v>
      </c>
      <c r="BK577" s="18">
        <v>850</v>
      </c>
      <c r="BL577" s="18">
        <v>29</v>
      </c>
      <c r="BM577" s="18">
        <v>350</v>
      </c>
      <c r="BO577" s="18">
        <v>938</v>
      </c>
      <c r="BP577" s="18">
        <v>5161</v>
      </c>
      <c r="BQ577" s="18">
        <v>22977</v>
      </c>
      <c r="BR577" s="18">
        <v>235800</v>
      </c>
      <c r="BS577" s="18">
        <v>6878</v>
      </c>
      <c r="BX577" s="18">
        <v>24460</v>
      </c>
      <c r="BY577" s="18">
        <v>399</v>
      </c>
      <c r="CA577" s="18">
        <v>32000</v>
      </c>
      <c r="CF577" s="18">
        <v>9545</v>
      </c>
      <c r="CM577" s="18">
        <v>2217</v>
      </c>
      <c r="CU577" s="18">
        <v>7662</v>
      </c>
      <c r="CY577" s="18">
        <v>3932</v>
      </c>
      <c r="DF577" s="18">
        <v>530</v>
      </c>
      <c r="DJ577" s="18">
        <v>300</v>
      </c>
      <c r="DK577" s="18">
        <v>3098</v>
      </c>
      <c r="DL577" s="18">
        <v>1392</v>
      </c>
      <c r="DM577" s="18">
        <v>4352</v>
      </c>
      <c r="DN577" s="18">
        <v>90</v>
      </c>
      <c r="DQ577" s="18">
        <v>135</v>
      </c>
      <c r="DR577" s="18">
        <v>2001</v>
      </c>
      <c r="DS577" s="18">
        <v>3612</v>
      </c>
      <c r="DT577" s="18">
        <v>13000</v>
      </c>
      <c r="DU577" s="18">
        <v>495</v>
      </c>
      <c r="DW577" s="18">
        <v>3816</v>
      </c>
      <c r="DX577" s="18">
        <v>350</v>
      </c>
      <c r="EA577" s="18">
        <v>8000</v>
      </c>
      <c r="EG577" s="18">
        <v>56</v>
      </c>
      <c r="EI577" s="18">
        <v>366</v>
      </c>
      <c r="EL577" s="18">
        <v>73750</v>
      </c>
      <c r="EO577" s="18">
        <v>3462</v>
      </c>
      <c r="EU577" s="18">
        <v>5230</v>
      </c>
      <c r="EX577" s="18">
        <v>80</v>
      </c>
      <c r="FA577" s="18">
        <v>2200</v>
      </c>
      <c r="FE577" s="18">
        <v>132</v>
      </c>
      <c r="FF577" s="18">
        <v>23580</v>
      </c>
      <c r="FH577" s="18">
        <v>1324</v>
      </c>
      <c r="FK577" s="18">
        <v>6000</v>
      </c>
    </row>
    <row r="578" spans="1:167">
      <c r="A578" s="18">
        <v>1851</v>
      </c>
      <c r="H578" s="18">
        <v>636</v>
      </c>
      <c r="I578" s="18">
        <v>3978</v>
      </c>
      <c r="L578" s="18">
        <v>4477</v>
      </c>
      <c r="Z578" s="18">
        <v>2399</v>
      </c>
      <c r="AA578" s="18">
        <v>1434</v>
      </c>
      <c r="AB578" s="18">
        <v>408359</v>
      </c>
      <c r="AO578" s="18">
        <v>34055</v>
      </c>
      <c r="AR578" s="18">
        <v>1517</v>
      </c>
      <c r="AW578" s="18">
        <v>14974</v>
      </c>
      <c r="AZ578" s="18">
        <v>1642</v>
      </c>
      <c r="BA578" s="18">
        <v>36479</v>
      </c>
      <c r="BC578" s="18">
        <v>26945</v>
      </c>
      <c r="BJ578" s="18">
        <v>3072</v>
      </c>
      <c r="BQ578" s="18">
        <v>23243</v>
      </c>
      <c r="BR578" s="18">
        <v>236632</v>
      </c>
      <c r="BS578" s="18">
        <v>6514</v>
      </c>
      <c r="BX578" s="18">
        <v>24617</v>
      </c>
      <c r="CA578" s="18">
        <v>32118</v>
      </c>
      <c r="DK578" s="18">
        <v>3133</v>
      </c>
      <c r="DL578" s="18">
        <v>1409</v>
      </c>
      <c r="DW578" s="18">
        <v>3827</v>
      </c>
      <c r="EO578" s="18">
        <v>3500</v>
      </c>
      <c r="FF578" s="18">
        <v>24405</v>
      </c>
    </row>
    <row r="579" spans="1:167">
      <c r="A579" s="18">
        <v>1852</v>
      </c>
      <c r="H579" s="18">
        <v>710</v>
      </c>
      <c r="I579" s="18">
        <v>4006</v>
      </c>
      <c r="L579" s="18">
        <v>4506</v>
      </c>
      <c r="Z579" s="18">
        <v>2406</v>
      </c>
      <c r="AA579" s="18">
        <v>1458</v>
      </c>
      <c r="AB579" s="18">
        <v>404749</v>
      </c>
      <c r="AO579" s="18">
        <v>34290</v>
      </c>
      <c r="AR579" s="18">
        <v>1536</v>
      </c>
      <c r="AW579" s="18">
        <v>15055</v>
      </c>
      <c r="AZ579" s="18">
        <v>1652</v>
      </c>
      <c r="BA579" s="18">
        <v>36609</v>
      </c>
      <c r="BC579" s="18">
        <v>27076</v>
      </c>
      <c r="BJ579" s="18">
        <v>3100</v>
      </c>
      <c r="BQ579" s="18">
        <v>23512</v>
      </c>
      <c r="BR579" s="18">
        <v>237466</v>
      </c>
      <c r="BS579" s="18">
        <v>6337</v>
      </c>
      <c r="BX579" s="18">
        <v>24776</v>
      </c>
      <c r="CA579" s="18">
        <v>32236</v>
      </c>
      <c r="DK579" s="18">
        <v>3167</v>
      </c>
      <c r="DL579" s="18">
        <v>1425</v>
      </c>
      <c r="DW579" s="18">
        <v>3839</v>
      </c>
      <c r="EO579" s="18">
        <v>3529</v>
      </c>
      <c r="FF579" s="18">
        <v>25231</v>
      </c>
    </row>
    <row r="580" spans="1:167">
      <c r="A580" s="18">
        <v>1853</v>
      </c>
      <c r="H580" s="18">
        <v>795</v>
      </c>
      <c r="I580" s="18">
        <v>4035</v>
      </c>
      <c r="L580" s="18">
        <v>4534</v>
      </c>
      <c r="Z580" s="18">
        <v>2412</v>
      </c>
      <c r="AA580" s="18">
        <v>1482</v>
      </c>
      <c r="AB580" s="18">
        <v>401172</v>
      </c>
      <c r="AO580" s="18">
        <v>34422</v>
      </c>
      <c r="AR580" s="18">
        <v>1552</v>
      </c>
      <c r="AW580" s="18">
        <v>15136</v>
      </c>
      <c r="AZ580" s="18">
        <v>1663</v>
      </c>
      <c r="BA580" s="18">
        <v>36739</v>
      </c>
      <c r="BC580" s="18">
        <v>27248</v>
      </c>
      <c r="BJ580" s="18">
        <v>3129</v>
      </c>
      <c r="BQ580" s="18">
        <v>23784</v>
      </c>
      <c r="BR580" s="18">
        <v>238303</v>
      </c>
      <c r="BS580" s="18">
        <v>6199</v>
      </c>
      <c r="BX580" s="18">
        <v>24935</v>
      </c>
      <c r="CA580" s="18">
        <v>32354</v>
      </c>
      <c r="DK580" s="18">
        <v>3194</v>
      </c>
      <c r="DL580" s="18">
        <v>1440</v>
      </c>
      <c r="DW580" s="18">
        <v>3850</v>
      </c>
      <c r="EO580" s="18">
        <v>3552</v>
      </c>
      <c r="FF580" s="18">
        <v>26157</v>
      </c>
    </row>
    <row r="581" spans="1:167">
      <c r="A581" s="18">
        <v>1854</v>
      </c>
      <c r="H581" s="18">
        <v>887</v>
      </c>
      <c r="I581" s="18">
        <v>4063</v>
      </c>
      <c r="L581" s="18">
        <v>4563</v>
      </c>
      <c r="Z581" s="18">
        <v>2427</v>
      </c>
      <c r="AA581" s="18">
        <v>1507</v>
      </c>
      <c r="AB581" s="18">
        <v>397626</v>
      </c>
      <c r="AO581" s="18">
        <v>34531</v>
      </c>
      <c r="AR581" s="18">
        <v>1569</v>
      </c>
      <c r="AW581" s="18">
        <v>15217</v>
      </c>
      <c r="AZ581" s="18">
        <v>1673</v>
      </c>
      <c r="BA581" s="18">
        <v>36869</v>
      </c>
      <c r="BC581" s="18">
        <v>27446</v>
      </c>
      <c r="BJ581" s="18">
        <v>3158</v>
      </c>
      <c r="BQ581" s="18">
        <v>24059</v>
      </c>
      <c r="BR581" s="18">
        <v>239144</v>
      </c>
      <c r="BS581" s="18">
        <v>6083</v>
      </c>
      <c r="BX581" s="18">
        <v>25096</v>
      </c>
      <c r="CA581" s="18">
        <v>32473</v>
      </c>
      <c r="DK581" s="18">
        <v>3218</v>
      </c>
      <c r="DL581" s="18">
        <v>1457</v>
      </c>
      <c r="DW581" s="18">
        <v>3858</v>
      </c>
      <c r="EO581" s="18">
        <v>3586</v>
      </c>
      <c r="FF581" s="18">
        <v>26882</v>
      </c>
    </row>
    <row r="582" spans="1:167">
      <c r="A582" s="18">
        <v>1855</v>
      </c>
      <c r="H582" s="18">
        <v>983</v>
      </c>
      <c r="I582" s="18">
        <v>4092</v>
      </c>
      <c r="L582" s="18">
        <v>4592</v>
      </c>
      <c r="Z582" s="18">
        <v>2442</v>
      </c>
      <c r="AA582" s="18">
        <v>1532</v>
      </c>
      <c r="AB582" s="18">
        <v>394112</v>
      </c>
      <c r="AO582" s="18">
        <v>34586</v>
      </c>
      <c r="AR582" s="18">
        <v>1590</v>
      </c>
      <c r="AW582" s="18">
        <v>15299</v>
      </c>
      <c r="AZ582" s="18">
        <v>1683</v>
      </c>
      <c r="BA582" s="18">
        <v>37000</v>
      </c>
      <c r="BC582" s="18">
        <v>27697</v>
      </c>
      <c r="BJ582" s="18">
        <v>3187</v>
      </c>
      <c r="BQ582" s="18">
        <v>24338</v>
      </c>
      <c r="BR582" s="18">
        <v>239987</v>
      </c>
      <c r="BS582" s="18">
        <v>6015</v>
      </c>
      <c r="BX582" s="18">
        <v>25257</v>
      </c>
      <c r="CA582" s="18">
        <v>32593</v>
      </c>
      <c r="DK582" s="18">
        <v>3235</v>
      </c>
      <c r="DL582" s="18">
        <v>1479</v>
      </c>
      <c r="DW582" s="18">
        <v>3867</v>
      </c>
      <c r="EO582" s="18">
        <v>3625</v>
      </c>
      <c r="FF582" s="18">
        <v>27708</v>
      </c>
    </row>
    <row r="583" spans="1:167">
      <c r="A583" s="18">
        <v>1856</v>
      </c>
      <c r="H583" s="18">
        <v>1065</v>
      </c>
      <c r="I583" s="18">
        <v>4120</v>
      </c>
      <c r="L583" s="18">
        <v>4621</v>
      </c>
      <c r="Z583" s="18">
        <v>2457</v>
      </c>
      <c r="AA583" s="18">
        <v>1557</v>
      </c>
      <c r="AB583" s="18">
        <v>390628</v>
      </c>
      <c r="AO583" s="18">
        <v>34715</v>
      </c>
      <c r="AR583" s="18">
        <v>1612</v>
      </c>
      <c r="AW583" s="18">
        <v>15381</v>
      </c>
      <c r="AZ583" s="18">
        <v>1692</v>
      </c>
      <c r="BA583" s="18">
        <v>37060</v>
      </c>
      <c r="BC583" s="18">
        <v>27978</v>
      </c>
      <c r="BJ583" s="18">
        <v>3216</v>
      </c>
      <c r="BQ583" s="18">
        <v>24619</v>
      </c>
      <c r="BR583" s="18">
        <v>240833</v>
      </c>
      <c r="BS583" s="18">
        <v>5973</v>
      </c>
      <c r="BX583" s="18">
        <v>25420</v>
      </c>
      <c r="CA583" s="18">
        <v>32712</v>
      </c>
      <c r="DK583" s="18">
        <v>3253</v>
      </c>
      <c r="DL583" s="18">
        <v>1501</v>
      </c>
      <c r="DW583" s="18">
        <v>3875</v>
      </c>
      <c r="EO583" s="18">
        <v>3657</v>
      </c>
      <c r="FF583" s="18">
        <v>28535</v>
      </c>
    </row>
    <row r="584" spans="1:167">
      <c r="A584" s="18">
        <v>1857</v>
      </c>
      <c r="H584" s="18">
        <v>1156</v>
      </c>
      <c r="I584" s="18">
        <v>4150</v>
      </c>
      <c r="L584" s="18">
        <v>4651</v>
      </c>
      <c r="Z584" s="18">
        <v>2471</v>
      </c>
      <c r="AA584" s="18">
        <v>1582</v>
      </c>
      <c r="AB584" s="18">
        <v>387176</v>
      </c>
      <c r="AO584" s="18">
        <v>34979</v>
      </c>
      <c r="AR584" s="18">
        <v>1634</v>
      </c>
      <c r="AW584" s="18">
        <v>15455</v>
      </c>
      <c r="AZ584" s="18">
        <v>1703</v>
      </c>
      <c r="BA584" s="18">
        <v>37120</v>
      </c>
      <c r="BC584" s="18">
        <v>28186</v>
      </c>
      <c r="BJ584" s="18">
        <v>3246</v>
      </c>
      <c r="BQ584" s="18">
        <v>24904</v>
      </c>
      <c r="BR584" s="18">
        <v>241683</v>
      </c>
      <c r="BS584" s="18">
        <v>5919</v>
      </c>
      <c r="BX584" s="18">
        <v>25584</v>
      </c>
      <c r="CA584" s="18">
        <v>32833</v>
      </c>
      <c r="DK584" s="18">
        <v>3277</v>
      </c>
      <c r="DL584" s="18">
        <v>1521</v>
      </c>
      <c r="DW584" s="18">
        <v>3889</v>
      </c>
      <c r="EO584" s="18">
        <v>3680</v>
      </c>
      <c r="FF584" s="18">
        <v>29360</v>
      </c>
    </row>
    <row r="585" spans="1:167">
      <c r="A585" s="18">
        <v>1858</v>
      </c>
      <c r="H585" s="18">
        <v>1235</v>
      </c>
      <c r="I585" s="18">
        <v>4178</v>
      </c>
      <c r="L585" s="18">
        <v>4680</v>
      </c>
      <c r="Z585" s="18">
        <v>2484</v>
      </c>
      <c r="AA585" s="18">
        <v>1608</v>
      </c>
      <c r="AB585" s="18">
        <v>383754</v>
      </c>
      <c r="AO585" s="18">
        <v>35278</v>
      </c>
      <c r="AR585" s="18">
        <v>1653</v>
      </c>
      <c r="AW585" s="18">
        <v>15526</v>
      </c>
      <c r="AZ585" s="18">
        <v>1715</v>
      </c>
      <c r="BA585" s="18">
        <v>37180</v>
      </c>
      <c r="BC585" s="18">
        <v>28422</v>
      </c>
      <c r="BJ585" s="18">
        <v>3273</v>
      </c>
      <c r="BQ585" s="18">
        <v>25192</v>
      </c>
      <c r="BR585" s="18">
        <v>242535</v>
      </c>
      <c r="BS585" s="18">
        <v>5891</v>
      </c>
      <c r="BX585" s="18">
        <v>25748</v>
      </c>
      <c r="CA585" s="18">
        <v>32953</v>
      </c>
      <c r="DK585" s="18">
        <v>3294</v>
      </c>
      <c r="DL585" s="18">
        <v>1543</v>
      </c>
      <c r="DW585" s="18">
        <v>3925</v>
      </c>
      <c r="EO585" s="18">
        <v>3711</v>
      </c>
      <c r="FF585" s="18">
        <v>30186</v>
      </c>
    </row>
    <row r="586" spans="1:167">
      <c r="A586" s="18">
        <v>1859</v>
      </c>
      <c r="H586" s="18">
        <v>1279</v>
      </c>
      <c r="I586" s="18">
        <v>4206</v>
      </c>
      <c r="L586" s="18">
        <v>4710</v>
      </c>
      <c r="Z586" s="18">
        <v>2497</v>
      </c>
      <c r="AA586" s="18">
        <v>1634</v>
      </c>
      <c r="AB586" s="18">
        <v>380362</v>
      </c>
      <c r="AO586" s="18">
        <v>35633</v>
      </c>
      <c r="AR586" s="18">
        <v>1674</v>
      </c>
      <c r="AW586" s="18">
        <v>15584</v>
      </c>
      <c r="AZ586" s="18">
        <v>1726</v>
      </c>
      <c r="BA586" s="18">
        <v>37240</v>
      </c>
      <c r="BC586" s="18">
        <v>28660</v>
      </c>
      <c r="BJ586" s="18">
        <v>3306</v>
      </c>
      <c r="BQ586" s="18">
        <v>25484</v>
      </c>
      <c r="BR586" s="18">
        <v>243390</v>
      </c>
      <c r="BS586" s="18">
        <v>5862</v>
      </c>
      <c r="BX586" s="18">
        <v>25914</v>
      </c>
      <c r="CA586" s="18">
        <v>33075</v>
      </c>
      <c r="DK586" s="18">
        <v>3304</v>
      </c>
      <c r="DL586" s="18">
        <v>1570</v>
      </c>
      <c r="DW586" s="18">
        <v>3963</v>
      </c>
      <c r="EO586" s="18">
        <v>3761</v>
      </c>
      <c r="FF586" s="18">
        <v>31012</v>
      </c>
    </row>
    <row r="587" spans="1:167">
      <c r="A587" s="18">
        <v>1860</v>
      </c>
      <c r="H587" s="18">
        <v>1326</v>
      </c>
      <c r="I587" s="18">
        <v>4235</v>
      </c>
      <c r="L587" s="18">
        <v>4740</v>
      </c>
      <c r="Y587" s="18">
        <v>3369</v>
      </c>
      <c r="Z587" s="18">
        <v>2510</v>
      </c>
      <c r="AA587" s="18">
        <v>1661</v>
      </c>
      <c r="AB587" s="18">
        <v>377000</v>
      </c>
      <c r="AO587" s="18">
        <v>36049</v>
      </c>
      <c r="AR587" s="18">
        <v>1696</v>
      </c>
      <c r="AW587" s="18">
        <v>15642</v>
      </c>
      <c r="AZ587" s="18">
        <v>1738</v>
      </c>
      <c r="BA587" s="18">
        <v>37300</v>
      </c>
      <c r="BC587" s="18">
        <v>28888</v>
      </c>
      <c r="BJ587" s="18">
        <v>3336</v>
      </c>
      <c r="BQ587" s="18">
        <v>25779</v>
      </c>
      <c r="BR587" s="18">
        <v>244249</v>
      </c>
      <c r="BS587" s="18">
        <v>5821</v>
      </c>
      <c r="BX587" s="18">
        <v>26081</v>
      </c>
      <c r="CA587" s="18">
        <v>33196</v>
      </c>
      <c r="DK587" s="18">
        <v>3318</v>
      </c>
      <c r="DL587" s="18">
        <v>1596</v>
      </c>
      <c r="DN587" s="18">
        <v>132</v>
      </c>
      <c r="DW587" s="18">
        <v>4000</v>
      </c>
      <c r="EO587" s="18">
        <v>3824</v>
      </c>
      <c r="FF587" s="18">
        <v>31839</v>
      </c>
    </row>
    <row r="588" spans="1:167">
      <c r="A588" s="18">
        <v>1861</v>
      </c>
      <c r="H588" s="18">
        <v>1346</v>
      </c>
      <c r="I588" s="18">
        <v>4263</v>
      </c>
      <c r="L588" s="18">
        <v>4774</v>
      </c>
      <c r="Z588" s="18">
        <v>2524</v>
      </c>
      <c r="AA588" s="18">
        <v>1687</v>
      </c>
      <c r="AB588" s="18">
        <v>375055</v>
      </c>
      <c r="AO588" s="18">
        <v>36435</v>
      </c>
      <c r="AR588" s="18">
        <v>1717</v>
      </c>
      <c r="AW588" s="18">
        <v>15699</v>
      </c>
      <c r="AZ588" s="18">
        <v>1754</v>
      </c>
      <c r="BA588" s="18">
        <v>37390</v>
      </c>
      <c r="BC588" s="18">
        <v>29128</v>
      </c>
      <c r="BJ588" s="18">
        <v>3367</v>
      </c>
      <c r="BQ588" s="18">
        <v>26077</v>
      </c>
      <c r="BR588" s="18">
        <v>245110</v>
      </c>
      <c r="BS588" s="18">
        <v>5788</v>
      </c>
      <c r="BX588" s="18">
        <v>26249</v>
      </c>
      <c r="CA588" s="18">
        <v>33318</v>
      </c>
      <c r="DK588" s="18">
        <v>3340</v>
      </c>
      <c r="DL588" s="18">
        <v>1614</v>
      </c>
      <c r="DW588" s="18">
        <v>4074</v>
      </c>
      <c r="EO588" s="18">
        <v>3888</v>
      </c>
      <c r="FF588" s="18">
        <v>32678</v>
      </c>
    </row>
    <row r="589" spans="1:167">
      <c r="A589" s="18">
        <v>1862</v>
      </c>
      <c r="H589" s="18">
        <v>1382</v>
      </c>
      <c r="I589" s="18">
        <v>4292</v>
      </c>
      <c r="L589" s="18">
        <v>4809</v>
      </c>
      <c r="Z589" s="18">
        <v>2538</v>
      </c>
      <c r="AA589" s="18">
        <v>1715</v>
      </c>
      <c r="AB589" s="18">
        <v>373121</v>
      </c>
      <c r="AO589" s="18">
        <v>36788</v>
      </c>
      <c r="AR589" s="18">
        <v>1739</v>
      </c>
      <c r="AW589" s="18">
        <v>15754</v>
      </c>
      <c r="AZ589" s="18">
        <v>1774</v>
      </c>
      <c r="BA589" s="18">
        <v>37520</v>
      </c>
      <c r="BC589" s="18">
        <v>29401</v>
      </c>
      <c r="BJ589" s="18">
        <v>3398</v>
      </c>
      <c r="BQ589" s="18">
        <v>26379</v>
      </c>
      <c r="BR589" s="18">
        <v>245974</v>
      </c>
      <c r="BS589" s="18">
        <v>5776</v>
      </c>
      <c r="BX589" s="18">
        <v>26418</v>
      </c>
      <c r="CA589" s="18">
        <v>33441</v>
      </c>
      <c r="DK589" s="18">
        <v>3366</v>
      </c>
      <c r="DL589" s="18">
        <v>1627</v>
      </c>
      <c r="DW589" s="18">
        <v>4113</v>
      </c>
      <c r="EO589" s="18">
        <v>3942</v>
      </c>
      <c r="FF589" s="18">
        <v>33516</v>
      </c>
    </row>
    <row r="590" spans="1:167">
      <c r="A590" s="18">
        <v>1863</v>
      </c>
      <c r="H590" s="18">
        <v>1432</v>
      </c>
      <c r="I590" s="18">
        <v>4321</v>
      </c>
      <c r="L590" s="18">
        <v>4844</v>
      </c>
      <c r="Z590" s="18">
        <v>2552</v>
      </c>
      <c r="AA590" s="18">
        <v>1742</v>
      </c>
      <c r="AB590" s="18">
        <v>371196</v>
      </c>
      <c r="AO590" s="18">
        <v>37184</v>
      </c>
      <c r="AR590" s="18">
        <v>1761</v>
      </c>
      <c r="AW590" s="18">
        <v>15809</v>
      </c>
      <c r="AZ590" s="18">
        <v>1794</v>
      </c>
      <c r="BA590" s="18">
        <v>37710</v>
      </c>
      <c r="BC590" s="18">
        <v>29630</v>
      </c>
      <c r="BJ590" s="18">
        <v>3430</v>
      </c>
      <c r="BQ590" s="18">
        <v>26684</v>
      </c>
      <c r="BR590" s="18">
        <v>246842</v>
      </c>
      <c r="BS590" s="18">
        <v>5718</v>
      </c>
      <c r="BX590" s="18">
        <v>26610</v>
      </c>
      <c r="CA590" s="18">
        <v>33564</v>
      </c>
      <c r="DK590" s="18">
        <v>3397</v>
      </c>
      <c r="DL590" s="18">
        <v>1646</v>
      </c>
      <c r="DW590" s="18">
        <v>4131</v>
      </c>
      <c r="EO590" s="18">
        <v>3994</v>
      </c>
      <c r="FF590" s="18">
        <v>34355</v>
      </c>
    </row>
    <row r="591" spans="1:167">
      <c r="A591" s="18">
        <v>1864</v>
      </c>
      <c r="H591" s="18">
        <v>1495</v>
      </c>
      <c r="I591" s="18">
        <v>4350</v>
      </c>
      <c r="L591" s="18">
        <v>4879</v>
      </c>
      <c r="Z591" s="18">
        <v>2566</v>
      </c>
      <c r="AA591" s="18">
        <v>1770</v>
      </c>
      <c r="AB591" s="18">
        <v>369282</v>
      </c>
      <c r="AO591" s="18">
        <v>37602</v>
      </c>
      <c r="AR591" s="18">
        <v>1777</v>
      </c>
      <c r="AW591" s="18">
        <v>15864</v>
      </c>
      <c r="AZ591" s="18">
        <v>1813</v>
      </c>
      <c r="BA591" s="18">
        <v>37860</v>
      </c>
      <c r="BC591" s="18">
        <v>29842</v>
      </c>
      <c r="BJ591" s="18">
        <v>3461</v>
      </c>
      <c r="BQ591" s="18">
        <v>26993</v>
      </c>
      <c r="BR591" s="18">
        <v>247712</v>
      </c>
      <c r="BS591" s="18">
        <v>5641</v>
      </c>
      <c r="BX591" s="18">
        <v>26814</v>
      </c>
      <c r="CA591" s="18">
        <v>33687</v>
      </c>
      <c r="DK591" s="18">
        <v>3431</v>
      </c>
      <c r="DL591" s="18">
        <v>1668</v>
      </c>
      <c r="DW591" s="18">
        <v>4176</v>
      </c>
      <c r="EO591" s="18">
        <v>4046</v>
      </c>
      <c r="FF591" s="18">
        <v>35192</v>
      </c>
    </row>
    <row r="592" spans="1:167">
      <c r="A592" s="18">
        <v>1865</v>
      </c>
      <c r="H592" s="18">
        <v>1558</v>
      </c>
      <c r="I592" s="18">
        <v>4380</v>
      </c>
      <c r="L592" s="18">
        <v>4915</v>
      </c>
      <c r="Z592" s="18">
        <v>2579</v>
      </c>
      <c r="AA592" s="18">
        <v>1798</v>
      </c>
      <c r="AB592" s="18">
        <v>367377</v>
      </c>
      <c r="AO592" s="18">
        <v>37955</v>
      </c>
      <c r="AR592" s="18">
        <v>1799</v>
      </c>
      <c r="AW592" s="18">
        <v>15920</v>
      </c>
      <c r="AZ592" s="18">
        <v>1833</v>
      </c>
      <c r="BA592" s="18">
        <v>38020</v>
      </c>
      <c r="BC592" s="18">
        <v>30089</v>
      </c>
      <c r="BJ592" s="18">
        <v>3493</v>
      </c>
      <c r="BQ592" s="18">
        <v>27305</v>
      </c>
      <c r="BR592" s="18">
        <v>248586</v>
      </c>
      <c r="BS592" s="18">
        <v>5595</v>
      </c>
      <c r="BX592" s="18">
        <v>27023</v>
      </c>
      <c r="CA592" s="18">
        <v>33811</v>
      </c>
      <c r="DK592" s="18">
        <v>3460</v>
      </c>
      <c r="DL592" s="18">
        <v>1690</v>
      </c>
      <c r="DW592" s="18">
        <v>4201</v>
      </c>
      <c r="EO592" s="18">
        <v>4092</v>
      </c>
      <c r="FF592" s="18">
        <v>36031</v>
      </c>
    </row>
    <row r="593" spans="1:168">
      <c r="A593" s="18">
        <v>1866</v>
      </c>
      <c r="H593" s="18">
        <v>1609</v>
      </c>
      <c r="I593" s="18">
        <v>4409</v>
      </c>
      <c r="L593" s="18">
        <v>4950</v>
      </c>
      <c r="Z593" s="18">
        <v>2593</v>
      </c>
      <c r="AA593" s="18">
        <v>1827</v>
      </c>
      <c r="AB593" s="18">
        <v>365482</v>
      </c>
      <c r="AO593" s="18">
        <v>38193</v>
      </c>
      <c r="AR593" s="18">
        <v>1814</v>
      </c>
      <c r="AW593" s="18">
        <v>15976</v>
      </c>
      <c r="AZ593" s="18">
        <v>1840</v>
      </c>
      <c r="BA593" s="18">
        <v>38080</v>
      </c>
      <c r="BC593" s="18">
        <v>30315</v>
      </c>
      <c r="BJ593" s="18">
        <v>3525</v>
      </c>
      <c r="BQ593" s="18">
        <v>27621</v>
      </c>
      <c r="BR593" s="18">
        <v>249462</v>
      </c>
      <c r="BS593" s="18">
        <v>5523</v>
      </c>
      <c r="BX593" s="18">
        <v>27256</v>
      </c>
      <c r="CA593" s="18">
        <v>33935</v>
      </c>
      <c r="DK593" s="18">
        <v>3484</v>
      </c>
      <c r="DL593" s="18">
        <v>1707</v>
      </c>
      <c r="DW593" s="18">
        <v>4226</v>
      </c>
      <c r="EO593" s="18">
        <v>4137</v>
      </c>
      <c r="FF593" s="18">
        <v>36869</v>
      </c>
    </row>
    <row r="594" spans="1:168">
      <c r="A594" s="18">
        <v>1867</v>
      </c>
      <c r="H594" s="18">
        <v>1647</v>
      </c>
      <c r="I594" s="18">
        <v>4439</v>
      </c>
      <c r="L594" s="18">
        <v>4986</v>
      </c>
      <c r="Z594" s="18">
        <v>2607</v>
      </c>
      <c r="AA594" s="18">
        <v>1856</v>
      </c>
      <c r="AB594" s="18">
        <v>363597</v>
      </c>
      <c r="AO594" s="18">
        <v>38440</v>
      </c>
      <c r="AR594" s="18">
        <v>1833</v>
      </c>
      <c r="AW594" s="18">
        <v>16032</v>
      </c>
      <c r="AZ594" s="18">
        <v>1831</v>
      </c>
      <c r="BA594" s="18">
        <v>38230</v>
      </c>
      <c r="BC594" s="18">
        <v>30572</v>
      </c>
      <c r="BJ594" s="18">
        <v>3558</v>
      </c>
      <c r="BQ594" s="18">
        <v>27941</v>
      </c>
      <c r="BR594" s="18">
        <v>250342</v>
      </c>
      <c r="BS594" s="18">
        <v>5487</v>
      </c>
      <c r="BX594" s="18">
        <v>27411</v>
      </c>
      <c r="CA594" s="18">
        <v>34060</v>
      </c>
      <c r="DK594" s="18">
        <v>3510</v>
      </c>
      <c r="DL594" s="18">
        <v>1716</v>
      </c>
      <c r="DW594" s="18">
        <v>4251</v>
      </c>
      <c r="EO594" s="18">
        <v>4178</v>
      </c>
      <c r="FF594" s="18">
        <v>37708</v>
      </c>
    </row>
    <row r="595" spans="1:168">
      <c r="A595" s="18">
        <v>1868</v>
      </c>
      <c r="H595" s="18">
        <v>1700</v>
      </c>
      <c r="I595" s="18">
        <v>4469</v>
      </c>
      <c r="L595" s="18">
        <v>5023</v>
      </c>
      <c r="Z595" s="18">
        <v>2623</v>
      </c>
      <c r="AA595" s="18">
        <v>1885</v>
      </c>
      <c r="AB595" s="18">
        <v>361722</v>
      </c>
      <c r="AO595" s="18">
        <v>38637</v>
      </c>
      <c r="AR595" s="18">
        <v>1852</v>
      </c>
      <c r="AW595" s="18">
        <v>16088</v>
      </c>
      <c r="AZ595" s="18">
        <v>1776</v>
      </c>
      <c r="BA595" s="18">
        <v>38330</v>
      </c>
      <c r="BC595" s="18">
        <v>30845</v>
      </c>
      <c r="BJ595" s="18">
        <v>3591</v>
      </c>
      <c r="BQ595" s="18">
        <v>28264</v>
      </c>
      <c r="BR595" s="18">
        <v>251225</v>
      </c>
      <c r="BS595" s="18">
        <v>5466</v>
      </c>
      <c r="BX595" s="18">
        <v>27501</v>
      </c>
      <c r="CA595" s="18">
        <v>34185</v>
      </c>
      <c r="DK595" s="18">
        <v>3543</v>
      </c>
      <c r="DL595" s="18">
        <v>1724</v>
      </c>
      <c r="DW595" s="18">
        <v>4276</v>
      </c>
      <c r="EO595" s="18">
        <v>4154</v>
      </c>
      <c r="FF595" s="18">
        <v>38546</v>
      </c>
    </row>
    <row r="596" spans="1:168">
      <c r="A596" s="18">
        <v>1869</v>
      </c>
      <c r="H596" s="18">
        <v>1750</v>
      </c>
      <c r="I596" s="18">
        <v>4499</v>
      </c>
      <c r="L596" s="18">
        <v>5029</v>
      </c>
      <c r="Z596" s="18">
        <v>2639</v>
      </c>
      <c r="AA596" s="18">
        <v>1915</v>
      </c>
      <c r="AB596" s="18">
        <v>359856</v>
      </c>
      <c r="AO596" s="18">
        <v>38914</v>
      </c>
      <c r="AR596" s="18">
        <v>1871</v>
      </c>
      <c r="AW596" s="18">
        <v>16144</v>
      </c>
      <c r="AZ596" s="18">
        <v>1734</v>
      </c>
      <c r="BA596" s="18">
        <v>38890</v>
      </c>
      <c r="BC596" s="18">
        <v>31127</v>
      </c>
      <c r="BJ596" s="18">
        <v>3621</v>
      </c>
      <c r="BQ596" s="18">
        <v>28591</v>
      </c>
      <c r="BR596" s="18">
        <v>252111</v>
      </c>
      <c r="BS596" s="18">
        <v>5449</v>
      </c>
      <c r="BX596" s="18">
        <v>27681</v>
      </c>
      <c r="CA596" s="18">
        <v>34311</v>
      </c>
      <c r="DK596" s="18">
        <v>3575</v>
      </c>
      <c r="DL596" s="18">
        <v>1729</v>
      </c>
      <c r="DW596" s="18">
        <v>4302</v>
      </c>
      <c r="EO596" s="18">
        <v>4166</v>
      </c>
      <c r="FF596" s="18">
        <v>39385</v>
      </c>
    </row>
    <row r="597" spans="1:168">
      <c r="A597" s="18">
        <v>1870</v>
      </c>
      <c r="B597" s="18">
        <v>4207</v>
      </c>
      <c r="D597" s="18">
        <v>603</v>
      </c>
      <c r="F597" s="18">
        <v>1796</v>
      </c>
      <c r="H597" s="18">
        <v>1775</v>
      </c>
      <c r="I597" s="18">
        <v>4520</v>
      </c>
      <c r="L597" s="18">
        <v>5096</v>
      </c>
      <c r="P597" s="18">
        <v>2586</v>
      </c>
      <c r="T597" s="18">
        <v>1495</v>
      </c>
      <c r="U597" s="18">
        <v>9797</v>
      </c>
      <c r="Y597" s="18">
        <v>3781</v>
      </c>
      <c r="Z597" s="18">
        <v>2655</v>
      </c>
      <c r="AA597" s="18">
        <v>1945</v>
      </c>
      <c r="AB597" s="18">
        <v>358000</v>
      </c>
      <c r="AG597" s="18">
        <v>2392</v>
      </c>
      <c r="AJ597" s="18">
        <v>137</v>
      </c>
      <c r="AK597" s="18">
        <v>10155</v>
      </c>
      <c r="AL597" s="18">
        <v>1331</v>
      </c>
      <c r="AO597" s="18">
        <v>39231</v>
      </c>
      <c r="AQ597" s="18">
        <v>5</v>
      </c>
      <c r="AR597" s="18">
        <v>1888</v>
      </c>
      <c r="AT597" s="18">
        <v>3776</v>
      </c>
      <c r="AU597" s="18">
        <v>1013</v>
      </c>
      <c r="AV597" s="18">
        <v>7049</v>
      </c>
      <c r="AW597" s="18">
        <v>16201</v>
      </c>
      <c r="AZ597" s="18">
        <v>1754</v>
      </c>
      <c r="BA597" s="18">
        <v>38440</v>
      </c>
      <c r="BC597" s="18">
        <v>31400</v>
      </c>
      <c r="BE597" s="18">
        <v>1579</v>
      </c>
      <c r="BJ597" s="18">
        <v>3657</v>
      </c>
      <c r="BK597" s="18">
        <v>1080</v>
      </c>
      <c r="BL597" s="18">
        <v>107</v>
      </c>
      <c r="BM597" s="18">
        <v>404</v>
      </c>
      <c r="BO597" s="18">
        <v>1150</v>
      </c>
      <c r="BP597" s="18">
        <v>5917</v>
      </c>
      <c r="BQ597" s="18">
        <v>32743</v>
      </c>
      <c r="BR597" s="18">
        <v>253000</v>
      </c>
      <c r="BS597" s="18">
        <v>5419</v>
      </c>
      <c r="BT597" s="18">
        <v>8415</v>
      </c>
      <c r="BU597" s="18">
        <v>1580</v>
      </c>
      <c r="BX597" s="18">
        <v>27888</v>
      </c>
      <c r="BY597" s="18">
        <v>499</v>
      </c>
      <c r="BZ597" s="18">
        <v>266</v>
      </c>
      <c r="CA597" s="18">
        <v>34437</v>
      </c>
      <c r="CE597" s="18">
        <v>2340</v>
      </c>
      <c r="CF597" s="18">
        <v>9753</v>
      </c>
      <c r="CH597" s="18">
        <v>755</v>
      </c>
      <c r="CI597" s="18">
        <v>476</v>
      </c>
      <c r="CM597" s="18">
        <v>2786</v>
      </c>
      <c r="CR597" s="18">
        <v>3776</v>
      </c>
      <c r="CU597" s="18">
        <v>9219</v>
      </c>
      <c r="CY597" s="18">
        <v>4245</v>
      </c>
      <c r="DA597" s="18">
        <v>668</v>
      </c>
      <c r="DF597" s="18">
        <v>800</v>
      </c>
      <c r="DJ597" s="18">
        <v>337</v>
      </c>
      <c r="DK597" s="18">
        <v>3610</v>
      </c>
      <c r="DL597" s="18">
        <v>1735</v>
      </c>
      <c r="DM597" s="18">
        <v>4698</v>
      </c>
      <c r="DN597" s="18">
        <v>291</v>
      </c>
      <c r="DO597" s="18">
        <v>367</v>
      </c>
      <c r="DQ597" s="18">
        <v>176</v>
      </c>
      <c r="DR597" s="18">
        <v>2606</v>
      </c>
      <c r="DS597" s="18">
        <v>5063</v>
      </c>
      <c r="DT597" s="18">
        <v>16865</v>
      </c>
      <c r="DU597" s="18">
        <v>645</v>
      </c>
      <c r="DV597" s="18">
        <v>4511</v>
      </c>
      <c r="DW597" s="18">
        <v>4327</v>
      </c>
      <c r="DX597" s="18">
        <v>384</v>
      </c>
      <c r="DY597" s="18">
        <v>434</v>
      </c>
      <c r="EA597" s="18">
        <v>9179</v>
      </c>
      <c r="ED597" s="18">
        <v>2338</v>
      </c>
      <c r="EG597" s="18">
        <v>84</v>
      </c>
      <c r="EI597" s="18">
        <v>492</v>
      </c>
      <c r="EL597" s="18">
        <v>88672</v>
      </c>
      <c r="EO597" s="18">
        <v>4164</v>
      </c>
      <c r="ER597" s="18">
        <v>1582</v>
      </c>
      <c r="EU597" s="18">
        <v>5775</v>
      </c>
      <c r="EX597" s="18">
        <v>124</v>
      </c>
      <c r="EY597" s="18">
        <v>1176</v>
      </c>
      <c r="EZ597" s="18">
        <v>11793</v>
      </c>
      <c r="FA597" s="18">
        <v>2345</v>
      </c>
      <c r="FE597" s="18">
        <v>343</v>
      </c>
      <c r="FF597" s="18">
        <v>40241</v>
      </c>
      <c r="FH597" s="18">
        <v>1653</v>
      </c>
      <c r="FI597" s="18">
        <v>10528</v>
      </c>
      <c r="FJ597" s="18">
        <v>2840</v>
      </c>
      <c r="FK597" s="18">
        <v>8252</v>
      </c>
      <c r="FL597" s="18">
        <v>2547</v>
      </c>
    </row>
    <row r="598" spans="1:168">
      <c r="A598" s="18">
        <v>1871</v>
      </c>
      <c r="H598" s="18">
        <v>1675</v>
      </c>
      <c r="I598" s="18">
        <v>4562</v>
      </c>
      <c r="L598" s="18">
        <v>5137</v>
      </c>
      <c r="U598" s="18">
        <v>9980</v>
      </c>
      <c r="Y598" s="18">
        <v>3801</v>
      </c>
      <c r="Z598" s="18">
        <v>2680</v>
      </c>
      <c r="AA598" s="18">
        <v>1975</v>
      </c>
      <c r="AB598" s="18">
        <v>358988</v>
      </c>
      <c r="AO598" s="18">
        <v>39456</v>
      </c>
      <c r="AR598" s="18">
        <v>1903</v>
      </c>
      <c r="AW598" s="18">
        <v>16258</v>
      </c>
      <c r="AZ598" s="18">
        <v>1786</v>
      </c>
      <c r="BA598" s="18">
        <v>37731</v>
      </c>
      <c r="BC598" s="18">
        <v>31685</v>
      </c>
      <c r="BJ598" s="18">
        <v>3694</v>
      </c>
      <c r="BQ598" s="18">
        <v>33068</v>
      </c>
      <c r="BR598" s="18">
        <v>253417</v>
      </c>
      <c r="BS598" s="18">
        <v>5398</v>
      </c>
      <c r="BX598" s="18">
        <v>28063</v>
      </c>
      <c r="CA598" s="18">
        <v>34648</v>
      </c>
      <c r="CM598" s="18">
        <v>2820</v>
      </c>
      <c r="CU598" s="18">
        <v>9331</v>
      </c>
      <c r="DK598" s="18">
        <v>3636</v>
      </c>
      <c r="DL598" s="18">
        <v>1745</v>
      </c>
      <c r="DN598" s="18">
        <v>306</v>
      </c>
      <c r="DW598" s="18">
        <v>4353</v>
      </c>
      <c r="EO598" s="18">
        <v>4186</v>
      </c>
      <c r="FE598" s="18">
        <v>354</v>
      </c>
      <c r="FF598" s="18">
        <v>41098</v>
      </c>
      <c r="FH598" s="18">
        <v>1675</v>
      </c>
    </row>
    <row r="599" spans="1:168">
      <c r="A599" s="18">
        <v>1872</v>
      </c>
      <c r="H599" s="18">
        <v>1722</v>
      </c>
      <c r="I599" s="18">
        <v>4604</v>
      </c>
      <c r="L599" s="18">
        <v>5178</v>
      </c>
      <c r="U599" s="18">
        <v>10167</v>
      </c>
      <c r="Y599" s="18">
        <v>3870</v>
      </c>
      <c r="Z599" s="18">
        <v>2697</v>
      </c>
      <c r="AA599" s="18">
        <v>2006</v>
      </c>
      <c r="AB599" s="18">
        <v>359978</v>
      </c>
      <c r="AO599" s="18">
        <v>39691</v>
      </c>
      <c r="AR599" s="18">
        <v>1918</v>
      </c>
      <c r="AW599" s="18">
        <v>16315</v>
      </c>
      <c r="AZ599" s="18">
        <v>1819</v>
      </c>
      <c r="BA599" s="18">
        <v>37679</v>
      </c>
      <c r="BC599" s="18">
        <v>31874</v>
      </c>
      <c r="BJ599" s="18">
        <v>3732</v>
      </c>
      <c r="BQ599" s="18">
        <v>33397</v>
      </c>
      <c r="BR599" s="18">
        <v>253834</v>
      </c>
      <c r="BS599" s="18">
        <v>5373</v>
      </c>
      <c r="BX599" s="18">
        <v>28233</v>
      </c>
      <c r="CA599" s="18">
        <v>34859</v>
      </c>
      <c r="CM599" s="18">
        <v>2842</v>
      </c>
      <c r="CU599" s="18">
        <v>9444</v>
      </c>
      <c r="DK599" s="18">
        <v>3662</v>
      </c>
      <c r="DL599" s="18">
        <v>1755</v>
      </c>
      <c r="DN599" s="18">
        <v>320</v>
      </c>
      <c r="DW599" s="18">
        <v>4379</v>
      </c>
      <c r="EO599" s="18">
        <v>4227</v>
      </c>
      <c r="FE599" s="18">
        <v>364</v>
      </c>
      <c r="FF599" s="18">
        <v>42136</v>
      </c>
      <c r="FH599" s="18">
        <v>1699</v>
      </c>
    </row>
    <row r="600" spans="1:168">
      <c r="A600" s="18">
        <v>1873</v>
      </c>
      <c r="H600" s="18">
        <v>1769</v>
      </c>
      <c r="I600" s="18">
        <v>4646</v>
      </c>
      <c r="L600" s="18">
        <v>5219</v>
      </c>
      <c r="U600" s="18">
        <v>10358</v>
      </c>
      <c r="Y600" s="18">
        <v>3943</v>
      </c>
      <c r="Z600" s="18">
        <v>2715</v>
      </c>
      <c r="AA600" s="18">
        <v>2037</v>
      </c>
      <c r="AB600" s="18">
        <v>360971</v>
      </c>
      <c r="AO600" s="18">
        <v>40017</v>
      </c>
      <c r="AR600" s="18">
        <v>1935</v>
      </c>
      <c r="AW600" s="18">
        <v>16372</v>
      </c>
      <c r="AZ600" s="18">
        <v>1847</v>
      </c>
      <c r="BA600" s="18">
        <v>37887</v>
      </c>
      <c r="BC600" s="18">
        <v>32177</v>
      </c>
      <c r="BJ600" s="18">
        <v>3770</v>
      </c>
      <c r="BQ600" s="18">
        <v>33731</v>
      </c>
      <c r="BR600" s="18">
        <v>254253</v>
      </c>
      <c r="BS600" s="18">
        <v>5328</v>
      </c>
      <c r="BX600" s="18">
        <v>28387</v>
      </c>
      <c r="CA600" s="18">
        <v>35070</v>
      </c>
      <c r="CM600" s="18">
        <v>2863</v>
      </c>
      <c r="CU600" s="18">
        <v>9558</v>
      </c>
      <c r="DK600" s="18">
        <v>3670</v>
      </c>
      <c r="DL600" s="18">
        <v>1767</v>
      </c>
      <c r="DN600" s="18">
        <v>335</v>
      </c>
      <c r="DW600" s="18">
        <v>4405</v>
      </c>
      <c r="EO600" s="18">
        <v>4274</v>
      </c>
      <c r="FE600" s="18">
        <v>376</v>
      </c>
      <c r="FF600" s="18">
        <v>43174</v>
      </c>
      <c r="FH600" s="18">
        <v>1725</v>
      </c>
    </row>
    <row r="601" spans="1:168">
      <c r="A601" s="18">
        <v>1874</v>
      </c>
      <c r="H601" s="18">
        <v>1822</v>
      </c>
      <c r="I601" s="18">
        <v>4688</v>
      </c>
      <c r="L601" s="18">
        <v>5261</v>
      </c>
      <c r="U601" s="18">
        <v>10552</v>
      </c>
      <c r="Y601" s="18">
        <v>4012</v>
      </c>
      <c r="Z601" s="18">
        <v>2733</v>
      </c>
      <c r="AA601" s="18">
        <v>2068</v>
      </c>
      <c r="AB601" s="18">
        <v>361967</v>
      </c>
      <c r="AO601" s="18">
        <v>40450</v>
      </c>
      <c r="AR601" s="18">
        <v>1954</v>
      </c>
      <c r="AW601" s="18">
        <v>16429</v>
      </c>
      <c r="AZ601" s="18">
        <v>1873</v>
      </c>
      <c r="BA601" s="18">
        <v>38044</v>
      </c>
      <c r="BC601" s="18">
        <v>32501</v>
      </c>
      <c r="BJ601" s="18">
        <v>3809</v>
      </c>
      <c r="BQ601" s="18">
        <v>34069</v>
      </c>
      <c r="BR601" s="18">
        <v>254672</v>
      </c>
      <c r="BS601" s="18">
        <v>5299</v>
      </c>
      <c r="BX601" s="18">
        <v>28505</v>
      </c>
      <c r="CA601" s="18">
        <v>35235</v>
      </c>
      <c r="CM601" s="18">
        <v>2885</v>
      </c>
      <c r="CU601" s="18">
        <v>9674</v>
      </c>
      <c r="DK601" s="18">
        <v>3745</v>
      </c>
      <c r="DL601" s="18">
        <v>1783</v>
      </c>
      <c r="DN601" s="18">
        <v>367</v>
      </c>
      <c r="DW601" s="18">
        <v>4431</v>
      </c>
      <c r="EO601" s="18">
        <v>4320</v>
      </c>
      <c r="FE601" s="18">
        <v>387</v>
      </c>
      <c r="FF601" s="18">
        <v>44212</v>
      </c>
      <c r="FH601" s="18">
        <v>1753</v>
      </c>
    </row>
    <row r="602" spans="1:168">
      <c r="A602" s="18">
        <v>1875</v>
      </c>
      <c r="H602" s="18">
        <v>1874</v>
      </c>
      <c r="I602" s="18">
        <v>4730</v>
      </c>
      <c r="L602" s="18">
        <v>5303</v>
      </c>
      <c r="U602" s="18">
        <v>10749</v>
      </c>
      <c r="Y602" s="18">
        <v>4071</v>
      </c>
      <c r="Z602" s="18">
        <v>2750</v>
      </c>
      <c r="AA602" s="18">
        <v>2100</v>
      </c>
      <c r="AB602" s="18">
        <v>362966</v>
      </c>
      <c r="AO602" s="18">
        <v>40897</v>
      </c>
      <c r="AR602" s="18">
        <v>1973</v>
      </c>
      <c r="AW602" s="18">
        <v>16487</v>
      </c>
      <c r="AZ602" s="18">
        <v>1899</v>
      </c>
      <c r="BA602" s="18">
        <v>38221</v>
      </c>
      <c r="BC602" s="18">
        <v>32839</v>
      </c>
      <c r="BJ602" s="18">
        <v>3848</v>
      </c>
      <c r="BQ602" s="18">
        <v>34412</v>
      </c>
      <c r="BR602" s="18">
        <v>255091</v>
      </c>
      <c r="BS602" s="18">
        <v>5279</v>
      </c>
      <c r="BX602" s="18">
        <v>28630</v>
      </c>
      <c r="CA602" s="18">
        <v>35436</v>
      </c>
      <c r="CM602" s="18">
        <v>2908</v>
      </c>
      <c r="CU602" s="18">
        <v>9791</v>
      </c>
      <c r="DK602" s="18">
        <v>3788</v>
      </c>
      <c r="DL602" s="18">
        <v>1803</v>
      </c>
      <c r="DN602" s="18">
        <v>406</v>
      </c>
      <c r="DW602" s="18">
        <v>4458</v>
      </c>
      <c r="EO602" s="18">
        <v>4362</v>
      </c>
      <c r="FE602" s="18">
        <v>399</v>
      </c>
      <c r="FF602" s="18">
        <v>45245</v>
      </c>
      <c r="FH602" s="18">
        <v>1784</v>
      </c>
    </row>
    <row r="603" spans="1:168">
      <c r="A603" s="18">
        <v>1876</v>
      </c>
      <c r="H603" s="18">
        <v>1929</v>
      </c>
      <c r="I603" s="18">
        <v>4772</v>
      </c>
      <c r="L603" s="18">
        <v>5345</v>
      </c>
      <c r="U603" s="18">
        <v>10951</v>
      </c>
      <c r="Y603" s="18">
        <v>4128</v>
      </c>
      <c r="Z603" s="18">
        <v>2768</v>
      </c>
      <c r="AA603" s="18">
        <v>2132</v>
      </c>
      <c r="AB603" s="18">
        <v>363967</v>
      </c>
      <c r="AO603" s="18">
        <v>41491</v>
      </c>
      <c r="AR603" s="18">
        <v>1994</v>
      </c>
      <c r="AW603" s="18">
        <v>16545</v>
      </c>
      <c r="AZ603" s="18">
        <v>1928</v>
      </c>
      <c r="BA603" s="18">
        <v>38398</v>
      </c>
      <c r="BC603" s="18">
        <v>33200</v>
      </c>
      <c r="BJ603" s="18">
        <v>3887</v>
      </c>
      <c r="BQ603" s="18">
        <v>34760</v>
      </c>
      <c r="BR603" s="18">
        <v>255512</v>
      </c>
      <c r="BS603" s="18">
        <v>5278</v>
      </c>
      <c r="BX603" s="18">
        <v>28837</v>
      </c>
      <c r="CA603" s="18">
        <v>35713</v>
      </c>
      <c r="CM603" s="18">
        <v>2930</v>
      </c>
      <c r="CU603" s="18">
        <v>9910</v>
      </c>
      <c r="DK603" s="18">
        <v>3832</v>
      </c>
      <c r="DL603" s="18">
        <v>1829</v>
      </c>
      <c r="DN603" s="18">
        <v>434</v>
      </c>
      <c r="DW603" s="18">
        <v>4484</v>
      </c>
      <c r="EO603" s="18">
        <v>4406</v>
      </c>
      <c r="FE603" s="18">
        <v>411</v>
      </c>
      <c r="FF603" s="18">
        <v>46287</v>
      </c>
      <c r="FH603" s="18">
        <v>1816</v>
      </c>
    </row>
    <row r="604" spans="1:168">
      <c r="A604" s="18">
        <v>1877</v>
      </c>
      <c r="H604" s="18">
        <v>1995</v>
      </c>
      <c r="I604" s="18">
        <v>4815</v>
      </c>
      <c r="L604" s="18">
        <v>5394</v>
      </c>
      <c r="U604" s="18">
        <v>11156</v>
      </c>
      <c r="Y604" s="18">
        <v>4184</v>
      </c>
      <c r="Z604" s="18">
        <v>2786</v>
      </c>
      <c r="AA604" s="18">
        <v>2165</v>
      </c>
      <c r="AB604" s="18">
        <v>364971</v>
      </c>
      <c r="AO604" s="18">
        <v>42034</v>
      </c>
      <c r="AR604" s="18">
        <v>2019</v>
      </c>
      <c r="AW604" s="18">
        <v>16603</v>
      </c>
      <c r="AZ604" s="18">
        <v>1957</v>
      </c>
      <c r="BA604" s="18">
        <v>38576</v>
      </c>
      <c r="BC604" s="18">
        <v>33576</v>
      </c>
      <c r="BJ604" s="18">
        <v>3927</v>
      </c>
      <c r="BQ604" s="18">
        <v>35113</v>
      </c>
      <c r="BR604" s="18">
        <v>255933</v>
      </c>
      <c r="BS604" s="18">
        <v>5286</v>
      </c>
      <c r="BX604" s="18">
        <v>29067</v>
      </c>
      <c r="CA604" s="18">
        <v>36018</v>
      </c>
      <c r="CM604" s="18">
        <v>2952</v>
      </c>
      <c r="CU604" s="18">
        <v>10030</v>
      </c>
      <c r="DK604" s="18">
        <v>3883</v>
      </c>
      <c r="DL604" s="18">
        <v>1852</v>
      </c>
      <c r="DN604" s="18">
        <v>450</v>
      </c>
      <c r="DW604" s="18">
        <v>4511</v>
      </c>
      <c r="EO604" s="18">
        <v>4457</v>
      </c>
      <c r="FE604" s="18">
        <v>424</v>
      </c>
      <c r="FF604" s="18">
        <v>47325</v>
      </c>
      <c r="FH604" s="18">
        <v>1849</v>
      </c>
    </row>
    <row r="605" spans="1:168">
      <c r="A605" s="18">
        <v>1878</v>
      </c>
      <c r="H605" s="18">
        <v>2062</v>
      </c>
      <c r="I605" s="18">
        <v>4857</v>
      </c>
      <c r="L605" s="18">
        <v>5442</v>
      </c>
      <c r="U605" s="18">
        <v>11365</v>
      </c>
      <c r="Y605" s="18">
        <v>4244</v>
      </c>
      <c r="Z605" s="18">
        <v>2803</v>
      </c>
      <c r="AA605" s="18">
        <v>2198</v>
      </c>
      <c r="AB605" s="18">
        <v>365978</v>
      </c>
      <c r="AO605" s="18">
        <v>42546</v>
      </c>
      <c r="AR605" s="18">
        <v>2043</v>
      </c>
      <c r="AW605" s="18">
        <v>16677</v>
      </c>
      <c r="AZ605" s="18">
        <v>1983</v>
      </c>
      <c r="BA605" s="18">
        <v>38763</v>
      </c>
      <c r="BC605" s="18">
        <v>33932</v>
      </c>
      <c r="BJ605" s="18">
        <v>3967</v>
      </c>
      <c r="BQ605" s="18">
        <v>35471</v>
      </c>
      <c r="BR605" s="18">
        <v>256354</v>
      </c>
      <c r="BS605" s="18">
        <v>5282</v>
      </c>
      <c r="BX605" s="18">
        <v>29252</v>
      </c>
      <c r="CA605" s="18">
        <v>36315</v>
      </c>
      <c r="CM605" s="18">
        <v>2975</v>
      </c>
      <c r="CU605" s="18">
        <v>10151</v>
      </c>
      <c r="DK605" s="18">
        <v>3834</v>
      </c>
      <c r="DL605" s="18">
        <v>1877</v>
      </c>
      <c r="DN605" s="18">
        <v>467</v>
      </c>
      <c r="DW605" s="18">
        <v>4538</v>
      </c>
      <c r="EO605" s="18">
        <v>4508</v>
      </c>
      <c r="FE605" s="18">
        <v>437</v>
      </c>
      <c r="FF605" s="18">
        <v>48362</v>
      </c>
      <c r="FH605" s="18">
        <v>1883</v>
      </c>
    </row>
    <row r="606" spans="1:168">
      <c r="A606" s="18">
        <v>1879</v>
      </c>
      <c r="H606" s="18">
        <v>2127</v>
      </c>
      <c r="I606" s="18">
        <v>4899</v>
      </c>
      <c r="L606" s="18">
        <v>5492</v>
      </c>
      <c r="U606" s="18">
        <v>11578</v>
      </c>
      <c r="Y606" s="18">
        <v>4312</v>
      </c>
      <c r="Z606" s="18">
        <v>2821</v>
      </c>
      <c r="AA606" s="18">
        <v>2231</v>
      </c>
      <c r="AB606" s="18">
        <v>366988</v>
      </c>
      <c r="AO606" s="18">
        <v>43052</v>
      </c>
      <c r="AR606" s="18">
        <v>2064</v>
      </c>
      <c r="AW606" s="18">
        <v>16768</v>
      </c>
      <c r="AZ606" s="18">
        <v>2014</v>
      </c>
      <c r="BA606" s="18">
        <v>38909</v>
      </c>
      <c r="BC606" s="18">
        <v>34304</v>
      </c>
      <c r="BJ606" s="18">
        <v>4008</v>
      </c>
      <c r="BQ606" s="18">
        <v>35834</v>
      </c>
      <c r="BR606" s="18">
        <v>256777</v>
      </c>
      <c r="BS606" s="18">
        <v>5266</v>
      </c>
      <c r="BX606" s="18">
        <v>29425</v>
      </c>
      <c r="CA606" s="18">
        <v>36557</v>
      </c>
      <c r="CM606" s="18">
        <v>2998</v>
      </c>
      <c r="CU606" s="18">
        <v>10274</v>
      </c>
      <c r="DK606" s="18">
        <v>3986</v>
      </c>
      <c r="DL606" s="18">
        <v>1902</v>
      </c>
      <c r="DN606" s="18">
        <v>494</v>
      </c>
      <c r="DW606" s="18">
        <v>4571</v>
      </c>
      <c r="EO606" s="18">
        <v>4555</v>
      </c>
      <c r="FE606" s="18">
        <v>450</v>
      </c>
      <c r="FF606" s="18">
        <v>49400</v>
      </c>
      <c r="FH606" s="18">
        <v>1917</v>
      </c>
    </row>
    <row r="607" spans="1:168">
      <c r="A607" s="18">
        <v>1880</v>
      </c>
      <c r="H607" s="18">
        <v>2197</v>
      </c>
      <c r="I607" s="18">
        <v>4941</v>
      </c>
      <c r="L607" s="18">
        <v>5541</v>
      </c>
      <c r="U607" s="18">
        <v>11794</v>
      </c>
      <c r="Y607" s="18">
        <v>4384</v>
      </c>
      <c r="Z607" s="18">
        <v>2839</v>
      </c>
      <c r="AA607" s="18">
        <v>2264</v>
      </c>
      <c r="AB607" s="18">
        <v>368000</v>
      </c>
      <c r="AO607" s="18">
        <v>43500</v>
      </c>
      <c r="AR607" s="18">
        <v>2081</v>
      </c>
      <c r="AW607" s="18">
        <v>16859</v>
      </c>
      <c r="AZ607" s="18">
        <v>2047</v>
      </c>
      <c r="BA607" s="18">
        <v>39045</v>
      </c>
      <c r="BC607" s="18">
        <v>34623</v>
      </c>
      <c r="BJ607" s="18">
        <v>4049</v>
      </c>
      <c r="BQ607" s="18">
        <v>36203</v>
      </c>
      <c r="BR607" s="18">
        <v>257200</v>
      </c>
      <c r="BS607" s="18">
        <v>5203</v>
      </c>
      <c r="BX607" s="18">
        <v>29534</v>
      </c>
      <c r="CA607" s="18">
        <v>36807</v>
      </c>
      <c r="CM607" s="18">
        <v>3021</v>
      </c>
      <c r="CU607" s="18">
        <v>10399</v>
      </c>
      <c r="DK607" s="18">
        <v>4043</v>
      </c>
      <c r="DL607" s="18">
        <v>1919</v>
      </c>
      <c r="DN607" s="18">
        <v>520</v>
      </c>
      <c r="DW607" s="18">
        <v>4610</v>
      </c>
      <c r="EO607" s="18">
        <v>4572</v>
      </c>
      <c r="FE607" s="18">
        <v>464</v>
      </c>
      <c r="FF607" s="18">
        <v>50458</v>
      </c>
      <c r="FH607" s="18">
        <v>1952</v>
      </c>
    </row>
    <row r="608" spans="1:168">
      <c r="A608" s="18">
        <v>1881</v>
      </c>
      <c r="H608" s="18">
        <v>2269</v>
      </c>
      <c r="I608" s="18">
        <v>4985</v>
      </c>
      <c r="L608" s="18">
        <v>5606</v>
      </c>
      <c r="U608" s="18">
        <v>12015</v>
      </c>
      <c r="Y608" s="18">
        <v>4451</v>
      </c>
      <c r="Z608" s="18">
        <v>2853</v>
      </c>
      <c r="AA608" s="18">
        <v>2298</v>
      </c>
      <c r="AB608" s="18">
        <v>369183</v>
      </c>
      <c r="AO608" s="18">
        <v>43827</v>
      </c>
      <c r="AR608" s="18">
        <v>2101</v>
      </c>
      <c r="AW608" s="18">
        <v>16951</v>
      </c>
      <c r="AZ608" s="18">
        <v>2072</v>
      </c>
      <c r="BA608" s="18">
        <v>39191</v>
      </c>
      <c r="BC608" s="18">
        <v>34935</v>
      </c>
      <c r="BJ608" s="18">
        <v>4090</v>
      </c>
      <c r="BQ608" s="18">
        <v>36577</v>
      </c>
      <c r="BR608" s="18">
        <v>259359</v>
      </c>
      <c r="BS608" s="18">
        <v>5146</v>
      </c>
      <c r="BX608" s="18">
        <v>29672</v>
      </c>
      <c r="CA608" s="18">
        <v>37112</v>
      </c>
      <c r="CM608" s="18">
        <v>3044</v>
      </c>
      <c r="CU608" s="18">
        <v>10524</v>
      </c>
      <c r="DK608" s="18">
        <v>4079</v>
      </c>
      <c r="DL608" s="18">
        <v>1923</v>
      </c>
      <c r="DN608" s="18">
        <v>539</v>
      </c>
      <c r="DW608" s="18">
        <v>4651</v>
      </c>
      <c r="EO608" s="18">
        <v>4570</v>
      </c>
      <c r="FE608" s="18">
        <v>482</v>
      </c>
      <c r="FF608" s="18">
        <v>51743</v>
      </c>
      <c r="FH608" s="18">
        <v>1986</v>
      </c>
    </row>
    <row r="609" spans="1:167">
      <c r="A609" s="18">
        <v>1882</v>
      </c>
      <c r="H609" s="18">
        <v>2348</v>
      </c>
      <c r="I609" s="18">
        <v>5030</v>
      </c>
      <c r="L609" s="18">
        <v>5673</v>
      </c>
      <c r="U609" s="18">
        <v>12240</v>
      </c>
      <c r="Y609" s="18">
        <v>4503</v>
      </c>
      <c r="Z609" s="18">
        <v>2863</v>
      </c>
      <c r="AA609" s="18">
        <v>2331</v>
      </c>
      <c r="AB609" s="18">
        <v>370369</v>
      </c>
      <c r="AO609" s="18">
        <v>44112</v>
      </c>
      <c r="AR609" s="18">
        <v>2120</v>
      </c>
      <c r="AW609" s="18">
        <v>17043</v>
      </c>
      <c r="AZ609" s="18">
        <v>2098</v>
      </c>
      <c r="BA609" s="18">
        <v>39337</v>
      </c>
      <c r="BC609" s="18">
        <v>35206</v>
      </c>
      <c r="BJ609" s="18">
        <v>4132</v>
      </c>
      <c r="BQ609" s="18">
        <v>37259</v>
      </c>
      <c r="BR609" s="18">
        <v>261536</v>
      </c>
      <c r="BS609" s="18">
        <v>5101</v>
      </c>
      <c r="BX609" s="18">
        <v>29898</v>
      </c>
      <c r="CA609" s="18">
        <v>37414</v>
      </c>
      <c r="CM609" s="18">
        <v>3073</v>
      </c>
      <c r="CU609" s="18">
        <v>10652</v>
      </c>
      <c r="DK609" s="18">
        <v>4130</v>
      </c>
      <c r="DL609" s="18">
        <v>1920</v>
      </c>
      <c r="DN609" s="18">
        <v>555</v>
      </c>
      <c r="DW609" s="18">
        <v>4691</v>
      </c>
      <c r="EO609" s="18">
        <v>4576</v>
      </c>
      <c r="FE609" s="18">
        <v>502</v>
      </c>
      <c r="FF609" s="18">
        <v>53027</v>
      </c>
      <c r="FH609" s="18">
        <v>2019</v>
      </c>
    </row>
    <row r="610" spans="1:167">
      <c r="A610" s="18">
        <v>1883</v>
      </c>
      <c r="H610" s="18">
        <v>2447</v>
      </c>
      <c r="I610" s="18">
        <v>5075</v>
      </c>
      <c r="L610" s="18">
        <v>5740</v>
      </c>
      <c r="U610" s="18">
        <v>12470</v>
      </c>
      <c r="Y610" s="18">
        <v>4560</v>
      </c>
      <c r="Z610" s="18">
        <v>2874</v>
      </c>
      <c r="AA610" s="18">
        <v>2365</v>
      </c>
      <c r="AB610" s="18">
        <v>371560</v>
      </c>
      <c r="AO610" s="18">
        <v>44404</v>
      </c>
      <c r="AR610" s="18">
        <v>2137</v>
      </c>
      <c r="AW610" s="18">
        <v>17136</v>
      </c>
      <c r="AZ610" s="18">
        <v>2130</v>
      </c>
      <c r="BA610" s="18">
        <v>39472</v>
      </c>
      <c r="BC610" s="18">
        <v>35450</v>
      </c>
      <c r="BJ610" s="18">
        <v>4174</v>
      </c>
      <c r="BQ610" s="18">
        <v>37646</v>
      </c>
      <c r="BR610" s="18">
        <v>263732</v>
      </c>
      <c r="BS610" s="18">
        <v>5024</v>
      </c>
      <c r="BX610" s="18">
        <v>30113</v>
      </c>
      <c r="CA610" s="18">
        <v>37766</v>
      </c>
      <c r="CM610" s="18">
        <v>3107</v>
      </c>
      <c r="CU610" s="18">
        <v>10781</v>
      </c>
      <c r="DK610" s="18">
        <v>4180</v>
      </c>
      <c r="DL610" s="18">
        <v>1919</v>
      </c>
      <c r="DN610" s="18">
        <v>574</v>
      </c>
      <c r="DW610" s="18">
        <v>4732</v>
      </c>
      <c r="EO610" s="18">
        <v>4591</v>
      </c>
      <c r="FE610" s="18">
        <v>522</v>
      </c>
      <c r="FF610" s="18">
        <v>54311</v>
      </c>
      <c r="FH610" s="18">
        <v>2052</v>
      </c>
    </row>
    <row r="611" spans="1:167">
      <c r="A611" s="18">
        <v>1884</v>
      </c>
      <c r="H611" s="18">
        <v>2556</v>
      </c>
      <c r="I611" s="18">
        <v>5121</v>
      </c>
      <c r="L611" s="18">
        <v>5807</v>
      </c>
      <c r="U611" s="18">
        <v>12703</v>
      </c>
      <c r="Y611" s="18">
        <v>4617</v>
      </c>
      <c r="Z611" s="18">
        <v>2885</v>
      </c>
      <c r="AA611" s="18">
        <v>2400</v>
      </c>
      <c r="AB611" s="18">
        <v>372754</v>
      </c>
      <c r="AO611" s="18">
        <v>44777</v>
      </c>
      <c r="AR611" s="18">
        <v>2160</v>
      </c>
      <c r="AW611" s="18">
        <v>17230</v>
      </c>
      <c r="AZ611" s="18">
        <v>2164</v>
      </c>
      <c r="BA611" s="18">
        <v>39629</v>
      </c>
      <c r="BC611" s="18">
        <v>35724</v>
      </c>
      <c r="BJ611" s="18">
        <v>4217</v>
      </c>
      <c r="BQ611" s="18">
        <v>38039</v>
      </c>
      <c r="BR611" s="18">
        <v>265946</v>
      </c>
      <c r="BS611" s="18">
        <v>4975</v>
      </c>
      <c r="BX611" s="18">
        <v>30366</v>
      </c>
      <c r="CA611" s="18">
        <v>38138</v>
      </c>
      <c r="CM611" s="18">
        <v>3144</v>
      </c>
      <c r="CU611" s="18">
        <v>10912</v>
      </c>
      <c r="DK611" s="18">
        <v>4226</v>
      </c>
      <c r="DL611" s="18">
        <v>1929</v>
      </c>
      <c r="DN611" s="18">
        <v>598</v>
      </c>
      <c r="DW611" s="18">
        <v>4773</v>
      </c>
      <c r="EO611" s="18">
        <v>4624</v>
      </c>
      <c r="FE611" s="18">
        <v>543</v>
      </c>
      <c r="FF611" s="18">
        <v>55595</v>
      </c>
      <c r="FH611" s="18">
        <v>2083</v>
      </c>
    </row>
    <row r="612" spans="1:167">
      <c r="A612" s="18">
        <v>1885</v>
      </c>
      <c r="H612" s="18">
        <v>2650</v>
      </c>
      <c r="I612" s="18">
        <v>5166</v>
      </c>
      <c r="L612" s="18">
        <v>5876</v>
      </c>
      <c r="U612" s="18">
        <v>12941</v>
      </c>
      <c r="Y612" s="18">
        <v>4666</v>
      </c>
      <c r="Z612" s="18">
        <v>2896</v>
      </c>
      <c r="AA612" s="18">
        <v>2434</v>
      </c>
      <c r="AB612" s="18">
        <v>373952</v>
      </c>
      <c r="AO612" s="18">
        <v>45084</v>
      </c>
      <c r="AR612" s="18">
        <v>2186</v>
      </c>
      <c r="AW612" s="18">
        <v>17323</v>
      </c>
      <c r="AZ612" s="18">
        <v>2195</v>
      </c>
      <c r="BA612" s="18">
        <v>39733</v>
      </c>
      <c r="BC612" s="18">
        <v>36015</v>
      </c>
      <c r="BJ612" s="18">
        <v>4260</v>
      </c>
      <c r="BQ612" s="18">
        <v>38439</v>
      </c>
      <c r="BR612" s="18">
        <v>268179</v>
      </c>
      <c r="BS612" s="18">
        <v>4939</v>
      </c>
      <c r="BX612" s="18">
        <v>30644</v>
      </c>
      <c r="CA612" s="18">
        <v>38427</v>
      </c>
      <c r="CM612" s="18">
        <v>3170</v>
      </c>
      <c r="CU612" s="18">
        <v>11044</v>
      </c>
      <c r="DK612" s="18">
        <v>4276</v>
      </c>
      <c r="DL612" s="18">
        <v>1944</v>
      </c>
      <c r="DN612" s="18">
        <v>614</v>
      </c>
      <c r="DW612" s="18">
        <v>4815</v>
      </c>
      <c r="EO612" s="18">
        <v>4664</v>
      </c>
      <c r="FE612" s="18">
        <v>564</v>
      </c>
      <c r="FF612" s="18">
        <v>56879</v>
      </c>
      <c r="FH612" s="18">
        <v>2113</v>
      </c>
    </row>
    <row r="613" spans="1:167">
      <c r="A613" s="18">
        <v>1886</v>
      </c>
      <c r="H613" s="18">
        <v>2741</v>
      </c>
      <c r="I613" s="18">
        <v>5212</v>
      </c>
      <c r="L613" s="18">
        <v>5919</v>
      </c>
      <c r="U613" s="18">
        <v>13183</v>
      </c>
      <c r="Y613" s="18">
        <v>4711</v>
      </c>
      <c r="Z613" s="18">
        <v>2907</v>
      </c>
      <c r="AA613" s="18">
        <v>2469</v>
      </c>
      <c r="AB613" s="18">
        <v>375154</v>
      </c>
      <c r="AO613" s="18">
        <v>45505</v>
      </c>
      <c r="AR613" s="18">
        <v>2213</v>
      </c>
      <c r="AW613" s="18">
        <v>17418</v>
      </c>
      <c r="AZ613" s="18">
        <v>2224</v>
      </c>
      <c r="BA613" s="18">
        <v>39858</v>
      </c>
      <c r="BC613" s="18">
        <v>36313</v>
      </c>
      <c r="BJ613" s="18">
        <v>4303</v>
      </c>
      <c r="BQ613" s="18">
        <v>38844</v>
      </c>
      <c r="BR613" s="18">
        <v>270430</v>
      </c>
      <c r="BS613" s="18">
        <v>4906</v>
      </c>
      <c r="BX613" s="18">
        <v>30857</v>
      </c>
      <c r="CA613" s="18">
        <v>38622</v>
      </c>
      <c r="CM613" s="18">
        <v>3194</v>
      </c>
      <c r="CU613" s="18">
        <v>11178</v>
      </c>
      <c r="DK613" s="18">
        <v>4326</v>
      </c>
      <c r="DL613" s="18">
        <v>1958</v>
      </c>
      <c r="DN613" s="18">
        <v>626</v>
      </c>
      <c r="DW613" s="18">
        <v>4857</v>
      </c>
      <c r="EO613" s="18">
        <v>4700</v>
      </c>
      <c r="FE613" s="18">
        <v>587</v>
      </c>
      <c r="FF613" s="18">
        <v>58164</v>
      </c>
      <c r="FH613" s="18">
        <v>2129</v>
      </c>
    </row>
    <row r="614" spans="1:167">
      <c r="A614" s="18">
        <v>1887</v>
      </c>
      <c r="H614" s="18">
        <v>2835</v>
      </c>
      <c r="I614" s="18">
        <v>5257</v>
      </c>
      <c r="L614" s="18">
        <v>5962</v>
      </c>
      <c r="U614" s="18">
        <v>13430</v>
      </c>
      <c r="Y614" s="18">
        <v>4760</v>
      </c>
      <c r="Z614" s="18">
        <v>2918</v>
      </c>
      <c r="AA614" s="18">
        <v>2503</v>
      </c>
      <c r="AB614" s="18">
        <v>376359</v>
      </c>
      <c r="AO614" s="18">
        <v>46001</v>
      </c>
      <c r="AR614" s="18">
        <v>2237</v>
      </c>
      <c r="AW614" s="18">
        <v>17513</v>
      </c>
      <c r="AZ614" s="18">
        <v>2259</v>
      </c>
      <c r="BA614" s="18">
        <v>39889</v>
      </c>
      <c r="BC614" s="18">
        <v>36598</v>
      </c>
      <c r="BJ614" s="18">
        <v>4347</v>
      </c>
      <c r="BQ614" s="18">
        <v>39257</v>
      </c>
      <c r="BR614" s="18">
        <v>272700</v>
      </c>
      <c r="BS614" s="18">
        <v>4857</v>
      </c>
      <c r="BX614" s="18">
        <v>31049</v>
      </c>
      <c r="CA614" s="18">
        <v>38866</v>
      </c>
      <c r="CM614" s="18">
        <v>3221</v>
      </c>
      <c r="CU614" s="18">
        <v>11313</v>
      </c>
      <c r="DK614" s="18">
        <v>4378</v>
      </c>
      <c r="DL614" s="18">
        <v>1970</v>
      </c>
      <c r="DN614" s="18">
        <v>640</v>
      </c>
      <c r="DW614" s="18">
        <v>4899</v>
      </c>
      <c r="EO614" s="18">
        <v>4726</v>
      </c>
      <c r="FE614" s="18">
        <v>610</v>
      </c>
      <c r="FF614" s="18">
        <v>59448</v>
      </c>
      <c r="FH614" s="18">
        <v>2147</v>
      </c>
    </row>
    <row r="615" spans="1:167">
      <c r="A615" s="18">
        <v>1888</v>
      </c>
      <c r="H615" s="18">
        <v>2932</v>
      </c>
      <c r="I615" s="18">
        <v>5303</v>
      </c>
      <c r="L615" s="18">
        <v>6007</v>
      </c>
      <c r="U615" s="18">
        <v>13682</v>
      </c>
      <c r="Y615" s="18">
        <v>4813</v>
      </c>
      <c r="Z615" s="18">
        <v>2929</v>
      </c>
      <c r="AA615" s="18">
        <v>2538</v>
      </c>
      <c r="AB615" s="18">
        <v>377569</v>
      </c>
      <c r="AO615" s="18">
        <v>46538</v>
      </c>
      <c r="AR615" s="18">
        <v>2257</v>
      </c>
      <c r="AW615" s="18">
        <v>17600</v>
      </c>
      <c r="AZ615" s="18">
        <v>2296</v>
      </c>
      <c r="BA615" s="18">
        <v>39920</v>
      </c>
      <c r="BC615" s="18">
        <v>36881</v>
      </c>
      <c r="BJ615" s="18">
        <v>4392</v>
      </c>
      <c r="BQ615" s="18">
        <v>39675</v>
      </c>
      <c r="BR615" s="18">
        <v>274990</v>
      </c>
      <c r="BS615" s="18">
        <v>4801</v>
      </c>
      <c r="BX615" s="18">
        <v>31243</v>
      </c>
      <c r="CA615" s="18">
        <v>39251</v>
      </c>
      <c r="CM615" s="18">
        <v>3261</v>
      </c>
      <c r="CU615" s="18">
        <v>11450</v>
      </c>
      <c r="DK615" s="18">
        <v>4432</v>
      </c>
      <c r="DL615" s="18">
        <v>1977</v>
      </c>
      <c r="DN615" s="18">
        <v>649</v>
      </c>
      <c r="DW615" s="18">
        <v>4942</v>
      </c>
      <c r="EO615" s="18">
        <v>4741</v>
      </c>
      <c r="FE615" s="18">
        <v>635</v>
      </c>
      <c r="FF615" s="18">
        <v>60732</v>
      </c>
      <c r="FH615" s="18">
        <v>2173</v>
      </c>
    </row>
    <row r="616" spans="1:167">
      <c r="A616" s="18">
        <v>1889</v>
      </c>
      <c r="H616" s="18">
        <v>3022</v>
      </c>
      <c r="I616" s="18">
        <v>5348</v>
      </c>
      <c r="L616" s="18">
        <v>6051</v>
      </c>
      <c r="U616" s="18">
        <v>13938</v>
      </c>
      <c r="Y616" s="18">
        <v>4865</v>
      </c>
      <c r="Z616" s="18">
        <v>2940</v>
      </c>
      <c r="AA616" s="18">
        <v>2573</v>
      </c>
      <c r="AB616" s="18">
        <v>378783</v>
      </c>
      <c r="AO616" s="18">
        <v>47083</v>
      </c>
      <c r="AR616" s="18">
        <v>2276</v>
      </c>
      <c r="AW616" s="18">
        <v>17678</v>
      </c>
      <c r="AZ616" s="18">
        <v>2331</v>
      </c>
      <c r="BA616" s="18">
        <v>40004</v>
      </c>
      <c r="BC616" s="18">
        <v>37178</v>
      </c>
      <c r="BJ616" s="18">
        <v>4437</v>
      </c>
      <c r="BQ616" s="18">
        <v>40100</v>
      </c>
      <c r="BR616" s="18">
        <v>277298</v>
      </c>
      <c r="BS616" s="18">
        <v>4757</v>
      </c>
      <c r="BX616" s="18">
        <v>31468</v>
      </c>
      <c r="CA616" s="18">
        <v>39688</v>
      </c>
      <c r="CM616" s="18">
        <v>3311</v>
      </c>
      <c r="CU616" s="18">
        <v>11589</v>
      </c>
      <c r="DK616" s="18">
        <v>4485</v>
      </c>
      <c r="DL616" s="18">
        <v>1984</v>
      </c>
      <c r="DN616" s="18">
        <v>656</v>
      </c>
      <c r="DW616" s="18">
        <v>4985</v>
      </c>
      <c r="EO616" s="18">
        <v>4761</v>
      </c>
      <c r="FE616" s="18">
        <v>660</v>
      </c>
      <c r="FF616" s="18">
        <v>62016</v>
      </c>
      <c r="FH616" s="18">
        <v>2198</v>
      </c>
    </row>
    <row r="617" spans="1:167">
      <c r="A617" s="18">
        <v>1890</v>
      </c>
      <c r="D617" s="18">
        <v>726</v>
      </c>
      <c r="F617" s="18">
        <v>3376</v>
      </c>
      <c r="H617" s="18">
        <v>3107</v>
      </c>
      <c r="I617" s="18">
        <v>5394</v>
      </c>
      <c r="L617" s="18">
        <v>6096</v>
      </c>
      <c r="P617" s="18">
        <v>3445</v>
      </c>
      <c r="U617" s="18">
        <v>14199</v>
      </c>
      <c r="Y617" s="18">
        <v>4918</v>
      </c>
      <c r="Z617" s="18">
        <v>2951</v>
      </c>
      <c r="AA617" s="18">
        <v>2608</v>
      </c>
      <c r="AB617" s="18">
        <v>380000</v>
      </c>
      <c r="AG617" s="18">
        <v>3369</v>
      </c>
      <c r="AK617" s="18">
        <v>11253</v>
      </c>
      <c r="AO617" s="18">
        <v>47607</v>
      </c>
      <c r="AR617" s="18">
        <v>2294</v>
      </c>
      <c r="AW617" s="18">
        <v>17757</v>
      </c>
      <c r="AZ617" s="18">
        <v>2364</v>
      </c>
      <c r="BA617" s="18">
        <v>40014</v>
      </c>
      <c r="BC617" s="18">
        <v>37485</v>
      </c>
      <c r="BJ617" s="18">
        <v>4482</v>
      </c>
      <c r="BL617" s="18">
        <v>185</v>
      </c>
      <c r="BP617" s="18">
        <v>6622</v>
      </c>
      <c r="BQ617" s="18">
        <v>40532</v>
      </c>
      <c r="BR617" s="18">
        <v>279626</v>
      </c>
      <c r="BS617" s="18">
        <v>4718</v>
      </c>
      <c r="BX617" s="18">
        <v>31702</v>
      </c>
      <c r="CA617" s="18">
        <v>40077</v>
      </c>
      <c r="CF617" s="18">
        <v>9848</v>
      </c>
      <c r="CM617" s="18">
        <v>3343</v>
      </c>
      <c r="CU617" s="18">
        <v>11729</v>
      </c>
      <c r="CY617" s="18">
        <v>7489</v>
      </c>
      <c r="DF617" s="18">
        <v>1585</v>
      </c>
      <c r="DK617" s="18">
        <v>4535</v>
      </c>
      <c r="DL617" s="18">
        <v>1997</v>
      </c>
      <c r="DM617" s="18">
        <v>5192</v>
      </c>
      <c r="DN617" s="18">
        <v>665</v>
      </c>
      <c r="DR617" s="18">
        <v>3346</v>
      </c>
      <c r="DS617" s="18">
        <v>6476</v>
      </c>
      <c r="DT617" s="18">
        <v>22854</v>
      </c>
      <c r="DW617" s="18">
        <v>5028</v>
      </c>
      <c r="EA617" s="18">
        <v>10373</v>
      </c>
      <c r="EG617" s="18">
        <v>157</v>
      </c>
      <c r="EL617" s="18">
        <v>110664</v>
      </c>
      <c r="EO617" s="18">
        <v>4780</v>
      </c>
      <c r="EU617" s="18">
        <v>6670</v>
      </c>
      <c r="FA617" s="18">
        <v>2500</v>
      </c>
      <c r="FE617" s="18">
        <v>686</v>
      </c>
      <c r="FF617" s="18">
        <v>63302</v>
      </c>
      <c r="FH617" s="18">
        <v>2224</v>
      </c>
      <c r="FK617" s="18">
        <v>9690</v>
      </c>
    </row>
    <row r="618" spans="1:167">
      <c r="A618" s="18">
        <v>1891</v>
      </c>
      <c r="H618" s="18">
        <v>3196</v>
      </c>
      <c r="I618" s="18">
        <v>5446</v>
      </c>
      <c r="L618" s="18">
        <v>6164</v>
      </c>
      <c r="U618" s="18">
        <v>14539</v>
      </c>
      <c r="Y618" s="18">
        <v>4972</v>
      </c>
      <c r="Z618" s="18">
        <v>2965</v>
      </c>
      <c r="AA618" s="18">
        <v>2643</v>
      </c>
      <c r="AB618" s="18">
        <v>381979</v>
      </c>
      <c r="AO618" s="18">
        <v>48129</v>
      </c>
      <c r="AR618" s="18">
        <v>2311</v>
      </c>
      <c r="AW618" s="18">
        <v>17836</v>
      </c>
      <c r="AZ618" s="18">
        <v>2394</v>
      </c>
      <c r="BA618" s="18">
        <v>39983</v>
      </c>
      <c r="BC618" s="18">
        <v>37802</v>
      </c>
      <c r="BJ618" s="18">
        <v>4528</v>
      </c>
      <c r="BQ618" s="18">
        <v>40955</v>
      </c>
      <c r="BR618" s="18">
        <v>280110</v>
      </c>
      <c r="BS618" s="18">
        <v>4680</v>
      </c>
      <c r="BX618" s="18">
        <v>31892</v>
      </c>
      <c r="CA618" s="18">
        <v>40380</v>
      </c>
      <c r="CM618" s="18">
        <v>3404</v>
      </c>
      <c r="CU618" s="18">
        <v>11904</v>
      </c>
      <c r="DK618" s="18">
        <v>4585</v>
      </c>
      <c r="DL618" s="18">
        <v>2013</v>
      </c>
      <c r="DN618" s="18">
        <v>674</v>
      </c>
      <c r="DW618" s="18">
        <v>5068</v>
      </c>
      <c r="EO618" s="18">
        <v>4794</v>
      </c>
      <c r="FE618" s="18">
        <v>706</v>
      </c>
      <c r="FF618" s="18">
        <v>64612</v>
      </c>
      <c r="FH618" s="18">
        <v>2255</v>
      </c>
    </row>
    <row r="619" spans="1:167">
      <c r="A619" s="18">
        <v>1892</v>
      </c>
      <c r="H619" s="18">
        <v>3274</v>
      </c>
      <c r="I619" s="18">
        <v>5504</v>
      </c>
      <c r="L619" s="18">
        <v>6231</v>
      </c>
      <c r="U619" s="18">
        <v>14886</v>
      </c>
      <c r="Y619" s="18">
        <v>5022</v>
      </c>
      <c r="Z619" s="18">
        <v>3002</v>
      </c>
      <c r="AA619" s="18">
        <v>2678</v>
      </c>
      <c r="AB619" s="18">
        <v>383969</v>
      </c>
      <c r="AO619" s="18">
        <v>48633</v>
      </c>
      <c r="AR619" s="18">
        <v>2327</v>
      </c>
      <c r="AW619" s="18">
        <v>17916</v>
      </c>
      <c r="AZ619" s="18">
        <v>2451</v>
      </c>
      <c r="BA619" s="18">
        <v>39993</v>
      </c>
      <c r="BC619" s="18">
        <v>38134</v>
      </c>
      <c r="BJ619" s="18">
        <v>4574</v>
      </c>
      <c r="BQ619" s="18">
        <v>41384</v>
      </c>
      <c r="BR619" s="18">
        <v>280594</v>
      </c>
      <c r="BS619" s="18">
        <v>4634</v>
      </c>
      <c r="BX619" s="18">
        <v>32091</v>
      </c>
      <c r="CA619" s="18">
        <v>40684</v>
      </c>
      <c r="CM619" s="18">
        <v>3470</v>
      </c>
      <c r="CU619" s="18">
        <v>12083</v>
      </c>
      <c r="DK619" s="18">
        <v>4632</v>
      </c>
      <c r="DL619" s="18">
        <v>2026</v>
      </c>
      <c r="DN619" s="18">
        <v>686</v>
      </c>
      <c r="DW619" s="18">
        <v>5104</v>
      </c>
      <c r="EO619" s="18">
        <v>4805</v>
      </c>
      <c r="FE619" s="18">
        <v>727</v>
      </c>
      <c r="FF619" s="18">
        <v>65922</v>
      </c>
      <c r="FH619" s="18">
        <v>2285</v>
      </c>
    </row>
    <row r="620" spans="1:167">
      <c r="A620" s="18">
        <v>1893</v>
      </c>
      <c r="H620" s="18">
        <v>3334</v>
      </c>
      <c r="I620" s="18">
        <v>5563</v>
      </c>
      <c r="L620" s="18">
        <v>6300</v>
      </c>
      <c r="U620" s="18">
        <v>15242</v>
      </c>
      <c r="Y620" s="18">
        <v>5072</v>
      </c>
      <c r="Z620" s="18">
        <v>3040</v>
      </c>
      <c r="AA620" s="18">
        <v>2713</v>
      </c>
      <c r="AB620" s="18">
        <v>385969</v>
      </c>
      <c r="AO620" s="18">
        <v>49123</v>
      </c>
      <c r="AR620" s="18">
        <v>2344</v>
      </c>
      <c r="AW620" s="18">
        <v>17996</v>
      </c>
      <c r="AZ620" s="18">
        <v>2430</v>
      </c>
      <c r="BA620" s="18">
        <v>40014</v>
      </c>
      <c r="BC620" s="18">
        <v>38490</v>
      </c>
      <c r="BJ620" s="18">
        <v>4621</v>
      </c>
      <c r="BQ620" s="18">
        <v>41820</v>
      </c>
      <c r="BR620" s="18">
        <v>281079</v>
      </c>
      <c r="BS620" s="18">
        <v>4607</v>
      </c>
      <c r="BX620" s="18">
        <v>32303</v>
      </c>
      <c r="CA620" s="18">
        <v>41001</v>
      </c>
      <c r="CM620" s="18">
        <v>3524</v>
      </c>
      <c r="CU620" s="18">
        <v>12263</v>
      </c>
      <c r="DK620" s="18">
        <v>4684</v>
      </c>
      <c r="DL620" s="18">
        <v>2038</v>
      </c>
      <c r="DN620" s="18">
        <v>705</v>
      </c>
      <c r="DW620" s="18">
        <v>5141</v>
      </c>
      <c r="EO620" s="18">
        <v>4816</v>
      </c>
      <c r="FE620" s="18">
        <v>748</v>
      </c>
      <c r="FF620" s="18">
        <v>67231</v>
      </c>
      <c r="FH620" s="18">
        <v>2314</v>
      </c>
    </row>
    <row r="621" spans="1:167">
      <c r="A621" s="18">
        <v>1894</v>
      </c>
      <c r="H621" s="18">
        <v>3395</v>
      </c>
      <c r="I621" s="18">
        <v>5622</v>
      </c>
      <c r="L621" s="18">
        <v>6370</v>
      </c>
      <c r="U621" s="18">
        <v>15607</v>
      </c>
      <c r="Y621" s="18">
        <v>5121</v>
      </c>
      <c r="Z621" s="18">
        <v>3077</v>
      </c>
      <c r="AA621" s="18">
        <v>2748</v>
      </c>
      <c r="AB621" s="18">
        <v>387979</v>
      </c>
      <c r="AO621" s="18">
        <v>49703</v>
      </c>
      <c r="AR621" s="18">
        <v>2367</v>
      </c>
      <c r="AW621" s="18">
        <v>18076</v>
      </c>
      <c r="AZ621" s="18">
        <v>2511</v>
      </c>
      <c r="BA621" s="18">
        <v>40056</v>
      </c>
      <c r="BC621" s="18">
        <v>38859</v>
      </c>
      <c r="BJ621" s="18">
        <v>4668</v>
      </c>
      <c r="BQ621" s="18">
        <v>42262</v>
      </c>
      <c r="BR621" s="18">
        <v>281565</v>
      </c>
      <c r="BS621" s="18">
        <v>4589</v>
      </c>
      <c r="BX621" s="18">
        <v>32513</v>
      </c>
      <c r="CA621" s="18">
        <v>41350</v>
      </c>
      <c r="CM621" s="18">
        <v>3584</v>
      </c>
      <c r="CU621" s="18">
        <v>12447</v>
      </c>
      <c r="DK621" s="18">
        <v>4743</v>
      </c>
      <c r="DL621" s="18">
        <v>2057</v>
      </c>
      <c r="DN621" s="18">
        <v>722</v>
      </c>
      <c r="DW621" s="18">
        <v>5178</v>
      </c>
      <c r="EO621" s="18">
        <v>4849</v>
      </c>
      <c r="FE621" s="18">
        <v>770</v>
      </c>
      <c r="FF621" s="18">
        <v>68541</v>
      </c>
      <c r="FH621" s="18">
        <v>2346</v>
      </c>
    </row>
    <row r="622" spans="1:167">
      <c r="A622" s="18">
        <v>1895</v>
      </c>
      <c r="H622" s="18">
        <v>3460</v>
      </c>
      <c r="I622" s="18">
        <v>5680</v>
      </c>
      <c r="L622" s="18">
        <v>6439</v>
      </c>
      <c r="U622" s="18">
        <v>15980</v>
      </c>
      <c r="Y622" s="18">
        <v>5169</v>
      </c>
      <c r="Z622" s="18">
        <v>3114</v>
      </c>
      <c r="AA622" s="18">
        <v>2783</v>
      </c>
      <c r="AB622" s="18">
        <v>390000</v>
      </c>
      <c r="AO622" s="18">
        <v>50363</v>
      </c>
      <c r="AR622" s="18">
        <v>2397</v>
      </c>
      <c r="AW622" s="18">
        <v>18157</v>
      </c>
      <c r="AZ622" s="18">
        <v>2483</v>
      </c>
      <c r="BA622" s="18">
        <v>40098</v>
      </c>
      <c r="BC622" s="18">
        <v>39221</v>
      </c>
      <c r="BJ622" s="18">
        <v>4716</v>
      </c>
      <c r="BQ622" s="18">
        <v>42710</v>
      </c>
      <c r="BR622" s="18">
        <v>282052</v>
      </c>
      <c r="BS622" s="18">
        <v>4560</v>
      </c>
      <c r="BX622" s="18">
        <v>32689</v>
      </c>
      <c r="CA622" s="18">
        <v>41775</v>
      </c>
      <c r="CM622" s="18">
        <v>3626</v>
      </c>
      <c r="CU622" s="18">
        <v>12663</v>
      </c>
      <c r="DK622" s="18">
        <v>4803</v>
      </c>
      <c r="DL622" s="18">
        <v>2083</v>
      </c>
      <c r="DN622" s="18">
        <v>735</v>
      </c>
      <c r="DW622" s="18">
        <v>5215</v>
      </c>
      <c r="EO622" s="18">
        <v>4896</v>
      </c>
      <c r="FE622" s="18">
        <v>792</v>
      </c>
      <c r="FF622" s="18">
        <v>69851</v>
      </c>
      <c r="FH622" s="18">
        <v>2375</v>
      </c>
    </row>
    <row r="623" spans="1:167">
      <c r="A623" s="18">
        <v>1896</v>
      </c>
      <c r="H623" s="18">
        <v>3523</v>
      </c>
      <c r="I623" s="18">
        <v>5739</v>
      </c>
      <c r="L623" s="18">
        <v>6494</v>
      </c>
      <c r="U623" s="18">
        <v>16362</v>
      </c>
      <c r="Y623" s="18">
        <v>5218</v>
      </c>
      <c r="Z623" s="18">
        <v>3151</v>
      </c>
      <c r="AA623" s="18">
        <v>2818</v>
      </c>
      <c r="AB623" s="18">
        <v>391980</v>
      </c>
      <c r="AO623" s="18">
        <v>51111</v>
      </c>
      <c r="AR623" s="18">
        <v>2428</v>
      </c>
      <c r="AW623" s="18">
        <v>18238</v>
      </c>
      <c r="AZ623" s="18">
        <v>2515</v>
      </c>
      <c r="BA623" s="18">
        <v>40192</v>
      </c>
      <c r="BC623" s="18">
        <v>39599</v>
      </c>
      <c r="BJ623" s="18">
        <v>4764</v>
      </c>
      <c r="BQ623" s="18">
        <v>43174</v>
      </c>
      <c r="BR623" s="18">
        <v>282540</v>
      </c>
      <c r="BS623" s="18">
        <v>4542</v>
      </c>
      <c r="BX623" s="18">
        <v>32863</v>
      </c>
      <c r="CA623" s="18">
        <v>42196</v>
      </c>
      <c r="CM623" s="18">
        <v>3693</v>
      </c>
      <c r="CU623" s="18">
        <v>12822</v>
      </c>
      <c r="DK623" s="18">
        <v>4866</v>
      </c>
      <c r="DL623" s="18">
        <v>2112</v>
      </c>
      <c r="DN623" s="18">
        <v>748</v>
      </c>
      <c r="DR623" s="18">
        <v>3470</v>
      </c>
      <c r="DW623" s="18">
        <v>5252</v>
      </c>
      <c r="EO623" s="18">
        <v>4941</v>
      </c>
      <c r="FE623" s="18">
        <v>815</v>
      </c>
      <c r="FF623" s="18">
        <v>71161</v>
      </c>
      <c r="FH623" s="18">
        <v>2408</v>
      </c>
    </row>
    <row r="624" spans="1:167">
      <c r="A624" s="18">
        <v>1897</v>
      </c>
      <c r="H624" s="18">
        <v>3586</v>
      </c>
      <c r="I624" s="18">
        <v>5798</v>
      </c>
      <c r="L624" s="18">
        <v>6548</v>
      </c>
      <c r="U624" s="18">
        <v>16753</v>
      </c>
      <c r="Y624" s="18">
        <v>5269</v>
      </c>
      <c r="Z624" s="18">
        <v>3188</v>
      </c>
      <c r="AA624" s="18">
        <v>2853</v>
      </c>
      <c r="AB624" s="18">
        <v>393970</v>
      </c>
      <c r="AO624" s="18">
        <v>51921</v>
      </c>
      <c r="AR624" s="18">
        <v>2462</v>
      </c>
      <c r="AW624" s="18">
        <v>18320</v>
      </c>
      <c r="AZ624" s="18">
        <v>2549</v>
      </c>
      <c r="BA624" s="18">
        <v>40348</v>
      </c>
      <c r="BC624" s="18">
        <v>39987</v>
      </c>
      <c r="BJ624" s="18">
        <v>4813</v>
      </c>
      <c r="BQ624" s="18">
        <v>43645</v>
      </c>
      <c r="BR624" s="18">
        <v>283029</v>
      </c>
      <c r="BS624" s="18">
        <v>4530</v>
      </c>
      <c r="BX624" s="18">
        <v>33078</v>
      </c>
      <c r="CA624" s="18">
        <v>42643</v>
      </c>
      <c r="CM624" s="18">
        <v>3752</v>
      </c>
      <c r="CU624" s="18">
        <v>13014</v>
      </c>
      <c r="DK624" s="18">
        <v>4935</v>
      </c>
      <c r="DL624" s="18">
        <v>2142</v>
      </c>
      <c r="DN624" s="18">
        <v>764</v>
      </c>
      <c r="DR624" s="18">
        <v>3513</v>
      </c>
      <c r="DW624" s="18">
        <v>5290</v>
      </c>
      <c r="EO624" s="18">
        <v>4986</v>
      </c>
      <c r="FE624" s="18">
        <v>839</v>
      </c>
      <c r="FF624" s="18">
        <v>72471</v>
      </c>
      <c r="FH624" s="18">
        <v>2442</v>
      </c>
    </row>
    <row r="625" spans="1:168">
      <c r="A625" s="18">
        <v>1898</v>
      </c>
      <c r="H625" s="18">
        <v>3642</v>
      </c>
      <c r="I625" s="18">
        <v>5856</v>
      </c>
      <c r="L625" s="18">
        <v>6604</v>
      </c>
      <c r="U625" s="18">
        <v>17154</v>
      </c>
      <c r="Y625" s="18">
        <v>5325</v>
      </c>
      <c r="Z625" s="18">
        <v>3226</v>
      </c>
      <c r="AA625" s="18">
        <v>2889</v>
      </c>
      <c r="AB625" s="18">
        <v>395970</v>
      </c>
      <c r="AO625" s="18">
        <v>52753</v>
      </c>
      <c r="AR625" s="18">
        <v>2497</v>
      </c>
      <c r="AW625" s="18">
        <v>18402</v>
      </c>
      <c r="AZ625" s="18">
        <v>2589</v>
      </c>
      <c r="BA625" s="18">
        <v>40473</v>
      </c>
      <c r="BC625" s="18">
        <v>40381</v>
      </c>
      <c r="BJ625" s="18">
        <v>4862</v>
      </c>
      <c r="BQ625" s="18">
        <v>44121</v>
      </c>
      <c r="BR625" s="18">
        <v>283518</v>
      </c>
      <c r="BS625" s="18">
        <v>4518</v>
      </c>
      <c r="BX625" s="18">
        <v>33285</v>
      </c>
      <c r="CA625" s="18">
        <v>43145</v>
      </c>
      <c r="CM625" s="18">
        <v>3820</v>
      </c>
      <c r="CU625" s="18">
        <v>13209</v>
      </c>
      <c r="DK625" s="18">
        <v>5003</v>
      </c>
      <c r="DL625" s="18">
        <v>2174</v>
      </c>
      <c r="DN625" s="18">
        <v>779</v>
      </c>
      <c r="DR625" s="18">
        <v>3558</v>
      </c>
      <c r="DW625" s="18">
        <v>5327</v>
      </c>
      <c r="EO625" s="18">
        <v>5036</v>
      </c>
      <c r="FA625" s="18">
        <v>2690</v>
      </c>
      <c r="FE625" s="18">
        <v>864</v>
      </c>
      <c r="FF625" s="18">
        <v>73781</v>
      </c>
      <c r="FH625" s="18">
        <v>2475</v>
      </c>
    </row>
    <row r="626" spans="1:168">
      <c r="A626" s="18">
        <v>1899</v>
      </c>
      <c r="H626" s="18">
        <v>3691</v>
      </c>
      <c r="I626" s="18">
        <v>5915</v>
      </c>
      <c r="L626" s="18">
        <v>6662</v>
      </c>
      <c r="U626" s="18">
        <v>17564</v>
      </c>
      <c r="Y626" s="18">
        <v>5383</v>
      </c>
      <c r="Z626" s="18">
        <v>3263</v>
      </c>
      <c r="AA626" s="18">
        <v>2924</v>
      </c>
      <c r="AB626" s="18">
        <v>397980</v>
      </c>
      <c r="AO626" s="18">
        <v>53592</v>
      </c>
      <c r="AR626" s="18">
        <v>2530</v>
      </c>
      <c r="AW626" s="18">
        <v>18484</v>
      </c>
      <c r="AZ626" s="18">
        <v>2624</v>
      </c>
      <c r="BA626" s="18">
        <v>40546</v>
      </c>
      <c r="BC626" s="18">
        <v>40773</v>
      </c>
      <c r="BJ626" s="18">
        <v>4912</v>
      </c>
      <c r="BQ626" s="18">
        <v>44607</v>
      </c>
      <c r="BR626" s="18">
        <v>284009</v>
      </c>
      <c r="BS626" s="18">
        <v>4502</v>
      </c>
      <c r="BX626" s="18">
        <v>33487</v>
      </c>
      <c r="CA626" s="18">
        <v>43626</v>
      </c>
      <c r="CM626" s="18">
        <v>3874</v>
      </c>
      <c r="CU626" s="18">
        <v>13406</v>
      </c>
      <c r="DK626" s="18">
        <v>5070</v>
      </c>
      <c r="DL626" s="18">
        <v>2204</v>
      </c>
      <c r="DN626" s="18">
        <v>794</v>
      </c>
      <c r="DR626" s="18">
        <v>3603</v>
      </c>
      <c r="DW626" s="18">
        <v>5366</v>
      </c>
      <c r="EO626" s="18">
        <v>5080</v>
      </c>
      <c r="FA626" s="18">
        <v>2759</v>
      </c>
      <c r="FE626" s="18">
        <v>889</v>
      </c>
      <c r="FF626" s="18">
        <v>75091</v>
      </c>
      <c r="FH626" s="18">
        <v>2509</v>
      </c>
    </row>
    <row r="627" spans="1:168">
      <c r="A627" s="18">
        <v>1900</v>
      </c>
      <c r="D627" s="18">
        <v>800</v>
      </c>
      <c r="F627" s="18">
        <v>4693</v>
      </c>
      <c r="H627" s="18">
        <v>3741</v>
      </c>
      <c r="I627" s="18">
        <v>5973</v>
      </c>
      <c r="L627" s="18">
        <v>6719</v>
      </c>
      <c r="P627" s="18">
        <v>4000</v>
      </c>
      <c r="T627" s="18">
        <v>1696</v>
      </c>
      <c r="U627" s="18">
        <v>17984</v>
      </c>
      <c r="Y627" s="18">
        <v>5457</v>
      </c>
      <c r="Z627" s="18">
        <v>3300</v>
      </c>
      <c r="AA627" s="18">
        <v>2959</v>
      </c>
      <c r="AB627" s="18">
        <v>400000</v>
      </c>
      <c r="AG627" s="18">
        <v>3998</v>
      </c>
      <c r="AJ627" s="18">
        <v>297</v>
      </c>
      <c r="AK627" s="18">
        <v>12142</v>
      </c>
      <c r="AL627" s="18">
        <v>1658</v>
      </c>
      <c r="AO627" s="18">
        <v>54388</v>
      </c>
      <c r="AQ627" s="18">
        <v>11</v>
      </c>
      <c r="AR627" s="18">
        <v>2561</v>
      </c>
      <c r="AU627" s="18">
        <v>1400</v>
      </c>
      <c r="AW627" s="18">
        <v>18566</v>
      </c>
      <c r="AZ627" s="18">
        <v>2646</v>
      </c>
      <c r="BA627" s="18">
        <v>40598</v>
      </c>
      <c r="BC627" s="18">
        <v>41155</v>
      </c>
      <c r="BJ627" s="18">
        <v>4962</v>
      </c>
      <c r="BK627" s="18">
        <v>1300</v>
      </c>
      <c r="BL627" s="18">
        <v>265</v>
      </c>
      <c r="BM627" s="18">
        <v>500</v>
      </c>
      <c r="BO627" s="18">
        <v>1560</v>
      </c>
      <c r="BP627" s="18">
        <v>7127</v>
      </c>
      <c r="BQ627" s="18">
        <v>45100</v>
      </c>
      <c r="BR627" s="18">
        <v>284500</v>
      </c>
      <c r="BS627" s="18">
        <v>4469</v>
      </c>
      <c r="BX627" s="18">
        <v>33672</v>
      </c>
      <c r="BY627" s="18">
        <v>720</v>
      </c>
      <c r="CA627" s="18">
        <v>44103</v>
      </c>
      <c r="CF627" s="18">
        <v>9896</v>
      </c>
      <c r="CM627" s="18">
        <v>3912</v>
      </c>
      <c r="CU627" s="18">
        <v>13607</v>
      </c>
      <c r="CY627" s="18">
        <v>10174</v>
      </c>
      <c r="DF627" s="18">
        <v>2232</v>
      </c>
      <c r="DJ627" s="18">
        <v>478</v>
      </c>
      <c r="DK627" s="18">
        <v>5142</v>
      </c>
      <c r="DL627" s="18">
        <v>2230</v>
      </c>
      <c r="DM627" s="18">
        <v>5283</v>
      </c>
      <c r="DN627" s="18">
        <v>807</v>
      </c>
      <c r="DQ627" s="18">
        <v>263</v>
      </c>
      <c r="DR627" s="18">
        <v>3648</v>
      </c>
      <c r="DS627" s="18">
        <v>7324</v>
      </c>
      <c r="DT627" s="18">
        <v>24750</v>
      </c>
      <c r="DU627" s="18">
        <v>959</v>
      </c>
      <c r="DW627" s="18">
        <v>5404</v>
      </c>
      <c r="DX627" s="18">
        <v>440</v>
      </c>
      <c r="EA627" s="18">
        <v>11000</v>
      </c>
      <c r="EG627" s="18">
        <v>215</v>
      </c>
      <c r="EI627" s="18">
        <v>766</v>
      </c>
      <c r="EL627" s="18">
        <v>124500</v>
      </c>
      <c r="EO627" s="18">
        <v>5117</v>
      </c>
      <c r="EU627" s="18">
        <v>7320</v>
      </c>
      <c r="EX627" s="18">
        <v>268</v>
      </c>
      <c r="FA627" s="18">
        <v>2794</v>
      </c>
      <c r="FE627" s="18">
        <v>915</v>
      </c>
      <c r="FF627" s="18">
        <v>76391</v>
      </c>
      <c r="FH627" s="18">
        <v>2542</v>
      </c>
      <c r="FK627" s="18">
        <v>11174</v>
      </c>
    </row>
    <row r="628" spans="1:168">
      <c r="A628" s="18">
        <v>1901</v>
      </c>
      <c r="F628" s="18">
        <v>4873</v>
      </c>
      <c r="H628" s="18">
        <v>3795</v>
      </c>
      <c r="I628" s="18">
        <v>6035</v>
      </c>
      <c r="L628" s="18">
        <v>6801</v>
      </c>
      <c r="T628" s="18">
        <v>1710</v>
      </c>
      <c r="U628" s="18">
        <v>18392</v>
      </c>
      <c r="Y628" s="18">
        <v>5536</v>
      </c>
      <c r="Z628" s="18">
        <v>3341</v>
      </c>
      <c r="AA628" s="18">
        <v>2994</v>
      </c>
      <c r="AB628" s="18">
        <v>402243</v>
      </c>
      <c r="AG628" s="18">
        <v>4079</v>
      </c>
      <c r="AJ628" s="18">
        <v>310</v>
      </c>
      <c r="AL628" s="18">
        <v>1716</v>
      </c>
      <c r="AO628" s="18">
        <v>55214</v>
      </c>
      <c r="AQ628" s="18">
        <v>12</v>
      </c>
      <c r="AR628" s="18">
        <v>2594</v>
      </c>
      <c r="AU628" s="18">
        <v>1420</v>
      </c>
      <c r="AW628" s="18">
        <v>18659</v>
      </c>
      <c r="AZ628" s="18">
        <v>2667</v>
      </c>
      <c r="BA628" s="18">
        <v>40640</v>
      </c>
      <c r="BC628" s="18">
        <v>41538</v>
      </c>
      <c r="BJ628" s="18">
        <v>4997</v>
      </c>
      <c r="BK628" s="18">
        <v>1313</v>
      </c>
      <c r="BM628" s="18">
        <v>511</v>
      </c>
      <c r="BO628" s="18">
        <v>1583</v>
      </c>
      <c r="BQ628" s="18">
        <v>45575</v>
      </c>
      <c r="BR628" s="18">
        <v>286200</v>
      </c>
      <c r="BS628" s="18">
        <v>4447</v>
      </c>
      <c r="BX628" s="18">
        <v>33877</v>
      </c>
      <c r="BY628" s="18">
        <v>728</v>
      </c>
      <c r="CA628" s="18">
        <v>44662</v>
      </c>
      <c r="CM628" s="18">
        <v>4031</v>
      </c>
      <c r="CU628" s="18">
        <v>13755</v>
      </c>
      <c r="CY628" s="18">
        <v>10490</v>
      </c>
      <c r="DF628" s="18">
        <v>2288</v>
      </c>
      <c r="DJ628" s="18">
        <v>485</v>
      </c>
      <c r="DK628" s="18">
        <v>5221</v>
      </c>
      <c r="DL628" s="18">
        <v>2255</v>
      </c>
      <c r="DN628" s="18">
        <v>824</v>
      </c>
      <c r="DQ628" s="18">
        <v>269</v>
      </c>
      <c r="DR628" s="18">
        <v>3694</v>
      </c>
      <c r="DS628" s="18">
        <v>7465</v>
      </c>
      <c r="DU628" s="18">
        <v>974</v>
      </c>
      <c r="DW628" s="18">
        <v>5447</v>
      </c>
      <c r="DX628" s="18">
        <v>450</v>
      </c>
      <c r="EI628" s="18">
        <v>782</v>
      </c>
      <c r="EO628" s="18">
        <v>5156</v>
      </c>
      <c r="EU628" s="18">
        <v>7413</v>
      </c>
      <c r="EX628" s="18">
        <v>274</v>
      </c>
      <c r="FA628" s="18">
        <v>2877</v>
      </c>
      <c r="FE628" s="18">
        <v>930</v>
      </c>
      <c r="FF628" s="18">
        <v>77888</v>
      </c>
      <c r="FH628" s="18">
        <v>2576</v>
      </c>
    </row>
    <row r="629" spans="1:168">
      <c r="A629" s="18">
        <v>1902</v>
      </c>
      <c r="F629" s="18">
        <v>5060</v>
      </c>
      <c r="H629" s="18">
        <v>3850</v>
      </c>
      <c r="I629" s="18">
        <v>6099</v>
      </c>
      <c r="L629" s="18">
        <v>6903</v>
      </c>
      <c r="T629" s="18">
        <v>1723</v>
      </c>
      <c r="U629" s="18">
        <v>18782</v>
      </c>
      <c r="Y629" s="18">
        <v>5650</v>
      </c>
      <c r="Z629" s="18">
        <v>3384</v>
      </c>
      <c r="AA629" s="18">
        <v>3029</v>
      </c>
      <c r="AB629" s="18">
        <v>404498</v>
      </c>
      <c r="AG629" s="18">
        <v>4162</v>
      </c>
      <c r="AJ629" s="18">
        <v>320</v>
      </c>
      <c r="AL629" s="18">
        <v>1775</v>
      </c>
      <c r="AO629" s="18">
        <v>56104</v>
      </c>
      <c r="AQ629" s="18">
        <v>12</v>
      </c>
      <c r="AR629" s="18">
        <v>2623</v>
      </c>
      <c r="AU629" s="18">
        <v>1441</v>
      </c>
      <c r="AW629" s="18">
        <v>18788</v>
      </c>
      <c r="AZ629" s="18">
        <v>2686</v>
      </c>
      <c r="BA629" s="18">
        <v>40713</v>
      </c>
      <c r="BC629" s="18">
        <v>41893</v>
      </c>
      <c r="BJ629" s="18">
        <v>5032</v>
      </c>
      <c r="BK629" s="18">
        <v>1327</v>
      </c>
      <c r="BM629" s="18">
        <v>522</v>
      </c>
      <c r="BO629" s="18">
        <v>1607</v>
      </c>
      <c r="BQ629" s="18">
        <v>46060</v>
      </c>
      <c r="BR629" s="18">
        <v>288000</v>
      </c>
      <c r="BS629" s="18">
        <v>4435</v>
      </c>
      <c r="BX629" s="18">
        <v>34166</v>
      </c>
      <c r="BY629" s="18">
        <v>737</v>
      </c>
      <c r="CA629" s="18">
        <v>45255</v>
      </c>
      <c r="CM629" s="18">
        <v>4071</v>
      </c>
      <c r="CU629" s="18">
        <v>13904</v>
      </c>
      <c r="CY629" s="18">
        <v>10642</v>
      </c>
      <c r="DF629" s="18">
        <v>2345</v>
      </c>
      <c r="DJ629" s="18">
        <v>492</v>
      </c>
      <c r="DK629" s="18">
        <v>5305</v>
      </c>
      <c r="DL629" s="18">
        <v>2275</v>
      </c>
      <c r="DN629" s="18">
        <v>844</v>
      </c>
      <c r="DQ629" s="18">
        <v>275</v>
      </c>
      <c r="DR629" s="18">
        <v>3741</v>
      </c>
      <c r="DS629" s="18">
        <v>7609</v>
      </c>
      <c r="DU629" s="18">
        <v>990</v>
      </c>
      <c r="DW629" s="18">
        <v>5494</v>
      </c>
      <c r="DX629" s="18">
        <v>461</v>
      </c>
      <c r="EI629" s="18">
        <v>799</v>
      </c>
      <c r="EO629" s="18">
        <v>5187</v>
      </c>
      <c r="EU629" s="18">
        <v>7507</v>
      </c>
      <c r="EX629" s="18">
        <v>279</v>
      </c>
      <c r="FA629" s="18">
        <v>2949</v>
      </c>
      <c r="FE629" s="18">
        <v>945</v>
      </c>
      <c r="FF629" s="18">
        <v>79469</v>
      </c>
      <c r="FH629" s="18">
        <v>2609</v>
      </c>
    </row>
    <row r="630" spans="1:168">
      <c r="A630" s="18">
        <v>1903</v>
      </c>
      <c r="F630" s="18">
        <v>5254</v>
      </c>
      <c r="H630" s="18">
        <v>3896</v>
      </c>
      <c r="I630" s="18">
        <v>6164</v>
      </c>
      <c r="L630" s="18">
        <v>6997</v>
      </c>
      <c r="T630" s="18">
        <v>1737</v>
      </c>
      <c r="U630" s="18">
        <v>19180</v>
      </c>
      <c r="Y630" s="18">
        <v>5813</v>
      </c>
      <c r="Z630" s="18">
        <v>3428</v>
      </c>
      <c r="AA630" s="18">
        <v>3065</v>
      </c>
      <c r="AB630" s="18">
        <v>406766</v>
      </c>
      <c r="AG630" s="18">
        <v>4247</v>
      </c>
      <c r="AJ630" s="18">
        <v>320</v>
      </c>
      <c r="AL630" s="18">
        <v>1837</v>
      </c>
      <c r="AO630" s="18">
        <v>56963</v>
      </c>
      <c r="AQ630" s="18">
        <v>12</v>
      </c>
      <c r="AR630" s="18">
        <v>2653</v>
      </c>
      <c r="AU630" s="18">
        <v>1462</v>
      </c>
      <c r="AW630" s="18">
        <v>18919</v>
      </c>
      <c r="AZ630" s="18">
        <v>2706</v>
      </c>
      <c r="BA630" s="18">
        <v>40786</v>
      </c>
      <c r="BC630" s="18">
        <v>42246</v>
      </c>
      <c r="BJ630" s="18">
        <v>5067</v>
      </c>
      <c r="BK630" s="18">
        <v>1341</v>
      </c>
      <c r="BM630" s="18">
        <v>533</v>
      </c>
      <c r="BO630" s="18">
        <v>1631</v>
      </c>
      <c r="BQ630" s="18">
        <v>46552</v>
      </c>
      <c r="BR630" s="18">
        <v>289700</v>
      </c>
      <c r="BS630" s="18">
        <v>4418</v>
      </c>
      <c r="BX630" s="18">
        <v>34436</v>
      </c>
      <c r="BY630" s="18">
        <v>745</v>
      </c>
      <c r="CA630" s="18">
        <v>45841</v>
      </c>
      <c r="CM630" s="18">
        <v>4156</v>
      </c>
      <c r="CU630" s="18">
        <v>14055</v>
      </c>
      <c r="CY630" s="18">
        <v>10796</v>
      </c>
      <c r="DF630" s="18">
        <v>2404</v>
      </c>
      <c r="DJ630" s="18">
        <v>499</v>
      </c>
      <c r="DK630" s="18">
        <v>5389</v>
      </c>
      <c r="DL630" s="18">
        <v>2288</v>
      </c>
      <c r="DN630" s="18">
        <v>867</v>
      </c>
      <c r="DQ630" s="18">
        <v>281</v>
      </c>
      <c r="DR630" s="18">
        <v>3788</v>
      </c>
      <c r="DS630" s="18">
        <v>7755</v>
      </c>
      <c r="DU630" s="18">
        <v>1006</v>
      </c>
      <c r="DW630" s="18">
        <v>5541</v>
      </c>
      <c r="DX630" s="18">
        <v>472</v>
      </c>
      <c r="EI630" s="18">
        <v>816</v>
      </c>
      <c r="EO630" s="18">
        <v>5210</v>
      </c>
      <c r="EU630" s="18">
        <v>7602</v>
      </c>
      <c r="EX630" s="18">
        <v>285</v>
      </c>
      <c r="FA630" s="18">
        <v>2974</v>
      </c>
      <c r="FE630" s="18">
        <v>961</v>
      </c>
      <c r="FF630" s="18">
        <v>80946</v>
      </c>
      <c r="FH630" s="18">
        <v>2643</v>
      </c>
    </row>
    <row r="631" spans="1:168">
      <c r="A631" s="18">
        <v>1904</v>
      </c>
      <c r="F631" s="18">
        <v>5455</v>
      </c>
      <c r="H631" s="18">
        <v>3946</v>
      </c>
      <c r="I631" s="18">
        <v>6228</v>
      </c>
      <c r="L631" s="18">
        <v>7086</v>
      </c>
      <c r="T631" s="18">
        <v>1751</v>
      </c>
      <c r="U631" s="18">
        <v>19587</v>
      </c>
      <c r="Y631" s="18">
        <v>5994</v>
      </c>
      <c r="Z631" s="18">
        <v>3472</v>
      </c>
      <c r="AA631" s="18">
        <v>3100</v>
      </c>
      <c r="AB631" s="18">
        <v>409047</v>
      </c>
      <c r="AG631" s="18">
        <v>4334</v>
      </c>
      <c r="AJ631" s="18">
        <v>330</v>
      </c>
      <c r="AL631" s="18">
        <v>1879</v>
      </c>
      <c r="AO631" s="18">
        <v>57806</v>
      </c>
      <c r="AQ631" s="18">
        <v>13</v>
      </c>
      <c r="AR631" s="18">
        <v>2681</v>
      </c>
      <c r="AU631" s="18">
        <v>1483</v>
      </c>
      <c r="AW631" s="18">
        <v>19050</v>
      </c>
      <c r="AZ631" s="18">
        <v>2735</v>
      </c>
      <c r="BA631" s="18">
        <v>40859</v>
      </c>
      <c r="BC631" s="18">
        <v>42611</v>
      </c>
      <c r="BJ631" s="18">
        <v>5102</v>
      </c>
      <c r="BK631" s="18">
        <v>1355</v>
      </c>
      <c r="BM631" s="18">
        <v>545</v>
      </c>
      <c r="BO631" s="18">
        <v>1655</v>
      </c>
      <c r="BQ631" s="18">
        <v>47051</v>
      </c>
      <c r="BR631" s="18">
        <v>291500</v>
      </c>
      <c r="BS631" s="18">
        <v>4408</v>
      </c>
      <c r="BX631" s="18">
        <v>34715</v>
      </c>
      <c r="BY631" s="18">
        <v>754</v>
      </c>
      <c r="CA631" s="18">
        <v>46378</v>
      </c>
      <c r="CM631" s="18">
        <v>4233</v>
      </c>
      <c r="CU631" s="18">
        <v>14208</v>
      </c>
      <c r="CY631" s="18">
        <v>10953</v>
      </c>
      <c r="DF631" s="18">
        <v>2467</v>
      </c>
      <c r="DJ631" s="18">
        <v>507</v>
      </c>
      <c r="DK631" s="18">
        <v>5470</v>
      </c>
      <c r="DL631" s="18">
        <v>2297</v>
      </c>
      <c r="DN631" s="18">
        <v>893</v>
      </c>
      <c r="DQ631" s="18">
        <v>287</v>
      </c>
      <c r="DR631" s="18">
        <v>3836</v>
      </c>
      <c r="DS631" s="18">
        <v>7904</v>
      </c>
      <c r="DU631" s="18">
        <v>1022</v>
      </c>
      <c r="DW631" s="18">
        <v>5589</v>
      </c>
      <c r="DX631" s="18">
        <v>483</v>
      </c>
      <c r="EI631" s="18">
        <v>834</v>
      </c>
      <c r="EO631" s="18">
        <v>5241</v>
      </c>
      <c r="EU631" s="18">
        <v>7699</v>
      </c>
      <c r="EX631" s="18">
        <v>291</v>
      </c>
      <c r="FA631" s="18">
        <v>3023</v>
      </c>
      <c r="FE631" s="18">
        <v>977</v>
      </c>
      <c r="FF631" s="18">
        <v>82485</v>
      </c>
      <c r="FH631" s="18">
        <v>2690</v>
      </c>
    </row>
    <row r="632" spans="1:168">
      <c r="A632" s="18">
        <v>1905</v>
      </c>
      <c r="F632" s="18">
        <v>5664</v>
      </c>
      <c r="H632" s="18">
        <v>4004</v>
      </c>
      <c r="I632" s="18">
        <v>6292</v>
      </c>
      <c r="L632" s="18">
        <v>7175</v>
      </c>
      <c r="T632" s="18">
        <v>1765</v>
      </c>
      <c r="U632" s="18">
        <v>20003</v>
      </c>
      <c r="Y632" s="18">
        <v>6166</v>
      </c>
      <c r="Z632" s="18">
        <v>3461</v>
      </c>
      <c r="AA632" s="18">
        <v>3136</v>
      </c>
      <c r="AB632" s="18">
        <v>411340</v>
      </c>
      <c r="AG632" s="18">
        <v>4422</v>
      </c>
      <c r="AJ632" s="18">
        <v>340</v>
      </c>
      <c r="AL632" s="18">
        <v>1927</v>
      </c>
      <c r="AO632" s="18">
        <v>58644</v>
      </c>
      <c r="AQ632" s="18">
        <v>13</v>
      </c>
      <c r="AR632" s="18">
        <v>2710</v>
      </c>
      <c r="AU632" s="18">
        <v>1505</v>
      </c>
      <c r="AW632" s="18">
        <v>19133</v>
      </c>
      <c r="AZ632" s="18">
        <v>2762</v>
      </c>
      <c r="BA632" s="18">
        <v>40890</v>
      </c>
      <c r="BC632" s="18">
        <v>42981</v>
      </c>
      <c r="BJ632" s="18">
        <v>5138</v>
      </c>
      <c r="BK632" s="18">
        <v>1369</v>
      </c>
      <c r="BM632" s="18">
        <v>556</v>
      </c>
      <c r="BO632" s="18">
        <v>1680</v>
      </c>
      <c r="BQ632" s="18">
        <v>47559</v>
      </c>
      <c r="BR632" s="18">
        <v>293300</v>
      </c>
      <c r="BS632" s="18">
        <v>4399</v>
      </c>
      <c r="BX632" s="18">
        <v>35011</v>
      </c>
      <c r="BY632" s="18">
        <v>763</v>
      </c>
      <c r="CA632" s="18">
        <v>46829</v>
      </c>
      <c r="CM632" s="18">
        <v>4383</v>
      </c>
      <c r="CU632" s="18">
        <v>14363</v>
      </c>
      <c r="CY632" s="18">
        <v>11112</v>
      </c>
      <c r="DF632" s="18">
        <v>2532</v>
      </c>
      <c r="DJ632" s="18">
        <v>514</v>
      </c>
      <c r="DK632" s="18">
        <v>5551</v>
      </c>
      <c r="DL632" s="18">
        <v>2309</v>
      </c>
      <c r="DN632" s="18">
        <v>919</v>
      </c>
      <c r="DQ632" s="18">
        <v>293</v>
      </c>
      <c r="DR632" s="18">
        <v>3885</v>
      </c>
      <c r="DS632" s="18">
        <v>8056</v>
      </c>
      <c r="DU632" s="18">
        <v>1039</v>
      </c>
      <c r="DW632" s="18">
        <v>5637</v>
      </c>
      <c r="DX632" s="18">
        <v>494</v>
      </c>
      <c r="EI632" s="18">
        <v>851</v>
      </c>
      <c r="EO632" s="18">
        <v>5278</v>
      </c>
      <c r="EU632" s="18">
        <v>7797</v>
      </c>
      <c r="EX632" s="18">
        <v>298</v>
      </c>
      <c r="FA632" s="18">
        <v>3101</v>
      </c>
      <c r="FE632" s="18">
        <v>993</v>
      </c>
      <c r="FF632" s="18">
        <v>84147</v>
      </c>
      <c r="FH632" s="18">
        <v>2706</v>
      </c>
    </row>
    <row r="633" spans="1:168">
      <c r="A633" s="18">
        <v>1906</v>
      </c>
      <c r="F633" s="18">
        <v>5881</v>
      </c>
      <c r="H633" s="18">
        <v>4062</v>
      </c>
      <c r="I633" s="18">
        <v>6357</v>
      </c>
      <c r="L633" s="18">
        <v>7258</v>
      </c>
      <c r="T633" s="18">
        <v>1779</v>
      </c>
      <c r="U633" s="18">
        <v>20427</v>
      </c>
      <c r="Y633" s="18">
        <v>6282</v>
      </c>
      <c r="Z633" s="18">
        <v>3560</v>
      </c>
      <c r="AA633" s="18">
        <v>3172</v>
      </c>
      <c r="AB633" s="18">
        <v>413646</v>
      </c>
      <c r="AG633" s="18">
        <v>4512</v>
      </c>
      <c r="AJ633" s="18">
        <v>340</v>
      </c>
      <c r="AL633" s="18">
        <v>1979</v>
      </c>
      <c r="AO633" s="18">
        <v>59481</v>
      </c>
      <c r="AQ633" s="18">
        <v>13</v>
      </c>
      <c r="AR633" s="18">
        <v>2741</v>
      </c>
      <c r="AU633" s="18">
        <v>1527</v>
      </c>
      <c r="AW633" s="18">
        <v>19316</v>
      </c>
      <c r="AZ633" s="18">
        <v>2788</v>
      </c>
      <c r="BA633" s="18">
        <v>40942</v>
      </c>
      <c r="BC633" s="18">
        <v>43361</v>
      </c>
      <c r="BJ633" s="18">
        <v>5174</v>
      </c>
      <c r="BK633" s="18">
        <v>1383</v>
      </c>
      <c r="BM633" s="18">
        <v>568</v>
      </c>
      <c r="BO633" s="18">
        <v>1705</v>
      </c>
      <c r="BQ633" s="18">
        <v>48036</v>
      </c>
      <c r="BR633" s="18">
        <v>295100</v>
      </c>
      <c r="BS633" s="18">
        <v>4398</v>
      </c>
      <c r="BX633" s="18">
        <v>35297</v>
      </c>
      <c r="BY633" s="18">
        <v>772</v>
      </c>
      <c r="CA633" s="18">
        <v>47227</v>
      </c>
      <c r="CM633" s="18">
        <v>4458</v>
      </c>
      <c r="CU633" s="18">
        <v>14519</v>
      </c>
      <c r="CY633" s="18">
        <v>11273</v>
      </c>
      <c r="DF633" s="18">
        <v>2601</v>
      </c>
      <c r="DJ633" s="18">
        <v>522</v>
      </c>
      <c r="DK633" s="18">
        <v>5632</v>
      </c>
      <c r="DL633" s="18">
        <v>2319</v>
      </c>
      <c r="DN633" s="18">
        <v>946</v>
      </c>
      <c r="DQ633" s="18">
        <v>299</v>
      </c>
      <c r="DR633" s="18">
        <v>3934</v>
      </c>
      <c r="DS633" s="18">
        <v>8211</v>
      </c>
      <c r="DU633" s="18">
        <v>1056</v>
      </c>
      <c r="DW633" s="18">
        <v>5686</v>
      </c>
      <c r="DX633" s="18">
        <v>505</v>
      </c>
      <c r="EI633" s="18">
        <v>869</v>
      </c>
      <c r="EO633" s="18">
        <v>5315</v>
      </c>
      <c r="EU633" s="18">
        <v>7896</v>
      </c>
      <c r="EX633" s="18">
        <v>304</v>
      </c>
      <c r="FA633" s="18">
        <v>3135</v>
      </c>
      <c r="FE633" s="18">
        <v>1009</v>
      </c>
      <c r="FF633" s="18">
        <v>85770</v>
      </c>
      <c r="FH633" s="18">
        <v>2720</v>
      </c>
    </row>
    <row r="634" spans="1:168">
      <c r="A634" s="18">
        <v>1907</v>
      </c>
      <c r="F634" s="18">
        <v>6107</v>
      </c>
      <c r="H634" s="18">
        <v>4127</v>
      </c>
      <c r="I634" s="18">
        <v>6421</v>
      </c>
      <c r="L634" s="18">
        <v>7338</v>
      </c>
      <c r="T634" s="18">
        <v>1793</v>
      </c>
      <c r="U634" s="18">
        <v>20860</v>
      </c>
      <c r="Y634" s="18">
        <v>6596</v>
      </c>
      <c r="Z634" s="18">
        <v>3604</v>
      </c>
      <c r="AA634" s="18">
        <v>3208</v>
      </c>
      <c r="AB634" s="18">
        <v>415965</v>
      </c>
      <c r="AG634" s="18">
        <v>4604</v>
      </c>
      <c r="AJ634" s="18">
        <v>350</v>
      </c>
      <c r="AL634" s="18">
        <v>2034</v>
      </c>
      <c r="AO634" s="18">
        <v>60341</v>
      </c>
      <c r="AQ634" s="18">
        <v>14</v>
      </c>
      <c r="AR634" s="18">
        <v>2775</v>
      </c>
      <c r="AU634" s="18">
        <v>1549</v>
      </c>
      <c r="AW634" s="18">
        <v>19450</v>
      </c>
      <c r="AZ634" s="18">
        <v>2821</v>
      </c>
      <c r="BA634" s="18">
        <v>40942</v>
      </c>
      <c r="BC634" s="18">
        <v>43737</v>
      </c>
      <c r="BJ634" s="18">
        <v>5210</v>
      </c>
      <c r="BK634" s="18">
        <v>1397</v>
      </c>
      <c r="BM634" s="18">
        <v>581</v>
      </c>
      <c r="BO634" s="18">
        <v>1730</v>
      </c>
      <c r="BQ634" s="18">
        <v>48520</v>
      </c>
      <c r="BR634" s="18">
        <v>296900</v>
      </c>
      <c r="BS634" s="18">
        <v>4388</v>
      </c>
      <c r="BX634" s="18">
        <v>35594</v>
      </c>
      <c r="BY634" s="18">
        <v>781</v>
      </c>
      <c r="CA634" s="18">
        <v>47691</v>
      </c>
      <c r="CM634" s="18">
        <v>4467</v>
      </c>
      <c r="CU634" s="18">
        <v>14676</v>
      </c>
      <c r="CY634" s="18">
        <v>11437</v>
      </c>
      <c r="DF634" s="18">
        <v>2672</v>
      </c>
      <c r="DJ634" s="18">
        <v>529</v>
      </c>
      <c r="DK634" s="18">
        <v>5710</v>
      </c>
      <c r="DL634" s="18">
        <v>2329</v>
      </c>
      <c r="DN634" s="18">
        <v>969</v>
      </c>
      <c r="DQ634" s="18">
        <v>306</v>
      </c>
      <c r="DR634" s="18">
        <v>3984</v>
      </c>
      <c r="DS634" s="18">
        <v>8369</v>
      </c>
      <c r="DU634" s="18">
        <v>1073</v>
      </c>
      <c r="DW634" s="18">
        <v>5735</v>
      </c>
      <c r="DX634" s="18">
        <v>517</v>
      </c>
      <c r="EI634" s="18">
        <v>888</v>
      </c>
      <c r="EO634" s="18">
        <v>5357</v>
      </c>
      <c r="EU634" s="18">
        <v>7996</v>
      </c>
      <c r="EX634" s="18">
        <v>310</v>
      </c>
      <c r="FA634" s="18">
        <v>3164</v>
      </c>
      <c r="FE634" s="18">
        <v>1026</v>
      </c>
      <c r="FF634" s="18">
        <v>87339</v>
      </c>
      <c r="FH634" s="18">
        <v>2741</v>
      </c>
    </row>
    <row r="635" spans="1:168">
      <c r="A635" s="18">
        <v>1908</v>
      </c>
      <c r="F635" s="18">
        <v>6341</v>
      </c>
      <c r="H635" s="18">
        <v>4197</v>
      </c>
      <c r="I635" s="18">
        <v>6485</v>
      </c>
      <c r="L635" s="18">
        <v>7411</v>
      </c>
      <c r="T635" s="18">
        <v>1808</v>
      </c>
      <c r="U635" s="18">
        <v>21303</v>
      </c>
      <c r="Y635" s="18">
        <v>6813</v>
      </c>
      <c r="Z635" s="18">
        <v>3647</v>
      </c>
      <c r="AA635" s="18">
        <v>3244</v>
      </c>
      <c r="AB635" s="18">
        <v>418297</v>
      </c>
      <c r="AG635" s="18">
        <v>4697</v>
      </c>
      <c r="AJ635" s="18">
        <v>350</v>
      </c>
      <c r="AL635" s="18">
        <v>2092</v>
      </c>
      <c r="AO635" s="18">
        <v>61187</v>
      </c>
      <c r="AQ635" s="18">
        <v>14</v>
      </c>
      <c r="AR635" s="18">
        <v>2809</v>
      </c>
      <c r="AU635" s="18">
        <v>1571</v>
      </c>
      <c r="AW635" s="18">
        <v>19585</v>
      </c>
      <c r="AZ635" s="18">
        <v>2861</v>
      </c>
      <c r="BA635" s="18">
        <v>41046</v>
      </c>
      <c r="BC635" s="18">
        <v>44124</v>
      </c>
      <c r="BJ635" s="18">
        <v>5246</v>
      </c>
      <c r="BK635" s="18">
        <v>1412</v>
      </c>
      <c r="BM635" s="18">
        <v>593</v>
      </c>
      <c r="BO635" s="18">
        <v>1756</v>
      </c>
      <c r="BQ635" s="18">
        <v>49014</v>
      </c>
      <c r="BR635" s="18">
        <v>298700</v>
      </c>
      <c r="BS635" s="18">
        <v>4385</v>
      </c>
      <c r="BX635" s="18">
        <v>35899</v>
      </c>
      <c r="BY635" s="18">
        <v>790</v>
      </c>
      <c r="CA635" s="18">
        <v>48260</v>
      </c>
      <c r="CM635" s="18">
        <v>4520</v>
      </c>
      <c r="CU635" s="18">
        <v>14836</v>
      </c>
      <c r="CY635" s="18">
        <v>11603</v>
      </c>
      <c r="DF635" s="18">
        <v>2745</v>
      </c>
      <c r="DJ635" s="18">
        <v>537</v>
      </c>
      <c r="DK635" s="18">
        <v>5786</v>
      </c>
      <c r="DL635" s="18">
        <v>2346</v>
      </c>
      <c r="DN635" s="18">
        <v>996</v>
      </c>
      <c r="DQ635" s="18">
        <v>312</v>
      </c>
      <c r="DR635" s="18">
        <v>4034</v>
      </c>
      <c r="DS635" s="18">
        <v>8530</v>
      </c>
      <c r="DU635" s="18">
        <v>1090</v>
      </c>
      <c r="DW635" s="18">
        <v>5784</v>
      </c>
      <c r="DX635" s="18">
        <v>529</v>
      </c>
      <c r="EI635" s="18">
        <v>907</v>
      </c>
      <c r="EO635" s="18">
        <v>5404</v>
      </c>
      <c r="EU635" s="18">
        <v>8098</v>
      </c>
      <c r="EX635" s="18">
        <v>317</v>
      </c>
      <c r="FA635" s="18">
        <v>3191</v>
      </c>
      <c r="FE635" s="18">
        <v>1043</v>
      </c>
      <c r="FF635" s="18">
        <v>89055</v>
      </c>
      <c r="FH635" s="18">
        <v>2761</v>
      </c>
    </row>
    <row r="636" spans="1:168">
      <c r="A636" s="18">
        <v>1909</v>
      </c>
      <c r="F636" s="18">
        <v>6584</v>
      </c>
      <c r="H636" s="18">
        <v>4278</v>
      </c>
      <c r="I636" s="18">
        <v>6550</v>
      </c>
      <c r="L636" s="18">
        <v>7478</v>
      </c>
      <c r="T636" s="18">
        <v>1822</v>
      </c>
      <c r="U636" s="18">
        <v>21754</v>
      </c>
      <c r="Y636" s="18">
        <v>6993</v>
      </c>
      <c r="Z636" s="18">
        <v>3691</v>
      </c>
      <c r="AA636" s="18">
        <v>3280</v>
      </c>
      <c r="AB636" s="18">
        <v>420642</v>
      </c>
      <c r="AG636" s="18">
        <v>4793</v>
      </c>
      <c r="AJ636" s="18">
        <v>360</v>
      </c>
      <c r="AL636" s="18">
        <v>2154</v>
      </c>
      <c r="AO636" s="18">
        <v>62038</v>
      </c>
      <c r="AQ636" s="18">
        <v>15</v>
      </c>
      <c r="AR636" s="18">
        <v>2845</v>
      </c>
      <c r="AU636" s="18">
        <v>1594</v>
      </c>
      <c r="AW636" s="18">
        <v>19721</v>
      </c>
      <c r="AZ636" s="18">
        <v>2899</v>
      </c>
      <c r="BA636" s="18">
        <v>41109</v>
      </c>
      <c r="BC636" s="18">
        <v>44520</v>
      </c>
      <c r="BJ636" s="18">
        <v>5283</v>
      </c>
      <c r="BK636" s="18">
        <v>1426</v>
      </c>
      <c r="BM636" s="18">
        <v>606</v>
      </c>
      <c r="BO636" s="18">
        <v>1782</v>
      </c>
      <c r="BQ636" s="18">
        <v>49518</v>
      </c>
      <c r="BR636" s="18">
        <v>300500</v>
      </c>
      <c r="BS636" s="18">
        <v>4387</v>
      </c>
      <c r="BX636" s="18">
        <v>36213</v>
      </c>
      <c r="BY636" s="18">
        <v>799</v>
      </c>
      <c r="CA636" s="18">
        <v>48869</v>
      </c>
      <c r="CM636" s="18">
        <v>4585</v>
      </c>
      <c r="CU636" s="18">
        <v>14997</v>
      </c>
      <c r="CY636" s="18">
        <v>11771</v>
      </c>
      <c r="DF636" s="18">
        <v>2821</v>
      </c>
      <c r="DJ636" s="18">
        <v>545</v>
      </c>
      <c r="DK636" s="18">
        <v>5862</v>
      </c>
      <c r="DL636" s="18">
        <v>2367</v>
      </c>
      <c r="DN636" s="18">
        <v>1024</v>
      </c>
      <c r="DQ636" s="18">
        <v>319</v>
      </c>
      <c r="DR636" s="18">
        <v>4085</v>
      </c>
      <c r="DS636" s="18">
        <v>8694</v>
      </c>
      <c r="DU636" s="18">
        <v>1108</v>
      </c>
      <c r="DW636" s="18">
        <v>5834</v>
      </c>
      <c r="DX636" s="18">
        <v>542</v>
      </c>
      <c r="EI636" s="18">
        <v>926</v>
      </c>
      <c r="EO636" s="18">
        <v>5453</v>
      </c>
      <c r="EU636" s="18">
        <v>8201</v>
      </c>
      <c r="EX636" s="18">
        <v>324</v>
      </c>
      <c r="FA636" s="18">
        <v>3227</v>
      </c>
      <c r="FE636" s="18">
        <v>1062</v>
      </c>
      <c r="FF636" s="18">
        <v>90845</v>
      </c>
      <c r="FH636" s="18">
        <v>2780</v>
      </c>
    </row>
    <row r="637" spans="1:168">
      <c r="A637" s="18">
        <v>1910</v>
      </c>
      <c r="D637" s="18">
        <v>874</v>
      </c>
      <c r="F637" s="18">
        <v>6836</v>
      </c>
      <c r="H637" s="18">
        <v>4375</v>
      </c>
      <c r="I637" s="18">
        <v>6614</v>
      </c>
      <c r="L637" s="18">
        <v>7498</v>
      </c>
      <c r="P637" s="18">
        <v>4520</v>
      </c>
      <c r="T637" s="18">
        <v>1837</v>
      </c>
      <c r="U637" s="18">
        <v>22216</v>
      </c>
      <c r="Y637" s="18">
        <v>7188</v>
      </c>
      <c r="Z637" s="18">
        <v>3735</v>
      </c>
      <c r="AA637" s="18">
        <v>3317</v>
      </c>
      <c r="AB637" s="18">
        <v>423000</v>
      </c>
      <c r="AG637" s="18">
        <v>4890</v>
      </c>
      <c r="AJ637" s="18">
        <v>363</v>
      </c>
      <c r="AK637" s="18">
        <v>12984</v>
      </c>
      <c r="AL637" s="18">
        <v>2219</v>
      </c>
      <c r="AO637" s="18">
        <v>62884</v>
      </c>
      <c r="AQ637" s="18">
        <v>15</v>
      </c>
      <c r="AR637" s="18">
        <v>2882</v>
      </c>
      <c r="AU637" s="18">
        <v>1617</v>
      </c>
      <c r="AW637" s="18">
        <v>19858</v>
      </c>
      <c r="AZ637" s="18">
        <v>2929</v>
      </c>
      <c r="BA637" s="18">
        <v>41224</v>
      </c>
      <c r="BC637" s="18">
        <v>44916</v>
      </c>
      <c r="BJ637" s="18">
        <v>5320</v>
      </c>
      <c r="BK637" s="18">
        <v>1441</v>
      </c>
      <c r="BM637" s="18">
        <v>619</v>
      </c>
      <c r="BO637" s="18">
        <v>1809</v>
      </c>
      <c r="BP637" s="18">
        <v>7644</v>
      </c>
      <c r="BQ637" s="18">
        <v>50034</v>
      </c>
      <c r="BR637" s="18">
        <v>302100</v>
      </c>
      <c r="BS637" s="18">
        <v>4385</v>
      </c>
      <c r="BX637" s="18">
        <v>36572</v>
      </c>
      <c r="BY637" s="18">
        <v>808</v>
      </c>
      <c r="CA637" s="18">
        <v>49518</v>
      </c>
      <c r="CF637" s="18">
        <v>10096</v>
      </c>
      <c r="CM637" s="18">
        <v>4668</v>
      </c>
      <c r="CU637" s="18">
        <v>15000</v>
      </c>
      <c r="CY637" s="18">
        <v>11942</v>
      </c>
      <c r="DF637" s="18">
        <v>2893</v>
      </c>
      <c r="DJ637" s="18">
        <v>553</v>
      </c>
      <c r="DK637" s="18">
        <v>5922</v>
      </c>
      <c r="DL637" s="18">
        <v>2384</v>
      </c>
      <c r="DN637" s="18">
        <v>1045</v>
      </c>
      <c r="DQ637" s="18">
        <v>326</v>
      </c>
      <c r="DR637" s="18">
        <v>4137</v>
      </c>
      <c r="DS637" s="18">
        <v>8861</v>
      </c>
      <c r="DT637" s="18">
        <v>26644</v>
      </c>
      <c r="DU637" s="18">
        <v>1126</v>
      </c>
      <c r="DW637" s="18">
        <v>5884</v>
      </c>
      <c r="DX637" s="18">
        <v>554</v>
      </c>
      <c r="EA637" s="18">
        <v>11866</v>
      </c>
      <c r="EI637" s="18">
        <v>946</v>
      </c>
      <c r="EO637" s="18">
        <v>5499</v>
      </c>
      <c r="EU637" s="18">
        <v>8305</v>
      </c>
      <c r="EX637" s="18">
        <v>331</v>
      </c>
      <c r="FA637" s="18">
        <v>3276</v>
      </c>
      <c r="FE637" s="18">
        <v>1081</v>
      </c>
      <c r="FF637" s="18">
        <v>92767</v>
      </c>
      <c r="FH637" s="18">
        <v>2805</v>
      </c>
      <c r="FK637" s="18">
        <v>13052</v>
      </c>
    </row>
    <row r="638" spans="1:168">
      <c r="A638" s="18">
        <v>1911</v>
      </c>
      <c r="F638" s="18">
        <v>7098</v>
      </c>
      <c r="H638" s="18">
        <v>4500</v>
      </c>
      <c r="I638" s="18">
        <v>6669</v>
      </c>
      <c r="L638" s="18">
        <v>7517</v>
      </c>
      <c r="T638" s="18">
        <v>1851</v>
      </c>
      <c r="U638" s="18">
        <v>22687</v>
      </c>
      <c r="Y638" s="18">
        <v>7410</v>
      </c>
      <c r="Z638" s="18">
        <v>3776</v>
      </c>
      <c r="AA638" s="18">
        <v>3354</v>
      </c>
      <c r="AB638" s="18">
        <v>427662</v>
      </c>
      <c r="AG638" s="18">
        <v>4990</v>
      </c>
      <c r="AJ638" s="18">
        <v>366</v>
      </c>
      <c r="AL638" s="18">
        <v>2287</v>
      </c>
      <c r="AO638" s="18">
        <v>63852</v>
      </c>
      <c r="AQ638" s="18">
        <v>15</v>
      </c>
      <c r="AR638" s="18">
        <v>2917</v>
      </c>
      <c r="AU638" s="18">
        <v>1641</v>
      </c>
      <c r="AW638" s="18">
        <v>19994</v>
      </c>
      <c r="AZ638" s="18">
        <v>2962</v>
      </c>
      <c r="BA638" s="18">
        <v>41307</v>
      </c>
      <c r="BC638" s="18">
        <v>45268</v>
      </c>
      <c r="BJ638" s="18">
        <v>5355</v>
      </c>
      <c r="BK638" s="18">
        <v>1456</v>
      </c>
      <c r="BM638" s="18">
        <v>632</v>
      </c>
      <c r="BO638" s="18">
        <v>1836</v>
      </c>
      <c r="BQ638" s="18">
        <v>50563</v>
      </c>
      <c r="BR638" s="18">
        <v>303100</v>
      </c>
      <c r="BS638" s="18">
        <v>4381</v>
      </c>
      <c r="BX638" s="18">
        <v>36917</v>
      </c>
      <c r="BY638" s="18">
        <v>818</v>
      </c>
      <c r="CA638" s="18">
        <v>50215</v>
      </c>
      <c r="CF638" s="18">
        <v>10258</v>
      </c>
      <c r="CM638" s="18">
        <v>4757</v>
      </c>
      <c r="CU638" s="18">
        <v>14990</v>
      </c>
      <c r="CY638" s="18">
        <v>12115</v>
      </c>
      <c r="DF638" s="18">
        <v>2967</v>
      </c>
      <c r="DJ638" s="18">
        <v>561</v>
      </c>
      <c r="DK638" s="18">
        <v>5984</v>
      </c>
      <c r="DL638" s="18">
        <v>2401</v>
      </c>
      <c r="DN638" s="18">
        <v>1067</v>
      </c>
      <c r="DQ638" s="18">
        <v>333</v>
      </c>
      <c r="DR638" s="18">
        <v>4189</v>
      </c>
      <c r="DS638" s="18">
        <v>9032</v>
      </c>
      <c r="DU638" s="18">
        <v>1144</v>
      </c>
      <c r="DW638" s="18">
        <v>5935</v>
      </c>
      <c r="DX638" s="18">
        <v>567</v>
      </c>
      <c r="EI638" s="18">
        <v>966</v>
      </c>
      <c r="EO638" s="18">
        <v>5542</v>
      </c>
      <c r="EU638" s="18">
        <v>8431</v>
      </c>
      <c r="EX638" s="18">
        <v>338</v>
      </c>
      <c r="FA638" s="18">
        <v>3345</v>
      </c>
      <c r="FE638" s="18">
        <v>1112</v>
      </c>
      <c r="FF638" s="18">
        <v>94234</v>
      </c>
      <c r="FH638" s="18">
        <v>2834</v>
      </c>
    </row>
    <row r="639" spans="1:168">
      <c r="A639" s="18">
        <v>1912</v>
      </c>
      <c r="F639" s="18">
        <v>7370</v>
      </c>
      <c r="H639" s="18">
        <v>4661</v>
      </c>
      <c r="I639" s="18">
        <v>6724</v>
      </c>
      <c r="L639" s="18">
        <v>7590</v>
      </c>
      <c r="T639" s="18">
        <v>1866</v>
      </c>
      <c r="U639" s="18">
        <v>23168</v>
      </c>
      <c r="Y639" s="18">
        <v>7602</v>
      </c>
      <c r="Z639" s="18">
        <v>3819</v>
      </c>
      <c r="AA639" s="18">
        <v>3392</v>
      </c>
      <c r="AB639" s="18">
        <v>432375</v>
      </c>
      <c r="AG639" s="18">
        <v>5091</v>
      </c>
      <c r="AJ639" s="18">
        <v>369</v>
      </c>
      <c r="AL639" s="18">
        <v>2358</v>
      </c>
      <c r="AO639" s="18">
        <v>64457</v>
      </c>
      <c r="AQ639" s="18">
        <v>16</v>
      </c>
      <c r="AR639" s="18">
        <v>2951</v>
      </c>
      <c r="AU639" s="18">
        <v>1665</v>
      </c>
      <c r="AW639" s="18">
        <v>20128</v>
      </c>
      <c r="AZ639" s="18">
        <v>2998</v>
      </c>
      <c r="BA639" s="18">
        <v>41359</v>
      </c>
      <c r="BC639" s="18">
        <v>45426</v>
      </c>
      <c r="BJ639" s="18">
        <v>5390</v>
      </c>
      <c r="BK639" s="18">
        <v>1470</v>
      </c>
      <c r="BM639" s="18">
        <v>646</v>
      </c>
      <c r="BO639" s="18">
        <v>1863</v>
      </c>
      <c r="BQ639" s="18">
        <v>51106</v>
      </c>
      <c r="BR639" s="18">
        <v>303400</v>
      </c>
      <c r="BS639" s="18">
        <v>4368</v>
      </c>
      <c r="BX639" s="18">
        <v>37150</v>
      </c>
      <c r="BY639" s="18">
        <v>827</v>
      </c>
      <c r="CA639" s="18">
        <v>50941</v>
      </c>
      <c r="CF639" s="18">
        <v>10422</v>
      </c>
      <c r="CM639" s="18">
        <v>4784</v>
      </c>
      <c r="CU639" s="18">
        <v>14980</v>
      </c>
      <c r="CY639" s="18">
        <v>12220</v>
      </c>
      <c r="DF639" s="18">
        <v>3025</v>
      </c>
      <c r="DJ639" s="18">
        <v>570</v>
      </c>
      <c r="DK639" s="18">
        <v>6068</v>
      </c>
      <c r="DL639" s="18">
        <v>2423</v>
      </c>
      <c r="DN639" s="18">
        <v>1092</v>
      </c>
      <c r="DQ639" s="18">
        <v>341</v>
      </c>
      <c r="DR639" s="18">
        <v>4242</v>
      </c>
      <c r="DS639" s="18">
        <v>9206</v>
      </c>
      <c r="DU639" s="18">
        <v>1162</v>
      </c>
      <c r="DW639" s="18">
        <v>5964</v>
      </c>
      <c r="DX639" s="18">
        <v>580</v>
      </c>
      <c r="EI639" s="18">
        <v>987</v>
      </c>
      <c r="EO639" s="18">
        <v>5583</v>
      </c>
      <c r="EU639" s="18">
        <v>8559</v>
      </c>
      <c r="EX639" s="18">
        <v>345</v>
      </c>
      <c r="FA639" s="18">
        <v>3411</v>
      </c>
      <c r="FE639" s="18">
        <v>1144</v>
      </c>
      <c r="FF639" s="18">
        <v>95703</v>
      </c>
      <c r="FH639" s="18">
        <v>2856</v>
      </c>
    </row>
    <row r="640" spans="1:168">
      <c r="A640" s="18">
        <v>1913</v>
      </c>
      <c r="B640" s="18">
        <v>5730</v>
      </c>
      <c r="D640" s="18">
        <v>898</v>
      </c>
      <c r="F640" s="18">
        <v>7653</v>
      </c>
      <c r="H640" s="18">
        <v>4821</v>
      </c>
      <c r="I640" s="18">
        <v>6767</v>
      </c>
      <c r="L640" s="18">
        <v>7666</v>
      </c>
      <c r="P640" s="18">
        <v>4720</v>
      </c>
      <c r="T640" s="18">
        <v>1881</v>
      </c>
      <c r="U640" s="18">
        <v>23660</v>
      </c>
      <c r="Y640" s="18">
        <v>7852</v>
      </c>
      <c r="Z640" s="18">
        <v>3864</v>
      </c>
      <c r="AA640" s="18">
        <v>3431</v>
      </c>
      <c r="AB640" s="18">
        <v>437140</v>
      </c>
      <c r="AG640" s="18">
        <v>5195</v>
      </c>
      <c r="AJ640" s="18">
        <v>372</v>
      </c>
      <c r="AK640" s="18">
        <v>13245</v>
      </c>
      <c r="AL640" s="18">
        <v>2431</v>
      </c>
      <c r="AO640" s="18">
        <v>65058</v>
      </c>
      <c r="AQ640" s="18">
        <v>16</v>
      </c>
      <c r="AR640" s="18">
        <v>2983</v>
      </c>
      <c r="AT640" s="18">
        <v>5497</v>
      </c>
      <c r="AU640" s="18">
        <v>1689</v>
      </c>
      <c r="AV640" s="18">
        <v>12144</v>
      </c>
      <c r="AW640" s="18">
        <v>20263</v>
      </c>
      <c r="AZ640" s="18">
        <v>3027</v>
      </c>
      <c r="BA640" s="18">
        <v>41463</v>
      </c>
      <c r="BC640" s="18">
        <v>45649</v>
      </c>
      <c r="BE640" s="18">
        <v>2043</v>
      </c>
      <c r="BJ640" s="18">
        <v>5425</v>
      </c>
      <c r="BK640" s="18">
        <v>1486</v>
      </c>
      <c r="BL640" s="18">
        <v>422</v>
      </c>
      <c r="BM640" s="18">
        <v>660</v>
      </c>
      <c r="BO640" s="18">
        <v>1891</v>
      </c>
      <c r="BP640" s="18">
        <v>7840</v>
      </c>
      <c r="BQ640" s="18">
        <v>51637</v>
      </c>
      <c r="BR640" s="18">
        <v>303700</v>
      </c>
      <c r="BS640" s="18">
        <v>4346</v>
      </c>
      <c r="BT640" s="18">
        <v>10994</v>
      </c>
      <c r="BU640" s="18">
        <v>2613</v>
      </c>
      <c r="BX640" s="18">
        <v>37248</v>
      </c>
      <c r="BY640" s="18">
        <v>837</v>
      </c>
      <c r="BZ640" s="18">
        <v>348</v>
      </c>
      <c r="CA640" s="18">
        <v>51672</v>
      </c>
      <c r="CE640" s="18">
        <v>3070</v>
      </c>
      <c r="CF640" s="18">
        <v>10589</v>
      </c>
      <c r="CH640" s="18">
        <v>1387</v>
      </c>
      <c r="CI640" s="18">
        <v>649</v>
      </c>
      <c r="CM640" s="18">
        <v>4811</v>
      </c>
      <c r="CR640" s="18">
        <v>5111</v>
      </c>
      <c r="CU640" s="18">
        <v>14970</v>
      </c>
      <c r="CY640" s="18">
        <v>12326</v>
      </c>
      <c r="DA640" s="18">
        <v>725</v>
      </c>
      <c r="DF640" s="18">
        <v>3084</v>
      </c>
      <c r="DJ640" s="18">
        <v>578</v>
      </c>
      <c r="DK640" s="18">
        <v>6164</v>
      </c>
      <c r="DL640" s="18">
        <v>2447</v>
      </c>
      <c r="DM640" s="18">
        <v>5639</v>
      </c>
      <c r="DN640" s="18">
        <v>1122</v>
      </c>
      <c r="DO640" s="18">
        <v>444</v>
      </c>
      <c r="DQ640" s="18">
        <v>348</v>
      </c>
      <c r="DR640" s="18">
        <v>4295</v>
      </c>
      <c r="DS640" s="18">
        <v>9384</v>
      </c>
      <c r="DT640" s="18">
        <v>26710</v>
      </c>
      <c r="DU640" s="18">
        <v>1181</v>
      </c>
      <c r="DV640" s="18">
        <v>4897</v>
      </c>
      <c r="DW640" s="18">
        <v>5972</v>
      </c>
      <c r="DX640" s="18">
        <v>594</v>
      </c>
      <c r="DY640" s="18">
        <v>708</v>
      </c>
      <c r="EA640" s="18">
        <v>12527</v>
      </c>
      <c r="ED640" s="18">
        <v>2676</v>
      </c>
      <c r="EG640" s="18">
        <v>323</v>
      </c>
      <c r="EI640" s="18">
        <v>1008</v>
      </c>
      <c r="EL640" s="18">
        <v>156192</v>
      </c>
      <c r="EO640" s="18">
        <v>5621</v>
      </c>
      <c r="ER640" s="18">
        <v>1994</v>
      </c>
      <c r="EU640" s="18">
        <v>8689</v>
      </c>
      <c r="EX640" s="18">
        <v>352</v>
      </c>
      <c r="EY640" s="18">
        <v>1870</v>
      </c>
      <c r="EZ640" s="18">
        <v>15000</v>
      </c>
      <c r="FA640" s="18">
        <v>3477</v>
      </c>
      <c r="FE640" s="18">
        <v>1177</v>
      </c>
      <c r="FF640" s="18">
        <v>97606</v>
      </c>
      <c r="FH640" s="18">
        <v>2874</v>
      </c>
      <c r="FI640" s="18">
        <v>19339</v>
      </c>
      <c r="FJ640" s="18">
        <v>3284</v>
      </c>
      <c r="FK640" s="18">
        <v>13590</v>
      </c>
      <c r="FL640" s="18">
        <v>6153</v>
      </c>
    </row>
    <row r="641" spans="1:167">
      <c r="A641" s="18">
        <v>1914</v>
      </c>
      <c r="F641" s="18">
        <v>7885</v>
      </c>
      <c r="H641" s="18">
        <v>4933</v>
      </c>
      <c r="I641" s="18">
        <v>6806</v>
      </c>
      <c r="L641" s="18">
        <v>7723</v>
      </c>
      <c r="T641" s="18">
        <v>1915</v>
      </c>
      <c r="U641" s="18">
        <v>24161</v>
      </c>
      <c r="Y641" s="18">
        <v>8093</v>
      </c>
      <c r="Z641" s="18">
        <v>3897</v>
      </c>
      <c r="AA641" s="18">
        <v>3470</v>
      </c>
      <c r="AB641" s="18">
        <v>441958</v>
      </c>
      <c r="AG641" s="18">
        <v>5330</v>
      </c>
      <c r="AJ641" s="18">
        <v>390</v>
      </c>
      <c r="AL641" s="18">
        <v>2507</v>
      </c>
      <c r="AO641" s="18">
        <v>66096</v>
      </c>
      <c r="AQ641" s="18">
        <v>17</v>
      </c>
      <c r="AR641" s="18">
        <v>3018</v>
      </c>
      <c r="AU641" s="18">
        <v>1703</v>
      </c>
      <c r="AW641" s="18">
        <v>20398</v>
      </c>
      <c r="AZ641" s="18">
        <v>3053</v>
      </c>
      <c r="BA641" s="18">
        <v>41476</v>
      </c>
      <c r="BC641" s="18">
        <v>46049</v>
      </c>
      <c r="BJ641" s="18">
        <v>5463</v>
      </c>
      <c r="BK641" s="18">
        <v>1501</v>
      </c>
      <c r="BL641" s="18">
        <v>439</v>
      </c>
      <c r="BM641" s="18">
        <v>668</v>
      </c>
      <c r="BO641" s="18">
        <v>1923</v>
      </c>
      <c r="BQ641" s="18">
        <v>52178</v>
      </c>
      <c r="BR641" s="18">
        <v>304000</v>
      </c>
      <c r="BS641" s="18">
        <v>4334</v>
      </c>
      <c r="BX641" s="18">
        <v>37526</v>
      </c>
      <c r="BY641" s="18">
        <v>840</v>
      </c>
      <c r="CA641" s="18">
        <v>52396</v>
      </c>
      <c r="CF641" s="18">
        <v>10764</v>
      </c>
      <c r="CM641" s="18">
        <v>4838</v>
      </c>
      <c r="CU641" s="18">
        <v>14960</v>
      </c>
      <c r="CY641" s="18">
        <v>12433</v>
      </c>
      <c r="DF641" s="18">
        <v>3144</v>
      </c>
      <c r="DJ641" s="18">
        <v>580</v>
      </c>
      <c r="DK641" s="18">
        <v>6277</v>
      </c>
      <c r="DL641" s="18">
        <v>2472</v>
      </c>
      <c r="DN641" s="18">
        <v>1143</v>
      </c>
      <c r="DQ641" s="18">
        <v>365</v>
      </c>
      <c r="DR641" s="18">
        <v>4350</v>
      </c>
      <c r="DS641" s="18">
        <v>9565</v>
      </c>
      <c r="DU641" s="18">
        <v>1199</v>
      </c>
      <c r="DW641" s="18">
        <v>5980</v>
      </c>
      <c r="DX641" s="18">
        <v>608</v>
      </c>
      <c r="EG641" s="18">
        <v>331</v>
      </c>
      <c r="EI641" s="18">
        <v>1030</v>
      </c>
      <c r="EO641" s="18">
        <v>5659</v>
      </c>
      <c r="EU641" s="18">
        <v>8822</v>
      </c>
      <c r="EX641" s="18">
        <v>357</v>
      </c>
      <c r="FA641" s="18">
        <v>3529</v>
      </c>
      <c r="FE641" s="18">
        <v>1223</v>
      </c>
      <c r="FF641" s="18">
        <v>99505</v>
      </c>
      <c r="FH641" s="18">
        <v>2899</v>
      </c>
    </row>
    <row r="642" spans="1:167">
      <c r="A642" s="18">
        <v>1915</v>
      </c>
      <c r="F642" s="18">
        <v>8072</v>
      </c>
      <c r="H642" s="18">
        <v>4971</v>
      </c>
      <c r="I642" s="18">
        <v>6843</v>
      </c>
      <c r="L642" s="18">
        <v>7759</v>
      </c>
      <c r="T642" s="18">
        <v>1951</v>
      </c>
      <c r="U642" s="18">
        <v>24674</v>
      </c>
      <c r="Y642" s="18">
        <v>8191</v>
      </c>
      <c r="Z642" s="18">
        <v>3883</v>
      </c>
      <c r="AA642" s="18">
        <v>3509</v>
      </c>
      <c r="AB642" s="18">
        <v>446829</v>
      </c>
      <c r="AG642" s="18">
        <v>5468</v>
      </c>
      <c r="AJ642" s="18">
        <v>390</v>
      </c>
      <c r="AL642" s="18">
        <v>2585</v>
      </c>
      <c r="AO642" s="18">
        <v>66230</v>
      </c>
      <c r="AQ642" s="18">
        <v>17</v>
      </c>
      <c r="AR642" s="18">
        <v>3055</v>
      </c>
      <c r="AU642" s="18">
        <v>1717</v>
      </c>
      <c r="AW642" s="18">
        <v>20535</v>
      </c>
      <c r="AZ642" s="18">
        <v>3083</v>
      </c>
      <c r="BA642" s="18">
        <v>40481</v>
      </c>
      <c r="BC642" s="18">
        <v>46340</v>
      </c>
      <c r="BJ642" s="18">
        <v>5502</v>
      </c>
      <c r="BK642" s="18">
        <v>1517</v>
      </c>
      <c r="BL642" s="18">
        <v>457</v>
      </c>
      <c r="BM642" s="18">
        <v>677</v>
      </c>
      <c r="BO642" s="18">
        <v>1955</v>
      </c>
      <c r="BQ642" s="18">
        <v>52729</v>
      </c>
      <c r="BR642" s="18">
        <v>304200</v>
      </c>
      <c r="BS642" s="18">
        <v>4278</v>
      </c>
      <c r="BX642" s="18">
        <v>37982</v>
      </c>
      <c r="BY642" s="18">
        <v>842</v>
      </c>
      <c r="CA642" s="18">
        <v>53124</v>
      </c>
      <c r="CF642" s="18">
        <v>10911</v>
      </c>
      <c r="CM642" s="18">
        <v>4905</v>
      </c>
      <c r="CU642" s="18">
        <v>14950</v>
      </c>
      <c r="CY642" s="18">
        <v>12541</v>
      </c>
      <c r="DF642" s="18">
        <v>3207</v>
      </c>
      <c r="DJ642" s="18">
        <v>595</v>
      </c>
      <c r="DK642" s="18">
        <v>6395</v>
      </c>
      <c r="DL642" s="18">
        <v>2498</v>
      </c>
      <c r="DN642" s="18">
        <v>1152</v>
      </c>
      <c r="DQ642" s="18">
        <v>383</v>
      </c>
      <c r="DR642" s="18">
        <v>4405</v>
      </c>
      <c r="DS642" s="18">
        <v>9749</v>
      </c>
      <c r="DU642" s="18">
        <v>1217</v>
      </c>
      <c r="DW642" s="18">
        <v>5988</v>
      </c>
      <c r="DX642" s="18">
        <v>622</v>
      </c>
      <c r="EG642" s="18">
        <v>341</v>
      </c>
      <c r="EI642" s="18">
        <v>1052</v>
      </c>
      <c r="EO642" s="18">
        <v>5696</v>
      </c>
      <c r="EU642" s="18">
        <v>8957</v>
      </c>
      <c r="EX642" s="18">
        <v>362</v>
      </c>
      <c r="FA642" s="18">
        <v>3545</v>
      </c>
      <c r="FE642" s="18">
        <v>1246</v>
      </c>
      <c r="FF642" s="18">
        <v>100941</v>
      </c>
      <c r="FH642" s="18">
        <v>2918</v>
      </c>
    </row>
    <row r="643" spans="1:167">
      <c r="A643" s="18">
        <v>1916</v>
      </c>
      <c r="F643" s="18">
        <v>8226</v>
      </c>
      <c r="H643" s="18">
        <v>4955</v>
      </c>
      <c r="I643" s="18">
        <v>6825</v>
      </c>
      <c r="L643" s="18">
        <v>7762</v>
      </c>
      <c r="T643" s="18">
        <v>1986</v>
      </c>
      <c r="U643" s="18">
        <v>25197</v>
      </c>
      <c r="Y643" s="18">
        <v>8214</v>
      </c>
      <c r="Z643" s="18">
        <v>3883</v>
      </c>
      <c r="AA643" s="18">
        <v>3550</v>
      </c>
      <c r="AB643" s="18">
        <v>451753</v>
      </c>
      <c r="AG643" s="18">
        <v>5609</v>
      </c>
      <c r="AJ643" s="18">
        <v>400</v>
      </c>
      <c r="AL643" s="18">
        <v>2664</v>
      </c>
      <c r="AO643" s="18">
        <v>66076</v>
      </c>
      <c r="AQ643" s="18">
        <v>18</v>
      </c>
      <c r="AR643" s="18">
        <v>3092</v>
      </c>
      <c r="AU643" s="18">
        <v>1731</v>
      </c>
      <c r="AW643" s="18">
        <v>20673</v>
      </c>
      <c r="AZ643" s="18">
        <v>3105</v>
      </c>
      <c r="BA643" s="18">
        <v>39884</v>
      </c>
      <c r="BC643" s="18">
        <v>46514</v>
      </c>
      <c r="BJ643" s="18">
        <v>5541</v>
      </c>
      <c r="BK643" s="18">
        <v>1533</v>
      </c>
      <c r="BL643" s="18">
        <v>476</v>
      </c>
      <c r="BM643" s="18">
        <v>685</v>
      </c>
      <c r="BO643" s="18">
        <v>1988</v>
      </c>
      <c r="BQ643" s="18">
        <v>53290</v>
      </c>
      <c r="BR643" s="18">
        <v>304500</v>
      </c>
      <c r="BS643" s="18">
        <v>4273</v>
      </c>
      <c r="BX643" s="18">
        <v>38142</v>
      </c>
      <c r="BY643" s="18">
        <v>845</v>
      </c>
      <c r="CA643" s="18">
        <v>53815</v>
      </c>
      <c r="CF643" s="18">
        <v>11086</v>
      </c>
      <c r="CM643" s="18">
        <v>4971</v>
      </c>
      <c r="CU643" s="18">
        <v>14940</v>
      </c>
      <c r="CY643" s="18">
        <v>12650</v>
      </c>
      <c r="DF643" s="18">
        <v>3271</v>
      </c>
      <c r="DJ643" s="18">
        <v>604</v>
      </c>
      <c r="DK643" s="18">
        <v>6516</v>
      </c>
      <c r="DL643" s="18">
        <v>2522</v>
      </c>
      <c r="DN643" s="18">
        <v>1155</v>
      </c>
      <c r="DQ643" s="18">
        <v>402</v>
      </c>
      <c r="DR643" s="18">
        <v>4460</v>
      </c>
      <c r="DS643" s="18">
        <v>9937</v>
      </c>
      <c r="DU643" s="18">
        <v>1235</v>
      </c>
      <c r="DW643" s="18">
        <v>5996</v>
      </c>
      <c r="DX643" s="18">
        <v>637</v>
      </c>
      <c r="EG643" s="18">
        <v>351</v>
      </c>
      <c r="EI643" s="18">
        <v>1074</v>
      </c>
      <c r="EO643" s="18">
        <v>5735</v>
      </c>
      <c r="EU643" s="18">
        <v>9094</v>
      </c>
      <c r="EX643" s="18">
        <v>367</v>
      </c>
      <c r="FA643" s="18">
        <v>3569</v>
      </c>
      <c r="FE643" s="18">
        <v>1269</v>
      </c>
      <c r="FF643" s="18">
        <v>102364</v>
      </c>
      <c r="FH643" s="18">
        <v>2929</v>
      </c>
    </row>
    <row r="644" spans="1:167">
      <c r="A644" s="18">
        <v>1917</v>
      </c>
      <c r="F644" s="18">
        <v>8374</v>
      </c>
      <c r="H644" s="18">
        <v>4950</v>
      </c>
      <c r="I644" s="18">
        <v>6785</v>
      </c>
      <c r="L644" s="18">
        <v>7729</v>
      </c>
      <c r="T644" s="18">
        <v>2023</v>
      </c>
      <c r="U644" s="18">
        <v>25732</v>
      </c>
      <c r="Y644" s="18">
        <v>8277</v>
      </c>
      <c r="Z644" s="18">
        <v>3888</v>
      </c>
      <c r="AA644" s="18">
        <v>3592</v>
      </c>
      <c r="AB644" s="18">
        <v>456732</v>
      </c>
      <c r="AG644" s="18">
        <v>5754</v>
      </c>
      <c r="AJ644" s="18">
        <v>400</v>
      </c>
      <c r="AL644" s="18">
        <v>2746</v>
      </c>
      <c r="AO644" s="18">
        <v>65763</v>
      </c>
      <c r="AQ644" s="18">
        <v>18</v>
      </c>
      <c r="AR644" s="18">
        <v>3130</v>
      </c>
      <c r="AU644" s="18">
        <v>1746</v>
      </c>
      <c r="AW644" s="18">
        <v>20811</v>
      </c>
      <c r="AZ644" s="18">
        <v>3124</v>
      </c>
      <c r="BA644" s="18">
        <v>39288</v>
      </c>
      <c r="BC644" s="18">
        <v>46614</v>
      </c>
      <c r="BJ644" s="18">
        <v>5580</v>
      </c>
      <c r="BK644" s="18">
        <v>1549</v>
      </c>
      <c r="BL644" s="18">
        <v>496</v>
      </c>
      <c r="BM644" s="18">
        <v>694</v>
      </c>
      <c r="BO644" s="18">
        <v>2021</v>
      </c>
      <c r="BQ644" s="18">
        <v>53856</v>
      </c>
      <c r="BR644" s="18">
        <v>304800</v>
      </c>
      <c r="BS644" s="18">
        <v>4273</v>
      </c>
      <c r="BX644" s="18">
        <v>37981</v>
      </c>
      <c r="BY644" s="18">
        <v>847</v>
      </c>
      <c r="CA644" s="18">
        <v>54437</v>
      </c>
      <c r="CF644" s="18">
        <v>11263</v>
      </c>
      <c r="CM644" s="18">
        <v>5040</v>
      </c>
      <c r="CU644" s="18">
        <v>14930</v>
      </c>
      <c r="CY644" s="18">
        <v>12760</v>
      </c>
      <c r="DF644" s="18">
        <v>3337</v>
      </c>
      <c r="DJ644" s="18">
        <v>613</v>
      </c>
      <c r="DK644" s="18">
        <v>6654</v>
      </c>
      <c r="DL644" s="18">
        <v>2551</v>
      </c>
      <c r="DN644" s="18">
        <v>1152</v>
      </c>
      <c r="DQ644" s="18">
        <v>422</v>
      </c>
      <c r="DR644" s="18">
        <v>4517</v>
      </c>
      <c r="DS644" s="18">
        <v>10128</v>
      </c>
      <c r="DU644" s="18">
        <v>1254</v>
      </c>
      <c r="DW644" s="18">
        <v>6005</v>
      </c>
      <c r="DX644" s="18">
        <v>652</v>
      </c>
      <c r="EG644" s="18">
        <v>360</v>
      </c>
      <c r="EI644" s="18">
        <v>1098</v>
      </c>
      <c r="EO644" s="18">
        <v>5779</v>
      </c>
      <c r="EU644" s="18">
        <v>9232</v>
      </c>
      <c r="EX644" s="18">
        <v>373</v>
      </c>
      <c r="FA644" s="18">
        <v>3616</v>
      </c>
      <c r="FE644" s="18">
        <v>1292</v>
      </c>
      <c r="FF644" s="18">
        <v>103817</v>
      </c>
      <c r="FH644" s="18">
        <v>2944</v>
      </c>
    </row>
    <row r="645" spans="1:167">
      <c r="A645" s="18">
        <v>1918</v>
      </c>
      <c r="F645" s="18">
        <v>8518</v>
      </c>
      <c r="H645" s="18">
        <v>5032</v>
      </c>
      <c r="I645" s="18">
        <v>6727</v>
      </c>
      <c r="L645" s="18">
        <v>7660</v>
      </c>
      <c r="T645" s="18">
        <v>2060</v>
      </c>
      <c r="U645" s="18">
        <v>26277</v>
      </c>
      <c r="Y645" s="18">
        <v>8374</v>
      </c>
      <c r="Z645" s="18">
        <v>3880</v>
      </c>
      <c r="AA645" s="18">
        <v>3634</v>
      </c>
      <c r="AB645" s="18">
        <v>461766</v>
      </c>
      <c r="AG645" s="18">
        <v>5903</v>
      </c>
      <c r="AJ645" s="18">
        <v>410</v>
      </c>
      <c r="AL645" s="18">
        <v>2828</v>
      </c>
      <c r="AO645" s="18">
        <v>65237</v>
      </c>
      <c r="AQ645" s="18">
        <v>18</v>
      </c>
      <c r="AR645" s="18">
        <v>3165</v>
      </c>
      <c r="AU645" s="18">
        <v>1760</v>
      </c>
      <c r="AW645" s="18">
        <v>20950</v>
      </c>
      <c r="AZ645" s="18">
        <v>3125</v>
      </c>
      <c r="BA645" s="18">
        <v>38542</v>
      </c>
      <c r="BC645" s="18">
        <v>46575</v>
      </c>
      <c r="BJ645" s="18">
        <v>5620</v>
      </c>
      <c r="BK645" s="18">
        <v>1565</v>
      </c>
      <c r="BL645" s="18">
        <v>517</v>
      </c>
      <c r="BM645" s="18">
        <v>702</v>
      </c>
      <c r="BO645" s="18">
        <v>2055</v>
      </c>
      <c r="BQ645" s="18">
        <v>53910</v>
      </c>
      <c r="BR645" s="18">
        <v>305100</v>
      </c>
      <c r="BS645" s="18">
        <v>4280</v>
      </c>
      <c r="BX645" s="18">
        <v>37520</v>
      </c>
      <c r="BY645" s="18">
        <v>850</v>
      </c>
      <c r="CA645" s="18">
        <v>54886</v>
      </c>
      <c r="CF645" s="18">
        <v>11443</v>
      </c>
      <c r="CM645" s="18">
        <v>5109</v>
      </c>
      <c r="CU645" s="18">
        <v>14920</v>
      </c>
      <c r="CY645" s="18">
        <v>12871</v>
      </c>
      <c r="DF645" s="18">
        <v>3404</v>
      </c>
      <c r="DJ645" s="18">
        <v>622</v>
      </c>
      <c r="DK645" s="18">
        <v>6752</v>
      </c>
      <c r="DL645" s="18">
        <v>2578</v>
      </c>
      <c r="DN645" s="18">
        <v>1156</v>
      </c>
      <c r="DQ645" s="18">
        <v>442</v>
      </c>
      <c r="DR645" s="18">
        <v>4574</v>
      </c>
      <c r="DS645" s="18">
        <v>10323</v>
      </c>
      <c r="DU645" s="18">
        <v>1273</v>
      </c>
      <c r="DW645" s="18">
        <v>6013</v>
      </c>
      <c r="DX645" s="18">
        <v>667</v>
      </c>
      <c r="EG645" s="18">
        <v>370</v>
      </c>
      <c r="EI645" s="18">
        <v>1121</v>
      </c>
      <c r="EO645" s="18">
        <v>5807</v>
      </c>
      <c r="EU645" s="18">
        <v>9418</v>
      </c>
      <c r="EX645" s="18">
        <v>378</v>
      </c>
      <c r="FA645" s="18">
        <v>3638</v>
      </c>
      <c r="FE645" s="18">
        <v>1316</v>
      </c>
      <c r="FF645" s="18">
        <v>104958</v>
      </c>
      <c r="FH645" s="18">
        <v>2958</v>
      </c>
    </row>
    <row r="646" spans="1:167">
      <c r="A646" s="18">
        <v>1919</v>
      </c>
      <c r="F646" s="18">
        <v>8672</v>
      </c>
      <c r="H646" s="18">
        <v>5193</v>
      </c>
      <c r="I646" s="18">
        <v>6420</v>
      </c>
      <c r="L646" s="18">
        <v>7628</v>
      </c>
      <c r="T646" s="18">
        <v>2098</v>
      </c>
      <c r="U646" s="18">
        <v>26835</v>
      </c>
      <c r="Y646" s="18">
        <v>8548</v>
      </c>
      <c r="Z646" s="18">
        <v>3869</v>
      </c>
      <c r="AA646" s="18">
        <v>3678</v>
      </c>
      <c r="AB646" s="18">
        <v>466855</v>
      </c>
      <c r="AG646" s="18">
        <v>6056</v>
      </c>
      <c r="AJ646" s="18">
        <v>420</v>
      </c>
      <c r="AL646" s="18">
        <v>2912</v>
      </c>
      <c r="AO646" s="18">
        <v>60547</v>
      </c>
      <c r="AQ646" s="18">
        <v>19</v>
      </c>
      <c r="AR646" s="18">
        <v>3202</v>
      </c>
      <c r="AU646" s="18">
        <v>1774</v>
      </c>
      <c r="AW646" s="18">
        <v>21091</v>
      </c>
      <c r="AZ646" s="18">
        <v>3117</v>
      </c>
      <c r="BA646" s="18">
        <v>38700</v>
      </c>
      <c r="BC646" s="18">
        <v>46534</v>
      </c>
      <c r="BJ646" s="18">
        <v>5660</v>
      </c>
      <c r="BK646" s="18">
        <v>1581</v>
      </c>
      <c r="BL646" s="18">
        <v>539</v>
      </c>
      <c r="BM646" s="18">
        <v>711</v>
      </c>
      <c r="BO646" s="18">
        <v>2089</v>
      </c>
      <c r="BQ646" s="18">
        <v>54438</v>
      </c>
      <c r="BR646" s="18">
        <v>305300</v>
      </c>
      <c r="BS646" s="18">
        <v>4352</v>
      </c>
      <c r="BX646" s="18">
        <v>37250</v>
      </c>
      <c r="BY646" s="18">
        <v>852</v>
      </c>
      <c r="CA646" s="18">
        <v>55253</v>
      </c>
      <c r="CF646" s="18">
        <v>11627</v>
      </c>
      <c r="CM646" s="18">
        <v>5179</v>
      </c>
      <c r="CU646" s="18">
        <v>14910</v>
      </c>
      <c r="CY646" s="18">
        <v>12893</v>
      </c>
      <c r="DF646" s="18">
        <v>3473</v>
      </c>
      <c r="DJ646" s="18">
        <v>631</v>
      </c>
      <c r="DK646" s="18">
        <v>6805</v>
      </c>
      <c r="DL646" s="18">
        <v>2603</v>
      </c>
      <c r="DN646" s="18">
        <v>1195</v>
      </c>
      <c r="DQ646" s="18">
        <v>464</v>
      </c>
      <c r="DR646" s="18">
        <v>4631</v>
      </c>
      <c r="DS646" s="18">
        <v>10522</v>
      </c>
      <c r="DU646" s="18">
        <v>1292</v>
      </c>
      <c r="DW646" s="18">
        <v>6021</v>
      </c>
      <c r="DX646" s="18">
        <v>683</v>
      </c>
      <c r="EG646" s="18">
        <v>380</v>
      </c>
      <c r="EI646" s="18">
        <v>1145</v>
      </c>
      <c r="EO646" s="18">
        <v>5830</v>
      </c>
      <c r="EU646" s="18">
        <v>9608</v>
      </c>
      <c r="EX646" s="18">
        <v>383</v>
      </c>
      <c r="FA646" s="18">
        <v>3681</v>
      </c>
      <c r="FE646" s="18">
        <v>1341</v>
      </c>
      <c r="FF646" s="18">
        <v>105473</v>
      </c>
      <c r="FH646" s="18">
        <v>2973</v>
      </c>
    </row>
    <row r="647" spans="1:167">
      <c r="A647" s="18">
        <v>1920</v>
      </c>
      <c r="D647" s="18">
        <v>932</v>
      </c>
      <c r="F647" s="18">
        <v>8861</v>
      </c>
      <c r="H647" s="18">
        <v>5358</v>
      </c>
      <c r="I647" s="18">
        <v>6455</v>
      </c>
      <c r="L647" s="18">
        <v>7552</v>
      </c>
      <c r="P647" s="18">
        <v>5072</v>
      </c>
      <c r="T647" s="18">
        <v>2136</v>
      </c>
      <c r="U647" s="18">
        <v>27404</v>
      </c>
      <c r="Y647" s="18">
        <v>8798</v>
      </c>
      <c r="Z647" s="18">
        <v>3877</v>
      </c>
      <c r="AA647" s="18">
        <v>3723</v>
      </c>
      <c r="AB647" s="18">
        <v>472000</v>
      </c>
      <c r="AG647" s="18">
        <v>6213</v>
      </c>
      <c r="AJ647" s="18">
        <v>420</v>
      </c>
      <c r="AK647" s="18">
        <v>12979</v>
      </c>
      <c r="AL647" s="18">
        <v>2997</v>
      </c>
      <c r="AO647" s="18">
        <v>60894</v>
      </c>
      <c r="AQ647" s="18">
        <v>19</v>
      </c>
      <c r="AR647" s="18">
        <v>3242</v>
      </c>
      <c r="AU647" s="18">
        <v>1790</v>
      </c>
      <c r="AW647" s="18">
        <v>21232</v>
      </c>
      <c r="AZ647" s="18">
        <v>3133</v>
      </c>
      <c r="BA647" s="18">
        <v>39000</v>
      </c>
      <c r="BC647" s="18">
        <v>46821</v>
      </c>
      <c r="BJ647" s="18">
        <v>5700</v>
      </c>
      <c r="BK647" s="18">
        <v>1597</v>
      </c>
      <c r="BL647" s="18">
        <v>561</v>
      </c>
      <c r="BM647" s="18">
        <v>720</v>
      </c>
      <c r="BO647" s="18">
        <v>2124</v>
      </c>
      <c r="BP647" s="18">
        <v>7950</v>
      </c>
      <c r="BQ647" s="18">
        <v>54993</v>
      </c>
      <c r="BR647" s="18">
        <v>305600</v>
      </c>
      <c r="BS647" s="18">
        <v>4361</v>
      </c>
      <c r="BX647" s="18">
        <v>37398</v>
      </c>
      <c r="BY647" s="18">
        <v>855</v>
      </c>
      <c r="CA647" s="18">
        <v>55818</v>
      </c>
      <c r="CF647" s="18">
        <v>11804</v>
      </c>
      <c r="CM647" s="18">
        <v>5250</v>
      </c>
      <c r="CU647" s="18">
        <v>14900</v>
      </c>
      <c r="CY647" s="18">
        <v>13096</v>
      </c>
      <c r="DF647" s="18">
        <v>3545</v>
      </c>
      <c r="DJ647" s="18">
        <v>640</v>
      </c>
      <c r="DK647" s="18">
        <v>6848</v>
      </c>
      <c r="DL647" s="18">
        <v>2635</v>
      </c>
      <c r="DN647" s="18">
        <v>1241</v>
      </c>
      <c r="DQ647" s="18">
        <v>487</v>
      </c>
      <c r="DR647" s="18">
        <v>4690</v>
      </c>
      <c r="DS647" s="18">
        <v>10725</v>
      </c>
      <c r="DT647" s="18">
        <v>23968</v>
      </c>
      <c r="DU647" s="18">
        <v>1312</v>
      </c>
      <c r="DW647" s="18">
        <v>6029</v>
      </c>
      <c r="DX647" s="18">
        <v>699</v>
      </c>
      <c r="EA647" s="18">
        <v>12340</v>
      </c>
      <c r="EG647" s="18">
        <v>391</v>
      </c>
      <c r="EI647" s="18">
        <v>1170</v>
      </c>
      <c r="EL647" s="18">
        <v>154607</v>
      </c>
      <c r="EO647" s="18">
        <v>5876</v>
      </c>
      <c r="EU647" s="18">
        <v>9802</v>
      </c>
      <c r="EX647" s="18">
        <v>389</v>
      </c>
      <c r="FA647" s="18">
        <v>3721</v>
      </c>
      <c r="FE647" s="18">
        <v>1371</v>
      </c>
      <c r="FF647" s="18">
        <v>106881</v>
      </c>
      <c r="FH647" s="18">
        <v>2992</v>
      </c>
      <c r="FK647" s="18">
        <v>12422</v>
      </c>
    </row>
    <row r="648" spans="1:167">
      <c r="A648" s="18">
        <v>1921</v>
      </c>
      <c r="D648" s="18">
        <v>937</v>
      </c>
      <c r="F648" s="18">
        <v>9092</v>
      </c>
      <c r="H648" s="18">
        <v>5461</v>
      </c>
      <c r="I648" s="18">
        <v>6504</v>
      </c>
      <c r="L648" s="18">
        <v>7504</v>
      </c>
      <c r="P648" s="18">
        <v>5148</v>
      </c>
      <c r="T648" s="18">
        <v>2161</v>
      </c>
      <c r="U648" s="18">
        <v>27969</v>
      </c>
      <c r="Y648" s="18">
        <v>9028</v>
      </c>
      <c r="Z648" s="18">
        <v>3876</v>
      </c>
      <c r="AA648" s="18">
        <v>3769</v>
      </c>
      <c r="AB648" s="18">
        <v>473673</v>
      </c>
      <c r="AG648" s="18">
        <v>6374</v>
      </c>
      <c r="AJ648" s="18">
        <v>430</v>
      </c>
      <c r="AK648" s="18">
        <v>13008</v>
      </c>
      <c r="AL648" s="18">
        <v>3083</v>
      </c>
      <c r="AO648" s="18">
        <v>61573</v>
      </c>
      <c r="AQ648" s="18">
        <v>20</v>
      </c>
      <c r="AR648" s="18">
        <v>3285</v>
      </c>
      <c r="AU648" s="18">
        <v>1805</v>
      </c>
      <c r="AW648" s="18">
        <v>21411</v>
      </c>
      <c r="AZ648" s="18">
        <v>3170</v>
      </c>
      <c r="BA648" s="18">
        <v>39240</v>
      </c>
      <c r="BC648" s="18">
        <v>44072</v>
      </c>
      <c r="BJ648" s="18">
        <v>5837</v>
      </c>
      <c r="BK648" s="18">
        <v>1614</v>
      </c>
      <c r="BL648" s="18">
        <v>541</v>
      </c>
      <c r="BM648" s="18">
        <v>740</v>
      </c>
      <c r="BO648" s="18">
        <v>2152</v>
      </c>
      <c r="BP648" s="18">
        <v>8029</v>
      </c>
      <c r="BQ648" s="18">
        <v>55601</v>
      </c>
      <c r="BR648" s="18">
        <v>307300</v>
      </c>
      <c r="BS648" s="18">
        <v>3096</v>
      </c>
      <c r="BX648" s="18">
        <v>37691</v>
      </c>
      <c r="BY648" s="18">
        <v>860</v>
      </c>
      <c r="CA648" s="18">
        <v>56490</v>
      </c>
      <c r="CF648" s="18">
        <v>12040</v>
      </c>
      <c r="CM648" s="18">
        <v>5304</v>
      </c>
      <c r="CU648" s="18">
        <v>14895</v>
      </c>
      <c r="CY648" s="18">
        <v>13212</v>
      </c>
      <c r="DF648" s="18">
        <v>3618</v>
      </c>
      <c r="DJ648" s="18">
        <v>640</v>
      </c>
      <c r="DK648" s="18">
        <v>6921</v>
      </c>
      <c r="DL648" s="18">
        <v>2668</v>
      </c>
      <c r="DN648" s="18">
        <v>1275</v>
      </c>
      <c r="DQ648" s="18">
        <v>489</v>
      </c>
      <c r="DR648" s="18">
        <v>4764</v>
      </c>
      <c r="DS648" s="18">
        <v>10932</v>
      </c>
      <c r="DT648" s="18">
        <v>24330</v>
      </c>
      <c r="DU648" s="18">
        <v>1336</v>
      </c>
      <c r="DW648" s="18">
        <v>6071</v>
      </c>
      <c r="DX648" s="18">
        <v>715</v>
      </c>
      <c r="EA648" s="18">
        <v>12479</v>
      </c>
      <c r="EG648" s="18">
        <v>418</v>
      </c>
      <c r="EI648" s="18">
        <v>1190</v>
      </c>
      <c r="EL648" s="18">
        <v>152836</v>
      </c>
      <c r="EO648" s="18">
        <v>5929</v>
      </c>
      <c r="EU648" s="18">
        <v>10000</v>
      </c>
      <c r="EX648" s="18">
        <v>367</v>
      </c>
      <c r="FA648" s="18">
        <v>3786</v>
      </c>
      <c r="FE648" s="18">
        <v>1402</v>
      </c>
      <c r="FF648" s="18">
        <v>108964</v>
      </c>
      <c r="FH648" s="18">
        <v>3008</v>
      </c>
      <c r="FK648" s="18">
        <v>12607</v>
      </c>
    </row>
    <row r="649" spans="1:167">
      <c r="A649" s="18">
        <v>1922</v>
      </c>
      <c r="D649" s="18">
        <v>942</v>
      </c>
      <c r="F649" s="18">
        <v>9368</v>
      </c>
      <c r="H649" s="18">
        <v>5574</v>
      </c>
      <c r="I649" s="18">
        <v>6528</v>
      </c>
      <c r="L649" s="18">
        <v>7571</v>
      </c>
      <c r="P649" s="18">
        <v>5255</v>
      </c>
      <c r="T649" s="18">
        <v>2186</v>
      </c>
      <c r="U649" s="18">
        <v>28542</v>
      </c>
      <c r="Y649" s="18">
        <v>9159</v>
      </c>
      <c r="Z649" s="18">
        <v>3874</v>
      </c>
      <c r="AA649" s="18">
        <v>3817</v>
      </c>
      <c r="AB649" s="18">
        <v>475352</v>
      </c>
      <c r="AG649" s="18">
        <v>6539</v>
      </c>
      <c r="AJ649" s="18">
        <v>430</v>
      </c>
      <c r="AK649" s="18">
        <v>13159</v>
      </c>
      <c r="AL649" s="18">
        <v>3170</v>
      </c>
      <c r="AO649" s="18">
        <v>61900</v>
      </c>
      <c r="AQ649" s="18">
        <v>21</v>
      </c>
      <c r="AR649" s="18">
        <v>3322</v>
      </c>
      <c r="AU649" s="18">
        <v>1820</v>
      </c>
      <c r="AW649" s="18">
        <v>21628</v>
      </c>
      <c r="AZ649" s="18">
        <v>3210</v>
      </c>
      <c r="BA649" s="18">
        <v>39420</v>
      </c>
      <c r="BC649" s="18">
        <v>44372</v>
      </c>
      <c r="BJ649" s="18">
        <v>5890</v>
      </c>
      <c r="BK649" s="18">
        <v>1631</v>
      </c>
      <c r="BL649" s="18">
        <v>553</v>
      </c>
      <c r="BM649" s="18">
        <v>770</v>
      </c>
      <c r="BO649" s="18">
        <v>2181</v>
      </c>
      <c r="BP649" s="18">
        <v>8103</v>
      </c>
      <c r="BQ649" s="18">
        <v>56220</v>
      </c>
      <c r="BR649" s="18">
        <v>310400</v>
      </c>
      <c r="BS649" s="18">
        <v>3002</v>
      </c>
      <c r="BX649" s="18">
        <v>38086</v>
      </c>
      <c r="BY649" s="18">
        <v>879</v>
      </c>
      <c r="CA649" s="18">
        <v>57209</v>
      </c>
      <c r="CF649" s="18">
        <v>12281</v>
      </c>
      <c r="CM649" s="18">
        <v>5367</v>
      </c>
      <c r="CU649" s="18">
        <v>15129</v>
      </c>
      <c r="CY649" s="18">
        <v>13351</v>
      </c>
      <c r="DF649" s="18">
        <v>3698</v>
      </c>
      <c r="DJ649" s="18">
        <v>650</v>
      </c>
      <c r="DK649" s="18">
        <v>7032</v>
      </c>
      <c r="DL649" s="18">
        <v>2695</v>
      </c>
      <c r="DN649" s="18">
        <v>1304</v>
      </c>
      <c r="DQ649" s="18">
        <v>491</v>
      </c>
      <c r="DR649" s="18">
        <v>4838</v>
      </c>
      <c r="DS649" s="18">
        <v>11143</v>
      </c>
      <c r="DT649" s="18">
        <v>24935</v>
      </c>
      <c r="DU649" s="18">
        <v>1359</v>
      </c>
      <c r="DW649" s="18">
        <v>6146</v>
      </c>
      <c r="DX649" s="18">
        <v>732</v>
      </c>
      <c r="EA649" s="18">
        <v>12666</v>
      </c>
      <c r="EG649" s="18">
        <v>436</v>
      </c>
      <c r="EI649" s="18">
        <v>1220</v>
      </c>
      <c r="EL649" s="18">
        <v>152403</v>
      </c>
      <c r="EO649" s="18">
        <v>5971</v>
      </c>
      <c r="EU649" s="18">
        <v>10202</v>
      </c>
      <c r="EX649" s="18">
        <v>371</v>
      </c>
      <c r="FA649" s="18">
        <v>3844</v>
      </c>
      <c r="FE649" s="18">
        <v>1433</v>
      </c>
      <c r="FF649" s="18">
        <v>110484</v>
      </c>
      <c r="FH649" s="18">
        <v>3025</v>
      </c>
      <c r="FK649" s="18">
        <v>12796</v>
      </c>
    </row>
    <row r="650" spans="1:167">
      <c r="A650" s="18">
        <v>1923</v>
      </c>
      <c r="D650" s="18">
        <v>947</v>
      </c>
      <c r="F650" s="18">
        <v>9707</v>
      </c>
      <c r="H650" s="18">
        <v>5697</v>
      </c>
      <c r="I650" s="18">
        <v>6543</v>
      </c>
      <c r="L650" s="18">
        <v>7635</v>
      </c>
      <c r="P650" s="18">
        <v>5365</v>
      </c>
      <c r="T650" s="18">
        <v>2212</v>
      </c>
      <c r="U650" s="18">
        <v>29126</v>
      </c>
      <c r="Y650" s="18">
        <v>9256</v>
      </c>
      <c r="Z650" s="18">
        <v>3883</v>
      </c>
      <c r="AA650" s="18">
        <v>3866</v>
      </c>
      <c r="AB650" s="18">
        <v>477037</v>
      </c>
      <c r="AG650" s="18">
        <v>6709</v>
      </c>
      <c r="AJ650" s="18">
        <v>440</v>
      </c>
      <c r="AK650" s="18">
        <v>13293</v>
      </c>
      <c r="AL650" s="18">
        <v>3257</v>
      </c>
      <c r="AO650" s="18">
        <v>62307</v>
      </c>
      <c r="AQ650" s="18">
        <v>21</v>
      </c>
      <c r="AR650" s="18">
        <v>3356</v>
      </c>
      <c r="AU650" s="18">
        <v>1835</v>
      </c>
      <c r="AW650" s="18">
        <v>21847</v>
      </c>
      <c r="AZ650" s="18">
        <v>3243</v>
      </c>
      <c r="BA650" s="18">
        <v>39880</v>
      </c>
      <c r="BC650" s="18">
        <v>44596</v>
      </c>
      <c r="BJ650" s="18">
        <v>6010</v>
      </c>
      <c r="BK650" s="18">
        <v>1648</v>
      </c>
      <c r="BL650" s="18">
        <v>579</v>
      </c>
      <c r="BM650" s="18">
        <v>800</v>
      </c>
      <c r="BO650" s="18">
        <v>2209</v>
      </c>
      <c r="BP650" s="18">
        <v>8173</v>
      </c>
      <c r="BQ650" s="18">
        <v>56847</v>
      </c>
      <c r="BR650" s="18">
        <v>313600</v>
      </c>
      <c r="BS650" s="18">
        <v>3014</v>
      </c>
      <c r="BX650" s="18">
        <v>38460</v>
      </c>
      <c r="BY650" s="18">
        <v>891</v>
      </c>
      <c r="CA650" s="18">
        <v>57937</v>
      </c>
      <c r="CF650" s="18">
        <v>12526</v>
      </c>
      <c r="CM650" s="18">
        <v>5426</v>
      </c>
      <c r="CU650" s="18">
        <v>15367</v>
      </c>
      <c r="CY650" s="18">
        <v>13491</v>
      </c>
      <c r="DF650" s="18">
        <v>3779</v>
      </c>
      <c r="DJ650" s="18">
        <v>650</v>
      </c>
      <c r="DK650" s="18">
        <v>7150</v>
      </c>
      <c r="DL650" s="18">
        <v>2713</v>
      </c>
      <c r="DN650" s="18">
        <v>1326</v>
      </c>
      <c r="DQ650" s="18">
        <v>493</v>
      </c>
      <c r="DR650" s="18">
        <v>4914</v>
      </c>
      <c r="DS650" s="18">
        <v>11358</v>
      </c>
      <c r="DT650" s="18">
        <v>25569</v>
      </c>
      <c r="DU650" s="18">
        <v>1383</v>
      </c>
      <c r="DW650" s="18">
        <v>6223</v>
      </c>
      <c r="DX650" s="18">
        <v>749</v>
      </c>
      <c r="EA650" s="18">
        <v>12843</v>
      </c>
      <c r="EG650" s="18">
        <v>458</v>
      </c>
      <c r="EI650" s="18">
        <v>1240</v>
      </c>
      <c r="EL650" s="18">
        <v>153055</v>
      </c>
      <c r="EO650" s="18">
        <v>5997</v>
      </c>
      <c r="EU650" s="18">
        <v>10435</v>
      </c>
      <c r="EX650" s="18">
        <v>376</v>
      </c>
      <c r="EZ650" s="18">
        <v>13877</v>
      </c>
      <c r="FA650" s="18">
        <v>3904</v>
      </c>
      <c r="FE650" s="18">
        <v>1465</v>
      </c>
      <c r="FF650" s="18">
        <v>112387</v>
      </c>
      <c r="FH650" s="18">
        <v>3049</v>
      </c>
      <c r="FK650" s="18">
        <v>12987</v>
      </c>
    </row>
    <row r="651" spans="1:167">
      <c r="A651" s="18">
        <v>1924</v>
      </c>
      <c r="D651" s="18">
        <v>952</v>
      </c>
      <c r="F651" s="18">
        <v>10054</v>
      </c>
      <c r="H651" s="18">
        <v>5819</v>
      </c>
      <c r="I651" s="18">
        <v>6562</v>
      </c>
      <c r="L651" s="18">
        <v>7707</v>
      </c>
      <c r="P651" s="18">
        <v>5476</v>
      </c>
      <c r="T651" s="18">
        <v>2237</v>
      </c>
      <c r="U651" s="18">
        <v>29723</v>
      </c>
      <c r="Y651" s="18">
        <v>9394</v>
      </c>
      <c r="Z651" s="18">
        <v>3896</v>
      </c>
      <c r="AA651" s="18">
        <v>3917</v>
      </c>
      <c r="AB651" s="18">
        <v>478728</v>
      </c>
      <c r="AG651" s="18">
        <v>6882</v>
      </c>
      <c r="AJ651" s="18">
        <v>450</v>
      </c>
      <c r="AK651" s="18">
        <v>13413</v>
      </c>
      <c r="AL651" s="18">
        <v>3345</v>
      </c>
      <c r="AO651" s="18">
        <v>62697</v>
      </c>
      <c r="AQ651" s="18">
        <v>22</v>
      </c>
      <c r="AR651" s="18">
        <v>3389</v>
      </c>
      <c r="AU651" s="18">
        <v>1850</v>
      </c>
      <c r="AW651" s="18">
        <v>22069</v>
      </c>
      <c r="AZ651" s="18">
        <v>3272</v>
      </c>
      <c r="BA651" s="18">
        <v>40310</v>
      </c>
      <c r="BC651" s="18">
        <v>44915</v>
      </c>
      <c r="BJ651" s="18">
        <v>6000</v>
      </c>
      <c r="BK651" s="18">
        <v>1665</v>
      </c>
      <c r="BL651" s="18">
        <v>603</v>
      </c>
      <c r="BM651" s="18">
        <v>820</v>
      </c>
      <c r="BO651" s="18">
        <v>2239</v>
      </c>
      <c r="BP651" s="18">
        <v>8232</v>
      </c>
      <c r="BQ651" s="18">
        <v>57486</v>
      </c>
      <c r="BR651" s="18">
        <v>316700</v>
      </c>
      <c r="BS651" s="18">
        <v>3005</v>
      </c>
      <c r="BX651" s="18">
        <v>38810</v>
      </c>
      <c r="BY651" s="18">
        <v>900</v>
      </c>
      <c r="CA651" s="18">
        <v>58686</v>
      </c>
      <c r="CF651" s="18">
        <v>12777</v>
      </c>
      <c r="CM651" s="18">
        <v>5452</v>
      </c>
      <c r="CU651" s="18">
        <v>15609</v>
      </c>
      <c r="CY651" s="18">
        <v>13633</v>
      </c>
      <c r="DF651" s="18">
        <v>3863</v>
      </c>
      <c r="DJ651" s="18">
        <v>660</v>
      </c>
      <c r="DK651" s="18">
        <v>7264</v>
      </c>
      <c r="DL651" s="18">
        <v>2729</v>
      </c>
      <c r="DN651" s="18">
        <v>1350</v>
      </c>
      <c r="DQ651" s="18">
        <v>495</v>
      </c>
      <c r="DR651" s="18">
        <v>4992</v>
      </c>
      <c r="DS651" s="18">
        <v>11577</v>
      </c>
      <c r="DT651" s="18">
        <v>25992</v>
      </c>
      <c r="DU651" s="18">
        <v>1407</v>
      </c>
      <c r="DW651" s="18">
        <v>6300</v>
      </c>
      <c r="DX651" s="18">
        <v>767</v>
      </c>
      <c r="EA651" s="18">
        <v>13020</v>
      </c>
      <c r="EG651" s="18">
        <v>469</v>
      </c>
      <c r="EI651" s="18">
        <v>1270</v>
      </c>
      <c r="EL651" s="18">
        <v>155581</v>
      </c>
      <c r="EO651" s="18">
        <v>6021</v>
      </c>
      <c r="EU651" s="18">
        <v>10673</v>
      </c>
      <c r="EX651" s="18">
        <v>379</v>
      </c>
      <c r="EZ651" s="18">
        <v>13968</v>
      </c>
      <c r="FA651" s="18">
        <v>3959</v>
      </c>
      <c r="FE651" s="18">
        <v>1498</v>
      </c>
      <c r="FF651" s="18">
        <v>114558</v>
      </c>
      <c r="FH651" s="18">
        <v>3077</v>
      </c>
      <c r="FK651" s="18">
        <v>13180</v>
      </c>
    </row>
    <row r="652" spans="1:167">
      <c r="A652" s="18">
        <v>1925</v>
      </c>
      <c r="D652" s="18">
        <v>956</v>
      </c>
      <c r="F652" s="18">
        <v>10358</v>
      </c>
      <c r="H652" s="18">
        <v>5943</v>
      </c>
      <c r="I652" s="18">
        <v>6582</v>
      </c>
      <c r="L652" s="18">
        <v>7779</v>
      </c>
      <c r="P652" s="18">
        <v>5590</v>
      </c>
      <c r="T652" s="18">
        <v>2263</v>
      </c>
      <c r="U652" s="18">
        <v>30332</v>
      </c>
      <c r="Y652" s="18">
        <v>9549</v>
      </c>
      <c r="Z652" s="18">
        <v>3910</v>
      </c>
      <c r="AA652" s="18">
        <v>3970</v>
      </c>
      <c r="AB652" s="18">
        <v>480425</v>
      </c>
      <c r="AG652" s="18">
        <v>7061</v>
      </c>
      <c r="AJ652" s="18">
        <v>460</v>
      </c>
      <c r="AK652" s="18">
        <v>13537</v>
      </c>
      <c r="AL652" s="18">
        <v>3432</v>
      </c>
      <c r="AO652" s="18">
        <v>63166</v>
      </c>
      <c r="AQ652" s="18">
        <v>23</v>
      </c>
      <c r="AR652" s="18">
        <v>3425</v>
      </c>
      <c r="AU652" s="18">
        <v>1865</v>
      </c>
      <c r="AW652" s="18">
        <v>22292</v>
      </c>
      <c r="AZ652" s="18">
        <v>3304</v>
      </c>
      <c r="BA652" s="18">
        <v>40610</v>
      </c>
      <c r="BC652" s="18">
        <v>45059</v>
      </c>
      <c r="BJ652" s="18">
        <v>5958</v>
      </c>
      <c r="BK652" s="18">
        <v>1682</v>
      </c>
      <c r="BL652" s="18">
        <v>628</v>
      </c>
      <c r="BM652" s="18">
        <v>850</v>
      </c>
      <c r="BO652" s="18">
        <v>2268</v>
      </c>
      <c r="BP652" s="18">
        <v>8299</v>
      </c>
      <c r="BQ652" s="18">
        <v>58135</v>
      </c>
      <c r="BR652" s="18">
        <v>319900</v>
      </c>
      <c r="BS652" s="18">
        <v>2985</v>
      </c>
      <c r="BX652" s="18">
        <v>39165</v>
      </c>
      <c r="BY652" s="18">
        <v>910</v>
      </c>
      <c r="CA652" s="18">
        <v>59522</v>
      </c>
      <c r="CF652" s="18">
        <v>13005</v>
      </c>
      <c r="CM652" s="18">
        <v>5505</v>
      </c>
      <c r="CU652" s="18">
        <v>15854</v>
      </c>
      <c r="CY652" s="18">
        <v>13776</v>
      </c>
      <c r="DF652" s="18">
        <v>3949</v>
      </c>
      <c r="DJ652" s="18">
        <v>660</v>
      </c>
      <c r="DK652" s="18">
        <v>7366</v>
      </c>
      <c r="DL652" s="18">
        <v>2747</v>
      </c>
      <c r="DN652" s="18">
        <v>1382</v>
      </c>
      <c r="DQ652" s="18">
        <v>497</v>
      </c>
      <c r="DR652" s="18">
        <v>5070</v>
      </c>
      <c r="DS652" s="18">
        <v>11800</v>
      </c>
      <c r="DT652" s="18">
        <v>26425</v>
      </c>
      <c r="DU652" s="18">
        <v>1431</v>
      </c>
      <c r="DW652" s="18">
        <v>6378</v>
      </c>
      <c r="DX652" s="18">
        <v>785</v>
      </c>
      <c r="EA652" s="18">
        <v>13209</v>
      </c>
      <c r="EG652" s="18">
        <v>492</v>
      </c>
      <c r="EI652" s="18">
        <v>1300</v>
      </c>
      <c r="EL652" s="18">
        <v>158983</v>
      </c>
      <c r="EO652" s="18">
        <v>6045</v>
      </c>
      <c r="EU652" s="18">
        <v>10916</v>
      </c>
      <c r="EX652" s="18">
        <v>382</v>
      </c>
      <c r="EZ652" s="18">
        <v>14059</v>
      </c>
      <c r="FA652" s="18">
        <v>4048</v>
      </c>
      <c r="FE652" s="18">
        <v>1534</v>
      </c>
      <c r="FF652" s="18">
        <v>116284</v>
      </c>
      <c r="FH652" s="18">
        <v>3114</v>
      </c>
      <c r="FK652" s="18">
        <v>13378</v>
      </c>
    </row>
    <row r="653" spans="1:167">
      <c r="A653" s="18">
        <v>1926</v>
      </c>
      <c r="D653" s="18">
        <v>962</v>
      </c>
      <c r="F653" s="18">
        <v>10652</v>
      </c>
      <c r="H653" s="18">
        <v>6064</v>
      </c>
      <c r="I653" s="18">
        <v>6603</v>
      </c>
      <c r="L653" s="18">
        <v>7844</v>
      </c>
      <c r="P653" s="18">
        <v>5705</v>
      </c>
      <c r="T653" s="18">
        <v>2289</v>
      </c>
      <c r="U653" s="18">
        <v>30953</v>
      </c>
      <c r="Y653" s="18">
        <v>9713</v>
      </c>
      <c r="Z653" s="18">
        <v>3932</v>
      </c>
      <c r="AA653" s="18">
        <v>4025</v>
      </c>
      <c r="AB653" s="18">
        <v>482128</v>
      </c>
      <c r="AG653" s="18">
        <v>7243</v>
      </c>
      <c r="AJ653" s="18">
        <v>470</v>
      </c>
      <c r="AK653" s="18">
        <v>13644</v>
      </c>
      <c r="AL653" s="18">
        <v>3519</v>
      </c>
      <c r="AO653" s="18">
        <v>63630</v>
      </c>
      <c r="AQ653" s="18">
        <v>24</v>
      </c>
      <c r="AR653" s="18">
        <v>3452</v>
      </c>
      <c r="AU653" s="18">
        <v>1881</v>
      </c>
      <c r="AW653" s="18">
        <v>22518</v>
      </c>
      <c r="AZ653" s="18">
        <v>3339</v>
      </c>
      <c r="BA653" s="18">
        <v>40870</v>
      </c>
      <c r="BC653" s="18">
        <v>45232</v>
      </c>
      <c r="BJ653" s="18">
        <v>6042</v>
      </c>
      <c r="BK653" s="18">
        <v>1699</v>
      </c>
      <c r="BL653" s="18">
        <v>615</v>
      </c>
      <c r="BM653" s="18">
        <v>880</v>
      </c>
      <c r="BO653" s="18">
        <v>2298</v>
      </c>
      <c r="BP653" s="18">
        <v>8383</v>
      </c>
      <c r="BQ653" s="18">
        <v>58807</v>
      </c>
      <c r="BR653" s="18">
        <v>323200</v>
      </c>
      <c r="BS653" s="18">
        <v>2971</v>
      </c>
      <c r="BX653" s="18">
        <v>39502</v>
      </c>
      <c r="BY653" s="18">
        <v>930</v>
      </c>
      <c r="CA653" s="18">
        <v>60490</v>
      </c>
      <c r="CF653" s="18">
        <v>13179</v>
      </c>
      <c r="CM653" s="18">
        <v>5545</v>
      </c>
      <c r="CU653" s="18">
        <v>16103</v>
      </c>
      <c r="CY653" s="18">
        <v>13921</v>
      </c>
      <c r="DF653" s="18">
        <v>4038</v>
      </c>
      <c r="DJ653" s="18">
        <v>670</v>
      </c>
      <c r="DK653" s="18">
        <v>7471</v>
      </c>
      <c r="DL653" s="18">
        <v>2763</v>
      </c>
      <c r="DN653" s="18">
        <v>1412</v>
      </c>
      <c r="DQ653" s="18">
        <v>499</v>
      </c>
      <c r="DR653" s="18">
        <v>5150</v>
      </c>
      <c r="DS653" s="18">
        <v>12026</v>
      </c>
      <c r="DT653" s="18">
        <v>26815</v>
      </c>
      <c r="DU653" s="18">
        <v>1455</v>
      </c>
      <c r="DW653" s="18">
        <v>6457</v>
      </c>
      <c r="DX653" s="18">
        <v>803</v>
      </c>
      <c r="EA653" s="18">
        <v>13399</v>
      </c>
      <c r="EG653" s="18">
        <v>511</v>
      </c>
      <c r="EI653" s="18">
        <v>1330</v>
      </c>
      <c r="EL653" s="18">
        <v>162621</v>
      </c>
      <c r="EO653" s="18">
        <v>6064</v>
      </c>
      <c r="EU653" s="18">
        <v>11165</v>
      </c>
      <c r="EX653" s="18">
        <v>385</v>
      </c>
      <c r="EZ653" s="18">
        <v>14151</v>
      </c>
      <c r="FA653" s="18">
        <v>4140</v>
      </c>
      <c r="FE653" s="18">
        <v>1571</v>
      </c>
      <c r="FF653" s="18">
        <v>117857</v>
      </c>
      <c r="FH653" s="18">
        <v>3152</v>
      </c>
      <c r="FK653" s="18">
        <v>13578</v>
      </c>
    </row>
    <row r="654" spans="1:167">
      <c r="A654" s="18">
        <v>1927</v>
      </c>
      <c r="D654" s="18">
        <v>967</v>
      </c>
      <c r="F654" s="18">
        <v>10965</v>
      </c>
      <c r="H654" s="18">
        <v>6188</v>
      </c>
      <c r="I654" s="18">
        <v>6623</v>
      </c>
      <c r="L654" s="18">
        <v>7904</v>
      </c>
      <c r="P654" s="18">
        <v>5798</v>
      </c>
      <c r="T654" s="18">
        <v>2316</v>
      </c>
      <c r="U654" s="18">
        <v>31587</v>
      </c>
      <c r="Y654" s="18">
        <v>9905</v>
      </c>
      <c r="Z654" s="18">
        <v>3956</v>
      </c>
      <c r="AA654" s="18">
        <v>4081</v>
      </c>
      <c r="AB654" s="18">
        <v>483837</v>
      </c>
      <c r="AG654" s="18">
        <v>7431</v>
      </c>
      <c r="AJ654" s="18">
        <v>470</v>
      </c>
      <c r="AK654" s="18">
        <v>13728</v>
      </c>
      <c r="AL654" s="18">
        <v>3606</v>
      </c>
      <c r="AO654" s="18">
        <v>64023</v>
      </c>
      <c r="AQ654" s="18">
        <v>25</v>
      </c>
      <c r="AR654" s="18">
        <v>3475</v>
      </c>
      <c r="AU654" s="18">
        <v>1896</v>
      </c>
      <c r="AW654" s="18">
        <v>22747</v>
      </c>
      <c r="AZ654" s="18">
        <v>3368</v>
      </c>
      <c r="BA654" s="18">
        <v>40940</v>
      </c>
      <c r="BC654" s="18">
        <v>45389</v>
      </c>
      <c r="BJ654" s="18">
        <v>6127</v>
      </c>
      <c r="BK654" s="18">
        <v>1717</v>
      </c>
      <c r="BL654" s="18">
        <v>628</v>
      </c>
      <c r="BM654" s="18">
        <v>890</v>
      </c>
      <c r="BO654" s="18">
        <v>2328</v>
      </c>
      <c r="BP654" s="18">
        <v>8454</v>
      </c>
      <c r="BQ654" s="18">
        <v>59501</v>
      </c>
      <c r="BR654" s="18">
        <v>326400</v>
      </c>
      <c r="BS654" s="18">
        <v>2957</v>
      </c>
      <c r="BX654" s="18">
        <v>39848</v>
      </c>
      <c r="BY654" s="18">
        <v>946</v>
      </c>
      <c r="CA654" s="18">
        <v>61430</v>
      </c>
      <c r="CF654" s="18">
        <v>13356</v>
      </c>
      <c r="CM654" s="18">
        <v>5591</v>
      </c>
      <c r="CU654" s="18">
        <v>16356</v>
      </c>
      <c r="CY654" s="18">
        <v>14067</v>
      </c>
      <c r="DF654" s="18">
        <v>4128</v>
      </c>
      <c r="DJ654" s="18">
        <v>670</v>
      </c>
      <c r="DK654" s="18">
        <v>7576</v>
      </c>
      <c r="DL654" s="18">
        <v>2775</v>
      </c>
      <c r="DN654" s="18">
        <v>1437</v>
      </c>
      <c r="DQ654" s="18">
        <v>502</v>
      </c>
      <c r="DR654" s="18">
        <v>5230</v>
      </c>
      <c r="DS654" s="18">
        <v>12305</v>
      </c>
      <c r="DT654" s="18">
        <v>27148</v>
      </c>
      <c r="DU654" s="18">
        <v>1478</v>
      </c>
      <c r="DW654" s="18">
        <v>6538</v>
      </c>
      <c r="DX654" s="18">
        <v>822</v>
      </c>
      <c r="EA654" s="18">
        <v>13574</v>
      </c>
      <c r="EG654" s="18">
        <v>532</v>
      </c>
      <c r="EI654" s="18">
        <v>1350</v>
      </c>
      <c r="EL654" s="18">
        <v>166117</v>
      </c>
      <c r="EO654" s="18">
        <v>6081</v>
      </c>
      <c r="EU654" s="18">
        <v>11419</v>
      </c>
      <c r="EX654" s="18">
        <v>388</v>
      </c>
      <c r="EZ654" s="18">
        <v>14250</v>
      </c>
      <c r="FA654" s="18">
        <v>4232</v>
      </c>
      <c r="FE654" s="18">
        <v>1608</v>
      </c>
      <c r="FF654" s="18">
        <v>119502</v>
      </c>
      <c r="FH654" s="18">
        <v>3185</v>
      </c>
      <c r="FK654" s="18">
        <v>13780</v>
      </c>
    </row>
    <row r="655" spans="1:167">
      <c r="A655" s="18">
        <v>1928</v>
      </c>
      <c r="D655" s="18">
        <v>972</v>
      </c>
      <c r="F655" s="18">
        <v>11282</v>
      </c>
      <c r="H655" s="18">
        <v>6304</v>
      </c>
      <c r="I655" s="18">
        <v>6643</v>
      </c>
      <c r="L655" s="18">
        <v>7968</v>
      </c>
      <c r="P655" s="18">
        <v>5873</v>
      </c>
      <c r="T655" s="18">
        <v>2343</v>
      </c>
      <c r="U655" s="18">
        <v>32234</v>
      </c>
      <c r="Y655" s="18">
        <v>10107</v>
      </c>
      <c r="Z655" s="18">
        <v>3988</v>
      </c>
      <c r="AA655" s="18">
        <v>4140</v>
      </c>
      <c r="AB655" s="18">
        <v>485552</v>
      </c>
      <c r="AG655" s="18">
        <v>7624</v>
      </c>
      <c r="AJ655" s="18">
        <v>480</v>
      </c>
      <c r="AK655" s="18">
        <v>13807</v>
      </c>
      <c r="AL655" s="18">
        <v>3693</v>
      </c>
      <c r="AO655" s="18">
        <v>64393</v>
      </c>
      <c r="AQ655" s="18">
        <v>26</v>
      </c>
      <c r="AR655" s="18">
        <v>3497</v>
      </c>
      <c r="AU655" s="18">
        <v>1912</v>
      </c>
      <c r="AW655" s="18">
        <v>22977</v>
      </c>
      <c r="AZ655" s="18">
        <v>3396</v>
      </c>
      <c r="BA655" s="18">
        <v>41050</v>
      </c>
      <c r="BC655" s="18">
        <v>45578</v>
      </c>
      <c r="BJ655" s="18">
        <v>6205</v>
      </c>
      <c r="BK655" s="18">
        <v>1735</v>
      </c>
      <c r="BL655" s="18">
        <v>652</v>
      </c>
      <c r="BM655" s="18">
        <v>910</v>
      </c>
      <c r="BO655" s="18">
        <v>2359</v>
      </c>
      <c r="BP655" s="18">
        <v>8520</v>
      </c>
      <c r="BQ655" s="18">
        <v>60250</v>
      </c>
      <c r="BR655" s="18">
        <v>329700</v>
      </c>
      <c r="BS655" s="18">
        <v>2944</v>
      </c>
      <c r="BX655" s="18">
        <v>40186</v>
      </c>
      <c r="BY655" s="18">
        <v>966</v>
      </c>
      <c r="CA655" s="18">
        <v>62361</v>
      </c>
      <c r="CF655" s="18">
        <v>13535</v>
      </c>
      <c r="CM655" s="18">
        <v>5730</v>
      </c>
      <c r="CU655" s="18">
        <v>16613</v>
      </c>
      <c r="CY655" s="18">
        <v>14215</v>
      </c>
      <c r="DF655" s="18">
        <v>4221</v>
      </c>
      <c r="DJ655" s="18">
        <v>670</v>
      </c>
      <c r="DK655" s="18">
        <v>7679</v>
      </c>
      <c r="DL655" s="18">
        <v>2785</v>
      </c>
      <c r="DN655" s="18">
        <v>1454</v>
      </c>
      <c r="DQ655" s="18">
        <v>504</v>
      </c>
      <c r="DR655" s="18">
        <v>5312</v>
      </c>
      <c r="DS655" s="18">
        <v>12543</v>
      </c>
      <c r="DT655" s="18">
        <v>27509</v>
      </c>
      <c r="DU655" s="18">
        <v>1502</v>
      </c>
      <c r="DW655" s="18">
        <v>6619</v>
      </c>
      <c r="DX655" s="18">
        <v>841</v>
      </c>
      <c r="EA655" s="18">
        <v>13760</v>
      </c>
      <c r="EG655" s="18">
        <v>553</v>
      </c>
      <c r="EI655" s="18">
        <v>1390</v>
      </c>
      <c r="EL655" s="18">
        <v>169269</v>
      </c>
      <c r="EO655" s="18">
        <v>6097</v>
      </c>
      <c r="EU655" s="18">
        <v>11734</v>
      </c>
      <c r="EX655" s="18">
        <v>392</v>
      </c>
      <c r="EZ655" s="18">
        <v>14476</v>
      </c>
      <c r="FA655" s="18">
        <v>4330</v>
      </c>
      <c r="FE655" s="18">
        <v>1646</v>
      </c>
      <c r="FF655" s="18">
        <v>120971</v>
      </c>
      <c r="FH655" s="18">
        <v>3221</v>
      </c>
      <c r="FK655" s="18">
        <v>13986</v>
      </c>
    </row>
    <row r="656" spans="1:167">
      <c r="A656" s="18">
        <v>1929</v>
      </c>
      <c r="D656" s="18">
        <v>977</v>
      </c>
      <c r="F656" s="18">
        <v>11592</v>
      </c>
      <c r="H656" s="18">
        <v>6396</v>
      </c>
      <c r="I656" s="18">
        <v>6664</v>
      </c>
      <c r="L656" s="18">
        <v>8032</v>
      </c>
      <c r="P656" s="18">
        <v>5950</v>
      </c>
      <c r="T656" s="18">
        <v>2370</v>
      </c>
      <c r="U656" s="18">
        <v>32894</v>
      </c>
      <c r="Y656" s="18">
        <v>10305</v>
      </c>
      <c r="Z656" s="18">
        <v>4022</v>
      </c>
      <c r="AA656" s="18">
        <v>4202</v>
      </c>
      <c r="AB656" s="18">
        <v>487273</v>
      </c>
      <c r="AG656" s="18">
        <v>7821</v>
      </c>
      <c r="AJ656" s="18">
        <v>490</v>
      </c>
      <c r="AK656" s="18">
        <v>13884</v>
      </c>
      <c r="AL656" s="18">
        <v>3742</v>
      </c>
      <c r="AO656" s="18">
        <v>64739</v>
      </c>
      <c r="AQ656" s="18">
        <v>27</v>
      </c>
      <c r="AR656" s="18">
        <v>3518</v>
      </c>
      <c r="AU656" s="18">
        <v>1928</v>
      </c>
      <c r="AW656" s="18">
        <v>23210</v>
      </c>
      <c r="AZ656" s="18">
        <v>3424</v>
      </c>
      <c r="BA656" s="18">
        <v>41230</v>
      </c>
      <c r="BC656" s="18">
        <v>45672</v>
      </c>
      <c r="BJ656" s="18">
        <v>6275</v>
      </c>
      <c r="BK656" s="18">
        <v>1753</v>
      </c>
      <c r="BL656" s="18">
        <v>680</v>
      </c>
      <c r="BM656" s="18">
        <v>930</v>
      </c>
      <c r="BO656" s="18">
        <v>2390</v>
      </c>
      <c r="BP656" s="18">
        <v>8583</v>
      </c>
      <c r="BQ656" s="18">
        <v>61019</v>
      </c>
      <c r="BR656" s="18">
        <v>333100</v>
      </c>
      <c r="BS656" s="18">
        <v>2937</v>
      </c>
      <c r="BX656" s="18">
        <v>40469</v>
      </c>
      <c r="BY656" s="18">
        <v>985</v>
      </c>
      <c r="CA656" s="18">
        <v>63244</v>
      </c>
      <c r="CF656" s="18">
        <v>13716</v>
      </c>
      <c r="CM656" s="18">
        <v>5669</v>
      </c>
      <c r="CU656" s="18">
        <v>16875</v>
      </c>
      <c r="CY656" s="18">
        <v>14364</v>
      </c>
      <c r="DF656" s="18">
        <v>4316</v>
      </c>
      <c r="DJ656" s="18">
        <v>680</v>
      </c>
      <c r="DK656" s="18">
        <v>7782</v>
      </c>
      <c r="DL656" s="18">
        <v>2795</v>
      </c>
      <c r="DN656" s="18">
        <v>1471</v>
      </c>
      <c r="DQ656" s="18">
        <v>506</v>
      </c>
      <c r="DR656" s="18">
        <v>5396</v>
      </c>
      <c r="DS656" s="18">
        <v>12890</v>
      </c>
      <c r="DT656" s="18">
        <v>27856</v>
      </c>
      <c r="DU656" s="18">
        <v>1526</v>
      </c>
      <c r="DW656" s="18">
        <v>6701</v>
      </c>
      <c r="DX656" s="18">
        <v>860</v>
      </c>
      <c r="EA656" s="18">
        <v>13952</v>
      </c>
      <c r="EG656" s="18">
        <v>575</v>
      </c>
      <c r="EI656" s="18">
        <v>1410</v>
      </c>
      <c r="EL656" s="18">
        <v>172017</v>
      </c>
      <c r="EO656" s="18">
        <v>6113</v>
      </c>
      <c r="EU656" s="18">
        <v>12058</v>
      </c>
      <c r="EX656" s="18">
        <v>398</v>
      </c>
      <c r="EZ656" s="18">
        <v>14705</v>
      </c>
      <c r="FA656" s="18">
        <v>4437</v>
      </c>
      <c r="FE656" s="18">
        <v>1685</v>
      </c>
      <c r="FF656" s="18">
        <v>122245</v>
      </c>
      <c r="FH656" s="18">
        <v>3259</v>
      </c>
      <c r="FK656" s="18">
        <v>14194</v>
      </c>
    </row>
    <row r="657" spans="1:167">
      <c r="A657" s="18">
        <v>1930</v>
      </c>
      <c r="D657" s="18">
        <v>982</v>
      </c>
      <c r="F657" s="18">
        <v>11896</v>
      </c>
      <c r="H657" s="18">
        <v>6469</v>
      </c>
      <c r="I657" s="18">
        <v>6684</v>
      </c>
      <c r="L657" s="18">
        <v>8076</v>
      </c>
      <c r="P657" s="18">
        <v>6027</v>
      </c>
      <c r="T657" s="18">
        <v>2397</v>
      </c>
      <c r="U657" s="18">
        <v>33568</v>
      </c>
      <c r="Y657" s="18">
        <v>10488</v>
      </c>
      <c r="Z657" s="18">
        <v>4051</v>
      </c>
      <c r="AA657" s="18">
        <v>4266</v>
      </c>
      <c r="AB657" s="18">
        <v>489000</v>
      </c>
      <c r="AG657" s="18">
        <v>7914</v>
      </c>
      <c r="AJ657" s="18">
        <v>500</v>
      </c>
      <c r="AK657" s="18">
        <v>13964</v>
      </c>
      <c r="AL657" s="18">
        <v>3837</v>
      </c>
      <c r="AO657" s="18">
        <v>65084</v>
      </c>
      <c r="AQ657" s="18">
        <v>27</v>
      </c>
      <c r="AR657" s="18">
        <v>3542</v>
      </c>
      <c r="AU657" s="18">
        <v>1944</v>
      </c>
      <c r="AW657" s="18">
        <v>23445</v>
      </c>
      <c r="AZ657" s="18">
        <v>3449</v>
      </c>
      <c r="BA657" s="18">
        <v>41610</v>
      </c>
      <c r="BC657" s="18">
        <v>45866</v>
      </c>
      <c r="BJ657" s="18">
        <v>6351</v>
      </c>
      <c r="BK657" s="18">
        <v>1771</v>
      </c>
      <c r="BL657" s="18">
        <v>711</v>
      </c>
      <c r="BM657" s="18">
        <v>950</v>
      </c>
      <c r="BO657" s="18">
        <v>2422</v>
      </c>
      <c r="BP657" s="18">
        <v>8649</v>
      </c>
      <c r="BQ657" s="18">
        <v>61805</v>
      </c>
      <c r="BR657" s="18">
        <v>336400</v>
      </c>
      <c r="BS657" s="18">
        <v>2927</v>
      </c>
      <c r="BX657" s="18">
        <v>40791</v>
      </c>
      <c r="BY657" s="18">
        <v>1009</v>
      </c>
      <c r="CA657" s="18">
        <v>64203</v>
      </c>
      <c r="CF657" s="18">
        <v>13900</v>
      </c>
      <c r="CM657" s="18">
        <v>5707</v>
      </c>
      <c r="CU657" s="18">
        <v>17175</v>
      </c>
      <c r="CY657" s="18">
        <v>14515</v>
      </c>
      <c r="DF657" s="18">
        <v>4413</v>
      </c>
      <c r="DJ657" s="18">
        <v>680</v>
      </c>
      <c r="DK657" s="18">
        <v>7884</v>
      </c>
      <c r="DL657" s="18">
        <v>2807</v>
      </c>
      <c r="DN657" s="18">
        <v>1493</v>
      </c>
      <c r="DQ657" s="18">
        <v>515</v>
      </c>
      <c r="DR657" s="18">
        <v>5480</v>
      </c>
      <c r="DS657" s="18">
        <v>13194</v>
      </c>
      <c r="DT657" s="18">
        <v>28204</v>
      </c>
      <c r="DU657" s="18">
        <v>1552</v>
      </c>
      <c r="DW657" s="18">
        <v>6784</v>
      </c>
      <c r="DX657" s="18">
        <v>880</v>
      </c>
      <c r="EA657" s="18">
        <v>14141</v>
      </c>
      <c r="EG657" s="18">
        <v>596</v>
      </c>
      <c r="EI657" s="18">
        <v>1440</v>
      </c>
      <c r="EL657" s="18">
        <v>174212</v>
      </c>
      <c r="EO657" s="18">
        <v>6131</v>
      </c>
      <c r="EU657" s="18">
        <v>12392</v>
      </c>
      <c r="EX657" s="18">
        <v>405</v>
      </c>
      <c r="EZ657" s="18">
        <v>14928</v>
      </c>
      <c r="FA657" s="18">
        <v>4563</v>
      </c>
      <c r="FE657" s="18">
        <v>1713</v>
      </c>
      <c r="FF657" s="18">
        <v>123668</v>
      </c>
      <c r="FH657" s="18">
        <v>3300</v>
      </c>
      <c r="FK657" s="18">
        <v>14407</v>
      </c>
    </row>
    <row r="658" spans="1:167">
      <c r="A658" s="18">
        <v>1931</v>
      </c>
      <c r="D658" s="18">
        <v>988</v>
      </c>
      <c r="F658" s="18">
        <v>12167</v>
      </c>
      <c r="H658" s="18">
        <v>6527</v>
      </c>
      <c r="I658" s="18">
        <v>6705</v>
      </c>
      <c r="L658" s="18">
        <v>8126</v>
      </c>
      <c r="P658" s="18">
        <v>6106</v>
      </c>
      <c r="T658" s="18">
        <v>2425</v>
      </c>
      <c r="U658" s="18">
        <v>34256</v>
      </c>
      <c r="Y658" s="18">
        <v>10657</v>
      </c>
      <c r="Z658" s="18">
        <v>4080</v>
      </c>
      <c r="AA658" s="18">
        <v>4332</v>
      </c>
      <c r="AB658" s="18">
        <v>492640</v>
      </c>
      <c r="AG658" s="18">
        <v>8009</v>
      </c>
      <c r="AJ658" s="18">
        <v>510</v>
      </c>
      <c r="AK658" s="18">
        <v>14052</v>
      </c>
      <c r="AL658" s="18">
        <v>3910</v>
      </c>
      <c r="AO658" s="18">
        <v>65423</v>
      </c>
      <c r="AQ658" s="18">
        <v>28</v>
      </c>
      <c r="AR658" s="18">
        <v>3569</v>
      </c>
      <c r="AU658" s="18">
        <v>1995</v>
      </c>
      <c r="AW658" s="18">
        <v>23675</v>
      </c>
      <c r="AZ658" s="18">
        <v>3476</v>
      </c>
      <c r="BA658" s="18">
        <v>41860</v>
      </c>
      <c r="BC658" s="18">
        <v>46074</v>
      </c>
      <c r="BJ658" s="18">
        <v>6440</v>
      </c>
      <c r="BK658" s="18">
        <v>1810</v>
      </c>
      <c r="BL658" s="18">
        <v>728</v>
      </c>
      <c r="BM658" s="18">
        <v>970</v>
      </c>
      <c r="BO658" s="18">
        <v>2453</v>
      </c>
      <c r="BP658" s="18">
        <v>8723</v>
      </c>
      <c r="BQ658" s="18">
        <v>62878</v>
      </c>
      <c r="BR658" s="18">
        <v>341000</v>
      </c>
      <c r="BS658" s="18">
        <v>2933</v>
      </c>
      <c r="BX658" s="18">
        <v>41132</v>
      </c>
      <c r="BY658" s="18">
        <v>1039</v>
      </c>
      <c r="CA658" s="18">
        <v>65205</v>
      </c>
      <c r="CF658" s="18">
        <v>14117</v>
      </c>
      <c r="CM658" s="18">
        <v>5748</v>
      </c>
      <c r="CU658" s="18">
        <v>17480</v>
      </c>
      <c r="CY658" s="18">
        <v>14667</v>
      </c>
      <c r="DF658" s="18">
        <v>4513</v>
      </c>
      <c r="DJ658" s="18">
        <v>690</v>
      </c>
      <c r="DK658" s="18">
        <v>7999</v>
      </c>
      <c r="DL658" s="18">
        <v>2824</v>
      </c>
      <c r="DN658" s="18">
        <v>1514</v>
      </c>
      <c r="DQ658" s="18">
        <v>527</v>
      </c>
      <c r="DR658" s="18">
        <v>5569</v>
      </c>
      <c r="DS658" s="18">
        <v>13507</v>
      </c>
      <c r="DT658" s="18">
        <v>28615</v>
      </c>
      <c r="DU658" s="18">
        <v>1584</v>
      </c>
      <c r="DW658" s="18">
        <v>6869</v>
      </c>
      <c r="DX658" s="18">
        <v>901</v>
      </c>
      <c r="EA658" s="18">
        <v>14355</v>
      </c>
      <c r="EG658" s="18">
        <v>563</v>
      </c>
      <c r="EI658" s="18">
        <v>1460</v>
      </c>
      <c r="EL658" s="18">
        <v>175987</v>
      </c>
      <c r="EO658" s="18">
        <v>6152</v>
      </c>
      <c r="EU658" s="18">
        <v>12735</v>
      </c>
      <c r="EX658" s="18">
        <v>412</v>
      </c>
      <c r="EZ658" s="18">
        <v>15174</v>
      </c>
      <c r="FA658" s="18">
        <v>4684</v>
      </c>
      <c r="FE658" s="18">
        <v>1741</v>
      </c>
      <c r="FF658" s="18">
        <v>124633</v>
      </c>
      <c r="FH658" s="18">
        <v>3336</v>
      </c>
      <c r="FK658" s="18">
        <v>14618</v>
      </c>
    </row>
    <row r="659" spans="1:167">
      <c r="A659" s="18">
        <v>1932</v>
      </c>
      <c r="D659" s="18">
        <v>993</v>
      </c>
      <c r="F659" s="18">
        <v>12402</v>
      </c>
      <c r="H659" s="18">
        <v>6579</v>
      </c>
      <c r="I659" s="18">
        <v>6725</v>
      </c>
      <c r="L659" s="18">
        <v>8186</v>
      </c>
      <c r="P659" s="18">
        <v>6186</v>
      </c>
      <c r="T659" s="18">
        <v>2453</v>
      </c>
      <c r="U659" s="18">
        <v>34957</v>
      </c>
      <c r="Y659" s="18">
        <v>10794</v>
      </c>
      <c r="Z659" s="18">
        <v>4102</v>
      </c>
      <c r="AA659" s="18">
        <v>4401</v>
      </c>
      <c r="AB659" s="18">
        <v>496307</v>
      </c>
      <c r="AG659" s="18">
        <v>8104</v>
      </c>
      <c r="AJ659" s="18">
        <v>520</v>
      </c>
      <c r="AK659" s="18">
        <v>14138</v>
      </c>
      <c r="AL659" s="18">
        <v>3984</v>
      </c>
      <c r="AO659" s="18">
        <v>65716</v>
      </c>
      <c r="AQ659" s="18">
        <v>29</v>
      </c>
      <c r="AR659" s="18">
        <v>3603</v>
      </c>
      <c r="AU659" s="18">
        <v>2050</v>
      </c>
      <c r="AW659" s="18">
        <v>23897</v>
      </c>
      <c r="AZ659" s="18">
        <v>3503</v>
      </c>
      <c r="BA659" s="18">
        <v>41860</v>
      </c>
      <c r="BC659" s="18">
        <v>46335</v>
      </c>
      <c r="BJ659" s="18">
        <v>6516</v>
      </c>
      <c r="BK659" s="18">
        <v>1860</v>
      </c>
      <c r="BL659" s="18">
        <v>781</v>
      </c>
      <c r="BM659" s="18">
        <v>990</v>
      </c>
      <c r="BO659" s="18">
        <v>2485</v>
      </c>
      <c r="BP659" s="18">
        <v>8785</v>
      </c>
      <c r="BQ659" s="18">
        <v>63986</v>
      </c>
      <c r="BR659" s="18">
        <v>345800</v>
      </c>
      <c r="BS659" s="18">
        <v>2949</v>
      </c>
      <c r="BX659" s="18">
        <v>41431</v>
      </c>
      <c r="BY659" s="18">
        <v>1061</v>
      </c>
      <c r="CA659" s="18">
        <v>66189</v>
      </c>
      <c r="CF659" s="18">
        <v>14338</v>
      </c>
      <c r="CM659" s="18">
        <v>5788</v>
      </c>
      <c r="CU659" s="18">
        <v>17790</v>
      </c>
      <c r="CY659" s="18">
        <v>14870</v>
      </c>
      <c r="DF659" s="18">
        <v>4604</v>
      </c>
      <c r="DJ659" s="18">
        <v>690</v>
      </c>
      <c r="DK659" s="18">
        <v>8123</v>
      </c>
      <c r="DL659" s="18">
        <v>2842</v>
      </c>
      <c r="DN659" s="18">
        <v>1527</v>
      </c>
      <c r="DQ659" s="18">
        <v>543</v>
      </c>
      <c r="DR659" s="18">
        <v>5660</v>
      </c>
      <c r="DS659" s="18">
        <v>13829</v>
      </c>
      <c r="DT659" s="18">
        <v>29022</v>
      </c>
      <c r="DU659" s="18">
        <v>1615</v>
      </c>
      <c r="DW659" s="18">
        <v>6954</v>
      </c>
      <c r="DX659" s="18">
        <v>922</v>
      </c>
      <c r="EA659" s="18">
        <v>14554</v>
      </c>
      <c r="EG659" s="18">
        <v>580</v>
      </c>
      <c r="EI659" s="18">
        <v>1470</v>
      </c>
      <c r="EL659" s="18">
        <v>176807</v>
      </c>
      <c r="EO659" s="18">
        <v>6176</v>
      </c>
      <c r="EU659" s="18">
        <v>13087</v>
      </c>
      <c r="EX659" s="18">
        <v>417</v>
      </c>
      <c r="EZ659" s="18">
        <v>15414</v>
      </c>
      <c r="FA659" s="18">
        <v>4806</v>
      </c>
      <c r="FE659" s="18">
        <v>1770</v>
      </c>
      <c r="FF659" s="18">
        <v>125436</v>
      </c>
      <c r="FH659" s="18">
        <v>3368</v>
      </c>
      <c r="FK659" s="18">
        <v>14819</v>
      </c>
    </row>
    <row r="660" spans="1:167">
      <c r="A660" s="18">
        <v>1933</v>
      </c>
      <c r="D660" s="18">
        <v>998</v>
      </c>
      <c r="F660" s="18">
        <v>12623</v>
      </c>
      <c r="H660" s="18">
        <v>6631</v>
      </c>
      <c r="I660" s="18">
        <v>6746</v>
      </c>
      <c r="L660" s="18">
        <v>8231</v>
      </c>
      <c r="P660" s="18">
        <v>6267</v>
      </c>
      <c r="T660" s="18">
        <v>2482</v>
      </c>
      <c r="U660" s="18">
        <v>35673</v>
      </c>
      <c r="Y660" s="18">
        <v>10919</v>
      </c>
      <c r="Z660" s="18">
        <v>4122</v>
      </c>
      <c r="AA660" s="18">
        <v>4473</v>
      </c>
      <c r="AB660" s="18">
        <v>500000</v>
      </c>
      <c r="AG660" s="18">
        <v>8201</v>
      </c>
      <c r="AJ660" s="18">
        <v>530</v>
      </c>
      <c r="AK660" s="18">
        <v>14216</v>
      </c>
      <c r="AL660" s="18">
        <v>4060</v>
      </c>
      <c r="AO660" s="18">
        <v>66027</v>
      </c>
      <c r="AQ660" s="18">
        <v>30</v>
      </c>
      <c r="AR660" s="18">
        <v>3633</v>
      </c>
      <c r="AU660" s="18">
        <v>2095</v>
      </c>
      <c r="AW660" s="18">
        <v>24122</v>
      </c>
      <c r="AZ660" s="18">
        <v>3526</v>
      </c>
      <c r="BA660" s="18">
        <v>41890</v>
      </c>
      <c r="BC660" s="18">
        <v>46520</v>
      </c>
      <c r="BJ660" s="18">
        <v>6591</v>
      </c>
      <c r="BK660" s="18">
        <v>1910</v>
      </c>
      <c r="BL660" s="18">
        <v>800</v>
      </c>
      <c r="BM660" s="18">
        <v>1010</v>
      </c>
      <c r="BO660" s="18">
        <v>2517</v>
      </c>
      <c r="BP660" s="18">
        <v>8848</v>
      </c>
      <c r="BQ660" s="18">
        <v>65131</v>
      </c>
      <c r="BR660" s="18">
        <v>350700</v>
      </c>
      <c r="BS660" s="18">
        <v>2962</v>
      </c>
      <c r="BX660" s="18">
        <v>41753</v>
      </c>
      <c r="BY660" s="18">
        <v>1082</v>
      </c>
      <c r="CA660" s="18">
        <v>67182</v>
      </c>
      <c r="CF660" s="18">
        <v>14562</v>
      </c>
      <c r="CM660" s="18">
        <v>5825</v>
      </c>
      <c r="CU660" s="18">
        <v>18115</v>
      </c>
      <c r="CY660" s="18">
        <v>15075</v>
      </c>
      <c r="DF660" s="18">
        <v>4697</v>
      </c>
      <c r="DJ660" s="18">
        <v>700</v>
      </c>
      <c r="DK660" s="18">
        <v>8237</v>
      </c>
      <c r="DL660" s="18">
        <v>2858</v>
      </c>
      <c r="DN660" s="18">
        <v>1540</v>
      </c>
      <c r="DQ660" s="18">
        <v>559</v>
      </c>
      <c r="DR660" s="18">
        <v>5752</v>
      </c>
      <c r="DS660" s="18">
        <v>14158</v>
      </c>
      <c r="DT660" s="18">
        <v>29421</v>
      </c>
      <c r="DU660" s="18">
        <v>1647</v>
      </c>
      <c r="DW660" s="18">
        <v>7040</v>
      </c>
      <c r="DX660" s="18">
        <v>944</v>
      </c>
      <c r="EA660" s="18">
        <v>14730</v>
      </c>
      <c r="EG660" s="18">
        <v>515</v>
      </c>
      <c r="EI660" s="18">
        <v>1490</v>
      </c>
      <c r="EL660" s="18">
        <v>177401</v>
      </c>
      <c r="EO660" s="18">
        <v>6201</v>
      </c>
      <c r="EU660" s="18">
        <v>13399</v>
      </c>
      <c r="EX660" s="18">
        <v>422</v>
      </c>
      <c r="EZ660" s="18">
        <v>15658</v>
      </c>
      <c r="FA660" s="18">
        <v>4932</v>
      </c>
      <c r="FE660" s="18">
        <v>1799</v>
      </c>
      <c r="FF660" s="18">
        <v>126180</v>
      </c>
      <c r="FH660" s="18">
        <v>3401</v>
      </c>
      <c r="FK660" s="18">
        <v>15022</v>
      </c>
    </row>
    <row r="661" spans="1:167">
      <c r="A661" s="18">
        <v>1934</v>
      </c>
      <c r="D661" s="18">
        <v>1003</v>
      </c>
      <c r="F661" s="18">
        <v>12834</v>
      </c>
      <c r="H661" s="18">
        <v>6682</v>
      </c>
      <c r="I661" s="18">
        <v>6760</v>
      </c>
      <c r="L661" s="18">
        <v>8262</v>
      </c>
      <c r="P661" s="18">
        <v>6349</v>
      </c>
      <c r="T661" s="18">
        <v>2511</v>
      </c>
      <c r="U661" s="18">
        <v>36404</v>
      </c>
      <c r="Y661" s="18">
        <v>11030</v>
      </c>
      <c r="Z661" s="18">
        <v>4140</v>
      </c>
      <c r="AA661" s="18">
        <v>4548</v>
      </c>
      <c r="AB661" s="18">
        <v>502639</v>
      </c>
      <c r="AG661" s="18">
        <v>8299</v>
      </c>
      <c r="AJ661" s="18">
        <v>540</v>
      </c>
      <c r="AK661" s="18">
        <v>14282</v>
      </c>
      <c r="AL661" s="18">
        <v>4137</v>
      </c>
      <c r="AO661" s="18">
        <v>66409</v>
      </c>
      <c r="AQ661" s="18">
        <v>31</v>
      </c>
      <c r="AR661" s="18">
        <v>3666</v>
      </c>
      <c r="AU661" s="18">
        <v>2140</v>
      </c>
      <c r="AW661" s="18">
        <v>24349</v>
      </c>
      <c r="AZ661" s="18">
        <v>3549</v>
      </c>
      <c r="BA661" s="18">
        <v>41950</v>
      </c>
      <c r="BC661" s="18">
        <v>46666</v>
      </c>
      <c r="BJ661" s="18">
        <v>6688</v>
      </c>
      <c r="BK661" s="18">
        <v>1940</v>
      </c>
      <c r="BL661" s="18">
        <v>818</v>
      </c>
      <c r="BM661" s="18">
        <v>1020</v>
      </c>
      <c r="BO661" s="18">
        <v>2549</v>
      </c>
      <c r="BP661" s="18">
        <v>8919</v>
      </c>
      <c r="BQ661" s="18">
        <v>66314</v>
      </c>
      <c r="BR661" s="18">
        <v>355600</v>
      </c>
      <c r="BS661" s="18">
        <v>2971</v>
      </c>
      <c r="BX661" s="18">
        <v>42093</v>
      </c>
      <c r="BY661" s="18">
        <v>1098</v>
      </c>
      <c r="CA661" s="18">
        <v>68090</v>
      </c>
      <c r="CF661" s="18">
        <v>14789</v>
      </c>
      <c r="CM661" s="18">
        <v>5872</v>
      </c>
      <c r="CU661" s="18">
        <v>18445</v>
      </c>
      <c r="CY661" s="18">
        <v>15283</v>
      </c>
      <c r="DF661" s="18">
        <v>4793</v>
      </c>
      <c r="DJ661" s="18">
        <v>710</v>
      </c>
      <c r="DK661" s="18">
        <v>8341</v>
      </c>
      <c r="DL661" s="18">
        <v>2874</v>
      </c>
      <c r="DN661" s="18">
        <v>1552</v>
      </c>
      <c r="DQ661" s="18">
        <v>576</v>
      </c>
      <c r="DR661" s="18">
        <v>5846</v>
      </c>
      <c r="DS661" s="18">
        <v>14497</v>
      </c>
      <c r="DT661" s="18">
        <v>29771</v>
      </c>
      <c r="DU661" s="18">
        <v>1679</v>
      </c>
      <c r="DW661" s="18">
        <v>7127</v>
      </c>
      <c r="DX661" s="18">
        <v>966</v>
      </c>
      <c r="EA661" s="18">
        <v>14924</v>
      </c>
      <c r="EG661" s="18">
        <v>525</v>
      </c>
      <c r="EI661" s="18">
        <v>1510</v>
      </c>
      <c r="EL661" s="18">
        <v>178453</v>
      </c>
      <c r="EO661" s="18">
        <v>6222</v>
      </c>
      <c r="EU661" s="18">
        <v>13718</v>
      </c>
      <c r="EX661" s="18">
        <v>428</v>
      </c>
      <c r="EZ661" s="18">
        <v>15906</v>
      </c>
      <c r="FA661" s="18">
        <v>5063</v>
      </c>
      <c r="FE661" s="18">
        <v>1829</v>
      </c>
      <c r="FF661" s="18">
        <v>126978</v>
      </c>
      <c r="FH661" s="18">
        <v>3431</v>
      </c>
      <c r="FK661" s="18">
        <v>15228</v>
      </c>
    </row>
    <row r="662" spans="1:167">
      <c r="A662" s="18">
        <v>1935</v>
      </c>
      <c r="D662" s="18">
        <v>1009</v>
      </c>
      <c r="F662" s="18">
        <v>13044</v>
      </c>
      <c r="H662" s="18">
        <v>6732</v>
      </c>
      <c r="I662" s="18">
        <v>6761</v>
      </c>
      <c r="L662" s="18">
        <v>8288</v>
      </c>
      <c r="P662" s="18">
        <v>6415</v>
      </c>
      <c r="T662" s="18">
        <v>2540</v>
      </c>
      <c r="U662" s="18">
        <v>37150</v>
      </c>
      <c r="Y662" s="18">
        <v>11136</v>
      </c>
      <c r="Z662" s="18">
        <v>4155</v>
      </c>
      <c r="AA662" s="18">
        <v>4625</v>
      </c>
      <c r="AB662" s="18">
        <v>505292</v>
      </c>
      <c r="AG662" s="18">
        <v>8398</v>
      </c>
      <c r="AJ662" s="18">
        <v>550</v>
      </c>
      <c r="AK662" s="18">
        <v>14339</v>
      </c>
      <c r="AL662" s="18">
        <v>4221</v>
      </c>
      <c r="AO662" s="18">
        <v>66871</v>
      </c>
      <c r="AQ662" s="18">
        <v>32</v>
      </c>
      <c r="AR662" s="18">
        <v>3695</v>
      </c>
      <c r="AU662" s="18">
        <v>2196</v>
      </c>
      <c r="AW662" s="18">
        <v>24579</v>
      </c>
      <c r="AZ662" s="18">
        <v>3576</v>
      </c>
      <c r="BA662" s="18">
        <v>41940</v>
      </c>
      <c r="BC662" s="18">
        <v>46868</v>
      </c>
      <c r="BJ662" s="18">
        <v>6793</v>
      </c>
      <c r="BK662" s="18">
        <v>1980</v>
      </c>
      <c r="BL662" s="18">
        <v>837</v>
      </c>
      <c r="BM662" s="18">
        <v>1040</v>
      </c>
      <c r="BO662" s="18">
        <v>2582</v>
      </c>
      <c r="BP662" s="18">
        <v>8985</v>
      </c>
      <c r="BQ662" s="18">
        <v>67538</v>
      </c>
      <c r="BR662" s="18">
        <v>360600</v>
      </c>
      <c r="BS662" s="18">
        <v>2971</v>
      </c>
      <c r="BX662" s="18">
        <v>42429</v>
      </c>
      <c r="BY662" s="18">
        <v>1113</v>
      </c>
      <c r="CA662" s="18">
        <v>69238</v>
      </c>
      <c r="CF662" s="18">
        <v>15020</v>
      </c>
      <c r="CM662" s="18">
        <v>5897</v>
      </c>
      <c r="CU662" s="18">
        <v>18781</v>
      </c>
      <c r="CY662" s="18">
        <v>15494</v>
      </c>
      <c r="DF662" s="18">
        <v>4890</v>
      </c>
      <c r="DJ662" s="18">
        <v>730</v>
      </c>
      <c r="DK662" s="18">
        <v>8434</v>
      </c>
      <c r="DL662" s="18">
        <v>2889</v>
      </c>
      <c r="DN662" s="18">
        <v>1562</v>
      </c>
      <c r="DQ662" s="18">
        <v>592</v>
      </c>
      <c r="DR662" s="18">
        <v>5941</v>
      </c>
      <c r="DS662" s="18">
        <v>14843</v>
      </c>
      <c r="DT662" s="18">
        <v>30129</v>
      </c>
      <c r="DU662" s="18">
        <v>1710</v>
      </c>
      <c r="DW662" s="18">
        <v>7216</v>
      </c>
      <c r="DX662" s="18">
        <v>988</v>
      </c>
      <c r="EA662" s="18">
        <v>15069</v>
      </c>
      <c r="EG662" s="18">
        <v>572</v>
      </c>
      <c r="EI662" s="18">
        <v>1530</v>
      </c>
      <c r="EL662" s="18">
        <v>179636</v>
      </c>
      <c r="EO662" s="18">
        <v>6242</v>
      </c>
      <c r="EU662" s="18">
        <v>14045</v>
      </c>
      <c r="EX662" s="18">
        <v>435</v>
      </c>
      <c r="EZ662" s="18">
        <v>16158</v>
      </c>
      <c r="FA662" s="18">
        <v>5179</v>
      </c>
      <c r="FE662" s="18">
        <v>1859</v>
      </c>
      <c r="FF662" s="18">
        <v>127859</v>
      </c>
      <c r="FH662" s="18">
        <v>3465</v>
      </c>
      <c r="FK662" s="18">
        <v>15439</v>
      </c>
    </row>
    <row r="663" spans="1:167">
      <c r="A663" s="18">
        <v>1936</v>
      </c>
      <c r="D663" s="18">
        <v>1014</v>
      </c>
      <c r="F663" s="18">
        <v>13260</v>
      </c>
      <c r="H663" s="18">
        <v>6783</v>
      </c>
      <c r="I663" s="18">
        <v>6758</v>
      </c>
      <c r="L663" s="18">
        <v>8315</v>
      </c>
      <c r="P663" s="18">
        <v>6469</v>
      </c>
      <c r="T663" s="18">
        <v>2569</v>
      </c>
      <c r="U663" s="18">
        <v>37911</v>
      </c>
      <c r="Y663" s="18">
        <v>11243</v>
      </c>
      <c r="Z663" s="18">
        <v>4168</v>
      </c>
      <c r="AA663" s="18">
        <v>4706</v>
      </c>
      <c r="AB663" s="18">
        <v>507959</v>
      </c>
      <c r="AG663" s="18">
        <v>8498</v>
      </c>
      <c r="AJ663" s="18">
        <v>560</v>
      </c>
      <c r="AK663" s="18">
        <v>14387</v>
      </c>
      <c r="AL663" s="18">
        <v>4289</v>
      </c>
      <c r="AO663" s="18">
        <v>67349</v>
      </c>
      <c r="AQ663" s="18">
        <v>33</v>
      </c>
      <c r="AR663" s="18">
        <v>3722</v>
      </c>
      <c r="AU663" s="18">
        <v>2249</v>
      </c>
      <c r="AW663" s="18">
        <v>24810</v>
      </c>
      <c r="AZ663" s="18">
        <v>3601</v>
      </c>
      <c r="BA663" s="18">
        <v>41910</v>
      </c>
      <c r="BC663" s="18">
        <v>47081</v>
      </c>
      <c r="BJ663" s="18">
        <v>6886</v>
      </c>
      <c r="BK663" s="18">
        <v>2020</v>
      </c>
      <c r="BL663" s="18">
        <v>856</v>
      </c>
      <c r="BM663" s="18">
        <v>1060</v>
      </c>
      <c r="BO663" s="18">
        <v>2615</v>
      </c>
      <c r="BP663" s="18">
        <v>9046</v>
      </c>
      <c r="BQ663" s="18">
        <v>68807</v>
      </c>
      <c r="BR663" s="18">
        <v>365700</v>
      </c>
      <c r="BS663" s="18">
        <v>2967</v>
      </c>
      <c r="BX663" s="18">
        <v>42750</v>
      </c>
      <c r="BY663" s="18">
        <v>1130</v>
      </c>
      <c r="CA663" s="18">
        <v>70171</v>
      </c>
      <c r="CF663" s="18">
        <v>15139</v>
      </c>
      <c r="CM663" s="18">
        <v>5943</v>
      </c>
      <c r="CU663" s="18">
        <v>19040</v>
      </c>
      <c r="CY663" s="18">
        <v>15708</v>
      </c>
      <c r="DF663" s="18">
        <v>4993</v>
      </c>
      <c r="DJ663" s="18">
        <v>750</v>
      </c>
      <c r="DK663" s="18">
        <v>8516</v>
      </c>
      <c r="DL663" s="18">
        <v>2904</v>
      </c>
      <c r="DN663" s="18">
        <v>1573</v>
      </c>
      <c r="DQ663" s="18">
        <v>608</v>
      </c>
      <c r="DR663" s="18">
        <v>6038</v>
      </c>
      <c r="DS663" s="18">
        <v>15199</v>
      </c>
      <c r="DT663" s="18">
        <v>30471</v>
      </c>
      <c r="DU663" s="18">
        <v>1743</v>
      </c>
      <c r="DW663" s="18">
        <v>7305</v>
      </c>
      <c r="DX663" s="18">
        <v>1012</v>
      </c>
      <c r="EA663" s="18">
        <v>15256</v>
      </c>
      <c r="EG663" s="18">
        <v>603</v>
      </c>
      <c r="EI663" s="18">
        <v>1550</v>
      </c>
      <c r="EL663" s="18">
        <v>181502</v>
      </c>
      <c r="EO663" s="18">
        <v>6259</v>
      </c>
      <c r="EU663" s="18">
        <v>14379</v>
      </c>
      <c r="EX663" s="18">
        <v>442</v>
      </c>
      <c r="EZ663" s="18">
        <v>16434</v>
      </c>
      <c r="FA663" s="18">
        <v>5297</v>
      </c>
      <c r="FE663" s="18">
        <v>1889</v>
      </c>
      <c r="FF663" s="18">
        <v>128681</v>
      </c>
      <c r="FH663" s="18">
        <v>3510</v>
      </c>
      <c r="FK663" s="18">
        <v>15651</v>
      </c>
    </row>
    <row r="664" spans="1:167">
      <c r="A664" s="18">
        <v>1937</v>
      </c>
      <c r="D664" s="18">
        <v>1030</v>
      </c>
      <c r="F664" s="18">
        <v>13490</v>
      </c>
      <c r="H664" s="18">
        <v>6841</v>
      </c>
      <c r="I664" s="18">
        <v>6755</v>
      </c>
      <c r="L664" s="18">
        <v>8346</v>
      </c>
      <c r="P664" s="18">
        <v>6514</v>
      </c>
      <c r="T664" s="18">
        <v>2599</v>
      </c>
      <c r="U664" s="18">
        <v>38687</v>
      </c>
      <c r="Y664" s="18">
        <v>11341</v>
      </c>
      <c r="Z664" s="18">
        <v>4180</v>
      </c>
      <c r="AA664" s="18">
        <v>4789</v>
      </c>
      <c r="AB664" s="18">
        <v>510640</v>
      </c>
      <c r="AG664" s="18">
        <v>8599</v>
      </c>
      <c r="AJ664" s="18">
        <v>580</v>
      </c>
      <c r="AK664" s="18">
        <v>14429</v>
      </c>
      <c r="AL664" s="18">
        <v>4357</v>
      </c>
      <c r="AO664" s="18">
        <v>67831</v>
      </c>
      <c r="AQ664" s="18">
        <v>34</v>
      </c>
      <c r="AR664" s="18">
        <v>3749</v>
      </c>
      <c r="AU664" s="18">
        <v>2298</v>
      </c>
      <c r="AW664" s="18">
        <v>25043</v>
      </c>
      <c r="AZ664" s="18">
        <v>3626</v>
      </c>
      <c r="BA664" s="18">
        <v>41930</v>
      </c>
      <c r="BC664" s="18">
        <v>47289</v>
      </c>
      <c r="BJ664" s="18">
        <v>6973</v>
      </c>
      <c r="BK664" s="18">
        <v>2070</v>
      </c>
      <c r="BL664" s="18">
        <v>1111</v>
      </c>
      <c r="BM664" s="18">
        <v>1080</v>
      </c>
      <c r="BO664" s="18">
        <v>2648</v>
      </c>
      <c r="BP664" s="18">
        <v>9107</v>
      </c>
      <c r="BQ664" s="18">
        <v>70121</v>
      </c>
      <c r="BR664" s="18">
        <v>370900</v>
      </c>
      <c r="BS664" s="18">
        <v>2948</v>
      </c>
      <c r="BX664" s="18">
        <v>43068</v>
      </c>
      <c r="BY664" s="18">
        <v>1142</v>
      </c>
      <c r="CA664" s="18">
        <v>71278</v>
      </c>
      <c r="CF664" s="18">
        <v>15260</v>
      </c>
      <c r="CM664" s="18">
        <v>5989</v>
      </c>
      <c r="CU664" s="18">
        <v>19370</v>
      </c>
      <c r="CY664" s="18">
        <v>15925</v>
      </c>
      <c r="DF664" s="18">
        <v>5099</v>
      </c>
      <c r="DJ664" s="18">
        <v>770</v>
      </c>
      <c r="DK664" s="18">
        <v>8599</v>
      </c>
      <c r="DL664" s="18">
        <v>2919</v>
      </c>
      <c r="DN664" s="18">
        <v>1587</v>
      </c>
      <c r="DQ664" s="18">
        <v>623</v>
      </c>
      <c r="DR664" s="18">
        <v>6137</v>
      </c>
      <c r="DS664" s="18">
        <v>15563</v>
      </c>
      <c r="DT664" s="18">
        <v>30791</v>
      </c>
      <c r="DU664" s="18">
        <v>1777</v>
      </c>
      <c r="DW664" s="18">
        <v>7396</v>
      </c>
      <c r="DX664" s="18">
        <v>1036</v>
      </c>
      <c r="EA664" s="18">
        <v>15434</v>
      </c>
      <c r="EG664" s="18">
        <v>651</v>
      </c>
      <c r="EI664" s="18">
        <v>1570</v>
      </c>
      <c r="EL664" s="18">
        <v>184626</v>
      </c>
      <c r="EO664" s="18">
        <v>6276</v>
      </c>
      <c r="EU664" s="18">
        <v>14721</v>
      </c>
      <c r="EX664" s="18">
        <v>450</v>
      </c>
      <c r="EZ664" s="18">
        <v>16725</v>
      </c>
      <c r="FA664" s="18">
        <v>5432</v>
      </c>
      <c r="FE664" s="18">
        <v>1921</v>
      </c>
      <c r="FF664" s="18">
        <v>129464</v>
      </c>
      <c r="FH664" s="18">
        <v>3565</v>
      </c>
      <c r="FK664" s="18">
        <v>15860</v>
      </c>
    </row>
    <row r="665" spans="1:167">
      <c r="A665" s="18">
        <v>1938</v>
      </c>
      <c r="D665" s="18">
        <v>1040</v>
      </c>
      <c r="F665" s="18">
        <v>13724</v>
      </c>
      <c r="H665" s="18">
        <v>6904</v>
      </c>
      <c r="I665" s="18">
        <v>6753</v>
      </c>
      <c r="L665" s="18">
        <v>8374</v>
      </c>
      <c r="P665" s="18">
        <v>6564</v>
      </c>
      <c r="T665" s="18">
        <v>2629</v>
      </c>
      <c r="U665" s="18">
        <v>39480</v>
      </c>
      <c r="Y665" s="18">
        <v>11452</v>
      </c>
      <c r="Z665" s="18">
        <v>4192</v>
      </c>
      <c r="AA665" s="18">
        <v>4875</v>
      </c>
      <c r="AB665" s="18">
        <v>513336</v>
      </c>
      <c r="AG665" s="18">
        <v>8702</v>
      </c>
      <c r="AJ665" s="18">
        <v>590</v>
      </c>
      <c r="AK665" s="18">
        <v>14603</v>
      </c>
      <c r="AL665" s="18">
        <v>4428</v>
      </c>
      <c r="AO665" s="18">
        <v>68558</v>
      </c>
      <c r="AQ665" s="18">
        <v>35</v>
      </c>
      <c r="AR665" s="18">
        <v>3777</v>
      </c>
      <c r="AU665" s="18">
        <v>2355</v>
      </c>
      <c r="AW665" s="18">
        <v>25279</v>
      </c>
      <c r="AZ665" s="18">
        <v>3656</v>
      </c>
      <c r="BA665" s="18">
        <v>41960</v>
      </c>
      <c r="BC665" s="18">
        <v>47494</v>
      </c>
      <c r="BJ665" s="18">
        <v>7061</v>
      </c>
      <c r="BK665" s="18">
        <v>2110</v>
      </c>
      <c r="BL665" s="18">
        <v>1281</v>
      </c>
      <c r="BM665" s="18">
        <v>1100</v>
      </c>
      <c r="BO665" s="18">
        <v>2682</v>
      </c>
      <c r="BP665" s="18">
        <v>9167</v>
      </c>
      <c r="BQ665" s="18">
        <v>71484</v>
      </c>
      <c r="BR665" s="18">
        <v>376100</v>
      </c>
      <c r="BS665" s="18">
        <v>2937</v>
      </c>
      <c r="BX665" s="18">
        <v>43419</v>
      </c>
      <c r="BY665" s="18">
        <v>1163</v>
      </c>
      <c r="CA665" s="18">
        <v>71879</v>
      </c>
      <c r="CF665" s="18">
        <v>15381</v>
      </c>
      <c r="CM665" s="18">
        <v>6045</v>
      </c>
      <c r="CU665" s="18">
        <v>19705</v>
      </c>
      <c r="CY665" s="18">
        <v>16145</v>
      </c>
      <c r="DF665" s="18">
        <v>5207</v>
      </c>
      <c r="DJ665" s="18">
        <v>780</v>
      </c>
      <c r="DK665" s="18">
        <v>8685</v>
      </c>
      <c r="DL665" s="18">
        <v>2936</v>
      </c>
      <c r="DN665" s="18">
        <v>1604</v>
      </c>
      <c r="DQ665" s="18">
        <v>640</v>
      </c>
      <c r="DR665" s="18">
        <v>6237</v>
      </c>
      <c r="DS665" s="18">
        <v>15934</v>
      </c>
      <c r="DT665" s="18">
        <v>31062</v>
      </c>
      <c r="DU665" s="18">
        <v>1810</v>
      </c>
      <c r="DW665" s="18">
        <v>7488</v>
      </c>
      <c r="DX665" s="18">
        <v>1061</v>
      </c>
      <c r="EA665" s="18">
        <v>15601</v>
      </c>
      <c r="EG665" s="18">
        <v>710</v>
      </c>
      <c r="EI665" s="18">
        <v>1590</v>
      </c>
      <c r="EL665" s="18">
        <v>188498</v>
      </c>
      <c r="EO665" s="18">
        <v>6297</v>
      </c>
      <c r="EU665" s="18">
        <v>14980</v>
      </c>
      <c r="EX665" s="18">
        <v>458</v>
      </c>
      <c r="EZ665" s="18">
        <v>17016</v>
      </c>
      <c r="FA665" s="18">
        <v>5552</v>
      </c>
      <c r="FE665" s="18">
        <v>1952</v>
      </c>
      <c r="FF665" s="18">
        <v>130476</v>
      </c>
      <c r="FH665" s="18">
        <v>3623</v>
      </c>
      <c r="FK665" s="18">
        <v>16084</v>
      </c>
    </row>
    <row r="666" spans="1:167">
      <c r="A666" s="18">
        <v>1939</v>
      </c>
      <c r="D666" s="18">
        <v>1070</v>
      </c>
      <c r="F666" s="18">
        <v>13984</v>
      </c>
      <c r="H666" s="18">
        <v>6971</v>
      </c>
      <c r="I666" s="18">
        <v>6653</v>
      </c>
      <c r="L666" s="18">
        <v>8392</v>
      </c>
      <c r="P666" s="18">
        <v>6614</v>
      </c>
      <c r="T666" s="18">
        <v>2659</v>
      </c>
      <c r="U666" s="18">
        <v>40289</v>
      </c>
      <c r="Y666" s="18">
        <v>11570</v>
      </c>
      <c r="Z666" s="18">
        <v>4206</v>
      </c>
      <c r="AA666" s="18">
        <v>4964</v>
      </c>
      <c r="AB666" s="18">
        <v>516046</v>
      </c>
      <c r="AG666" s="18">
        <v>8935</v>
      </c>
      <c r="AJ666" s="18">
        <v>610</v>
      </c>
      <c r="AK666" s="18">
        <v>14683</v>
      </c>
      <c r="AL666" s="18">
        <v>4497</v>
      </c>
      <c r="AO666" s="18">
        <v>69286</v>
      </c>
      <c r="AQ666" s="18">
        <v>36</v>
      </c>
      <c r="AR666" s="18">
        <v>3805</v>
      </c>
      <c r="AU666" s="18">
        <v>2412</v>
      </c>
      <c r="AW666" s="18">
        <v>25517</v>
      </c>
      <c r="AZ666" s="18">
        <v>3686</v>
      </c>
      <c r="BA666" s="18">
        <v>41900</v>
      </c>
      <c r="BC666" s="18">
        <v>47991</v>
      </c>
      <c r="BJ666" s="18">
        <v>7156</v>
      </c>
      <c r="BK666" s="18">
        <v>2150</v>
      </c>
      <c r="BL666" s="18">
        <v>1516</v>
      </c>
      <c r="BM666" s="18">
        <v>1120</v>
      </c>
      <c r="BO666" s="18">
        <v>2716</v>
      </c>
      <c r="BP666" s="18">
        <v>9227</v>
      </c>
      <c r="BQ666" s="18">
        <v>72903</v>
      </c>
      <c r="BR666" s="18">
        <v>381400</v>
      </c>
      <c r="BS666" s="18">
        <v>2934</v>
      </c>
      <c r="BX666" s="18">
        <v>43865</v>
      </c>
      <c r="BY666" s="18">
        <v>1191</v>
      </c>
      <c r="CA666" s="18">
        <v>72364</v>
      </c>
      <c r="CF666" s="18">
        <v>15504</v>
      </c>
      <c r="CM666" s="18">
        <v>6095</v>
      </c>
      <c r="CU666" s="18">
        <v>20047</v>
      </c>
      <c r="CY666" s="18">
        <v>16368</v>
      </c>
      <c r="DF666" s="18">
        <v>5317</v>
      </c>
      <c r="DJ666" s="18">
        <v>810</v>
      </c>
      <c r="DK666" s="18">
        <v>8782</v>
      </c>
      <c r="DL666" s="18">
        <v>2954</v>
      </c>
      <c r="DN666" s="18">
        <v>1627</v>
      </c>
      <c r="DQ666" s="18">
        <v>656</v>
      </c>
      <c r="DR666" s="18">
        <v>6338</v>
      </c>
      <c r="DS666" s="18">
        <v>16275</v>
      </c>
      <c r="DT666" s="18">
        <v>31365</v>
      </c>
      <c r="DU666" s="18">
        <v>1844</v>
      </c>
      <c r="DW666" s="18">
        <v>7581</v>
      </c>
      <c r="DX666" s="18">
        <v>1086</v>
      </c>
      <c r="EA666" s="18">
        <v>15751</v>
      </c>
      <c r="EG666" s="18">
        <v>728</v>
      </c>
      <c r="EI666" s="18">
        <v>1610</v>
      </c>
      <c r="EL666" s="18">
        <v>192379</v>
      </c>
      <c r="EO666" s="18">
        <v>6326</v>
      </c>
      <c r="EU666" s="18">
        <v>15244</v>
      </c>
      <c r="EX666" s="18">
        <v>466</v>
      </c>
      <c r="EZ666" s="18">
        <v>17517</v>
      </c>
      <c r="FA666" s="18">
        <v>5680</v>
      </c>
      <c r="FE666" s="18">
        <v>1944</v>
      </c>
      <c r="FF666" s="18">
        <v>131539</v>
      </c>
      <c r="FH666" s="18">
        <v>3699</v>
      </c>
      <c r="FK666" s="18">
        <v>16305</v>
      </c>
    </row>
    <row r="667" spans="1:167">
      <c r="A667" s="18">
        <v>1940</v>
      </c>
      <c r="D667" s="18">
        <v>1088</v>
      </c>
      <c r="F667" s="18">
        <v>14169</v>
      </c>
      <c r="H667" s="18">
        <v>7042</v>
      </c>
      <c r="I667" s="18">
        <v>6705</v>
      </c>
      <c r="L667" s="18">
        <v>8346</v>
      </c>
      <c r="P667" s="18">
        <v>6666</v>
      </c>
      <c r="T667" s="18">
        <v>2690</v>
      </c>
      <c r="U667" s="18">
        <v>41114</v>
      </c>
      <c r="Y667" s="18">
        <v>11688</v>
      </c>
      <c r="Z667" s="18">
        <v>4226</v>
      </c>
      <c r="AA667" s="18">
        <v>5056</v>
      </c>
      <c r="AB667" s="18">
        <v>518770</v>
      </c>
      <c r="AG667" s="18">
        <v>9174</v>
      </c>
      <c r="AJ667" s="18">
        <v>620</v>
      </c>
      <c r="AK667" s="18">
        <v>14713</v>
      </c>
      <c r="AL667" s="18">
        <v>4566</v>
      </c>
      <c r="AO667" s="18">
        <v>69835</v>
      </c>
      <c r="AQ667" s="18">
        <v>37</v>
      </c>
      <c r="AR667" s="18">
        <v>3832</v>
      </c>
      <c r="AU667" s="18">
        <v>2466</v>
      </c>
      <c r="AW667" s="18">
        <v>25757</v>
      </c>
      <c r="AZ667" s="18">
        <v>3698</v>
      </c>
      <c r="BA667" s="18">
        <v>41000</v>
      </c>
      <c r="BC667" s="18">
        <v>48226</v>
      </c>
      <c r="BJ667" s="18">
        <v>7280</v>
      </c>
      <c r="BK667" s="18">
        <v>2200</v>
      </c>
      <c r="BL667" s="18">
        <v>1547</v>
      </c>
      <c r="BM667" s="18">
        <v>1150</v>
      </c>
      <c r="BO667" s="18">
        <v>2751</v>
      </c>
      <c r="BP667" s="18">
        <v>9287</v>
      </c>
      <c r="BQ667" s="18">
        <v>74376</v>
      </c>
      <c r="BR667" s="18">
        <v>386800</v>
      </c>
      <c r="BS667" s="18">
        <v>2958</v>
      </c>
      <c r="BX667" s="18">
        <v>44341</v>
      </c>
      <c r="BY667" s="18">
        <v>1212</v>
      </c>
      <c r="CA667" s="18">
        <v>72967</v>
      </c>
      <c r="CF667" s="18">
        <v>15627</v>
      </c>
      <c r="CM667" s="18">
        <v>6134</v>
      </c>
      <c r="CU667" s="18">
        <v>20393</v>
      </c>
      <c r="CY667" s="18">
        <v>16594</v>
      </c>
      <c r="DF667" s="18">
        <v>5434</v>
      </c>
      <c r="DJ667" s="18">
        <v>830</v>
      </c>
      <c r="DK667" s="18">
        <v>8879</v>
      </c>
      <c r="DL667" s="18">
        <v>2973</v>
      </c>
      <c r="DN667" s="18">
        <v>1636</v>
      </c>
      <c r="DQ667" s="18">
        <v>697</v>
      </c>
      <c r="DR667" s="18">
        <v>6440</v>
      </c>
      <c r="DS667" s="18">
        <v>16585</v>
      </c>
      <c r="DT667" s="18">
        <v>30021</v>
      </c>
      <c r="DU667" s="18">
        <v>1880</v>
      </c>
      <c r="DW667" s="18">
        <v>7675</v>
      </c>
      <c r="DX667" s="18">
        <v>1111</v>
      </c>
      <c r="EA667" s="18">
        <v>15907</v>
      </c>
      <c r="EG667" s="18">
        <v>751</v>
      </c>
      <c r="EI667" s="18">
        <v>1630</v>
      </c>
      <c r="EL667" s="18">
        <v>195970</v>
      </c>
      <c r="EO667" s="18">
        <v>6356</v>
      </c>
      <c r="EU667" s="18">
        <v>15513</v>
      </c>
      <c r="EX667" s="18">
        <v>476</v>
      </c>
      <c r="EZ667" s="18">
        <v>17821</v>
      </c>
      <c r="FA667" s="18">
        <v>5837</v>
      </c>
      <c r="FE667" s="18">
        <v>1965</v>
      </c>
      <c r="FF667" s="18">
        <v>132637</v>
      </c>
      <c r="FH667" s="18">
        <v>3784</v>
      </c>
      <c r="FK667" s="18">
        <v>16300</v>
      </c>
    </row>
    <row r="668" spans="1:167">
      <c r="A668" s="18">
        <v>1941</v>
      </c>
      <c r="D668" s="18">
        <v>1100</v>
      </c>
      <c r="F668" s="18">
        <v>14402</v>
      </c>
      <c r="H668" s="18">
        <v>7111</v>
      </c>
      <c r="I668" s="18">
        <v>6745</v>
      </c>
      <c r="L668" s="18">
        <v>8276</v>
      </c>
      <c r="P668" s="18">
        <v>6715</v>
      </c>
      <c r="T668" s="18">
        <v>2721</v>
      </c>
      <c r="U668" s="18">
        <v>42069</v>
      </c>
      <c r="Y668" s="18">
        <v>11818</v>
      </c>
      <c r="Z668" s="18">
        <v>4254</v>
      </c>
      <c r="AA668" s="18">
        <v>5151</v>
      </c>
      <c r="AB668" s="18">
        <v>521508</v>
      </c>
      <c r="AG668" s="18">
        <v>9419</v>
      </c>
      <c r="AJ668" s="18">
        <v>630</v>
      </c>
      <c r="AK668" s="18">
        <v>14671</v>
      </c>
      <c r="AL668" s="18">
        <v>4635</v>
      </c>
      <c r="AO668" s="18">
        <v>70244</v>
      </c>
      <c r="AQ668" s="18">
        <v>37</v>
      </c>
      <c r="AR668" s="18">
        <v>3863</v>
      </c>
      <c r="AU668" s="18">
        <v>2541</v>
      </c>
      <c r="AW668" s="18">
        <v>25979</v>
      </c>
      <c r="AZ668" s="18">
        <v>3702</v>
      </c>
      <c r="BA668" s="18">
        <v>39600</v>
      </c>
      <c r="BC668" s="18">
        <v>48216</v>
      </c>
      <c r="BJ668" s="18">
        <v>7362</v>
      </c>
      <c r="BK668" s="18">
        <v>2250</v>
      </c>
      <c r="BL668" s="18">
        <v>1420</v>
      </c>
      <c r="BM668" s="18">
        <v>1170</v>
      </c>
      <c r="BO668" s="18">
        <v>2786</v>
      </c>
      <c r="BP668" s="18">
        <v>9344</v>
      </c>
      <c r="BQ668" s="18">
        <v>75588</v>
      </c>
      <c r="BR668" s="18">
        <v>391700</v>
      </c>
      <c r="BS668" s="18">
        <v>2993</v>
      </c>
      <c r="BX668" s="18">
        <v>44734</v>
      </c>
      <c r="BY668" s="18">
        <v>1230</v>
      </c>
      <c r="CA668" s="18">
        <v>74005</v>
      </c>
      <c r="CF668" s="18">
        <v>15859</v>
      </c>
      <c r="CM668" s="18">
        <v>6169</v>
      </c>
      <c r="CU668" s="18">
        <v>20955</v>
      </c>
      <c r="CY668" s="18">
        <v>16824</v>
      </c>
      <c r="DF668" s="18">
        <v>5554</v>
      </c>
      <c r="DJ668" s="18">
        <v>840</v>
      </c>
      <c r="DK668" s="18">
        <v>8966</v>
      </c>
      <c r="DL668" s="18">
        <v>2990</v>
      </c>
      <c r="DN668" s="18">
        <v>1629</v>
      </c>
      <c r="DQ668" s="18">
        <v>720</v>
      </c>
      <c r="DR668" s="18">
        <v>6550</v>
      </c>
      <c r="DS668" s="18">
        <v>16902</v>
      </c>
      <c r="DU668" s="18">
        <v>1935</v>
      </c>
      <c r="DW668" s="18">
        <v>7757</v>
      </c>
      <c r="DX668" s="18">
        <v>1137</v>
      </c>
      <c r="EA668" s="18">
        <v>15774</v>
      </c>
      <c r="EG668" s="18">
        <v>769</v>
      </c>
      <c r="EI668" s="18">
        <v>1650</v>
      </c>
      <c r="EO668" s="18">
        <v>6389</v>
      </c>
      <c r="EU668" s="18">
        <v>15787</v>
      </c>
      <c r="EX668" s="18">
        <v>492</v>
      </c>
      <c r="EZ668" s="18">
        <v>18011</v>
      </c>
      <c r="FA668" s="18">
        <v>6002</v>
      </c>
      <c r="FE668" s="18">
        <v>1987</v>
      </c>
      <c r="FF668" s="18">
        <v>133922</v>
      </c>
      <c r="FH668" s="18">
        <v>3858</v>
      </c>
    </row>
    <row r="669" spans="1:167">
      <c r="A669" s="18">
        <v>1942</v>
      </c>
      <c r="D669" s="18">
        <v>1117</v>
      </c>
      <c r="F669" s="18">
        <v>14638</v>
      </c>
      <c r="H669" s="18">
        <v>7173</v>
      </c>
      <c r="I669" s="18">
        <v>6783</v>
      </c>
      <c r="L669" s="18">
        <v>8247</v>
      </c>
      <c r="P669" s="18">
        <v>6771</v>
      </c>
      <c r="T669" s="18">
        <v>2753</v>
      </c>
      <c r="U669" s="18">
        <v>43069</v>
      </c>
      <c r="Y669" s="18">
        <v>11969</v>
      </c>
      <c r="Z669" s="18">
        <v>4286</v>
      </c>
      <c r="AA669" s="18">
        <v>5248</v>
      </c>
      <c r="AB669" s="18">
        <v>524261</v>
      </c>
      <c r="AG669" s="18">
        <v>9671</v>
      </c>
      <c r="AJ669" s="18">
        <v>650</v>
      </c>
      <c r="AK669" s="18">
        <v>14577</v>
      </c>
      <c r="AL669" s="18">
        <v>4704</v>
      </c>
      <c r="AO669" s="18">
        <v>70834</v>
      </c>
      <c r="AQ669" s="18">
        <v>38</v>
      </c>
      <c r="AR669" s="18">
        <v>3903</v>
      </c>
      <c r="AU669" s="18">
        <v>2575</v>
      </c>
      <c r="AW669" s="18">
        <v>26182</v>
      </c>
      <c r="AZ669" s="18">
        <v>3708</v>
      </c>
      <c r="BA669" s="18">
        <v>39400</v>
      </c>
      <c r="BC669" s="18">
        <v>48400</v>
      </c>
      <c r="BJ669" s="18">
        <v>7339</v>
      </c>
      <c r="BK669" s="18">
        <v>2300</v>
      </c>
      <c r="BM669" s="18">
        <v>1200</v>
      </c>
      <c r="BO669" s="18">
        <v>2820</v>
      </c>
      <c r="BP669" s="18">
        <v>9396</v>
      </c>
      <c r="BQ669" s="18">
        <v>76785</v>
      </c>
      <c r="BR669" s="18">
        <v>396300</v>
      </c>
      <c r="BS669" s="18">
        <v>2963</v>
      </c>
      <c r="BX669" s="18">
        <v>45004</v>
      </c>
      <c r="BY669" s="18">
        <v>1254</v>
      </c>
      <c r="CA669" s="18">
        <v>75029</v>
      </c>
      <c r="CF669" s="18">
        <v>16094</v>
      </c>
      <c r="CM669" s="18">
        <v>6191</v>
      </c>
      <c r="CU669" s="18">
        <v>21532</v>
      </c>
      <c r="CY669" s="18">
        <v>16727</v>
      </c>
      <c r="DF669" s="18">
        <v>5592</v>
      </c>
      <c r="DJ669" s="18">
        <v>860</v>
      </c>
      <c r="DK669" s="18">
        <v>9042</v>
      </c>
      <c r="DL669" s="18">
        <v>3009</v>
      </c>
      <c r="DN669" s="18">
        <v>1639</v>
      </c>
      <c r="DQ669" s="18">
        <v>773</v>
      </c>
      <c r="DR669" s="18">
        <v>6662</v>
      </c>
      <c r="DS669" s="18">
        <v>17169</v>
      </c>
      <c r="DU669" s="18">
        <v>1987</v>
      </c>
      <c r="DW669" s="18">
        <v>7826</v>
      </c>
      <c r="DX669" s="18">
        <v>1164</v>
      </c>
      <c r="EA669" s="18">
        <v>15839</v>
      </c>
      <c r="EI669" s="18">
        <v>1680</v>
      </c>
      <c r="EO669" s="18">
        <v>6432</v>
      </c>
      <c r="EU669" s="18">
        <v>16060</v>
      </c>
      <c r="EX669" s="18">
        <v>510</v>
      </c>
      <c r="EZ669" s="18">
        <v>18203</v>
      </c>
      <c r="FA669" s="18">
        <v>6174</v>
      </c>
      <c r="FE669" s="18">
        <v>2010</v>
      </c>
      <c r="FF669" s="18">
        <v>135386</v>
      </c>
      <c r="FH669" s="18">
        <v>3934</v>
      </c>
    </row>
    <row r="670" spans="1:167">
      <c r="A670" s="18">
        <v>1943</v>
      </c>
      <c r="D670" s="18">
        <v>1119</v>
      </c>
      <c r="F670" s="18">
        <v>14877</v>
      </c>
      <c r="H670" s="18">
        <v>7236</v>
      </c>
      <c r="I670" s="18">
        <v>6808</v>
      </c>
      <c r="L670" s="18">
        <v>8242</v>
      </c>
      <c r="P670" s="18">
        <v>6828</v>
      </c>
      <c r="T670" s="18">
        <v>2785</v>
      </c>
      <c r="U670" s="18">
        <v>44093</v>
      </c>
      <c r="Y670" s="18">
        <v>12115</v>
      </c>
      <c r="Z670" s="18">
        <v>4323</v>
      </c>
      <c r="AA670" s="18">
        <v>5348</v>
      </c>
      <c r="AB670" s="18">
        <v>527028</v>
      </c>
      <c r="AG670" s="18">
        <v>9930</v>
      </c>
      <c r="AJ670" s="18">
        <v>660</v>
      </c>
      <c r="AK670" s="18">
        <v>14538</v>
      </c>
      <c r="AL670" s="18">
        <v>4779</v>
      </c>
      <c r="AO670" s="18">
        <v>70411</v>
      </c>
      <c r="AQ670" s="18">
        <v>39</v>
      </c>
      <c r="AR670" s="18">
        <v>3949</v>
      </c>
      <c r="AU670" s="18">
        <v>2641</v>
      </c>
      <c r="AW670" s="18">
        <v>26387</v>
      </c>
      <c r="AZ670" s="18">
        <v>3721</v>
      </c>
      <c r="BA670" s="18">
        <v>39000</v>
      </c>
      <c r="BC670" s="18">
        <v>48789</v>
      </c>
      <c r="BJ670" s="18">
        <v>7297</v>
      </c>
      <c r="BK670" s="18">
        <v>2340</v>
      </c>
      <c r="BM670" s="18">
        <v>1210</v>
      </c>
      <c r="BO670" s="18">
        <v>2856</v>
      </c>
      <c r="BP670" s="18">
        <v>9442</v>
      </c>
      <c r="BQ670" s="18">
        <v>77615</v>
      </c>
      <c r="BR670" s="18">
        <v>400900</v>
      </c>
      <c r="BS670" s="18">
        <v>2946</v>
      </c>
      <c r="BX670" s="18">
        <v>45177</v>
      </c>
      <c r="BY670" s="18">
        <v>1249</v>
      </c>
      <c r="CA670" s="18">
        <v>76005</v>
      </c>
      <c r="CF670" s="18">
        <v>16332</v>
      </c>
      <c r="CM670" s="18">
        <v>6296</v>
      </c>
      <c r="CU670" s="18">
        <v>22125</v>
      </c>
      <c r="CY670" s="18">
        <v>16908</v>
      </c>
      <c r="DF670" s="18">
        <v>5630</v>
      </c>
      <c r="DJ670" s="18">
        <v>880</v>
      </c>
      <c r="DK670" s="18">
        <v>9103</v>
      </c>
      <c r="DL670" s="18">
        <v>3032</v>
      </c>
      <c r="DN670" s="18">
        <v>1633</v>
      </c>
      <c r="DQ670" s="18">
        <v>795</v>
      </c>
      <c r="DR670" s="18">
        <v>6776</v>
      </c>
      <c r="DS670" s="18">
        <v>17552</v>
      </c>
      <c r="DU670" s="18">
        <v>2033</v>
      </c>
      <c r="DW670" s="18">
        <v>7896</v>
      </c>
      <c r="DX670" s="18">
        <v>1191</v>
      </c>
      <c r="EA670" s="18">
        <v>15840</v>
      </c>
      <c r="EI670" s="18">
        <v>1690</v>
      </c>
      <c r="EO670" s="18">
        <v>6490</v>
      </c>
      <c r="EU670" s="18">
        <v>16462</v>
      </c>
      <c r="EX670" s="18">
        <v>525</v>
      </c>
      <c r="EZ670" s="18">
        <v>18396</v>
      </c>
      <c r="FA670" s="18">
        <v>6325</v>
      </c>
      <c r="FE670" s="18">
        <v>2032</v>
      </c>
      <c r="FF670" s="18">
        <v>137272</v>
      </c>
      <c r="FH670" s="18">
        <v>4020</v>
      </c>
    </row>
    <row r="671" spans="1:167">
      <c r="A671" s="18">
        <v>1944</v>
      </c>
      <c r="D671" s="18">
        <v>1122</v>
      </c>
      <c r="F671" s="18">
        <v>15130</v>
      </c>
      <c r="H671" s="18">
        <v>7309</v>
      </c>
      <c r="I671" s="18">
        <v>6834</v>
      </c>
      <c r="L671" s="18">
        <v>8291</v>
      </c>
      <c r="P671" s="18">
        <v>6885</v>
      </c>
      <c r="T671" s="18">
        <v>2817</v>
      </c>
      <c r="U671" s="18">
        <v>45141</v>
      </c>
      <c r="Y671" s="18">
        <v>12268</v>
      </c>
      <c r="Z671" s="18">
        <v>4364</v>
      </c>
      <c r="AA671" s="18">
        <v>5449</v>
      </c>
      <c r="AB671" s="18">
        <v>529810</v>
      </c>
      <c r="AG671" s="18">
        <v>10196</v>
      </c>
      <c r="AJ671" s="18">
        <v>680</v>
      </c>
      <c r="AK671" s="18">
        <v>14593</v>
      </c>
      <c r="AL671" s="18">
        <v>4849</v>
      </c>
      <c r="AO671" s="18">
        <v>69865</v>
      </c>
      <c r="AQ671" s="18">
        <v>40</v>
      </c>
      <c r="AR671" s="18">
        <v>3998</v>
      </c>
      <c r="AU671" s="18">
        <v>2712</v>
      </c>
      <c r="AW671" s="18">
        <v>26594</v>
      </c>
      <c r="AZ671" s="18">
        <v>3735</v>
      </c>
      <c r="BA671" s="18">
        <v>38900</v>
      </c>
      <c r="BC671" s="18">
        <v>49016</v>
      </c>
      <c r="BJ671" s="18">
        <v>7284</v>
      </c>
      <c r="BK671" s="18">
        <v>2390</v>
      </c>
      <c r="BM671" s="18">
        <v>1240</v>
      </c>
      <c r="BO671" s="18">
        <v>2892</v>
      </c>
      <c r="BP671" s="18">
        <v>9497</v>
      </c>
      <c r="BQ671" s="18">
        <v>77646</v>
      </c>
      <c r="BR671" s="18">
        <v>405600</v>
      </c>
      <c r="BS671" s="18">
        <v>2944</v>
      </c>
      <c r="BX671" s="18">
        <v>45290</v>
      </c>
      <c r="BY671" s="18">
        <v>1259</v>
      </c>
      <c r="CA671" s="18">
        <v>77178</v>
      </c>
      <c r="CF671" s="18">
        <v>16574</v>
      </c>
      <c r="CM671" s="18">
        <v>6442</v>
      </c>
      <c r="CU671" s="18">
        <v>22734</v>
      </c>
      <c r="CY671" s="18">
        <v>17090</v>
      </c>
      <c r="DF671" s="18">
        <v>5668</v>
      </c>
      <c r="DJ671" s="18">
        <v>900</v>
      </c>
      <c r="DK671" s="18">
        <v>9175</v>
      </c>
      <c r="DL671" s="18">
        <v>3060</v>
      </c>
      <c r="DN671" s="18">
        <v>1654</v>
      </c>
      <c r="DQ671" s="18">
        <v>784</v>
      </c>
      <c r="DR671" s="18">
        <v>6892</v>
      </c>
      <c r="DS671" s="18">
        <v>17887</v>
      </c>
      <c r="DU671" s="18">
        <v>2062</v>
      </c>
      <c r="DW671" s="18">
        <v>7967</v>
      </c>
      <c r="DX671" s="18">
        <v>1219</v>
      </c>
      <c r="EA671" s="18">
        <v>15946</v>
      </c>
      <c r="EI671" s="18">
        <v>1720</v>
      </c>
      <c r="EO671" s="18">
        <v>6560</v>
      </c>
      <c r="EU671" s="18">
        <v>16868</v>
      </c>
      <c r="EX671" s="18">
        <v>536</v>
      </c>
      <c r="EZ671" s="18">
        <v>18592</v>
      </c>
      <c r="FA671" s="18">
        <v>6266</v>
      </c>
      <c r="FE671" s="18">
        <v>2055</v>
      </c>
      <c r="FF671" s="18">
        <v>138937</v>
      </c>
      <c r="FH671" s="18">
        <v>4114</v>
      </c>
    </row>
    <row r="672" spans="1:167">
      <c r="A672" s="18">
        <v>1945</v>
      </c>
      <c r="D672" s="18">
        <v>1138</v>
      </c>
      <c r="F672" s="18">
        <v>15390</v>
      </c>
      <c r="H672" s="18">
        <v>7389</v>
      </c>
      <c r="I672" s="18">
        <v>6799</v>
      </c>
      <c r="L672" s="18">
        <v>8339</v>
      </c>
      <c r="P672" s="18">
        <v>6942</v>
      </c>
      <c r="T672" s="18">
        <v>2850</v>
      </c>
      <c r="U672" s="18">
        <v>46215</v>
      </c>
      <c r="Y672" s="18">
        <v>12404</v>
      </c>
      <c r="Z672" s="18">
        <v>4412</v>
      </c>
      <c r="AA672" s="18">
        <v>5552</v>
      </c>
      <c r="AB672" s="18">
        <v>532607</v>
      </c>
      <c r="AG672" s="18">
        <v>10469</v>
      </c>
      <c r="AJ672" s="18">
        <v>700</v>
      </c>
      <c r="AK672" s="18">
        <v>14152</v>
      </c>
      <c r="AL672" s="18">
        <v>4932</v>
      </c>
      <c r="AO672" s="18">
        <v>67000</v>
      </c>
      <c r="AQ672" s="18">
        <v>41</v>
      </c>
      <c r="AR672" s="18">
        <v>4045</v>
      </c>
      <c r="AU672" s="18">
        <v>2781</v>
      </c>
      <c r="AW672" s="18">
        <v>26802</v>
      </c>
      <c r="AZ672" s="18">
        <v>3758</v>
      </c>
      <c r="BA672" s="18">
        <v>39700</v>
      </c>
      <c r="BC672" s="18">
        <v>49182</v>
      </c>
      <c r="BJ672" s="18">
        <v>7322</v>
      </c>
      <c r="BK672" s="18">
        <v>2440</v>
      </c>
      <c r="BM672" s="18">
        <v>1260</v>
      </c>
      <c r="BO672" s="18">
        <v>2928</v>
      </c>
      <c r="BP672" s="18">
        <v>9024</v>
      </c>
      <c r="BQ672" s="18">
        <v>77545</v>
      </c>
      <c r="BR672" s="18">
        <v>410400</v>
      </c>
      <c r="BS672" s="18">
        <v>2952</v>
      </c>
      <c r="BX672" s="18">
        <v>45442</v>
      </c>
      <c r="BY672" s="18">
        <v>1266</v>
      </c>
      <c r="CA672" s="18">
        <v>76224</v>
      </c>
      <c r="CF672" s="18">
        <v>17917</v>
      </c>
      <c r="CM672" s="18">
        <v>6650</v>
      </c>
      <c r="CU672" s="18">
        <v>23724</v>
      </c>
      <c r="CY672" s="18">
        <v>17272</v>
      </c>
      <c r="DF672" s="18">
        <v>5707</v>
      </c>
      <c r="DJ672" s="18">
        <v>920</v>
      </c>
      <c r="DK672" s="18">
        <v>9262</v>
      </c>
      <c r="DL672" s="18">
        <v>3091</v>
      </c>
      <c r="DN672" s="18">
        <v>1688</v>
      </c>
      <c r="DQ672" s="18">
        <v>791</v>
      </c>
      <c r="DR672" s="18">
        <v>7010</v>
      </c>
      <c r="DS672" s="18">
        <v>18228</v>
      </c>
      <c r="DU672" s="18">
        <v>2099</v>
      </c>
      <c r="DW672" s="18">
        <v>8038</v>
      </c>
      <c r="DX672" s="18">
        <v>1247</v>
      </c>
      <c r="EA672" s="18">
        <v>15929</v>
      </c>
      <c r="EI672" s="18">
        <v>1740</v>
      </c>
      <c r="EO672" s="18">
        <v>6635</v>
      </c>
      <c r="EU672" s="18">
        <v>17284</v>
      </c>
      <c r="EX672" s="18">
        <v>547</v>
      </c>
      <c r="EZ672" s="18">
        <v>18790</v>
      </c>
      <c r="FA672" s="18">
        <v>6140</v>
      </c>
      <c r="FE672" s="18">
        <v>2081</v>
      </c>
      <c r="FF672" s="18">
        <v>140474</v>
      </c>
      <c r="FH672" s="18">
        <v>4223</v>
      </c>
    </row>
    <row r="673" spans="1:170">
      <c r="A673" s="18">
        <v>1946</v>
      </c>
      <c r="D673" s="18">
        <v>1154</v>
      </c>
      <c r="F673" s="18">
        <v>15654</v>
      </c>
      <c r="H673" s="18">
        <v>7474</v>
      </c>
      <c r="I673" s="18">
        <v>7000</v>
      </c>
      <c r="L673" s="18">
        <v>8367</v>
      </c>
      <c r="P673" s="18">
        <v>7000</v>
      </c>
      <c r="T673" s="18">
        <v>2883</v>
      </c>
      <c r="U673" s="18">
        <v>47313</v>
      </c>
      <c r="Y673" s="18">
        <v>12634</v>
      </c>
      <c r="Z673" s="18">
        <v>4467</v>
      </c>
      <c r="AA673" s="18">
        <v>5656</v>
      </c>
      <c r="AB673" s="18">
        <v>535418</v>
      </c>
      <c r="AG673" s="18">
        <v>10749</v>
      </c>
      <c r="AJ673" s="18">
        <v>710</v>
      </c>
      <c r="AK673" s="18">
        <v>12916</v>
      </c>
      <c r="AL673" s="18">
        <v>5039</v>
      </c>
      <c r="AO673" s="18">
        <v>64678</v>
      </c>
      <c r="AQ673" s="18">
        <v>42</v>
      </c>
      <c r="AR673" s="18">
        <v>4101</v>
      </c>
      <c r="AU673" s="18">
        <v>2853</v>
      </c>
      <c r="AW673" s="18">
        <v>27012</v>
      </c>
      <c r="AZ673" s="18">
        <v>3806</v>
      </c>
      <c r="BA673" s="18">
        <v>40290</v>
      </c>
      <c r="BC673" s="18">
        <v>49217</v>
      </c>
      <c r="BJ673" s="18">
        <v>7418</v>
      </c>
      <c r="BK673" s="18">
        <v>2500</v>
      </c>
      <c r="BL673" s="18">
        <v>1343</v>
      </c>
      <c r="BM673" s="18">
        <v>1290</v>
      </c>
      <c r="BO673" s="18">
        <v>2961</v>
      </c>
      <c r="BP673" s="18">
        <v>9042</v>
      </c>
      <c r="BQ673" s="18">
        <v>78050</v>
      </c>
      <c r="BR673" s="18">
        <v>415200</v>
      </c>
      <c r="BS673" s="18">
        <v>2957</v>
      </c>
      <c r="BX673" s="18">
        <v>45725</v>
      </c>
      <c r="BY673" s="18">
        <v>1298</v>
      </c>
      <c r="CA673" s="18">
        <v>77199</v>
      </c>
      <c r="CF673" s="18">
        <v>19369</v>
      </c>
      <c r="CM673" s="18">
        <v>6854</v>
      </c>
      <c r="CU673" s="18">
        <v>24413</v>
      </c>
      <c r="CY673" s="18">
        <v>17454</v>
      </c>
      <c r="DF673" s="18">
        <v>5746</v>
      </c>
      <c r="DJ673" s="18">
        <v>950</v>
      </c>
      <c r="DK673" s="18">
        <v>9424</v>
      </c>
      <c r="DL673" s="18">
        <v>3127</v>
      </c>
      <c r="DN673" s="18">
        <v>1759</v>
      </c>
      <c r="DQ673" s="18">
        <v>788</v>
      </c>
      <c r="DR673" s="18">
        <v>7130</v>
      </c>
      <c r="DS673" s="18">
        <v>18775</v>
      </c>
      <c r="DT673" s="18">
        <v>23959</v>
      </c>
      <c r="DU673" s="18">
        <v>2141</v>
      </c>
      <c r="DW673" s="18">
        <v>8110</v>
      </c>
      <c r="DX673" s="18">
        <v>1275</v>
      </c>
      <c r="EA673" s="18">
        <v>15971</v>
      </c>
      <c r="EI673" s="18">
        <v>1760</v>
      </c>
      <c r="EL673" s="18">
        <v>173900</v>
      </c>
      <c r="EO673" s="18">
        <v>6719</v>
      </c>
      <c r="EU673" s="18">
        <v>17710</v>
      </c>
      <c r="EX673" s="18">
        <v>561</v>
      </c>
      <c r="EZ673" s="18">
        <v>19235</v>
      </c>
      <c r="FA673" s="18">
        <v>6014</v>
      </c>
      <c r="FE673" s="18">
        <v>2107</v>
      </c>
      <c r="FF673" s="18">
        <v>141940</v>
      </c>
      <c r="FH673" s="18">
        <v>4347</v>
      </c>
    </row>
    <row r="674" spans="1:170">
      <c r="A674" s="18">
        <v>1947</v>
      </c>
      <c r="D674" s="18">
        <v>1175</v>
      </c>
      <c r="F674" s="18">
        <v>15942</v>
      </c>
      <c r="H674" s="18">
        <v>7578</v>
      </c>
      <c r="I674" s="18">
        <v>6971</v>
      </c>
      <c r="L674" s="18">
        <v>8450</v>
      </c>
      <c r="P674" s="18">
        <v>7064</v>
      </c>
      <c r="T674" s="18">
        <v>2916</v>
      </c>
      <c r="U674" s="18">
        <v>48438</v>
      </c>
      <c r="Y674" s="18">
        <v>12901</v>
      </c>
      <c r="Z674" s="18">
        <v>4524</v>
      </c>
      <c r="AA674" s="18">
        <v>5761</v>
      </c>
      <c r="AB674" s="18">
        <v>538244</v>
      </c>
      <c r="AG674" s="18">
        <v>11036</v>
      </c>
      <c r="AJ674" s="18">
        <v>730</v>
      </c>
      <c r="AK674" s="18">
        <v>12164</v>
      </c>
      <c r="AL674" s="18">
        <v>5152</v>
      </c>
      <c r="AO674" s="18">
        <v>66094</v>
      </c>
      <c r="AQ674" s="18">
        <v>43</v>
      </c>
      <c r="AR674" s="18">
        <v>4146</v>
      </c>
      <c r="AU674" s="18">
        <v>2936</v>
      </c>
      <c r="AW674" s="18">
        <v>27223</v>
      </c>
      <c r="AZ674" s="18">
        <v>3859</v>
      </c>
      <c r="BA674" s="18">
        <v>40680</v>
      </c>
      <c r="BC674" s="18">
        <v>49519</v>
      </c>
      <c r="BJ674" s="18">
        <v>7529</v>
      </c>
      <c r="BK674" s="18">
        <v>2570</v>
      </c>
      <c r="BL674" s="18">
        <v>1516</v>
      </c>
      <c r="BM674" s="18">
        <v>1320</v>
      </c>
      <c r="BO674" s="18">
        <v>2994</v>
      </c>
      <c r="BP674" s="18">
        <v>9079</v>
      </c>
      <c r="BQ674" s="18">
        <v>78880</v>
      </c>
      <c r="BR674" s="18">
        <v>346000</v>
      </c>
      <c r="BS674" s="18">
        <v>2974</v>
      </c>
      <c r="BX674" s="18">
        <v>46040</v>
      </c>
      <c r="BY674" s="18">
        <v>1327</v>
      </c>
      <c r="CA674" s="18">
        <v>78119</v>
      </c>
      <c r="CF674" s="18">
        <v>19886</v>
      </c>
      <c r="CM674" s="18">
        <v>7037</v>
      </c>
      <c r="CU674" s="18">
        <v>25122</v>
      </c>
      <c r="CY674" s="18">
        <v>17636</v>
      </c>
      <c r="DF674" s="18">
        <v>5786</v>
      </c>
      <c r="DJ674" s="18">
        <v>980</v>
      </c>
      <c r="DK674" s="18">
        <v>9630</v>
      </c>
      <c r="DL674" s="18">
        <v>3165</v>
      </c>
      <c r="DN674" s="18">
        <v>1797</v>
      </c>
      <c r="DQ674" s="18">
        <v>804</v>
      </c>
      <c r="DR674" s="18">
        <v>7252</v>
      </c>
      <c r="DS674" s="18">
        <v>19338</v>
      </c>
      <c r="DT674" s="18">
        <v>23734</v>
      </c>
      <c r="DU674" s="18">
        <v>2162</v>
      </c>
      <c r="DW674" s="18">
        <v>8183</v>
      </c>
      <c r="DX674" s="18">
        <v>1305</v>
      </c>
      <c r="EA674" s="18">
        <v>15849</v>
      </c>
      <c r="EG674" s="18">
        <v>938</v>
      </c>
      <c r="EI674" s="18">
        <v>1780</v>
      </c>
      <c r="EL674" s="18">
        <v>174000</v>
      </c>
      <c r="EO674" s="18">
        <v>6803</v>
      </c>
      <c r="EU674" s="18">
        <v>18148</v>
      </c>
      <c r="EX674" s="18">
        <v>583</v>
      </c>
      <c r="EZ674" s="18">
        <v>19690</v>
      </c>
      <c r="FA674" s="18">
        <v>6419</v>
      </c>
      <c r="FE674" s="18">
        <v>2134</v>
      </c>
      <c r="FF674" s="18">
        <v>144688</v>
      </c>
      <c r="FH674" s="18">
        <v>4486</v>
      </c>
      <c r="FK674" s="18">
        <v>15596</v>
      </c>
    </row>
    <row r="675" spans="1:170">
      <c r="A675" s="18">
        <v>1948</v>
      </c>
      <c r="D675" s="18">
        <v>1192</v>
      </c>
      <c r="F675" s="18">
        <v>16307</v>
      </c>
      <c r="H675" s="18">
        <v>7715</v>
      </c>
      <c r="I675" s="18">
        <v>6956</v>
      </c>
      <c r="L675" s="18">
        <v>8557</v>
      </c>
      <c r="P675" s="18">
        <v>7130</v>
      </c>
      <c r="T675" s="18">
        <v>2950</v>
      </c>
      <c r="U675" s="18">
        <v>49590</v>
      </c>
      <c r="Y675" s="18">
        <v>13180</v>
      </c>
      <c r="Z675" s="18">
        <v>4582</v>
      </c>
      <c r="AA675" s="18">
        <v>5865</v>
      </c>
      <c r="AB675" s="18">
        <v>541085</v>
      </c>
      <c r="AG675" s="18">
        <v>11332</v>
      </c>
      <c r="AJ675" s="18">
        <v>750</v>
      </c>
      <c r="AK675" s="18">
        <v>12339</v>
      </c>
      <c r="AL675" s="18">
        <v>5268</v>
      </c>
      <c r="AO675" s="18">
        <v>67295</v>
      </c>
      <c r="AQ675" s="18">
        <v>44</v>
      </c>
      <c r="AR675" s="18">
        <v>4190</v>
      </c>
      <c r="AU675" s="18">
        <v>3017</v>
      </c>
      <c r="AW675" s="18">
        <v>27437</v>
      </c>
      <c r="AZ675" s="18">
        <v>3912</v>
      </c>
      <c r="BA675" s="18">
        <v>41110</v>
      </c>
      <c r="BC675" s="18">
        <v>50014</v>
      </c>
      <c r="BJ675" s="18">
        <v>7749</v>
      </c>
      <c r="BK675" s="18">
        <v>2640</v>
      </c>
      <c r="BL675" s="18">
        <v>1559</v>
      </c>
      <c r="BM675" s="18">
        <v>1350</v>
      </c>
      <c r="BO675" s="18">
        <v>3028</v>
      </c>
      <c r="BP675" s="18">
        <v>9158</v>
      </c>
      <c r="BQ675" s="18">
        <v>79856</v>
      </c>
      <c r="BR675" s="18">
        <v>350000</v>
      </c>
      <c r="BS675" s="18">
        <v>2985</v>
      </c>
      <c r="BX675" s="18">
        <v>46381</v>
      </c>
      <c r="BY675" s="18">
        <v>1350</v>
      </c>
      <c r="CA675" s="18">
        <v>80155</v>
      </c>
      <c r="CF675" s="18">
        <v>20027</v>
      </c>
      <c r="CM675" s="18">
        <v>7244</v>
      </c>
      <c r="CU675" s="18">
        <v>25852</v>
      </c>
      <c r="CY675" s="18">
        <v>17818</v>
      </c>
      <c r="DF675" s="18">
        <v>5922</v>
      </c>
      <c r="DJ675" s="18">
        <v>1000</v>
      </c>
      <c r="DK675" s="18">
        <v>9800</v>
      </c>
      <c r="DL675" s="18">
        <v>3201</v>
      </c>
      <c r="DN675" s="18">
        <v>1833</v>
      </c>
      <c r="DQ675" s="18">
        <v>822</v>
      </c>
      <c r="DR675" s="18">
        <v>7376</v>
      </c>
      <c r="DS675" s="18">
        <v>19918</v>
      </c>
      <c r="DT675" s="18">
        <v>23980</v>
      </c>
      <c r="DU675" s="18">
        <v>2187</v>
      </c>
      <c r="DW675" s="18">
        <v>8256</v>
      </c>
      <c r="DX675" s="18">
        <v>1335</v>
      </c>
      <c r="EA675" s="18">
        <v>15893</v>
      </c>
      <c r="EG675" s="18">
        <v>961</v>
      </c>
      <c r="EI675" s="18">
        <v>1810</v>
      </c>
      <c r="EL675" s="18">
        <v>175100</v>
      </c>
      <c r="EO675" s="18">
        <v>6883</v>
      </c>
      <c r="EU675" s="18">
        <v>18569</v>
      </c>
      <c r="EX675" s="18">
        <v>600</v>
      </c>
      <c r="EZ675" s="18">
        <v>20156</v>
      </c>
      <c r="FA675" s="18">
        <v>6724</v>
      </c>
      <c r="FE675" s="18">
        <v>2160</v>
      </c>
      <c r="FF675" s="18">
        <v>147203</v>
      </c>
      <c r="FH675" s="18">
        <v>4656</v>
      </c>
      <c r="FK675" s="18">
        <v>15817</v>
      </c>
    </row>
    <row r="676" spans="1:170">
      <c r="A676" s="18">
        <v>1949</v>
      </c>
      <c r="D676" s="18">
        <v>1209</v>
      </c>
      <c r="F676" s="18">
        <v>16737</v>
      </c>
      <c r="H676" s="18">
        <v>7919</v>
      </c>
      <c r="I676" s="18">
        <v>6943</v>
      </c>
      <c r="L676" s="18">
        <v>8614</v>
      </c>
      <c r="P676" s="18">
        <v>7195</v>
      </c>
      <c r="T676" s="18">
        <v>2984</v>
      </c>
      <c r="U676" s="18">
        <v>50769</v>
      </c>
      <c r="Y676" s="18">
        <v>13469</v>
      </c>
      <c r="Z676" s="18">
        <v>4640</v>
      </c>
      <c r="AA676" s="18">
        <v>5969</v>
      </c>
      <c r="AB676" s="18">
        <v>543941</v>
      </c>
      <c r="AG676" s="18">
        <v>11635</v>
      </c>
      <c r="AJ676" s="18">
        <v>770</v>
      </c>
      <c r="AK676" s="18">
        <v>12339</v>
      </c>
      <c r="AL676" s="18">
        <v>5386</v>
      </c>
      <c r="AO676" s="18">
        <v>67991</v>
      </c>
      <c r="AQ676" s="18">
        <v>45</v>
      </c>
      <c r="AR676" s="18">
        <v>4230</v>
      </c>
      <c r="AU676" s="18">
        <v>3104</v>
      </c>
      <c r="AW676" s="18">
        <v>27651</v>
      </c>
      <c r="AZ676" s="18">
        <v>3963</v>
      </c>
      <c r="BA676" s="18">
        <v>41480</v>
      </c>
      <c r="BC676" s="18">
        <v>50312</v>
      </c>
      <c r="BJ676" s="18">
        <v>7856</v>
      </c>
      <c r="BK676" s="18">
        <v>2720</v>
      </c>
      <c r="BL676" s="18">
        <v>1609</v>
      </c>
      <c r="BM676" s="18">
        <v>1390</v>
      </c>
      <c r="BO676" s="18">
        <v>3062</v>
      </c>
      <c r="BP676" s="18">
        <v>9250</v>
      </c>
      <c r="BQ676" s="18">
        <v>81120</v>
      </c>
      <c r="BR676" s="18">
        <v>355000</v>
      </c>
      <c r="BS676" s="18">
        <v>2981</v>
      </c>
      <c r="BX676" s="18">
        <v>46733</v>
      </c>
      <c r="BY676" s="18">
        <v>1374</v>
      </c>
      <c r="CA676" s="18">
        <v>81971</v>
      </c>
      <c r="CF676" s="18">
        <v>20208</v>
      </c>
      <c r="CM676" s="18">
        <v>7455</v>
      </c>
      <c r="CU676" s="18">
        <v>26603</v>
      </c>
      <c r="CY676" s="18">
        <v>18000</v>
      </c>
      <c r="DF676" s="18">
        <v>6061</v>
      </c>
      <c r="DJ676" s="18">
        <v>1030</v>
      </c>
      <c r="DK676" s="18">
        <v>9956</v>
      </c>
      <c r="DL676" s="18">
        <v>3234</v>
      </c>
      <c r="DN676" s="18">
        <v>1871</v>
      </c>
      <c r="DQ676" s="18">
        <v>838</v>
      </c>
      <c r="DR676" s="18">
        <v>7502</v>
      </c>
      <c r="DS676" s="18">
        <v>20516</v>
      </c>
      <c r="DT676" s="18">
        <v>24410</v>
      </c>
      <c r="DU676" s="18">
        <v>2197</v>
      </c>
      <c r="DW676" s="18">
        <v>8329</v>
      </c>
      <c r="DX676" s="18">
        <v>1366</v>
      </c>
      <c r="EA676" s="18">
        <v>16084</v>
      </c>
      <c r="EG676" s="18">
        <v>979</v>
      </c>
      <c r="EI676" s="18">
        <v>1840</v>
      </c>
      <c r="EL676" s="18">
        <v>177500</v>
      </c>
      <c r="EO676" s="18">
        <v>6955</v>
      </c>
      <c r="EU676" s="18">
        <v>19000</v>
      </c>
      <c r="EX676" s="18">
        <v>616</v>
      </c>
      <c r="EZ676" s="18">
        <v>20634</v>
      </c>
      <c r="FA676" s="18">
        <v>7302</v>
      </c>
      <c r="FE676" s="18">
        <v>2188</v>
      </c>
      <c r="FF676" s="18">
        <v>149770</v>
      </c>
      <c r="FH676" s="18">
        <v>4843</v>
      </c>
      <c r="FK676" s="18">
        <v>16040</v>
      </c>
    </row>
    <row r="677" spans="1:170">
      <c r="A677" s="18">
        <v>1950</v>
      </c>
      <c r="B677" s="18">
        <v>8150</v>
      </c>
      <c r="C677" s="18">
        <v>4118</v>
      </c>
      <c r="D677" s="18">
        <v>1227</v>
      </c>
      <c r="E677" s="18">
        <v>72</v>
      </c>
      <c r="F677" s="18">
        <v>17150</v>
      </c>
      <c r="G677" s="18">
        <v>1355</v>
      </c>
      <c r="H677" s="18">
        <v>8267</v>
      </c>
      <c r="I677" s="18">
        <v>6935</v>
      </c>
      <c r="J677" s="18">
        <v>2885</v>
      </c>
      <c r="K677" s="18">
        <v>2363</v>
      </c>
      <c r="L677" s="18">
        <v>8639</v>
      </c>
      <c r="M677" s="18">
        <v>1673</v>
      </c>
      <c r="N677" s="18">
        <v>4376</v>
      </c>
      <c r="O677" s="18">
        <v>45646</v>
      </c>
      <c r="P677" s="18">
        <v>7251</v>
      </c>
      <c r="Q677" s="18">
        <v>115</v>
      </c>
      <c r="R677" s="18">
        <v>2662</v>
      </c>
      <c r="S677" s="18">
        <v>7722</v>
      </c>
      <c r="T677" s="18">
        <v>2766</v>
      </c>
      <c r="U677" s="18">
        <v>53443</v>
      </c>
      <c r="V677" s="18">
        <v>211</v>
      </c>
      <c r="W677" s="18">
        <v>430</v>
      </c>
      <c r="X677" s="18">
        <v>1260</v>
      </c>
      <c r="Y677" s="18">
        <v>14011</v>
      </c>
      <c r="Z677" s="18">
        <v>4694</v>
      </c>
      <c r="AA677" s="18">
        <v>6091</v>
      </c>
      <c r="AB677" s="18">
        <v>546815</v>
      </c>
      <c r="AC677" s="18">
        <v>2860</v>
      </c>
      <c r="AD677" s="18">
        <v>4888</v>
      </c>
      <c r="AE677" s="18">
        <v>13569</v>
      </c>
      <c r="AF677" s="18">
        <v>826</v>
      </c>
      <c r="AG677" s="18">
        <v>11592</v>
      </c>
      <c r="AH677" s="18">
        <v>148</v>
      </c>
      <c r="AI677" s="18">
        <v>146</v>
      </c>
      <c r="AJ677" s="18">
        <v>867</v>
      </c>
      <c r="AK677" s="18">
        <v>12389</v>
      </c>
      <c r="AL677" s="18">
        <v>5785</v>
      </c>
      <c r="AM677" s="18">
        <v>494</v>
      </c>
      <c r="AN677" s="18">
        <v>8925</v>
      </c>
      <c r="AO677" s="18">
        <v>68375</v>
      </c>
      <c r="AP677" s="18">
        <v>79</v>
      </c>
      <c r="AQ677" s="18">
        <v>51</v>
      </c>
      <c r="AR677" s="18">
        <v>4271</v>
      </c>
      <c r="AS677" s="18">
        <v>2353</v>
      </c>
      <c r="AT677" s="18">
        <v>8893</v>
      </c>
      <c r="AU677" s="18">
        <v>3370</v>
      </c>
      <c r="AV677" s="18">
        <v>21198</v>
      </c>
      <c r="AW677" s="18">
        <v>28063</v>
      </c>
      <c r="AX677" s="18">
        <v>1096</v>
      </c>
      <c r="AY677" s="18">
        <v>21577</v>
      </c>
      <c r="AZ677" s="18">
        <v>4009</v>
      </c>
      <c r="BA677" s="18">
        <v>42518</v>
      </c>
      <c r="BB677" s="18">
        <v>416</v>
      </c>
      <c r="BC677" s="18">
        <v>50127</v>
      </c>
      <c r="BD677" s="18">
        <v>3516</v>
      </c>
      <c r="BE677" s="18">
        <v>5297</v>
      </c>
      <c r="BF677" s="18">
        <v>2586</v>
      </c>
      <c r="BG677" s="18">
        <v>271</v>
      </c>
      <c r="BH677" s="18">
        <v>573</v>
      </c>
      <c r="BI677" s="18">
        <v>211</v>
      </c>
      <c r="BJ677" s="18">
        <v>7566</v>
      </c>
      <c r="BK677" s="18">
        <v>2969</v>
      </c>
      <c r="BL677" s="18">
        <v>1938</v>
      </c>
      <c r="BM677" s="18">
        <v>1431</v>
      </c>
      <c r="BN677" s="18">
        <v>3837</v>
      </c>
      <c r="BO677" s="18">
        <v>3097</v>
      </c>
      <c r="BP677" s="18">
        <v>9338</v>
      </c>
      <c r="BQ677" s="18">
        <v>82612</v>
      </c>
      <c r="BR677" s="18">
        <v>359000</v>
      </c>
      <c r="BS677" s="18">
        <v>2963</v>
      </c>
      <c r="BT677" s="18">
        <v>16357</v>
      </c>
      <c r="BU677" s="18">
        <v>5163</v>
      </c>
      <c r="BV677" s="18">
        <v>143</v>
      </c>
      <c r="BW677" s="18">
        <v>1286</v>
      </c>
      <c r="BX677" s="18">
        <v>47105</v>
      </c>
      <c r="BY677" s="18">
        <v>1385</v>
      </c>
      <c r="BZ677" s="18">
        <v>561</v>
      </c>
      <c r="CA677" s="18">
        <v>83805</v>
      </c>
      <c r="CB677" s="18">
        <v>6693</v>
      </c>
      <c r="CC677" s="18">
        <v>6121</v>
      </c>
      <c r="CD677" s="18">
        <v>1739</v>
      </c>
      <c r="CE677" s="18">
        <v>4471</v>
      </c>
      <c r="CF677" s="18">
        <v>20846</v>
      </c>
      <c r="CG677" s="18">
        <v>145</v>
      </c>
      <c r="CH677" s="18">
        <v>1886</v>
      </c>
      <c r="CI677" s="18">
        <v>1364</v>
      </c>
      <c r="CJ677" s="18">
        <v>824</v>
      </c>
      <c r="CK677" s="18">
        <v>961</v>
      </c>
      <c r="CL677" s="18">
        <v>79</v>
      </c>
      <c r="CM677" s="18">
        <v>7533</v>
      </c>
      <c r="CN677" s="18">
        <v>726</v>
      </c>
      <c r="CO677" s="18">
        <v>2553</v>
      </c>
      <c r="CP677" s="18">
        <v>296</v>
      </c>
      <c r="CQ677" s="18">
        <v>1936</v>
      </c>
      <c r="CR677" s="18">
        <v>9343</v>
      </c>
      <c r="CS677" s="18">
        <v>2336</v>
      </c>
      <c r="CT677" s="18">
        <v>4620</v>
      </c>
      <c r="CU677" s="18">
        <v>28485</v>
      </c>
      <c r="CV677" s="18">
        <v>1225</v>
      </c>
      <c r="CW677" s="18">
        <v>3688</v>
      </c>
      <c r="CX677" s="18">
        <v>312</v>
      </c>
      <c r="CY677" s="18">
        <v>19488</v>
      </c>
      <c r="CZ677" s="18">
        <v>396</v>
      </c>
      <c r="DA677" s="18">
        <v>779</v>
      </c>
      <c r="DB677" s="18">
        <v>6250</v>
      </c>
      <c r="DC677" s="18">
        <v>1006</v>
      </c>
      <c r="DD677" s="18">
        <v>481</v>
      </c>
      <c r="DE677" s="18">
        <v>2817</v>
      </c>
      <c r="DF677" s="18">
        <v>6434</v>
      </c>
      <c r="DG677" s="18">
        <v>464</v>
      </c>
      <c r="DH677" s="18">
        <v>3271</v>
      </c>
      <c r="DI677" s="18">
        <v>31797</v>
      </c>
      <c r="DJ677" s="18">
        <v>1098</v>
      </c>
      <c r="DK677" s="18">
        <v>10114</v>
      </c>
      <c r="DL677" s="18">
        <v>3265</v>
      </c>
      <c r="DM677" s="18">
        <v>8990</v>
      </c>
      <c r="DN677" s="18">
        <v>1908</v>
      </c>
      <c r="DO677" s="18">
        <v>489</v>
      </c>
      <c r="DP677" s="18">
        <v>39448</v>
      </c>
      <c r="DQ677" s="18">
        <v>893</v>
      </c>
      <c r="DR677" s="18">
        <v>7633</v>
      </c>
      <c r="DS677" s="18">
        <v>21131</v>
      </c>
      <c r="DT677" s="18">
        <v>24824</v>
      </c>
      <c r="DU677" s="18">
        <v>2218</v>
      </c>
      <c r="DV677" s="18">
        <v>9471</v>
      </c>
      <c r="DW677" s="18">
        <v>8443</v>
      </c>
      <c r="DX677" s="18">
        <v>1476</v>
      </c>
      <c r="DY677" s="18">
        <v>1017</v>
      </c>
      <c r="DZ677" s="18">
        <v>25</v>
      </c>
      <c r="EA677" s="18">
        <v>16311</v>
      </c>
      <c r="EB677" s="18">
        <v>101937</v>
      </c>
      <c r="EC677" s="18">
        <v>2439</v>
      </c>
      <c r="ED677" s="18">
        <v>3860</v>
      </c>
      <c r="EE677" s="18">
        <v>8051</v>
      </c>
      <c r="EF677" s="18">
        <v>2654</v>
      </c>
      <c r="EG677" s="18">
        <v>1022</v>
      </c>
      <c r="EH677" s="18">
        <v>2087</v>
      </c>
      <c r="EI677" s="18">
        <v>1940</v>
      </c>
      <c r="EK677" s="18">
        <v>60</v>
      </c>
      <c r="EL677" s="18">
        <v>179571</v>
      </c>
      <c r="EM677" s="18">
        <v>3463</v>
      </c>
      <c r="EN677" s="18">
        <v>1468</v>
      </c>
      <c r="EO677" s="18">
        <v>7014</v>
      </c>
      <c r="EP677" s="18">
        <v>277</v>
      </c>
      <c r="EQ677" s="18">
        <v>33</v>
      </c>
      <c r="ER677" s="18">
        <v>3495</v>
      </c>
      <c r="ES677" s="18">
        <v>2608</v>
      </c>
      <c r="ET677" s="18">
        <v>1172</v>
      </c>
      <c r="EU677" s="18">
        <v>20042</v>
      </c>
      <c r="EV677" s="18">
        <v>1530</v>
      </c>
      <c r="EW677" s="18">
        <v>1204</v>
      </c>
      <c r="EX677" s="18">
        <v>632</v>
      </c>
      <c r="EY677" s="18">
        <v>3517</v>
      </c>
      <c r="EZ677" s="18">
        <v>21122</v>
      </c>
      <c r="FA677" s="18">
        <v>7456</v>
      </c>
      <c r="FB677" s="18">
        <v>7935</v>
      </c>
      <c r="FC677" s="18">
        <v>5522</v>
      </c>
      <c r="FD677" s="18">
        <v>36775</v>
      </c>
      <c r="FE677" s="18">
        <v>2194</v>
      </c>
      <c r="FF677" s="18">
        <v>152271</v>
      </c>
      <c r="FG677" s="18">
        <v>6293</v>
      </c>
      <c r="FH677" s="18">
        <v>5009</v>
      </c>
      <c r="FI677" s="18">
        <v>25348</v>
      </c>
      <c r="FJ677" s="18">
        <v>4777</v>
      </c>
      <c r="FK677" s="18">
        <v>16298</v>
      </c>
      <c r="FL677" s="18">
        <v>13596</v>
      </c>
      <c r="FM677" s="18">
        <v>2553</v>
      </c>
      <c r="FN677" s="18">
        <v>2853</v>
      </c>
    </row>
    <row r="678" spans="1:170">
      <c r="A678" s="18">
        <v>1951</v>
      </c>
      <c r="B678" s="18">
        <v>8284</v>
      </c>
      <c r="C678" s="18">
        <v>4173</v>
      </c>
      <c r="D678" s="18">
        <v>1254</v>
      </c>
      <c r="E678" s="18">
        <v>73</v>
      </c>
      <c r="F678" s="18">
        <v>17517</v>
      </c>
      <c r="G678" s="18">
        <v>1379</v>
      </c>
      <c r="H678" s="18">
        <v>8511</v>
      </c>
      <c r="I678" s="18">
        <v>6935</v>
      </c>
      <c r="J678" s="18">
        <v>2983</v>
      </c>
      <c r="K678" s="18">
        <v>2404</v>
      </c>
      <c r="L678" s="18">
        <v>8678</v>
      </c>
      <c r="M678" s="18">
        <v>1705</v>
      </c>
      <c r="N678" s="18">
        <v>4423</v>
      </c>
      <c r="O678" s="18">
        <v>46150</v>
      </c>
      <c r="P678" s="18">
        <v>7258</v>
      </c>
      <c r="Q678" s="18">
        <v>118</v>
      </c>
      <c r="R678" s="18">
        <v>2721</v>
      </c>
      <c r="S678" s="18">
        <v>7742</v>
      </c>
      <c r="T678" s="18">
        <v>2824</v>
      </c>
      <c r="U678" s="18">
        <v>54996</v>
      </c>
      <c r="V678" s="18">
        <v>215</v>
      </c>
      <c r="W678" s="18">
        <v>436</v>
      </c>
      <c r="X678" s="18">
        <v>1275</v>
      </c>
      <c r="Y678" s="18">
        <v>14331</v>
      </c>
      <c r="Z678" s="18">
        <v>4749</v>
      </c>
      <c r="AA678" s="18">
        <v>6252</v>
      </c>
      <c r="AB678" s="18">
        <v>557480</v>
      </c>
      <c r="AC678" s="18">
        <v>2918</v>
      </c>
      <c r="AD678" s="18">
        <v>4947</v>
      </c>
      <c r="AE678" s="18">
        <v>13832</v>
      </c>
      <c r="AF678" s="18">
        <v>840</v>
      </c>
      <c r="AG678" s="18">
        <v>11965</v>
      </c>
      <c r="AH678" s="18">
        <v>151</v>
      </c>
      <c r="AI678" s="18">
        <v>151</v>
      </c>
      <c r="AJ678" s="18">
        <v>895</v>
      </c>
      <c r="AK678" s="18">
        <v>12532</v>
      </c>
      <c r="AL678" s="18">
        <v>5892</v>
      </c>
      <c r="AM678" s="18">
        <v>502</v>
      </c>
      <c r="AN678" s="18">
        <v>9023</v>
      </c>
      <c r="AO678" s="18">
        <v>68876</v>
      </c>
      <c r="AP678" s="18">
        <v>81</v>
      </c>
      <c r="AQ678" s="18">
        <v>52</v>
      </c>
      <c r="AR678" s="18">
        <v>4304</v>
      </c>
      <c r="AS678" s="18">
        <v>2419</v>
      </c>
      <c r="AT678" s="18">
        <v>9073</v>
      </c>
      <c r="AU678" s="18">
        <v>3458</v>
      </c>
      <c r="AV678" s="18">
        <v>21704</v>
      </c>
      <c r="AW678" s="18">
        <v>28298</v>
      </c>
      <c r="AX678" s="18">
        <v>1112</v>
      </c>
      <c r="AY678" s="18">
        <v>21932</v>
      </c>
      <c r="AZ678" s="18">
        <v>4047</v>
      </c>
      <c r="BA678" s="18">
        <v>42862</v>
      </c>
      <c r="BB678" s="18">
        <v>418</v>
      </c>
      <c r="BC678" s="18">
        <v>50290</v>
      </c>
      <c r="BD678" s="18">
        <v>3579</v>
      </c>
      <c r="BE678" s="18">
        <v>5437</v>
      </c>
      <c r="BF678" s="18">
        <v>2625</v>
      </c>
      <c r="BG678" s="18">
        <v>278</v>
      </c>
      <c r="BH678" s="18">
        <v>577</v>
      </c>
      <c r="BI678" s="18">
        <v>214</v>
      </c>
      <c r="BJ678" s="18">
        <v>7646</v>
      </c>
      <c r="BK678" s="18">
        <v>3066</v>
      </c>
      <c r="BL678" s="18">
        <v>1999</v>
      </c>
      <c r="BM678" s="18">
        <v>1474</v>
      </c>
      <c r="BN678" s="18">
        <v>3860</v>
      </c>
      <c r="BO678" s="18">
        <v>3146</v>
      </c>
      <c r="BP678" s="18">
        <v>9423</v>
      </c>
      <c r="BQ678" s="18">
        <v>83773</v>
      </c>
      <c r="BR678" s="18">
        <v>365000</v>
      </c>
      <c r="BS678" s="18">
        <v>2959</v>
      </c>
      <c r="BT678" s="18">
        <v>16807</v>
      </c>
      <c r="BU678" s="18">
        <v>5300</v>
      </c>
      <c r="BV678" s="18">
        <v>146</v>
      </c>
      <c r="BW678" s="18">
        <v>1490</v>
      </c>
      <c r="BX678" s="18">
        <v>47418</v>
      </c>
      <c r="BY678" s="18">
        <v>1406</v>
      </c>
      <c r="BZ678" s="18">
        <v>584</v>
      </c>
      <c r="CA678" s="18">
        <v>85164</v>
      </c>
      <c r="CB678" s="18">
        <v>6936</v>
      </c>
      <c r="CC678" s="18">
        <v>6289</v>
      </c>
      <c r="CD678" s="18">
        <v>1767</v>
      </c>
      <c r="CE678" s="18">
        <v>4581</v>
      </c>
      <c r="CF678" s="18">
        <v>20876</v>
      </c>
      <c r="CG678" s="18">
        <v>152</v>
      </c>
      <c r="CH678" s="18">
        <v>1921</v>
      </c>
      <c r="CI678" s="18">
        <v>1401</v>
      </c>
      <c r="CJ678" s="18">
        <v>843</v>
      </c>
      <c r="CK678" s="18">
        <v>990</v>
      </c>
      <c r="CL678" s="18">
        <v>81</v>
      </c>
      <c r="CM678" s="18">
        <v>7755</v>
      </c>
      <c r="CN678" s="18">
        <v>737</v>
      </c>
      <c r="CO678" s="18">
        <v>2562</v>
      </c>
      <c r="CP678" s="18">
        <v>297</v>
      </c>
      <c r="CQ678" s="18">
        <v>1951</v>
      </c>
      <c r="CR678" s="18">
        <v>9634</v>
      </c>
      <c r="CS678" s="18">
        <v>2422</v>
      </c>
      <c r="CT678" s="18">
        <v>4690</v>
      </c>
      <c r="CU678" s="18">
        <v>29296</v>
      </c>
      <c r="CV678" s="18">
        <v>1256</v>
      </c>
      <c r="CW678" s="18">
        <v>3761</v>
      </c>
      <c r="CX678" s="18">
        <v>313</v>
      </c>
      <c r="CY678" s="18">
        <v>19788</v>
      </c>
      <c r="CZ678" s="18">
        <v>405</v>
      </c>
      <c r="DA678" s="18">
        <v>789</v>
      </c>
      <c r="DB678" s="18">
        <v>6346</v>
      </c>
      <c r="DC678" s="18">
        <v>1014</v>
      </c>
      <c r="DD678" s="18">
        <v>499</v>
      </c>
      <c r="DE678" s="18">
        <v>2866</v>
      </c>
      <c r="DF678" s="18">
        <v>6582</v>
      </c>
      <c r="DG678" s="18">
        <v>475</v>
      </c>
      <c r="DH678" s="18">
        <v>3324</v>
      </c>
      <c r="DI678" s="18">
        <v>32492</v>
      </c>
      <c r="DJ678" s="18">
        <v>1131</v>
      </c>
      <c r="DK678" s="18">
        <v>10264</v>
      </c>
      <c r="DL678" s="18">
        <v>3296</v>
      </c>
      <c r="DM678" s="18">
        <v>9086</v>
      </c>
      <c r="DN678" s="18">
        <v>1947</v>
      </c>
      <c r="DO678" s="18">
        <v>498</v>
      </c>
      <c r="DP678" s="18">
        <v>40382</v>
      </c>
      <c r="DQ678" s="18">
        <v>916</v>
      </c>
      <c r="DR678" s="18">
        <v>7826</v>
      </c>
      <c r="DS678" s="18">
        <v>21775</v>
      </c>
      <c r="DT678" s="18">
        <v>25262</v>
      </c>
      <c r="DU678" s="18">
        <v>2235</v>
      </c>
      <c r="DV678" s="18">
        <v>9167</v>
      </c>
      <c r="DW678" s="18">
        <v>8490</v>
      </c>
      <c r="DX678" s="18">
        <v>1515</v>
      </c>
      <c r="DY678" s="18">
        <v>1022</v>
      </c>
      <c r="DZ678" s="18">
        <v>27</v>
      </c>
      <c r="EA678" s="18">
        <v>16464</v>
      </c>
      <c r="EB678" s="18">
        <v>103507</v>
      </c>
      <c r="EC678" s="18">
        <v>2486</v>
      </c>
      <c r="ED678" s="18">
        <v>3932</v>
      </c>
      <c r="EE678" s="18">
        <v>8275</v>
      </c>
      <c r="EF678" s="18">
        <v>2703</v>
      </c>
      <c r="EG678" s="18">
        <v>1068</v>
      </c>
      <c r="EH678" s="18">
        <v>2115</v>
      </c>
      <c r="EI678" s="18">
        <v>1990</v>
      </c>
      <c r="EK678" s="18">
        <v>60</v>
      </c>
      <c r="EL678" s="18">
        <v>182677</v>
      </c>
      <c r="EM678" s="18">
        <v>3509</v>
      </c>
      <c r="EN678" s="18">
        <v>1483</v>
      </c>
      <c r="EO678" s="18">
        <v>7070</v>
      </c>
      <c r="EP678" s="18">
        <v>284</v>
      </c>
      <c r="EQ678" s="18">
        <v>33</v>
      </c>
      <c r="ER678" s="18">
        <v>3577</v>
      </c>
      <c r="ES678" s="18">
        <v>2644</v>
      </c>
      <c r="ET678" s="18">
        <v>1195</v>
      </c>
      <c r="EU678" s="18">
        <v>20653</v>
      </c>
      <c r="EV678" s="18">
        <v>1585</v>
      </c>
      <c r="EW678" s="18">
        <v>1226</v>
      </c>
      <c r="EX678" s="18">
        <v>649</v>
      </c>
      <c r="EY678" s="18">
        <v>3583</v>
      </c>
      <c r="EZ678" s="18">
        <v>21669</v>
      </c>
      <c r="FA678" s="18">
        <v>7771</v>
      </c>
      <c r="FB678" s="18">
        <v>8125</v>
      </c>
      <c r="FC678" s="18">
        <v>5671</v>
      </c>
      <c r="FD678" s="18">
        <v>37436</v>
      </c>
      <c r="FE678" s="18">
        <v>2223</v>
      </c>
      <c r="FF678" s="18">
        <v>154878</v>
      </c>
      <c r="FG678" s="18">
        <v>6490</v>
      </c>
      <c r="FH678" s="18">
        <v>5217</v>
      </c>
      <c r="FI678" s="18">
        <v>25794</v>
      </c>
      <c r="FJ678" s="18">
        <v>4869</v>
      </c>
      <c r="FK678" s="18">
        <v>16519</v>
      </c>
      <c r="FL678" s="18">
        <v>13926</v>
      </c>
      <c r="FM678" s="18">
        <v>2611</v>
      </c>
      <c r="FN678" s="18">
        <v>2951</v>
      </c>
    </row>
    <row r="679" spans="1:170">
      <c r="A679" s="18">
        <v>1952</v>
      </c>
      <c r="B679" s="18">
        <v>8425</v>
      </c>
      <c r="C679" s="18">
        <v>4232</v>
      </c>
      <c r="D679" s="18">
        <v>1283</v>
      </c>
      <c r="E679" s="18">
        <v>75</v>
      </c>
      <c r="F679" s="18">
        <v>17877</v>
      </c>
      <c r="G679" s="18">
        <v>1417</v>
      </c>
      <c r="H679" s="18">
        <v>8691</v>
      </c>
      <c r="I679" s="18">
        <v>6928</v>
      </c>
      <c r="J679" s="18">
        <v>3091</v>
      </c>
      <c r="K679" s="18">
        <v>2446</v>
      </c>
      <c r="L679" s="18">
        <v>8730</v>
      </c>
      <c r="M679" s="18">
        <v>1738</v>
      </c>
      <c r="N679" s="18">
        <v>4470</v>
      </c>
      <c r="O679" s="18">
        <v>46882</v>
      </c>
      <c r="P679" s="18">
        <v>7275</v>
      </c>
      <c r="Q679" s="18">
        <v>120</v>
      </c>
      <c r="R679" s="18">
        <v>2791</v>
      </c>
      <c r="S679" s="18">
        <v>7698</v>
      </c>
      <c r="T679" s="18">
        <v>2883</v>
      </c>
      <c r="U679" s="18">
        <v>56603</v>
      </c>
      <c r="V679" s="18">
        <v>218</v>
      </c>
      <c r="W679" s="18">
        <v>442</v>
      </c>
      <c r="X679" s="18">
        <v>1292</v>
      </c>
      <c r="Y679" s="18">
        <v>14786</v>
      </c>
      <c r="Z679" s="18">
        <v>4815</v>
      </c>
      <c r="AA679" s="18">
        <v>6378</v>
      </c>
      <c r="AB679" s="18">
        <v>568910</v>
      </c>
      <c r="AC679" s="18">
        <v>2977</v>
      </c>
      <c r="AD679" s="18">
        <v>5009</v>
      </c>
      <c r="AE679" s="18">
        <v>14100</v>
      </c>
      <c r="AF679" s="18">
        <v>855</v>
      </c>
      <c r="AG679" s="18">
        <v>12351</v>
      </c>
      <c r="AH679" s="18">
        <v>154</v>
      </c>
      <c r="AI679" s="18">
        <v>155</v>
      </c>
      <c r="AJ679" s="18">
        <v>926</v>
      </c>
      <c r="AK679" s="18">
        <v>12683</v>
      </c>
      <c r="AL679" s="18">
        <v>6008</v>
      </c>
      <c r="AM679" s="18">
        <v>508</v>
      </c>
      <c r="AN679" s="18">
        <v>9125</v>
      </c>
      <c r="AO679" s="18">
        <v>69146</v>
      </c>
      <c r="AP679" s="18">
        <v>83</v>
      </c>
      <c r="AQ679" s="18">
        <v>53</v>
      </c>
      <c r="AR679" s="18">
        <v>4334</v>
      </c>
      <c r="AS679" s="18">
        <v>2491</v>
      </c>
      <c r="AT679" s="18">
        <v>9280</v>
      </c>
      <c r="AU679" s="18">
        <v>3549</v>
      </c>
      <c r="AV679" s="18">
        <v>22223</v>
      </c>
      <c r="AW679" s="18">
        <v>28550</v>
      </c>
      <c r="AX679" s="18">
        <v>1130</v>
      </c>
      <c r="AY679" s="18">
        <v>22300</v>
      </c>
      <c r="AZ679" s="18">
        <v>4091</v>
      </c>
      <c r="BA679" s="18">
        <v>43184</v>
      </c>
      <c r="BB679" s="18">
        <v>421</v>
      </c>
      <c r="BC679" s="18">
        <v>50430</v>
      </c>
      <c r="BD679" s="18">
        <v>3628</v>
      </c>
      <c r="BE679" s="18">
        <v>5581</v>
      </c>
      <c r="BF679" s="18">
        <v>2664</v>
      </c>
      <c r="BG679" s="18">
        <v>284</v>
      </c>
      <c r="BH679" s="18">
        <v>581</v>
      </c>
      <c r="BI679" s="18">
        <v>217</v>
      </c>
      <c r="BJ679" s="18">
        <v>7733</v>
      </c>
      <c r="BK679" s="18">
        <v>3166</v>
      </c>
      <c r="BL679" s="18">
        <v>2095</v>
      </c>
      <c r="BM679" s="18">
        <v>1517</v>
      </c>
      <c r="BN679" s="18">
        <v>3882</v>
      </c>
      <c r="BO679" s="18">
        <v>3197</v>
      </c>
      <c r="BP679" s="18">
        <v>9504</v>
      </c>
      <c r="BQ679" s="18">
        <v>84946</v>
      </c>
      <c r="BR679" s="18">
        <v>372000</v>
      </c>
      <c r="BS679" s="18">
        <v>2952</v>
      </c>
      <c r="BT679" s="18">
        <v>17267</v>
      </c>
      <c r="BU679" s="18">
        <v>5442</v>
      </c>
      <c r="BV679" s="18">
        <v>148</v>
      </c>
      <c r="BW679" s="18">
        <v>1621</v>
      </c>
      <c r="BX679" s="18">
        <v>47666</v>
      </c>
      <c r="BY679" s="18">
        <v>1426</v>
      </c>
      <c r="BZ679" s="18">
        <v>608</v>
      </c>
      <c r="CA679" s="18">
        <v>86459</v>
      </c>
      <c r="CB679" s="18">
        <v>7123</v>
      </c>
      <c r="CC679" s="18">
        <v>6464</v>
      </c>
      <c r="CD679" s="18">
        <v>1787</v>
      </c>
      <c r="CE679" s="18">
        <v>4694</v>
      </c>
      <c r="CF679" s="18">
        <v>20948</v>
      </c>
      <c r="CG679" s="18">
        <v>160</v>
      </c>
      <c r="CH679" s="18">
        <v>1957</v>
      </c>
      <c r="CI679" s="18">
        <v>1440</v>
      </c>
      <c r="CJ679" s="18">
        <v>863</v>
      </c>
      <c r="CK679" s="18">
        <v>1020</v>
      </c>
      <c r="CL679" s="18">
        <v>82</v>
      </c>
      <c r="CM679" s="18">
        <v>7988</v>
      </c>
      <c r="CN679" s="18">
        <v>749</v>
      </c>
      <c r="CO679" s="18">
        <v>2584</v>
      </c>
      <c r="CP679" s="18">
        <v>299</v>
      </c>
      <c r="CQ679" s="18">
        <v>1964</v>
      </c>
      <c r="CR679" s="18">
        <v>9939</v>
      </c>
      <c r="CS679" s="18">
        <v>2467</v>
      </c>
      <c r="CT679" s="18">
        <v>4763</v>
      </c>
      <c r="CU679" s="18">
        <v>30144</v>
      </c>
      <c r="CV679" s="18">
        <v>1272</v>
      </c>
      <c r="CW679" s="18">
        <v>3837</v>
      </c>
      <c r="CX679" s="18">
        <v>317</v>
      </c>
      <c r="CY679" s="18">
        <v>20093</v>
      </c>
      <c r="CZ679" s="18">
        <v>414</v>
      </c>
      <c r="DA679" s="18">
        <v>801</v>
      </c>
      <c r="DB679" s="18">
        <v>6446</v>
      </c>
      <c r="DC679" s="18">
        <v>1023</v>
      </c>
      <c r="DD679" s="18">
        <v>517</v>
      </c>
      <c r="DE679" s="18">
        <v>2918</v>
      </c>
      <c r="DF679" s="18">
        <v>6748</v>
      </c>
      <c r="DG679" s="18">
        <v>486</v>
      </c>
      <c r="DH679" s="18">
        <v>3379</v>
      </c>
      <c r="DI679" s="18">
        <v>33208</v>
      </c>
      <c r="DJ679" s="18">
        <v>1166</v>
      </c>
      <c r="DK679" s="18">
        <v>10382</v>
      </c>
      <c r="DL679" s="18">
        <v>3328</v>
      </c>
      <c r="DM679" s="18">
        <v>9183</v>
      </c>
      <c r="DN679" s="18">
        <v>1995</v>
      </c>
      <c r="DO679" s="18">
        <v>508</v>
      </c>
      <c r="DP679" s="18">
        <v>41347</v>
      </c>
      <c r="DQ679" s="18">
        <v>940</v>
      </c>
      <c r="DR679" s="18">
        <v>8026</v>
      </c>
      <c r="DS679" s="18">
        <v>22439</v>
      </c>
      <c r="DT679" s="18">
        <v>25731</v>
      </c>
      <c r="DU679" s="18">
        <v>2227</v>
      </c>
      <c r="DV679" s="18">
        <v>8875</v>
      </c>
      <c r="DW679" s="18">
        <v>8526</v>
      </c>
      <c r="DX679" s="18">
        <v>1556</v>
      </c>
      <c r="DY679" s="18">
        <v>1031</v>
      </c>
      <c r="DZ679" s="18">
        <v>29</v>
      </c>
      <c r="EA679" s="18">
        <v>16630</v>
      </c>
      <c r="EB679" s="18">
        <v>105385</v>
      </c>
      <c r="EC679" s="18">
        <v>2535</v>
      </c>
      <c r="ED679" s="18">
        <v>4006</v>
      </c>
      <c r="EE679" s="18">
        <v>8505</v>
      </c>
      <c r="EF679" s="18">
        <v>2756</v>
      </c>
      <c r="EG679" s="18">
        <v>1127</v>
      </c>
      <c r="EH679" s="18">
        <v>2143</v>
      </c>
      <c r="EI679" s="18">
        <v>2043</v>
      </c>
      <c r="EJ679" s="18">
        <v>6860</v>
      </c>
      <c r="EK679" s="18">
        <v>60</v>
      </c>
      <c r="EL679" s="18">
        <v>185856</v>
      </c>
      <c r="EM679" s="18">
        <v>3558</v>
      </c>
      <c r="EN679" s="18">
        <v>1490</v>
      </c>
      <c r="EO679" s="18">
        <v>7125</v>
      </c>
      <c r="EP679" s="18">
        <v>290</v>
      </c>
      <c r="EQ679" s="18">
        <v>33</v>
      </c>
      <c r="ER679" s="18">
        <v>3662</v>
      </c>
      <c r="ES679" s="18">
        <v>2682</v>
      </c>
      <c r="ET679" s="18">
        <v>1219</v>
      </c>
      <c r="EU679" s="18">
        <v>21289</v>
      </c>
      <c r="EV679" s="18">
        <v>1641</v>
      </c>
      <c r="EW679" s="18">
        <v>1253</v>
      </c>
      <c r="EX679" s="18">
        <v>663</v>
      </c>
      <c r="EY679" s="18">
        <v>3648</v>
      </c>
      <c r="EZ679" s="18">
        <v>22236</v>
      </c>
      <c r="FA679" s="18">
        <v>8031</v>
      </c>
      <c r="FB679" s="18">
        <v>8323</v>
      </c>
      <c r="FC679" s="18">
        <v>5825</v>
      </c>
      <c r="FD679" s="18">
        <v>38006</v>
      </c>
      <c r="FE679" s="18">
        <v>2253</v>
      </c>
      <c r="FF679" s="18">
        <v>157553</v>
      </c>
      <c r="FG679" s="18">
        <v>6681</v>
      </c>
      <c r="FH679" s="18">
        <v>5440</v>
      </c>
      <c r="FI679" s="18">
        <v>26247</v>
      </c>
      <c r="FJ679" s="18">
        <v>4964</v>
      </c>
      <c r="FK679" s="18">
        <v>16708</v>
      </c>
      <c r="FL679" s="18">
        <v>14265</v>
      </c>
      <c r="FM679" s="18">
        <v>2672</v>
      </c>
      <c r="FN679" s="18">
        <v>3081</v>
      </c>
    </row>
    <row r="680" spans="1:170">
      <c r="A680" s="18">
        <v>1953</v>
      </c>
      <c r="B680" s="18">
        <v>8573</v>
      </c>
      <c r="C680" s="18">
        <v>4294</v>
      </c>
      <c r="D680" s="18">
        <v>1315</v>
      </c>
      <c r="E680" s="18">
        <v>77</v>
      </c>
      <c r="F680" s="18">
        <v>18231</v>
      </c>
      <c r="G680" s="18">
        <v>1456</v>
      </c>
      <c r="H680" s="18">
        <v>8858</v>
      </c>
      <c r="I680" s="18">
        <v>6932</v>
      </c>
      <c r="J680" s="18">
        <v>3159</v>
      </c>
      <c r="K680" s="18">
        <v>2488</v>
      </c>
      <c r="L680" s="18">
        <v>8778</v>
      </c>
      <c r="M680" s="18">
        <v>1773</v>
      </c>
      <c r="N680" s="18">
        <v>4518</v>
      </c>
      <c r="O680" s="18">
        <v>47653</v>
      </c>
      <c r="P680" s="18">
        <v>7346</v>
      </c>
      <c r="Q680" s="18">
        <v>123</v>
      </c>
      <c r="R680" s="18">
        <v>2863</v>
      </c>
      <c r="S680" s="18">
        <v>7667</v>
      </c>
      <c r="T680" s="18">
        <v>2945</v>
      </c>
      <c r="U680" s="18">
        <v>58266</v>
      </c>
      <c r="V680" s="18">
        <v>221</v>
      </c>
      <c r="W680" s="18">
        <v>448</v>
      </c>
      <c r="X680" s="18">
        <v>1309</v>
      </c>
      <c r="Y680" s="18">
        <v>15183</v>
      </c>
      <c r="Z680" s="18">
        <v>4878</v>
      </c>
      <c r="AA680" s="18">
        <v>6493</v>
      </c>
      <c r="AB680" s="18">
        <v>581390</v>
      </c>
      <c r="AC680" s="18">
        <v>3037</v>
      </c>
      <c r="AD680" s="18">
        <v>5074</v>
      </c>
      <c r="AE680" s="18">
        <v>14373</v>
      </c>
      <c r="AF680" s="18">
        <v>870</v>
      </c>
      <c r="AG680" s="18">
        <v>12750</v>
      </c>
      <c r="AH680" s="18">
        <v>157</v>
      </c>
      <c r="AI680" s="18">
        <v>160</v>
      </c>
      <c r="AJ680" s="18">
        <v>959</v>
      </c>
      <c r="AK680" s="18">
        <v>12820</v>
      </c>
      <c r="AL680" s="18">
        <v>6129</v>
      </c>
      <c r="AM680" s="18">
        <v>515</v>
      </c>
      <c r="AN680" s="18">
        <v>9221</v>
      </c>
      <c r="AO680" s="18">
        <v>69550</v>
      </c>
      <c r="AP680" s="18">
        <v>86</v>
      </c>
      <c r="AQ680" s="18">
        <v>54</v>
      </c>
      <c r="AR680" s="18">
        <v>4369</v>
      </c>
      <c r="AS680" s="18">
        <v>2569</v>
      </c>
      <c r="AT680" s="18">
        <v>9532</v>
      </c>
      <c r="AU680" s="18">
        <v>3643</v>
      </c>
      <c r="AV680" s="18">
        <v>22755</v>
      </c>
      <c r="AW680" s="18">
        <v>28804</v>
      </c>
      <c r="AX680" s="18">
        <v>1140</v>
      </c>
      <c r="AY680" s="18">
        <v>22682</v>
      </c>
      <c r="AZ680" s="18">
        <v>4139</v>
      </c>
      <c r="BA680" s="18">
        <v>43495</v>
      </c>
      <c r="BB680" s="18">
        <v>423</v>
      </c>
      <c r="BC680" s="18">
        <v>50593</v>
      </c>
      <c r="BD680" s="18">
        <v>3687</v>
      </c>
      <c r="BE680" s="18">
        <v>5731</v>
      </c>
      <c r="BF680" s="18">
        <v>2705</v>
      </c>
      <c r="BG680" s="18">
        <v>291</v>
      </c>
      <c r="BH680" s="18">
        <v>584</v>
      </c>
      <c r="BI680" s="18">
        <v>220</v>
      </c>
      <c r="BJ680" s="18">
        <v>7817</v>
      </c>
      <c r="BK680" s="18">
        <v>3269</v>
      </c>
      <c r="BL680" s="18">
        <v>2208</v>
      </c>
      <c r="BM680" s="18">
        <v>1562</v>
      </c>
      <c r="BN680" s="18">
        <v>3906</v>
      </c>
      <c r="BO680" s="18">
        <v>3250</v>
      </c>
      <c r="BP680" s="18">
        <v>9595</v>
      </c>
      <c r="BQ680" s="18">
        <v>86167</v>
      </c>
      <c r="BR680" s="18">
        <v>379000</v>
      </c>
      <c r="BS680" s="18">
        <v>2947</v>
      </c>
      <c r="BT680" s="18">
        <v>17735</v>
      </c>
      <c r="BU680" s="18">
        <v>5589</v>
      </c>
      <c r="BV680" s="18">
        <v>151</v>
      </c>
      <c r="BW680" s="18">
        <v>1667</v>
      </c>
      <c r="BX680" s="18">
        <v>47957</v>
      </c>
      <c r="BY680" s="18">
        <v>1446</v>
      </c>
      <c r="BZ680" s="18">
        <v>633</v>
      </c>
      <c r="CA680" s="18">
        <v>87655</v>
      </c>
      <c r="CB680" s="18">
        <v>7261</v>
      </c>
      <c r="CC680" s="18">
        <v>6646</v>
      </c>
      <c r="CD680" s="18">
        <v>1817</v>
      </c>
      <c r="CE680" s="18">
        <v>4809</v>
      </c>
      <c r="CF680" s="18">
        <v>21060</v>
      </c>
      <c r="CG680" s="18">
        <v>168</v>
      </c>
      <c r="CH680" s="18">
        <v>1995</v>
      </c>
      <c r="CI680" s="18">
        <v>1479</v>
      </c>
      <c r="CJ680" s="18">
        <v>884</v>
      </c>
      <c r="CK680" s="18">
        <v>1052</v>
      </c>
      <c r="CL680" s="18">
        <v>83</v>
      </c>
      <c r="CM680" s="18">
        <v>8230</v>
      </c>
      <c r="CN680" s="18">
        <v>761</v>
      </c>
      <c r="CO680" s="18">
        <v>2594</v>
      </c>
      <c r="CP680" s="18">
        <v>301</v>
      </c>
      <c r="CQ680" s="18">
        <v>1976</v>
      </c>
      <c r="CR680" s="18">
        <v>10206</v>
      </c>
      <c r="CS680" s="18">
        <v>2506</v>
      </c>
      <c r="CT680" s="18">
        <v>4839</v>
      </c>
      <c r="CU680" s="18">
        <v>31031</v>
      </c>
      <c r="CV680" s="18">
        <v>1299</v>
      </c>
      <c r="CW680" s="18">
        <v>3913</v>
      </c>
      <c r="CX680" s="18">
        <v>317</v>
      </c>
      <c r="CY680" s="18">
        <v>20403</v>
      </c>
      <c r="CZ680" s="18">
        <v>419</v>
      </c>
      <c r="DA680" s="18">
        <v>814</v>
      </c>
      <c r="DB680" s="18">
        <v>6552</v>
      </c>
      <c r="DC680" s="18">
        <v>1032</v>
      </c>
      <c r="DD680" s="18">
        <v>536</v>
      </c>
      <c r="DE680" s="18">
        <v>2972</v>
      </c>
      <c r="DF680" s="18">
        <v>6929</v>
      </c>
      <c r="DG680" s="18">
        <v>497</v>
      </c>
      <c r="DH680" s="18">
        <v>3437</v>
      </c>
      <c r="DI680" s="18">
        <v>33945</v>
      </c>
      <c r="DJ680" s="18">
        <v>1202</v>
      </c>
      <c r="DK680" s="18">
        <v>10493</v>
      </c>
      <c r="DL680" s="18">
        <v>3361</v>
      </c>
      <c r="DM680" s="18">
        <v>9280</v>
      </c>
      <c r="DN680" s="18">
        <v>2047</v>
      </c>
      <c r="DO680" s="18">
        <v>517</v>
      </c>
      <c r="DP680" s="18">
        <v>42342</v>
      </c>
      <c r="DQ680" s="18">
        <v>962</v>
      </c>
      <c r="DR680" s="18">
        <v>8232</v>
      </c>
      <c r="DS680" s="18">
        <v>23122</v>
      </c>
      <c r="DT680" s="18">
        <v>26221</v>
      </c>
      <c r="DU680" s="18">
        <v>2204</v>
      </c>
      <c r="DV680" s="18">
        <v>8594</v>
      </c>
      <c r="DW680" s="18">
        <v>8579</v>
      </c>
      <c r="DX680" s="18">
        <v>1597</v>
      </c>
      <c r="DY680" s="18">
        <v>1040</v>
      </c>
      <c r="DZ680" s="18">
        <v>31</v>
      </c>
      <c r="EA680" s="18">
        <v>16847</v>
      </c>
      <c r="EB680" s="18">
        <v>107303</v>
      </c>
      <c r="EC680" s="18">
        <v>2587</v>
      </c>
      <c r="ED680" s="18">
        <v>4082</v>
      </c>
      <c r="EE680" s="18">
        <v>8741</v>
      </c>
      <c r="EF680" s="18">
        <v>2810</v>
      </c>
      <c r="EG680" s="18">
        <v>1192</v>
      </c>
      <c r="EH680" s="18">
        <v>2172</v>
      </c>
      <c r="EI680" s="18">
        <v>2099</v>
      </c>
      <c r="EJ680" s="18">
        <v>6951</v>
      </c>
      <c r="EK680" s="18">
        <v>60</v>
      </c>
      <c r="EL680" s="18">
        <v>188961</v>
      </c>
      <c r="EM680" s="18">
        <v>3599</v>
      </c>
      <c r="EN680" s="18">
        <v>1498</v>
      </c>
      <c r="EO680" s="18">
        <v>7171</v>
      </c>
      <c r="EP680" s="18">
        <v>297</v>
      </c>
      <c r="EQ680" s="18">
        <v>34</v>
      </c>
      <c r="ER680" s="18">
        <v>3750</v>
      </c>
      <c r="ES680" s="18">
        <v>2722</v>
      </c>
      <c r="ET680" s="18">
        <v>1244</v>
      </c>
      <c r="EU680" s="18">
        <v>21964</v>
      </c>
      <c r="EV680" s="18">
        <v>1684</v>
      </c>
      <c r="EW680" s="18">
        <v>1283</v>
      </c>
      <c r="EX680" s="18">
        <v>678</v>
      </c>
      <c r="EY680" s="18">
        <v>3713</v>
      </c>
      <c r="EZ680" s="18">
        <v>22831</v>
      </c>
      <c r="FA680" s="18">
        <v>8326</v>
      </c>
      <c r="FB680" s="18">
        <v>8529</v>
      </c>
      <c r="FC680" s="18">
        <v>5983</v>
      </c>
      <c r="FD680" s="18">
        <v>38541</v>
      </c>
      <c r="FE680" s="18">
        <v>2284</v>
      </c>
      <c r="FF680" s="18">
        <v>160184</v>
      </c>
      <c r="FG680" s="18">
        <v>6886</v>
      </c>
      <c r="FH680" s="18">
        <v>5674</v>
      </c>
      <c r="FI680" s="18">
        <v>26724</v>
      </c>
      <c r="FJ680" s="18">
        <v>5061</v>
      </c>
      <c r="FK680" s="18">
        <v>16937</v>
      </c>
      <c r="FL680" s="18">
        <v>14624</v>
      </c>
      <c r="FM680" s="18">
        <v>2734</v>
      </c>
      <c r="FN680" s="18">
        <v>3191</v>
      </c>
    </row>
    <row r="681" spans="1:170">
      <c r="A681" s="18">
        <v>1954</v>
      </c>
      <c r="B681" s="18">
        <v>8728</v>
      </c>
      <c r="C681" s="18">
        <v>4358</v>
      </c>
      <c r="D681" s="18">
        <v>1353</v>
      </c>
      <c r="E681" s="18">
        <v>80</v>
      </c>
      <c r="F681" s="18">
        <v>18581</v>
      </c>
      <c r="G681" s="18">
        <v>1506</v>
      </c>
      <c r="H681" s="18">
        <v>9064</v>
      </c>
      <c r="I681" s="18">
        <v>6940</v>
      </c>
      <c r="J681" s="18">
        <v>3223</v>
      </c>
      <c r="K681" s="18">
        <v>2532</v>
      </c>
      <c r="L681" s="18">
        <v>8819</v>
      </c>
      <c r="M681" s="18">
        <v>1809</v>
      </c>
      <c r="N681" s="18">
        <v>4566</v>
      </c>
      <c r="O681" s="18">
        <v>48593</v>
      </c>
      <c r="P681" s="18">
        <v>7423</v>
      </c>
      <c r="Q681" s="18">
        <v>127</v>
      </c>
      <c r="R681" s="18">
        <v>2916</v>
      </c>
      <c r="S681" s="18">
        <v>7699</v>
      </c>
      <c r="T681" s="18">
        <v>3009</v>
      </c>
      <c r="U681" s="18">
        <v>59989</v>
      </c>
      <c r="V681" s="18">
        <v>225</v>
      </c>
      <c r="W681" s="18">
        <v>455</v>
      </c>
      <c r="X681" s="18">
        <v>1328</v>
      </c>
      <c r="Y681" s="18">
        <v>15636</v>
      </c>
      <c r="Z681" s="18">
        <v>4929</v>
      </c>
      <c r="AA681" s="18">
        <v>6612</v>
      </c>
      <c r="AB681" s="18">
        <v>595310</v>
      </c>
      <c r="AC681" s="18">
        <v>3099</v>
      </c>
      <c r="AD681" s="18">
        <v>5141</v>
      </c>
      <c r="AE681" s="18">
        <v>14657</v>
      </c>
      <c r="AF681" s="18">
        <v>887</v>
      </c>
      <c r="AG681" s="18">
        <v>13162</v>
      </c>
      <c r="AH681" s="18">
        <v>160</v>
      </c>
      <c r="AI681" s="18">
        <v>164</v>
      </c>
      <c r="AJ681" s="18">
        <v>994</v>
      </c>
      <c r="AK681" s="18">
        <v>12952</v>
      </c>
      <c r="AL681" s="18">
        <v>6254</v>
      </c>
      <c r="AM681" s="18">
        <v>523</v>
      </c>
      <c r="AN681" s="18">
        <v>9291</v>
      </c>
      <c r="AO681" s="18">
        <v>69868</v>
      </c>
      <c r="AP681" s="18">
        <v>88</v>
      </c>
      <c r="AQ681" s="18">
        <v>55</v>
      </c>
      <c r="AR681" s="18">
        <v>4406</v>
      </c>
      <c r="AS681" s="18">
        <v>2651</v>
      </c>
      <c r="AT681" s="18">
        <v>9611</v>
      </c>
      <c r="AU681" s="18">
        <v>3740</v>
      </c>
      <c r="AV681" s="18">
        <v>23299</v>
      </c>
      <c r="AW681" s="18">
        <v>29060</v>
      </c>
      <c r="AX681" s="18">
        <v>1148</v>
      </c>
      <c r="AY681" s="18">
        <v>23078</v>
      </c>
      <c r="AZ681" s="18">
        <v>4187</v>
      </c>
      <c r="BA681" s="18">
        <v>43822</v>
      </c>
      <c r="BB681" s="18">
        <v>426</v>
      </c>
      <c r="BC681" s="18">
        <v>50765</v>
      </c>
      <c r="BD681" s="18">
        <v>3760</v>
      </c>
      <c r="BE681" s="18">
        <v>5887</v>
      </c>
      <c r="BF681" s="18">
        <v>2745</v>
      </c>
      <c r="BG681" s="18">
        <v>299</v>
      </c>
      <c r="BH681" s="18">
        <v>588</v>
      </c>
      <c r="BI681" s="18">
        <v>223</v>
      </c>
      <c r="BJ681" s="18">
        <v>7893</v>
      </c>
      <c r="BK681" s="18">
        <v>3376</v>
      </c>
      <c r="BL681" s="18">
        <v>2327</v>
      </c>
      <c r="BM681" s="18">
        <v>1611</v>
      </c>
      <c r="BN681" s="18">
        <v>3930</v>
      </c>
      <c r="BO681" s="18">
        <v>3306</v>
      </c>
      <c r="BP681" s="18">
        <v>9706</v>
      </c>
      <c r="BQ681" s="18">
        <v>87441</v>
      </c>
      <c r="BR681" s="18">
        <v>386000</v>
      </c>
      <c r="BS681" s="18">
        <v>2937</v>
      </c>
      <c r="BT681" s="18">
        <v>18216</v>
      </c>
      <c r="BU681" s="18">
        <v>5743</v>
      </c>
      <c r="BV681" s="18">
        <v>155</v>
      </c>
      <c r="BW681" s="18">
        <v>1712</v>
      </c>
      <c r="BX681" s="18">
        <v>48299</v>
      </c>
      <c r="BY681" s="18">
        <v>1468</v>
      </c>
      <c r="BZ681" s="18">
        <v>659</v>
      </c>
      <c r="CA681" s="18">
        <v>88754</v>
      </c>
      <c r="CB681" s="18">
        <v>7517</v>
      </c>
      <c r="CC681" s="18">
        <v>6836</v>
      </c>
      <c r="CD681" s="18">
        <v>1858</v>
      </c>
      <c r="CE681" s="18">
        <v>4928</v>
      </c>
      <c r="CF681" s="18">
        <v>21259</v>
      </c>
      <c r="CG681" s="18">
        <v>177</v>
      </c>
      <c r="CH681" s="18">
        <v>2035</v>
      </c>
      <c r="CI681" s="18">
        <v>1519</v>
      </c>
      <c r="CJ681" s="18">
        <v>906</v>
      </c>
      <c r="CK681" s="18">
        <v>1086</v>
      </c>
      <c r="CL681" s="18">
        <v>84</v>
      </c>
      <c r="CM681" s="18">
        <v>8469</v>
      </c>
      <c r="CN681" s="18">
        <v>773</v>
      </c>
      <c r="CO681" s="18">
        <v>2597</v>
      </c>
      <c r="CP681" s="18">
        <v>303</v>
      </c>
      <c r="CQ681" s="18">
        <v>1991</v>
      </c>
      <c r="CR681" s="18">
        <v>10487</v>
      </c>
      <c r="CS681" s="18">
        <v>2566</v>
      </c>
      <c r="CT681" s="18">
        <v>4919</v>
      </c>
      <c r="CU681" s="18">
        <v>31959</v>
      </c>
      <c r="CV681" s="18">
        <v>1325</v>
      </c>
      <c r="CW681" s="18">
        <v>3991</v>
      </c>
      <c r="CX681" s="18">
        <v>320</v>
      </c>
      <c r="CY681" s="18">
        <v>20722</v>
      </c>
      <c r="CZ681" s="18">
        <v>425</v>
      </c>
      <c r="DA681" s="18">
        <v>828</v>
      </c>
      <c r="DB681" s="18">
        <v>6664</v>
      </c>
      <c r="DC681" s="18">
        <v>1042</v>
      </c>
      <c r="DD681" s="18">
        <v>554</v>
      </c>
      <c r="DE681" s="18">
        <v>3029</v>
      </c>
      <c r="DF681" s="18">
        <v>7118</v>
      </c>
      <c r="DG681" s="18">
        <v>509</v>
      </c>
      <c r="DH681" s="18">
        <v>3497</v>
      </c>
      <c r="DI681" s="18">
        <v>34933</v>
      </c>
      <c r="DJ681" s="18">
        <v>1239</v>
      </c>
      <c r="DK681" s="18">
        <v>10615</v>
      </c>
      <c r="DL681" s="18">
        <v>3394</v>
      </c>
      <c r="DM681" s="18">
        <v>9379</v>
      </c>
      <c r="DN681" s="18">
        <v>2093</v>
      </c>
      <c r="DO681" s="18">
        <v>528</v>
      </c>
      <c r="DP681" s="18">
        <v>43372</v>
      </c>
      <c r="DQ681" s="18">
        <v>985</v>
      </c>
      <c r="DR681" s="18">
        <v>8447</v>
      </c>
      <c r="DS681" s="18">
        <v>23827</v>
      </c>
      <c r="DT681" s="18">
        <v>26715</v>
      </c>
      <c r="DU681" s="18">
        <v>2214</v>
      </c>
      <c r="DV681" s="18">
        <v>8590</v>
      </c>
      <c r="DW681" s="18">
        <v>8632</v>
      </c>
      <c r="DX681" s="18">
        <v>1640</v>
      </c>
      <c r="DY681" s="18">
        <v>1049</v>
      </c>
      <c r="DZ681" s="18">
        <v>33</v>
      </c>
      <c r="EA681" s="18">
        <v>17040</v>
      </c>
      <c r="EB681" s="18">
        <v>109209</v>
      </c>
      <c r="EC681" s="18">
        <v>2641</v>
      </c>
      <c r="ED681" s="18">
        <v>4160</v>
      </c>
      <c r="EE681" s="18">
        <v>8984</v>
      </c>
      <c r="EF681" s="18">
        <v>2867</v>
      </c>
      <c r="EG681" s="18">
        <v>1248</v>
      </c>
      <c r="EH681" s="18">
        <v>2202</v>
      </c>
      <c r="EI681" s="18">
        <v>2159</v>
      </c>
      <c r="EJ681" s="18">
        <v>7046</v>
      </c>
      <c r="EK681" s="18">
        <v>60</v>
      </c>
      <c r="EL681" s="18">
        <v>192171</v>
      </c>
      <c r="EM681" s="18">
        <v>3661</v>
      </c>
      <c r="EN681" s="18">
        <v>1509</v>
      </c>
      <c r="EO681" s="18">
        <v>7213</v>
      </c>
      <c r="EP681" s="18">
        <v>304</v>
      </c>
      <c r="EQ681" s="18">
        <v>35</v>
      </c>
      <c r="ER681" s="18">
        <v>3842</v>
      </c>
      <c r="ES681" s="18">
        <v>2763</v>
      </c>
      <c r="ET681" s="18">
        <v>1271</v>
      </c>
      <c r="EU681" s="18">
        <v>22685</v>
      </c>
      <c r="EV681" s="18">
        <v>1730</v>
      </c>
      <c r="EW681" s="18">
        <v>1313</v>
      </c>
      <c r="EX681" s="18">
        <v>698</v>
      </c>
      <c r="EY681" s="18">
        <v>3779</v>
      </c>
      <c r="EZ681" s="18">
        <v>23464</v>
      </c>
      <c r="FA681" s="18">
        <v>8635</v>
      </c>
      <c r="FB681" s="18">
        <v>8745</v>
      </c>
      <c r="FC681" s="18">
        <v>6148</v>
      </c>
      <c r="FD681" s="18">
        <v>38994</v>
      </c>
      <c r="FE681" s="18">
        <v>2317</v>
      </c>
      <c r="FF681" s="18">
        <v>163026</v>
      </c>
      <c r="FG681" s="18">
        <v>7061</v>
      </c>
      <c r="FH681" s="18">
        <v>5919</v>
      </c>
      <c r="FI681" s="18">
        <v>27210</v>
      </c>
      <c r="FJ681" s="18">
        <v>5162</v>
      </c>
      <c r="FK681" s="18">
        <v>17151</v>
      </c>
      <c r="FL681" s="18">
        <v>14992</v>
      </c>
      <c r="FM681" s="18">
        <v>2800</v>
      </c>
      <c r="FN681" s="18">
        <v>3307</v>
      </c>
    </row>
    <row r="682" spans="1:170">
      <c r="A682" s="18">
        <v>1955</v>
      </c>
      <c r="B682" s="18">
        <v>8891</v>
      </c>
      <c r="C682" s="18">
        <v>4423</v>
      </c>
      <c r="D682" s="18">
        <v>1392</v>
      </c>
      <c r="E682" s="18">
        <v>83</v>
      </c>
      <c r="F682" s="18">
        <v>18928</v>
      </c>
      <c r="G682" s="18">
        <v>1565</v>
      </c>
      <c r="H682" s="18">
        <v>9277</v>
      </c>
      <c r="I682" s="18">
        <v>6947</v>
      </c>
      <c r="J682" s="18">
        <v>3314</v>
      </c>
      <c r="K682" s="18">
        <v>2576</v>
      </c>
      <c r="L682" s="18">
        <v>8868</v>
      </c>
      <c r="M682" s="18">
        <v>1846</v>
      </c>
      <c r="N682" s="18">
        <v>4614</v>
      </c>
      <c r="O682" s="18">
        <v>49588</v>
      </c>
      <c r="P682" s="18">
        <v>7499</v>
      </c>
      <c r="Q682" s="18">
        <v>130</v>
      </c>
      <c r="R682" s="18">
        <v>2974</v>
      </c>
      <c r="S682" s="18">
        <v>7781</v>
      </c>
      <c r="T682" s="18">
        <v>3074</v>
      </c>
      <c r="U682" s="18">
        <v>61774</v>
      </c>
      <c r="V682" s="18">
        <v>227</v>
      </c>
      <c r="W682" s="18">
        <v>461</v>
      </c>
      <c r="X682" s="18">
        <v>1348</v>
      </c>
      <c r="Y682" s="18">
        <v>16050</v>
      </c>
      <c r="Z682" s="18">
        <v>4980</v>
      </c>
      <c r="AA682" s="18">
        <v>6743</v>
      </c>
      <c r="AB682" s="18">
        <v>608655</v>
      </c>
      <c r="AC682" s="18">
        <v>3164</v>
      </c>
      <c r="AD682" s="18">
        <v>5211</v>
      </c>
      <c r="AE682" s="18">
        <v>14953</v>
      </c>
      <c r="AF682" s="18">
        <v>904</v>
      </c>
      <c r="AG682" s="18">
        <v>13588</v>
      </c>
      <c r="AH682" s="18">
        <v>164</v>
      </c>
      <c r="AI682" s="18">
        <v>169</v>
      </c>
      <c r="AJ682" s="18">
        <v>1032</v>
      </c>
      <c r="AK682" s="18">
        <v>13093</v>
      </c>
      <c r="AL682" s="18">
        <v>6381</v>
      </c>
      <c r="AM682" s="18">
        <v>530</v>
      </c>
      <c r="AN682" s="18">
        <v>9366</v>
      </c>
      <c r="AO682" s="18">
        <v>70196</v>
      </c>
      <c r="AP682" s="18">
        <v>90</v>
      </c>
      <c r="AQ682" s="18">
        <v>57</v>
      </c>
      <c r="AR682" s="18">
        <v>4439</v>
      </c>
      <c r="AS682" s="18">
        <v>2737</v>
      </c>
      <c r="AT682" s="18">
        <v>9842</v>
      </c>
      <c r="AU682" s="18">
        <v>3842</v>
      </c>
      <c r="AV682" s="18">
        <v>23856</v>
      </c>
      <c r="AW682" s="18">
        <v>29319</v>
      </c>
      <c r="AX682" s="18">
        <v>1154</v>
      </c>
      <c r="AY682" s="18">
        <v>23489</v>
      </c>
      <c r="AZ682" s="18">
        <v>4235</v>
      </c>
      <c r="BA682" s="18">
        <v>44218</v>
      </c>
      <c r="BB682" s="18">
        <v>429</v>
      </c>
      <c r="BC682" s="18">
        <v>50946</v>
      </c>
      <c r="BD682" s="18">
        <v>3827</v>
      </c>
      <c r="BE682" s="18">
        <v>6049</v>
      </c>
      <c r="BF682" s="18">
        <v>2787</v>
      </c>
      <c r="BG682" s="18">
        <v>306</v>
      </c>
      <c r="BH682" s="18">
        <v>592</v>
      </c>
      <c r="BI682" s="18">
        <v>226</v>
      </c>
      <c r="BJ682" s="18">
        <v>7966</v>
      </c>
      <c r="BK682" s="18">
        <v>3487</v>
      </c>
      <c r="BL682" s="18">
        <v>2444</v>
      </c>
      <c r="BM682" s="18">
        <v>1662</v>
      </c>
      <c r="BN682" s="18">
        <v>3956</v>
      </c>
      <c r="BO682" s="18">
        <v>3365</v>
      </c>
      <c r="BP682" s="18">
        <v>9825</v>
      </c>
      <c r="BQ682" s="18">
        <v>88766</v>
      </c>
      <c r="BR682" s="18">
        <v>393000</v>
      </c>
      <c r="BS682" s="18">
        <v>2916</v>
      </c>
      <c r="BT682" s="18">
        <v>18716</v>
      </c>
      <c r="BU682" s="18">
        <v>5903</v>
      </c>
      <c r="BV682" s="18">
        <v>158</v>
      </c>
      <c r="BW682" s="18">
        <v>1772</v>
      </c>
      <c r="BX682" s="18">
        <v>48633</v>
      </c>
      <c r="BY682" s="18">
        <v>1489</v>
      </c>
      <c r="BZ682" s="18">
        <v>687</v>
      </c>
      <c r="CA682" s="18">
        <v>89815</v>
      </c>
      <c r="CB682" s="18">
        <v>7977</v>
      </c>
      <c r="CC682" s="18">
        <v>7034</v>
      </c>
      <c r="CD682" s="18">
        <v>1901</v>
      </c>
      <c r="CE682" s="18">
        <v>5049</v>
      </c>
      <c r="CF682" s="18">
        <v>21552</v>
      </c>
      <c r="CG682" s="18">
        <v>187</v>
      </c>
      <c r="CH682" s="18">
        <v>2077</v>
      </c>
      <c r="CI682" s="18">
        <v>1561</v>
      </c>
      <c r="CJ682" s="18">
        <v>928</v>
      </c>
      <c r="CK682" s="18">
        <v>1122</v>
      </c>
      <c r="CL682" s="18">
        <v>86</v>
      </c>
      <c r="CM682" s="18">
        <v>8694</v>
      </c>
      <c r="CN682" s="18">
        <v>786</v>
      </c>
      <c r="CO682" s="18">
        <v>2614</v>
      </c>
      <c r="CP682" s="18">
        <v>305</v>
      </c>
      <c r="CQ682" s="18">
        <v>2002</v>
      </c>
      <c r="CR682" s="18">
        <v>10782</v>
      </c>
      <c r="CS682" s="18">
        <v>2622</v>
      </c>
      <c r="CT682" s="18">
        <v>5003</v>
      </c>
      <c r="CU682" s="18">
        <v>32930</v>
      </c>
      <c r="CV682" s="18">
        <v>1340</v>
      </c>
      <c r="CW682" s="18">
        <v>4071</v>
      </c>
      <c r="CX682" s="18">
        <v>314</v>
      </c>
      <c r="CY682" s="18">
        <v>21050</v>
      </c>
      <c r="CZ682" s="18">
        <v>432</v>
      </c>
      <c r="DA682" s="18">
        <v>844</v>
      </c>
      <c r="DB682" s="18">
        <v>6782</v>
      </c>
      <c r="DC682" s="18">
        <v>1053</v>
      </c>
      <c r="DD682" s="18">
        <v>572</v>
      </c>
      <c r="DE682" s="18">
        <v>3088</v>
      </c>
      <c r="DF682" s="18">
        <v>7312</v>
      </c>
      <c r="DG682" s="18">
        <v>522</v>
      </c>
      <c r="DH682" s="18">
        <v>3559</v>
      </c>
      <c r="DI682" s="18">
        <v>35953</v>
      </c>
      <c r="DJ682" s="18">
        <v>1277</v>
      </c>
      <c r="DK682" s="18">
        <v>10751</v>
      </c>
      <c r="DL682" s="18">
        <v>3427</v>
      </c>
      <c r="DM682" s="18">
        <v>9479</v>
      </c>
      <c r="DN682" s="18">
        <v>2136</v>
      </c>
      <c r="DO682" s="18">
        <v>539</v>
      </c>
      <c r="DP682" s="18">
        <v>44434</v>
      </c>
      <c r="DQ682" s="18">
        <v>1011</v>
      </c>
      <c r="DR682" s="18">
        <v>8672</v>
      </c>
      <c r="DS682" s="18">
        <v>24553</v>
      </c>
      <c r="DT682" s="18">
        <v>27221</v>
      </c>
      <c r="DU682" s="18">
        <v>2250</v>
      </c>
      <c r="DV682" s="18">
        <v>8863</v>
      </c>
      <c r="DW682" s="18">
        <v>8693</v>
      </c>
      <c r="DX682" s="18">
        <v>1683</v>
      </c>
      <c r="DY682" s="18">
        <v>1054</v>
      </c>
      <c r="DZ682" s="18">
        <v>35</v>
      </c>
      <c r="EA682" s="18">
        <v>17325</v>
      </c>
      <c r="EB682" s="18">
        <v>111126</v>
      </c>
      <c r="EC682" s="18">
        <v>2698</v>
      </c>
      <c r="ED682" s="18">
        <v>4243</v>
      </c>
      <c r="EE682" s="18">
        <v>9233</v>
      </c>
      <c r="EF682" s="18">
        <v>2927</v>
      </c>
      <c r="EG682" s="18">
        <v>1306</v>
      </c>
      <c r="EH682" s="18">
        <v>2233</v>
      </c>
      <c r="EI682" s="18">
        <v>2221</v>
      </c>
      <c r="EJ682" s="18">
        <v>7145</v>
      </c>
      <c r="EK682" s="18">
        <v>60</v>
      </c>
      <c r="EL682" s="18">
        <v>195613</v>
      </c>
      <c r="EM682" s="18">
        <v>3727</v>
      </c>
      <c r="EN682" s="18">
        <v>1517</v>
      </c>
      <c r="EO682" s="18">
        <v>7262</v>
      </c>
      <c r="EP682" s="18">
        <v>311</v>
      </c>
      <c r="EQ682" s="18">
        <v>36</v>
      </c>
      <c r="ER682" s="18">
        <v>3938</v>
      </c>
      <c r="ES682" s="18">
        <v>2805</v>
      </c>
      <c r="ET682" s="18">
        <v>1298</v>
      </c>
      <c r="EU682" s="18">
        <v>23451</v>
      </c>
      <c r="EV682" s="18">
        <v>1781</v>
      </c>
      <c r="EW682" s="18">
        <v>1348</v>
      </c>
      <c r="EX682" s="18">
        <v>721</v>
      </c>
      <c r="EY682" s="18">
        <v>3846</v>
      </c>
      <c r="EZ682" s="18">
        <v>24145</v>
      </c>
      <c r="FA682" s="18">
        <v>8992</v>
      </c>
      <c r="FB682" s="18">
        <v>8971</v>
      </c>
      <c r="FC682" s="18">
        <v>6317</v>
      </c>
      <c r="FD682" s="18">
        <v>39368</v>
      </c>
      <c r="FE682" s="18">
        <v>2353</v>
      </c>
      <c r="FF682" s="18">
        <v>165931</v>
      </c>
      <c r="FG682" s="18">
        <v>7232</v>
      </c>
      <c r="FH682" s="18">
        <v>6170</v>
      </c>
      <c r="FI682" s="18">
        <v>27738</v>
      </c>
      <c r="FJ682" s="18">
        <v>5265</v>
      </c>
      <c r="FK682" s="18">
        <v>17364</v>
      </c>
      <c r="FL682" s="18">
        <v>15369</v>
      </c>
      <c r="FM682" s="18">
        <v>2869</v>
      </c>
      <c r="FN682" s="18">
        <v>3409</v>
      </c>
    </row>
    <row r="683" spans="1:170">
      <c r="A683" s="18">
        <v>1956</v>
      </c>
      <c r="B683" s="18">
        <v>9062</v>
      </c>
      <c r="C683" s="18">
        <v>4491</v>
      </c>
      <c r="D683" s="18">
        <v>1434</v>
      </c>
      <c r="E683" s="18">
        <v>86</v>
      </c>
      <c r="F683" s="18">
        <v>19272</v>
      </c>
      <c r="G683" s="18">
        <v>1617</v>
      </c>
      <c r="H683" s="18">
        <v>9501</v>
      </c>
      <c r="I683" s="18">
        <v>6952</v>
      </c>
      <c r="J683" s="18">
        <v>3417</v>
      </c>
      <c r="K683" s="18">
        <v>2621</v>
      </c>
      <c r="L683" s="18">
        <v>8924</v>
      </c>
      <c r="M683" s="18">
        <v>1885</v>
      </c>
      <c r="N683" s="18">
        <v>4664</v>
      </c>
      <c r="O683" s="18">
        <v>50462</v>
      </c>
      <c r="P683" s="18">
        <v>7576</v>
      </c>
      <c r="Q683" s="18">
        <v>134</v>
      </c>
      <c r="R683" s="18">
        <v>3025</v>
      </c>
      <c r="S683" s="18">
        <v>7857</v>
      </c>
      <c r="T683" s="18">
        <v>3142</v>
      </c>
      <c r="U683" s="18">
        <v>63632</v>
      </c>
      <c r="V683" s="18">
        <v>226</v>
      </c>
      <c r="W683" s="18">
        <v>468</v>
      </c>
      <c r="X683" s="18">
        <v>1370</v>
      </c>
      <c r="Y683" s="18">
        <v>16445</v>
      </c>
      <c r="Z683" s="18">
        <v>5045</v>
      </c>
      <c r="AA683" s="18">
        <v>6889</v>
      </c>
      <c r="AB683" s="18">
        <v>621465</v>
      </c>
      <c r="AC683" s="18">
        <v>3231</v>
      </c>
      <c r="AD683" s="18">
        <v>5284</v>
      </c>
      <c r="AE683" s="18">
        <v>15259</v>
      </c>
      <c r="AF683" s="18">
        <v>922</v>
      </c>
      <c r="AG683" s="18">
        <v>14029</v>
      </c>
      <c r="AH683" s="18">
        <v>167</v>
      </c>
      <c r="AI683" s="18">
        <v>174</v>
      </c>
      <c r="AJ683" s="18">
        <v>1072</v>
      </c>
      <c r="AK683" s="18">
        <v>13229</v>
      </c>
      <c r="AL683" s="18">
        <v>6513</v>
      </c>
      <c r="AM683" s="18">
        <v>536</v>
      </c>
      <c r="AN683" s="18">
        <v>9442</v>
      </c>
      <c r="AO683" s="18">
        <v>70603</v>
      </c>
      <c r="AP683" s="18">
        <v>93</v>
      </c>
      <c r="AQ683" s="18">
        <v>58</v>
      </c>
      <c r="AR683" s="18">
        <v>4466</v>
      </c>
      <c r="AS683" s="18">
        <v>2828</v>
      </c>
      <c r="AT683" s="18">
        <v>10057</v>
      </c>
      <c r="AU683" s="18">
        <v>3949</v>
      </c>
      <c r="AV683" s="18">
        <v>24426</v>
      </c>
      <c r="AW683" s="18">
        <v>29579</v>
      </c>
      <c r="AX683" s="18">
        <v>1163</v>
      </c>
      <c r="AY683" s="18">
        <v>23916</v>
      </c>
      <c r="AZ683" s="18">
        <v>4282</v>
      </c>
      <c r="BA683" s="18">
        <v>44657</v>
      </c>
      <c r="BB683" s="18">
        <v>432</v>
      </c>
      <c r="BC683" s="18">
        <v>51184</v>
      </c>
      <c r="BD683" s="18">
        <v>3887</v>
      </c>
      <c r="BE683" s="18">
        <v>6217</v>
      </c>
      <c r="BF683" s="18">
        <v>2831</v>
      </c>
      <c r="BG683" s="18">
        <v>315</v>
      </c>
      <c r="BH683" s="18">
        <v>596</v>
      </c>
      <c r="BI683" s="18">
        <v>229</v>
      </c>
      <c r="BJ683" s="18">
        <v>8031</v>
      </c>
      <c r="BK683" s="18">
        <v>3602</v>
      </c>
      <c r="BL683" s="18">
        <v>2556</v>
      </c>
      <c r="BM683" s="18">
        <v>1715</v>
      </c>
      <c r="BN683" s="18">
        <v>3973</v>
      </c>
      <c r="BO683" s="18">
        <v>3427</v>
      </c>
      <c r="BP683" s="18">
        <v>9911</v>
      </c>
      <c r="BQ683" s="18">
        <v>90136</v>
      </c>
      <c r="BR683" s="18">
        <v>401000</v>
      </c>
      <c r="BS683" s="18">
        <v>2895</v>
      </c>
      <c r="BT683" s="18">
        <v>19233</v>
      </c>
      <c r="BU683" s="18">
        <v>6073</v>
      </c>
      <c r="BV683" s="18">
        <v>161</v>
      </c>
      <c r="BW683" s="18">
        <v>1850</v>
      </c>
      <c r="BX683" s="18">
        <v>48921</v>
      </c>
      <c r="BY683" s="18">
        <v>1510</v>
      </c>
      <c r="BZ683" s="18">
        <v>716</v>
      </c>
      <c r="CA683" s="18">
        <v>90766</v>
      </c>
      <c r="CB683" s="18">
        <v>8414</v>
      </c>
      <c r="CC683" s="18">
        <v>7240</v>
      </c>
      <c r="CD683" s="18">
        <v>1939</v>
      </c>
      <c r="CE683" s="18">
        <v>5184</v>
      </c>
      <c r="CF683" s="18">
        <v>22031</v>
      </c>
      <c r="CG683" s="18">
        <v>197</v>
      </c>
      <c r="CH683" s="18">
        <v>2121</v>
      </c>
      <c r="CI683" s="18">
        <v>1604</v>
      </c>
      <c r="CJ683" s="18">
        <v>952</v>
      </c>
      <c r="CK683" s="18">
        <v>1161</v>
      </c>
      <c r="CL683" s="18">
        <v>87</v>
      </c>
      <c r="CM683" s="18">
        <v>8917</v>
      </c>
      <c r="CN683" s="18">
        <v>800</v>
      </c>
      <c r="CO683" s="18">
        <v>2641</v>
      </c>
      <c r="CP683" s="18">
        <v>307</v>
      </c>
      <c r="CQ683" s="18">
        <v>2026</v>
      </c>
      <c r="CR683" s="18">
        <v>11089</v>
      </c>
      <c r="CS683" s="18">
        <v>2682</v>
      </c>
      <c r="CT683" s="18">
        <v>5090</v>
      </c>
      <c r="CU683" s="18">
        <v>33946</v>
      </c>
      <c r="CV683" s="18">
        <v>1340</v>
      </c>
      <c r="CW683" s="18">
        <v>4153</v>
      </c>
      <c r="CX683" s="18">
        <v>314</v>
      </c>
      <c r="CY683" s="18">
        <v>21387</v>
      </c>
      <c r="CZ683" s="18">
        <v>437</v>
      </c>
      <c r="DA683" s="18">
        <v>862</v>
      </c>
      <c r="DB683" s="18">
        <v>6906</v>
      </c>
      <c r="DC683" s="18">
        <v>1065</v>
      </c>
      <c r="DD683" s="18">
        <v>592</v>
      </c>
      <c r="DE683" s="18">
        <v>3152</v>
      </c>
      <c r="DF683" s="18">
        <v>7520</v>
      </c>
      <c r="DG683" s="18">
        <v>535</v>
      </c>
      <c r="DH683" s="18">
        <v>3625</v>
      </c>
      <c r="DI683" s="18">
        <v>37005</v>
      </c>
      <c r="DJ683" s="18">
        <v>1317</v>
      </c>
      <c r="DK683" s="18">
        <v>10889</v>
      </c>
      <c r="DL683" s="18">
        <v>3460</v>
      </c>
      <c r="DM683" s="18">
        <v>9580</v>
      </c>
      <c r="DN683" s="18">
        <v>2178</v>
      </c>
      <c r="DO683" s="18">
        <v>550</v>
      </c>
      <c r="DP683" s="18">
        <v>45536</v>
      </c>
      <c r="DQ683" s="18">
        <v>1037</v>
      </c>
      <c r="DR683" s="18">
        <v>8905</v>
      </c>
      <c r="DS683" s="18">
        <v>25301</v>
      </c>
      <c r="DT683" s="18">
        <v>27744</v>
      </c>
      <c r="DU683" s="18">
        <v>2249</v>
      </c>
      <c r="DV683" s="18">
        <v>9145</v>
      </c>
      <c r="DW683" s="18">
        <v>8756</v>
      </c>
      <c r="DX683" s="18">
        <v>1727</v>
      </c>
      <c r="DY683" s="18">
        <v>1061</v>
      </c>
      <c r="DZ683" s="18">
        <v>37</v>
      </c>
      <c r="EA683" s="18">
        <v>17583</v>
      </c>
      <c r="EB683" s="18">
        <v>112859</v>
      </c>
      <c r="EC683" s="18">
        <v>2759</v>
      </c>
      <c r="ED683" s="18">
        <v>4329</v>
      </c>
      <c r="EE683" s="18">
        <v>9490</v>
      </c>
      <c r="EF683" s="18">
        <v>2989</v>
      </c>
      <c r="EG683" s="18">
        <v>1372</v>
      </c>
      <c r="EH683" s="18">
        <v>2264</v>
      </c>
      <c r="EI683" s="18">
        <v>2287</v>
      </c>
      <c r="EJ683" s="18">
        <v>7207</v>
      </c>
      <c r="EK683" s="18">
        <v>61</v>
      </c>
      <c r="EL683" s="18">
        <v>199103</v>
      </c>
      <c r="EM683" s="18">
        <v>3787</v>
      </c>
      <c r="EN683" s="18">
        <v>1525</v>
      </c>
      <c r="EO683" s="18">
        <v>7315</v>
      </c>
      <c r="EP683" s="18">
        <v>319</v>
      </c>
      <c r="EQ683" s="18">
        <v>38</v>
      </c>
      <c r="ER683" s="18">
        <v>4041</v>
      </c>
      <c r="ES683" s="18">
        <v>2849</v>
      </c>
      <c r="ET683" s="18">
        <v>1327</v>
      </c>
      <c r="EU683" s="18">
        <v>24244</v>
      </c>
      <c r="EV683" s="18">
        <v>1837</v>
      </c>
      <c r="EW683" s="18">
        <v>1382</v>
      </c>
      <c r="EX683" s="18">
        <v>743</v>
      </c>
      <c r="EY683" s="18">
        <v>3903</v>
      </c>
      <c r="EZ683" s="18">
        <v>24877</v>
      </c>
      <c r="FA683" s="18">
        <v>9341</v>
      </c>
      <c r="FB683" s="18">
        <v>9206</v>
      </c>
      <c r="FC683" s="18">
        <v>6493</v>
      </c>
      <c r="FD683" s="18">
        <v>39940</v>
      </c>
      <c r="FE683" s="18">
        <v>2389</v>
      </c>
      <c r="FF683" s="18">
        <v>168903</v>
      </c>
      <c r="FG683" s="18">
        <v>7441</v>
      </c>
      <c r="FH683" s="18">
        <v>6431</v>
      </c>
      <c r="FI683" s="18">
        <v>28327</v>
      </c>
      <c r="FJ683" s="18">
        <v>5380</v>
      </c>
      <c r="FK683" s="18">
        <v>17508</v>
      </c>
      <c r="FL683" s="18">
        <v>15755</v>
      </c>
      <c r="FM683" s="18">
        <v>2941</v>
      </c>
      <c r="FN683" s="18">
        <v>3530</v>
      </c>
    </row>
    <row r="684" spans="1:170">
      <c r="A684" s="18">
        <v>1957</v>
      </c>
      <c r="B684" s="18">
        <v>9241</v>
      </c>
      <c r="C684" s="18">
        <v>4561</v>
      </c>
      <c r="D684" s="18">
        <v>1477</v>
      </c>
      <c r="E684" s="18">
        <v>89</v>
      </c>
      <c r="F684" s="18">
        <v>19611</v>
      </c>
      <c r="G684" s="18">
        <v>1672</v>
      </c>
      <c r="H684" s="18">
        <v>9713</v>
      </c>
      <c r="I684" s="18">
        <v>6966</v>
      </c>
      <c r="J684" s="18">
        <v>3526</v>
      </c>
      <c r="K684" s="18">
        <v>2668</v>
      </c>
      <c r="L684" s="18">
        <v>8989</v>
      </c>
      <c r="M684" s="18">
        <v>1925</v>
      </c>
      <c r="N684" s="18">
        <v>4713</v>
      </c>
      <c r="O684" s="18">
        <v>51346</v>
      </c>
      <c r="P684" s="18">
        <v>7651</v>
      </c>
      <c r="Q684" s="18">
        <v>139</v>
      </c>
      <c r="R684" s="18">
        <v>3076</v>
      </c>
      <c r="S684" s="18">
        <v>7913</v>
      </c>
      <c r="T684" s="18">
        <v>3212</v>
      </c>
      <c r="U684" s="18">
        <v>65551</v>
      </c>
      <c r="V684" s="18">
        <v>226</v>
      </c>
      <c r="W684" s="18">
        <v>475</v>
      </c>
      <c r="X684" s="18">
        <v>1392</v>
      </c>
      <c r="Y684" s="18">
        <v>17010</v>
      </c>
      <c r="Z684" s="18">
        <v>5126</v>
      </c>
      <c r="AA684" s="18">
        <v>7048</v>
      </c>
      <c r="AB684" s="18">
        <v>637408</v>
      </c>
      <c r="AC684" s="18">
        <v>3300</v>
      </c>
      <c r="AD684" s="18">
        <v>5360</v>
      </c>
      <c r="AE684" s="18">
        <v>15578</v>
      </c>
      <c r="AF684" s="18">
        <v>940</v>
      </c>
      <c r="AG684" s="18">
        <v>14486</v>
      </c>
      <c r="AH684" s="18">
        <v>171</v>
      </c>
      <c r="AI684" s="18">
        <v>180</v>
      </c>
      <c r="AJ684" s="18">
        <v>1112</v>
      </c>
      <c r="AK684" s="18">
        <v>13358</v>
      </c>
      <c r="AL684" s="18">
        <v>6641</v>
      </c>
      <c r="AM684" s="18">
        <v>546</v>
      </c>
      <c r="AN684" s="18">
        <v>9514</v>
      </c>
      <c r="AO684" s="18">
        <v>71019</v>
      </c>
      <c r="AP684" s="18">
        <v>96</v>
      </c>
      <c r="AQ684" s="18">
        <v>58</v>
      </c>
      <c r="AR684" s="18">
        <v>4488</v>
      </c>
      <c r="AS684" s="18">
        <v>2923</v>
      </c>
      <c r="AT684" s="18">
        <v>10271</v>
      </c>
      <c r="AU684" s="18">
        <v>4058</v>
      </c>
      <c r="AV684" s="18">
        <v>25010</v>
      </c>
      <c r="AW684" s="18">
        <v>29842</v>
      </c>
      <c r="AX684" s="18">
        <v>1174</v>
      </c>
      <c r="AY684" s="18">
        <v>24358</v>
      </c>
      <c r="AZ684" s="18">
        <v>4324</v>
      </c>
      <c r="BA684" s="18">
        <v>45152</v>
      </c>
      <c r="BB684" s="18">
        <v>435</v>
      </c>
      <c r="BC684" s="18">
        <v>51430</v>
      </c>
      <c r="BD684" s="18">
        <v>3937</v>
      </c>
      <c r="BE684" s="18">
        <v>6391</v>
      </c>
      <c r="BF684" s="18">
        <v>2876</v>
      </c>
      <c r="BG684" s="18">
        <v>323</v>
      </c>
      <c r="BH684" s="18">
        <v>601</v>
      </c>
      <c r="BI684" s="18">
        <v>233</v>
      </c>
      <c r="BJ684" s="18">
        <v>8096</v>
      </c>
      <c r="BK684" s="18">
        <v>3720</v>
      </c>
      <c r="BL684" s="18">
        <v>2664</v>
      </c>
      <c r="BM684" s="18">
        <v>1770</v>
      </c>
      <c r="BN684" s="18">
        <v>3991</v>
      </c>
      <c r="BO684" s="18">
        <v>3490</v>
      </c>
      <c r="BP684" s="18">
        <v>9839</v>
      </c>
      <c r="BQ684" s="18">
        <v>91559</v>
      </c>
      <c r="BR684" s="18">
        <v>409000</v>
      </c>
      <c r="BS684" s="18">
        <v>2878</v>
      </c>
      <c r="BT684" s="18">
        <v>19773</v>
      </c>
      <c r="BU684" s="18">
        <v>6249</v>
      </c>
      <c r="BV684" s="18">
        <v>165</v>
      </c>
      <c r="BW684" s="18">
        <v>1944</v>
      </c>
      <c r="BX684" s="18">
        <v>49182</v>
      </c>
      <c r="BY684" s="18">
        <v>1535</v>
      </c>
      <c r="BZ684" s="18">
        <v>747</v>
      </c>
      <c r="CA684" s="18">
        <v>91563</v>
      </c>
      <c r="CB684" s="18">
        <v>8710</v>
      </c>
      <c r="CC684" s="18">
        <v>7455</v>
      </c>
      <c r="CD684" s="18">
        <v>1976</v>
      </c>
      <c r="CE684" s="18">
        <v>5323</v>
      </c>
      <c r="CF684" s="18">
        <v>22612</v>
      </c>
      <c r="CG684" s="18">
        <v>213</v>
      </c>
      <c r="CH684" s="18">
        <v>2166</v>
      </c>
      <c r="CI684" s="18">
        <v>1647</v>
      </c>
      <c r="CJ684" s="18">
        <v>976</v>
      </c>
      <c r="CK684" s="18">
        <v>1202</v>
      </c>
      <c r="CL684" s="18">
        <v>88</v>
      </c>
      <c r="CM684" s="18">
        <v>9151</v>
      </c>
      <c r="CN684" s="18">
        <v>813</v>
      </c>
      <c r="CO684" s="18">
        <v>2652</v>
      </c>
      <c r="CP684" s="18">
        <v>308</v>
      </c>
      <c r="CQ684" s="18">
        <v>2056</v>
      </c>
      <c r="CR684" s="18">
        <v>11406</v>
      </c>
      <c r="CS684" s="18">
        <v>2759</v>
      </c>
      <c r="CT684" s="18">
        <v>5182</v>
      </c>
      <c r="CU684" s="18">
        <v>35016</v>
      </c>
      <c r="CV684" s="18">
        <v>1345</v>
      </c>
      <c r="CW684" s="18">
        <v>4236</v>
      </c>
      <c r="CX684" s="18">
        <v>319</v>
      </c>
      <c r="CY684" s="18">
        <v>21734</v>
      </c>
      <c r="CZ684" s="18">
        <v>443</v>
      </c>
      <c r="DA684" s="18">
        <v>882</v>
      </c>
      <c r="DB684" s="18">
        <v>7038</v>
      </c>
      <c r="DC684" s="18">
        <v>1077</v>
      </c>
      <c r="DD684" s="18">
        <v>610</v>
      </c>
      <c r="DE684" s="18">
        <v>3221</v>
      </c>
      <c r="DF684" s="18">
        <v>7739</v>
      </c>
      <c r="DG684" s="18">
        <v>548</v>
      </c>
      <c r="DH684" s="18">
        <v>3692</v>
      </c>
      <c r="DI684" s="18">
        <v>38090</v>
      </c>
      <c r="DJ684" s="18">
        <v>1359</v>
      </c>
      <c r="DK684" s="18">
        <v>11026</v>
      </c>
      <c r="DL684" s="18">
        <v>3492</v>
      </c>
      <c r="DM684" s="18">
        <v>9682</v>
      </c>
      <c r="DN684" s="18">
        <v>2229</v>
      </c>
      <c r="DO684" s="18">
        <v>562</v>
      </c>
      <c r="DP684" s="18">
        <v>46680</v>
      </c>
      <c r="DQ684" s="18">
        <v>1064</v>
      </c>
      <c r="DR684" s="18">
        <v>9146</v>
      </c>
      <c r="DS684" s="18">
        <v>26072</v>
      </c>
      <c r="DT684" s="18">
        <v>28235</v>
      </c>
      <c r="DU684" s="18">
        <v>2260</v>
      </c>
      <c r="DV684" s="18">
        <v>9447</v>
      </c>
      <c r="DW684" s="18">
        <v>8818</v>
      </c>
      <c r="DX684" s="18">
        <v>1771</v>
      </c>
      <c r="DY684" s="18">
        <v>1070</v>
      </c>
      <c r="DZ684" s="18">
        <v>39</v>
      </c>
      <c r="EA684" s="18">
        <v>17829</v>
      </c>
      <c r="EB684" s="18">
        <v>114555</v>
      </c>
      <c r="EC684" s="18">
        <v>2822</v>
      </c>
      <c r="ED684" s="18">
        <v>4420</v>
      </c>
      <c r="EE684" s="18">
        <v>9753</v>
      </c>
      <c r="EF684" s="18">
        <v>3055</v>
      </c>
      <c r="EG684" s="18">
        <v>1446</v>
      </c>
      <c r="EH684" s="18">
        <v>2296</v>
      </c>
      <c r="EI684" s="18">
        <v>2356</v>
      </c>
      <c r="EJ684" s="18">
        <v>7271</v>
      </c>
      <c r="EK684" s="18">
        <v>61</v>
      </c>
      <c r="EL684" s="18">
        <v>202604</v>
      </c>
      <c r="EM684" s="18">
        <v>3844</v>
      </c>
      <c r="EN684" s="18">
        <v>1533</v>
      </c>
      <c r="EO684" s="18">
        <v>7364</v>
      </c>
      <c r="EP684" s="18">
        <v>327</v>
      </c>
      <c r="EQ684" s="18">
        <v>38</v>
      </c>
      <c r="ER684" s="18">
        <v>4150</v>
      </c>
      <c r="ES684" s="18">
        <v>2895</v>
      </c>
      <c r="ET684" s="18">
        <v>1357</v>
      </c>
      <c r="EU684" s="18">
        <v>25042</v>
      </c>
      <c r="EV684" s="18">
        <v>1899</v>
      </c>
      <c r="EW684" s="18">
        <v>1426</v>
      </c>
      <c r="EX684" s="18">
        <v>765</v>
      </c>
      <c r="EY684" s="18">
        <v>3951</v>
      </c>
      <c r="EZ684" s="18">
        <v>25671</v>
      </c>
      <c r="FA684" s="18">
        <v>9662</v>
      </c>
      <c r="FB684" s="18">
        <v>9453</v>
      </c>
      <c r="FC684" s="18">
        <v>6676</v>
      </c>
      <c r="FD684" s="18">
        <v>40656</v>
      </c>
      <c r="FE684" s="18">
        <v>2425</v>
      </c>
      <c r="FF684" s="18">
        <v>171984</v>
      </c>
      <c r="FG684" s="18">
        <v>7694</v>
      </c>
      <c r="FH684" s="18">
        <v>6703</v>
      </c>
      <c r="FI684" s="18">
        <v>28999</v>
      </c>
      <c r="FJ684" s="18">
        <v>5498</v>
      </c>
      <c r="FK684" s="18">
        <v>17659</v>
      </c>
      <c r="FL684" s="18">
        <v>16152</v>
      </c>
      <c r="FM684" s="18">
        <v>3016</v>
      </c>
      <c r="FN684" s="18">
        <v>3646</v>
      </c>
    </row>
    <row r="685" spans="1:170">
      <c r="A685" s="18">
        <v>1958</v>
      </c>
      <c r="B685" s="18">
        <v>9429</v>
      </c>
      <c r="C685" s="18">
        <v>4636</v>
      </c>
      <c r="D685" s="18">
        <v>1521</v>
      </c>
      <c r="E685" s="18">
        <v>93</v>
      </c>
      <c r="F685" s="18">
        <v>19947</v>
      </c>
      <c r="G685" s="18">
        <v>1733</v>
      </c>
      <c r="H685" s="18">
        <v>9915</v>
      </c>
      <c r="I685" s="18">
        <v>6987</v>
      </c>
      <c r="J685" s="18">
        <v>3631</v>
      </c>
      <c r="K685" s="18">
        <v>2714</v>
      </c>
      <c r="L685" s="18">
        <v>9053</v>
      </c>
      <c r="M685" s="18">
        <v>1967</v>
      </c>
      <c r="N685" s="18">
        <v>4764</v>
      </c>
      <c r="O685" s="18">
        <v>52377</v>
      </c>
      <c r="P685" s="18">
        <v>7728</v>
      </c>
      <c r="Q685" s="18">
        <v>144</v>
      </c>
      <c r="R685" s="18">
        <v>3126</v>
      </c>
      <c r="S685" s="18">
        <v>7983</v>
      </c>
      <c r="T685" s="18">
        <v>3284</v>
      </c>
      <c r="U685" s="18">
        <v>67533</v>
      </c>
      <c r="V685" s="18">
        <v>228</v>
      </c>
      <c r="W685" s="18">
        <v>482</v>
      </c>
      <c r="X685" s="18">
        <v>1416</v>
      </c>
      <c r="Y685" s="18">
        <v>17462</v>
      </c>
      <c r="Z685" s="18">
        <v>5199</v>
      </c>
      <c r="AA685" s="18">
        <v>7220</v>
      </c>
      <c r="AB685" s="18">
        <v>653235</v>
      </c>
      <c r="AC685" s="18">
        <v>3374</v>
      </c>
      <c r="AD685" s="18">
        <v>5439</v>
      </c>
      <c r="AE685" s="18">
        <v>15909</v>
      </c>
      <c r="AF685" s="18">
        <v>960</v>
      </c>
      <c r="AG685" s="18">
        <v>14958</v>
      </c>
      <c r="AH685" s="18">
        <v>175</v>
      </c>
      <c r="AI685" s="18">
        <v>185</v>
      </c>
      <c r="AJ685" s="18">
        <v>1154</v>
      </c>
      <c r="AK685" s="18">
        <v>13474</v>
      </c>
      <c r="AL685" s="18">
        <v>6763</v>
      </c>
      <c r="AM685" s="18">
        <v>558</v>
      </c>
      <c r="AN685" s="18">
        <v>9575</v>
      </c>
      <c r="AO685" s="18">
        <v>71488</v>
      </c>
      <c r="AP685" s="18">
        <v>101</v>
      </c>
      <c r="AQ685" s="18">
        <v>59</v>
      </c>
      <c r="AR685" s="18">
        <v>4515</v>
      </c>
      <c r="AS685" s="18">
        <v>3023</v>
      </c>
      <c r="AT685" s="18">
        <v>10485</v>
      </c>
      <c r="AU685" s="18">
        <v>4172</v>
      </c>
      <c r="AV685" s="18">
        <v>25608</v>
      </c>
      <c r="AW685" s="18">
        <v>30106</v>
      </c>
      <c r="AX685" s="18">
        <v>1185</v>
      </c>
      <c r="AY685" s="18">
        <v>24817</v>
      </c>
      <c r="AZ685" s="18">
        <v>4360</v>
      </c>
      <c r="BA685" s="18">
        <v>45654</v>
      </c>
      <c r="BB685" s="18">
        <v>438</v>
      </c>
      <c r="BC685" s="18">
        <v>51652</v>
      </c>
      <c r="BD685" s="18">
        <v>3995</v>
      </c>
      <c r="BE685" s="18">
        <v>6573</v>
      </c>
      <c r="BF685" s="18">
        <v>2924</v>
      </c>
      <c r="BG685" s="18">
        <v>332</v>
      </c>
      <c r="BH685" s="18">
        <v>606</v>
      </c>
      <c r="BI685" s="18">
        <v>237</v>
      </c>
      <c r="BJ685" s="18">
        <v>8173</v>
      </c>
      <c r="BK685" s="18">
        <v>3843</v>
      </c>
      <c r="BL685" s="18">
        <v>2772</v>
      </c>
      <c r="BM685" s="18">
        <v>1829</v>
      </c>
      <c r="BN685" s="18">
        <v>4004</v>
      </c>
      <c r="BO685" s="18">
        <v>3557</v>
      </c>
      <c r="BP685" s="18">
        <v>9882</v>
      </c>
      <c r="BQ685" s="18">
        <v>93014</v>
      </c>
      <c r="BR685" s="18">
        <v>418000</v>
      </c>
      <c r="BS685" s="18">
        <v>2852</v>
      </c>
      <c r="BT685" s="18">
        <v>20340</v>
      </c>
      <c r="BU685" s="18">
        <v>6433</v>
      </c>
      <c r="BV685" s="18">
        <v>169</v>
      </c>
      <c r="BW685" s="18">
        <v>2025</v>
      </c>
      <c r="BX685" s="18">
        <v>49476</v>
      </c>
      <c r="BY685" s="18">
        <v>1566</v>
      </c>
      <c r="BZ685" s="18">
        <v>779</v>
      </c>
      <c r="CA685" s="18">
        <v>92389</v>
      </c>
      <c r="CB685" s="18">
        <v>9063</v>
      </c>
      <c r="CC685" s="18">
        <v>7679</v>
      </c>
      <c r="CD685" s="18">
        <v>2027</v>
      </c>
      <c r="CE685" s="18">
        <v>5465</v>
      </c>
      <c r="CF685" s="18">
        <v>23254</v>
      </c>
      <c r="CG685" s="18">
        <v>235</v>
      </c>
      <c r="CH685" s="18">
        <v>2213</v>
      </c>
      <c r="CI685" s="18">
        <v>1692</v>
      </c>
      <c r="CJ685" s="18">
        <v>1001</v>
      </c>
      <c r="CK685" s="18">
        <v>1245</v>
      </c>
      <c r="CL685" s="18">
        <v>88</v>
      </c>
      <c r="CM685" s="18">
        <v>9388</v>
      </c>
      <c r="CN685" s="18">
        <v>828</v>
      </c>
      <c r="CO685" s="18">
        <v>2672</v>
      </c>
      <c r="CP685" s="18">
        <v>310</v>
      </c>
      <c r="CQ685" s="18">
        <v>2072</v>
      </c>
      <c r="CR685" s="18">
        <v>11735</v>
      </c>
      <c r="CS685" s="18">
        <v>2838</v>
      </c>
      <c r="CT685" s="18">
        <v>5277</v>
      </c>
      <c r="CU685" s="18">
        <v>36142</v>
      </c>
      <c r="CV685" s="18">
        <v>1345</v>
      </c>
      <c r="CW685" s="18">
        <v>4320</v>
      </c>
      <c r="CX685" s="18">
        <v>322</v>
      </c>
      <c r="CY685" s="18">
        <v>22090</v>
      </c>
      <c r="CZ685" s="18">
        <v>448</v>
      </c>
      <c r="DA685" s="18">
        <v>904</v>
      </c>
      <c r="DB685" s="18">
        <v>7177</v>
      </c>
      <c r="DC685" s="18">
        <v>1090</v>
      </c>
      <c r="DD685" s="18">
        <v>628</v>
      </c>
      <c r="DE685" s="18">
        <v>3295</v>
      </c>
      <c r="DF685" s="18">
        <v>7966</v>
      </c>
      <c r="DG685" s="18">
        <v>562</v>
      </c>
      <c r="DH685" s="18">
        <v>3763</v>
      </c>
      <c r="DI685" s="18">
        <v>39208</v>
      </c>
      <c r="DJ685" s="18">
        <v>1402</v>
      </c>
      <c r="DK685" s="18">
        <v>11187</v>
      </c>
      <c r="DL685" s="18">
        <v>3523</v>
      </c>
      <c r="DM685" s="18">
        <v>9789</v>
      </c>
      <c r="DN685" s="18">
        <v>2282</v>
      </c>
      <c r="DO685" s="18">
        <v>573</v>
      </c>
      <c r="DP685" s="18">
        <v>47869</v>
      </c>
      <c r="DQ685" s="18">
        <v>1085</v>
      </c>
      <c r="DR685" s="18">
        <v>9397</v>
      </c>
      <c r="DS685" s="18">
        <v>26867</v>
      </c>
      <c r="DT685" s="18">
        <v>28693</v>
      </c>
      <c r="DU685" s="18">
        <v>2299</v>
      </c>
      <c r="DV685" s="18">
        <v>9769</v>
      </c>
      <c r="DW685" s="18">
        <v>8889</v>
      </c>
      <c r="DX685" s="18">
        <v>1816</v>
      </c>
      <c r="DY685" s="18">
        <v>1078</v>
      </c>
      <c r="DZ685" s="18">
        <v>41</v>
      </c>
      <c r="EA685" s="18">
        <v>18056</v>
      </c>
      <c r="EB685" s="18">
        <v>116259</v>
      </c>
      <c r="EC685" s="18">
        <v>2889</v>
      </c>
      <c r="ED685" s="18">
        <v>4514</v>
      </c>
      <c r="EE685" s="18">
        <v>10024</v>
      </c>
      <c r="EF685" s="18">
        <v>3123</v>
      </c>
      <c r="EG685" s="18">
        <v>1519</v>
      </c>
      <c r="EH685" s="18">
        <v>2328</v>
      </c>
      <c r="EI685" s="18">
        <v>2428</v>
      </c>
      <c r="EJ685" s="18">
        <v>7332</v>
      </c>
      <c r="EK685" s="18">
        <v>62</v>
      </c>
      <c r="EL685" s="18">
        <v>206201</v>
      </c>
      <c r="EM685" s="18">
        <v>3900</v>
      </c>
      <c r="EN685" s="18">
        <v>1540</v>
      </c>
      <c r="EO685" s="18">
        <v>7409</v>
      </c>
      <c r="EP685" s="18">
        <v>335</v>
      </c>
      <c r="EQ685" s="18">
        <v>39</v>
      </c>
      <c r="ER685" s="18">
        <v>4268</v>
      </c>
      <c r="ES685" s="18">
        <v>2942</v>
      </c>
      <c r="ET685" s="18">
        <v>1389</v>
      </c>
      <c r="EU685" s="18">
        <v>25845</v>
      </c>
      <c r="EV685" s="18">
        <v>1954</v>
      </c>
      <c r="EW685" s="18">
        <v>1478</v>
      </c>
      <c r="EX685" s="18">
        <v>789</v>
      </c>
      <c r="EY685" s="18">
        <v>4007</v>
      </c>
      <c r="EZ685" s="18">
        <v>26506</v>
      </c>
      <c r="FA685" s="18">
        <v>10020</v>
      </c>
      <c r="FB685" s="18">
        <v>9711</v>
      </c>
      <c r="FC685" s="18">
        <v>6864</v>
      </c>
      <c r="FD685" s="18">
        <v>41359</v>
      </c>
      <c r="FE685" s="18">
        <v>2460</v>
      </c>
      <c r="FF685" s="18">
        <v>174882</v>
      </c>
      <c r="FG685" s="18">
        <v>7952</v>
      </c>
      <c r="FH685" s="18">
        <v>6982</v>
      </c>
      <c r="FI685" s="18">
        <v>29775</v>
      </c>
      <c r="FJ685" s="18">
        <v>5619</v>
      </c>
      <c r="FK685" s="18">
        <v>17796</v>
      </c>
      <c r="FL685" s="18">
        <v>16558</v>
      </c>
      <c r="FM685" s="18">
        <v>3094</v>
      </c>
      <c r="FN685" s="18">
        <v>3764</v>
      </c>
    </row>
    <row r="686" spans="1:170">
      <c r="A686" s="18">
        <v>1959</v>
      </c>
      <c r="B686" s="18">
        <v>9625</v>
      </c>
      <c r="C686" s="18">
        <v>4715</v>
      </c>
      <c r="D686" s="18">
        <v>1571</v>
      </c>
      <c r="E686" s="18">
        <v>98</v>
      </c>
      <c r="F686" s="18">
        <v>20281</v>
      </c>
      <c r="G686" s="18">
        <v>1796</v>
      </c>
      <c r="H686" s="18">
        <v>10132</v>
      </c>
      <c r="I686" s="18">
        <v>7014</v>
      </c>
      <c r="J686" s="18">
        <v>3741</v>
      </c>
      <c r="K686" s="18">
        <v>2764</v>
      </c>
      <c r="L686" s="18">
        <v>9104</v>
      </c>
      <c r="M686" s="18">
        <v>2010</v>
      </c>
      <c r="N686" s="18">
        <v>4814</v>
      </c>
      <c r="O686" s="18">
        <v>53459</v>
      </c>
      <c r="P686" s="18">
        <v>7798</v>
      </c>
      <c r="Q686" s="18">
        <v>150</v>
      </c>
      <c r="R686" s="18">
        <v>3185</v>
      </c>
      <c r="S686" s="18">
        <v>8075</v>
      </c>
      <c r="T686" s="18">
        <v>3358</v>
      </c>
      <c r="U686" s="18">
        <v>69580</v>
      </c>
      <c r="V686" s="18">
        <v>231</v>
      </c>
      <c r="W686" s="18">
        <v>489</v>
      </c>
      <c r="X686" s="18">
        <v>1441</v>
      </c>
      <c r="Y686" s="18">
        <v>17872</v>
      </c>
      <c r="Z686" s="18">
        <v>5259</v>
      </c>
      <c r="AA686" s="18">
        <v>7400</v>
      </c>
      <c r="AB686" s="18">
        <v>666005</v>
      </c>
      <c r="AC686" s="18">
        <v>3463</v>
      </c>
      <c r="AD686" s="18">
        <v>5522</v>
      </c>
      <c r="AE686" s="18">
        <v>16253</v>
      </c>
      <c r="AF686" s="18">
        <v>981</v>
      </c>
      <c r="AG686" s="18">
        <v>15447</v>
      </c>
      <c r="AH686" s="18">
        <v>179</v>
      </c>
      <c r="AI686" s="18">
        <v>191</v>
      </c>
      <c r="AJ686" s="18">
        <v>1200</v>
      </c>
      <c r="AK686" s="18">
        <v>13565</v>
      </c>
      <c r="AL686" s="18">
        <v>6901</v>
      </c>
      <c r="AM686" s="18">
        <v>567</v>
      </c>
      <c r="AN686" s="18">
        <v>9619</v>
      </c>
      <c r="AO686" s="18">
        <v>72014</v>
      </c>
      <c r="AP686" s="18">
        <v>106</v>
      </c>
      <c r="AQ686" s="18">
        <v>59</v>
      </c>
      <c r="AR686" s="18">
        <v>4547</v>
      </c>
      <c r="AS686" s="18">
        <v>3126</v>
      </c>
      <c r="AT686" s="18">
        <v>10696</v>
      </c>
      <c r="AU686" s="18">
        <v>4291</v>
      </c>
      <c r="AV686" s="18">
        <v>26220</v>
      </c>
      <c r="AW686" s="18">
        <v>30373</v>
      </c>
      <c r="AX686" s="18">
        <v>1197</v>
      </c>
      <c r="AY686" s="18">
        <v>25292</v>
      </c>
      <c r="AZ686" s="18">
        <v>4395</v>
      </c>
      <c r="BA686" s="18">
        <v>46129</v>
      </c>
      <c r="BB686" s="18">
        <v>442</v>
      </c>
      <c r="BC686" s="18">
        <v>51956</v>
      </c>
      <c r="BD686" s="18">
        <v>4071</v>
      </c>
      <c r="BE686" s="18">
        <v>6761</v>
      </c>
      <c r="BF686" s="18">
        <v>2974</v>
      </c>
      <c r="BG686" s="18">
        <v>342</v>
      </c>
      <c r="BH686" s="18">
        <v>611</v>
      </c>
      <c r="BI686" s="18">
        <v>240</v>
      </c>
      <c r="BJ686" s="18">
        <v>8258</v>
      </c>
      <c r="BK686" s="18">
        <v>3970</v>
      </c>
      <c r="BL686" s="18">
        <v>2888</v>
      </c>
      <c r="BM686" s="18">
        <v>1889</v>
      </c>
      <c r="BN686" s="18">
        <v>4021</v>
      </c>
      <c r="BO686" s="18">
        <v>3625</v>
      </c>
      <c r="BP686" s="18">
        <v>9937</v>
      </c>
      <c r="BQ686" s="18">
        <v>94506</v>
      </c>
      <c r="BR686" s="18">
        <v>426000</v>
      </c>
      <c r="BS686" s="18">
        <v>2843</v>
      </c>
      <c r="BT686" s="18">
        <v>20932</v>
      </c>
      <c r="BU686" s="18">
        <v>6625</v>
      </c>
      <c r="BV686" s="18">
        <v>172</v>
      </c>
      <c r="BW686" s="18">
        <v>2082</v>
      </c>
      <c r="BX686" s="18">
        <v>49832</v>
      </c>
      <c r="BY686" s="18">
        <v>1599</v>
      </c>
      <c r="BZ686" s="18">
        <v>813</v>
      </c>
      <c r="CA686" s="18">
        <v>93297</v>
      </c>
      <c r="CB686" s="18">
        <v>9500</v>
      </c>
      <c r="CC686" s="18">
        <v>7913</v>
      </c>
      <c r="CD686" s="18">
        <v>2096</v>
      </c>
      <c r="CE686" s="18">
        <v>5611</v>
      </c>
      <c r="CF686" s="18">
        <v>23981</v>
      </c>
      <c r="CG686" s="18">
        <v>262</v>
      </c>
      <c r="CH686" s="18">
        <v>2261</v>
      </c>
      <c r="CI686" s="18">
        <v>1739</v>
      </c>
      <c r="CJ686" s="18">
        <v>1028</v>
      </c>
      <c r="CK686" s="18">
        <v>1290</v>
      </c>
      <c r="CL686" s="18">
        <v>88</v>
      </c>
      <c r="CM686" s="18">
        <v>9640</v>
      </c>
      <c r="CN686" s="18">
        <v>843</v>
      </c>
      <c r="CO686" s="18">
        <v>2718</v>
      </c>
      <c r="CP686" s="18">
        <v>312</v>
      </c>
      <c r="CQ686" s="18">
        <v>2089</v>
      </c>
      <c r="CR686" s="18">
        <v>12074</v>
      </c>
      <c r="CS686" s="18">
        <v>2919</v>
      </c>
      <c r="CT686" s="18">
        <v>5378</v>
      </c>
      <c r="CU686" s="18">
        <v>37328</v>
      </c>
      <c r="CV686" s="18">
        <v>1354</v>
      </c>
      <c r="CW686" s="18">
        <v>4407</v>
      </c>
      <c r="CX686" s="18">
        <v>325</v>
      </c>
      <c r="CY686" s="18">
        <v>22459</v>
      </c>
      <c r="CZ686" s="18">
        <v>455</v>
      </c>
      <c r="DA686" s="18">
        <v>929</v>
      </c>
      <c r="DB686" s="18">
        <v>7321</v>
      </c>
      <c r="DC686" s="18">
        <v>1103</v>
      </c>
      <c r="DD686" s="18">
        <v>645</v>
      </c>
      <c r="DE686" s="18">
        <v>3370</v>
      </c>
      <c r="DF686" s="18">
        <v>8196</v>
      </c>
      <c r="DG686" s="18">
        <v>576</v>
      </c>
      <c r="DH686" s="18">
        <v>3836</v>
      </c>
      <c r="DI686" s="18">
        <v>40360</v>
      </c>
      <c r="DJ686" s="18">
        <v>1446</v>
      </c>
      <c r="DK686" s="18">
        <v>11348</v>
      </c>
      <c r="DL686" s="18">
        <v>3553</v>
      </c>
      <c r="DM686" s="18">
        <v>9906</v>
      </c>
      <c r="DN686" s="18">
        <v>2331</v>
      </c>
      <c r="DO686" s="18">
        <v>586</v>
      </c>
      <c r="DP686" s="18">
        <v>49104</v>
      </c>
      <c r="DQ686" s="18">
        <v>1115</v>
      </c>
      <c r="DR686" s="18">
        <v>9658</v>
      </c>
      <c r="DS686" s="18">
        <v>27685</v>
      </c>
      <c r="DT686" s="18">
        <v>29152</v>
      </c>
      <c r="DU686" s="18">
        <v>2322</v>
      </c>
      <c r="DV686" s="18">
        <v>10103</v>
      </c>
      <c r="DW686" s="18">
        <v>8962</v>
      </c>
      <c r="DX686" s="18">
        <v>1862</v>
      </c>
      <c r="DY686" s="18">
        <v>1101</v>
      </c>
      <c r="DZ686" s="18">
        <v>43</v>
      </c>
      <c r="EA686" s="18">
        <v>18226</v>
      </c>
      <c r="EB686" s="18">
        <v>117957</v>
      </c>
      <c r="EC686" s="18">
        <v>2959</v>
      </c>
      <c r="ED686" s="18">
        <v>4614</v>
      </c>
      <c r="EE686" s="18">
        <v>10303</v>
      </c>
      <c r="EF686" s="18">
        <v>3195</v>
      </c>
      <c r="EG686" s="18">
        <v>1587</v>
      </c>
      <c r="EH686" s="18">
        <v>2362</v>
      </c>
      <c r="EI686" s="18">
        <v>2503</v>
      </c>
      <c r="EJ686" s="18">
        <v>7405</v>
      </c>
      <c r="EK686" s="18">
        <v>63</v>
      </c>
      <c r="EL686" s="18">
        <v>209928</v>
      </c>
      <c r="EM686" s="18">
        <v>3946</v>
      </c>
      <c r="EN686" s="18">
        <v>1549</v>
      </c>
      <c r="EO686" s="18">
        <v>7446</v>
      </c>
      <c r="EP686" s="18">
        <v>343</v>
      </c>
      <c r="EQ686" s="18">
        <v>40</v>
      </c>
      <c r="ER686" s="18">
        <v>4395</v>
      </c>
      <c r="ES686" s="18">
        <v>2991</v>
      </c>
      <c r="ET686" s="18">
        <v>1422</v>
      </c>
      <c r="EU686" s="18">
        <v>26667</v>
      </c>
      <c r="EV686" s="18">
        <v>2009</v>
      </c>
      <c r="EW686" s="18">
        <v>1530</v>
      </c>
      <c r="EX686" s="18">
        <v>817</v>
      </c>
      <c r="EY686" s="18">
        <v>4075</v>
      </c>
      <c r="EZ686" s="18">
        <v>27356</v>
      </c>
      <c r="FA686" s="18">
        <v>10468</v>
      </c>
      <c r="FB686" s="18">
        <v>9979</v>
      </c>
      <c r="FC686" s="18">
        <v>7059</v>
      </c>
      <c r="FD686" s="18">
        <v>42006</v>
      </c>
      <c r="FE686" s="18">
        <v>2495</v>
      </c>
      <c r="FF686" s="18">
        <v>177830</v>
      </c>
      <c r="FG686" s="18">
        <v>8223</v>
      </c>
      <c r="FH686" s="18">
        <v>7268</v>
      </c>
      <c r="FI686" s="18">
        <v>30683</v>
      </c>
      <c r="FJ686" s="18">
        <v>5744</v>
      </c>
      <c r="FK686" s="18">
        <v>17968</v>
      </c>
      <c r="FL686" s="18">
        <v>16975</v>
      </c>
      <c r="FM686" s="18">
        <v>3173</v>
      </c>
      <c r="FN686" s="18">
        <v>3887</v>
      </c>
    </row>
    <row r="687" spans="1:170">
      <c r="A687" s="18">
        <v>1960</v>
      </c>
      <c r="B687" s="18">
        <v>9829</v>
      </c>
      <c r="C687" s="18">
        <v>4797</v>
      </c>
      <c r="D687" s="18">
        <v>1623</v>
      </c>
      <c r="E687" s="18">
        <v>103</v>
      </c>
      <c r="F687" s="18">
        <v>20616</v>
      </c>
      <c r="G687" s="18">
        <v>1869</v>
      </c>
      <c r="H687" s="18">
        <v>10361</v>
      </c>
      <c r="I687" s="18">
        <v>7047</v>
      </c>
      <c r="J687" s="18">
        <v>3882</v>
      </c>
      <c r="K687" s="18">
        <v>2815</v>
      </c>
      <c r="L687" s="18">
        <v>9119</v>
      </c>
      <c r="M687" s="18">
        <v>2055</v>
      </c>
      <c r="N687" s="18">
        <v>4866</v>
      </c>
      <c r="O687" s="18">
        <v>54593</v>
      </c>
      <c r="P687" s="18">
        <v>7867</v>
      </c>
      <c r="Q687" s="18">
        <v>157</v>
      </c>
      <c r="R687" s="18">
        <v>3240</v>
      </c>
      <c r="S687" s="18">
        <v>8168</v>
      </c>
      <c r="T687" s="18">
        <v>3434</v>
      </c>
      <c r="U687" s="18">
        <v>71695</v>
      </c>
      <c r="V687" s="18">
        <v>232</v>
      </c>
      <c r="W687" s="18">
        <v>497</v>
      </c>
      <c r="X687" s="18">
        <v>1467</v>
      </c>
      <c r="Y687" s="18">
        <v>18267</v>
      </c>
      <c r="Z687" s="18">
        <v>5362</v>
      </c>
      <c r="AA687" s="18">
        <v>7585</v>
      </c>
      <c r="AB687" s="18">
        <v>667070</v>
      </c>
      <c r="AC687" s="18">
        <v>3576</v>
      </c>
      <c r="AD687" s="18">
        <v>5609</v>
      </c>
      <c r="AE687" s="18">
        <v>16610</v>
      </c>
      <c r="AF687" s="18">
        <v>1002</v>
      </c>
      <c r="AG687" s="18">
        <v>15953</v>
      </c>
      <c r="AH687" s="18">
        <v>183</v>
      </c>
      <c r="AI687" s="18">
        <v>197</v>
      </c>
      <c r="AJ687" s="18">
        <v>1248</v>
      </c>
      <c r="AK687" s="18">
        <v>13654</v>
      </c>
      <c r="AL687" s="18">
        <v>7027</v>
      </c>
      <c r="AM687" s="18">
        <v>573</v>
      </c>
      <c r="AN687" s="18">
        <v>9660</v>
      </c>
      <c r="AO687" s="18">
        <v>72481</v>
      </c>
      <c r="AP687" s="18">
        <v>111</v>
      </c>
      <c r="AQ687" s="18">
        <v>60</v>
      </c>
      <c r="AR687" s="18">
        <v>4581</v>
      </c>
      <c r="AS687" s="18">
        <v>3231</v>
      </c>
      <c r="AT687" s="18">
        <v>10909</v>
      </c>
      <c r="AU687" s="18">
        <v>4416</v>
      </c>
      <c r="AV687" s="18">
        <v>26847</v>
      </c>
      <c r="AW687" s="18">
        <v>30641</v>
      </c>
      <c r="AX687" s="18">
        <v>1211</v>
      </c>
      <c r="AY687" s="18">
        <v>25783</v>
      </c>
      <c r="AZ687" s="18">
        <v>4430</v>
      </c>
      <c r="BA687" s="18">
        <v>46584</v>
      </c>
      <c r="BB687" s="18">
        <v>446</v>
      </c>
      <c r="BC687" s="18">
        <v>52372</v>
      </c>
      <c r="BD687" s="18">
        <v>4147</v>
      </c>
      <c r="BE687" s="18">
        <v>6958</v>
      </c>
      <c r="BF687" s="18">
        <v>3026</v>
      </c>
      <c r="BG687" s="18">
        <v>352</v>
      </c>
      <c r="BH687" s="18">
        <v>617</v>
      </c>
      <c r="BI687" s="18">
        <v>244</v>
      </c>
      <c r="BJ687" s="18">
        <v>8327</v>
      </c>
      <c r="BK687" s="18">
        <v>4100</v>
      </c>
      <c r="BL687" s="18">
        <v>3019</v>
      </c>
      <c r="BM687" s="18">
        <v>1952</v>
      </c>
      <c r="BN687" s="18">
        <v>4036</v>
      </c>
      <c r="BO687" s="18">
        <v>3697</v>
      </c>
      <c r="BP687" s="18">
        <v>9984</v>
      </c>
      <c r="BQ687" s="18">
        <v>95961</v>
      </c>
      <c r="BR687" s="18">
        <v>434000</v>
      </c>
      <c r="BS687" s="18">
        <v>2832</v>
      </c>
      <c r="BT687" s="18">
        <v>21548</v>
      </c>
      <c r="BU687" s="18">
        <v>6822</v>
      </c>
      <c r="BV687" s="18">
        <v>176</v>
      </c>
      <c r="BW687" s="18">
        <v>2141</v>
      </c>
      <c r="BX687" s="18">
        <v>50198</v>
      </c>
      <c r="BY687" s="18">
        <v>1632</v>
      </c>
      <c r="BZ687" s="18">
        <v>849</v>
      </c>
      <c r="CA687" s="18">
        <v>94092</v>
      </c>
      <c r="CB687" s="18">
        <v>9982</v>
      </c>
      <c r="CC687" s="18">
        <v>8157</v>
      </c>
      <c r="CD687" s="18">
        <v>2171</v>
      </c>
      <c r="CE687" s="18">
        <v>5761</v>
      </c>
      <c r="CF687" s="18">
        <v>24784</v>
      </c>
      <c r="CG687" s="18">
        <v>292</v>
      </c>
      <c r="CH687" s="18">
        <v>2309</v>
      </c>
      <c r="CI687" s="18">
        <v>1786</v>
      </c>
      <c r="CJ687" s="18">
        <v>1055</v>
      </c>
      <c r="CK687" s="18">
        <v>1338</v>
      </c>
      <c r="CL687" s="18">
        <v>88</v>
      </c>
      <c r="CM687" s="18">
        <v>9913</v>
      </c>
      <c r="CN687" s="18">
        <v>859</v>
      </c>
      <c r="CO687" s="18">
        <v>2765</v>
      </c>
      <c r="CP687" s="18">
        <v>314</v>
      </c>
      <c r="CQ687" s="18">
        <v>2115</v>
      </c>
      <c r="CR687" s="18">
        <v>12423</v>
      </c>
      <c r="CS687" s="18">
        <v>2999</v>
      </c>
      <c r="CT687" s="18">
        <v>5482</v>
      </c>
      <c r="CU687" s="18">
        <v>38579</v>
      </c>
      <c r="CV687" s="18">
        <v>1366</v>
      </c>
      <c r="CW687" s="18">
        <v>4495</v>
      </c>
      <c r="CX687" s="18">
        <v>329</v>
      </c>
      <c r="CY687" s="18">
        <v>22839</v>
      </c>
      <c r="CZ687" s="18">
        <v>461</v>
      </c>
      <c r="DA687" s="18">
        <v>955</v>
      </c>
      <c r="DB687" s="18">
        <v>7472</v>
      </c>
      <c r="DC687" s="18">
        <v>1117</v>
      </c>
      <c r="DD687" s="18">
        <v>663</v>
      </c>
      <c r="DE687" s="18">
        <v>3450</v>
      </c>
      <c r="DF687" s="18">
        <v>8428</v>
      </c>
      <c r="DG687" s="18">
        <v>591</v>
      </c>
      <c r="DH687" s="18">
        <v>3913</v>
      </c>
      <c r="DI687" s="18">
        <v>41547</v>
      </c>
      <c r="DJ687" s="18">
        <v>1493</v>
      </c>
      <c r="DK687" s="18">
        <v>11486</v>
      </c>
      <c r="DL687" s="18">
        <v>3581</v>
      </c>
      <c r="DM687" s="18">
        <v>10035</v>
      </c>
      <c r="DN687" s="18">
        <v>2372</v>
      </c>
      <c r="DO687" s="18">
        <v>599</v>
      </c>
      <c r="DP687" s="18">
        <v>50387</v>
      </c>
      <c r="DQ687" s="18">
        <v>1148</v>
      </c>
      <c r="DR687" s="18">
        <v>9931</v>
      </c>
      <c r="DS687" s="18">
        <v>28529</v>
      </c>
      <c r="DT687" s="18">
        <v>29590</v>
      </c>
      <c r="DU687" s="18">
        <v>2358</v>
      </c>
      <c r="DV687" s="18">
        <v>10448</v>
      </c>
      <c r="DW687" s="18">
        <v>9037</v>
      </c>
      <c r="DX687" s="18">
        <v>1910</v>
      </c>
      <c r="DY687" s="18">
        <v>1113</v>
      </c>
      <c r="DZ687" s="18">
        <v>46</v>
      </c>
      <c r="EA687" s="18">
        <v>18403</v>
      </c>
      <c r="EB687" s="18">
        <v>119632</v>
      </c>
      <c r="EC687" s="18">
        <v>3032</v>
      </c>
      <c r="ED687" s="18">
        <v>4718</v>
      </c>
      <c r="EE687" s="18">
        <v>10589</v>
      </c>
      <c r="EF687" s="18">
        <v>3270</v>
      </c>
      <c r="EG687" s="18">
        <v>1646</v>
      </c>
      <c r="EH687" s="18">
        <v>2396</v>
      </c>
      <c r="EI687" s="18">
        <v>2582</v>
      </c>
      <c r="EJ687" s="18">
        <v>7471</v>
      </c>
      <c r="EK687" s="18">
        <v>63</v>
      </c>
      <c r="EL687" s="18">
        <v>213780</v>
      </c>
      <c r="EM687" s="18">
        <v>3994</v>
      </c>
      <c r="EN687" s="18">
        <v>1558</v>
      </c>
      <c r="EO687" s="18">
        <v>7480</v>
      </c>
      <c r="EP687" s="18">
        <v>352</v>
      </c>
      <c r="EQ687" s="18">
        <v>42</v>
      </c>
      <c r="ER687" s="18">
        <v>4533</v>
      </c>
      <c r="ES687" s="18">
        <v>3042</v>
      </c>
      <c r="ET687" s="18">
        <v>1456</v>
      </c>
      <c r="EU687" s="18">
        <v>27513</v>
      </c>
      <c r="EV687" s="18">
        <v>2081</v>
      </c>
      <c r="EW687" s="18">
        <v>1585</v>
      </c>
      <c r="EX687" s="18">
        <v>841</v>
      </c>
      <c r="EY687" s="18">
        <v>4149</v>
      </c>
      <c r="EZ687" s="18">
        <v>28217</v>
      </c>
      <c r="FA687" s="18">
        <v>10861</v>
      </c>
      <c r="FB687" s="18">
        <v>10260</v>
      </c>
      <c r="FC687" s="18">
        <v>7262</v>
      </c>
      <c r="FD687" s="18">
        <v>42644</v>
      </c>
      <c r="FE687" s="18">
        <v>2531</v>
      </c>
      <c r="FF687" s="18">
        <v>180671</v>
      </c>
      <c r="FG687" s="18">
        <v>8531</v>
      </c>
      <c r="FH687" s="18">
        <v>7556</v>
      </c>
      <c r="FI687" s="18">
        <v>31656</v>
      </c>
      <c r="FJ687" s="18">
        <v>5872</v>
      </c>
      <c r="FK687" s="18">
        <v>18133</v>
      </c>
      <c r="FL687" s="18">
        <v>17417</v>
      </c>
      <c r="FM687" s="18">
        <v>3254</v>
      </c>
      <c r="FN687" s="18">
        <v>4011</v>
      </c>
    </row>
    <row r="688" spans="1:170">
      <c r="A688" s="18">
        <v>1961</v>
      </c>
      <c r="B688" s="18">
        <v>10043</v>
      </c>
      <c r="C688" s="18">
        <v>4752</v>
      </c>
      <c r="D688" s="18">
        <v>1677</v>
      </c>
      <c r="E688" s="18">
        <v>109</v>
      </c>
      <c r="F688" s="18">
        <v>20951</v>
      </c>
      <c r="G688" s="18">
        <v>1944</v>
      </c>
      <c r="H688" s="18">
        <v>10599</v>
      </c>
      <c r="I688" s="18">
        <v>7086</v>
      </c>
      <c r="J688" s="18">
        <v>4034</v>
      </c>
      <c r="K688" s="18">
        <v>2894</v>
      </c>
      <c r="L688" s="18">
        <v>9166</v>
      </c>
      <c r="M688" s="18">
        <v>2102</v>
      </c>
      <c r="N688" s="18">
        <v>4891</v>
      </c>
      <c r="O688" s="18">
        <v>55709</v>
      </c>
      <c r="P688" s="18">
        <v>7943</v>
      </c>
      <c r="Q688" s="18">
        <v>164</v>
      </c>
      <c r="R688" s="18">
        <v>3299</v>
      </c>
      <c r="S688" s="18">
        <v>8263</v>
      </c>
      <c r="T688" s="18">
        <v>3513</v>
      </c>
      <c r="U688" s="18">
        <v>73833</v>
      </c>
      <c r="V688" s="18">
        <v>230</v>
      </c>
      <c r="W688" s="18">
        <v>505</v>
      </c>
      <c r="X688" s="18">
        <v>1495</v>
      </c>
      <c r="Y688" s="18">
        <v>18635</v>
      </c>
      <c r="Z688" s="18">
        <v>5512</v>
      </c>
      <c r="AA688" s="18">
        <v>7773</v>
      </c>
      <c r="AB688" s="18">
        <v>660330</v>
      </c>
      <c r="AC688" s="18">
        <v>3705</v>
      </c>
      <c r="AD688" s="18">
        <v>5699</v>
      </c>
      <c r="AE688" s="18">
        <v>16964</v>
      </c>
      <c r="AF688" s="18">
        <v>1025</v>
      </c>
      <c r="AG688" s="18">
        <v>16476</v>
      </c>
      <c r="AH688" s="18">
        <v>187</v>
      </c>
      <c r="AI688" s="18">
        <v>203</v>
      </c>
      <c r="AJ688" s="18">
        <v>1297</v>
      </c>
      <c r="AK688" s="18">
        <v>13779</v>
      </c>
      <c r="AL688" s="18">
        <v>7134</v>
      </c>
      <c r="AM688" s="18">
        <v>579</v>
      </c>
      <c r="AN688" s="18">
        <v>9587</v>
      </c>
      <c r="AO688" s="18">
        <v>73123</v>
      </c>
      <c r="AP688" s="18">
        <v>117</v>
      </c>
      <c r="AQ688" s="18">
        <v>60</v>
      </c>
      <c r="AR688" s="18">
        <v>4610</v>
      </c>
      <c r="AS688" s="18">
        <v>3341</v>
      </c>
      <c r="AT688" s="18">
        <v>11122</v>
      </c>
      <c r="AU688" s="18">
        <v>4546</v>
      </c>
      <c r="AV688" s="18">
        <v>27523</v>
      </c>
      <c r="AW688" s="18">
        <v>30904</v>
      </c>
      <c r="AX688" s="18">
        <v>1224</v>
      </c>
      <c r="AY688" s="18">
        <v>26289</v>
      </c>
      <c r="AZ688" s="18">
        <v>4461</v>
      </c>
      <c r="BA688" s="18">
        <v>47128</v>
      </c>
      <c r="BB688" s="18">
        <v>450</v>
      </c>
      <c r="BC688" s="18">
        <v>52807</v>
      </c>
      <c r="BD688" s="18">
        <v>4211</v>
      </c>
      <c r="BE688" s="18">
        <v>7154</v>
      </c>
      <c r="BF688" s="18">
        <v>3080</v>
      </c>
      <c r="BG688" s="18">
        <v>363</v>
      </c>
      <c r="BH688" s="18">
        <v>622</v>
      </c>
      <c r="BI688" s="18">
        <v>248</v>
      </c>
      <c r="BJ688" s="18">
        <v>8398</v>
      </c>
      <c r="BK688" s="18">
        <v>4232</v>
      </c>
      <c r="BL688" s="18">
        <v>3168</v>
      </c>
      <c r="BM688" s="18">
        <v>2019</v>
      </c>
      <c r="BN688" s="18">
        <v>4055</v>
      </c>
      <c r="BO688" s="18">
        <v>3771</v>
      </c>
      <c r="BP688" s="18">
        <v>10029</v>
      </c>
      <c r="BQ688" s="18">
        <v>97610</v>
      </c>
      <c r="BR688" s="18">
        <v>444000</v>
      </c>
      <c r="BS688" s="18">
        <v>2818</v>
      </c>
      <c r="BT688" s="18">
        <v>22181</v>
      </c>
      <c r="BU688" s="18">
        <v>7026</v>
      </c>
      <c r="BV688" s="18">
        <v>179</v>
      </c>
      <c r="BW688" s="18">
        <v>2217</v>
      </c>
      <c r="BX688" s="18">
        <v>50523</v>
      </c>
      <c r="BY688" s="18">
        <v>1648</v>
      </c>
      <c r="BZ688" s="18">
        <v>887</v>
      </c>
      <c r="CA688" s="18">
        <v>94943</v>
      </c>
      <c r="CB688" s="18">
        <v>10467</v>
      </c>
      <c r="CC688" s="18">
        <v>8412</v>
      </c>
      <c r="CD688" s="18">
        <v>2255</v>
      </c>
      <c r="CE688" s="18">
        <v>5919</v>
      </c>
      <c r="CF688" s="18">
        <v>25614</v>
      </c>
      <c r="CG688" s="18">
        <v>325</v>
      </c>
      <c r="CH688" s="18">
        <v>2359</v>
      </c>
      <c r="CI688" s="18">
        <v>1836</v>
      </c>
      <c r="CJ688" s="18">
        <v>1083</v>
      </c>
      <c r="CK688" s="18">
        <v>1389</v>
      </c>
      <c r="CL688" s="18">
        <v>89</v>
      </c>
      <c r="CM688" s="18">
        <v>10191</v>
      </c>
      <c r="CN688" s="18">
        <v>875</v>
      </c>
      <c r="CO688" s="18">
        <v>2810</v>
      </c>
      <c r="CP688" s="18">
        <v>317</v>
      </c>
      <c r="CQ688" s="18">
        <v>2146</v>
      </c>
      <c r="CR688" s="18">
        <v>12736</v>
      </c>
      <c r="CS688" s="18">
        <v>3069</v>
      </c>
      <c r="CT688" s="18">
        <v>5590</v>
      </c>
      <c r="CU688" s="18">
        <v>39836</v>
      </c>
      <c r="CV688" s="18">
        <v>1382</v>
      </c>
      <c r="CW688" s="18">
        <v>4585</v>
      </c>
      <c r="CX688" s="18">
        <v>329</v>
      </c>
      <c r="CY688" s="18">
        <v>23232</v>
      </c>
      <c r="CZ688" s="18">
        <v>468</v>
      </c>
      <c r="DA688" s="18">
        <v>982</v>
      </c>
      <c r="DB688" s="18">
        <v>7628</v>
      </c>
      <c r="DC688" s="18">
        <v>1132</v>
      </c>
      <c r="DD688" s="18">
        <v>681</v>
      </c>
      <c r="DE688" s="18">
        <v>3532</v>
      </c>
      <c r="DF688" s="18">
        <v>8663</v>
      </c>
      <c r="DG688" s="18">
        <v>606</v>
      </c>
      <c r="DH688" s="18">
        <v>3993</v>
      </c>
      <c r="DI688" s="18">
        <v>42772</v>
      </c>
      <c r="DJ688" s="18">
        <v>1541</v>
      </c>
      <c r="DK688" s="18">
        <v>11639</v>
      </c>
      <c r="DL688" s="18">
        <v>3610</v>
      </c>
      <c r="DM688" s="18">
        <v>10176</v>
      </c>
      <c r="DN688" s="18">
        <v>2432</v>
      </c>
      <c r="DO688" s="18">
        <v>614</v>
      </c>
      <c r="DP688" s="18">
        <v>51719</v>
      </c>
      <c r="DQ688" s="18">
        <v>1181</v>
      </c>
      <c r="DR688" s="18">
        <v>10218</v>
      </c>
      <c r="DS688" s="18">
        <v>29410</v>
      </c>
      <c r="DT688" s="18">
        <v>29979</v>
      </c>
      <c r="DU688" s="18">
        <v>2403</v>
      </c>
      <c r="DV688" s="18">
        <v>10714</v>
      </c>
      <c r="DW688" s="18">
        <v>9031</v>
      </c>
      <c r="DX688" s="18">
        <v>1959</v>
      </c>
      <c r="DY688" s="18">
        <v>1110</v>
      </c>
      <c r="DZ688" s="18">
        <v>49</v>
      </c>
      <c r="EA688" s="18">
        <v>18567</v>
      </c>
      <c r="EB688" s="18">
        <v>121324</v>
      </c>
      <c r="EC688" s="18">
        <v>3046</v>
      </c>
      <c r="ED688" s="18">
        <v>4828</v>
      </c>
      <c r="EE688" s="18">
        <v>10882</v>
      </c>
      <c r="EF688" s="18">
        <v>3348</v>
      </c>
      <c r="EG688" s="18">
        <v>1702</v>
      </c>
      <c r="EH688" s="18">
        <v>2432</v>
      </c>
      <c r="EI688" s="18">
        <v>2665</v>
      </c>
      <c r="EJ688" s="18">
        <v>7542</v>
      </c>
      <c r="EK688" s="18">
        <v>64</v>
      </c>
      <c r="EL688" s="18">
        <v>217618</v>
      </c>
      <c r="EM688" s="18">
        <v>4192</v>
      </c>
      <c r="EN688" s="18">
        <v>1572</v>
      </c>
      <c r="EO688" s="18">
        <v>7520</v>
      </c>
      <c r="EP688" s="18">
        <v>361</v>
      </c>
      <c r="EQ688" s="18">
        <v>43</v>
      </c>
      <c r="ER688" s="18">
        <v>4681</v>
      </c>
      <c r="ES688" s="18">
        <v>3095</v>
      </c>
      <c r="ET688" s="18">
        <v>1491</v>
      </c>
      <c r="EU688" s="18">
        <v>28376</v>
      </c>
      <c r="EV688" s="18">
        <v>2163</v>
      </c>
      <c r="EW688" s="18">
        <v>1644</v>
      </c>
      <c r="EX688" s="18">
        <v>861</v>
      </c>
      <c r="EY688" s="18">
        <v>4216</v>
      </c>
      <c r="EZ688" s="18">
        <v>29030</v>
      </c>
      <c r="FA688" s="18">
        <v>11235</v>
      </c>
      <c r="FB688" s="18">
        <v>10555</v>
      </c>
      <c r="FC688" s="18">
        <v>7472</v>
      </c>
      <c r="FD688" s="18">
        <v>43196</v>
      </c>
      <c r="FE688" s="18">
        <v>2564</v>
      </c>
      <c r="FF688" s="18">
        <v>183691</v>
      </c>
      <c r="FG688" s="18">
        <v>8868</v>
      </c>
      <c r="FH688" s="18">
        <v>7848</v>
      </c>
      <c r="FI688" s="18">
        <v>32701</v>
      </c>
      <c r="FJ688" s="18">
        <v>5994</v>
      </c>
      <c r="FK688" s="18">
        <v>18318</v>
      </c>
      <c r="FL688" s="18">
        <v>17870</v>
      </c>
      <c r="FM688" s="18">
        <v>3337</v>
      </c>
      <c r="FN688" s="18">
        <v>4140</v>
      </c>
    </row>
    <row r="689" spans="1:170">
      <c r="A689" s="18">
        <v>1962</v>
      </c>
      <c r="B689" s="18">
        <v>10267</v>
      </c>
      <c r="C689" s="18">
        <v>4826</v>
      </c>
      <c r="D689" s="18">
        <v>1728</v>
      </c>
      <c r="E689" s="18">
        <v>116</v>
      </c>
      <c r="F689" s="18">
        <v>21284</v>
      </c>
      <c r="G689" s="18">
        <v>2007</v>
      </c>
      <c r="H689" s="18">
        <v>10795</v>
      </c>
      <c r="I689" s="18">
        <v>7130</v>
      </c>
      <c r="J689" s="18">
        <v>4157</v>
      </c>
      <c r="K689" s="18">
        <v>2962</v>
      </c>
      <c r="L689" s="18">
        <v>9218</v>
      </c>
      <c r="M689" s="18">
        <v>2152</v>
      </c>
      <c r="N689" s="18">
        <v>4920</v>
      </c>
      <c r="O689" s="18">
        <v>56803</v>
      </c>
      <c r="P689" s="18">
        <v>8013</v>
      </c>
      <c r="Q689" s="18">
        <v>172</v>
      </c>
      <c r="R689" s="18">
        <v>3349</v>
      </c>
      <c r="S689" s="18">
        <v>8365</v>
      </c>
      <c r="T689" s="18">
        <v>3594</v>
      </c>
      <c r="U689" s="18">
        <v>76039</v>
      </c>
      <c r="V689" s="18">
        <v>229</v>
      </c>
      <c r="W689" s="18">
        <v>513</v>
      </c>
      <c r="X689" s="18">
        <v>1523</v>
      </c>
      <c r="Y689" s="18">
        <v>18986</v>
      </c>
      <c r="Z689" s="18">
        <v>5666</v>
      </c>
      <c r="AA689" s="18">
        <v>7961</v>
      </c>
      <c r="AB689" s="18">
        <v>665770</v>
      </c>
      <c r="AC689" s="18">
        <v>3843</v>
      </c>
      <c r="AD689" s="18">
        <v>5794</v>
      </c>
      <c r="AE689" s="18">
        <v>17486</v>
      </c>
      <c r="AF689" s="18">
        <v>1048</v>
      </c>
      <c r="AG689" s="18">
        <v>17010</v>
      </c>
      <c r="AH689" s="18">
        <v>192</v>
      </c>
      <c r="AI689" s="18">
        <v>210</v>
      </c>
      <c r="AJ689" s="18">
        <v>1345</v>
      </c>
      <c r="AK689" s="18">
        <v>13858</v>
      </c>
      <c r="AL689" s="18">
        <v>7254</v>
      </c>
      <c r="AM689" s="18">
        <v>576</v>
      </c>
      <c r="AN689" s="18">
        <v>9620</v>
      </c>
      <c r="AO689" s="18">
        <v>73739</v>
      </c>
      <c r="AP689" s="18">
        <v>123</v>
      </c>
      <c r="AQ689" s="18">
        <v>61</v>
      </c>
      <c r="AR689" s="18">
        <v>4647</v>
      </c>
      <c r="AS689" s="18">
        <v>3453</v>
      </c>
      <c r="AT689" s="18">
        <v>11001</v>
      </c>
      <c r="AU689" s="18">
        <v>4682</v>
      </c>
      <c r="AV689" s="18">
        <v>28173</v>
      </c>
      <c r="AW689" s="18">
        <v>31158</v>
      </c>
      <c r="AX689" s="18">
        <v>1239</v>
      </c>
      <c r="AY689" s="18">
        <v>26812</v>
      </c>
      <c r="AZ689" s="18">
        <v>4491</v>
      </c>
      <c r="BA689" s="18">
        <v>48089</v>
      </c>
      <c r="BB689" s="18">
        <v>456</v>
      </c>
      <c r="BC689" s="18">
        <v>53292</v>
      </c>
      <c r="BD689" s="18">
        <v>4279</v>
      </c>
      <c r="BE689" s="18">
        <v>7355</v>
      </c>
      <c r="BF689" s="18">
        <v>3136</v>
      </c>
      <c r="BG689" s="18">
        <v>374</v>
      </c>
      <c r="BH689" s="18">
        <v>628</v>
      </c>
      <c r="BI689" s="18">
        <v>249</v>
      </c>
      <c r="BJ689" s="18">
        <v>8448</v>
      </c>
      <c r="BK689" s="18">
        <v>4367</v>
      </c>
      <c r="BL689" s="18">
        <v>3330</v>
      </c>
      <c r="BM689" s="18">
        <v>2090</v>
      </c>
      <c r="BN689" s="18">
        <v>4077</v>
      </c>
      <c r="BO689" s="18">
        <v>3848</v>
      </c>
      <c r="BP689" s="18">
        <v>10063</v>
      </c>
      <c r="BQ689" s="18">
        <v>99621</v>
      </c>
      <c r="BR689" s="18">
        <v>454000</v>
      </c>
      <c r="BS689" s="18">
        <v>2830</v>
      </c>
      <c r="BT689" s="18">
        <v>22837</v>
      </c>
      <c r="BU689" s="18">
        <v>7240</v>
      </c>
      <c r="BV689" s="18">
        <v>182</v>
      </c>
      <c r="BW689" s="18">
        <v>2311</v>
      </c>
      <c r="BX689" s="18">
        <v>50843</v>
      </c>
      <c r="BY689" s="18">
        <v>1665</v>
      </c>
      <c r="BZ689" s="18">
        <v>934</v>
      </c>
      <c r="CA689" s="18">
        <v>95832</v>
      </c>
      <c r="CB689" s="18">
        <v>10946</v>
      </c>
      <c r="CC689" s="18">
        <v>8679</v>
      </c>
      <c r="CD689" s="18">
        <v>2333</v>
      </c>
      <c r="CE689" s="18">
        <v>6084</v>
      </c>
      <c r="CF689" s="18">
        <v>26420</v>
      </c>
      <c r="CG689" s="18">
        <v>358</v>
      </c>
      <c r="CH689" s="18">
        <v>2409</v>
      </c>
      <c r="CI689" s="18">
        <v>1887</v>
      </c>
      <c r="CJ689" s="18">
        <v>1113</v>
      </c>
      <c r="CK689" s="18">
        <v>1442</v>
      </c>
      <c r="CL689" s="18">
        <v>90</v>
      </c>
      <c r="CM689" s="18">
        <v>10465</v>
      </c>
      <c r="CN689" s="18">
        <v>893</v>
      </c>
      <c r="CO689" s="18">
        <v>2850</v>
      </c>
      <c r="CP689" s="18">
        <v>321</v>
      </c>
      <c r="CQ689" s="18">
        <v>2173</v>
      </c>
      <c r="CR689" s="18">
        <v>13057</v>
      </c>
      <c r="CS689" s="18">
        <v>3136</v>
      </c>
      <c r="CT689" s="18">
        <v>5703</v>
      </c>
      <c r="CU689" s="18">
        <v>41121</v>
      </c>
      <c r="CV689" s="18">
        <v>1401</v>
      </c>
      <c r="CW689" s="18">
        <v>4679</v>
      </c>
      <c r="CX689" s="18">
        <v>329</v>
      </c>
      <c r="CY689" s="18">
        <v>23638</v>
      </c>
      <c r="CZ689" s="18">
        <v>475</v>
      </c>
      <c r="DA689" s="18">
        <v>1010</v>
      </c>
      <c r="DB689" s="18">
        <v>7789</v>
      </c>
      <c r="DC689" s="18">
        <v>1147</v>
      </c>
      <c r="DD689" s="18">
        <v>701</v>
      </c>
      <c r="DE689" s="18">
        <v>3629</v>
      </c>
      <c r="DF689" s="18">
        <v>8906</v>
      </c>
      <c r="DG689" s="18">
        <v>621</v>
      </c>
      <c r="DH689" s="18">
        <v>4076</v>
      </c>
      <c r="DI689" s="18">
        <v>44033</v>
      </c>
      <c r="DJ689" s="18">
        <v>1591</v>
      </c>
      <c r="DK689" s="18">
        <v>11806</v>
      </c>
      <c r="DL689" s="18">
        <v>3639</v>
      </c>
      <c r="DM689" s="18">
        <v>10332</v>
      </c>
      <c r="DN689" s="18">
        <v>2489</v>
      </c>
      <c r="DO689" s="18">
        <v>628</v>
      </c>
      <c r="DP689" s="18">
        <v>53101</v>
      </c>
      <c r="DQ689" s="18">
        <v>1216</v>
      </c>
      <c r="DR689" s="18">
        <v>10517</v>
      </c>
      <c r="DS689" s="18">
        <v>30325</v>
      </c>
      <c r="DT689" s="18">
        <v>30330</v>
      </c>
      <c r="DU689" s="18">
        <v>2448</v>
      </c>
      <c r="DV689" s="18">
        <v>10988</v>
      </c>
      <c r="DW689" s="18">
        <v>9020</v>
      </c>
      <c r="DX689" s="18">
        <v>2010</v>
      </c>
      <c r="DY689" s="18">
        <v>1133</v>
      </c>
      <c r="DZ689" s="18">
        <v>54</v>
      </c>
      <c r="EA689" s="18">
        <v>18681</v>
      </c>
      <c r="EB689" s="18">
        <v>122878</v>
      </c>
      <c r="EC689" s="18">
        <v>3051</v>
      </c>
      <c r="ED689" s="18">
        <v>4943</v>
      </c>
      <c r="EE689" s="18">
        <v>11183</v>
      </c>
      <c r="EF689" s="18">
        <v>3430</v>
      </c>
      <c r="EG689" s="18">
        <v>1750</v>
      </c>
      <c r="EH689" s="18">
        <v>2468</v>
      </c>
      <c r="EI689" s="18">
        <v>2748</v>
      </c>
      <c r="EJ689" s="18">
        <v>7616</v>
      </c>
      <c r="EK689" s="18">
        <v>65</v>
      </c>
      <c r="EL689" s="18">
        <v>221227</v>
      </c>
      <c r="EM689" s="18">
        <v>4237</v>
      </c>
      <c r="EN689" s="18">
        <v>1583</v>
      </c>
      <c r="EO689" s="18">
        <v>7562</v>
      </c>
      <c r="EP689" s="18">
        <v>370</v>
      </c>
      <c r="EQ689" s="18">
        <v>44</v>
      </c>
      <c r="ER689" s="18">
        <v>4835</v>
      </c>
      <c r="ES689" s="18">
        <v>3150</v>
      </c>
      <c r="ET689" s="18">
        <v>1528</v>
      </c>
      <c r="EU689" s="18">
        <v>29263</v>
      </c>
      <c r="EV689" s="18">
        <v>2253</v>
      </c>
      <c r="EW689" s="18">
        <v>1705</v>
      </c>
      <c r="EX689" s="18">
        <v>887</v>
      </c>
      <c r="EY689" s="18">
        <v>4287</v>
      </c>
      <c r="EZ689" s="18">
        <v>29789</v>
      </c>
      <c r="FA689" s="18">
        <v>11615</v>
      </c>
      <c r="FB689" s="18">
        <v>10864</v>
      </c>
      <c r="FC689" s="18">
        <v>7689</v>
      </c>
      <c r="FD689" s="18">
        <v>43697</v>
      </c>
      <c r="FE689" s="18">
        <v>2598</v>
      </c>
      <c r="FF689" s="18">
        <v>186538</v>
      </c>
      <c r="FG689" s="18">
        <v>9210</v>
      </c>
      <c r="FH689" s="18">
        <v>8143</v>
      </c>
      <c r="FI689" s="18">
        <v>33796</v>
      </c>
      <c r="FJ689" s="18">
        <v>6120</v>
      </c>
      <c r="FK689" s="18">
        <v>18500</v>
      </c>
      <c r="FL689" s="18">
        <v>18357</v>
      </c>
      <c r="FM689" s="18">
        <v>3421</v>
      </c>
      <c r="FN689" s="18">
        <v>4278</v>
      </c>
    </row>
    <row r="690" spans="1:170">
      <c r="A690" s="18">
        <v>1963</v>
      </c>
      <c r="B690" s="18">
        <v>10501</v>
      </c>
      <c r="C690" s="18">
        <v>4920</v>
      </c>
      <c r="D690" s="18">
        <v>1780</v>
      </c>
      <c r="E690" s="18">
        <v>124</v>
      </c>
      <c r="F690" s="18">
        <v>21616</v>
      </c>
      <c r="G690" s="18">
        <v>2066</v>
      </c>
      <c r="H690" s="18">
        <v>11001</v>
      </c>
      <c r="I690" s="18">
        <v>7176</v>
      </c>
      <c r="J690" s="18">
        <v>4283</v>
      </c>
      <c r="K690" s="18">
        <v>3008</v>
      </c>
      <c r="L690" s="18">
        <v>9283</v>
      </c>
      <c r="M690" s="18">
        <v>2203</v>
      </c>
      <c r="N690" s="18">
        <v>4953</v>
      </c>
      <c r="O690" s="18">
        <v>58186</v>
      </c>
      <c r="P690" s="18">
        <v>8078</v>
      </c>
      <c r="Q690" s="18">
        <v>179</v>
      </c>
      <c r="R690" s="18">
        <v>3399</v>
      </c>
      <c r="S690" s="18">
        <v>8439</v>
      </c>
      <c r="T690" s="18">
        <v>3678</v>
      </c>
      <c r="U690" s="18">
        <v>78317</v>
      </c>
      <c r="V690" s="18">
        <v>231</v>
      </c>
      <c r="W690" s="18">
        <v>521</v>
      </c>
      <c r="X690" s="18">
        <v>1553</v>
      </c>
      <c r="Y690" s="18">
        <v>19343</v>
      </c>
      <c r="Z690" s="18">
        <v>5789</v>
      </c>
      <c r="AA690" s="18">
        <v>8147</v>
      </c>
      <c r="AB690" s="18">
        <v>682335</v>
      </c>
      <c r="AC690" s="18">
        <v>4002</v>
      </c>
      <c r="AD690" s="18">
        <v>5892</v>
      </c>
      <c r="AE690" s="18">
        <v>18027</v>
      </c>
      <c r="AF690" s="18">
        <v>1072</v>
      </c>
      <c r="AG690" s="18">
        <v>17546</v>
      </c>
      <c r="AH690" s="18">
        <v>196</v>
      </c>
      <c r="AI690" s="18">
        <v>217</v>
      </c>
      <c r="AJ690" s="18">
        <v>1393</v>
      </c>
      <c r="AK690" s="18">
        <v>13948</v>
      </c>
      <c r="AL690" s="18">
        <v>7415</v>
      </c>
      <c r="AM690" s="18">
        <v>582</v>
      </c>
      <c r="AN690" s="18">
        <v>9666</v>
      </c>
      <c r="AO690" s="18">
        <v>74340</v>
      </c>
      <c r="AP690" s="18">
        <v>129</v>
      </c>
      <c r="AQ690" s="18">
        <v>62</v>
      </c>
      <c r="AR690" s="18">
        <v>4684</v>
      </c>
      <c r="AS690" s="18">
        <v>3569</v>
      </c>
      <c r="AT690" s="18">
        <v>11273</v>
      </c>
      <c r="AU690" s="18">
        <v>4822</v>
      </c>
      <c r="AV690" s="18">
        <v>28821</v>
      </c>
      <c r="AW690" s="18">
        <v>31430</v>
      </c>
      <c r="AX690" s="18">
        <v>1255</v>
      </c>
      <c r="AY690" s="18">
        <v>27353</v>
      </c>
      <c r="AZ690" s="18">
        <v>4523</v>
      </c>
      <c r="BA690" s="18">
        <v>48799</v>
      </c>
      <c r="BB690" s="18">
        <v>461</v>
      </c>
      <c r="BC690" s="18">
        <v>53625</v>
      </c>
      <c r="BD690" s="18">
        <v>4344</v>
      </c>
      <c r="BE690" s="18">
        <v>7564</v>
      </c>
      <c r="BF690" s="18">
        <v>3194</v>
      </c>
      <c r="BG690" s="18">
        <v>386</v>
      </c>
      <c r="BH690" s="18">
        <v>634</v>
      </c>
      <c r="BI690" s="18">
        <v>250</v>
      </c>
      <c r="BJ690" s="18">
        <v>8480</v>
      </c>
      <c r="BK690" s="18">
        <v>4506</v>
      </c>
      <c r="BL690" s="18">
        <v>3489</v>
      </c>
      <c r="BM690" s="18">
        <v>2166</v>
      </c>
      <c r="BN690" s="18">
        <v>4099</v>
      </c>
      <c r="BO690" s="18">
        <v>3928</v>
      </c>
      <c r="BP690" s="18">
        <v>10091</v>
      </c>
      <c r="BQ690" s="18">
        <v>101674</v>
      </c>
      <c r="BR690" s="18">
        <v>464000</v>
      </c>
      <c r="BS690" s="18">
        <v>2850</v>
      </c>
      <c r="BT690" s="18">
        <v>23512</v>
      </c>
      <c r="BU690" s="18">
        <v>7468</v>
      </c>
      <c r="BV690" s="18">
        <v>185</v>
      </c>
      <c r="BW690" s="18">
        <v>2407</v>
      </c>
      <c r="BX690" s="18">
        <v>51198</v>
      </c>
      <c r="BY690" s="18">
        <v>1698</v>
      </c>
      <c r="BZ690" s="18">
        <v>975</v>
      </c>
      <c r="CA690" s="18">
        <v>96812</v>
      </c>
      <c r="CB690" s="18">
        <v>11312</v>
      </c>
      <c r="CC690" s="18">
        <v>8957</v>
      </c>
      <c r="CD690" s="18">
        <v>2413</v>
      </c>
      <c r="CE690" s="18">
        <v>6254</v>
      </c>
      <c r="CF690" s="18">
        <v>27211</v>
      </c>
      <c r="CG690" s="18">
        <v>394</v>
      </c>
      <c r="CH690" s="18">
        <v>2460</v>
      </c>
      <c r="CI690" s="18">
        <v>1940</v>
      </c>
      <c r="CJ690" s="18">
        <v>1144</v>
      </c>
      <c r="CK690" s="18">
        <v>1499</v>
      </c>
      <c r="CL690" s="18">
        <v>91</v>
      </c>
      <c r="CM690" s="18">
        <v>10735</v>
      </c>
      <c r="CN690" s="18">
        <v>912</v>
      </c>
      <c r="CO690" s="18">
        <v>2886</v>
      </c>
      <c r="CP690" s="18">
        <v>324</v>
      </c>
      <c r="CQ690" s="18">
        <v>2199</v>
      </c>
      <c r="CR690" s="18">
        <v>13385</v>
      </c>
      <c r="CS690" s="18">
        <v>3205</v>
      </c>
      <c r="CT690" s="18">
        <v>5821</v>
      </c>
      <c r="CU690" s="18">
        <v>42434</v>
      </c>
      <c r="CV690" s="18">
        <v>1422</v>
      </c>
      <c r="CW690" s="18">
        <v>4775</v>
      </c>
      <c r="CX690" s="18">
        <v>328</v>
      </c>
      <c r="CY690" s="18">
        <v>24057</v>
      </c>
      <c r="CZ690" s="18">
        <v>480</v>
      </c>
      <c r="DA690" s="18">
        <v>1031</v>
      </c>
      <c r="DB690" s="18">
        <v>7957</v>
      </c>
      <c r="DC690" s="18">
        <v>1162</v>
      </c>
      <c r="DD690" s="18">
        <v>715</v>
      </c>
      <c r="DE690" s="18">
        <v>3726</v>
      </c>
      <c r="DF690" s="18">
        <v>9148</v>
      </c>
      <c r="DG690" s="18">
        <v>637</v>
      </c>
      <c r="DH690" s="18">
        <v>4163</v>
      </c>
      <c r="DI690" s="18">
        <v>45333</v>
      </c>
      <c r="DJ690" s="18">
        <v>1642</v>
      </c>
      <c r="DK690" s="18">
        <v>11966</v>
      </c>
      <c r="DL690" s="18">
        <v>3667</v>
      </c>
      <c r="DM690" s="18">
        <v>10500</v>
      </c>
      <c r="DN690" s="18">
        <v>2541</v>
      </c>
      <c r="DO690" s="18">
        <v>645</v>
      </c>
      <c r="DP690" s="18">
        <v>54524</v>
      </c>
      <c r="DQ690" s="18">
        <v>1251</v>
      </c>
      <c r="DR690" s="18">
        <v>10826</v>
      </c>
      <c r="DS690" s="18">
        <v>31273</v>
      </c>
      <c r="DT690" s="18">
        <v>30662</v>
      </c>
      <c r="DU690" s="18">
        <v>2497</v>
      </c>
      <c r="DV690" s="18">
        <v>11288</v>
      </c>
      <c r="DW690" s="18">
        <v>9082</v>
      </c>
      <c r="DX690" s="18">
        <v>2062</v>
      </c>
      <c r="DY690" s="18">
        <v>1156</v>
      </c>
      <c r="DZ690" s="18">
        <v>59</v>
      </c>
      <c r="EA690" s="18">
        <v>18813</v>
      </c>
      <c r="EB690" s="18">
        <v>124277</v>
      </c>
      <c r="EC690" s="18">
        <v>3129</v>
      </c>
      <c r="ED690" s="18">
        <v>5065</v>
      </c>
      <c r="EE690" s="18">
        <v>11493</v>
      </c>
      <c r="EF690" s="18">
        <v>3516</v>
      </c>
      <c r="EG690" s="18">
        <v>1795</v>
      </c>
      <c r="EH690" s="18">
        <v>2505</v>
      </c>
      <c r="EI690" s="18">
        <v>2836</v>
      </c>
      <c r="EJ690" s="18">
        <v>7690</v>
      </c>
      <c r="EK690" s="18">
        <v>66</v>
      </c>
      <c r="EL690" s="18">
        <v>224585</v>
      </c>
      <c r="EM690" s="18">
        <v>4282</v>
      </c>
      <c r="EN690" s="18">
        <v>1595</v>
      </c>
      <c r="EO690" s="18">
        <v>7604</v>
      </c>
      <c r="EP690" s="18">
        <v>380</v>
      </c>
      <c r="EQ690" s="18">
        <v>45</v>
      </c>
      <c r="ER690" s="18">
        <v>4993</v>
      </c>
      <c r="ES690" s="18">
        <v>3208</v>
      </c>
      <c r="ET690" s="18">
        <v>1566</v>
      </c>
      <c r="EU690" s="18">
        <v>30174</v>
      </c>
      <c r="EV690" s="18">
        <v>2340</v>
      </c>
      <c r="EW690" s="18">
        <v>1765</v>
      </c>
      <c r="EX690" s="18">
        <v>904</v>
      </c>
      <c r="EY690" s="18">
        <v>4374</v>
      </c>
      <c r="EZ690" s="18">
        <v>30509</v>
      </c>
      <c r="FA690" s="18">
        <v>11999</v>
      </c>
      <c r="FB690" s="18">
        <v>11185</v>
      </c>
      <c r="FC690" s="18">
        <v>7914</v>
      </c>
      <c r="FD690" s="18">
        <v>44256</v>
      </c>
      <c r="FE690" s="18">
        <v>2632</v>
      </c>
      <c r="FF690" s="18">
        <v>189242</v>
      </c>
      <c r="FG690" s="18">
        <v>9547</v>
      </c>
      <c r="FH690" s="18">
        <v>8444</v>
      </c>
      <c r="FI690" s="18">
        <v>34932</v>
      </c>
      <c r="FJ690" s="18">
        <v>6248</v>
      </c>
      <c r="FK690" s="18">
        <v>18685</v>
      </c>
      <c r="FL690" s="18">
        <v>18857</v>
      </c>
      <c r="FM690" s="18">
        <v>3508</v>
      </c>
      <c r="FN690" s="18">
        <v>4412</v>
      </c>
    </row>
    <row r="691" spans="1:170">
      <c r="A691" s="18">
        <v>1964</v>
      </c>
      <c r="B691" s="18">
        <v>10744</v>
      </c>
      <c r="C691" s="18">
        <v>5026</v>
      </c>
      <c r="D691" s="18">
        <v>1832</v>
      </c>
      <c r="E691" s="18">
        <v>133</v>
      </c>
      <c r="F691" s="18">
        <v>21949</v>
      </c>
      <c r="G691" s="18">
        <v>2135</v>
      </c>
      <c r="H691" s="18">
        <v>11218</v>
      </c>
      <c r="I691" s="18">
        <v>7224</v>
      </c>
      <c r="J691" s="18">
        <v>4430</v>
      </c>
      <c r="K691" s="18">
        <v>3089</v>
      </c>
      <c r="L691" s="18">
        <v>9367</v>
      </c>
      <c r="M691" s="18">
        <v>2256</v>
      </c>
      <c r="N691" s="18">
        <v>4990</v>
      </c>
      <c r="O691" s="18">
        <v>59359</v>
      </c>
      <c r="P691" s="18">
        <v>8144</v>
      </c>
      <c r="Q691" s="18">
        <v>186</v>
      </c>
      <c r="R691" s="18">
        <v>3445</v>
      </c>
      <c r="S691" s="18">
        <v>8502</v>
      </c>
      <c r="T691" s="18">
        <v>3764</v>
      </c>
      <c r="U691" s="18">
        <v>80667</v>
      </c>
      <c r="V691" s="18">
        <v>233</v>
      </c>
      <c r="W691" s="18">
        <v>530</v>
      </c>
      <c r="X691" s="18">
        <v>1585</v>
      </c>
      <c r="Y691" s="18">
        <v>19711</v>
      </c>
      <c r="Z691" s="18">
        <v>5887</v>
      </c>
      <c r="AA691" s="18">
        <v>8330</v>
      </c>
      <c r="AB691" s="18">
        <v>698355</v>
      </c>
      <c r="AC691" s="18">
        <v>4171</v>
      </c>
      <c r="AD691" s="18">
        <v>5996</v>
      </c>
      <c r="AE691" s="18">
        <v>18433</v>
      </c>
      <c r="AF691" s="18">
        <v>1097</v>
      </c>
      <c r="AG691" s="18">
        <v>18090</v>
      </c>
      <c r="AH691" s="18">
        <v>201</v>
      </c>
      <c r="AI691" s="18">
        <v>224</v>
      </c>
      <c r="AJ691" s="18">
        <v>1440</v>
      </c>
      <c r="AK691" s="18">
        <v>14052</v>
      </c>
      <c r="AL691" s="18">
        <v>7612</v>
      </c>
      <c r="AM691" s="18">
        <v>587</v>
      </c>
      <c r="AN691" s="18">
        <v>9726</v>
      </c>
      <c r="AO691" s="18">
        <v>74954</v>
      </c>
      <c r="AP691" s="18">
        <v>135</v>
      </c>
      <c r="AQ691" s="18">
        <v>63</v>
      </c>
      <c r="AR691" s="18">
        <v>4720</v>
      </c>
      <c r="AS691" s="18">
        <v>3687</v>
      </c>
      <c r="AT691" s="18">
        <v>11613</v>
      </c>
      <c r="AU691" s="18">
        <v>4968</v>
      </c>
      <c r="AV691" s="18">
        <v>29533</v>
      </c>
      <c r="AW691" s="18">
        <v>31741</v>
      </c>
      <c r="AX691" s="18">
        <v>1272</v>
      </c>
      <c r="AY691" s="18">
        <v>27911</v>
      </c>
      <c r="AZ691" s="18">
        <v>4549</v>
      </c>
      <c r="BA691" s="18">
        <v>49357</v>
      </c>
      <c r="BB691" s="18">
        <v>468</v>
      </c>
      <c r="BC691" s="18">
        <v>53991</v>
      </c>
      <c r="BD691" s="18">
        <v>4407</v>
      </c>
      <c r="BE691" s="18">
        <v>7782</v>
      </c>
      <c r="BF691" s="18">
        <v>3253</v>
      </c>
      <c r="BG691" s="18">
        <v>399</v>
      </c>
      <c r="BH691" s="18">
        <v>610</v>
      </c>
      <c r="BI691" s="18">
        <v>252</v>
      </c>
      <c r="BJ691" s="18">
        <v>8510</v>
      </c>
      <c r="BK691" s="18">
        <v>4650</v>
      </c>
      <c r="BL691" s="18">
        <v>3627</v>
      </c>
      <c r="BM691" s="18">
        <v>2246</v>
      </c>
      <c r="BN691" s="18">
        <v>4114</v>
      </c>
      <c r="BO691" s="18">
        <v>4010</v>
      </c>
      <c r="BP691" s="18">
        <v>10124</v>
      </c>
      <c r="BQ691" s="18">
        <v>103772</v>
      </c>
      <c r="BR691" s="18">
        <v>474000</v>
      </c>
      <c r="BS691" s="18">
        <v>2864</v>
      </c>
      <c r="BT691" s="18">
        <v>24218</v>
      </c>
      <c r="BU691" s="18">
        <v>7711</v>
      </c>
      <c r="BV691" s="18">
        <v>189</v>
      </c>
      <c r="BW691" s="18">
        <v>2498</v>
      </c>
      <c r="BX691" s="18">
        <v>51600</v>
      </c>
      <c r="BY691" s="18">
        <v>1739</v>
      </c>
      <c r="BZ691" s="18">
        <v>1017</v>
      </c>
      <c r="CA691" s="18">
        <v>97826</v>
      </c>
      <c r="CB691" s="18">
        <v>11602</v>
      </c>
      <c r="CC691" s="18">
        <v>9248</v>
      </c>
      <c r="CD691" s="18">
        <v>2495</v>
      </c>
      <c r="CE691" s="18">
        <v>6427</v>
      </c>
      <c r="CF691" s="18">
        <v>27984</v>
      </c>
      <c r="CG691" s="18">
        <v>433</v>
      </c>
      <c r="CH691" s="18">
        <v>2512</v>
      </c>
      <c r="CI691" s="18">
        <v>1996</v>
      </c>
      <c r="CJ691" s="18">
        <v>1176</v>
      </c>
      <c r="CK691" s="18">
        <v>1560</v>
      </c>
      <c r="CL691" s="18">
        <v>92</v>
      </c>
      <c r="CM691" s="18">
        <v>10996</v>
      </c>
      <c r="CN691" s="18">
        <v>932</v>
      </c>
      <c r="CO691" s="18">
        <v>2923</v>
      </c>
      <c r="CP691" s="18">
        <v>328</v>
      </c>
      <c r="CQ691" s="18">
        <v>2227</v>
      </c>
      <c r="CR691" s="18">
        <v>13722</v>
      </c>
      <c r="CS691" s="18">
        <v>3271</v>
      </c>
      <c r="CT691" s="18">
        <v>5944</v>
      </c>
      <c r="CU691" s="18">
        <v>43775</v>
      </c>
      <c r="CV691" s="18">
        <v>1445</v>
      </c>
      <c r="CW691" s="18">
        <v>4875</v>
      </c>
      <c r="CX691" s="18">
        <v>324</v>
      </c>
      <c r="CY691" s="18">
        <v>24490</v>
      </c>
      <c r="CZ691" s="18">
        <v>487</v>
      </c>
      <c r="DA691" s="18">
        <v>1061</v>
      </c>
      <c r="DB691" s="18">
        <v>8127</v>
      </c>
      <c r="DC691" s="18">
        <v>1178</v>
      </c>
      <c r="DD691" s="18">
        <v>736</v>
      </c>
      <c r="DE691" s="18">
        <v>3816</v>
      </c>
      <c r="DF691" s="18">
        <v>9397</v>
      </c>
      <c r="DG691" s="18">
        <v>654</v>
      </c>
      <c r="DH691" s="18">
        <v>4252</v>
      </c>
      <c r="DI691" s="18">
        <v>46675</v>
      </c>
      <c r="DJ691" s="18">
        <v>1695</v>
      </c>
      <c r="DK691" s="18">
        <v>12127</v>
      </c>
      <c r="DL691" s="18">
        <v>3694</v>
      </c>
      <c r="DM691" s="18">
        <v>10677</v>
      </c>
      <c r="DN691" s="18">
        <v>2592</v>
      </c>
      <c r="DO691" s="18">
        <v>662</v>
      </c>
      <c r="DP691" s="18">
        <v>55988</v>
      </c>
      <c r="DQ691" s="18">
        <v>1288</v>
      </c>
      <c r="DR691" s="18">
        <v>11144</v>
      </c>
      <c r="DS691" s="18">
        <v>32254</v>
      </c>
      <c r="DT691" s="18">
        <v>30976</v>
      </c>
      <c r="DU691" s="18">
        <v>2552</v>
      </c>
      <c r="DV691" s="18">
        <v>11615</v>
      </c>
      <c r="DW691" s="18">
        <v>9123</v>
      </c>
      <c r="DX691" s="18">
        <v>2115</v>
      </c>
      <c r="DY691" s="18">
        <v>1182</v>
      </c>
      <c r="DZ691" s="18">
        <v>65</v>
      </c>
      <c r="EA691" s="18">
        <v>18927</v>
      </c>
      <c r="EB691" s="18">
        <v>125522</v>
      </c>
      <c r="EC691" s="18">
        <v>3184</v>
      </c>
      <c r="ED691" s="18">
        <v>5192</v>
      </c>
      <c r="EE691" s="18">
        <v>11801</v>
      </c>
      <c r="EF691" s="18">
        <v>3636</v>
      </c>
      <c r="EG691" s="18">
        <v>1842</v>
      </c>
      <c r="EH691" s="18">
        <v>2543</v>
      </c>
      <c r="EI691" s="18">
        <v>2924</v>
      </c>
      <c r="EJ691" s="18">
        <v>7757</v>
      </c>
      <c r="EK691" s="18">
        <v>67</v>
      </c>
      <c r="EL691" s="18">
        <v>227698</v>
      </c>
      <c r="EM691" s="18">
        <v>4326</v>
      </c>
      <c r="EN691" s="18">
        <v>1606</v>
      </c>
      <c r="EO691" s="18">
        <v>7661</v>
      </c>
      <c r="EP691" s="18">
        <v>389</v>
      </c>
      <c r="EQ691" s="18">
        <v>47</v>
      </c>
      <c r="ER691" s="18">
        <v>5157</v>
      </c>
      <c r="ES691" s="18">
        <v>3271</v>
      </c>
      <c r="ET691" s="18">
        <v>1606</v>
      </c>
      <c r="EU691" s="18">
        <v>31107</v>
      </c>
      <c r="EV691" s="18">
        <v>2424</v>
      </c>
      <c r="EW691" s="18">
        <v>1825</v>
      </c>
      <c r="EX691" s="18">
        <v>924</v>
      </c>
      <c r="EY691" s="18">
        <v>4468</v>
      </c>
      <c r="EZ691" s="18">
        <v>31227</v>
      </c>
      <c r="FA691" s="18">
        <v>12385</v>
      </c>
      <c r="FB691" s="18">
        <v>11522</v>
      </c>
      <c r="FC691" s="18">
        <v>8147</v>
      </c>
      <c r="FD691" s="18">
        <v>44786</v>
      </c>
      <c r="FE691" s="18">
        <v>2664</v>
      </c>
      <c r="FF691" s="18">
        <v>191889</v>
      </c>
      <c r="FG691" s="18">
        <v>9878</v>
      </c>
      <c r="FH691" s="18">
        <v>8752</v>
      </c>
      <c r="FI691" s="18">
        <v>36099</v>
      </c>
      <c r="FJ691" s="18">
        <v>6378</v>
      </c>
      <c r="FK691" s="18">
        <v>18852</v>
      </c>
      <c r="FL691" s="18">
        <v>19371</v>
      </c>
      <c r="FM691" s="18">
        <v>3599</v>
      </c>
      <c r="FN691" s="18">
        <v>4537</v>
      </c>
    </row>
    <row r="692" spans="1:170">
      <c r="A692" s="18">
        <v>1965</v>
      </c>
      <c r="B692" s="18">
        <v>10998</v>
      </c>
      <c r="C692" s="18">
        <v>5135</v>
      </c>
      <c r="D692" s="18">
        <v>1884</v>
      </c>
      <c r="E692" s="18">
        <v>144</v>
      </c>
      <c r="F692" s="18">
        <v>22283</v>
      </c>
      <c r="G692" s="18">
        <v>2206</v>
      </c>
      <c r="H692" s="18">
        <v>11439</v>
      </c>
      <c r="I692" s="18">
        <v>7271</v>
      </c>
      <c r="J692" s="18">
        <v>4567</v>
      </c>
      <c r="K692" s="18">
        <v>3171</v>
      </c>
      <c r="L692" s="18">
        <v>9448</v>
      </c>
      <c r="M692" s="18">
        <v>2311</v>
      </c>
      <c r="N692" s="18">
        <v>5032</v>
      </c>
      <c r="O692" s="18">
        <v>60284</v>
      </c>
      <c r="P692" s="18">
        <v>8201</v>
      </c>
      <c r="Q692" s="18">
        <v>191</v>
      </c>
      <c r="R692" s="18">
        <v>3493</v>
      </c>
      <c r="S692" s="18">
        <v>8591</v>
      </c>
      <c r="T692" s="18">
        <v>3853</v>
      </c>
      <c r="U692" s="18">
        <v>83093</v>
      </c>
      <c r="V692" s="18">
        <v>235</v>
      </c>
      <c r="W692" s="18">
        <v>538</v>
      </c>
      <c r="X692" s="18">
        <v>1628</v>
      </c>
      <c r="Y692" s="18">
        <v>20071</v>
      </c>
      <c r="Z692" s="18">
        <v>5943</v>
      </c>
      <c r="AA692" s="18">
        <v>8510</v>
      </c>
      <c r="AB692" s="18">
        <v>715185</v>
      </c>
      <c r="AC692" s="18">
        <v>4356</v>
      </c>
      <c r="AD692" s="18">
        <v>6104</v>
      </c>
      <c r="AE692" s="18">
        <v>18856</v>
      </c>
      <c r="AF692" s="18">
        <v>1124</v>
      </c>
      <c r="AG692" s="18">
        <v>18646</v>
      </c>
      <c r="AH692" s="18">
        <v>206</v>
      </c>
      <c r="AI692" s="18">
        <v>232</v>
      </c>
      <c r="AJ692" s="18">
        <v>1488</v>
      </c>
      <c r="AK692" s="18">
        <v>14147</v>
      </c>
      <c r="AL692" s="18">
        <v>7810</v>
      </c>
      <c r="AM692" s="18">
        <v>591</v>
      </c>
      <c r="AN692" s="18">
        <v>9777</v>
      </c>
      <c r="AO692" s="18">
        <v>75639</v>
      </c>
      <c r="AP692" s="18">
        <v>142</v>
      </c>
      <c r="AQ692" s="18">
        <v>64</v>
      </c>
      <c r="AR692" s="18">
        <v>4758</v>
      </c>
      <c r="AS692" s="18">
        <v>3806</v>
      </c>
      <c r="AT692" s="18">
        <v>11963</v>
      </c>
      <c r="AU692" s="18">
        <v>5118</v>
      </c>
      <c r="AV692" s="18">
        <v>30265</v>
      </c>
      <c r="AW692" s="18">
        <v>32085</v>
      </c>
      <c r="AX692" s="18">
        <v>1288</v>
      </c>
      <c r="AY692" s="18">
        <v>28487</v>
      </c>
      <c r="AZ692" s="18">
        <v>4564</v>
      </c>
      <c r="BA692" s="18">
        <v>49802</v>
      </c>
      <c r="BB692" s="18">
        <v>474</v>
      </c>
      <c r="BC692" s="18">
        <v>54350</v>
      </c>
      <c r="BD692" s="18">
        <v>4465</v>
      </c>
      <c r="BE692" s="18">
        <v>8010</v>
      </c>
      <c r="BF692" s="18">
        <v>3314</v>
      </c>
      <c r="BG692" s="18">
        <v>412</v>
      </c>
      <c r="BH692" s="18">
        <v>604</v>
      </c>
      <c r="BI692" s="18">
        <v>253</v>
      </c>
      <c r="BJ692" s="18">
        <v>8550</v>
      </c>
      <c r="BK692" s="18">
        <v>4746</v>
      </c>
      <c r="BL692" s="18">
        <v>3732</v>
      </c>
      <c r="BM692" s="18">
        <v>2329</v>
      </c>
      <c r="BN692" s="18">
        <v>4133</v>
      </c>
      <c r="BO692" s="18">
        <v>4094</v>
      </c>
      <c r="BP692" s="18">
        <v>10153</v>
      </c>
      <c r="BQ692" s="18">
        <v>105913</v>
      </c>
      <c r="BR692" s="18">
        <v>485000</v>
      </c>
      <c r="BS692" s="18">
        <v>2876</v>
      </c>
      <c r="BT692" s="18">
        <v>24949</v>
      </c>
      <c r="BU692" s="18">
        <v>7971</v>
      </c>
      <c r="BV692" s="18">
        <v>192</v>
      </c>
      <c r="BW692" s="18">
        <v>2578</v>
      </c>
      <c r="BX692" s="18">
        <v>51987</v>
      </c>
      <c r="BY692" s="18">
        <v>1777</v>
      </c>
      <c r="BZ692" s="18">
        <v>1061</v>
      </c>
      <c r="CA692" s="18">
        <v>98883</v>
      </c>
      <c r="CB692" s="18">
        <v>11902</v>
      </c>
      <c r="CC692" s="18">
        <v>9549</v>
      </c>
      <c r="CD692" s="18">
        <v>2573</v>
      </c>
      <c r="CE692" s="18">
        <v>6602</v>
      </c>
      <c r="CF692" s="18">
        <v>28705</v>
      </c>
      <c r="CG692" s="18">
        <v>476</v>
      </c>
      <c r="CH692" s="18">
        <v>2565</v>
      </c>
      <c r="CI692" s="18">
        <v>2058</v>
      </c>
      <c r="CJ692" s="18">
        <v>1209</v>
      </c>
      <c r="CK692" s="18">
        <v>1624</v>
      </c>
      <c r="CL692" s="18">
        <v>94</v>
      </c>
      <c r="CM692" s="18">
        <v>11261</v>
      </c>
      <c r="CN692" s="18">
        <v>952</v>
      </c>
      <c r="CO692" s="18">
        <v>2959</v>
      </c>
      <c r="CP692" s="18">
        <v>332</v>
      </c>
      <c r="CQ692" s="18">
        <v>2254</v>
      </c>
      <c r="CR692" s="18">
        <v>14066</v>
      </c>
      <c r="CS692" s="18">
        <v>3334</v>
      </c>
      <c r="CT692" s="18">
        <v>6070</v>
      </c>
      <c r="CU692" s="18">
        <v>45142</v>
      </c>
      <c r="CV692" s="18">
        <v>1470</v>
      </c>
      <c r="CW692" s="18">
        <v>4978</v>
      </c>
      <c r="CX692" s="18">
        <v>319</v>
      </c>
      <c r="CY692" s="18">
        <v>24937</v>
      </c>
      <c r="CZ692" s="18">
        <v>491</v>
      </c>
      <c r="DA692" s="18">
        <v>1090</v>
      </c>
      <c r="DB692" s="18">
        <v>8301</v>
      </c>
      <c r="DC692" s="18">
        <v>1195</v>
      </c>
      <c r="DD692" s="18">
        <v>756</v>
      </c>
      <c r="DE692" s="18">
        <v>3914</v>
      </c>
      <c r="DF692" s="18">
        <v>9648</v>
      </c>
      <c r="DG692" s="18">
        <v>671</v>
      </c>
      <c r="DH692" s="18">
        <v>4344</v>
      </c>
      <c r="DI692" s="18">
        <v>48064</v>
      </c>
      <c r="DJ692" s="18">
        <v>1750</v>
      </c>
      <c r="DK692" s="18">
        <v>12292</v>
      </c>
      <c r="DL692" s="18">
        <v>3723</v>
      </c>
      <c r="DM692" s="18">
        <v>10862</v>
      </c>
      <c r="DN692" s="18">
        <v>2640</v>
      </c>
      <c r="DO692" s="18">
        <v>679</v>
      </c>
      <c r="DP692" s="18">
        <v>57495</v>
      </c>
      <c r="DQ692" s="18">
        <v>1326</v>
      </c>
      <c r="DR692" s="18">
        <v>11467</v>
      </c>
      <c r="DS692" s="18">
        <v>33268</v>
      </c>
      <c r="DT692" s="18">
        <v>31262</v>
      </c>
      <c r="DU692" s="18">
        <v>2597</v>
      </c>
      <c r="DV692" s="18">
        <v>11964</v>
      </c>
      <c r="DW692" s="18">
        <v>9129</v>
      </c>
      <c r="DX692" s="18">
        <v>2170</v>
      </c>
      <c r="DY692" s="18">
        <v>1211</v>
      </c>
      <c r="DZ692" s="18">
        <v>71</v>
      </c>
      <c r="EA692" s="18">
        <v>19027</v>
      </c>
      <c r="EB692" s="18">
        <v>126541</v>
      </c>
      <c r="EC692" s="18">
        <v>3265</v>
      </c>
      <c r="ED692" s="18">
        <v>5327</v>
      </c>
      <c r="EE692" s="18">
        <v>12086</v>
      </c>
      <c r="EF692" s="18">
        <v>3744</v>
      </c>
      <c r="EG692" s="18">
        <v>1887</v>
      </c>
      <c r="EH692" s="18">
        <v>2582</v>
      </c>
      <c r="EI692" s="18">
        <v>3018</v>
      </c>
      <c r="EJ692" s="18">
        <v>7831</v>
      </c>
      <c r="EK692" s="18">
        <v>69</v>
      </c>
      <c r="EL692" s="18">
        <v>230513</v>
      </c>
      <c r="EM692" s="18">
        <v>4370</v>
      </c>
      <c r="EN692" s="18">
        <v>1620</v>
      </c>
      <c r="EO692" s="18">
        <v>7734</v>
      </c>
      <c r="EP692" s="18">
        <v>399</v>
      </c>
      <c r="EQ692" s="18">
        <v>48</v>
      </c>
      <c r="ER692" s="18">
        <v>5326</v>
      </c>
      <c r="ES692" s="18">
        <v>3345</v>
      </c>
      <c r="ET692" s="18">
        <v>1648</v>
      </c>
      <c r="EU692" s="18">
        <v>32062</v>
      </c>
      <c r="EV692" s="18">
        <v>2511</v>
      </c>
      <c r="EW692" s="18">
        <v>1882</v>
      </c>
      <c r="EX692" s="18">
        <v>939</v>
      </c>
      <c r="EY692" s="18">
        <v>4566</v>
      </c>
      <c r="EZ692" s="18">
        <v>31951</v>
      </c>
      <c r="FA692" s="18">
        <v>12766</v>
      </c>
      <c r="FB692" s="18">
        <v>11870</v>
      </c>
      <c r="FC692" s="18">
        <v>8389</v>
      </c>
      <c r="FD692" s="18">
        <v>45235</v>
      </c>
      <c r="FE692" s="18">
        <v>2693</v>
      </c>
      <c r="FF692" s="18">
        <v>194303</v>
      </c>
      <c r="FG692" s="18">
        <v>10206</v>
      </c>
      <c r="FH692" s="18">
        <v>9068</v>
      </c>
      <c r="FI692" s="18">
        <v>37258</v>
      </c>
      <c r="FJ692" s="18">
        <v>6510</v>
      </c>
      <c r="FK692" s="18">
        <v>19038</v>
      </c>
      <c r="FL692" s="18">
        <v>19898</v>
      </c>
      <c r="FM692" s="18">
        <v>3694</v>
      </c>
      <c r="FN692" s="18">
        <v>4685</v>
      </c>
    </row>
    <row r="693" spans="1:170">
      <c r="A693" s="18">
        <v>1966</v>
      </c>
      <c r="B693" s="18">
        <v>11262</v>
      </c>
      <c r="C693" s="18">
        <v>5201</v>
      </c>
      <c r="D693" s="18">
        <v>1933</v>
      </c>
      <c r="E693" s="18">
        <v>157</v>
      </c>
      <c r="F693" s="18">
        <v>22612</v>
      </c>
      <c r="G693" s="18">
        <v>2274</v>
      </c>
      <c r="H693" s="18">
        <v>11655</v>
      </c>
      <c r="I693" s="18">
        <v>7322</v>
      </c>
      <c r="J693" s="18">
        <v>4702</v>
      </c>
      <c r="K693" s="18">
        <v>3254</v>
      </c>
      <c r="L693" s="18">
        <v>9508</v>
      </c>
      <c r="M693" s="18">
        <v>2368</v>
      </c>
      <c r="N693" s="18">
        <v>5077</v>
      </c>
      <c r="O693" s="18">
        <v>61496</v>
      </c>
      <c r="P693" s="18">
        <v>8258</v>
      </c>
      <c r="Q693" s="18">
        <v>197</v>
      </c>
      <c r="R693" s="18">
        <v>3541</v>
      </c>
      <c r="S693" s="18">
        <v>8694</v>
      </c>
      <c r="T693" s="18">
        <v>3945</v>
      </c>
      <c r="U693" s="18">
        <v>85557</v>
      </c>
      <c r="V693" s="18">
        <v>236</v>
      </c>
      <c r="W693" s="18">
        <v>546</v>
      </c>
      <c r="X693" s="18">
        <v>1685</v>
      </c>
      <c r="Y693" s="18">
        <v>20448</v>
      </c>
      <c r="Z693" s="18">
        <v>5996</v>
      </c>
      <c r="AA693" s="18">
        <v>8686</v>
      </c>
      <c r="AB693" s="18">
        <v>735400</v>
      </c>
      <c r="AC693" s="18">
        <v>4564</v>
      </c>
      <c r="AD693" s="18">
        <v>6217</v>
      </c>
      <c r="AE693" s="18">
        <v>19343</v>
      </c>
      <c r="AF693" s="18">
        <v>1151</v>
      </c>
      <c r="AG693" s="18">
        <v>19202</v>
      </c>
      <c r="AH693" s="18">
        <v>212</v>
      </c>
      <c r="AI693" s="18">
        <v>239</v>
      </c>
      <c r="AJ693" s="18">
        <v>1538</v>
      </c>
      <c r="AK693" s="18">
        <v>14224</v>
      </c>
      <c r="AL693" s="18">
        <v>7985</v>
      </c>
      <c r="AM693" s="18">
        <v>595</v>
      </c>
      <c r="AN693" s="18">
        <v>9815</v>
      </c>
      <c r="AO693" s="18">
        <v>76206</v>
      </c>
      <c r="AP693" s="18">
        <v>149</v>
      </c>
      <c r="AQ693" s="18">
        <v>65</v>
      </c>
      <c r="AR693" s="18">
        <v>4798</v>
      </c>
      <c r="AS693" s="18">
        <v>3926</v>
      </c>
      <c r="AT693" s="18">
        <v>12339</v>
      </c>
      <c r="AU693" s="18">
        <v>5273</v>
      </c>
      <c r="AV693" s="18">
        <v>30986</v>
      </c>
      <c r="AW693" s="18">
        <v>32452</v>
      </c>
      <c r="AX693" s="18">
        <v>1300</v>
      </c>
      <c r="AY693" s="18">
        <v>29081</v>
      </c>
      <c r="AZ693" s="18">
        <v>4581</v>
      </c>
      <c r="BA693" s="18">
        <v>50254</v>
      </c>
      <c r="BB693" s="18">
        <v>482</v>
      </c>
      <c r="BC693" s="18">
        <v>54643</v>
      </c>
      <c r="BD693" s="18">
        <v>4518</v>
      </c>
      <c r="BE693" s="18">
        <v>8245</v>
      </c>
      <c r="BF693" s="18">
        <v>3376</v>
      </c>
      <c r="BG693" s="18">
        <v>426</v>
      </c>
      <c r="BH693" s="18">
        <v>598</v>
      </c>
      <c r="BI693" s="18">
        <v>256</v>
      </c>
      <c r="BJ693" s="18">
        <v>8614</v>
      </c>
      <c r="BK693" s="18">
        <v>4843</v>
      </c>
      <c r="BL693" s="18">
        <v>3798</v>
      </c>
      <c r="BM693" s="18">
        <v>2414</v>
      </c>
      <c r="BN693" s="18">
        <v>4156</v>
      </c>
      <c r="BO693" s="18">
        <v>4179</v>
      </c>
      <c r="BP693" s="18">
        <v>10185</v>
      </c>
      <c r="BQ693" s="18">
        <v>108103</v>
      </c>
      <c r="BR693" s="18">
        <v>495000</v>
      </c>
      <c r="BS693" s="18">
        <v>2884</v>
      </c>
      <c r="BT693" s="18">
        <v>25708</v>
      </c>
      <c r="BU693" s="18">
        <v>8240</v>
      </c>
      <c r="BV693" s="18">
        <v>196</v>
      </c>
      <c r="BW693" s="18">
        <v>2641</v>
      </c>
      <c r="BX693" s="18">
        <v>52332</v>
      </c>
      <c r="BY693" s="18">
        <v>1820</v>
      </c>
      <c r="BZ693" s="18">
        <v>1107</v>
      </c>
      <c r="CA693" s="18">
        <v>99790</v>
      </c>
      <c r="CB693" s="18">
        <v>12180</v>
      </c>
      <c r="CC693" s="18">
        <v>9864</v>
      </c>
      <c r="CD693" s="18">
        <v>2655</v>
      </c>
      <c r="CE693" s="18">
        <v>6780</v>
      </c>
      <c r="CF693" s="18">
        <v>29436</v>
      </c>
      <c r="CG693" s="18">
        <v>523</v>
      </c>
      <c r="CH693" s="18">
        <v>2619</v>
      </c>
      <c r="CI693" s="18">
        <v>2122</v>
      </c>
      <c r="CJ693" s="18">
        <v>1244</v>
      </c>
      <c r="CK693" s="18">
        <v>1694</v>
      </c>
      <c r="CL693" s="18">
        <v>96</v>
      </c>
      <c r="CM693" s="18">
        <v>11533</v>
      </c>
      <c r="CN693" s="18">
        <v>974</v>
      </c>
      <c r="CO693" s="18">
        <v>2997</v>
      </c>
      <c r="CP693" s="18">
        <v>334</v>
      </c>
      <c r="CQ693" s="18">
        <v>2279</v>
      </c>
      <c r="CR693" s="18">
        <v>14415</v>
      </c>
      <c r="CS693" s="18">
        <v>3394</v>
      </c>
      <c r="CT693" s="18">
        <v>6200</v>
      </c>
      <c r="CU693" s="18">
        <v>46538</v>
      </c>
      <c r="CV693" s="18">
        <v>1490</v>
      </c>
      <c r="CW693" s="18">
        <v>5084</v>
      </c>
      <c r="CX693" s="18">
        <v>317</v>
      </c>
      <c r="CY693" s="18">
        <v>25399</v>
      </c>
      <c r="CZ693" s="18">
        <v>497</v>
      </c>
      <c r="DA693" s="18">
        <v>1119</v>
      </c>
      <c r="DB693" s="18">
        <v>8486</v>
      </c>
      <c r="DC693" s="18">
        <v>1212</v>
      </c>
      <c r="DD693" s="18">
        <v>774</v>
      </c>
      <c r="DE693" s="18">
        <v>4023</v>
      </c>
      <c r="DF693" s="18">
        <v>9900</v>
      </c>
      <c r="DG693" s="18">
        <v>689</v>
      </c>
      <c r="DH693" s="18">
        <v>4438</v>
      </c>
      <c r="DI693" s="18">
        <v>49491</v>
      </c>
      <c r="DJ693" s="18">
        <v>1807</v>
      </c>
      <c r="DK693" s="18">
        <v>12455</v>
      </c>
      <c r="DL693" s="18">
        <v>3754</v>
      </c>
      <c r="DM693" s="18">
        <v>11057</v>
      </c>
      <c r="DN693" s="18">
        <v>2688</v>
      </c>
      <c r="DO693" s="18">
        <v>697</v>
      </c>
      <c r="DP693" s="18">
        <v>59046</v>
      </c>
      <c r="DQ693" s="18">
        <v>1365</v>
      </c>
      <c r="DR693" s="18">
        <v>11796</v>
      </c>
      <c r="DS693" s="18">
        <v>34304</v>
      </c>
      <c r="DT693" s="18">
        <v>31532</v>
      </c>
      <c r="DU693" s="18">
        <v>2627</v>
      </c>
      <c r="DV693" s="18">
        <v>12337</v>
      </c>
      <c r="DW693" s="18">
        <v>9109</v>
      </c>
      <c r="DX693" s="18">
        <v>2228</v>
      </c>
      <c r="DY693" s="18">
        <v>1236</v>
      </c>
      <c r="DZ693" s="18">
        <v>78</v>
      </c>
      <c r="EA693" s="18">
        <v>19141</v>
      </c>
      <c r="EB693" s="18">
        <v>127415</v>
      </c>
      <c r="EC693" s="18">
        <v>3358</v>
      </c>
      <c r="ED693" s="18">
        <v>5469</v>
      </c>
      <c r="EE693" s="18">
        <v>12377</v>
      </c>
      <c r="EF693" s="18">
        <v>3857</v>
      </c>
      <c r="EG693" s="18">
        <v>1934</v>
      </c>
      <c r="EH693" s="18">
        <v>2622</v>
      </c>
      <c r="EI693" s="18">
        <v>3128</v>
      </c>
      <c r="EJ693" s="18">
        <v>7906</v>
      </c>
      <c r="EK693" s="18">
        <v>70</v>
      </c>
      <c r="EL693" s="18">
        <v>233139</v>
      </c>
      <c r="EM693" s="18">
        <v>4409</v>
      </c>
      <c r="EN693" s="18">
        <v>1632</v>
      </c>
      <c r="EO693" s="18">
        <v>7808</v>
      </c>
      <c r="EP693" s="18">
        <v>410</v>
      </c>
      <c r="EQ693" s="18">
        <v>49</v>
      </c>
      <c r="ER693" s="18">
        <v>5500</v>
      </c>
      <c r="ES693" s="18">
        <v>3419</v>
      </c>
      <c r="ET693" s="18">
        <v>1691</v>
      </c>
      <c r="EU693" s="18">
        <v>33036</v>
      </c>
      <c r="EV693" s="18">
        <v>2593</v>
      </c>
      <c r="EW693" s="18">
        <v>1936</v>
      </c>
      <c r="EX693" s="18">
        <v>953</v>
      </c>
      <c r="EY693" s="18">
        <v>4676</v>
      </c>
      <c r="EZ693" s="18">
        <v>32678</v>
      </c>
      <c r="FA693" s="18">
        <v>13140</v>
      </c>
      <c r="FB693" s="18">
        <v>12231</v>
      </c>
      <c r="FC693" s="18">
        <v>8640</v>
      </c>
      <c r="FD693" s="18">
        <v>45674</v>
      </c>
      <c r="FE693" s="18">
        <v>2721</v>
      </c>
      <c r="FF693" s="18">
        <v>196560</v>
      </c>
      <c r="FG693" s="18">
        <v>10530</v>
      </c>
      <c r="FH693" s="18">
        <v>9387</v>
      </c>
      <c r="FI693" s="18">
        <v>38378</v>
      </c>
      <c r="FJ693" s="18">
        <v>6625</v>
      </c>
      <c r="FK693" s="18">
        <v>19221</v>
      </c>
      <c r="FL693" s="18">
        <v>20440</v>
      </c>
      <c r="FM693" s="18">
        <v>3794</v>
      </c>
      <c r="FN693" s="18">
        <v>4836</v>
      </c>
    </row>
    <row r="694" spans="1:170">
      <c r="A694" s="18">
        <v>1967</v>
      </c>
      <c r="B694" s="18">
        <v>11538</v>
      </c>
      <c r="C694" s="18">
        <v>5247</v>
      </c>
      <c r="D694" s="18">
        <v>1984</v>
      </c>
      <c r="E694" s="18">
        <v>172</v>
      </c>
      <c r="F694" s="18">
        <v>22934</v>
      </c>
      <c r="G694" s="18">
        <v>2338</v>
      </c>
      <c r="H694" s="18">
        <v>11872</v>
      </c>
      <c r="I694" s="18">
        <v>7377</v>
      </c>
      <c r="J694" s="18">
        <v>4827</v>
      </c>
      <c r="K694" s="18">
        <v>3331</v>
      </c>
      <c r="L694" s="18">
        <v>9557</v>
      </c>
      <c r="M694" s="18">
        <v>2427</v>
      </c>
      <c r="N694" s="18">
        <v>5128</v>
      </c>
      <c r="O694" s="18">
        <v>62765</v>
      </c>
      <c r="P694" s="18">
        <v>8310</v>
      </c>
      <c r="Q694" s="18">
        <v>202</v>
      </c>
      <c r="R694" s="18">
        <v>3585</v>
      </c>
      <c r="S694" s="18">
        <v>8787</v>
      </c>
      <c r="T694" s="18">
        <v>4041</v>
      </c>
      <c r="U694" s="18">
        <v>88050</v>
      </c>
      <c r="V694" s="18">
        <v>238</v>
      </c>
      <c r="W694" s="18">
        <v>554</v>
      </c>
      <c r="X694" s="18">
        <v>1734</v>
      </c>
      <c r="Y694" s="18">
        <v>20820</v>
      </c>
      <c r="Z694" s="18">
        <v>6063</v>
      </c>
      <c r="AA694" s="18">
        <v>8859</v>
      </c>
      <c r="AB694" s="18">
        <v>754550</v>
      </c>
      <c r="AC694" s="18">
        <v>4790</v>
      </c>
      <c r="AD694" s="18">
        <v>6336</v>
      </c>
      <c r="AE694" s="18">
        <v>19941</v>
      </c>
      <c r="AF694" s="18">
        <v>1180</v>
      </c>
      <c r="AG694" s="18">
        <v>19764</v>
      </c>
      <c r="AH694" s="18">
        <v>217</v>
      </c>
      <c r="AI694" s="18">
        <v>247</v>
      </c>
      <c r="AJ694" s="18">
        <v>1589</v>
      </c>
      <c r="AK694" s="18">
        <v>14277</v>
      </c>
      <c r="AL694" s="18">
        <v>8139</v>
      </c>
      <c r="AM694" s="18">
        <v>599</v>
      </c>
      <c r="AN694" s="18">
        <v>9835</v>
      </c>
      <c r="AO694" s="18">
        <v>76368</v>
      </c>
      <c r="AP694" s="18">
        <v>157</v>
      </c>
      <c r="AQ694" s="18">
        <v>66</v>
      </c>
      <c r="AR694" s="18">
        <v>4839</v>
      </c>
      <c r="AS694" s="18">
        <v>4049</v>
      </c>
      <c r="AT694" s="18">
        <v>12760</v>
      </c>
      <c r="AU694" s="18">
        <v>5432</v>
      </c>
      <c r="AV694" s="18">
        <v>31681</v>
      </c>
      <c r="AW694" s="18">
        <v>32850</v>
      </c>
      <c r="AX694" s="18">
        <v>1312</v>
      </c>
      <c r="AY694" s="18">
        <v>29681</v>
      </c>
      <c r="AZ694" s="18">
        <v>4606</v>
      </c>
      <c r="BA694" s="18">
        <v>50650</v>
      </c>
      <c r="BB694" s="18">
        <v>489</v>
      </c>
      <c r="BC694" s="18">
        <v>54959</v>
      </c>
      <c r="BD694" s="18">
        <v>4565</v>
      </c>
      <c r="BE694" s="18">
        <v>8490</v>
      </c>
      <c r="BF694" s="18">
        <v>3440</v>
      </c>
      <c r="BG694" s="18">
        <v>440</v>
      </c>
      <c r="BH694" s="18">
        <v>601</v>
      </c>
      <c r="BI694" s="18">
        <v>260</v>
      </c>
      <c r="BJ694" s="18">
        <v>8716</v>
      </c>
      <c r="BK694" s="18">
        <v>4942</v>
      </c>
      <c r="BL694" s="18">
        <v>3830</v>
      </c>
      <c r="BM694" s="18">
        <v>2501</v>
      </c>
      <c r="BN694" s="18">
        <v>4174</v>
      </c>
      <c r="BO694" s="18">
        <v>4267</v>
      </c>
      <c r="BP694" s="18">
        <v>10223</v>
      </c>
      <c r="BQ694" s="18">
        <v>110339</v>
      </c>
      <c r="BR694" s="18">
        <v>506000</v>
      </c>
      <c r="BS694" s="18">
        <v>2900</v>
      </c>
      <c r="BT694" s="18">
        <v>26477</v>
      </c>
      <c r="BU694" s="18">
        <v>8519</v>
      </c>
      <c r="BV694" s="18">
        <v>199</v>
      </c>
      <c r="BW694" s="18">
        <v>2694</v>
      </c>
      <c r="BX694" s="18">
        <v>52667</v>
      </c>
      <c r="BY694" s="18">
        <v>1861</v>
      </c>
      <c r="BZ694" s="18">
        <v>1255</v>
      </c>
      <c r="CA694" s="18">
        <v>100825</v>
      </c>
      <c r="CB694" s="18">
        <v>12452</v>
      </c>
      <c r="CC694" s="18">
        <v>10192</v>
      </c>
      <c r="CD694" s="18">
        <v>2737</v>
      </c>
      <c r="CE694" s="18">
        <v>6961</v>
      </c>
      <c r="CF694" s="18">
        <v>30131</v>
      </c>
      <c r="CG694" s="18">
        <v>575</v>
      </c>
      <c r="CH694" s="18">
        <v>2674</v>
      </c>
      <c r="CI694" s="18">
        <v>2187</v>
      </c>
      <c r="CJ694" s="18">
        <v>1280</v>
      </c>
      <c r="CK694" s="18">
        <v>1759</v>
      </c>
      <c r="CL694" s="18">
        <v>98</v>
      </c>
      <c r="CM694" s="18">
        <v>11807</v>
      </c>
      <c r="CN694" s="18">
        <v>996</v>
      </c>
      <c r="CO694" s="18">
        <v>3034</v>
      </c>
      <c r="CP694" s="18">
        <v>335</v>
      </c>
      <c r="CQ694" s="18">
        <v>2301</v>
      </c>
      <c r="CR694" s="18">
        <v>14770</v>
      </c>
      <c r="CS694" s="18">
        <v>3452</v>
      </c>
      <c r="CT694" s="18">
        <v>6335</v>
      </c>
      <c r="CU694" s="18">
        <v>47996</v>
      </c>
      <c r="CV694" s="18">
        <v>1512</v>
      </c>
      <c r="CW694" s="18">
        <v>5194</v>
      </c>
      <c r="CX694" s="18">
        <v>319</v>
      </c>
      <c r="CY694" s="18">
        <v>25876</v>
      </c>
      <c r="CZ694" s="18">
        <v>501</v>
      </c>
      <c r="DA694" s="18">
        <v>1150</v>
      </c>
      <c r="DB694" s="18">
        <v>8681</v>
      </c>
      <c r="DC694" s="18">
        <v>1231</v>
      </c>
      <c r="DD694" s="18">
        <v>789</v>
      </c>
      <c r="DE694" s="18">
        <v>4152</v>
      </c>
      <c r="DF694" s="18">
        <v>10155</v>
      </c>
      <c r="DG694" s="18">
        <v>707</v>
      </c>
      <c r="DH694" s="18">
        <v>4534</v>
      </c>
      <c r="DI694" s="18">
        <v>50949</v>
      </c>
      <c r="DJ694" s="18">
        <v>1865</v>
      </c>
      <c r="DK694" s="18">
        <v>12597</v>
      </c>
      <c r="DL694" s="18">
        <v>3786</v>
      </c>
      <c r="DM694" s="18">
        <v>11262</v>
      </c>
      <c r="DN694" s="18">
        <v>2728</v>
      </c>
      <c r="DO694" s="18">
        <v>715</v>
      </c>
      <c r="DP694" s="18">
        <v>60642</v>
      </c>
      <c r="DQ694" s="18">
        <v>1405</v>
      </c>
      <c r="DR694" s="18">
        <v>12132</v>
      </c>
      <c r="DS694" s="18">
        <v>35357</v>
      </c>
      <c r="DT694" s="18">
        <v>31785</v>
      </c>
      <c r="DU694" s="18">
        <v>2649</v>
      </c>
      <c r="DV694" s="18">
        <v>12732</v>
      </c>
      <c r="DW694" s="18">
        <v>9103</v>
      </c>
      <c r="DX694" s="18">
        <v>2288</v>
      </c>
      <c r="DY694" s="18">
        <v>1143</v>
      </c>
      <c r="DZ694" s="18">
        <v>86</v>
      </c>
      <c r="EA694" s="18">
        <v>19285</v>
      </c>
      <c r="EB694" s="18">
        <v>128184</v>
      </c>
      <c r="EC694" s="18">
        <v>3451</v>
      </c>
      <c r="ED694" s="18">
        <v>5618</v>
      </c>
      <c r="EE694" s="18">
        <v>12716</v>
      </c>
      <c r="EF694" s="18">
        <v>3966</v>
      </c>
      <c r="EG694" s="18">
        <v>1978</v>
      </c>
      <c r="EH694" s="18">
        <v>2662</v>
      </c>
      <c r="EI694" s="18">
        <v>3233</v>
      </c>
      <c r="EJ694" s="18">
        <v>7971</v>
      </c>
      <c r="EK694" s="18">
        <v>71</v>
      </c>
      <c r="EL694" s="18">
        <v>235630</v>
      </c>
      <c r="EM694" s="18">
        <v>4442</v>
      </c>
      <c r="EN694" s="18">
        <v>1647</v>
      </c>
      <c r="EO694" s="18">
        <v>7868</v>
      </c>
      <c r="EP694" s="18">
        <v>421</v>
      </c>
      <c r="EQ694" s="18">
        <v>50</v>
      </c>
      <c r="ER694" s="18">
        <v>5681</v>
      </c>
      <c r="ES694" s="18">
        <v>3496</v>
      </c>
      <c r="ET694" s="18">
        <v>1736</v>
      </c>
      <c r="EU694" s="18">
        <v>34024</v>
      </c>
      <c r="EV694" s="18">
        <v>2672</v>
      </c>
      <c r="EW694" s="18">
        <v>1994</v>
      </c>
      <c r="EX694" s="18">
        <v>960</v>
      </c>
      <c r="EY694" s="18">
        <v>4787</v>
      </c>
      <c r="EZ694" s="18">
        <v>33411</v>
      </c>
      <c r="FA694" s="18">
        <v>13460</v>
      </c>
      <c r="FB694" s="18">
        <v>12607</v>
      </c>
      <c r="FC694" s="18">
        <v>8900</v>
      </c>
      <c r="FD694" s="18">
        <v>46111</v>
      </c>
      <c r="FE694" s="18">
        <v>2749</v>
      </c>
      <c r="FF694" s="18">
        <v>198712</v>
      </c>
      <c r="FG694" s="18">
        <v>10864</v>
      </c>
      <c r="FH694" s="18">
        <v>9710</v>
      </c>
      <c r="FI694" s="18">
        <v>39464</v>
      </c>
      <c r="FJ694" s="18">
        <v>6741</v>
      </c>
      <c r="FK694" s="18">
        <v>19390</v>
      </c>
      <c r="FL694" s="18">
        <v>20997</v>
      </c>
      <c r="FM694" s="18">
        <v>3900</v>
      </c>
      <c r="FN694" s="18">
        <v>4995</v>
      </c>
    </row>
    <row r="695" spans="1:170">
      <c r="A695" s="18">
        <v>1968</v>
      </c>
      <c r="B695" s="18">
        <v>11825</v>
      </c>
      <c r="C695" s="18">
        <v>5350</v>
      </c>
      <c r="D695" s="18">
        <v>2039</v>
      </c>
      <c r="E695" s="18">
        <v>191</v>
      </c>
      <c r="F695" s="18">
        <v>23261</v>
      </c>
      <c r="G695" s="18">
        <v>2402</v>
      </c>
      <c r="H695" s="18">
        <v>12102</v>
      </c>
      <c r="I695" s="18">
        <v>7415</v>
      </c>
      <c r="J695" s="18">
        <v>4945</v>
      </c>
      <c r="K695" s="18">
        <v>3401</v>
      </c>
      <c r="L695" s="18">
        <v>9590</v>
      </c>
      <c r="M695" s="18">
        <v>2489</v>
      </c>
      <c r="N695" s="18">
        <v>5183</v>
      </c>
      <c r="O695" s="18">
        <v>64072</v>
      </c>
      <c r="P695" s="18">
        <v>8370</v>
      </c>
      <c r="Q695" s="18">
        <v>208</v>
      </c>
      <c r="R695" s="18">
        <v>3627</v>
      </c>
      <c r="S695" s="18">
        <v>8865</v>
      </c>
      <c r="T695" s="18">
        <v>4139</v>
      </c>
      <c r="U695" s="18">
        <v>90569</v>
      </c>
      <c r="V695" s="18">
        <v>240</v>
      </c>
      <c r="W695" s="18">
        <v>562</v>
      </c>
      <c r="X695" s="18">
        <v>1763</v>
      </c>
      <c r="Y695" s="18">
        <v>21143</v>
      </c>
      <c r="Z695" s="18">
        <v>6132</v>
      </c>
      <c r="AA695" s="18">
        <v>9030</v>
      </c>
      <c r="AB695" s="18">
        <v>774510</v>
      </c>
      <c r="AC695" s="18">
        <v>5038</v>
      </c>
      <c r="AD695" s="18">
        <v>6460</v>
      </c>
      <c r="AE695" s="18">
        <v>20571</v>
      </c>
      <c r="AF695" s="18">
        <v>1210</v>
      </c>
      <c r="AG695" s="18">
        <v>20322</v>
      </c>
      <c r="AH695" s="18">
        <v>223</v>
      </c>
      <c r="AI695" s="18">
        <v>254</v>
      </c>
      <c r="AJ695" s="18">
        <v>1638</v>
      </c>
      <c r="AK695" s="18">
        <v>14323</v>
      </c>
      <c r="AL695" s="18">
        <v>8284</v>
      </c>
      <c r="AM695" s="18">
        <v>604</v>
      </c>
      <c r="AN695" s="18">
        <v>9851</v>
      </c>
      <c r="AO695" s="18">
        <v>76584</v>
      </c>
      <c r="AP695" s="18">
        <v>164</v>
      </c>
      <c r="AQ695" s="18">
        <v>68</v>
      </c>
      <c r="AR695" s="18">
        <v>4867</v>
      </c>
      <c r="AS695" s="18">
        <v>4173</v>
      </c>
      <c r="AT695" s="18">
        <v>13146</v>
      </c>
      <c r="AU695" s="18">
        <v>5597</v>
      </c>
      <c r="AV695" s="18">
        <v>32338</v>
      </c>
      <c r="AW695" s="18">
        <v>33239</v>
      </c>
      <c r="AX695" s="18">
        <v>1324</v>
      </c>
      <c r="AY695" s="18">
        <v>30308</v>
      </c>
      <c r="AZ695" s="18">
        <v>4626</v>
      </c>
      <c r="BA695" s="18">
        <v>51034</v>
      </c>
      <c r="BB695" s="18">
        <v>497</v>
      </c>
      <c r="BC695" s="18">
        <v>55214</v>
      </c>
      <c r="BD695" s="18">
        <v>4607</v>
      </c>
      <c r="BE695" s="18">
        <v>8744</v>
      </c>
      <c r="BF695" s="18">
        <v>3506</v>
      </c>
      <c r="BG695" s="18">
        <v>454</v>
      </c>
      <c r="BH695" s="18">
        <v>611</v>
      </c>
      <c r="BI695" s="18">
        <v>263</v>
      </c>
      <c r="BJ695" s="18">
        <v>8741</v>
      </c>
      <c r="BK695" s="18">
        <v>5045</v>
      </c>
      <c r="BL695" s="18">
        <v>3843</v>
      </c>
      <c r="BM695" s="18">
        <v>2591</v>
      </c>
      <c r="BN695" s="18">
        <v>4190</v>
      </c>
      <c r="BO695" s="18">
        <v>4356</v>
      </c>
      <c r="BP695" s="18">
        <v>10264</v>
      </c>
      <c r="BQ695" s="18">
        <v>112623</v>
      </c>
      <c r="BR695" s="18">
        <v>518000</v>
      </c>
      <c r="BS695" s="18">
        <v>2913</v>
      </c>
      <c r="BT695" s="18">
        <v>27254</v>
      </c>
      <c r="BU695" s="18">
        <v>8808</v>
      </c>
      <c r="BV695" s="18">
        <v>201</v>
      </c>
      <c r="BW695" s="18">
        <v>2747</v>
      </c>
      <c r="BX695" s="18">
        <v>52987</v>
      </c>
      <c r="BY695" s="18">
        <v>1893</v>
      </c>
      <c r="BZ695" s="18">
        <v>1383</v>
      </c>
      <c r="CA695" s="18">
        <v>101961</v>
      </c>
      <c r="CB695" s="18">
        <v>12692</v>
      </c>
      <c r="CC695" s="18">
        <v>10532</v>
      </c>
      <c r="CD695" s="18">
        <v>2818</v>
      </c>
      <c r="CE695" s="18">
        <v>7143</v>
      </c>
      <c r="CF695" s="18">
        <v>30838</v>
      </c>
      <c r="CG695" s="18">
        <v>632</v>
      </c>
      <c r="CH695" s="18">
        <v>2730</v>
      </c>
      <c r="CI695" s="18">
        <v>2254</v>
      </c>
      <c r="CJ695" s="18">
        <v>1318</v>
      </c>
      <c r="CK695" s="18">
        <v>1834</v>
      </c>
      <c r="CL695" s="18">
        <v>99</v>
      </c>
      <c r="CM695" s="18">
        <v>12085</v>
      </c>
      <c r="CN695" s="18">
        <v>1019</v>
      </c>
      <c r="CO695" s="18">
        <v>3069</v>
      </c>
      <c r="CP695" s="18">
        <v>336</v>
      </c>
      <c r="CQ695" s="18">
        <v>2322</v>
      </c>
      <c r="CR695" s="18">
        <v>15137</v>
      </c>
      <c r="CS695" s="18">
        <v>3506</v>
      </c>
      <c r="CT695" s="18">
        <v>6473</v>
      </c>
      <c r="CU695" s="18">
        <v>49519</v>
      </c>
      <c r="CV695" s="18">
        <v>1533</v>
      </c>
      <c r="CW695" s="18">
        <v>5307</v>
      </c>
      <c r="CX695" s="18">
        <v>319</v>
      </c>
      <c r="CY695" s="18">
        <v>26368</v>
      </c>
      <c r="CZ695" s="18">
        <v>506</v>
      </c>
      <c r="DA695" s="18">
        <v>1181</v>
      </c>
      <c r="DB695" s="18">
        <v>8884</v>
      </c>
      <c r="DC695" s="18">
        <v>1249</v>
      </c>
      <c r="DD695" s="18">
        <v>804</v>
      </c>
      <c r="DE695" s="18">
        <v>4273</v>
      </c>
      <c r="DF695" s="18">
        <v>10409</v>
      </c>
      <c r="DG695" s="18">
        <v>725</v>
      </c>
      <c r="DH695" s="18">
        <v>4633</v>
      </c>
      <c r="DI695" s="18">
        <v>52445</v>
      </c>
      <c r="DJ695" s="18">
        <v>1926</v>
      </c>
      <c r="DK695" s="18">
        <v>12725</v>
      </c>
      <c r="DL695" s="18">
        <v>3819</v>
      </c>
      <c r="DM695" s="18">
        <v>11473</v>
      </c>
      <c r="DN695" s="18">
        <v>2759</v>
      </c>
      <c r="DO695" s="18">
        <v>735</v>
      </c>
      <c r="DP695" s="18">
        <v>62282</v>
      </c>
      <c r="DQ695" s="18">
        <v>1447</v>
      </c>
      <c r="DR695" s="18">
        <v>12476</v>
      </c>
      <c r="DS695" s="18">
        <v>36424</v>
      </c>
      <c r="DT695" s="18">
        <v>32035</v>
      </c>
      <c r="DU695" s="18">
        <v>2674</v>
      </c>
      <c r="DV695" s="18">
        <v>13150</v>
      </c>
      <c r="DW695" s="18">
        <v>9115</v>
      </c>
      <c r="DX695" s="18">
        <v>2349</v>
      </c>
      <c r="DY695" s="18">
        <v>1000</v>
      </c>
      <c r="DZ695" s="18">
        <v>95</v>
      </c>
      <c r="EA695" s="18">
        <v>19721</v>
      </c>
      <c r="EB695" s="18">
        <v>128877</v>
      </c>
      <c r="EC695" s="18">
        <v>3548</v>
      </c>
      <c r="ED695" s="18">
        <v>5775</v>
      </c>
      <c r="EE695" s="18">
        <v>13059</v>
      </c>
      <c r="EF695" s="18">
        <v>4074</v>
      </c>
      <c r="EG695" s="18">
        <v>2012</v>
      </c>
      <c r="EH695" s="18">
        <v>2704</v>
      </c>
      <c r="EI695" s="18">
        <v>3347</v>
      </c>
      <c r="EJ695" s="18">
        <v>8039</v>
      </c>
      <c r="EK695" s="18">
        <v>72</v>
      </c>
      <c r="EL695" s="18">
        <v>237983</v>
      </c>
      <c r="EM695" s="18">
        <v>4472</v>
      </c>
      <c r="EN695" s="18">
        <v>1658</v>
      </c>
      <c r="EO695" s="18">
        <v>7912</v>
      </c>
      <c r="EP695" s="18">
        <v>432</v>
      </c>
      <c r="EQ695" s="18">
        <v>51</v>
      </c>
      <c r="ER695" s="18">
        <v>5867</v>
      </c>
      <c r="ES695" s="18">
        <v>3572</v>
      </c>
      <c r="ET695" s="18">
        <v>1782</v>
      </c>
      <c r="EU695" s="18">
        <v>35028</v>
      </c>
      <c r="EV695" s="18">
        <v>2759</v>
      </c>
      <c r="EW695" s="18">
        <v>2054</v>
      </c>
      <c r="EX695" s="18">
        <v>963</v>
      </c>
      <c r="EY695" s="18">
        <v>4894</v>
      </c>
      <c r="EZ695" s="18">
        <v>34165</v>
      </c>
      <c r="FA695" s="18">
        <v>13918</v>
      </c>
      <c r="FB695" s="18">
        <v>12988</v>
      </c>
      <c r="FC695" s="18">
        <v>9170</v>
      </c>
      <c r="FD695" s="18">
        <v>46510</v>
      </c>
      <c r="FE695" s="18">
        <v>2777</v>
      </c>
      <c r="FF695" s="18">
        <v>200706</v>
      </c>
      <c r="FG695" s="18">
        <v>11232</v>
      </c>
      <c r="FH695" s="18">
        <v>10041</v>
      </c>
      <c r="FI695" s="18">
        <v>40512</v>
      </c>
      <c r="FJ695" s="18">
        <v>6859</v>
      </c>
      <c r="FK695" s="18">
        <v>19552</v>
      </c>
      <c r="FL695" s="18">
        <v>21569</v>
      </c>
      <c r="FM695" s="18">
        <v>4009</v>
      </c>
      <c r="FN695" s="18">
        <v>5172</v>
      </c>
    </row>
    <row r="696" spans="1:170">
      <c r="A696" s="18">
        <v>1969</v>
      </c>
      <c r="B696" s="18">
        <v>12123</v>
      </c>
      <c r="C696" s="18">
        <v>5472</v>
      </c>
      <c r="D696" s="18">
        <v>2100</v>
      </c>
      <c r="E696" s="18">
        <v>218</v>
      </c>
      <c r="F696" s="18">
        <v>23600</v>
      </c>
      <c r="G696" s="18">
        <v>2463</v>
      </c>
      <c r="H696" s="18">
        <v>12379</v>
      </c>
      <c r="I696" s="18">
        <v>7441</v>
      </c>
      <c r="J696" s="18">
        <v>5059</v>
      </c>
      <c r="K696" s="18">
        <v>3460</v>
      </c>
      <c r="L696" s="18">
        <v>9613</v>
      </c>
      <c r="M696" s="18">
        <v>2553</v>
      </c>
      <c r="N696" s="18">
        <v>5243</v>
      </c>
      <c r="O696" s="18">
        <v>65417</v>
      </c>
      <c r="P696" s="18">
        <v>8434</v>
      </c>
      <c r="Q696" s="18">
        <v>214</v>
      </c>
      <c r="R696" s="18">
        <v>3669</v>
      </c>
      <c r="S696" s="18">
        <v>8946</v>
      </c>
      <c r="T696" s="18">
        <v>4241</v>
      </c>
      <c r="U696" s="18">
        <v>93114</v>
      </c>
      <c r="V696" s="18">
        <v>239</v>
      </c>
      <c r="W696" s="18">
        <v>572</v>
      </c>
      <c r="X696" s="18">
        <v>1795</v>
      </c>
      <c r="Y696" s="18">
        <v>21448</v>
      </c>
      <c r="Z696" s="18">
        <v>6212</v>
      </c>
      <c r="AA696" s="18">
        <v>9199</v>
      </c>
      <c r="AB696" s="18">
        <v>796025</v>
      </c>
      <c r="AC696" s="18">
        <v>5299</v>
      </c>
      <c r="AD696" s="18">
        <v>6590</v>
      </c>
      <c r="AE696" s="18">
        <v>21179</v>
      </c>
      <c r="AF696" s="18">
        <v>1240</v>
      </c>
      <c r="AG696" s="18">
        <v>20869</v>
      </c>
      <c r="AH696" s="18">
        <v>230</v>
      </c>
      <c r="AI696" s="18">
        <v>262</v>
      </c>
      <c r="AJ696" s="18">
        <v>1687</v>
      </c>
      <c r="AK696" s="18">
        <v>14284</v>
      </c>
      <c r="AL696" s="18">
        <v>8421</v>
      </c>
      <c r="AM696" s="18">
        <v>609</v>
      </c>
      <c r="AN696" s="18">
        <v>9807</v>
      </c>
      <c r="AO696" s="18">
        <v>77144</v>
      </c>
      <c r="AP696" s="18">
        <v>172</v>
      </c>
      <c r="AQ696" s="18">
        <v>69</v>
      </c>
      <c r="AR696" s="18">
        <v>4891</v>
      </c>
      <c r="AS696" s="18">
        <v>4298</v>
      </c>
      <c r="AT696" s="18">
        <v>13528</v>
      </c>
      <c r="AU696" s="18">
        <v>5766</v>
      </c>
      <c r="AV696" s="18">
        <v>32966</v>
      </c>
      <c r="AW696" s="18">
        <v>33566</v>
      </c>
      <c r="AX696" s="18">
        <v>1343</v>
      </c>
      <c r="AY696" s="18">
        <v>30969</v>
      </c>
      <c r="AZ696" s="18">
        <v>4624</v>
      </c>
      <c r="BA696" s="18">
        <v>51470</v>
      </c>
      <c r="BB696" s="18">
        <v>504</v>
      </c>
      <c r="BC696" s="18">
        <v>55461</v>
      </c>
      <c r="BD696" s="18">
        <v>4650</v>
      </c>
      <c r="BE696" s="18">
        <v>9009</v>
      </c>
      <c r="BF696" s="18">
        <v>3574</v>
      </c>
      <c r="BG696" s="18">
        <v>469</v>
      </c>
      <c r="BH696" s="18">
        <v>616</v>
      </c>
      <c r="BI696" s="18">
        <v>267</v>
      </c>
      <c r="BJ696" s="18">
        <v>8773</v>
      </c>
      <c r="BK696" s="18">
        <v>5151</v>
      </c>
      <c r="BL696" s="18">
        <v>3857</v>
      </c>
      <c r="BM696" s="18">
        <v>2685</v>
      </c>
      <c r="BN696" s="18">
        <v>4201</v>
      </c>
      <c r="BO696" s="18">
        <v>4447</v>
      </c>
      <c r="BP696" s="18">
        <v>10303</v>
      </c>
      <c r="BQ696" s="18">
        <v>114956</v>
      </c>
      <c r="BR696" s="18">
        <v>529000</v>
      </c>
      <c r="BS696" s="18">
        <v>2926</v>
      </c>
      <c r="BT696" s="18">
        <v>28046</v>
      </c>
      <c r="BU696" s="18">
        <v>9106</v>
      </c>
      <c r="BV696" s="18">
        <v>203</v>
      </c>
      <c r="BW696" s="18">
        <v>2817</v>
      </c>
      <c r="BX696" s="18">
        <v>53317</v>
      </c>
      <c r="BY696" s="18">
        <v>1920</v>
      </c>
      <c r="BZ696" s="18">
        <v>1454</v>
      </c>
      <c r="CA696" s="18">
        <v>103172</v>
      </c>
      <c r="CB696" s="18">
        <v>12900</v>
      </c>
      <c r="CC696" s="18">
        <v>10888</v>
      </c>
      <c r="CD696" s="18">
        <v>2896</v>
      </c>
      <c r="CE696" s="18">
        <v>7329</v>
      </c>
      <c r="CF696" s="18">
        <v>31544</v>
      </c>
      <c r="CG696" s="18">
        <v>690</v>
      </c>
      <c r="CH696" s="18">
        <v>2787</v>
      </c>
      <c r="CI696" s="18">
        <v>2320</v>
      </c>
      <c r="CJ696" s="18">
        <v>1357</v>
      </c>
      <c r="CK696" s="18">
        <v>1923</v>
      </c>
      <c r="CL696" s="18">
        <v>101</v>
      </c>
      <c r="CM696" s="18">
        <v>12356</v>
      </c>
      <c r="CN696" s="18">
        <v>1043</v>
      </c>
      <c r="CO696" s="18">
        <v>3102</v>
      </c>
      <c r="CP696" s="18">
        <v>338</v>
      </c>
      <c r="CQ696" s="18">
        <v>2342</v>
      </c>
      <c r="CR696" s="18">
        <v>15517</v>
      </c>
      <c r="CS696" s="18">
        <v>3549</v>
      </c>
      <c r="CT696" s="18">
        <v>6616</v>
      </c>
      <c r="CU696" s="18">
        <v>51111</v>
      </c>
      <c r="CV696" s="18">
        <v>1554</v>
      </c>
      <c r="CW696" s="18">
        <v>5425</v>
      </c>
      <c r="CX696" s="18">
        <v>323</v>
      </c>
      <c r="CY696" s="18">
        <v>26874</v>
      </c>
      <c r="CZ696" s="18">
        <v>510</v>
      </c>
      <c r="DA696" s="18">
        <v>1214</v>
      </c>
      <c r="DB696" s="18">
        <v>9093</v>
      </c>
      <c r="DC696" s="18">
        <v>1269</v>
      </c>
      <c r="DD696" s="18">
        <v>816</v>
      </c>
      <c r="DE696" s="18">
        <v>4393</v>
      </c>
      <c r="DF696" s="18">
        <v>10662</v>
      </c>
      <c r="DG696" s="18">
        <v>745</v>
      </c>
      <c r="DH696" s="18">
        <v>4735</v>
      </c>
      <c r="DI696" s="18">
        <v>53990</v>
      </c>
      <c r="DJ696" s="18">
        <v>1988</v>
      </c>
      <c r="DK696" s="18">
        <v>12873</v>
      </c>
      <c r="DL696" s="18">
        <v>3851</v>
      </c>
      <c r="DM696" s="18">
        <v>11692</v>
      </c>
      <c r="DN696" s="18">
        <v>2789</v>
      </c>
      <c r="DO696" s="18">
        <v>756</v>
      </c>
      <c r="DP696" s="18">
        <v>63970</v>
      </c>
      <c r="DQ696" s="18">
        <v>1489</v>
      </c>
      <c r="DR696" s="18">
        <v>12829</v>
      </c>
      <c r="DS696" s="18">
        <v>37507</v>
      </c>
      <c r="DT696" s="18">
        <v>32281</v>
      </c>
      <c r="DU696" s="18">
        <v>2722</v>
      </c>
      <c r="DV696" s="18">
        <v>13592</v>
      </c>
      <c r="DW696" s="18">
        <v>9097</v>
      </c>
      <c r="DX696" s="18">
        <v>2412</v>
      </c>
      <c r="DY696" s="18">
        <v>1006</v>
      </c>
      <c r="DZ696" s="18">
        <v>105</v>
      </c>
      <c r="EA696" s="18">
        <v>20010</v>
      </c>
      <c r="EB696" s="18">
        <v>129573</v>
      </c>
      <c r="EC696" s="18">
        <v>3657</v>
      </c>
      <c r="ED696" s="18">
        <v>5939</v>
      </c>
      <c r="EE696" s="18">
        <v>13403</v>
      </c>
      <c r="EF696" s="18">
        <v>4193</v>
      </c>
      <c r="EG696" s="18">
        <v>2043</v>
      </c>
      <c r="EH696" s="18">
        <v>2746</v>
      </c>
      <c r="EI696" s="18">
        <v>3469</v>
      </c>
      <c r="EJ696" s="18">
        <v>8105</v>
      </c>
      <c r="EK696" s="18">
        <v>73</v>
      </c>
      <c r="EL696" s="18">
        <v>240253</v>
      </c>
      <c r="EM696" s="18">
        <v>4478</v>
      </c>
      <c r="EN696" s="18">
        <v>1667</v>
      </c>
      <c r="EO696" s="18">
        <v>7968</v>
      </c>
      <c r="EP696" s="18">
        <v>443</v>
      </c>
      <c r="EQ696" s="18">
        <v>53</v>
      </c>
      <c r="ER696" s="18">
        <v>6059</v>
      </c>
      <c r="ES696" s="18">
        <v>3649</v>
      </c>
      <c r="ET696" s="18">
        <v>1830</v>
      </c>
      <c r="EU696" s="18">
        <v>36050</v>
      </c>
      <c r="EV696" s="18">
        <v>2850</v>
      </c>
      <c r="EW696" s="18">
        <v>2116</v>
      </c>
      <c r="EX696" s="18">
        <v>963</v>
      </c>
      <c r="EY696" s="18">
        <v>4996</v>
      </c>
      <c r="EZ696" s="18">
        <v>34952</v>
      </c>
      <c r="FA696" s="18">
        <v>14200</v>
      </c>
      <c r="FB696" s="18">
        <v>13390</v>
      </c>
      <c r="FC696" s="18">
        <v>9450</v>
      </c>
      <c r="FD696" s="18">
        <v>46871</v>
      </c>
      <c r="FE696" s="18">
        <v>2802</v>
      </c>
      <c r="FF696" s="18">
        <v>202677</v>
      </c>
      <c r="FG696" s="18">
        <v>11591</v>
      </c>
      <c r="FH696" s="18">
        <v>10389</v>
      </c>
      <c r="FI696" s="18">
        <v>41542</v>
      </c>
      <c r="FJ696" s="18">
        <v>6978</v>
      </c>
      <c r="FK696" s="18">
        <v>19705</v>
      </c>
      <c r="FL696" s="18">
        <v>22157</v>
      </c>
      <c r="FM696" s="18">
        <v>4123</v>
      </c>
      <c r="FN696" s="18">
        <v>5353</v>
      </c>
    </row>
    <row r="697" spans="1:170">
      <c r="A697" s="18">
        <v>1970</v>
      </c>
      <c r="B697" s="18">
        <v>12431</v>
      </c>
      <c r="C697" s="18">
        <v>5606</v>
      </c>
      <c r="D697" s="18">
        <v>2157</v>
      </c>
      <c r="E697" s="18">
        <v>249</v>
      </c>
      <c r="F697" s="18">
        <v>23962</v>
      </c>
      <c r="G697" s="18">
        <v>2520</v>
      </c>
      <c r="H697" s="18">
        <v>12660</v>
      </c>
      <c r="I697" s="18">
        <v>7467</v>
      </c>
      <c r="J697" s="18">
        <v>5169</v>
      </c>
      <c r="K697" s="18">
        <v>3522</v>
      </c>
      <c r="L697" s="18">
        <v>9638</v>
      </c>
      <c r="M697" s="18">
        <v>2620</v>
      </c>
      <c r="N697" s="18">
        <v>5304</v>
      </c>
      <c r="O697" s="18">
        <v>67331</v>
      </c>
      <c r="P697" s="18">
        <v>8490</v>
      </c>
      <c r="Q697" s="18">
        <v>220</v>
      </c>
      <c r="R697" s="18">
        <v>3703</v>
      </c>
      <c r="S697" s="18">
        <v>9027</v>
      </c>
      <c r="T697" s="18">
        <v>4346</v>
      </c>
      <c r="U697" s="18">
        <v>95684</v>
      </c>
      <c r="V697" s="18">
        <v>239</v>
      </c>
      <c r="W697" s="18">
        <v>584</v>
      </c>
      <c r="X697" s="18">
        <v>1839</v>
      </c>
      <c r="Y697" s="18">
        <v>21750</v>
      </c>
      <c r="Z697" s="18">
        <v>6267</v>
      </c>
      <c r="AA697" s="18">
        <v>9369</v>
      </c>
      <c r="AB697" s="18">
        <v>818315</v>
      </c>
      <c r="AC697" s="18">
        <v>5579</v>
      </c>
      <c r="AD697" s="18">
        <v>6727</v>
      </c>
      <c r="AE697" s="18">
        <v>21781</v>
      </c>
      <c r="AF697" s="18">
        <v>1272</v>
      </c>
      <c r="AG697" s="18">
        <v>21430</v>
      </c>
      <c r="AH697" s="18">
        <v>237</v>
      </c>
      <c r="AI697" s="18">
        <v>269</v>
      </c>
      <c r="AJ697" s="18">
        <v>1736</v>
      </c>
      <c r="AK697" s="18">
        <v>14319</v>
      </c>
      <c r="AL697" s="18">
        <v>8543</v>
      </c>
      <c r="AM697" s="18">
        <v>615</v>
      </c>
      <c r="AN697" s="18">
        <v>9795</v>
      </c>
      <c r="AO697" s="18">
        <v>77783</v>
      </c>
      <c r="AP697" s="18">
        <v>180</v>
      </c>
      <c r="AQ697" s="18">
        <v>70</v>
      </c>
      <c r="AR697" s="18">
        <v>4929</v>
      </c>
      <c r="AS697" s="18">
        <v>4423</v>
      </c>
      <c r="AT697" s="18">
        <v>13932</v>
      </c>
      <c r="AU697" s="18">
        <v>5939</v>
      </c>
      <c r="AV697" s="18">
        <v>33574</v>
      </c>
      <c r="AW697" s="18">
        <v>33876</v>
      </c>
      <c r="AX697" s="18">
        <v>1363</v>
      </c>
      <c r="AY697" s="18">
        <v>31629</v>
      </c>
      <c r="AZ697" s="18">
        <v>4606</v>
      </c>
      <c r="BA697" s="18">
        <v>51918</v>
      </c>
      <c r="BB697" s="18">
        <v>515</v>
      </c>
      <c r="BC697" s="18">
        <v>55632</v>
      </c>
      <c r="BD697" s="18">
        <v>4694</v>
      </c>
      <c r="BE697" s="18">
        <v>8789</v>
      </c>
      <c r="BF697" s="18">
        <v>3643</v>
      </c>
      <c r="BG697" s="18">
        <v>485</v>
      </c>
      <c r="BH697" s="18">
        <v>620</v>
      </c>
      <c r="BI697" s="18">
        <v>270</v>
      </c>
      <c r="BJ697" s="18">
        <v>8793</v>
      </c>
      <c r="BK697" s="18">
        <v>5264</v>
      </c>
      <c r="BL697" s="18">
        <v>3886</v>
      </c>
      <c r="BM697" s="18">
        <v>2761</v>
      </c>
      <c r="BN697" s="18">
        <v>4205</v>
      </c>
      <c r="BO697" s="18">
        <v>4541</v>
      </c>
      <c r="BP697" s="18">
        <v>10337</v>
      </c>
      <c r="BQ697" s="18">
        <v>117338</v>
      </c>
      <c r="BR697" s="18">
        <v>541000</v>
      </c>
      <c r="BS697" s="18">
        <v>2950</v>
      </c>
      <c r="BT697" s="18">
        <v>28854</v>
      </c>
      <c r="BU697" s="18">
        <v>9414</v>
      </c>
      <c r="BV697" s="18">
        <v>204</v>
      </c>
      <c r="BW697" s="18">
        <v>2903</v>
      </c>
      <c r="BX697" s="18">
        <v>53661</v>
      </c>
      <c r="BY697" s="18">
        <v>1944</v>
      </c>
      <c r="BZ697" s="18">
        <v>1503</v>
      </c>
      <c r="CA697" s="18">
        <v>104345</v>
      </c>
      <c r="CB697" s="18">
        <v>13106</v>
      </c>
      <c r="CC697" s="18">
        <v>11247</v>
      </c>
      <c r="CD697" s="18">
        <v>2964</v>
      </c>
      <c r="CE697" s="18">
        <v>7396</v>
      </c>
      <c r="CF697" s="18">
        <v>32241</v>
      </c>
      <c r="CG697" s="18">
        <v>748</v>
      </c>
      <c r="CH697" s="18">
        <v>2845</v>
      </c>
      <c r="CI697" s="18">
        <v>2383</v>
      </c>
      <c r="CJ697" s="18">
        <v>1397</v>
      </c>
      <c r="CK697" s="18">
        <v>1999</v>
      </c>
      <c r="CL697" s="18">
        <v>103</v>
      </c>
      <c r="CM697" s="18">
        <v>12619</v>
      </c>
      <c r="CN697" s="18">
        <v>1067</v>
      </c>
      <c r="CO697" s="18">
        <v>3138</v>
      </c>
      <c r="CP697" s="18">
        <v>339</v>
      </c>
      <c r="CQ697" s="18">
        <v>2361</v>
      </c>
      <c r="CR697" s="18">
        <v>15909</v>
      </c>
      <c r="CS697" s="18">
        <v>3595</v>
      </c>
      <c r="CT697" s="18">
        <v>6766</v>
      </c>
      <c r="CU697" s="18">
        <v>52775</v>
      </c>
      <c r="CV697" s="18">
        <v>1574</v>
      </c>
      <c r="CW697" s="18">
        <v>5546</v>
      </c>
      <c r="CX697" s="18">
        <v>326</v>
      </c>
      <c r="CY697" s="18">
        <v>27393</v>
      </c>
      <c r="CZ697" s="18">
        <v>514</v>
      </c>
      <c r="DA697" s="18">
        <v>1248</v>
      </c>
      <c r="DB697" s="18">
        <v>9304</v>
      </c>
      <c r="DC697" s="18">
        <v>1289</v>
      </c>
      <c r="DD697" s="18">
        <v>830</v>
      </c>
      <c r="DE697" s="18">
        <v>4508</v>
      </c>
      <c r="DF697" s="18">
        <v>10910</v>
      </c>
      <c r="DG697" s="18">
        <v>765</v>
      </c>
      <c r="DH697" s="18">
        <v>4841</v>
      </c>
      <c r="DI697" s="18">
        <v>55586</v>
      </c>
      <c r="DJ697" s="18">
        <v>2053</v>
      </c>
      <c r="DK697" s="18">
        <v>13032</v>
      </c>
      <c r="DL697" s="18">
        <v>3877</v>
      </c>
      <c r="DM697" s="18">
        <v>11919</v>
      </c>
      <c r="DN697" s="18">
        <v>2828</v>
      </c>
      <c r="DO697" s="18">
        <v>779</v>
      </c>
      <c r="DP697" s="18">
        <v>65706</v>
      </c>
      <c r="DQ697" s="18">
        <v>1531</v>
      </c>
      <c r="DR697" s="18">
        <v>13193</v>
      </c>
      <c r="DS697" s="18">
        <v>38604</v>
      </c>
      <c r="DT697" s="18">
        <v>32526</v>
      </c>
      <c r="DU697" s="18">
        <v>2722</v>
      </c>
      <c r="DV697" s="18">
        <v>14062</v>
      </c>
      <c r="DW697" s="18">
        <v>9044</v>
      </c>
      <c r="DX697" s="18">
        <v>2477</v>
      </c>
      <c r="DY697" s="18">
        <v>1032</v>
      </c>
      <c r="DZ697" s="18">
        <v>115</v>
      </c>
      <c r="EA697" s="18">
        <v>20253</v>
      </c>
      <c r="EB697" s="18">
        <v>130245</v>
      </c>
      <c r="EC697" s="18">
        <v>3769</v>
      </c>
      <c r="ED697" s="18">
        <v>6109</v>
      </c>
      <c r="EE697" s="18">
        <v>13788</v>
      </c>
      <c r="EF697" s="18">
        <v>4318</v>
      </c>
      <c r="EG697" s="18">
        <v>2075</v>
      </c>
      <c r="EH697" s="18">
        <v>2789</v>
      </c>
      <c r="EI697" s="18">
        <v>3604</v>
      </c>
      <c r="EJ697" s="18">
        <v>8167</v>
      </c>
      <c r="EK697" s="18">
        <v>74</v>
      </c>
      <c r="EL697" s="18">
        <v>242478</v>
      </c>
      <c r="EM697" s="18">
        <v>4524</v>
      </c>
      <c r="EN697" s="18">
        <v>1676</v>
      </c>
      <c r="EO697" s="18">
        <v>8043</v>
      </c>
      <c r="EP697" s="18">
        <v>455</v>
      </c>
      <c r="EQ697" s="18">
        <v>54</v>
      </c>
      <c r="ER697" s="18">
        <v>6258</v>
      </c>
      <c r="ES697" s="18">
        <v>3727</v>
      </c>
      <c r="ET697" s="18">
        <v>1964</v>
      </c>
      <c r="EU697" s="18">
        <v>37091</v>
      </c>
      <c r="EV697" s="18">
        <v>2939</v>
      </c>
      <c r="EW697" s="18">
        <v>2181</v>
      </c>
      <c r="EX697" s="18">
        <v>955</v>
      </c>
      <c r="EY697" s="18">
        <v>5099</v>
      </c>
      <c r="EZ697" s="18">
        <v>35758</v>
      </c>
      <c r="FA697" s="18">
        <v>14532</v>
      </c>
      <c r="FB697" s="18">
        <v>13807</v>
      </c>
      <c r="FC697" s="18">
        <v>9743</v>
      </c>
      <c r="FD697" s="18">
        <v>47236</v>
      </c>
      <c r="FE697" s="18">
        <v>2824</v>
      </c>
      <c r="FF697" s="18">
        <v>205052</v>
      </c>
      <c r="FG697" s="18">
        <v>11940</v>
      </c>
      <c r="FH697" s="18">
        <v>10758</v>
      </c>
      <c r="FI697" s="18">
        <v>42577</v>
      </c>
      <c r="FJ697" s="18">
        <v>7098</v>
      </c>
      <c r="FK697" s="18">
        <v>19840</v>
      </c>
      <c r="FL697" s="18">
        <v>22740</v>
      </c>
      <c r="FM697" s="18">
        <v>4252</v>
      </c>
      <c r="FN697" s="18">
        <v>5515</v>
      </c>
    </row>
    <row r="698" spans="1:170">
      <c r="A698" s="18">
        <v>1971</v>
      </c>
      <c r="B698" s="18">
        <v>12749</v>
      </c>
      <c r="C698" s="18">
        <v>5753</v>
      </c>
      <c r="D698" s="18">
        <v>2209</v>
      </c>
      <c r="E698" s="18">
        <v>288</v>
      </c>
      <c r="F698" s="18">
        <v>24364</v>
      </c>
      <c r="G698" s="18">
        <v>2582</v>
      </c>
      <c r="H698" s="18">
        <v>12937</v>
      </c>
      <c r="I698" s="18">
        <v>7500</v>
      </c>
      <c r="J698" s="18">
        <v>5284</v>
      </c>
      <c r="K698" s="18">
        <v>3597</v>
      </c>
      <c r="L698" s="18">
        <v>9673</v>
      </c>
      <c r="M698" s="18">
        <v>2689</v>
      </c>
      <c r="N698" s="18">
        <v>5366</v>
      </c>
      <c r="O698" s="18">
        <v>69150</v>
      </c>
      <c r="P698" s="18">
        <v>8536</v>
      </c>
      <c r="Q698" s="18">
        <v>225</v>
      </c>
      <c r="R698" s="18">
        <v>3761</v>
      </c>
      <c r="S698" s="18">
        <v>9101</v>
      </c>
      <c r="T698" s="18">
        <v>4455</v>
      </c>
      <c r="U698" s="18">
        <v>98265</v>
      </c>
      <c r="V698" s="18">
        <v>241</v>
      </c>
      <c r="W698" s="18">
        <v>600</v>
      </c>
      <c r="X698" s="18">
        <v>1884</v>
      </c>
      <c r="Y698" s="18">
        <v>22026</v>
      </c>
      <c r="Z698" s="18">
        <v>6343</v>
      </c>
      <c r="AA698" s="18">
        <v>9540</v>
      </c>
      <c r="AB698" s="18">
        <v>841105</v>
      </c>
      <c r="AC698" s="18">
        <v>5874</v>
      </c>
      <c r="AD698" s="18">
        <v>6870</v>
      </c>
      <c r="AE698" s="18">
        <v>22386</v>
      </c>
      <c r="AF698" s="18">
        <v>1306</v>
      </c>
      <c r="AG698" s="18">
        <v>21993</v>
      </c>
      <c r="AH698" s="18">
        <v>244</v>
      </c>
      <c r="AI698" s="18">
        <v>273</v>
      </c>
      <c r="AJ698" s="18">
        <v>1786</v>
      </c>
      <c r="AK698" s="18">
        <v>14381</v>
      </c>
      <c r="AL698" s="18">
        <v>8669</v>
      </c>
      <c r="AM698" s="18">
        <v>620</v>
      </c>
      <c r="AN698" s="18">
        <v>9825</v>
      </c>
      <c r="AO698" s="18">
        <v>78355</v>
      </c>
      <c r="AP698" s="18">
        <v>188</v>
      </c>
      <c r="AQ698" s="18">
        <v>71</v>
      </c>
      <c r="AR698" s="18">
        <v>4963</v>
      </c>
      <c r="AS698" s="18">
        <v>4547</v>
      </c>
      <c r="AT698" s="18">
        <v>14335</v>
      </c>
      <c r="AU698" s="18">
        <v>6117</v>
      </c>
      <c r="AV698" s="18">
        <v>34184</v>
      </c>
      <c r="AW698" s="18">
        <v>34195</v>
      </c>
      <c r="AX698" s="18">
        <v>1381</v>
      </c>
      <c r="AY698" s="18">
        <v>32308</v>
      </c>
      <c r="AZ698" s="18">
        <v>4612</v>
      </c>
      <c r="BA698" s="18">
        <v>52432</v>
      </c>
      <c r="BB698" s="18">
        <v>526</v>
      </c>
      <c r="BC698" s="18">
        <v>55907</v>
      </c>
      <c r="BD698" s="18">
        <v>4742</v>
      </c>
      <c r="BE698" s="18">
        <v>9065</v>
      </c>
      <c r="BF698" s="18">
        <v>3715</v>
      </c>
      <c r="BG698" s="18">
        <v>501</v>
      </c>
      <c r="BH698" s="18">
        <v>623</v>
      </c>
      <c r="BI698" s="18">
        <v>274</v>
      </c>
      <c r="BJ698" s="18">
        <v>8831</v>
      </c>
      <c r="BK698" s="18">
        <v>5385</v>
      </c>
      <c r="BL698" s="18">
        <v>3932</v>
      </c>
      <c r="BM698" s="18">
        <v>2856</v>
      </c>
      <c r="BN698" s="18">
        <v>4216</v>
      </c>
      <c r="BO698" s="18">
        <v>4585</v>
      </c>
      <c r="BP698" s="18">
        <v>10365</v>
      </c>
      <c r="BQ698" s="18">
        <v>119767</v>
      </c>
      <c r="BR698" s="18">
        <v>554000</v>
      </c>
      <c r="BS698" s="18">
        <v>2978</v>
      </c>
      <c r="BT698" s="18">
        <v>29678</v>
      </c>
      <c r="BU698" s="18">
        <v>9732</v>
      </c>
      <c r="BV698" s="18">
        <v>206</v>
      </c>
      <c r="BW698" s="18">
        <v>2997</v>
      </c>
      <c r="BX698" s="18">
        <v>54006</v>
      </c>
      <c r="BY698" s="18">
        <v>1967</v>
      </c>
      <c r="BZ698" s="18">
        <v>1556</v>
      </c>
      <c r="CA698" s="18">
        <v>105697</v>
      </c>
      <c r="CB698" s="18">
        <v>13325</v>
      </c>
      <c r="CC698" s="18">
        <v>11633</v>
      </c>
      <c r="CD698" s="18">
        <v>3029</v>
      </c>
      <c r="CE698" s="18">
        <v>7388</v>
      </c>
      <c r="CF698" s="18">
        <v>32883</v>
      </c>
      <c r="CG698" s="18">
        <v>793</v>
      </c>
      <c r="CH698" s="18">
        <v>2904</v>
      </c>
      <c r="CI698" s="18">
        <v>2448</v>
      </c>
      <c r="CJ698" s="18">
        <v>1440</v>
      </c>
      <c r="CK698" s="18">
        <v>2077</v>
      </c>
      <c r="CL698" s="18">
        <v>105</v>
      </c>
      <c r="CM698" s="18">
        <v>12869</v>
      </c>
      <c r="CN698" s="18">
        <v>1092</v>
      </c>
      <c r="CO698" s="18">
        <v>3178</v>
      </c>
      <c r="CP698" s="18">
        <v>342</v>
      </c>
      <c r="CQ698" s="18">
        <v>2382</v>
      </c>
      <c r="CR698" s="18">
        <v>16313</v>
      </c>
      <c r="CS698" s="18">
        <v>3649</v>
      </c>
      <c r="CT698" s="18">
        <v>6920</v>
      </c>
      <c r="CU698" s="18">
        <v>54407</v>
      </c>
      <c r="CV698" s="18">
        <v>1596</v>
      </c>
      <c r="CW698" s="18">
        <v>5672</v>
      </c>
      <c r="CX698" s="18">
        <v>325</v>
      </c>
      <c r="CY698" s="18">
        <v>27926</v>
      </c>
      <c r="CZ698" s="18">
        <v>520</v>
      </c>
      <c r="DA698" s="18">
        <v>1283</v>
      </c>
      <c r="DB698" s="18">
        <v>9539</v>
      </c>
      <c r="DC698" s="18">
        <v>1311</v>
      </c>
      <c r="DD698" s="18">
        <v>841</v>
      </c>
      <c r="DE698" s="18">
        <v>4630</v>
      </c>
      <c r="DF698" s="18">
        <v>11171</v>
      </c>
      <c r="DG698" s="18">
        <v>793</v>
      </c>
      <c r="DH698" s="18">
        <v>4949</v>
      </c>
      <c r="DI698" s="18">
        <v>57234</v>
      </c>
      <c r="DJ698" s="18">
        <v>2120</v>
      </c>
      <c r="DK698" s="18">
        <v>13194</v>
      </c>
      <c r="DL698" s="18">
        <v>3903</v>
      </c>
      <c r="DM698" s="18">
        <v>12155</v>
      </c>
      <c r="DN698" s="18">
        <v>2875</v>
      </c>
      <c r="DO698" s="18">
        <v>803</v>
      </c>
      <c r="DP698" s="18">
        <v>67491</v>
      </c>
      <c r="DQ698" s="18">
        <v>1574</v>
      </c>
      <c r="DR698" s="18">
        <v>13568</v>
      </c>
      <c r="DS698" s="18">
        <v>39718</v>
      </c>
      <c r="DT698" s="18">
        <v>32778</v>
      </c>
      <c r="DU698" s="18">
        <v>2766</v>
      </c>
      <c r="DV698" s="18">
        <v>14527</v>
      </c>
      <c r="DW698" s="18">
        <v>8990</v>
      </c>
      <c r="DX698" s="18">
        <v>2545</v>
      </c>
      <c r="DY698" s="18">
        <v>1060</v>
      </c>
      <c r="DZ698" s="18">
        <v>124</v>
      </c>
      <c r="EA698" s="18">
        <v>20470</v>
      </c>
      <c r="EB698" s="18">
        <v>130977</v>
      </c>
      <c r="EC698" s="18">
        <v>3880</v>
      </c>
      <c r="ED698" s="18">
        <v>6287</v>
      </c>
      <c r="EE698" s="18">
        <v>14182</v>
      </c>
      <c r="EF698" s="18">
        <v>4450</v>
      </c>
      <c r="EG698" s="18">
        <v>2113</v>
      </c>
      <c r="EH698" s="18">
        <v>2834</v>
      </c>
      <c r="EI698" s="18">
        <v>3710</v>
      </c>
      <c r="EJ698" s="18">
        <v>8236</v>
      </c>
      <c r="EK698" s="18">
        <v>75</v>
      </c>
      <c r="EL698" s="18">
        <v>244887</v>
      </c>
      <c r="EM698" s="18">
        <v>4557</v>
      </c>
      <c r="EN698" s="18">
        <v>1686</v>
      </c>
      <c r="EO698" s="18">
        <v>8098</v>
      </c>
      <c r="EP698" s="18">
        <v>467</v>
      </c>
      <c r="EQ698" s="18">
        <v>56</v>
      </c>
      <c r="ER698" s="18">
        <v>6479</v>
      </c>
      <c r="ES698" s="18">
        <v>3806</v>
      </c>
      <c r="ET698" s="18">
        <v>2021</v>
      </c>
      <c r="EU698" s="18">
        <v>38202</v>
      </c>
      <c r="EV698" s="18">
        <v>3039</v>
      </c>
      <c r="EW698" s="18">
        <v>2247</v>
      </c>
      <c r="EX698" s="18">
        <v>962</v>
      </c>
      <c r="EY698" s="18">
        <v>5198</v>
      </c>
      <c r="EZ698" s="18">
        <v>36580</v>
      </c>
      <c r="FA698" s="18">
        <v>14862</v>
      </c>
      <c r="FB698" s="18">
        <v>14237</v>
      </c>
      <c r="FC698" s="18">
        <v>10009</v>
      </c>
      <c r="FD698" s="18">
        <v>47637</v>
      </c>
      <c r="FE698" s="18">
        <v>2826</v>
      </c>
      <c r="FF698" s="18">
        <v>207661</v>
      </c>
      <c r="FG698" s="18">
        <v>12334</v>
      </c>
      <c r="FH698" s="18">
        <v>11152</v>
      </c>
      <c r="FI698" s="18">
        <v>43614</v>
      </c>
      <c r="FJ698" s="18">
        <v>7251</v>
      </c>
      <c r="FK698" s="18">
        <v>20015</v>
      </c>
      <c r="FL698" s="18">
        <v>23338</v>
      </c>
      <c r="FM698" s="18">
        <v>4376</v>
      </c>
      <c r="FN698" s="18">
        <v>5684</v>
      </c>
    </row>
    <row r="699" spans="1:170">
      <c r="A699" s="18">
        <v>1972</v>
      </c>
      <c r="B699" s="18">
        <v>13079</v>
      </c>
      <c r="C699" s="18">
        <v>5895</v>
      </c>
      <c r="D699" s="18">
        <v>2264</v>
      </c>
      <c r="E699" s="18">
        <v>336</v>
      </c>
      <c r="F699" s="18">
        <v>24780</v>
      </c>
      <c r="G699" s="18">
        <v>2647</v>
      </c>
      <c r="H699" s="18">
        <v>13177</v>
      </c>
      <c r="I699" s="18">
        <v>7544</v>
      </c>
      <c r="J699" s="18">
        <v>5394</v>
      </c>
      <c r="K699" s="18">
        <v>3530</v>
      </c>
      <c r="L699" s="18">
        <v>9709</v>
      </c>
      <c r="M699" s="18">
        <v>2761</v>
      </c>
      <c r="N699" s="18">
        <v>5434</v>
      </c>
      <c r="O699" s="18">
        <v>70677</v>
      </c>
      <c r="P699" s="18">
        <v>8576</v>
      </c>
      <c r="Q699" s="18">
        <v>231</v>
      </c>
      <c r="R699" s="18">
        <v>3819</v>
      </c>
      <c r="S699" s="18">
        <v>9169</v>
      </c>
      <c r="T699" s="18">
        <v>4566</v>
      </c>
      <c r="U699" s="18">
        <v>100874</v>
      </c>
      <c r="V699" s="18">
        <v>242</v>
      </c>
      <c r="W699" s="18">
        <v>619</v>
      </c>
      <c r="X699" s="18">
        <v>1927</v>
      </c>
      <c r="Y699" s="18">
        <v>22285</v>
      </c>
      <c r="Z699" s="18">
        <v>6401</v>
      </c>
      <c r="AA699" s="18">
        <v>9718</v>
      </c>
      <c r="AB699" s="18">
        <v>862030</v>
      </c>
      <c r="AC699" s="18">
        <v>6172</v>
      </c>
      <c r="AD699" s="18">
        <v>7021</v>
      </c>
      <c r="AE699" s="18">
        <v>23008</v>
      </c>
      <c r="AF699" s="18">
        <v>1340</v>
      </c>
      <c r="AG699" s="18">
        <v>22543</v>
      </c>
      <c r="AH699" s="18">
        <v>252</v>
      </c>
      <c r="AI699" s="18">
        <v>275</v>
      </c>
      <c r="AJ699" s="18">
        <v>1835</v>
      </c>
      <c r="AK699" s="18">
        <v>14456</v>
      </c>
      <c r="AL699" s="18">
        <v>8830</v>
      </c>
      <c r="AM699" s="18">
        <v>626</v>
      </c>
      <c r="AN699" s="18">
        <v>9862</v>
      </c>
      <c r="AO699" s="18">
        <v>78717</v>
      </c>
      <c r="AP699" s="18">
        <v>197</v>
      </c>
      <c r="AQ699" s="18">
        <v>72</v>
      </c>
      <c r="AR699" s="18">
        <v>4992</v>
      </c>
      <c r="AS699" s="18">
        <v>4671</v>
      </c>
      <c r="AT699" s="18">
        <v>14761</v>
      </c>
      <c r="AU699" s="18">
        <v>6299</v>
      </c>
      <c r="AV699" s="18">
        <v>34807</v>
      </c>
      <c r="AW699" s="18">
        <v>34513</v>
      </c>
      <c r="AX699" s="18">
        <v>1397</v>
      </c>
      <c r="AY699" s="18">
        <v>33031</v>
      </c>
      <c r="AZ699" s="18">
        <v>4640</v>
      </c>
      <c r="BA699" s="18">
        <v>52894</v>
      </c>
      <c r="BB699" s="18">
        <v>538</v>
      </c>
      <c r="BC699" s="18">
        <v>56079</v>
      </c>
      <c r="BD699" s="18">
        <v>4786</v>
      </c>
      <c r="BE699" s="18">
        <v>9354</v>
      </c>
      <c r="BF699" s="18">
        <v>3788</v>
      </c>
      <c r="BG699" s="18">
        <v>517</v>
      </c>
      <c r="BH699" s="18">
        <v>625</v>
      </c>
      <c r="BI699" s="18">
        <v>278</v>
      </c>
      <c r="BJ699" s="18">
        <v>8889</v>
      </c>
      <c r="BK699" s="18">
        <v>5510</v>
      </c>
      <c r="BL699" s="18">
        <v>3994</v>
      </c>
      <c r="BM699" s="18">
        <v>2965</v>
      </c>
      <c r="BN699" s="18">
        <v>4225</v>
      </c>
      <c r="BO699" s="18">
        <v>4677</v>
      </c>
      <c r="BP699" s="18">
        <v>10394</v>
      </c>
      <c r="BQ699" s="18">
        <v>122565</v>
      </c>
      <c r="BR699" s="18">
        <v>567000</v>
      </c>
      <c r="BS699" s="18">
        <v>3024</v>
      </c>
      <c r="BT699" s="18">
        <v>30522</v>
      </c>
      <c r="BU699" s="18">
        <v>10062</v>
      </c>
      <c r="BV699" s="18">
        <v>209</v>
      </c>
      <c r="BW699" s="18">
        <v>3096</v>
      </c>
      <c r="BX699" s="18">
        <v>54366</v>
      </c>
      <c r="BY699" s="18">
        <v>1998</v>
      </c>
      <c r="BZ699" s="18">
        <v>1614</v>
      </c>
      <c r="CA699" s="18">
        <v>107188</v>
      </c>
      <c r="CB699" s="18">
        <v>13542</v>
      </c>
      <c r="CC699" s="18">
        <v>12045</v>
      </c>
      <c r="CD699" s="18">
        <v>3095</v>
      </c>
      <c r="CE699" s="18">
        <v>7452</v>
      </c>
      <c r="CF699" s="18">
        <v>33505</v>
      </c>
      <c r="CG699" s="18">
        <v>842</v>
      </c>
      <c r="CH699" s="18">
        <v>2964</v>
      </c>
      <c r="CI699" s="18">
        <v>2513</v>
      </c>
      <c r="CJ699" s="18">
        <v>1484</v>
      </c>
      <c r="CK699" s="18">
        <v>2184</v>
      </c>
      <c r="CL699" s="18">
        <v>107</v>
      </c>
      <c r="CM699" s="18">
        <v>13116</v>
      </c>
      <c r="CN699" s="18">
        <v>1117</v>
      </c>
      <c r="CO699" s="18">
        <v>3213</v>
      </c>
      <c r="CP699" s="18">
        <v>347</v>
      </c>
      <c r="CQ699" s="18">
        <v>2401</v>
      </c>
      <c r="CR699" s="18">
        <v>16661</v>
      </c>
      <c r="CS699" s="18">
        <v>3703</v>
      </c>
      <c r="CT699" s="18">
        <v>7082</v>
      </c>
      <c r="CU699" s="18">
        <v>55984</v>
      </c>
      <c r="CV699" s="18">
        <v>1618</v>
      </c>
      <c r="CW699" s="18">
        <v>5801</v>
      </c>
      <c r="CX699" s="18">
        <v>319</v>
      </c>
      <c r="CY699" s="18">
        <v>28474</v>
      </c>
      <c r="CZ699" s="18">
        <v>528</v>
      </c>
      <c r="DA699" s="18">
        <v>1321</v>
      </c>
      <c r="DB699" s="18">
        <v>9810</v>
      </c>
      <c r="DC699" s="18">
        <v>1333</v>
      </c>
      <c r="DD699" s="18">
        <v>851</v>
      </c>
      <c r="DE699" s="18">
        <v>4761</v>
      </c>
      <c r="DF699" s="18">
        <v>11441</v>
      </c>
      <c r="DG699" s="18">
        <v>822</v>
      </c>
      <c r="DH699" s="18">
        <v>5060</v>
      </c>
      <c r="DI699" s="18">
        <v>58941</v>
      </c>
      <c r="DJ699" s="18">
        <v>2183</v>
      </c>
      <c r="DK699" s="18">
        <v>13330</v>
      </c>
      <c r="DL699" s="18">
        <v>3933</v>
      </c>
      <c r="DM699" s="18">
        <v>12389</v>
      </c>
      <c r="DN699" s="18">
        <v>2929</v>
      </c>
      <c r="DO699" s="18">
        <v>829</v>
      </c>
      <c r="DP699" s="18">
        <v>69326</v>
      </c>
      <c r="DQ699" s="18">
        <v>1617</v>
      </c>
      <c r="DR699" s="18">
        <v>13955</v>
      </c>
      <c r="DS699" s="18">
        <v>40850</v>
      </c>
      <c r="DT699" s="18">
        <v>33040</v>
      </c>
      <c r="DU699" s="18">
        <v>2847</v>
      </c>
      <c r="DV699" s="18">
        <v>14956</v>
      </c>
      <c r="DW699" s="18">
        <v>8970</v>
      </c>
      <c r="DX699" s="18">
        <v>2614</v>
      </c>
      <c r="DY699" s="18">
        <v>1089</v>
      </c>
      <c r="DZ699" s="18">
        <v>134</v>
      </c>
      <c r="EA699" s="18">
        <v>20663</v>
      </c>
      <c r="EB699" s="18">
        <v>131769</v>
      </c>
      <c r="EC699" s="18">
        <v>3992</v>
      </c>
      <c r="ED699" s="18">
        <v>6473</v>
      </c>
      <c r="EE699" s="18">
        <v>14597</v>
      </c>
      <c r="EF699" s="18">
        <v>4589</v>
      </c>
      <c r="EG699" s="18">
        <v>2152</v>
      </c>
      <c r="EH699" s="18">
        <v>2879</v>
      </c>
      <c r="EI699" s="18">
        <v>3791</v>
      </c>
      <c r="EJ699" s="18">
        <v>8313</v>
      </c>
      <c r="EK699" s="18">
        <v>77</v>
      </c>
      <c r="EL699" s="18">
        <v>247343</v>
      </c>
      <c r="EM699" s="18">
        <v>4593</v>
      </c>
      <c r="EN699" s="18">
        <v>1695</v>
      </c>
      <c r="EO699" s="18">
        <v>8122</v>
      </c>
      <c r="EP699" s="18">
        <v>480</v>
      </c>
      <c r="EQ699" s="18">
        <v>57</v>
      </c>
      <c r="ER699" s="18">
        <v>6701</v>
      </c>
      <c r="ES699" s="18">
        <v>3887</v>
      </c>
      <c r="ET699" s="18">
        <v>2080</v>
      </c>
      <c r="EU699" s="18">
        <v>39276</v>
      </c>
      <c r="EV699" s="18">
        <v>3145</v>
      </c>
      <c r="EW699" s="18">
        <v>2313</v>
      </c>
      <c r="EX699" s="18">
        <v>975</v>
      </c>
      <c r="EY699" s="18">
        <v>5304</v>
      </c>
      <c r="EZ699" s="18">
        <v>37493</v>
      </c>
      <c r="FA699" s="18">
        <v>15168</v>
      </c>
      <c r="FB699" s="18">
        <v>14707</v>
      </c>
      <c r="FC699" s="18">
        <v>10224</v>
      </c>
      <c r="FD699" s="18">
        <v>48027</v>
      </c>
      <c r="FE699" s="18">
        <v>2830</v>
      </c>
      <c r="FF699" s="18">
        <v>209896</v>
      </c>
      <c r="FG699" s="18">
        <v>12742</v>
      </c>
      <c r="FH699" s="18">
        <v>11516</v>
      </c>
      <c r="FI699" s="18">
        <v>44655</v>
      </c>
      <c r="FJ699" s="18">
        <v>7407</v>
      </c>
      <c r="FK699" s="18">
        <v>20197</v>
      </c>
      <c r="FL699" s="18">
        <v>23936</v>
      </c>
      <c r="FM699" s="18">
        <v>4506</v>
      </c>
      <c r="FN699" s="18">
        <v>5861</v>
      </c>
    </row>
    <row r="700" spans="1:170">
      <c r="A700" s="18">
        <v>1973</v>
      </c>
      <c r="B700" s="18">
        <v>13421</v>
      </c>
      <c r="C700" s="18">
        <v>6026</v>
      </c>
      <c r="D700" s="18">
        <v>2296</v>
      </c>
      <c r="E700" s="18">
        <v>391</v>
      </c>
      <c r="F700" s="18">
        <v>25210</v>
      </c>
      <c r="G700" s="18">
        <v>2713</v>
      </c>
      <c r="H700" s="18">
        <v>13380</v>
      </c>
      <c r="I700" s="18">
        <v>7586</v>
      </c>
      <c r="J700" s="18">
        <v>5498</v>
      </c>
      <c r="K700" s="18">
        <v>3540</v>
      </c>
      <c r="L700" s="18">
        <v>9738</v>
      </c>
      <c r="M700" s="18">
        <v>2836</v>
      </c>
      <c r="N700" s="18">
        <v>5508</v>
      </c>
      <c r="O700" s="18">
        <v>72383</v>
      </c>
      <c r="P700" s="18">
        <v>8621</v>
      </c>
      <c r="Q700" s="18">
        <v>239</v>
      </c>
      <c r="R700" s="18">
        <v>3872</v>
      </c>
      <c r="S700" s="18">
        <v>9236</v>
      </c>
      <c r="T700" s="18">
        <v>4680</v>
      </c>
      <c r="U700" s="18">
        <v>103513</v>
      </c>
      <c r="V700" s="18">
        <v>244</v>
      </c>
      <c r="W700" s="18">
        <v>643</v>
      </c>
      <c r="X700" s="18">
        <v>1965</v>
      </c>
      <c r="Y700" s="18">
        <v>22560</v>
      </c>
      <c r="Z700" s="18">
        <v>6441</v>
      </c>
      <c r="AA700" s="18">
        <v>9897</v>
      </c>
      <c r="AB700" s="18">
        <v>881940</v>
      </c>
      <c r="AC700" s="18">
        <v>6465</v>
      </c>
      <c r="AD700" s="18">
        <v>7179</v>
      </c>
      <c r="AE700" s="18">
        <v>23668</v>
      </c>
      <c r="AF700" s="18">
        <v>1376</v>
      </c>
      <c r="AG700" s="18">
        <v>23069</v>
      </c>
      <c r="AH700" s="18">
        <v>259</v>
      </c>
      <c r="AI700" s="18">
        <v>277</v>
      </c>
      <c r="AJ700" s="18">
        <v>1886</v>
      </c>
      <c r="AK700" s="18">
        <v>14549</v>
      </c>
      <c r="AL700" s="18">
        <v>9000</v>
      </c>
      <c r="AM700" s="18">
        <v>634</v>
      </c>
      <c r="AN700" s="18">
        <v>9912</v>
      </c>
      <c r="AO700" s="18">
        <v>78950</v>
      </c>
      <c r="AP700" s="18">
        <v>206</v>
      </c>
      <c r="AQ700" s="18">
        <v>73</v>
      </c>
      <c r="AR700" s="18">
        <v>5022</v>
      </c>
      <c r="AS700" s="18">
        <v>4796</v>
      </c>
      <c r="AT700" s="18">
        <v>15198</v>
      </c>
      <c r="AU700" s="18">
        <v>6485</v>
      </c>
      <c r="AV700" s="18">
        <v>35480</v>
      </c>
      <c r="AW700" s="18">
        <v>34837</v>
      </c>
      <c r="AX700" s="18">
        <v>1411</v>
      </c>
      <c r="AY700" s="18">
        <v>33786</v>
      </c>
      <c r="AZ700" s="18">
        <v>4666</v>
      </c>
      <c r="BA700" s="18">
        <v>53333</v>
      </c>
      <c r="BB700" s="18">
        <v>561</v>
      </c>
      <c r="BC700" s="18">
        <v>56210</v>
      </c>
      <c r="BD700" s="18">
        <v>4826</v>
      </c>
      <c r="BE700" s="18">
        <v>9649</v>
      </c>
      <c r="BF700" s="18">
        <v>3863</v>
      </c>
      <c r="BG700" s="18">
        <v>534</v>
      </c>
      <c r="BH700" s="18">
        <v>633</v>
      </c>
      <c r="BI700" s="18">
        <v>271</v>
      </c>
      <c r="BJ700" s="18">
        <v>8929</v>
      </c>
      <c r="BK700" s="18">
        <v>5639</v>
      </c>
      <c r="BL700" s="18">
        <v>4072</v>
      </c>
      <c r="BM700" s="18">
        <v>3078</v>
      </c>
      <c r="BN700" s="18">
        <v>4235</v>
      </c>
      <c r="BO700" s="18">
        <v>4771</v>
      </c>
      <c r="BP700" s="18">
        <v>10426</v>
      </c>
      <c r="BQ700" s="18">
        <v>125432</v>
      </c>
      <c r="BR700" s="18">
        <v>580000</v>
      </c>
      <c r="BS700" s="18">
        <v>3073</v>
      </c>
      <c r="BT700" s="18">
        <v>31392</v>
      </c>
      <c r="BU700" s="18">
        <v>10402</v>
      </c>
      <c r="BV700" s="18">
        <v>212</v>
      </c>
      <c r="BW700" s="18">
        <v>3197</v>
      </c>
      <c r="BX700" s="18">
        <v>54797</v>
      </c>
      <c r="BY700" s="18">
        <v>2036</v>
      </c>
      <c r="BZ700" s="18">
        <v>1674</v>
      </c>
      <c r="CA700" s="18">
        <v>108707</v>
      </c>
      <c r="CB700" s="18">
        <v>13754</v>
      </c>
      <c r="CC700" s="18">
        <v>12482</v>
      </c>
      <c r="CD700" s="18">
        <v>3161</v>
      </c>
      <c r="CE700" s="18">
        <v>7536</v>
      </c>
      <c r="CF700" s="18">
        <v>34073</v>
      </c>
      <c r="CG700" s="18">
        <v>894</v>
      </c>
      <c r="CH700" s="18">
        <v>3027</v>
      </c>
      <c r="CI700" s="18">
        <v>2579</v>
      </c>
      <c r="CJ700" s="18">
        <v>1529</v>
      </c>
      <c r="CK700" s="18">
        <v>2312</v>
      </c>
      <c r="CL700" s="18">
        <v>109</v>
      </c>
      <c r="CM700" s="18">
        <v>13352</v>
      </c>
      <c r="CN700" s="18">
        <v>1142</v>
      </c>
      <c r="CO700" s="18">
        <v>3246</v>
      </c>
      <c r="CP700" s="18">
        <v>350</v>
      </c>
      <c r="CQ700" s="18">
        <v>2421</v>
      </c>
      <c r="CR700" s="18">
        <v>16998</v>
      </c>
      <c r="CS700" s="18">
        <v>3753</v>
      </c>
      <c r="CT700" s="18">
        <v>7250</v>
      </c>
      <c r="CU700" s="18">
        <v>57557</v>
      </c>
      <c r="CV700" s="18">
        <v>1639</v>
      </c>
      <c r="CW700" s="18">
        <v>5935</v>
      </c>
      <c r="CX700" s="18">
        <v>322</v>
      </c>
      <c r="CY700" s="18">
        <v>29235</v>
      </c>
      <c r="CZ700" s="18">
        <v>534</v>
      </c>
      <c r="DA700" s="18">
        <v>1360</v>
      </c>
      <c r="DB700" s="18">
        <v>10088</v>
      </c>
      <c r="DC700" s="18">
        <v>1356</v>
      </c>
      <c r="DD700" s="18">
        <v>861</v>
      </c>
      <c r="DE700" s="18">
        <v>4901</v>
      </c>
      <c r="DF700" s="18">
        <v>11712</v>
      </c>
      <c r="DG700" s="18">
        <v>851</v>
      </c>
      <c r="DH700" s="18">
        <v>5175</v>
      </c>
      <c r="DI700" s="18">
        <v>60702</v>
      </c>
      <c r="DJ700" s="18">
        <v>2248</v>
      </c>
      <c r="DK700" s="18">
        <v>13438</v>
      </c>
      <c r="DL700" s="18">
        <v>3961</v>
      </c>
      <c r="DM700" s="18">
        <v>12631</v>
      </c>
      <c r="DN700" s="18">
        <v>2992</v>
      </c>
      <c r="DO700" s="18">
        <v>857</v>
      </c>
      <c r="DP700" s="18">
        <v>71121</v>
      </c>
      <c r="DQ700" s="18">
        <v>1660</v>
      </c>
      <c r="DR700" s="18">
        <v>14350</v>
      </c>
      <c r="DS700" s="18">
        <v>41998</v>
      </c>
      <c r="DT700" s="18">
        <v>33331</v>
      </c>
      <c r="DU700" s="18">
        <v>2863</v>
      </c>
      <c r="DV700" s="18">
        <v>15349</v>
      </c>
      <c r="DW700" s="18">
        <v>8976</v>
      </c>
      <c r="DX700" s="18">
        <v>2692</v>
      </c>
      <c r="DY700" s="18">
        <v>1124</v>
      </c>
      <c r="DZ700" s="18">
        <v>145</v>
      </c>
      <c r="EA700" s="18">
        <v>20828</v>
      </c>
      <c r="EB700" s="18">
        <v>132556</v>
      </c>
      <c r="EC700" s="18">
        <v>4110</v>
      </c>
      <c r="ED700" s="18">
        <v>6667</v>
      </c>
      <c r="EE700" s="18">
        <v>15113</v>
      </c>
      <c r="EF700" s="18">
        <v>4727</v>
      </c>
      <c r="EG700" s="18">
        <v>2193</v>
      </c>
      <c r="EH700" s="18">
        <v>2925</v>
      </c>
      <c r="EI700" s="18">
        <v>3879</v>
      </c>
      <c r="EJ700" s="18">
        <v>8384</v>
      </c>
      <c r="EK700" s="18">
        <v>78</v>
      </c>
      <c r="EL700" s="18">
        <v>249712</v>
      </c>
      <c r="EM700" s="18">
        <v>4637</v>
      </c>
      <c r="EN700" s="18">
        <v>1703</v>
      </c>
      <c r="EO700" s="18">
        <v>8137</v>
      </c>
      <c r="EP700" s="18">
        <v>493</v>
      </c>
      <c r="EQ700" s="18">
        <v>58</v>
      </c>
      <c r="ER700" s="18">
        <v>6931</v>
      </c>
      <c r="ES700" s="18">
        <v>3970</v>
      </c>
      <c r="ET700" s="18">
        <v>2140</v>
      </c>
      <c r="EU700" s="18">
        <v>40302</v>
      </c>
      <c r="EV700" s="18">
        <v>3243</v>
      </c>
      <c r="EW700" s="18">
        <v>2380</v>
      </c>
      <c r="EX700" s="18">
        <v>985</v>
      </c>
      <c r="EY700" s="18">
        <v>5426</v>
      </c>
      <c r="EZ700" s="18">
        <v>38503</v>
      </c>
      <c r="FA700" s="18">
        <v>15454</v>
      </c>
      <c r="FB700" s="18">
        <v>15201</v>
      </c>
      <c r="FC700" s="18">
        <v>10428</v>
      </c>
      <c r="FD700" s="18">
        <v>48367</v>
      </c>
      <c r="FE700" s="18">
        <v>2834</v>
      </c>
      <c r="FF700" s="18">
        <v>211909</v>
      </c>
      <c r="FG700" s="18">
        <v>13148</v>
      </c>
      <c r="FH700" s="18">
        <v>11893</v>
      </c>
      <c r="FI700" s="18">
        <v>45736</v>
      </c>
      <c r="FJ700" s="18">
        <v>7580</v>
      </c>
      <c r="FK700" s="18">
        <v>20367</v>
      </c>
      <c r="FL700" s="18">
        <v>24549</v>
      </c>
      <c r="FM700" s="18">
        <v>4643</v>
      </c>
      <c r="FN700" s="18">
        <v>6002</v>
      </c>
    </row>
    <row r="701" spans="1:170">
      <c r="A701" s="18">
        <v>1974</v>
      </c>
      <c r="B701" s="18">
        <v>13772</v>
      </c>
      <c r="C701" s="18">
        <v>5987</v>
      </c>
      <c r="D701" s="18">
        <v>2348</v>
      </c>
      <c r="E701" s="18">
        <v>453</v>
      </c>
      <c r="F701" s="18">
        <v>25646</v>
      </c>
      <c r="G701" s="18">
        <v>2777</v>
      </c>
      <c r="H701" s="18">
        <v>13599</v>
      </c>
      <c r="I701" s="18">
        <v>7599</v>
      </c>
      <c r="J701" s="18">
        <v>5599</v>
      </c>
      <c r="K701" s="18">
        <v>3595</v>
      </c>
      <c r="L701" s="18">
        <v>9768</v>
      </c>
      <c r="M701" s="18">
        <v>2914</v>
      </c>
      <c r="N701" s="18">
        <v>5587</v>
      </c>
      <c r="O701" s="18">
        <v>74585</v>
      </c>
      <c r="P701" s="18">
        <v>8679</v>
      </c>
      <c r="Q701" s="18">
        <v>248</v>
      </c>
      <c r="R701" s="18">
        <v>3925</v>
      </c>
      <c r="S701" s="18">
        <v>9304</v>
      </c>
      <c r="T701" s="18">
        <v>4796</v>
      </c>
      <c r="U701" s="18">
        <v>106182</v>
      </c>
      <c r="V701" s="18">
        <v>246</v>
      </c>
      <c r="W701" s="18">
        <v>672</v>
      </c>
      <c r="X701" s="18">
        <v>2006</v>
      </c>
      <c r="Y701" s="18">
        <v>22875</v>
      </c>
      <c r="Z701" s="18">
        <v>6460</v>
      </c>
      <c r="AA701" s="18">
        <v>10077</v>
      </c>
      <c r="AB701" s="18">
        <v>900350</v>
      </c>
      <c r="AC701" s="18">
        <v>6749</v>
      </c>
      <c r="AD701" s="18">
        <v>7346</v>
      </c>
      <c r="AE701" s="18">
        <v>24334</v>
      </c>
      <c r="AF701" s="18">
        <v>1414</v>
      </c>
      <c r="AG701" s="18">
        <v>23598</v>
      </c>
      <c r="AH701" s="18">
        <v>267</v>
      </c>
      <c r="AI701" s="18">
        <v>279</v>
      </c>
      <c r="AJ701" s="18">
        <v>1937</v>
      </c>
      <c r="AK701" s="18">
        <v>14658</v>
      </c>
      <c r="AL701" s="18">
        <v>9151</v>
      </c>
      <c r="AM701" s="18">
        <v>641</v>
      </c>
      <c r="AN701" s="18">
        <v>9976</v>
      </c>
      <c r="AO701" s="18">
        <v>78966</v>
      </c>
      <c r="AP701" s="18">
        <v>216</v>
      </c>
      <c r="AQ701" s="18">
        <v>73</v>
      </c>
      <c r="AR701" s="18">
        <v>5045</v>
      </c>
      <c r="AS701" s="18">
        <v>4922</v>
      </c>
      <c r="AT701" s="18">
        <v>15653</v>
      </c>
      <c r="AU701" s="18">
        <v>6676</v>
      </c>
      <c r="AV701" s="18">
        <v>36216</v>
      </c>
      <c r="AW701" s="18">
        <v>35184</v>
      </c>
      <c r="AX701" s="18">
        <v>1422</v>
      </c>
      <c r="AY701" s="18">
        <v>34580</v>
      </c>
      <c r="AZ701" s="18">
        <v>4691</v>
      </c>
      <c r="BA701" s="18">
        <v>53690</v>
      </c>
      <c r="BB701" s="18">
        <v>597</v>
      </c>
      <c r="BC701" s="18">
        <v>56224</v>
      </c>
      <c r="BD701" s="18">
        <v>4865</v>
      </c>
      <c r="BE701" s="18">
        <v>9905</v>
      </c>
      <c r="BF701" s="18">
        <v>3940</v>
      </c>
      <c r="BG701" s="18">
        <v>550</v>
      </c>
      <c r="BH701" s="18">
        <v>640</v>
      </c>
      <c r="BI701" s="18">
        <v>250</v>
      </c>
      <c r="BJ701" s="18">
        <v>8962</v>
      </c>
      <c r="BK701" s="18">
        <v>5773</v>
      </c>
      <c r="BL701" s="18">
        <v>4166</v>
      </c>
      <c r="BM701" s="18">
        <v>2765</v>
      </c>
      <c r="BN701" s="18">
        <v>4246</v>
      </c>
      <c r="BO701" s="18">
        <v>4866</v>
      </c>
      <c r="BP701" s="18">
        <v>10471</v>
      </c>
      <c r="BQ701" s="18">
        <v>128369</v>
      </c>
      <c r="BR701" s="18">
        <v>593000</v>
      </c>
      <c r="BS701" s="18">
        <v>3124</v>
      </c>
      <c r="BT701" s="18">
        <v>32306</v>
      </c>
      <c r="BU701" s="18">
        <v>10754</v>
      </c>
      <c r="BV701" s="18">
        <v>215</v>
      </c>
      <c r="BW701" s="18">
        <v>3286</v>
      </c>
      <c r="BX701" s="18">
        <v>55226</v>
      </c>
      <c r="BY701" s="18">
        <v>2071</v>
      </c>
      <c r="BZ701" s="18">
        <v>1738</v>
      </c>
      <c r="CA701" s="18">
        <v>110162</v>
      </c>
      <c r="CB701" s="18">
        <v>13972</v>
      </c>
      <c r="CC701" s="18">
        <v>12944</v>
      </c>
      <c r="CD701" s="18">
        <v>3232</v>
      </c>
      <c r="CE701" s="18">
        <v>7610</v>
      </c>
      <c r="CF701" s="18">
        <v>34692</v>
      </c>
      <c r="CG701" s="18">
        <v>948</v>
      </c>
      <c r="CH701" s="18">
        <v>3092</v>
      </c>
      <c r="CI701" s="18">
        <v>2645</v>
      </c>
      <c r="CJ701" s="18">
        <v>1577</v>
      </c>
      <c r="CK701" s="18">
        <v>2451</v>
      </c>
      <c r="CL701" s="18">
        <v>111</v>
      </c>
      <c r="CM701" s="18">
        <v>13562</v>
      </c>
      <c r="CN701" s="18">
        <v>1169</v>
      </c>
      <c r="CO701" s="18">
        <v>3276</v>
      </c>
      <c r="CP701" s="18">
        <v>355</v>
      </c>
      <c r="CQ701" s="18">
        <v>2442</v>
      </c>
      <c r="CR701" s="18">
        <v>17335</v>
      </c>
      <c r="CS701" s="18">
        <v>3801</v>
      </c>
      <c r="CT701" s="18">
        <v>7424</v>
      </c>
      <c r="CU701" s="18">
        <v>59123</v>
      </c>
      <c r="CV701" s="18">
        <v>1662</v>
      </c>
      <c r="CW701" s="18">
        <v>6074</v>
      </c>
      <c r="CX701" s="18">
        <v>324</v>
      </c>
      <c r="CY701" s="18">
        <v>29799</v>
      </c>
      <c r="CZ701" s="18">
        <v>542</v>
      </c>
      <c r="DA701" s="18">
        <v>1403</v>
      </c>
      <c r="DB701" s="18">
        <v>10370</v>
      </c>
      <c r="DC701" s="18">
        <v>1380</v>
      </c>
      <c r="DD701" s="18">
        <v>873</v>
      </c>
      <c r="DE701" s="18">
        <v>5073</v>
      </c>
      <c r="DF701" s="18">
        <v>11986</v>
      </c>
      <c r="DG701" s="18">
        <v>882</v>
      </c>
      <c r="DH701" s="18">
        <v>5295</v>
      </c>
      <c r="DI701" s="18">
        <v>62524</v>
      </c>
      <c r="DJ701" s="18">
        <v>2320</v>
      </c>
      <c r="DK701" s="18">
        <v>13541</v>
      </c>
      <c r="DL701" s="18">
        <v>3985</v>
      </c>
      <c r="DM701" s="18">
        <v>12884</v>
      </c>
      <c r="DN701" s="18">
        <v>3058</v>
      </c>
      <c r="DO701" s="18">
        <v>884</v>
      </c>
      <c r="DP701" s="18">
        <v>72912</v>
      </c>
      <c r="DQ701" s="18">
        <v>1707</v>
      </c>
      <c r="DR701" s="18">
        <v>14753</v>
      </c>
      <c r="DS701" s="18">
        <v>43162</v>
      </c>
      <c r="DT701" s="18">
        <v>33643</v>
      </c>
      <c r="DU701" s="18">
        <v>2887</v>
      </c>
      <c r="DV701" s="18">
        <v>15702</v>
      </c>
      <c r="DW701" s="18">
        <v>9098</v>
      </c>
      <c r="DX701" s="18">
        <v>2772</v>
      </c>
      <c r="DY701" s="18">
        <v>1166</v>
      </c>
      <c r="DZ701" s="18">
        <v>157</v>
      </c>
      <c r="EA701" s="18">
        <v>21029</v>
      </c>
      <c r="EB701" s="18">
        <v>133379</v>
      </c>
      <c r="EC701" s="18">
        <v>4226</v>
      </c>
      <c r="ED701" s="18">
        <v>6868</v>
      </c>
      <c r="EE701" s="18">
        <v>15571</v>
      </c>
      <c r="EF701" s="18">
        <v>4872</v>
      </c>
      <c r="EG701" s="18">
        <v>2230</v>
      </c>
      <c r="EH701" s="18">
        <v>2974</v>
      </c>
      <c r="EI701" s="18">
        <v>3973</v>
      </c>
      <c r="EJ701" s="18">
        <v>8462</v>
      </c>
      <c r="EK701" s="18">
        <v>80</v>
      </c>
      <c r="EL701" s="18">
        <v>252111</v>
      </c>
      <c r="EM701" s="18">
        <v>4682</v>
      </c>
      <c r="EN701" s="18">
        <v>1713</v>
      </c>
      <c r="EO701" s="18">
        <v>8161</v>
      </c>
      <c r="EP701" s="18">
        <v>507</v>
      </c>
      <c r="EQ701" s="18">
        <v>58</v>
      </c>
      <c r="ER701" s="18">
        <v>7169</v>
      </c>
      <c r="ES701" s="18">
        <v>4056</v>
      </c>
      <c r="ET701" s="18">
        <v>2202</v>
      </c>
      <c r="EU701" s="18">
        <v>41306</v>
      </c>
      <c r="EV701" s="18">
        <v>3345</v>
      </c>
      <c r="EW701" s="18">
        <v>2451</v>
      </c>
      <c r="EX701" s="18">
        <v>995</v>
      </c>
      <c r="EY701" s="18">
        <v>5556</v>
      </c>
      <c r="EZ701" s="18">
        <v>39513</v>
      </c>
      <c r="FA701" s="18">
        <v>15752</v>
      </c>
      <c r="FB701" s="18">
        <v>15681</v>
      </c>
      <c r="FC701" s="18">
        <v>10672</v>
      </c>
      <c r="FD701" s="18">
        <v>48677</v>
      </c>
      <c r="FE701" s="18">
        <v>2838</v>
      </c>
      <c r="FF701" s="18">
        <v>213854</v>
      </c>
      <c r="FG701" s="18">
        <v>13569</v>
      </c>
      <c r="FH701" s="18">
        <v>12281</v>
      </c>
      <c r="FI701" s="18">
        <v>46902</v>
      </c>
      <c r="FJ701" s="18">
        <v>7755</v>
      </c>
      <c r="FK701" s="18">
        <v>20550</v>
      </c>
      <c r="FL701" s="18">
        <v>25179</v>
      </c>
      <c r="FM701" s="18">
        <v>4785</v>
      </c>
      <c r="FN701" s="18">
        <v>6173</v>
      </c>
    </row>
    <row r="702" spans="1:170">
      <c r="A702" s="18">
        <v>1975</v>
      </c>
      <c r="B702" s="18">
        <v>14132</v>
      </c>
      <c r="C702" s="18">
        <v>5885</v>
      </c>
      <c r="D702" s="18">
        <v>2401</v>
      </c>
      <c r="E702" s="18">
        <v>523</v>
      </c>
      <c r="F702" s="18">
        <v>26082</v>
      </c>
      <c r="G702" s="18">
        <v>2834</v>
      </c>
      <c r="H702" s="18">
        <v>13771</v>
      </c>
      <c r="I702" s="18">
        <v>7579</v>
      </c>
      <c r="J702" s="18">
        <v>5696</v>
      </c>
      <c r="K702" s="18">
        <v>3676</v>
      </c>
      <c r="L702" s="18">
        <v>9795</v>
      </c>
      <c r="M702" s="18">
        <v>2996</v>
      </c>
      <c r="N702" s="18">
        <v>5673</v>
      </c>
      <c r="O702" s="18">
        <v>76153</v>
      </c>
      <c r="P702" s="18">
        <v>8721</v>
      </c>
      <c r="Q702" s="18">
        <v>259</v>
      </c>
      <c r="R702" s="18">
        <v>3980</v>
      </c>
      <c r="S702" s="18">
        <v>9360</v>
      </c>
      <c r="T702" s="18">
        <v>4914</v>
      </c>
      <c r="U702" s="18">
        <v>108879</v>
      </c>
      <c r="V702" s="18">
        <v>247</v>
      </c>
      <c r="W702" s="18">
        <v>705</v>
      </c>
      <c r="X702" s="18">
        <v>2058</v>
      </c>
      <c r="Y702" s="18">
        <v>23209</v>
      </c>
      <c r="Z702" s="18">
        <v>6404</v>
      </c>
      <c r="AA702" s="18">
        <v>10252</v>
      </c>
      <c r="AB702" s="18">
        <v>916395</v>
      </c>
      <c r="AC702" s="18">
        <v>7031</v>
      </c>
      <c r="AD702" s="18">
        <v>7522</v>
      </c>
      <c r="AE702" s="18">
        <v>25033</v>
      </c>
      <c r="AF702" s="18">
        <v>1455</v>
      </c>
      <c r="AG702" s="18">
        <v>24125</v>
      </c>
      <c r="AH702" s="18">
        <v>276</v>
      </c>
      <c r="AI702" s="18">
        <v>280</v>
      </c>
      <c r="AJ702" s="18">
        <v>1992</v>
      </c>
      <c r="AK702" s="18">
        <v>14772</v>
      </c>
      <c r="AL702" s="18">
        <v>9287</v>
      </c>
      <c r="AM702" s="18">
        <v>611</v>
      </c>
      <c r="AN702" s="18">
        <v>10042</v>
      </c>
      <c r="AO702" s="18">
        <v>78682</v>
      </c>
      <c r="AP702" s="18">
        <v>227</v>
      </c>
      <c r="AQ702" s="18">
        <v>74</v>
      </c>
      <c r="AR702" s="18">
        <v>5060</v>
      </c>
      <c r="AS702" s="18">
        <v>5048</v>
      </c>
      <c r="AT702" s="18">
        <v>16140</v>
      </c>
      <c r="AU702" s="18">
        <v>6872</v>
      </c>
      <c r="AV702" s="18">
        <v>36953</v>
      </c>
      <c r="AW702" s="18">
        <v>35564</v>
      </c>
      <c r="AX702" s="18">
        <v>1432</v>
      </c>
      <c r="AY702" s="18">
        <v>35397</v>
      </c>
      <c r="AZ702" s="18">
        <v>4711</v>
      </c>
      <c r="BA702" s="18">
        <v>53955</v>
      </c>
      <c r="BB702" s="18">
        <v>647</v>
      </c>
      <c r="BC702" s="18">
        <v>56215</v>
      </c>
      <c r="BD702" s="18">
        <v>4898</v>
      </c>
      <c r="BE702" s="18">
        <v>10118</v>
      </c>
      <c r="BF702" s="18">
        <v>4019</v>
      </c>
      <c r="BG702" s="18">
        <v>566</v>
      </c>
      <c r="BH702" s="18">
        <v>681</v>
      </c>
      <c r="BI702" s="18">
        <v>213</v>
      </c>
      <c r="BJ702" s="18">
        <v>9047</v>
      </c>
      <c r="BK702" s="18">
        <v>5910</v>
      </c>
      <c r="BL702" s="18">
        <v>4276</v>
      </c>
      <c r="BM702" s="18">
        <v>2858</v>
      </c>
      <c r="BN702" s="18">
        <v>4255</v>
      </c>
      <c r="BO702" s="18">
        <v>4963</v>
      </c>
      <c r="BP702" s="18">
        <v>10532</v>
      </c>
      <c r="BQ702" s="18">
        <v>131219</v>
      </c>
      <c r="BR702" s="18">
        <v>607000</v>
      </c>
      <c r="BS702" s="18">
        <v>3177</v>
      </c>
      <c r="BT702" s="18">
        <v>33265</v>
      </c>
      <c r="BU702" s="18">
        <v>11118</v>
      </c>
      <c r="BV702" s="18">
        <v>218</v>
      </c>
      <c r="BW702" s="18">
        <v>3354</v>
      </c>
      <c r="BX702" s="18">
        <v>55572</v>
      </c>
      <c r="BY702" s="18">
        <v>2105</v>
      </c>
      <c r="BZ702" s="18">
        <v>1803</v>
      </c>
      <c r="CA702" s="18">
        <v>111573</v>
      </c>
      <c r="CB702" s="18">
        <v>14157</v>
      </c>
      <c r="CC702" s="18">
        <v>13433</v>
      </c>
      <c r="CD702" s="18">
        <v>3301</v>
      </c>
      <c r="CE702" s="18">
        <v>7491</v>
      </c>
      <c r="CF702" s="18">
        <v>35281</v>
      </c>
      <c r="CG702" s="18">
        <v>1007</v>
      </c>
      <c r="CH702" s="18">
        <v>3161</v>
      </c>
      <c r="CI702" s="18">
        <v>2692</v>
      </c>
      <c r="CJ702" s="18">
        <v>1618</v>
      </c>
      <c r="CK702" s="18">
        <v>2568</v>
      </c>
      <c r="CL702" s="18">
        <v>112</v>
      </c>
      <c r="CM702" s="18">
        <v>13779</v>
      </c>
      <c r="CN702" s="18">
        <v>1195</v>
      </c>
      <c r="CO702" s="18">
        <v>3305</v>
      </c>
      <c r="CP702" s="18">
        <v>359</v>
      </c>
      <c r="CQ702" s="18">
        <v>2462</v>
      </c>
      <c r="CR702" s="18">
        <v>17687</v>
      </c>
      <c r="CS702" s="18">
        <v>3847</v>
      </c>
      <c r="CT702" s="18">
        <v>7604</v>
      </c>
      <c r="CU702" s="18">
        <v>60678</v>
      </c>
      <c r="CV702" s="18">
        <v>1684</v>
      </c>
      <c r="CW702" s="18">
        <v>6218</v>
      </c>
      <c r="CX702" s="18">
        <v>328</v>
      </c>
      <c r="CY702" s="18">
        <v>30335</v>
      </c>
      <c r="CZ702" s="18">
        <v>549</v>
      </c>
      <c r="DA702" s="18">
        <v>1446</v>
      </c>
      <c r="DB702" s="18">
        <v>10433</v>
      </c>
      <c r="DC702" s="18">
        <v>1404</v>
      </c>
      <c r="DD702" s="18">
        <v>885</v>
      </c>
      <c r="DE702" s="18">
        <v>5317</v>
      </c>
      <c r="DF702" s="18">
        <v>12267</v>
      </c>
      <c r="DG702" s="18">
        <v>915</v>
      </c>
      <c r="DH702" s="18">
        <v>5419</v>
      </c>
      <c r="DI702" s="18">
        <v>64422</v>
      </c>
      <c r="DJ702" s="18">
        <v>2395</v>
      </c>
      <c r="DK702" s="18">
        <v>13653</v>
      </c>
      <c r="DL702" s="18">
        <v>4007</v>
      </c>
      <c r="DM702" s="18">
        <v>13146</v>
      </c>
      <c r="DN702" s="18">
        <v>3118</v>
      </c>
      <c r="DO702" s="18">
        <v>913</v>
      </c>
      <c r="DP702" s="18">
        <v>74712</v>
      </c>
      <c r="DQ702" s="18">
        <v>1749</v>
      </c>
      <c r="DR702" s="18">
        <v>15161</v>
      </c>
      <c r="DS702" s="18">
        <v>44337</v>
      </c>
      <c r="DT702" s="18">
        <v>33969</v>
      </c>
      <c r="DU702" s="18">
        <v>2935</v>
      </c>
      <c r="DV702" s="18">
        <v>16014</v>
      </c>
      <c r="DW702" s="18">
        <v>9411</v>
      </c>
      <c r="DX702" s="18">
        <v>2848</v>
      </c>
      <c r="DY702" s="18">
        <v>1201</v>
      </c>
      <c r="DZ702" s="18">
        <v>169</v>
      </c>
      <c r="EA702" s="18">
        <v>21245</v>
      </c>
      <c r="EB702" s="18">
        <v>134293</v>
      </c>
      <c r="EC702" s="18">
        <v>4357</v>
      </c>
      <c r="ED702" s="18">
        <v>7205</v>
      </c>
      <c r="EE702" s="18">
        <v>16056</v>
      </c>
      <c r="EF702" s="18">
        <v>4989</v>
      </c>
      <c r="EG702" s="18">
        <v>2263</v>
      </c>
      <c r="EH702" s="18">
        <v>3030</v>
      </c>
      <c r="EI702" s="18">
        <v>4073</v>
      </c>
      <c r="EJ702" s="18">
        <v>8542</v>
      </c>
      <c r="EK702" s="18">
        <v>82</v>
      </c>
      <c r="EL702" s="18">
        <v>254519</v>
      </c>
      <c r="EM702" s="18">
        <v>4730</v>
      </c>
      <c r="EN702" s="18">
        <v>1722</v>
      </c>
      <c r="EO702" s="18">
        <v>8193</v>
      </c>
      <c r="EP702" s="18">
        <v>521</v>
      </c>
      <c r="EQ702" s="18">
        <v>60</v>
      </c>
      <c r="ER702" s="18">
        <v>7416</v>
      </c>
      <c r="ES702" s="18">
        <v>4144</v>
      </c>
      <c r="ET702" s="18">
        <v>2267</v>
      </c>
      <c r="EU702" s="18">
        <v>42272</v>
      </c>
      <c r="EV702" s="18">
        <v>3449</v>
      </c>
      <c r="EW702" s="18">
        <v>2524</v>
      </c>
      <c r="EX702" s="18">
        <v>1007</v>
      </c>
      <c r="EY702" s="18">
        <v>5704</v>
      </c>
      <c r="EZ702" s="18">
        <v>40530</v>
      </c>
      <c r="FA702" s="18">
        <v>16061</v>
      </c>
      <c r="FB702" s="18">
        <v>16148</v>
      </c>
      <c r="FC702" s="18">
        <v>10952</v>
      </c>
      <c r="FD702" s="18">
        <v>48973</v>
      </c>
      <c r="FE702" s="18">
        <v>2844</v>
      </c>
      <c r="FF702" s="18">
        <v>215973</v>
      </c>
      <c r="FG702" s="18">
        <v>13988</v>
      </c>
      <c r="FH702" s="18">
        <v>12675</v>
      </c>
      <c r="FI702" s="18">
        <v>48075</v>
      </c>
      <c r="FJ702" s="18">
        <v>7934</v>
      </c>
      <c r="FK702" s="18">
        <v>20732</v>
      </c>
      <c r="FL702" s="18">
        <v>25815</v>
      </c>
      <c r="FM702" s="18">
        <v>4924</v>
      </c>
      <c r="FN702" s="18">
        <v>6342</v>
      </c>
    </row>
    <row r="703" spans="1:170">
      <c r="A703" s="18">
        <v>1976</v>
      </c>
      <c r="B703" s="18">
        <v>14501</v>
      </c>
      <c r="C703" s="18">
        <v>5943</v>
      </c>
      <c r="D703" s="18">
        <v>2455</v>
      </c>
      <c r="E703" s="18">
        <v>598</v>
      </c>
      <c r="F703" s="18">
        <v>26531</v>
      </c>
      <c r="G703" s="18">
        <v>2893</v>
      </c>
      <c r="H703" s="18">
        <v>13916</v>
      </c>
      <c r="I703" s="18">
        <v>7566</v>
      </c>
      <c r="J703" s="18">
        <v>5790</v>
      </c>
      <c r="K703" s="18">
        <v>3749</v>
      </c>
      <c r="L703" s="18">
        <v>9811</v>
      </c>
      <c r="M703" s="18">
        <v>3080</v>
      </c>
      <c r="N703" s="18">
        <v>5765</v>
      </c>
      <c r="O703" s="18">
        <v>77821</v>
      </c>
      <c r="P703" s="18">
        <v>8755</v>
      </c>
      <c r="Q703" s="18">
        <v>274</v>
      </c>
      <c r="R703" s="18">
        <v>4033</v>
      </c>
      <c r="S703" s="18">
        <v>9406</v>
      </c>
      <c r="T703" s="18">
        <v>4956</v>
      </c>
      <c r="U703" s="18">
        <v>111603</v>
      </c>
      <c r="V703" s="18">
        <v>248</v>
      </c>
      <c r="W703" s="18">
        <v>741</v>
      </c>
      <c r="X703" s="18">
        <v>2112</v>
      </c>
      <c r="Y703" s="18">
        <v>23518</v>
      </c>
      <c r="Z703" s="18">
        <v>6333</v>
      </c>
      <c r="AA703" s="18">
        <v>10432</v>
      </c>
      <c r="AB703" s="18">
        <v>930685</v>
      </c>
      <c r="AC703" s="18">
        <v>7335</v>
      </c>
      <c r="AD703" s="18">
        <v>7721</v>
      </c>
      <c r="AE703" s="18">
        <v>25741</v>
      </c>
      <c r="AF703" s="18">
        <v>1497</v>
      </c>
      <c r="AG703" s="18">
        <v>24638</v>
      </c>
      <c r="AH703" s="18">
        <v>284</v>
      </c>
      <c r="AI703" s="18">
        <v>283</v>
      </c>
      <c r="AJ703" s="18">
        <v>2049</v>
      </c>
      <c r="AK703" s="18">
        <v>14884</v>
      </c>
      <c r="AL703" s="18">
        <v>9418</v>
      </c>
      <c r="AM703" s="18">
        <v>599</v>
      </c>
      <c r="AN703" s="18">
        <v>10105</v>
      </c>
      <c r="AO703" s="18">
        <v>78299</v>
      </c>
      <c r="AP703" s="18">
        <v>237</v>
      </c>
      <c r="AQ703" s="18">
        <v>74</v>
      </c>
      <c r="AR703" s="18">
        <v>5073</v>
      </c>
      <c r="AS703" s="18">
        <v>5176</v>
      </c>
      <c r="AT703" s="18">
        <v>16635</v>
      </c>
      <c r="AU703" s="18">
        <v>7073</v>
      </c>
      <c r="AV703" s="18">
        <v>37737</v>
      </c>
      <c r="AW703" s="18">
        <v>35997</v>
      </c>
      <c r="AX703" s="18">
        <v>1442</v>
      </c>
      <c r="AY703" s="18">
        <v>36294</v>
      </c>
      <c r="AZ703" s="18">
        <v>4726</v>
      </c>
      <c r="BA703" s="18">
        <v>54159</v>
      </c>
      <c r="BB703" s="18">
        <v>688</v>
      </c>
      <c r="BC703" s="18">
        <v>56206</v>
      </c>
      <c r="BD703" s="18">
        <v>4930</v>
      </c>
      <c r="BE703" s="18">
        <v>10333</v>
      </c>
      <c r="BF703" s="18">
        <v>4100</v>
      </c>
      <c r="BG703" s="18">
        <v>582</v>
      </c>
      <c r="BH703" s="18">
        <v>733</v>
      </c>
      <c r="BI703" s="18">
        <v>191</v>
      </c>
      <c r="BJ703" s="18">
        <v>9167</v>
      </c>
      <c r="BK703" s="18">
        <v>6051</v>
      </c>
      <c r="BL703" s="18">
        <v>4404</v>
      </c>
      <c r="BM703" s="18">
        <v>2955</v>
      </c>
      <c r="BN703" s="18">
        <v>4286</v>
      </c>
      <c r="BO703" s="18">
        <v>5064</v>
      </c>
      <c r="BP703" s="18">
        <v>10589</v>
      </c>
      <c r="BQ703" s="18">
        <v>134314</v>
      </c>
      <c r="BR703" s="18">
        <v>620000</v>
      </c>
      <c r="BS703" s="18">
        <v>3228</v>
      </c>
      <c r="BT703" s="18">
        <v>34259</v>
      </c>
      <c r="BU703" s="18">
        <v>11494</v>
      </c>
      <c r="BV703" s="18">
        <v>220</v>
      </c>
      <c r="BW703" s="18">
        <v>3424</v>
      </c>
      <c r="BX703" s="18">
        <v>55839</v>
      </c>
      <c r="BY703" s="18">
        <v>2133</v>
      </c>
      <c r="BZ703" s="18">
        <v>1870</v>
      </c>
      <c r="CA703" s="18">
        <v>112775</v>
      </c>
      <c r="CB703" s="18">
        <v>14304</v>
      </c>
      <c r="CC703" s="18">
        <v>13951</v>
      </c>
      <c r="CD703" s="18">
        <v>3367</v>
      </c>
      <c r="CE703" s="18">
        <v>7227</v>
      </c>
      <c r="CF703" s="18">
        <v>35860</v>
      </c>
      <c r="CG703" s="18">
        <v>1072</v>
      </c>
      <c r="CH703" s="18">
        <v>3176</v>
      </c>
      <c r="CI703" s="18">
        <v>2722</v>
      </c>
      <c r="CJ703" s="18">
        <v>1661</v>
      </c>
      <c r="CK703" s="18">
        <v>2664</v>
      </c>
      <c r="CL703" s="18">
        <v>115</v>
      </c>
      <c r="CM703" s="18">
        <v>14013</v>
      </c>
      <c r="CN703" s="18">
        <v>1223</v>
      </c>
      <c r="CO703" s="18">
        <v>3334</v>
      </c>
      <c r="CP703" s="18">
        <v>361</v>
      </c>
      <c r="CQ703" s="18">
        <v>2477</v>
      </c>
      <c r="CR703" s="18">
        <v>18043</v>
      </c>
      <c r="CS703" s="18">
        <v>3886</v>
      </c>
      <c r="CT703" s="18">
        <v>7807</v>
      </c>
      <c r="CU703" s="18">
        <v>62220</v>
      </c>
      <c r="CV703" s="18">
        <v>1706</v>
      </c>
      <c r="CW703" s="18">
        <v>6366</v>
      </c>
      <c r="CX703" s="18">
        <v>329</v>
      </c>
      <c r="CY703" s="18">
        <v>30872</v>
      </c>
      <c r="CZ703" s="18">
        <v>555</v>
      </c>
      <c r="DA703" s="18">
        <v>1487</v>
      </c>
      <c r="DB703" s="18">
        <v>10770</v>
      </c>
      <c r="DC703" s="18">
        <v>1430</v>
      </c>
      <c r="DD703" s="18">
        <v>898</v>
      </c>
      <c r="DE703" s="18">
        <v>5531</v>
      </c>
      <c r="DF703" s="18">
        <v>12554</v>
      </c>
      <c r="DG703" s="18">
        <v>950</v>
      </c>
      <c r="DH703" s="18">
        <v>5548</v>
      </c>
      <c r="DI703" s="18">
        <v>66393</v>
      </c>
      <c r="DJ703" s="18">
        <v>2473</v>
      </c>
      <c r="DK703" s="18">
        <v>13770</v>
      </c>
      <c r="DL703" s="18">
        <v>4026</v>
      </c>
      <c r="DM703" s="18">
        <v>13418</v>
      </c>
      <c r="DN703" s="18">
        <v>3154</v>
      </c>
      <c r="DO703" s="18">
        <v>956</v>
      </c>
      <c r="DP703" s="18">
        <v>76456</v>
      </c>
      <c r="DQ703" s="18">
        <v>1792</v>
      </c>
      <c r="DR703" s="18">
        <v>15573</v>
      </c>
      <c r="DS703" s="18">
        <v>45574</v>
      </c>
      <c r="DT703" s="18">
        <v>34299</v>
      </c>
      <c r="DU703" s="18">
        <v>3026</v>
      </c>
      <c r="DV703" s="18">
        <v>16294</v>
      </c>
      <c r="DW703" s="18">
        <v>9622</v>
      </c>
      <c r="DX703" s="18">
        <v>2914</v>
      </c>
      <c r="DY703" s="18">
        <v>1228</v>
      </c>
      <c r="DZ703" s="18">
        <v>181</v>
      </c>
      <c r="EA703" s="18">
        <v>21446</v>
      </c>
      <c r="EB703" s="18">
        <v>135269</v>
      </c>
      <c r="EC703" s="18">
        <v>4502</v>
      </c>
      <c r="ED703" s="18">
        <v>7620</v>
      </c>
      <c r="EE703" s="18">
        <v>16570</v>
      </c>
      <c r="EF703" s="18">
        <v>5100</v>
      </c>
      <c r="EG703" s="18">
        <v>2293</v>
      </c>
      <c r="EH703" s="18">
        <v>3088</v>
      </c>
      <c r="EI703" s="18">
        <v>4177</v>
      </c>
      <c r="EJ703" s="18">
        <v>8615</v>
      </c>
      <c r="EK703" s="18">
        <v>84</v>
      </c>
      <c r="EL703" s="18">
        <v>256883</v>
      </c>
      <c r="EM703" s="18">
        <v>4779</v>
      </c>
      <c r="EN703" s="18">
        <v>1734</v>
      </c>
      <c r="EO703" s="18">
        <v>8222</v>
      </c>
      <c r="EP703" s="18">
        <v>536</v>
      </c>
      <c r="EQ703" s="18">
        <v>61</v>
      </c>
      <c r="ER703" s="18">
        <v>7670</v>
      </c>
      <c r="ES703" s="18">
        <v>4235</v>
      </c>
      <c r="ET703" s="18">
        <v>2333</v>
      </c>
      <c r="EU703" s="18">
        <v>43221</v>
      </c>
      <c r="EV703" s="18">
        <v>3554</v>
      </c>
      <c r="EW703" s="18">
        <v>2594</v>
      </c>
      <c r="EX703" s="18">
        <v>1021</v>
      </c>
      <c r="EY703" s="18">
        <v>5859</v>
      </c>
      <c r="EZ703" s="18">
        <v>41472</v>
      </c>
      <c r="FA703" s="18">
        <v>16435</v>
      </c>
      <c r="FB703" s="18">
        <v>16626</v>
      </c>
      <c r="FC703" s="18">
        <v>11242</v>
      </c>
      <c r="FD703" s="18">
        <v>49234</v>
      </c>
      <c r="FE703" s="18">
        <v>2861</v>
      </c>
      <c r="FF703" s="18">
        <v>218035</v>
      </c>
      <c r="FG703" s="18">
        <v>14404</v>
      </c>
      <c r="FH703" s="18">
        <v>13082</v>
      </c>
      <c r="FI703" s="18">
        <v>49273</v>
      </c>
      <c r="FJ703" s="18">
        <v>8171</v>
      </c>
      <c r="FK703" s="18">
        <v>20930</v>
      </c>
      <c r="FL703" s="18">
        <v>26468</v>
      </c>
      <c r="FM703" s="18">
        <v>5067</v>
      </c>
      <c r="FN703" s="18">
        <v>6496</v>
      </c>
    </row>
    <row r="704" spans="1:170">
      <c r="A704" s="18">
        <v>1977</v>
      </c>
      <c r="B704" s="18">
        <v>14880</v>
      </c>
      <c r="C704" s="18">
        <v>6164</v>
      </c>
      <c r="D704" s="18">
        <v>2509</v>
      </c>
      <c r="E704" s="18">
        <v>684</v>
      </c>
      <c r="F704" s="18">
        <v>26984</v>
      </c>
      <c r="G704" s="18">
        <v>2955</v>
      </c>
      <c r="H704" s="18">
        <v>14074</v>
      </c>
      <c r="I704" s="18">
        <v>7568</v>
      </c>
      <c r="J704" s="18">
        <v>5887</v>
      </c>
      <c r="K704" s="18">
        <v>3834</v>
      </c>
      <c r="L704" s="18">
        <v>9822</v>
      </c>
      <c r="M704" s="18">
        <v>3168</v>
      </c>
      <c r="N704" s="18">
        <v>5891</v>
      </c>
      <c r="O704" s="18">
        <v>80314</v>
      </c>
      <c r="P704" s="18">
        <v>8797</v>
      </c>
      <c r="Q704" s="18">
        <v>297</v>
      </c>
      <c r="R704" s="18">
        <v>4086</v>
      </c>
      <c r="S704" s="18">
        <v>9457</v>
      </c>
      <c r="T704" s="18">
        <v>5080</v>
      </c>
      <c r="U704" s="18">
        <v>114373</v>
      </c>
      <c r="V704" s="18">
        <v>249</v>
      </c>
      <c r="W704" s="18">
        <v>781</v>
      </c>
      <c r="X704" s="18">
        <v>2168</v>
      </c>
      <c r="Y704" s="18">
        <v>23796</v>
      </c>
      <c r="Z704" s="18">
        <v>6316</v>
      </c>
      <c r="AA704" s="18">
        <v>10600</v>
      </c>
      <c r="AB704" s="18">
        <v>943455</v>
      </c>
      <c r="AC704" s="18">
        <v>7642</v>
      </c>
      <c r="AD704" s="18">
        <v>7962</v>
      </c>
      <c r="AE704" s="18">
        <v>26484</v>
      </c>
      <c r="AF704" s="18">
        <v>1540</v>
      </c>
      <c r="AG704" s="18">
        <v>25119</v>
      </c>
      <c r="AH704" s="18">
        <v>309</v>
      </c>
      <c r="AI704" s="18">
        <v>286</v>
      </c>
      <c r="AJ704" s="18">
        <v>2108</v>
      </c>
      <c r="AK704" s="18">
        <v>14990</v>
      </c>
      <c r="AL704" s="18">
        <v>9534</v>
      </c>
      <c r="AM704" s="18">
        <v>598</v>
      </c>
      <c r="AN704" s="18">
        <v>10162</v>
      </c>
      <c r="AO704" s="18">
        <v>78161</v>
      </c>
      <c r="AP704" s="18">
        <v>252</v>
      </c>
      <c r="AQ704" s="18">
        <v>74</v>
      </c>
      <c r="AR704" s="18">
        <v>5088</v>
      </c>
      <c r="AS704" s="18">
        <v>5303</v>
      </c>
      <c r="AT704" s="18">
        <v>17153</v>
      </c>
      <c r="AU704" s="18">
        <v>7279</v>
      </c>
      <c r="AV704" s="18">
        <v>38784</v>
      </c>
      <c r="AW704" s="18">
        <v>36439</v>
      </c>
      <c r="AX704" s="18">
        <v>1453</v>
      </c>
      <c r="AY704" s="18">
        <v>37130</v>
      </c>
      <c r="AZ704" s="18">
        <v>4739</v>
      </c>
      <c r="BA704" s="18">
        <v>54378</v>
      </c>
      <c r="BB704" s="18">
        <v>706</v>
      </c>
      <c r="BC704" s="18">
        <v>56179</v>
      </c>
      <c r="BD704" s="18">
        <v>4963</v>
      </c>
      <c r="BE704" s="18">
        <v>10538</v>
      </c>
      <c r="BF704" s="18">
        <v>4183</v>
      </c>
      <c r="BG704" s="18">
        <v>599</v>
      </c>
      <c r="BH704" s="18">
        <v>745</v>
      </c>
      <c r="BI704" s="18">
        <v>193</v>
      </c>
      <c r="BJ704" s="18">
        <v>9308</v>
      </c>
      <c r="BK704" s="18">
        <v>6197</v>
      </c>
      <c r="BL704" s="18">
        <v>4549</v>
      </c>
      <c r="BM704" s="18">
        <v>3056</v>
      </c>
      <c r="BN704" s="18">
        <v>4319</v>
      </c>
      <c r="BO704" s="18">
        <v>5167</v>
      </c>
      <c r="BP704" s="18">
        <v>10637</v>
      </c>
      <c r="BQ704" s="18">
        <v>137487</v>
      </c>
      <c r="BR704" s="18">
        <v>634000</v>
      </c>
      <c r="BS704" s="18">
        <v>3272</v>
      </c>
      <c r="BT704" s="18">
        <v>35350</v>
      </c>
      <c r="BU704" s="18">
        <v>11883</v>
      </c>
      <c r="BV704" s="18">
        <v>222</v>
      </c>
      <c r="BW704" s="18">
        <v>3496</v>
      </c>
      <c r="BX704" s="18">
        <v>56059</v>
      </c>
      <c r="BY704" s="18">
        <v>2157</v>
      </c>
      <c r="BZ704" s="18">
        <v>1938</v>
      </c>
      <c r="CA704" s="18">
        <v>113872</v>
      </c>
      <c r="CB704" s="18">
        <v>14455</v>
      </c>
      <c r="CC704" s="18">
        <v>14500</v>
      </c>
      <c r="CD704" s="18">
        <v>3432</v>
      </c>
      <c r="CE704" s="18">
        <v>6991</v>
      </c>
      <c r="CF704" s="18">
        <v>36436</v>
      </c>
      <c r="CG704" s="18">
        <v>1140</v>
      </c>
      <c r="CH704" s="18">
        <v>3208</v>
      </c>
      <c r="CI704" s="18">
        <v>2758</v>
      </c>
      <c r="CJ704" s="18">
        <v>1706</v>
      </c>
      <c r="CK704" s="18">
        <v>2719</v>
      </c>
      <c r="CL704" s="18">
        <v>117</v>
      </c>
      <c r="CM704" s="18">
        <v>14250</v>
      </c>
      <c r="CN704" s="18">
        <v>1255</v>
      </c>
      <c r="CO704" s="18">
        <v>3361</v>
      </c>
      <c r="CP704" s="18">
        <v>361</v>
      </c>
      <c r="CQ704" s="18">
        <v>2491</v>
      </c>
      <c r="CR704" s="18">
        <v>18397</v>
      </c>
      <c r="CS704" s="18">
        <v>3920</v>
      </c>
      <c r="CT704" s="18">
        <v>8012</v>
      </c>
      <c r="CU704" s="18">
        <v>63760</v>
      </c>
      <c r="CV704" s="18">
        <v>1728</v>
      </c>
      <c r="CW704" s="18">
        <v>6455</v>
      </c>
      <c r="CX704" s="18">
        <v>332</v>
      </c>
      <c r="CY704" s="18">
        <v>31408</v>
      </c>
      <c r="CZ704" s="18">
        <v>560</v>
      </c>
      <c r="DA704" s="18">
        <v>1528</v>
      </c>
      <c r="DB704" s="18">
        <v>11128</v>
      </c>
      <c r="DC704" s="18">
        <v>1456</v>
      </c>
      <c r="DD704" s="18">
        <v>913</v>
      </c>
      <c r="DE704" s="18">
        <v>5702</v>
      </c>
      <c r="DF704" s="18">
        <v>12845</v>
      </c>
      <c r="DG704" s="18">
        <v>977</v>
      </c>
      <c r="DH704" s="18">
        <v>5682</v>
      </c>
      <c r="DI704" s="18">
        <v>68421</v>
      </c>
      <c r="DJ704" s="18">
        <v>2554</v>
      </c>
      <c r="DK704" s="18">
        <v>13853</v>
      </c>
      <c r="DL704" s="18">
        <v>4043</v>
      </c>
      <c r="DM704" s="18">
        <v>13700</v>
      </c>
      <c r="DN704" s="18">
        <v>3165</v>
      </c>
      <c r="DO704" s="18">
        <v>1005</v>
      </c>
      <c r="DP704" s="18">
        <v>78153</v>
      </c>
      <c r="DQ704" s="18">
        <v>1842</v>
      </c>
      <c r="DR704" s="18">
        <v>15990</v>
      </c>
      <c r="DS704" s="18">
        <v>46851</v>
      </c>
      <c r="DT704" s="18">
        <v>34621</v>
      </c>
      <c r="DU704" s="18">
        <v>3081</v>
      </c>
      <c r="DV704" s="18">
        <v>16563</v>
      </c>
      <c r="DW704" s="18">
        <v>9663</v>
      </c>
      <c r="DX704" s="18">
        <v>2975</v>
      </c>
      <c r="DY704" s="18">
        <v>1261</v>
      </c>
      <c r="DZ704" s="18">
        <v>194</v>
      </c>
      <c r="EA704" s="18">
        <v>21659</v>
      </c>
      <c r="EB704" s="18">
        <v>136264</v>
      </c>
      <c r="EC704" s="18">
        <v>4657</v>
      </c>
      <c r="ED704" s="18">
        <v>8129</v>
      </c>
      <c r="EE704" s="18">
        <v>17105</v>
      </c>
      <c r="EF704" s="18">
        <v>5263</v>
      </c>
      <c r="EG704" s="18">
        <v>2325</v>
      </c>
      <c r="EH704" s="18">
        <v>3148</v>
      </c>
      <c r="EI704" s="18">
        <v>4285</v>
      </c>
      <c r="EJ704" s="18">
        <v>8686</v>
      </c>
      <c r="EK704" s="18">
        <v>87</v>
      </c>
      <c r="EL704" s="18">
        <v>259225</v>
      </c>
      <c r="EM704" s="18">
        <v>4828</v>
      </c>
      <c r="EN704" s="18">
        <v>1747</v>
      </c>
      <c r="EO704" s="18">
        <v>8252</v>
      </c>
      <c r="EP704" s="18">
        <v>551</v>
      </c>
      <c r="EQ704" s="18">
        <v>62</v>
      </c>
      <c r="ER704" s="18">
        <v>7933</v>
      </c>
      <c r="ES704" s="18">
        <v>4328</v>
      </c>
      <c r="ET704" s="18">
        <v>2402</v>
      </c>
      <c r="EU704" s="18">
        <v>44148</v>
      </c>
      <c r="EV704" s="18">
        <v>3659</v>
      </c>
      <c r="EW704" s="18">
        <v>2664</v>
      </c>
      <c r="EX704" s="18">
        <v>1039</v>
      </c>
      <c r="EY704" s="18">
        <v>6005</v>
      </c>
      <c r="EZ704" s="18">
        <v>42377</v>
      </c>
      <c r="FA704" s="18">
        <v>16753</v>
      </c>
      <c r="FB704" s="18">
        <v>17130</v>
      </c>
      <c r="FC704" s="18">
        <v>11541</v>
      </c>
      <c r="FD704" s="18">
        <v>49454</v>
      </c>
      <c r="FE704" s="18">
        <v>2879</v>
      </c>
      <c r="FF704" s="18">
        <v>220239</v>
      </c>
      <c r="FG704" s="18">
        <v>14809</v>
      </c>
      <c r="FH704" s="18">
        <v>13504</v>
      </c>
      <c r="FI704" s="18">
        <v>50534</v>
      </c>
      <c r="FJ704" s="18">
        <v>8404</v>
      </c>
      <c r="FK704" s="18">
        <v>21126</v>
      </c>
      <c r="FL704" s="18">
        <v>27130</v>
      </c>
      <c r="FM704" s="18">
        <v>5217</v>
      </c>
      <c r="FN704" s="18">
        <v>6642</v>
      </c>
    </row>
    <row r="705" spans="1:170">
      <c r="A705" s="18">
        <v>1978</v>
      </c>
      <c r="B705" s="18">
        <v>15269</v>
      </c>
      <c r="C705" s="18">
        <v>6287</v>
      </c>
      <c r="D705" s="18">
        <v>2563</v>
      </c>
      <c r="E705" s="18">
        <v>779</v>
      </c>
      <c r="F705" s="18">
        <v>27440</v>
      </c>
      <c r="G705" s="18">
        <v>3014</v>
      </c>
      <c r="H705" s="18">
        <v>14249</v>
      </c>
      <c r="I705" s="18">
        <v>7562</v>
      </c>
      <c r="J705" s="18">
        <v>5986</v>
      </c>
      <c r="K705" s="18">
        <v>3930</v>
      </c>
      <c r="L705" s="18">
        <v>9830</v>
      </c>
      <c r="M705" s="18">
        <v>3260</v>
      </c>
      <c r="N705" s="18">
        <v>6026</v>
      </c>
      <c r="O705" s="18">
        <v>82813</v>
      </c>
      <c r="P705" s="18">
        <v>8803</v>
      </c>
      <c r="Q705" s="18">
        <v>323</v>
      </c>
      <c r="R705" s="18">
        <v>4135</v>
      </c>
      <c r="S705" s="18">
        <v>9520</v>
      </c>
      <c r="T705" s="18">
        <v>5205</v>
      </c>
      <c r="U705" s="18">
        <v>117207</v>
      </c>
      <c r="V705" s="18">
        <v>250</v>
      </c>
      <c r="W705" s="18">
        <v>822</v>
      </c>
      <c r="X705" s="18">
        <v>2225</v>
      </c>
      <c r="Y705" s="18">
        <v>24036</v>
      </c>
      <c r="Z705" s="18">
        <v>6333</v>
      </c>
      <c r="AA705" s="18">
        <v>10760</v>
      </c>
      <c r="AB705" s="18">
        <v>956165</v>
      </c>
      <c r="AC705" s="18">
        <v>7954</v>
      </c>
      <c r="AD705" s="18">
        <v>8213</v>
      </c>
      <c r="AE705" s="18">
        <v>27317</v>
      </c>
      <c r="AF705" s="18">
        <v>1584</v>
      </c>
      <c r="AG705" s="18">
        <v>25575</v>
      </c>
      <c r="AH705" s="18">
        <v>319</v>
      </c>
      <c r="AI705" s="18">
        <v>289</v>
      </c>
      <c r="AJ705" s="18">
        <v>2192</v>
      </c>
      <c r="AK705" s="18">
        <v>15089</v>
      </c>
      <c r="AL705" s="18">
        <v>9630</v>
      </c>
      <c r="AM705" s="18">
        <v>601</v>
      </c>
      <c r="AN705" s="18">
        <v>10213</v>
      </c>
      <c r="AO705" s="18">
        <v>78066</v>
      </c>
      <c r="AP705" s="18">
        <v>275</v>
      </c>
      <c r="AQ705" s="18">
        <v>74</v>
      </c>
      <c r="AR705" s="18">
        <v>5104</v>
      </c>
      <c r="AS705" s="18">
        <v>5431</v>
      </c>
      <c r="AT705" s="18">
        <v>17686</v>
      </c>
      <c r="AU705" s="18">
        <v>7489</v>
      </c>
      <c r="AV705" s="18">
        <v>40020</v>
      </c>
      <c r="AW705" s="18">
        <v>36861</v>
      </c>
      <c r="AX705" s="18">
        <v>1464</v>
      </c>
      <c r="AY705" s="18">
        <v>37754</v>
      </c>
      <c r="AZ705" s="18">
        <v>4753</v>
      </c>
      <c r="BA705" s="18">
        <v>54602</v>
      </c>
      <c r="BB705" s="18">
        <v>726</v>
      </c>
      <c r="BC705" s="18">
        <v>56167</v>
      </c>
      <c r="BD705" s="18">
        <v>4991</v>
      </c>
      <c r="BE705" s="18">
        <v>10721</v>
      </c>
      <c r="BF705" s="18">
        <v>4269</v>
      </c>
      <c r="BG705" s="18">
        <v>616</v>
      </c>
      <c r="BH705" s="18">
        <v>758</v>
      </c>
      <c r="BI705" s="18">
        <v>195</v>
      </c>
      <c r="BJ705" s="18">
        <v>9430</v>
      </c>
      <c r="BK705" s="18">
        <v>6346</v>
      </c>
      <c r="BL705" s="18">
        <v>4699</v>
      </c>
      <c r="BM705" s="18">
        <v>3168</v>
      </c>
      <c r="BN705" s="18">
        <v>4349</v>
      </c>
      <c r="BO705" s="18">
        <v>5270</v>
      </c>
      <c r="BP705" s="18">
        <v>10673</v>
      </c>
      <c r="BQ705" s="18">
        <v>140739</v>
      </c>
      <c r="BR705" s="18">
        <v>648000</v>
      </c>
      <c r="BS705" s="18">
        <v>3314</v>
      </c>
      <c r="BT705" s="18">
        <v>36510</v>
      </c>
      <c r="BU705" s="18">
        <v>12317</v>
      </c>
      <c r="BV705" s="18">
        <v>224</v>
      </c>
      <c r="BW705" s="18">
        <v>3570</v>
      </c>
      <c r="BX705" s="18">
        <v>56240</v>
      </c>
      <c r="BY705" s="18">
        <v>2179</v>
      </c>
      <c r="BZ705" s="18">
        <v>2007</v>
      </c>
      <c r="CA705" s="18">
        <v>114913</v>
      </c>
      <c r="CB705" s="18">
        <v>14624</v>
      </c>
      <c r="CC705" s="18">
        <v>15080</v>
      </c>
      <c r="CD705" s="18">
        <v>3496</v>
      </c>
      <c r="CE705" s="18">
        <v>6767</v>
      </c>
      <c r="CF705" s="18">
        <v>37019</v>
      </c>
      <c r="CG705" s="18">
        <v>1214</v>
      </c>
      <c r="CH705" s="18">
        <v>3248</v>
      </c>
      <c r="CI705" s="18">
        <v>2800</v>
      </c>
      <c r="CJ705" s="18">
        <v>1754</v>
      </c>
      <c r="CK705" s="18">
        <v>2793</v>
      </c>
      <c r="CL705" s="18">
        <v>119</v>
      </c>
      <c r="CM705" s="18">
        <v>14511</v>
      </c>
      <c r="CN705" s="18">
        <v>1289</v>
      </c>
      <c r="CO705" s="18">
        <v>3387</v>
      </c>
      <c r="CP705" s="18">
        <v>362</v>
      </c>
      <c r="CQ705" s="18">
        <v>2505</v>
      </c>
      <c r="CR705" s="18">
        <v>18758</v>
      </c>
      <c r="CS705" s="18">
        <v>3947</v>
      </c>
      <c r="CT705" s="18">
        <v>8224</v>
      </c>
      <c r="CU705" s="18">
        <v>65296</v>
      </c>
      <c r="CV705" s="18">
        <v>1747</v>
      </c>
      <c r="CW705" s="18">
        <v>6550</v>
      </c>
      <c r="CX705" s="18">
        <v>340</v>
      </c>
      <c r="CY705" s="18">
        <v>31863</v>
      </c>
      <c r="CZ705" s="18">
        <v>566</v>
      </c>
      <c r="DA705" s="18">
        <v>1572</v>
      </c>
      <c r="DB705" s="18">
        <v>11466</v>
      </c>
      <c r="DC705" s="18">
        <v>1484</v>
      </c>
      <c r="DD705" s="18">
        <v>929</v>
      </c>
      <c r="DE705" s="18">
        <v>5880</v>
      </c>
      <c r="DF705" s="18">
        <v>13139</v>
      </c>
      <c r="DG705" s="18">
        <v>998</v>
      </c>
      <c r="DH705" s="18">
        <v>5816</v>
      </c>
      <c r="DI705" s="18">
        <v>70483</v>
      </c>
      <c r="DJ705" s="18">
        <v>2608</v>
      </c>
      <c r="DK705" s="18">
        <v>13937</v>
      </c>
      <c r="DL705" s="18">
        <v>4059</v>
      </c>
      <c r="DM705" s="18">
        <v>13994</v>
      </c>
      <c r="DN705" s="18">
        <v>3166</v>
      </c>
      <c r="DO705" s="18">
        <v>1059</v>
      </c>
      <c r="DP705" s="18">
        <v>80051</v>
      </c>
      <c r="DQ705" s="18">
        <v>1875</v>
      </c>
      <c r="DR705" s="18">
        <v>16414</v>
      </c>
      <c r="DS705" s="18">
        <v>48172</v>
      </c>
      <c r="DT705" s="18">
        <v>34929</v>
      </c>
      <c r="DU705" s="18">
        <v>3118</v>
      </c>
      <c r="DV705" s="18">
        <v>16830</v>
      </c>
      <c r="DW705" s="18">
        <v>9699</v>
      </c>
      <c r="DX705" s="18">
        <v>3037</v>
      </c>
      <c r="DY705" s="18">
        <v>1296</v>
      </c>
      <c r="DZ705" s="18">
        <v>207</v>
      </c>
      <c r="EA705" s="18">
        <v>21832</v>
      </c>
      <c r="EB705" s="18">
        <v>137246</v>
      </c>
      <c r="EC705" s="18">
        <v>4819</v>
      </c>
      <c r="ED705" s="18">
        <v>8709</v>
      </c>
      <c r="EE705" s="18">
        <v>17712</v>
      </c>
      <c r="EF705" s="18">
        <v>5431</v>
      </c>
      <c r="EG705" s="18">
        <v>2354</v>
      </c>
      <c r="EH705" s="18">
        <v>3208</v>
      </c>
      <c r="EI705" s="18">
        <v>4399</v>
      </c>
      <c r="EJ705" s="18">
        <v>8753</v>
      </c>
      <c r="EK705" s="18">
        <v>89</v>
      </c>
      <c r="EL705" s="18">
        <v>261525</v>
      </c>
      <c r="EM705" s="18">
        <v>4876</v>
      </c>
      <c r="EN705" s="18">
        <v>1759</v>
      </c>
      <c r="EO705" s="18">
        <v>8276</v>
      </c>
      <c r="EP705" s="18">
        <v>568</v>
      </c>
      <c r="EQ705" s="18">
        <v>62</v>
      </c>
      <c r="ER705" s="18">
        <v>8203</v>
      </c>
      <c r="ES705" s="18">
        <v>4424</v>
      </c>
      <c r="ET705" s="18">
        <v>2472</v>
      </c>
      <c r="EU705" s="18">
        <v>45057</v>
      </c>
      <c r="EV705" s="18">
        <v>3761</v>
      </c>
      <c r="EW705" s="18">
        <v>2734</v>
      </c>
      <c r="EX705" s="18">
        <v>1056</v>
      </c>
      <c r="EY705" s="18">
        <v>6136</v>
      </c>
      <c r="EZ705" s="18">
        <v>43275</v>
      </c>
      <c r="FA705" s="18">
        <v>17090</v>
      </c>
      <c r="FB705" s="18">
        <v>17647</v>
      </c>
      <c r="FC705" s="18">
        <v>11850</v>
      </c>
      <c r="FD705" s="18">
        <v>49643</v>
      </c>
      <c r="FE705" s="18">
        <v>2897</v>
      </c>
      <c r="FF705" s="18">
        <v>222585</v>
      </c>
      <c r="FG705" s="18">
        <v>15207</v>
      </c>
      <c r="FH705" s="18">
        <v>13931</v>
      </c>
      <c r="FI705" s="18">
        <v>51663</v>
      </c>
      <c r="FJ705" s="18">
        <v>8641</v>
      </c>
      <c r="FK705" s="18">
        <v>21309</v>
      </c>
      <c r="FL705" s="18">
        <v>27809</v>
      </c>
      <c r="FM705" s="18">
        <v>5371</v>
      </c>
      <c r="FN705" s="18">
        <v>6767</v>
      </c>
    </row>
    <row r="706" spans="1:170">
      <c r="A706" s="18">
        <v>1979</v>
      </c>
      <c r="B706" s="18">
        <v>15556</v>
      </c>
      <c r="C706" s="18">
        <v>6453</v>
      </c>
      <c r="D706" s="18">
        <v>2618</v>
      </c>
      <c r="E706" s="18">
        <v>884</v>
      </c>
      <c r="F706" s="18">
        <v>27902</v>
      </c>
      <c r="G706" s="18">
        <v>3067</v>
      </c>
      <c r="H706" s="18">
        <v>14422</v>
      </c>
      <c r="I706" s="18">
        <v>7549</v>
      </c>
      <c r="J706" s="18">
        <v>6082</v>
      </c>
      <c r="K706" s="18">
        <v>4120</v>
      </c>
      <c r="L706" s="18">
        <v>9837</v>
      </c>
      <c r="M706" s="18">
        <v>3355</v>
      </c>
      <c r="N706" s="18">
        <v>6168</v>
      </c>
      <c r="O706" s="18">
        <v>85361</v>
      </c>
      <c r="P706" s="18">
        <v>8812</v>
      </c>
      <c r="Q706" s="18">
        <v>336</v>
      </c>
      <c r="R706" s="18">
        <v>4181</v>
      </c>
      <c r="S706" s="18">
        <v>9582</v>
      </c>
      <c r="T706" s="18">
        <v>5327</v>
      </c>
      <c r="U706" s="18">
        <v>120101</v>
      </c>
      <c r="V706" s="18">
        <v>251</v>
      </c>
      <c r="W706" s="18">
        <v>863</v>
      </c>
      <c r="X706" s="18">
        <v>2285</v>
      </c>
      <c r="Y706" s="18">
        <v>24277</v>
      </c>
      <c r="Z706" s="18">
        <v>6351</v>
      </c>
      <c r="AA706" s="18">
        <v>10923</v>
      </c>
      <c r="AB706" s="18">
        <v>969005</v>
      </c>
      <c r="AC706" s="18">
        <v>8271</v>
      </c>
      <c r="AD706" s="18">
        <v>8462</v>
      </c>
      <c r="AE706" s="18">
        <v>28204</v>
      </c>
      <c r="AF706" s="18">
        <v>1629</v>
      </c>
      <c r="AG706" s="18">
        <v>26072</v>
      </c>
      <c r="AH706" s="18">
        <v>329</v>
      </c>
      <c r="AI706" s="18">
        <v>293</v>
      </c>
      <c r="AJ706" s="18">
        <v>2260</v>
      </c>
      <c r="AK706" s="18">
        <v>15182</v>
      </c>
      <c r="AL706" s="18">
        <v>9705</v>
      </c>
      <c r="AM706" s="18">
        <v>605</v>
      </c>
      <c r="AN706" s="18">
        <v>10260</v>
      </c>
      <c r="AO706" s="18">
        <v>78081</v>
      </c>
      <c r="AP706" s="18">
        <v>299</v>
      </c>
      <c r="AQ706" s="18">
        <v>74</v>
      </c>
      <c r="AR706" s="18">
        <v>5117</v>
      </c>
      <c r="AS706" s="18">
        <v>5562</v>
      </c>
      <c r="AT706" s="18">
        <v>18230</v>
      </c>
      <c r="AU706" s="18">
        <v>7704</v>
      </c>
      <c r="AV706" s="18">
        <v>41258</v>
      </c>
      <c r="AW706" s="18">
        <v>37200</v>
      </c>
      <c r="AX706" s="18">
        <v>1472</v>
      </c>
      <c r="AY706" s="18">
        <v>38221</v>
      </c>
      <c r="AZ706" s="18">
        <v>4765</v>
      </c>
      <c r="BA706" s="18">
        <v>54836</v>
      </c>
      <c r="BB706" s="18">
        <v>723</v>
      </c>
      <c r="BC706" s="18">
        <v>56228</v>
      </c>
      <c r="BD706" s="18">
        <v>5019</v>
      </c>
      <c r="BE706" s="18">
        <v>10879</v>
      </c>
      <c r="BF706" s="18">
        <v>4357</v>
      </c>
      <c r="BG706" s="18">
        <v>634</v>
      </c>
      <c r="BH706" s="18">
        <v>771</v>
      </c>
      <c r="BI706" s="18">
        <v>221</v>
      </c>
      <c r="BJ706" s="18">
        <v>9548</v>
      </c>
      <c r="BK706" s="18">
        <v>6496</v>
      </c>
      <c r="BL706" s="18">
        <v>4840</v>
      </c>
      <c r="BM706" s="18">
        <v>3279</v>
      </c>
      <c r="BN706" s="18">
        <v>4380</v>
      </c>
      <c r="BO706" s="18">
        <v>5375</v>
      </c>
      <c r="BP706" s="18">
        <v>10698</v>
      </c>
      <c r="BQ706" s="18">
        <v>144073</v>
      </c>
      <c r="BR706" s="18">
        <v>664000</v>
      </c>
      <c r="BS706" s="18">
        <v>3368</v>
      </c>
      <c r="BT706" s="18">
        <v>37839</v>
      </c>
      <c r="BU706" s="18">
        <v>12768</v>
      </c>
      <c r="BV706" s="18">
        <v>226</v>
      </c>
      <c r="BW706" s="18">
        <v>3653</v>
      </c>
      <c r="BX706" s="18">
        <v>56368</v>
      </c>
      <c r="BY706" s="18">
        <v>2207</v>
      </c>
      <c r="BZ706" s="18">
        <v>2077</v>
      </c>
      <c r="CA706" s="18">
        <v>115890</v>
      </c>
      <c r="CB706" s="18">
        <v>14804</v>
      </c>
      <c r="CC706" s="18">
        <v>15690</v>
      </c>
      <c r="CD706" s="18">
        <v>3559</v>
      </c>
      <c r="CE706" s="18">
        <v>6734</v>
      </c>
      <c r="CF706" s="18">
        <v>37534</v>
      </c>
      <c r="CG706" s="18">
        <v>1292</v>
      </c>
      <c r="CH706" s="18">
        <v>3268</v>
      </c>
      <c r="CI706" s="18">
        <v>2849</v>
      </c>
      <c r="CJ706" s="18">
        <v>1804</v>
      </c>
      <c r="CK706" s="18">
        <v>2925</v>
      </c>
      <c r="CL706" s="18">
        <v>120</v>
      </c>
      <c r="CM706" s="18">
        <v>14797</v>
      </c>
      <c r="CN706" s="18">
        <v>1323</v>
      </c>
      <c r="CO706" s="18">
        <v>3411</v>
      </c>
      <c r="CP706" s="18">
        <v>363</v>
      </c>
      <c r="CQ706" s="18">
        <v>2514</v>
      </c>
      <c r="CR706" s="18">
        <v>19126</v>
      </c>
      <c r="CS706" s="18">
        <v>3970</v>
      </c>
      <c r="CT706" s="18">
        <v>8453</v>
      </c>
      <c r="CU706" s="18">
        <v>66826</v>
      </c>
      <c r="CV706" s="18">
        <v>1768</v>
      </c>
      <c r="CW706" s="18">
        <v>6651</v>
      </c>
      <c r="CX706" s="18">
        <v>347</v>
      </c>
      <c r="CY706" s="18">
        <v>32405</v>
      </c>
      <c r="CZ706" s="18">
        <v>571</v>
      </c>
      <c r="DA706" s="18">
        <v>1617</v>
      </c>
      <c r="DB706" s="18">
        <v>11828</v>
      </c>
      <c r="DC706" s="18">
        <v>1514</v>
      </c>
      <c r="DD706" s="18">
        <v>947</v>
      </c>
      <c r="DE706" s="18">
        <v>6066</v>
      </c>
      <c r="DF706" s="18">
        <v>13444</v>
      </c>
      <c r="DG706" s="18">
        <v>1028</v>
      </c>
      <c r="DH706" s="18">
        <v>5952</v>
      </c>
      <c r="DI706" s="18">
        <v>72588</v>
      </c>
      <c r="DJ706" s="18">
        <v>2687</v>
      </c>
      <c r="DK706" s="18">
        <v>14030</v>
      </c>
      <c r="DL706" s="18">
        <v>4073</v>
      </c>
      <c r="DM706" s="18">
        <v>14298</v>
      </c>
      <c r="DN706" s="18">
        <v>3165</v>
      </c>
      <c r="DO706" s="18">
        <v>1116</v>
      </c>
      <c r="DP706" s="18">
        <v>82374</v>
      </c>
      <c r="DQ706" s="18">
        <v>1918</v>
      </c>
      <c r="DR706" s="18">
        <v>16849</v>
      </c>
      <c r="DS706" s="18">
        <v>49537</v>
      </c>
      <c r="DT706" s="18">
        <v>35257</v>
      </c>
      <c r="DU706" s="18">
        <v>3168</v>
      </c>
      <c r="DV706" s="18">
        <v>17104</v>
      </c>
      <c r="DW706" s="18">
        <v>9725</v>
      </c>
      <c r="DX706" s="18">
        <v>3102</v>
      </c>
      <c r="DY706" s="18">
        <v>1329</v>
      </c>
      <c r="DZ706" s="18">
        <v>221</v>
      </c>
      <c r="EA706" s="18">
        <v>22001</v>
      </c>
      <c r="EB706" s="18">
        <v>138164</v>
      </c>
      <c r="EC706" s="18">
        <v>4975</v>
      </c>
      <c r="ED706" s="18">
        <v>9346</v>
      </c>
      <c r="EE706" s="18">
        <v>18387</v>
      </c>
      <c r="EF706" s="18">
        <v>5606</v>
      </c>
      <c r="EG706" s="18">
        <v>2384</v>
      </c>
      <c r="EH706" s="18">
        <v>3271</v>
      </c>
      <c r="EI706" s="18">
        <v>4512</v>
      </c>
      <c r="EJ706" s="18">
        <v>8817</v>
      </c>
      <c r="EK706" s="18">
        <v>92</v>
      </c>
      <c r="EL706" s="18">
        <v>263751</v>
      </c>
      <c r="EM706" s="18">
        <v>4923</v>
      </c>
      <c r="EN706" s="18">
        <v>1773</v>
      </c>
      <c r="EO706" s="18">
        <v>8294</v>
      </c>
      <c r="EP706" s="18">
        <v>588</v>
      </c>
      <c r="EQ706" s="18">
        <v>63</v>
      </c>
      <c r="ER706" s="18">
        <v>8484</v>
      </c>
      <c r="ES706" s="18">
        <v>4524</v>
      </c>
      <c r="ET706" s="18">
        <v>2547</v>
      </c>
      <c r="EU706" s="18">
        <v>46004</v>
      </c>
      <c r="EV706" s="18">
        <v>3863</v>
      </c>
      <c r="EW706" s="18">
        <v>2804</v>
      </c>
      <c r="EX706" s="18">
        <v>1073</v>
      </c>
      <c r="EY706" s="18">
        <v>6280</v>
      </c>
      <c r="EZ706" s="18">
        <v>44165</v>
      </c>
      <c r="FA706" s="18">
        <v>17448</v>
      </c>
      <c r="FB706" s="18">
        <v>18145</v>
      </c>
      <c r="FC706" s="18">
        <v>12138</v>
      </c>
      <c r="FD706" s="18">
        <v>49835</v>
      </c>
      <c r="FE706" s="18">
        <v>2914</v>
      </c>
      <c r="FF706" s="18">
        <v>225055</v>
      </c>
      <c r="FG706" s="18">
        <v>15605</v>
      </c>
      <c r="FH706" s="18">
        <v>14355</v>
      </c>
      <c r="FI706" s="18">
        <v>52668</v>
      </c>
      <c r="FJ706" s="18">
        <v>8883</v>
      </c>
      <c r="FK706" s="18">
        <v>21490</v>
      </c>
      <c r="FL706" s="18">
        <v>28506</v>
      </c>
      <c r="FM706" s="18">
        <v>5532</v>
      </c>
      <c r="FN706" s="18">
        <v>6887</v>
      </c>
    </row>
    <row r="707" spans="1:170">
      <c r="A707" s="18">
        <v>1980</v>
      </c>
      <c r="B707" s="18">
        <v>15044</v>
      </c>
      <c r="C707" s="18">
        <v>6743</v>
      </c>
      <c r="D707" s="18">
        <v>2671</v>
      </c>
      <c r="E707" s="18">
        <v>1000</v>
      </c>
      <c r="F707" s="18">
        <v>28370</v>
      </c>
      <c r="G707" s="18">
        <v>3115</v>
      </c>
      <c r="H707" s="18">
        <v>14616</v>
      </c>
      <c r="I707" s="18">
        <v>7549</v>
      </c>
      <c r="J707" s="18">
        <v>6173</v>
      </c>
      <c r="K707" s="18">
        <v>4298</v>
      </c>
      <c r="L707" s="18">
        <v>9847</v>
      </c>
      <c r="M707" s="18">
        <v>3458</v>
      </c>
      <c r="N707" s="18">
        <v>6318</v>
      </c>
      <c r="O707" s="18">
        <v>87937</v>
      </c>
      <c r="P707" s="18">
        <v>8844</v>
      </c>
      <c r="Q707" s="18">
        <v>348</v>
      </c>
      <c r="R707" s="18">
        <v>4092</v>
      </c>
      <c r="S707" s="18">
        <v>9644</v>
      </c>
      <c r="T707" s="18">
        <v>5441</v>
      </c>
      <c r="U707" s="18">
        <v>123020</v>
      </c>
      <c r="V707" s="18">
        <v>252</v>
      </c>
      <c r="W707" s="18">
        <v>900</v>
      </c>
      <c r="X707" s="18">
        <v>2349</v>
      </c>
      <c r="Y707" s="18">
        <v>24593</v>
      </c>
      <c r="Z707" s="18">
        <v>6385</v>
      </c>
      <c r="AA707" s="18">
        <v>11094</v>
      </c>
      <c r="AB707" s="18">
        <v>981235</v>
      </c>
      <c r="AC707" s="18">
        <v>8593</v>
      </c>
      <c r="AD707" s="18">
        <v>8762</v>
      </c>
      <c r="AE707" s="18">
        <v>29013</v>
      </c>
      <c r="AF707" s="18">
        <v>1675</v>
      </c>
      <c r="AG707" s="18">
        <v>26631</v>
      </c>
      <c r="AH707" s="18">
        <v>340</v>
      </c>
      <c r="AI707" s="18">
        <v>296</v>
      </c>
      <c r="AJ707" s="18">
        <v>2299</v>
      </c>
      <c r="AK707" s="18">
        <v>15255</v>
      </c>
      <c r="AL707" s="18">
        <v>9648</v>
      </c>
      <c r="AM707" s="18">
        <v>611</v>
      </c>
      <c r="AN707" s="18">
        <v>10289</v>
      </c>
      <c r="AO707" s="18">
        <v>78298</v>
      </c>
      <c r="AP707" s="18">
        <v>327</v>
      </c>
      <c r="AQ707" s="18">
        <v>74</v>
      </c>
      <c r="AR707" s="18">
        <v>5123</v>
      </c>
      <c r="AS707" s="18">
        <v>5697</v>
      </c>
      <c r="AT707" s="18">
        <v>18806</v>
      </c>
      <c r="AU707" s="18">
        <v>7920</v>
      </c>
      <c r="AV707" s="18">
        <v>42634</v>
      </c>
      <c r="AW707" s="18">
        <v>37488</v>
      </c>
      <c r="AX707" s="18">
        <v>1482</v>
      </c>
      <c r="AY707" s="18">
        <v>38605</v>
      </c>
      <c r="AZ707" s="18">
        <v>4780</v>
      </c>
      <c r="BA707" s="18">
        <v>55110</v>
      </c>
      <c r="BB707" s="18">
        <v>714</v>
      </c>
      <c r="BC707" s="18">
        <v>56314</v>
      </c>
      <c r="BD707" s="18">
        <v>5046</v>
      </c>
      <c r="BE707" s="18">
        <v>11017</v>
      </c>
      <c r="BF707" s="18">
        <v>4447</v>
      </c>
      <c r="BG707" s="18">
        <v>652</v>
      </c>
      <c r="BH707" s="18">
        <v>789</v>
      </c>
      <c r="BI707" s="18">
        <v>256</v>
      </c>
      <c r="BJ707" s="18">
        <v>9643</v>
      </c>
      <c r="BK707" s="18">
        <v>6650</v>
      </c>
      <c r="BL707" s="18">
        <v>4961</v>
      </c>
      <c r="BM707" s="18">
        <v>3402</v>
      </c>
      <c r="BN707" s="18">
        <v>4383</v>
      </c>
      <c r="BO707" s="18">
        <v>5483</v>
      </c>
      <c r="BP707" s="18">
        <v>10711</v>
      </c>
      <c r="BQ707" s="18">
        <v>147490</v>
      </c>
      <c r="BR707" s="18">
        <v>679000</v>
      </c>
      <c r="BS707" s="18">
        <v>3401</v>
      </c>
      <c r="BT707" s="18">
        <v>39422</v>
      </c>
      <c r="BU707" s="18">
        <v>13233</v>
      </c>
      <c r="BV707" s="18">
        <v>228</v>
      </c>
      <c r="BW707" s="18">
        <v>3737</v>
      </c>
      <c r="BX707" s="18">
        <v>56451</v>
      </c>
      <c r="BY707" s="18">
        <v>2229</v>
      </c>
      <c r="BZ707" s="18">
        <v>2163</v>
      </c>
      <c r="CA707" s="18">
        <v>116807</v>
      </c>
      <c r="CB707" s="18">
        <v>14967</v>
      </c>
      <c r="CC707" s="18">
        <v>16331</v>
      </c>
      <c r="CD707" s="18">
        <v>3623</v>
      </c>
      <c r="CE707" s="18">
        <v>6888</v>
      </c>
      <c r="CF707" s="18">
        <v>38124</v>
      </c>
      <c r="CG707" s="18">
        <v>1370</v>
      </c>
      <c r="CH707" s="18">
        <v>3293</v>
      </c>
      <c r="CI707" s="18">
        <v>2901</v>
      </c>
      <c r="CJ707" s="18">
        <v>1858</v>
      </c>
      <c r="CK707" s="18">
        <v>3060</v>
      </c>
      <c r="CL707" s="18">
        <v>122</v>
      </c>
      <c r="CM707" s="18">
        <v>15056</v>
      </c>
      <c r="CN707" s="18">
        <v>1359</v>
      </c>
      <c r="CO707" s="18">
        <v>3435</v>
      </c>
      <c r="CP707" s="18">
        <v>364</v>
      </c>
      <c r="CQ707" s="18">
        <v>2525</v>
      </c>
      <c r="CR707" s="18">
        <v>19487</v>
      </c>
      <c r="CS707" s="18">
        <v>3996</v>
      </c>
      <c r="CT707" s="18">
        <v>8691</v>
      </c>
      <c r="CU707" s="18">
        <v>68347</v>
      </c>
      <c r="CV707" s="18">
        <v>1792</v>
      </c>
      <c r="CW707" s="18">
        <v>6758</v>
      </c>
      <c r="CX707" s="18">
        <v>364</v>
      </c>
      <c r="CY707" s="18">
        <v>33061</v>
      </c>
      <c r="CZ707" s="18">
        <v>560</v>
      </c>
      <c r="DA707" s="18">
        <v>1655</v>
      </c>
      <c r="DB707" s="18">
        <v>12103</v>
      </c>
      <c r="DC707" s="18">
        <v>1545</v>
      </c>
      <c r="DD707" s="18">
        <v>964</v>
      </c>
      <c r="DE707" s="18">
        <v>6259</v>
      </c>
      <c r="DF707" s="18">
        <v>13764</v>
      </c>
      <c r="DG707" s="18">
        <v>1058</v>
      </c>
      <c r="DH707" s="18">
        <v>6093</v>
      </c>
      <c r="DI707" s="18">
        <v>74821</v>
      </c>
      <c r="DJ707" s="18">
        <v>2803</v>
      </c>
      <c r="DK707" s="18">
        <v>14144</v>
      </c>
      <c r="DL707" s="18">
        <v>4086</v>
      </c>
      <c r="DM707" s="18">
        <v>14613</v>
      </c>
      <c r="DN707" s="18">
        <v>3170</v>
      </c>
      <c r="DO707" s="18">
        <v>1175</v>
      </c>
      <c r="DP707" s="18">
        <v>85219</v>
      </c>
      <c r="DQ707" s="18">
        <v>1960</v>
      </c>
      <c r="DR707" s="18">
        <v>17295</v>
      </c>
      <c r="DS707" s="18">
        <v>50940</v>
      </c>
      <c r="DT707" s="18">
        <v>35578</v>
      </c>
      <c r="DU707" s="18">
        <v>3210</v>
      </c>
      <c r="DV707" s="18">
        <v>17390</v>
      </c>
      <c r="DW707" s="18">
        <v>9778</v>
      </c>
      <c r="DX707" s="18">
        <v>3172</v>
      </c>
      <c r="DY707" s="18">
        <v>1360</v>
      </c>
      <c r="DZ707" s="18">
        <v>237</v>
      </c>
      <c r="EA707" s="18">
        <v>22130</v>
      </c>
      <c r="EB707" s="18">
        <v>139039</v>
      </c>
      <c r="EC707" s="18">
        <v>5138</v>
      </c>
      <c r="ED707" s="18">
        <v>9999</v>
      </c>
      <c r="EE707" s="18">
        <v>19064</v>
      </c>
      <c r="EF707" s="18">
        <v>5787</v>
      </c>
      <c r="EG707" s="18">
        <v>2414</v>
      </c>
      <c r="EH707" s="18">
        <v>3335</v>
      </c>
      <c r="EI707" s="18">
        <v>4570</v>
      </c>
      <c r="EJ707" s="18">
        <v>8955</v>
      </c>
      <c r="EK707" s="18">
        <v>94</v>
      </c>
      <c r="EL707" s="18">
        <v>265926</v>
      </c>
      <c r="EM707" s="18">
        <v>4966</v>
      </c>
      <c r="EN707" s="18">
        <v>1833</v>
      </c>
      <c r="EO707" s="18">
        <v>8310</v>
      </c>
      <c r="EP707" s="18">
        <v>611</v>
      </c>
      <c r="EQ707" s="18">
        <v>64</v>
      </c>
      <c r="ER707" s="18">
        <v>8774</v>
      </c>
      <c r="ES707" s="18">
        <v>4522</v>
      </c>
      <c r="ET707" s="18">
        <v>2626</v>
      </c>
      <c r="EU707" s="18">
        <v>47026</v>
      </c>
      <c r="EV707" s="18">
        <v>3966</v>
      </c>
      <c r="EW707" s="18">
        <v>2875</v>
      </c>
      <c r="EX707" s="18">
        <v>1091</v>
      </c>
      <c r="EY707" s="18">
        <v>6443</v>
      </c>
      <c r="EZ707" s="18">
        <v>45048</v>
      </c>
      <c r="FA707" s="18">
        <v>17788</v>
      </c>
      <c r="FB707" s="18">
        <v>18665</v>
      </c>
      <c r="FC707" s="18">
        <v>12415</v>
      </c>
      <c r="FD707" s="18">
        <v>50047</v>
      </c>
      <c r="FE707" s="18">
        <v>2930</v>
      </c>
      <c r="FF707" s="18">
        <v>227726</v>
      </c>
      <c r="FG707" s="18">
        <v>15994</v>
      </c>
      <c r="FH707" s="18">
        <v>14768</v>
      </c>
      <c r="FI707" s="18">
        <v>53715</v>
      </c>
      <c r="FJ707" s="18">
        <v>9133</v>
      </c>
      <c r="FK707" s="18">
        <v>21615</v>
      </c>
      <c r="FL707" s="18">
        <v>29252</v>
      </c>
      <c r="FM707" s="18">
        <v>5700</v>
      </c>
      <c r="FN707" s="18">
        <v>7170</v>
      </c>
    </row>
    <row r="708" spans="1:170">
      <c r="A708" s="18">
        <v>1981</v>
      </c>
      <c r="B708" s="18">
        <v>13676</v>
      </c>
      <c r="C708" s="18">
        <v>6880</v>
      </c>
      <c r="D708" s="18">
        <v>2724</v>
      </c>
      <c r="E708" s="18">
        <v>1070</v>
      </c>
      <c r="F708" s="18">
        <v>28848</v>
      </c>
      <c r="G708" s="18">
        <v>3166</v>
      </c>
      <c r="H708" s="18">
        <v>14923</v>
      </c>
      <c r="I708" s="18">
        <v>7565</v>
      </c>
      <c r="J708" s="18">
        <v>6271</v>
      </c>
      <c r="K708" s="18">
        <v>4475</v>
      </c>
      <c r="L708" s="18">
        <v>9852</v>
      </c>
      <c r="M708" s="18">
        <v>3565</v>
      </c>
      <c r="N708" s="18">
        <v>6474</v>
      </c>
      <c r="O708" s="18">
        <v>90517</v>
      </c>
      <c r="P708" s="18">
        <v>8869</v>
      </c>
      <c r="Q708" s="18">
        <v>363</v>
      </c>
      <c r="R708" s="18">
        <v>4136</v>
      </c>
      <c r="S708" s="18">
        <v>9713</v>
      </c>
      <c r="T708" s="18">
        <v>5545</v>
      </c>
      <c r="U708" s="18">
        <v>125992</v>
      </c>
      <c r="V708" s="18">
        <v>252</v>
      </c>
      <c r="W708" s="18">
        <v>934</v>
      </c>
      <c r="X708" s="18">
        <v>2413</v>
      </c>
      <c r="Y708" s="18">
        <v>24900</v>
      </c>
      <c r="Z708" s="18">
        <v>6425</v>
      </c>
      <c r="AA708" s="18">
        <v>11282</v>
      </c>
      <c r="AB708" s="18">
        <v>993861</v>
      </c>
      <c r="AC708" s="18">
        <v>8922</v>
      </c>
      <c r="AD708" s="18">
        <v>9048</v>
      </c>
      <c r="AE708" s="18">
        <v>29808</v>
      </c>
      <c r="AF708" s="18">
        <v>1723</v>
      </c>
      <c r="AG708" s="18">
        <v>27215</v>
      </c>
      <c r="AH708" s="18">
        <v>348</v>
      </c>
      <c r="AI708" s="18">
        <v>300</v>
      </c>
      <c r="AJ708" s="18">
        <v>2357</v>
      </c>
      <c r="AK708" s="18">
        <v>15312</v>
      </c>
      <c r="AL708" s="18">
        <v>9706</v>
      </c>
      <c r="AM708" s="18">
        <v>618</v>
      </c>
      <c r="AN708" s="18">
        <v>10298</v>
      </c>
      <c r="AO708" s="18">
        <v>78402</v>
      </c>
      <c r="AP708" s="18">
        <v>345</v>
      </c>
      <c r="AQ708" s="18">
        <v>74</v>
      </c>
      <c r="AR708" s="18">
        <v>5122</v>
      </c>
      <c r="AS708" s="18">
        <v>5832</v>
      </c>
      <c r="AT708" s="18">
        <v>19407</v>
      </c>
      <c r="AU708" s="18">
        <v>8141</v>
      </c>
      <c r="AV708" s="18">
        <v>44196</v>
      </c>
      <c r="AW708" s="18">
        <v>37751</v>
      </c>
      <c r="AX708" s="18">
        <v>1493</v>
      </c>
      <c r="AY708" s="18">
        <v>40359</v>
      </c>
      <c r="AZ708" s="18">
        <v>4800</v>
      </c>
      <c r="BA708" s="18">
        <v>55399</v>
      </c>
      <c r="BB708" s="18">
        <v>731</v>
      </c>
      <c r="BC708" s="18">
        <v>56383</v>
      </c>
      <c r="BD708" s="18">
        <v>5073</v>
      </c>
      <c r="BE708" s="18">
        <v>11178</v>
      </c>
      <c r="BF708" s="18">
        <v>4540</v>
      </c>
      <c r="BG708" s="18">
        <v>671</v>
      </c>
      <c r="BH708" s="18">
        <v>807</v>
      </c>
      <c r="BI708" s="18">
        <v>272</v>
      </c>
      <c r="BJ708" s="18">
        <v>9729</v>
      </c>
      <c r="BK708" s="18">
        <v>6829</v>
      </c>
      <c r="BL708" s="18">
        <v>5058</v>
      </c>
      <c r="BM708" s="18">
        <v>3543</v>
      </c>
      <c r="BN708" s="18">
        <v>4391</v>
      </c>
      <c r="BO708" s="18">
        <v>5595</v>
      </c>
      <c r="BP708" s="18">
        <v>10712</v>
      </c>
      <c r="BQ708" s="18">
        <v>150657</v>
      </c>
      <c r="BR708" s="18">
        <v>692000</v>
      </c>
      <c r="BS708" s="18">
        <v>3443</v>
      </c>
      <c r="BT708" s="18">
        <v>41141</v>
      </c>
      <c r="BU708" s="18">
        <v>13703</v>
      </c>
      <c r="BV708" s="18">
        <v>231</v>
      </c>
      <c r="BW708" s="18">
        <v>3801</v>
      </c>
      <c r="BX708" s="18">
        <v>56502</v>
      </c>
      <c r="BY708" s="18">
        <v>2258</v>
      </c>
      <c r="BZ708" s="18">
        <v>2254</v>
      </c>
      <c r="CA708" s="18">
        <v>117648</v>
      </c>
      <c r="CB708" s="18">
        <v>15136</v>
      </c>
      <c r="CC708" s="18">
        <v>16987</v>
      </c>
      <c r="CD708" s="18">
        <v>3690</v>
      </c>
      <c r="CE708" s="18">
        <v>7080</v>
      </c>
      <c r="CF708" s="18">
        <v>38723</v>
      </c>
      <c r="CG708" s="18">
        <v>1432</v>
      </c>
      <c r="CH708" s="18">
        <v>3337</v>
      </c>
      <c r="CI708" s="18">
        <v>2955</v>
      </c>
      <c r="CJ708" s="18">
        <v>1913</v>
      </c>
      <c r="CK708" s="18">
        <v>3198</v>
      </c>
      <c r="CL708" s="18">
        <v>124</v>
      </c>
      <c r="CM708" s="18">
        <v>15315</v>
      </c>
      <c r="CN708" s="18">
        <v>1395</v>
      </c>
      <c r="CO708" s="18">
        <v>3462</v>
      </c>
      <c r="CP708" s="18">
        <v>365</v>
      </c>
      <c r="CQ708" s="18">
        <v>2537</v>
      </c>
      <c r="CR708" s="18">
        <v>19846</v>
      </c>
      <c r="CS708" s="18">
        <v>4026</v>
      </c>
      <c r="CT708" s="18">
        <v>8939</v>
      </c>
      <c r="CU708" s="18">
        <v>69969</v>
      </c>
      <c r="CV708" s="18">
        <v>1808</v>
      </c>
      <c r="CW708" s="18">
        <v>6871</v>
      </c>
      <c r="CX708" s="18">
        <v>364</v>
      </c>
      <c r="CY708" s="18">
        <v>33669</v>
      </c>
      <c r="CZ708" s="18">
        <v>560</v>
      </c>
      <c r="DA708" s="18">
        <v>1694</v>
      </c>
      <c r="DB708" s="18">
        <v>12363</v>
      </c>
      <c r="DC708" s="18">
        <v>1578</v>
      </c>
      <c r="DD708" s="18">
        <v>979</v>
      </c>
      <c r="DE708" s="18">
        <v>6459</v>
      </c>
      <c r="DF708" s="18">
        <v>14096</v>
      </c>
      <c r="DG708" s="18">
        <v>1074</v>
      </c>
      <c r="DH708" s="18">
        <v>6239</v>
      </c>
      <c r="DI708" s="18">
        <v>77150</v>
      </c>
      <c r="DJ708" s="18">
        <v>2899</v>
      </c>
      <c r="DK708" s="18">
        <v>14246</v>
      </c>
      <c r="DL708" s="18">
        <v>4100</v>
      </c>
      <c r="DM708" s="18">
        <v>14946</v>
      </c>
      <c r="DN708" s="18">
        <v>3185</v>
      </c>
      <c r="DO708" s="18">
        <v>1238</v>
      </c>
      <c r="DP708" s="18">
        <v>88417</v>
      </c>
      <c r="DQ708" s="18">
        <v>1999</v>
      </c>
      <c r="DR708" s="18">
        <v>17755</v>
      </c>
      <c r="DS708" s="18">
        <v>52228</v>
      </c>
      <c r="DT708" s="18">
        <v>35902</v>
      </c>
      <c r="DU708" s="18">
        <v>3239</v>
      </c>
      <c r="DV708" s="18">
        <v>17675</v>
      </c>
      <c r="DW708" s="18">
        <v>9850</v>
      </c>
      <c r="DX708" s="18">
        <v>3251</v>
      </c>
      <c r="DY708" s="18">
        <v>1389</v>
      </c>
      <c r="DZ708" s="18">
        <v>249</v>
      </c>
      <c r="EA708" s="18">
        <v>22257</v>
      </c>
      <c r="EB708" s="18">
        <v>139900</v>
      </c>
      <c r="EC708" s="18">
        <v>5308</v>
      </c>
      <c r="ED708" s="18">
        <v>10627</v>
      </c>
      <c r="EE708" s="18">
        <v>19702</v>
      </c>
      <c r="EF708" s="18">
        <v>5976</v>
      </c>
      <c r="EG708" s="18">
        <v>2535</v>
      </c>
      <c r="EH708" s="18">
        <v>3402</v>
      </c>
      <c r="EI708" s="18">
        <v>4520</v>
      </c>
      <c r="EJ708" s="18">
        <v>8973</v>
      </c>
      <c r="EK708" s="18">
        <v>96</v>
      </c>
      <c r="EL708" s="18">
        <v>268123</v>
      </c>
      <c r="EM708" s="18">
        <v>5014</v>
      </c>
      <c r="EN708" s="18">
        <v>1839</v>
      </c>
      <c r="EO708" s="18">
        <v>8320</v>
      </c>
      <c r="EP708" s="18">
        <v>631</v>
      </c>
      <c r="EQ708" s="18">
        <v>65</v>
      </c>
      <c r="ER708" s="18">
        <v>9073</v>
      </c>
      <c r="ES708" s="18">
        <v>4515</v>
      </c>
      <c r="ET708" s="18">
        <v>2720</v>
      </c>
      <c r="EU708" s="18">
        <v>47937</v>
      </c>
      <c r="EV708" s="18">
        <v>4073</v>
      </c>
      <c r="EW708" s="18">
        <v>2947</v>
      </c>
      <c r="EX708" s="18">
        <v>1107</v>
      </c>
      <c r="EY708" s="18">
        <v>6606</v>
      </c>
      <c r="EZ708" s="18">
        <v>46253</v>
      </c>
      <c r="FA708" s="18">
        <v>18097</v>
      </c>
      <c r="FB708" s="18">
        <v>19212</v>
      </c>
      <c r="FC708" s="18">
        <v>12725</v>
      </c>
      <c r="FD708" s="18">
        <v>50236</v>
      </c>
      <c r="FE708" s="18">
        <v>2848</v>
      </c>
      <c r="FF708" s="18">
        <v>229966</v>
      </c>
      <c r="FG708" s="18">
        <v>16400</v>
      </c>
      <c r="FH708" s="18">
        <v>15166</v>
      </c>
      <c r="FI708" s="18">
        <v>54903</v>
      </c>
      <c r="FJ708" s="18">
        <v>9390</v>
      </c>
      <c r="FK708" s="18">
        <v>21707</v>
      </c>
      <c r="FL708" s="18">
        <v>30169</v>
      </c>
      <c r="FM708" s="18">
        <v>5886</v>
      </c>
      <c r="FN708" s="18">
        <v>7429</v>
      </c>
    </row>
    <row r="709" spans="1:170">
      <c r="A709" s="18">
        <v>1982</v>
      </c>
      <c r="B709" s="18">
        <v>12583</v>
      </c>
      <c r="C709" s="18">
        <v>7019</v>
      </c>
      <c r="D709" s="18">
        <v>2780</v>
      </c>
      <c r="E709" s="18">
        <v>1138</v>
      </c>
      <c r="F709" s="18">
        <v>29330</v>
      </c>
      <c r="G709" s="18">
        <v>3219</v>
      </c>
      <c r="H709" s="18">
        <v>15162</v>
      </c>
      <c r="I709" s="18">
        <v>7575</v>
      </c>
      <c r="J709" s="18">
        <v>6369</v>
      </c>
      <c r="K709" s="18">
        <v>4582</v>
      </c>
      <c r="L709" s="18">
        <v>9856</v>
      </c>
      <c r="M709" s="18">
        <v>3675</v>
      </c>
      <c r="N709" s="18">
        <v>6637</v>
      </c>
      <c r="O709" s="18">
        <v>92627</v>
      </c>
      <c r="P709" s="18">
        <v>8892</v>
      </c>
      <c r="Q709" s="18">
        <v>378</v>
      </c>
      <c r="R709" s="18">
        <v>4173</v>
      </c>
      <c r="S709" s="18">
        <v>9779</v>
      </c>
      <c r="T709" s="18">
        <v>5642</v>
      </c>
      <c r="U709" s="18">
        <v>129028</v>
      </c>
      <c r="V709" s="18">
        <v>253</v>
      </c>
      <c r="W709" s="18">
        <v>970</v>
      </c>
      <c r="X709" s="18">
        <v>2478</v>
      </c>
      <c r="Y709" s="18">
        <v>25202</v>
      </c>
      <c r="Z709" s="18">
        <v>6468</v>
      </c>
      <c r="AA709" s="18">
        <v>11487</v>
      </c>
      <c r="AB709" s="18">
        <v>1000281</v>
      </c>
      <c r="AC709" s="18">
        <v>9260</v>
      </c>
      <c r="AD709" s="18">
        <v>9283</v>
      </c>
      <c r="AE709" s="18">
        <v>30649</v>
      </c>
      <c r="AF709" s="18">
        <v>1772</v>
      </c>
      <c r="AG709" s="18">
        <v>27826</v>
      </c>
      <c r="AH709" s="18">
        <v>356</v>
      </c>
      <c r="AI709" s="18">
        <v>304</v>
      </c>
      <c r="AJ709" s="18">
        <v>2424</v>
      </c>
      <c r="AK709" s="18">
        <v>15352</v>
      </c>
      <c r="AL709" s="18">
        <v>9792</v>
      </c>
      <c r="AM709" s="18">
        <v>624</v>
      </c>
      <c r="AN709" s="18">
        <v>10304</v>
      </c>
      <c r="AO709" s="18">
        <v>78335</v>
      </c>
      <c r="AP709" s="18">
        <v>356</v>
      </c>
      <c r="AQ709" s="18">
        <v>74</v>
      </c>
      <c r="AR709" s="18">
        <v>5118</v>
      </c>
      <c r="AS709" s="18">
        <v>5969</v>
      </c>
      <c r="AT709" s="18">
        <v>20034</v>
      </c>
      <c r="AU709" s="18">
        <v>8366</v>
      </c>
      <c r="AV709" s="18">
        <v>45682</v>
      </c>
      <c r="AW709" s="18">
        <v>37983</v>
      </c>
      <c r="AX709" s="18">
        <v>1504</v>
      </c>
      <c r="AY709" s="18">
        <v>42190</v>
      </c>
      <c r="AZ709" s="18">
        <v>4827</v>
      </c>
      <c r="BA709" s="18">
        <v>55697</v>
      </c>
      <c r="BB709" s="18">
        <v>754</v>
      </c>
      <c r="BC709" s="18">
        <v>56340</v>
      </c>
      <c r="BD709" s="18">
        <v>5101</v>
      </c>
      <c r="BE709" s="18">
        <v>11402</v>
      </c>
      <c r="BF709" s="18">
        <v>4636</v>
      </c>
      <c r="BG709" s="18">
        <v>691</v>
      </c>
      <c r="BH709" s="18">
        <v>826</v>
      </c>
      <c r="BI709" s="18">
        <v>285</v>
      </c>
      <c r="BJ709" s="18">
        <v>9786</v>
      </c>
      <c r="BK709" s="18">
        <v>6983</v>
      </c>
      <c r="BL709" s="18">
        <v>5133</v>
      </c>
      <c r="BM709" s="18">
        <v>3670</v>
      </c>
      <c r="BN709" s="18">
        <v>4413</v>
      </c>
      <c r="BO709" s="18">
        <v>5709</v>
      </c>
      <c r="BP709" s="18">
        <v>10706</v>
      </c>
      <c r="BQ709" s="18">
        <v>153895</v>
      </c>
      <c r="BR709" s="18">
        <v>708000</v>
      </c>
      <c r="BS709" s="18">
        <v>3480</v>
      </c>
      <c r="BT709" s="18">
        <v>42885</v>
      </c>
      <c r="BU709" s="18">
        <v>14173</v>
      </c>
      <c r="BV709" s="18">
        <v>234</v>
      </c>
      <c r="BW709" s="18">
        <v>3858</v>
      </c>
      <c r="BX709" s="18">
        <v>56536</v>
      </c>
      <c r="BY709" s="18">
        <v>2298</v>
      </c>
      <c r="BZ709" s="18">
        <v>2347</v>
      </c>
      <c r="CA709" s="18">
        <v>118455</v>
      </c>
      <c r="CB709" s="18">
        <v>15303</v>
      </c>
      <c r="CC709" s="18">
        <v>17660</v>
      </c>
      <c r="CD709" s="18">
        <v>3763</v>
      </c>
      <c r="CE709" s="18">
        <v>7294</v>
      </c>
      <c r="CF709" s="18">
        <v>39326</v>
      </c>
      <c r="CG709" s="18">
        <v>1497</v>
      </c>
      <c r="CH709" s="18">
        <v>3411</v>
      </c>
      <c r="CI709" s="18">
        <v>3009</v>
      </c>
      <c r="CJ709" s="18">
        <v>1972</v>
      </c>
      <c r="CK709" s="18">
        <v>3336</v>
      </c>
      <c r="CL709" s="18">
        <v>126</v>
      </c>
      <c r="CM709" s="18">
        <v>15575</v>
      </c>
      <c r="CN709" s="18">
        <v>1433</v>
      </c>
      <c r="CO709" s="18">
        <v>3492</v>
      </c>
      <c r="CP709" s="18">
        <v>366</v>
      </c>
      <c r="CQ709" s="18">
        <v>2552</v>
      </c>
      <c r="CR709" s="18">
        <v>20199</v>
      </c>
      <c r="CS709" s="18">
        <v>4055</v>
      </c>
      <c r="CT709" s="18">
        <v>9196</v>
      </c>
      <c r="CU709" s="18">
        <v>71641</v>
      </c>
      <c r="CV709" s="18">
        <v>1824</v>
      </c>
      <c r="CW709" s="18">
        <v>6989</v>
      </c>
      <c r="CX709" s="18">
        <v>360</v>
      </c>
      <c r="CY709" s="18">
        <v>34306</v>
      </c>
      <c r="CZ709" s="18">
        <v>563</v>
      </c>
      <c r="DA709" s="18">
        <v>1734</v>
      </c>
      <c r="DB709" s="18">
        <v>12587</v>
      </c>
      <c r="DC709" s="18">
        <v>1612</v>
      </c>
      <c r="DD709" s="18">
        <v>992</v>
      </c>
      <c r="DE709" s="18">
        <v>6668</v>
      </c>
      <c r="DF709" s="18">
        <v>14441</v>
      </c>
      <c r="DG709" s="18">
        <v>1098</v>
      </c>
      <c r="DH709" s="18">
        <v>6389</v>
      </c>
      <c r="DI709" s="18">
        <v>79511</v>
      </c>
      <c r="DJ709" s="18">
        <v>2976</v>
      </c>
      <c r="DK709" s="18">
        <v>14310</v>
      </c>
      <c r="DL709" s="18">
        <v>4115</v>
      </c>
      <c r="DM709" s="18">
        <v>15298</v>
      </c>
      <c r="DN709" s="18">
        <v>3217</v>
      </c>
      <c r="DO709" s="18">
        <v>1301</v>
      </c>
      <c r="DP709" s="18">
        <v>91465</v>
      </c>
      <c r="DQ709" s="18">
        <v>2040</v>
      </c>
      <c r="DR709" s="18">
        <v>18173</v>
      </c>
      <c r="DS709" s="18">
        <v>53557</v>
      </c>
      <c r="DT709" s="18">
        <v>36227</v>
      </c>
      <c r="DU709" s="18">
        <v>3279</v>
      </c>
      <c r="DV709" s="18">
        <v>17952</v>
      </c>
      <c r="DW709" s="18">
        <v>9860</v>
      </c>
      <c r="DX709" s="18">
        <v>3338</v>
      </c>
      <c r="DY709" s="18">
        <v>1425</v>
      </c>
      <c r="DZ709" s="18">
        <v>260</v>
      </c>
      <c r="EA709" s="18">
        <v>22357</v>
      </c>
      <c r="EB709" s="18">
        <v>140822</v>
      </c>
      <c r="EC709" s="18">
        <v>5487</v>
      </c>
      <c r="ED709" s="18">
        <v>11255</v>
      </c>
      <c r="EE709" s="18">
        <v>20367</v>
      </c>
      <c r="EF709" s="18">
        <v>6170</v>
      </c>
      <c r="EG709" s="18">
        <v>2652</v>
      </c>
      <c r="EH709" s="18">
        <v>3472</v>
      </c>
      <c r="EI709" s="18">
        <v>4480</v>
      </c>
      <c r="EJ709" s="18">
        <v>9051</v>
      </c>
      <c r="EK709" s="18">
        <v>98</v>
      </c>
      <c r="EL709" s="18">
        <v>270390</v>
      </c>
      <c r="EM709" s="18">
        <v>5048</v>
      </c>
      <c r="EN709" s="18">
        <v>1861</v>
      </c>
      <c r="EO709" s="18">
        <v>8325</v>
      </c>
      <c r="EP709" s="18">
        <v>650</v>
      </c>
      <c r="EQ709" s="18">
        <v>65</v>
      </c>
      <c r="ER709" s="18">
        <v>9410</v>
      </c>
      <c r="ES709" s="18">
        <v>4733</v>
      </c>
      <c r="ET709" s="18">
        <v>2817</v>
      </c>
      <c r="EU709" s="18">
        <v>48827</v>
      </c>
      <c r="EV709" s="18">
        <v>4185</v>
      </c>
      <c r="EW709" s="18">
        <v>3018</v>
      </c>
      <c r="EX709" s="18">
        <v>1127</v>
      </c>
      <c r="EY709" s="18">
        <v>6734</v>
      </c>
      <c r="EZ709" s="18">
        <v>47464</v>
      </c>
      <c r="FA709" s="18">
        <v>18399</v>
      </c>
      <c r="FB709" s="18">
        <v>19777</v>
      </c>
      <c r="FC709" s="18">
        <v>13079</v>
      </c>
      <c r="FD709" s="18">
        <v>50397</v>
      </c>
      <c r="FE709" s="18">
        <v>2968</v>
      </c>
      <c r="FF709" s="18">
        <v>232188</v>
      </c>
      <c r="FG709" s="18">
        <v>16830</v>
      </c>
      <c r="FH709" s="18">
        <v>15621</v>
      </c>
      <c r="FI709" s="18">
        <v>56142</v>
      </c>
      <c r="FJ709" s="18">
        <v>9658</v>
      </c>
      <c r="FK709" s="18">
        <v>21885</v>
      </c>
      <c r="FL709" s="18">
        <v>31140</v>
      </c>
      <c r="FM709" s="18">
        <v>6102</v>
      </c>
      <c r="FN709" s="18">
        <v>7637</v>
      </c>
    </row>
    <row r="710" spans="1:170">
      <c r="A710" s="18">
        <v>1983</v>
      </c>
      <c r="B710" s="18">
        <v>12439</v>
      </c>
      <c r="C710" s="18">
        <v>7241</v>
      </c>
      <c r="D710" s="18">
        <v>2837</v>
      </c>
      <c r="E710" s="18">
        <v>1209</v>
      </c>
      <c r="F710" s="18">
        <v>29784</v>
      </c>
      <c r="G710" s="18">
        <v>3270</v>
      </c>
      <c r="H710" s="18">
        <v>15348</v>
      </c>
      <c r="I710" s="18">
        <v>7553</v>
      </c>
      <c r="J710" s="18">
        <v>6470</v>
      </c>
      <c r="K710" s="18">
        <v>4701</v>
      </c>
      <c r="L710" s="18">
        <v>9856</v>
      </c>
      <c r="M710" s="18">
        <v>3789</v>
      </c>
      <c r="N710" s="18">
        <v>6807</v>
      </c>
      <c r="O710" s="18">
        <v>94788</v>
      </c>
      <c r="P710" s="18">
        <v>8910</v>
      </c>
      <c r="Q710" s="18">
        <v>393</v>
      </c>
      <c r="R710" s="18">
        <v>4207</v>
      </c>
      <c r="S710" s="18">
        <v>9845</v>
      </c>
      <c r="T710" s="18">
        <v>5737</v>
      </c>
      <c r="U710" s="18">
        <v>131960</v>
      </c>
      <c r="V710" s="18">
        <v>255</v>
      </c>
      <c r="W710" s="18">
        <v>1006</v>
      </c>
      <c r="X710" s="18">
        <v>2543</v>
      </c>
      <c r="Y710" s="18">
        <v>25456</v>
      </c>
      <c r="Z710" s="18">
        <v>6501</v>
      </c>
      <c r="AA710" s="18">
        <v>11687</v>
      </c>
      <c r="AB710" s="18">
        <v>1023288</v>
      </c>
      <c r="AC710" s="18">
        <v>9606</v>
      </c>
      <c r="AD710" s="18">
        <v>9563</v>
      </c>
      <c r="AE710" s="18">
        <v>31447</v>
      </c>
      <c r="AF710" s="18">
        <v>1822</v>
      </c>
      <c r="AG710" s="18">
        <v>28455</v>
      </c>
      <c r="AH710" s="18">
        <v>365</v>
      </c>
      <c r="AI710" s="18">
        <v>308</v>
      </c>
      <c r="AJ710" s="18">
        <v>2494</v>
      </c>
      <c r="AK710" s="18">
        <v>15388</v>
      </c>
      <c r="AL710" s="18">
        <v>9887</v>
      </c>
      <c r="AM710" s="18">
        <v>632</v>
      </c>
      <c r="AN710" s="18">
        <v>10307</v>
      </c>
      <c r="AO710" s="18">
        <v>78122</v>
      </c>
      <c r="AP710" s="18">
        <v>370</v>
      </c>
      <c r="AQ710" s="18">
        <v>74</v>
      </c>
      <c r="AR710" s="18">
        <v>5114</v>
      </c>
      <c r="AS710" s="18">
        <v>6106</v>
      </c>
      <c r="AT710" s="18">
        <v>20681</v>
      </c>
      <c r="AU710" s="18">
        <v>8593</v>
      </c>
      <c r="AV710" s="18">
        <v>47093</v>
      </c>
      <c r="AW710" s="18">
        <v>38184</v>
      </c>
      <c r="AX710" s="18">
        <v>1515</v>
      </c>
      <c r="AY710" s="18">
        <v>43460</v>
      </c>
      <c r="AZ710" s="18">
        <v>4856</v>
      </c>
      <c r="BA710" s="18">
        <v>55929</v>
      </c>
      <c r="BB710" s="18">
        <v>779</v>
      </c>
      <c r="BC710" s="18">
        <v>56383</v>
      </c>
      <c r="BD710" s="18">
        <v>5131</v>
      </c>
      <c r="BE710" s="18">
        <v>12152</v>
      </c>
      <c r="BF710" s="18">
        <v>4734</v>
      </c>
      <c r="BG710" s="18">
        <v>711</v>
      </c>
      <c r="BH710" s="18">
        <v>845</v>
      </c>
      <c r="BI710" s="18">
        <v>300</v>
      </c>
      <c r="BJ710" s="18">
        <v>9841</v>
      </c>
      <c r="BK710" s="18">
        <v>7189</v>
      </c>
      <c r="BL710" s="18">
        <v>5194</v>
      </c>
      <c r="BM710" s="18">
        <v>3796</v>
      </c>
      <c r="BN710" s="18">
        <v>4431</v>
      </c>
      <c r="BO710" s="18">
        <v>5827</v>
      </c>
      <c r="BP710" s="18">
        <v>10689</v>
      </c>
      <c r="BQ710" s="18">
        <v>157208</v>
      </c>
      <c r="BR710" s="18">
        <v>723000</v>
      </c>
      <c r="BS710" s="18">
        <v>3504</v>
      </c>
      <c r="BT710" s="18">
        <v>44632</v>
      </c>
      <c r="BU710" s="18">
        <v>14652</v>
      </c>
      <c r="BV710" s="18">
        <v>237</v>
      </c>
      <c r="BW710" s="18">
        <v>3927</v>
      </c>
      <c r="BX710" s="18">
        <v>56630</v>
      </c>
      <c r="BY710" s="18">
        <v>2307</v>
      </c>
      <c r="BZ710" s="18">
        <v>2440</v>
      </c>
      <c r="CA710" s="18">
        <v>119270</v>
      </c>
      <c r="CB710" s="18">
        <v>15467</v>
      </c>
      <c r="CC710" s="18">
        <v>18348</v>
      </c>
      <c r="CD710" s="18">
        <v>3842</v>
      </c>
      <c r="CE710" s="18">
        <v>7521</v>
      </c>
      <c r="CF710" s="18">
        <v>39910</v>
      </c>
      <c r="CG710" s="18">
        <v>1566</v>
      </c>
      <c r="CH710" s="18">
        <v>3495</v>
      </c>
      <c r="CI710" s="18">
        <v>3065</v>
      </c>
      <c r="CJ710" s="18">
        <v>2033</v>
      </c>
      <c r="CK710" s="18">
        <v>3475</v>
      </c>
      <c r="CL710" s="18">
        <v>127</v>
      </c>
      <c r="CM710" s="18">
        <v>15784</v>
      </c>
      <c r="CN710" s="18">
        <v>1471</v>
      </c>
      <c r="CO710" s="18">
        <v>3523</v>
      </c>
      <c r="CP710" s="18">
        <v>366</v>
      </c>
      <c r="CQ710" s="18">
        <v>2570</v>
      </c>
      <c r="CR710" s="18">
        <v>20750</v>
      </c>
      <c r="CS710" s="18">
        <v>4083</v>
      </c>
      <c r="CT710" s="18">
        <v>9463</v>
      </c>
      <c r="CU710" s="18">
        <v>73363</v>
      </c>
      <c r="CV710" s="18">
        <v>1831</v>
      </c>
      <c r="CW710" s="18">
        <v>7109</v>
      </c>
      <c r="CX710" s="18">
        <v>356</v>
      </c>
      <c r="CY710" s="18">
        <v>34980</v>
      </c>
      <c r="CZ710" s="18">
        <v>566</v>
      </c>
      <c r="DA710" s="18">
        <v>1774</v>
      </c>
      <c r="DB710" s="18">
        <v>12773</v>
      </c>
      <c r="DC710" s="18">
        <v>1648</v>
      </c>
      <c r="DD710" s="18">
        <v>1002</v>
      </c>
      <c r="DE710" s="18">
        <v>6884</v>
      </c>
      <c r="DF710" s="18">
        <v>14793</v>
      </c>
      <c r="DG710" s="18">
        <v>1132</v>
      </c>
      <c r="DH710" s="18">
        <v>6544</v>
      </c>
      <c r="DI710" s="18">
        <v>81164</v>
      </c>
      <c r="DJ710" s="18">
        <v>3044</v>
      </c>
      <c r="DK710" s="18">
        <v>14362</v>
      </c>
      <c r="DL710" s="18">
        <v>4128</v>
      </c>
      <c r="DM710" s="18">
        <v>15664</v>
      </c>
      <c r="DN710" s="18">
        <v>3258</v>
      </c>
      <c r="DO710" s="18">
        <v>1363</v>
      </c>
      <c r="DP710" s="18">
        <v>94155</v>
      </c>
      <c r="DQ710" s="18">
        <v>2081</v>
      </c>
      <c r="DR710" s="18">
        <v>18591</v>
      </c>
      <c r="DS710" s="18">
        <v>54885</v>
      </c>
      <c r="DT710" s="18">
        <v>36571</v>
      </c>
      <c r="DU710" s="18">
        <v>3316</v>
      </c>
      <c r="DV710" s="18">
        <v>18237</v>
      </c>
      <c r="DW710" s="18">
        <v>9872</v>
      </c>
      <c r="DX710" s="18">
        <v>3432</v>
      </c>
      <c r="DY710" s="18">
        <v>1474</v>
      </c>
      <c r="DZ710" s="18">
        <v>292</v>
      </c>
      <c r="EA710" s="18">
        <v>22407</v>
      </c>
      <c r="EB710" s="18">
        <v>141862</v>
      </c>
      <c r="EC710" s="18">
        <v>5674</v>
      </c>
      <c r="ED710" s="18">
        <v>11912</v>
      </c>
      <c r="EE710" s="18">
        <v>21751</v>
      </c>
      <c r="EF710" s="18">
        <v>6369</v>
      </c>
      <c r="EG710" s="18">
        <v>2689</v>
      </c>
      <c r="EH710" s="18">
        <v>3546</v>
      </c>
      <c r="EI710" s="18">
        <v>4527</v>
      </c>
      <c r="EJ710" s="18">
        <v>9104</v>
      </c>
      <c r="EK710" s="18">
        <v>100</v>
      </c>
      <c r="EL710" s="18">
        <v>272717</v>
      </c>
      <c r="EM710" s="18">
        <v>5081</v>
      </c>
      <c r="EN710" s="18">
        <v>1879</v>
      </c>
      <c r="EO710" s="18">
        <v>8329</v>
      </c>
      <c r="EP710" s="18">
        <v>672</v>
      </c>
      <c r="EQ710" s="18">
        <v>66</v>
      </c>
      <c r="ER710" s="18">
        <v>9757</v>
      </c>
      <c r="ES710" s="18">
        <v>4971</v>
      </c>
      <c r="ET710" s="18">
        <v>2918</v>
      </c>
      <c r="EU710" s="18">
        <v>49694</v>
      </c>
      <c r="EV710" s="18">
        <v>4304</v>
      </c>
      <c r="EW710" s="18">
        <v>3091</v>
      </c>
      <c r="EX710" s="18">
        <v>1148</v>
      </c>
      <c r="EY710" s="18">
        <v>6860</v>
      </c>
      <c r="EZ710" s="18">
        <v>48661</v>
      </c>
      <c r="FA710" s="18">
        <v>18657</v>
      </c>
      <c r="FB710" s="18">
        <v>20368</v>
      </c>
      <c r="FC710" s="18">
        <v>13470</v>
      </c>
      <c r="FD710" s="18">
        <v>50573</v>
      </c>
      <c r="FE710" s="18">
        <v>2989</v>
      </c>
      <c r="FF710" s="18">
        <v>234307</v>
      </c>
      <c r="FG710" s="18">
        <v>17171</v>
      </c>
      <c r="FH710" s="18">
        <v>16084</v>
      </c>
      <c r="FI710" s="18">
        <v>57436</v>
      </c>
      <c r="FJ710" s="18">
        <v>9936</v>
      </c>
      <c r="FK710" s="18">
        <v>22018</v>
      </c>
      <c r="FL710" s="18">
        <v>32144</v>
      </c>
      <c r="FM710" s="18">
        <v>6340</v>
      </c>
      <c r="FN710" s="18">
        <v>7928</v>
      </c>
    </row>
    <row r="711" spans="1:170">
      <c r="A711" s="18">
        <v>1984</v>
      </c>
      <c r="B711" s="18">
        <v>12769</v>
      </c>
      <c r="C711" s="18">
        <v>7442</v>
      </c>
      <c r="D711" s="18">
        <v>2896</v>
      </c>
      <c r="E711" s="18">
        <v>1284</v>
      </c>
      <c r="F711" s="18">
        <v>30231</v>
      </c>
      <c r="G711" s="18">
        <v>3322</v>
      </c>
      <c r="H711" s="18">
        <v>15510</v>
      </c>
      <c r="I711" s="18">
        <v>7554</v>
      </c>
      <c r="J711" s="18">
        <v>6579</v>
      </c>
      <c r="K711" s="18">
        <v>4811</v>
      </c>
      <c r="L711" s="18">
        <v>9855</v>
      </c>
      <c r="M711" s="18">
        <v>3907</v>
      </c>
      <c r="N711" s="18">
        <v>6985</v>
      </c>
      <c r="O711" s="18">
        <v>96955</v>
      </c>
      <c r="P711" s="18">
        <v>8928</v>
      </c>
      <c r="Q711" s="18">
        <v>408</v>
      </c>
      <c r="R711" s="18">
        <v>4241</v>
      </c>
      <c r="S711" s="18">
        <v>9914</v>
      </c>
      <c r="T711" s="18">
        <v>5834</v>
      </c>
      <c r="U711" s="18">
        <v>134699</v>
      </c>
      <c r="V711" s="18">
        <v>256</v>
      </c>
      <c r="W711" s="18">
        <v>1042</v>
      </c>
      <c r="X711" s="18">
        <v>2629</v>
      </c>
      <c r="Y711" s="18">
        <v>25702</v>
      </c>
      <c r="Z711" s="18">
        <v>6530</v>
      </c>
      <c r="AA711" s="18">
        <v>11879</v>
      </c>
      <c r="AB711" s="18">
        <v>1036825</v>
      </c>
      <c r="AC711" s="18">
        <v>9963</v>
      </c>
      <c r="AD711" s="18">
        <v>9867</v>
      </c>
      <c r="AE711" s="18">
        <v>32341</v>
      </c>
      <c r="AF711" s="18">
        <v>1873</v>
      </c>
      <c r="AG711" s="18">
        <v>29096</v>
      </c>
      <c r="AH711" s="18">
        <v>374</v>
      </c>
      <c r="AI711" s="18">
        <v>312</v>
      </c>
      <c r="AJ711" s="18">
        <v>2568</v>
      </c>
      <c r="AK711" s="18">
        <v>15423</v>
      </c>
      <c r="AL711" s="18">
        <v>9983</v>
      </c>
      <c r="AM711" s="18">
        <v>640</v>
      </c>
      <c r="AN711" s="18">
        <v>10309</v>
      </c>
      <c r="AO711" s="18">
        <v>77855</v>
      </c>
      <c r="AP711" s="18">
        <v>375</v>
      </c>
      <c r="AQ711" s="18">
        <v>74</v>
      </c>
      <c r="AR711" s="18">
        <v>5112</v>
      </c>
      <c r="AS711" s="18">
        <v>6242</v>
      </c>
      <c r="AT711" s="18">
        <v>21341</v>
      </c>
      <c r="AU711" s="18">
        <v>8826</v>
      </c>
      <c r="AV711" s="18">
        <v>48550</v>
      </c>
      <c r="AW711" s="18">
        <v>38363</v>
      </c>
      <c r="AX711" s="18">
        <v>1526</v>
      </c>
      <c r="AY711" s="18">
        <v>44512</v>
      </c>
      <c r="AZ711" s="18">
        <v>4882</v>
      </c>
      <c r="BA711" s="18">
        <v>56246</v>
      </c>
      <c r="BB711" s="18">
        <v>805</v>
      </c>
      <c r="BC711" s="18">
        <v>56462</v>
      </c>
      <c r="BD711" s="18">
        <v>5162</v>
      </c>
      <c r="BE711" s="18">
        <v>12833</v>
      </c>
      <c r="BF711" s="18">
        <v>4954</v>
      </c>
      <c r="BG711" s="18">
        <v>741</v>
      </c>
      <c r="BH711" s="18">
        <v>865</v>
      </c>
      <c r="BI711" s="18">
        <v>315</v>
      </c>
      <c r="BJ711" s="18">
        <v>9887</v>
      </c>
      <c r="BK711" s="18">
        <v>7380</v>
      </c>
      <c r="BL711" s="18">
        <v>5253</v>
      </c>
      <c r="BM711" s="18">
        <v>3933</v>
      </c>
      <c r="BN711" s="18">
        <v>4442</v>
      </c>
      <c r="BO711" s="18">
        <v>5950</v>
      </c>
      <c r="BP711" s="18">
        <v>10668</v>
      </c>
      <c r="BQ711" s="18">
        <v>160595</v>
      </c>
      <c r="BR711" s="18">
        <v>739000</v>
      </c>
      <c r="BS711" s="18">
        <v>3529</v>
      </c>
      <c r="BT711" s="18">
        <v>46409</v>
      </c>
      <c r="BU711" s="18">
        <v>15161</v>
      </c>
      <c r="BV711" s="18">
        <v>239</v>
      </c>
      <c r="BW711" s="18">
        <v>3997</v>
      </c>
      <c r="BX711" s="18">
        <v>56697</v>
      </c>
      <c r="BY711" s="18">
        <v>2313</v>
      </c>
      <c r="BZ711" s="18">
        <v>2533</v>
      </c>
      <c r="CA711" s="18">
        <v>120035</v>
      </c>
      <c r="CB711" s="18">
        <v>15630</v>
      </c>
      <c r="CC711" s="18">
        <v>19050</v>
      </c>
      <c r="CD711" s="18">
        <v>3924</v>
      </c>
      <c r="CE711" s="18">
        <v>7676</v>
      </c>
      <c r="CF711" s="18">
        <v>40406</v>
      </c>
      <c r="CG711" s="18">
        <v>1637</v>
      </c>
      <c r="CH711" s="18">
        <v>3577</v>
      </c>
      <c r="CI711" s="18">
        <v>3121</v>
      </c>
      <c r="CJ711" s="18">
        <v>2096</v>
      </c>
      <c r="CK711" s="18">
        <v>3614</v>
      </c>
      <c r="CL711" s="18">
        <v>129</v>
      </c>
      <c r="CM711" s="18">
        <v>15977</v>
      </c>
      <c r="CN711" s="18">
        <v>1511</v>
      </c>
      <c r="CO711" s="18">
        <v>3555</v>
      </c>
      <c r="CP711" s="18">
        <v>366</v>
      </c>
      <c r="CQ711" s="18">
        <v>2588</v>
      </c>
      <c r="CR711" s="18">
        <v>21316</v>
      </c>
      <c r="CS711" s="18">
        <v>4113</v>
      </c>
      <c r="CT711" s="18">
        <v>9741</v>
      </c>
      <c r="CU711" s="18">
        <v>75080</v>
      </c>
      <c r="CV711" s="18">
        <v>1837</v>
      </c>
      <c r="CW711" s="18">
        <v>7233</v>
      </c>
      <c r="CX711" s="18">
        <v>351</v>
      </c>
      <c r="CY711" s="18">
        <v>35671</v>
      </c>
      <c r="CZ711" s="18">
        <v>558</v>
      </c>
      <c r="DA711" s="18">
        <v>1816</v>
      </c>
      <c r="DB711" s="18">
        <v>12923</v>
      </c>
      <c r="DC711" s="18">
        <v>1685</v>
      </c>
      <c r="DD711" s="18">
        <v>1012</v>
      </c>
      <c r="DE711" s="18">
        <v>7104</v>
      </c>
      <c r="DF711" s="18">
        <v>15157</v>
      </c>
      <c r="DG711" s="18">
        <v>1166</v>
      </c>
      <c r="DH711" s="18">
        <v>6704</v>
      </c>
      <c r="DI711" s="18">
        <v>82724</v>
      </c>
      <c r="DJ711" s="18">
        <v>3114</v>
      </c>
      <c r="DK711" s="18">
        <v>14420</v>
      </c>
      <c r="DL711" s="18">
        <v>4140</v>
      </c>
      <c r="DM711" s="18">
        <v>16044</v>
      </c>
      <c r="DN711" s="18">
        <v>3298</v>
      </c>
      <c r="DO711" s="18">
        <v>1424</v>
      </c>
      <c r="DP711" s="18">
        <v>96502</v>
      </c>
      <c r="DQ711" s="18">
        <v>2123</v>
      </c>
      <c r="DR711" s="18">
        <v>19011</v>
      </c>
      <c r="DS711" s="18">
        <v>56258</v>
      </c>
      <c r="DT711" s="18">
        <v>36904</v>
      </c>
      <c r="DU711" s="18">
        <v>3350</v>
      </c>
      <c r="DV711" s="18">
        <v>18530</v>
      </c>
      <c r="DW711" s="18">
        <v>9885</v>
      </c>
      <c r="DX711" s="18">
        <v>3531</v>
      </c>
      <c r="DY711" s="18">
        <v>1524</v>
      </c>
      <c r="DZ711" s="18">
        <v>324</v>
      </c>
      <c r="EA711" s="18">
        <v>22454</v>
      </c>
      <c r="EB711" s="18">
        <v>142922</v>
      </c>
      <c r="EC711" s="18">
        <v>5857</v>
      </c>
      <c r="ED711" s="18">
        <v>12607</v>
      </c>
      <c r="EE711" s="18">
        <v>22471</v>
      </c>
      <c r="EF711" s="18">
        <v>6573</v>
      </c>
      <c r="EG711" s="18">
        <v>2743</v>
      </c>
      <c r="EH711" s="18">
        <v>3623</v>
      </c>
      <c r="EI711" s="18">
        <v>4594</v>
      </c>
      <c r="EJ711" s="18">
        <v>9111</v>
      </c>
      <c r="EK711" s="18">
        <v>102</v>
      </c>
      <c r="EL711" s="18">
        <v>275330</v>
      </c>
      <c r="EM711" s="18">
        <v>5114</v>
      </c>
      <c r="EN711" s="18">
        <v>1896</v>
      </c>
      <c r="EO711" s="18">
        <v>8337</v>
      </c>
      <c r="EP711" s="18">
        <v>696</v>
      </c>
      <c r="EQ711" s="18">
        <v>66</v>
      </c>
      <c r="ER711" s="18">
        <v>10114</v>
      </c>
      <c r="ES711" s="18">
        <v>5025</v>
      </c>
      <c r="ET711" s="18">
        <v>3022</v>
      </c>
      <c r="EU711" s="18">
        <v>50534</v>
      </c>
      <c r="EV711" s="18">
        <v>4431</v>
      </c>
      <c r="EW711" s="18">
        <v>3165</v>
      </c>
      <c r="EX711" s="18">
        <v>1169</v>
      </c>
      <c r="EY711" s="18">
        <v>7185</v>
      </c>
      <c r="EZ711" s="18">
        <v>49840</v>
      </c>
      <c r="FA711" s="18">
        <v>18918</v>
      </c>
      <c r="FB711" s="18">
        <v>20984</v>
      </c>
      <c r="FC711" s="18">
        <v>13920</v>
      </c>
      <c r="FD711" s="18">
        <v>50769</v>
      </c>
      <c r="FE711" s="18">
        <v>3008</v>
      </c>
      <c r="FF711" s="18">
        <v>236348</v>
      </c>
      <c r="FG711" s="18">
        <v>17729</v>
      </c>
      <c r="FH711" s="18">
        <v>16545</v>
      </c>
      <c r="FI711" s="18">
        <v>58762</v>
      </c>
      <c r="FJ711" s="18">
        <v>10229</v>
      </c>
      <c r="FK711" s="18">
        <v>22087</v>
      </c>
      <c r="FL711" s="18">
        <v>33182</v>
      </c>
      <c r="FM711" s="18">
        <v>6567</v>
      </c>
      <c r="FN711" s="18">
        <v>8241</v>
      </c>
    </row>
    <row r="712" spans="1:170">
      <c r="A712" s="18">
        <v>1985</v>
      </c>
      <c r="B712" s="18">
        <v>13120</v>
      </c>
      <c r="C712" s="18">
        <v>7585</v>
      </c>
      <c r="D712" s="18">
        <v>2957</v>
      </c>
      <c r="E712" s="18">
        <v>1363</v>
      </c>
      <c r="F712" s="18">
        <v>30672</v>
      </c>
      <c r="G712" s="18">
        <v>3374</v>
      </c>
      <c r="H712" s="18">
        <v>15695</v>
      </c>
      <c r="I712" s="18">
        <v>7560</v>
      </c>
      <c r="J712" s="18">
        <v>6682</v>
      </c>
      <c r="K712" s="18">
        <v>4914</v>
      </c>
      <c r="L712" s="18">
        <v>9858</v>
      </c>
      <c r="M712" s="18">
        <v>4030</v>
      </c>
      <c r="N712" s="18">
        <v>7171</v>
      </c>
      <c r="O712" s="18">
        <v>99154</v>
      </c>
      <c r="P712" s="18">
        <v>8944</v>
      </c>
      <c r="Q712" s="18">
        <v>424</v>
      </c>
      <c r="R712" s="18">
        <v>4275</v>
      </c>
      <c r="S712" s="18">
        <v>9982</v>
      </c>
      <c r="T712" s="18">
        <v>5935</v>
      </c>
      <c r="U712" s="18">
        <v>137382</v>
      </c>
      <c r="V712" s="18">
        <v>257</v>
      </c>
      <c r="W712" s="18">
        <v>1077</v>
      </c>
      <c r="X712" s="18">
        <v>2714</v>
      </c>
      <c r="Y712" s="18">
        <v>25942</v>
      </c>
      <c r="Z712" s="18">
        <v>6564</v>
      </c>
      <c r="AA712" s="18">
        <v>12068</v>
      </c>
      <c r="AB712" s="18">
        <v>1051040</v>
      </c>
      <c r="AC712" s="18">
        <v>10332</v>
      </c>
      <c r="AD712" s="18">
        <v>10191</v>
      </c>
      <c r="AE712" s="18">
        <v>33344</v>
      </c>
      <c r="AF712" s="18">
        <v>1926</v>
      </c>
      <c r="AG712" s="18">
        <v>29748</v>
      </c>
      <c r="AH712" s="18">
        <v>383</v>
      </c>
      <c r="AI712" s="18">
        <v>317</v>
      </c>
      <c r="AJ712" s="18">
        <v>2644</v>
      </c>
      <c r="AK712" s="18">
        <v>15455</v>
      </c>
      <c r="AL712" s="18">
        <v>10084</v>
      </c>
      <c r="AM712" s="18">
        <v>647</v>
      </c>
      <c r="AN712" s="18">
        <v>10310</v>
      </c>
      <c r="AO712" s="18">
        <v>77685</v>
      </c>
      <c r="AP712" s="18">
        <v>382</v>
      </c>
      <c r="AQ712" s="18">
        <v>73</v>
      </c>
      <c r="AR712" s="18">
        <v>5114</v>
      </c>
      <c r="AS712" s="18">
        <v>6379</v>
      </c>
      <c r="AT712" s="18">
        <v>22008</v>
      </c>
      <c r="AU712" s="18">
        <v>9062</v>
      </c>
      <c r="AV712" s="18">
        <v>50052</v>
      </c>
      <c r="AW712" s="18">
        <v>38535</v>
      </c>
      <c r="AX712" s="18">
        <v>1538</v>
      </c>
      <c r="AY712" s="18">
        <v>45169</v>
      </c>
      <c r="AZ712" s="18">
        <v>4902</v>
      </c>
      <c r="BA712" s="18">
        <v>56490</v>
      </c>
      <c r="BB712" s="18">
        <v>833</v>
      </c>
      <c r="BC712" s="18">
        <v>56620</v>
      </c>
      <c r="BD712" s="18">
        <v>5193</v>
      </c>
      <c r="BE712" s="18">
        <v>13228</v>
      </c>
      <c r="BF712" s="18">
        <v>5227</v>
      </c>
      <c r="BG712" s="18">
        <v>773</v>
      </c>
      <c r="BH712" s="18">
        <v>885</v>
      </c>
      <c r="BI712" s="18">
        <v>325</v>
      </c>
      <c r="BJ712" s="18">
        <v>9923</v>
      </c>
      <c r="BK712" s="18">
        <v>7581</v>
      </c>
      <c r="BL712" s="18">
        <v>5316</v>
      </c>
      <c r="BM712" s="18">
        <v>4077</v>
      </c>
      <c r="BN712" s="18">
        <v>4458</v>
      </c>
      <c r="BO712" s="18">
        <v>6076</v>
      </c>
      <c r="BP712" s="18">
        <v>10649</v>
      </c>
      <c r="BQ712" s="18">
        <v>164061</v>
      </c>
      <c r="BR712" s="18">
        <v>755000</v>
      </c>
      <c r="BS712" s="18">
        <v>3540</v>
      </c>
      <c r="BT712" s="18">
        <v>48209</v>
      </c>
      <c r="BU712" s="18">
        <v>15694</v>
      </c>
      <c r="BV712" s="18">
        <v>241</v>
      </c>
      <c r="BW712" s="18">
        <v>4068</v>
      </c>
      <c r="BX712" s="18">
        <v>56731</v>
      </c>
      <c r="BY712" s="18">
        <v>2319</v>
      </c>
      <c r="BZ712" s="18">
        <v>2628</v>
      </c>
      <c r="CA712" s="18">
        <v>120754</v>
      </c>
      <c r="CB712" s="18">
        <v>15790</v>
      </c>
      <c r="CC712" s="18">
        <v>19761</v>
      </c>
      <c r="CD712" s="18">
        <v>4006</v>
      </c>
      <c r="CE712" s="18">
        <v>7822</v>
      </c>
      <c r="CF712" s="18">
        <v>40806</v>
      </c>
      <c r="CG712" s="18">
        <v>1733</v>
      </c>
      <c r="CH712" s="18">
        <v>3657</v>
      </c>
      <c r="CI712" s="18">
        <v>3177</v>
      </c>
      <c r="CJ712" s="18">
        <v>2163</v>
      </c>
      <c r="CK712" s="18">
        <v>3660</v>
      </c>
      <c r="CL712" s="18">
        <v>131</v>
      </c>
      <c r="CM712" s="18">
        <v>16188</v>
      </c>
      <c r="CN712" s="18">
        <v>1552</v>
      </c>
      <c r="CO712" s="18">
        <v>3587</v>
      </c>
      <c r="CP712" s="18">
        <v>367</v>
      </c>
      <c r="CQ712" s="18">
        <v>2606</v>
      </c>
      <c r="CR712" s="18">
        <v>21886</v>
      </c>
      <c r="CS712" s="18">
        <v>4148</v>
      </c>
      <c r="CT712" s="18">
        <v>10029</v>
      </c>
      <c r="CU712" s="18">
        <v>76767</v>
      </c>
      <c r="CV712" s="18">
        <v>1845</v>
      </c>
      <c r="CW712" s="18">
        <v>7361</v>
      </c>
      <c r="CX712" s="18">
        <v>347</v>
      </c>
      <c r="CY712" s="18">
        <v>36346</v>
      </c>
      <c r="CZ712" s="18">
        <v>561</v>
      </c>
      <c r="DA712" s="18">
        <v>1859</v>
      </c>
      <c r="DB712" s="18">
        <v>13063</v>
      </c>
      <c r="DC712" s="18">
        <v>1723</v>
      </c>
      <c r="DD712" s="18">
        <v>1021</v>
      </c>
      <c r="DE712" s="18">
        <v>7331</v>
      </c>
      <c r="DF712" s="18">
        <v>15545</v>
      </c>
      <c r="DG712" s="18">
        <v>1200</v>
      </c>
      <c r="DH712" s="18">
        <v>6869</v>
      </c>
      <c r="DI712" s="18">
        <v>84889</v>
      </c>
      <c r="DJ712" s="18">
        <v>3180</v>
      </c>
      <c r="DK712" s="18">
        <v>14491</v>
      </c>
      <c r="DL712" s="18">
        <v>4152</v>
      </c>
      <c r="DM712" s="18">
        <v>16439</v>
      </c>
      <c r="DN712" s="18">
        <v>3324</v>
      </c>
      <c r="DO712" s="18">
        <v>1482</v>
      </c>
      <c r="DP712" s="18">
        <v>99076</v>
      </c>
      <c r="DQ712" s="18">
        <v>2168</v>
      </c>
      <c r="DR712" s="18">
        <v>19432</v>
      </c>
      <c r="DS712" s="18">
        <v>57706</v>
      </c>
      <c r="DT712" s="18">
        <v>37226</v>
      </c>
      <c r="DU712" s="18">
        <v>3382</v>
      </c>
      <c r="DV712" s="18">
        <v>18831</v>
      </c>
      <c r="DW712" s="18">
        <v>9897</v>
      </c>
      <c r="DX712" s="18">
        <v>3633</v>
      </c>
      <c r="DY712" s="18">
        <v>1576</v>
      </c>
      <c r="DZ712" s="18">
        <v>356</v>
      </c>
      <c r="EA712" s="18">
        <v>22521</v>
      </c>
      <c r="EB712" s="18">
        <v>143938</v>
      </c>
      <c r="EC712" s="18">
        <v>6025</v>
      </c>
      <c r="ED712" s="18">
        <v>13330</v>
      </c>
      <c r="EE712" s="18">
        <v>23233</v>
      </c>
      <c r="EF712" s="18">
        <v>6785</v>
      </c>
      <c r="EG712" s="18">
        <v>2750</v>
      </c>
      <c r="EH712" s="18">
        <v>3703</v>
      </c>
      <c r="EI712" s="18">
        <v>4671</v>
      </c>
      <c r="EJ712" s="18">
        <v>9163</v>
      </c>
      <c r="EK712" s="18">
        <v>104</v>
      </c>
      <c r="EL712" s="18">
        <v>277812</v>
      </c>
      <c r="EM712" s="18">
        <v>5145</v>
      </c>
      <c r="EN712" s="18">
        <v>1914</v>
      </c>
      <c r="EO712" s="18">
        <v>8350</v>
      </c>
      <c r="EP712" s="18">
        <v>722</v>
      </c>
      <c r="EQ712" s="18">
        <v>67</v>
      </c>
      <c r="ER712" s="18">
        <v>10481</v>
      </c>
      <c r="ES712" s="18">
        <v>5066</v>
      </c>
      <c r="ET712" s="18">
        <v>3129</v>
      </c>
      <c r="EU712" s="18">
        <v>51342</v>
      </c>
      <c r="EV712" s="18">
        <v>4569</v>
      </c>
      <c r="EW712" s="18">
        <v>3240</v>
      </c>
      <c r="EX712" s="18">
        <v>1189</v>
      </c>
      <c r="EY712" s="18">
        <v>7364</v>
      </c>
      <c r="EZ712" s="18">
        <v>50997</v>
      </c>
      <c r="FA712" s="18">
        <v>19148</v>
      </c>
      <c r="FB712" s="18">
        <v>21618</v>
      </c>
      <c r="FC712" s="18">
        <v>14392</v>
      </c>
      <c r="FD712" s="18">
        <v>50944</v>
      </c>
      <c r="FE712" s="18">
        <v>3012</v>
      </c>
      <c r="FF712" s="18">
        <v>238466</v>
      </c>
      <c r="FG712" s="18">
        <v>18215</v>
      </c>
      <c r="FH712" s="18">
        <v>16998</v>
      </c>
      <c r="FI712" s="18">
        <v>60093</v>
      </c>
      <c r="FJ712" s="18">
        <v>10540</v>
      </c>
      <c r="FK712" s="18">
        <v>22216</v>
      </c>
      <c r="FL712" s="18">
        <v>34254</v>
      </c>
      <c r="FM712" s="18">
        <v>6785</v>
      </c>
      <c r="FN712" s="18">
        <v>8560</v>
      </c>
    </row>
    <row r="713" spans="1:170">
      <c r="A713" s="18">
        <v>1986</v>
      </c>
      <c r="B713" s="18">
        <v>13126</v>
      </c>
      <c r="C713" s="18">
        <v>7749</v>
      </c>
      <c r="D713" s="18">
        <v>3015</v>
      </c>
      <c r="E713" s="18">
        <v>1447</v>
      </c>
      <c r="F713" s="18">
        <v>31145</v>
      </c>
      <c r="G713" s="18">
        <v>3422</v>
      </c>
      <c r="H713" s="18">
        <v>15900</v>
      </c>
      <c r="I713" s="18">
        <v>7568</v>
      </c>
      <c r="J713" s="18">
        <v>6776</v>
      </c>
      <c r="K713" s="18">
        <v>5009</v>
      </c>
      <c r="L713" s="18">
        <v>9862</v>
      </c>
      <c r="M713" s="18">
        <v>4158</v>
      </c>
      <c r="N713" s="18">
        <v>7371</v>
      </c>
      <c r="O713" s="18">
        <v>101438</v>
      </c>
      <c r="P713" s="18">
        <v>8959</v>
      </c>
      <c r="Q713" s="18">
        <v>440</v>
      </c>
      <c r="R713" s="18">
        <v>4308</v>
      </c>
      <c r="S713" s="18">
        <v>10044</v>
      </c>
      <c r="T713" s="18">
        <v>6041</v>
      </c>
      <c r="U713" s="18">
        <v>140196</v>
      </c>
      <c r="V713" s="18">
        <v>258</v>
      </c>
      <c r="W713" s="18">
        <v>1112</v>
      </c>
      <c r="X713" s="18">
        <v>2775</v>
      </c>
      <c r="Y713" s="18">
        <v>26204</v>
      </c>
      <c r="Z713" s="18">
        <v>6603</v>
      </c>
      <c r="AA713" s="18">
        <v>12261</v>
      </c>
      <c r="AB713" s="18">
        <v>1066790</v>
      </c>
      <c r="AC713" s="18">
        <v>10712</v>
      </c>
      <c r="AD713" s="18">
        <v>10530</v>
      </c>
      <c r="AE713" s="18">
        <v>34376</v>
      </c>
      <c r="AF713" s="18">
        <v>1981</v>
      </c>
      <c r="AG713" s="18">
        <v>30400</v>
      </c>
      <c r="AH713" s="18">
        <v>392</v>
      </c>
      <c r="AI713" s="18">
        <v>321</v>
      </c>
      <c r="AJ713" s="18">
        <v>2723</v>
      </c>
      <c r="AK713" s="18">
        <v>15481</v>
      </c>
      <c r="AL713" s="18">
        <v>10183</v>
      </c>
      <c r="AM713" s="18">
        <v>650</v>
      </c>
      <c r="AN713" s="18">
        <v>10309</v>
      </c>
      <c r="AO713" s="18">
        <v>77713</v>
      </c>
      <c r="AP713" s="18">
        <v>397</v>
      </c>
      <c r="AQ713" s="18">
        <v>72</v>
      </c>
      <c r="AR713" s="18">
        <v>5121</v>
      </c>
      <c r="AS713" s="18">
        <v>6517</v>
      </c>
      <c r="AT713" s="18">
        <v>22643</v>
      </c>
      <c r="AU713" s="18">
        <v>9301</v>
      </c>
      <c r="AV713" s="18">
        <v>51593</v>
      </c>
      <c r="AW713" s="18">
        <v>38708</v>
      </c>
      <c r="AX713" s="18">
        <v>1550</v>
      </c>
      <c r="AY713" s="18">
        <v>45988</v>
      </c>
      <c r="AZ713" s="18">
        <v>4917</v>
      </c>
      <c r="BA713" s="18">
        <v>56725</v>
      </c>
      <c r="BB713" s="18">
        <v>859</v>
      </c>
      <c r="BC713" s="18">
        <v>56796</v>
      </c>
      <c r="BD713" s="18">
        <v>5219</v>
      </c>
      <c r="BE713" s="18">
        <v>13781</v>
      </c>
      <c r="BF713" s="18">
        <v>5394</v>
      </c>
      <c r="BG713" s="18">
        <v>805</v>
      </c>
      <c r="BH713" s="18">
        <v>906</v>
      </c>
      <c r="BI713" s="18">
        <v>334</v>
      </c>
      <c r="BJ713" s="18">
        <v>9951</v>
      </c>
      <c r="BK713" s="18">
        <v>7820</v>
      </c>
      <c r="BL713" s="18">
        <v>5387</v>
      </c>
      <c r="BM713" s="18">
        <v>4227</v>
      </c>
      <c r="BN713" s="18">
        <v>4472</v>
      </c>
      <c r="BO713" s="18">
        <v>6205</v>
      </c>
      <c r="BP713" s="18">
        <v>10631</v>
      </c>
      <c r="BQ713" s="18">
        <v>166997</v>
      </c>
      <c r="BR713" s="18">
        <v>771000</v>
      </c>
      <c r="BS713" s="18">
        <v>3541</v>
      </c>
      <c r="BT713" s="18">
        <v>50027</v>
      </c>
      <c r="BU713" s="18">
        <v>16247</v>
      </c>
      <c r="BV713" s="18">
        <v>243</v>
      </c>
      <c r="BW713" s="18">
        <v>4140</v>
      </c>
      <c r="BX713" s="18">
        <v>56734</v>
      </c>
      <c r="BY713" s="18">
        <v>2323</v>
      </c>
      <c r="BZ713" s="18">
        <v>2724</v>
      </c>
      <c r="CA713" s="18">
        <v>121492</v>
      </c>
      <c r="CB713" s="18">
        <v>15946</v>
      </c>
      <c r="CC713" s="18">
        <v>20477</v>
      </c>
      <c r="CD713" s="18">
        <v>4089</v>
      </c>
      <c r="CE713" s="18">
        <v>8079</v>
      </c>
      <c r="CF713" s="18">
        <v>41214</v>
      </c>
      <c r="CG713" s="18">
        <v>1811</v>
      </c>
      <c r="CH713" s="18">
        <v>3762</v>
      </c>
      <c r="CI713" s="18">
        <v>3232</v>
      </c>
      <c r="CJ713" s="18">
        <v>2233</v>
      </c>
      <c r="CK713" s="18">
        <v>3681</v>
      </c>
      <c r="CL713" s="18">
        <v>133</v>
      </c>
      <c r="CM713" s="18">
        <v>16424</v>
      </c>
      <c r="CN713" s="18">
        <v>1587</v>
      </c>
      <c r="CO713" s="18">
        <v>3620</v>
      </c>
      <c r="CP713" s="18">
        <v>369</v>
      </c>
      <c r="CQ713" s="18">
        <v>2627</v>
      </c>
      <c r="CR713" s="18">
        <v>22458</v>
      </c>
      <c r="CS713" s="18">
        <v>4183</v>
      </c>
      <c r="CT713" s="18">
        <v>10327</v>
      </c>
      <c r="CU713" s="18">
        <v>78442</v>
      </c>
      <c r="CV713" s="18">
        <v>1851</v>
      </c>
      <c r="CW713" s="18">
        <v>7494</v>
      </c>
      <c r="CX713" s="18">
        <v>347</v>
      </c>
      <c r="CY713" s="18">
        <v>36998</v>
      </c>
      <c r="CZ713" s="18">
        <v>565</v>
      </c>
      <c r="DA713" s="18">
        <v>1903</v>
      </c>
      <c r="DB713" s="18">
        <v>13143</v>
      </c>
      <c r="DC713" s="18">
        <v>1764</v>
      </c>
      <c r="DD713" s="18">
        <v>1028</v>
      </c>
      <c r="DE713" s="18">
        <v>7608</v>
      </c>
      <c r="DF713" s="18">
        <v>15942</v>
      </c>
      <c r="DG713" s="18">
        <v>1234</v>
      </c>
      <c r="DH713" s="18">
        <v>7040</v>
      </c>
      <c r="DI713" s="18">
        <v>87092</v>
      </c>
      <c r="DJ713" s="18">
        <v>3248</v>
      </c>
      <c r="DK713" s="18">
        <v>14572</v>
      </c>
      <c r="DL713" s="18">
        <v>4167</v>
      </c>
      <c r="DM713" s="18">
        <v>16848</v>
      </c>
      <c r="DN713" s="18">
        <v>3341</v>
      </c>
      <c r="DO713" s="18">
        <v>1538</v>
      </c>
      <c r="DP713" s="18">
        <v>102066</v>
      </c>
      <c r="DQ713" s="18">
        <v>2212</v>
      </c>
      <c r="DR713" s="18">
        <v>19855</v>
      </c>
      <c r="DS713" s="18">
        <v>59186</v>
      </c>
      <c r="DT713" s="18">
        <v>37504</v>
      </c>
      <c r="DU713" s="18">
        <v>3413</v>
      </c>
      <c r="DV713" s="18">
        <v>19137</v>
      </c>
      <c r="DW713" s="18">
        <v>9907</v>
      </c>
      <c r="DX713" s="18">
        <v>3740</v>
      </c>
      <c r="DY713" s="18">
        <v>1630</v>
      </c>
      <c r="DZ713" s="18">
        <v>387</v>
      </c>
      <c r="EA713" s="18">
        <v>22600</v>
      </c>
      <c r="EB713" s="18">
        <v>144967</v>
      </c>
      <c r="EC713" s="18">
        <v>6219</v>
      </c>
      <c r="ED713" s="18">
        <v>13998</v>
      </c>
      <c r="EE713" s="18">
        <v>23891</v>
      </c>
      <c r="EF713" s="18">
        <v>7004</v>
      </c>
      <c r="EG713" s="18">
        <v>2750</v>
      </c>
      <c r="EH713" s="18">
        <v>3787</v>
      </c>
      <c r="EI713" s="18">
        <v>4758</v>
      </c>
      <c r="EJ713" s="18">
        <v>9213</v>
      </c>
      <c r="EK713" s="18">
        <v>106</v>
      </c>
      <c r="EL713" s="18">
        <v>280296</v>
      </c>
      <c r="EM713" s="18">
        <v>5172</v>
      </c>
      <c r="EN713" s="18">
        <v>1932</v>
      </c>
      <c r="EO713" s="18">
        <v>8370</v>
      </c>
      <c r="EP713" s="18">
        <v>749</v>
      </c>
      <c r="EQ713" s="18">
        <v>68</v>
      </c>
      <c r="ER713" s="18">
        <v>10857</v>
      </c>
      <c r="ES713" s="18">
        <v>5214</v>
      </c>
      <c r="ET713" s="18">
        <v>3241</v>
      </c>
      <c r="EU713" s="18">
        <v>52129</v>
      </c>
      <c r="EV713" s="18">
        <v>4716</v>
      </c>
      <c r="EW713" s="18">
        <v>3324</v>
      </c>
      <c r="EX713" s="18">
        <v>1208</v>
      </c>
      <c r="EY713" s="18">
        <v>7547</v>
      </c>
      <c r="EZ713" s="18">
        <v>52127</v>
      </c>
      <c r="FA713" s="18">
        <v>19332</v>
      </c>
      <c r="FB713" s="18">
        <v>22284</v>
      </c>
      <c r="FC713" s="18">
        <v>14911</v>
      </c>
      <c r="FD713" s="18">
        <v>51095</v>
      </c>
      <c r="FE713" s="18">
        <v>3031</v>
      </c>
      <c r="FF713" s="18">
        <v>240651</v>
      </c>
      <c r="FG713" s="18">
        <v>18718</v>
      </c>
      <c r="FH713" s="18">
        <v>17450</v>
      </c>
      <c r="FI713" s="18">
        <v>61440</v>
      </c>
      <c r="FJ713" s="18">
        <v>10870</v>
      </c>
      <c r="FK713" s="18">
        <v>22339</v>
      </c>
      <c r="FL713" s="18">
        <v>35101</v>
      </c>
      <c r="FM713" s="18">
        <v>7029</v>
      </c>
      <c r="FN713" s="18">
        <v>8877</v>
      </c>
    </row>
    <row r="714" spans="1:170">
      <c r="A714" s="18">
        <v>1987</v>
      </c>
      <c r="B714" s="18">
        <v>13056</v>
      </c>
      <c r="C714" s="18">
        <v>7878</v>
      </c>
      <c r="D714" s="18">
        <v>3075</v>
      </c>
      <c r="E714" s="18">
        <v>1530</v>
      </c>
      <c r="F714" s="18">
        <v>31625</v>
      </c>
      <c r="G714" s="18">
        <v>3469</v>
      </c>
      <c r="H714" s="18">
        <v>16137</v>
      </c>
      <c r="I714" s="18">
        <v>7579</v>
      </c>
      <c r="J714" s="18">
        <v>6874</v>
      </c>
      <c r="K714" s="18">
        <v>5131</v>
      </c>
      <c r="L714" s="18">
        <v>9870</v>
      </c>
      <c r="M714" s="18">
        <v>4288</v>
      </c>
      <c r="N714" s="18">
        <v>7592</v>
      </c>
      <c r="O714" s="18">
        <v>103816</v>
      </c>
      <c r="P714" s="18">
        <v>8972</v>
      </c>
      <c r="Q714" s="18">
        <v>455</v>
      </c>
      <c r="R714" s="18">
        <v>4339</v>
      </c>
      <c r="S714" s="18">
        <v>10097</v>
      </c>
      <c r="T714" s="18">
        <v>6156</v>
      </c>
      <c r="U714" s="18">
        <v>143027</v>
      </c>
      <c r="V714" s="18">
        <v>259</v>
      </c>
      <c r="W714" s="18">
        <v>1147</v>
      </c>
      <c r="X714" s="18">
        <v>2841</v>
      </c>
      <c r="Y714" s="18">
        <v>26550</v>
      </c>
      <c r="Z714" s="18">
        <v>6650</v>
      </c>
      <c r="AA714" s="18">
        <v>12465</v>
      </c>
      <c r="AB714" s="18">
        <v>1084035</v>
      </c>
      <c r="AC714" s="18">
        <v>11105</v>
      </c>
      <c r="AD714" s="18">
        <v>10867</v>
      </c>
      <c r="AE714" s="18">
        <v>35482</v>
      </c>
      <c r="AF714" s="18">
        <v>2038</v>
      </c>
      <c r="AG714" s="18">
        <v>31042</v>
      </c>
      <c r="AH714" s="18">
        <v>401</v>
      </c>
      <c r="AI714" s="18">
        <v>326</v>
      </c>
      <c r="AJ714" s="18">
        <v>2800</v>
      </c>
      <c r="AK714" s="18">
        <v>15511</v>
      </c>
      <c r="AL714" s="18">
        <v>10279</v>
      </c>
      <c r="AM714" s="18">
        <v>659</v>
      </c>
      <c r="AN714" s="18">
        <v>10312</v>
      </c>
      <c r="AO714" s="18">
        <v>77718</v>
      </c>
      <c r="AP714" s="18">
        <v>409</v>
      </c>
      <c r="AQ714" s="18">
        <v>72</v>
      </c>
      <c r="AR714" s="18">
        <v>5127</v>
      </c>
      <c r="AS714" s="18">
        <v>6657</v>
      </c>
      <c r="AT714" s="18">
        <v>23255</v>
      </c>
      <c r="AU714" s="18">
        <v>9545</v>
      </c>
      <c r="AV714" s="18">
        <v>52794</v>
      </c>
      <c r="AW714" s="18">
        <v>38881</v>
      </c>
      <c r="AX714" s="18">
        <v>1562</v>
      </c>
      <c r="AY714" s="18">
        <v>47226</v>
      </c>
      <c r="AZ714" s="18">
        <v>4932</v>
      </c>
      <c r="BA714" s="18">
        <v>56989</v>
      </c>
      <c r="BB714" s="18">
        <v>881</v>
      </c>
      <c r="BC714" s="18">
        <v>56982</v>
      </c>
      <c r="BD714" s="18">
        <v>5240</v>
      </c>
      <c r="BE714" s="18">
        <v>14175</v>
      </c>
      <c r="BF714" s="18">
        <v>5528</v>
      </c>
      <c r="BG714" s="18">
        <v>839</v>
      </c>
      <c r="BH714" s="18">
        <v>927</v>
      </c>
      <c r="BI714" s="18">
        <v>342</v>
      </c>
      <c r="BJ714" s="18">
        <v>9974</v>
      </c>
      <c r="BK714" s="18">
        <v>8160</v>
      </c>
      <c r="BL714" s="18">
        <v>5463</v>
      </c>
      <c r="BM714" s="18">
        <v>4373</v>
      </c>
      <c r="BN714" s="18">
        <v>4484</v>
      </c>
      <c r="BO714" s="18">
        <v>6335</v>
      </c>
      <c r="BP714" s="18">
        <v>10613</v>
      </c>
      <c r="BQ714" s="18">
        <v>169990</v>
      </c>
      <c r="BR714" s="18">
        <v>788000</v>
      </c>
      <c r="BS714" s="18">
        <v>3540</v>
      </c>
      <c r="BT714" s="18">
        <v>51607</v>
      </c>
      <c r="BU714" s="18">
        <v>16543</v>
      </c>
      <c r="BV714" s="18">
        <v>245</v>
      </c>
      <c r="BW714" s="18">
        <v>4210</v>
      </c>
      <c r="BX714" s="18">
        <v>56730</v>
      </c>
      <c r="BY714" s="18">
        <v>2327</v>
      </c>
      <c r="BZ714" s="18">
        <v>2820</v>
      </c>
      <c r="CA714" s="18">
        <v>122091</v>
      </c>
      <c r="CB714" s="18">
        <v>16109</v>
      </c>
      <c r="CC714" s="18">
        <v>21196</v>
      </c>
      <c r="CD714" s="18">
        <v>4176</v>
      </c>
      <c r="CE714" s="18">
        <v>8380</v>
      </c>
      <c r="CF714" s="18">
        <v>41622</v>
      </c>
      <c r="CG714" s="18">
        <v>1891</v>
      </c>
      <c r="CH714" s="18">
        <v>3869</v>
      </c>
      <c r="CI714" s="18">
        <v>3286</v>
      </c>
      <c r="CJ714" s="18">
        <v>2306</v>
      </c>
      <c r="CK714" s="18">
        <v>3776</v>
      </c>
      <c r="CL714" s="18">
        <v>134</v>
      </c>
      <c r="CM714" s="18">
        <v>16663</v>
      </c>
      <c r="CN714" s="18">
        <v>1616</v>
      </c>
      <c r="CO714" s="18">
        <v>3653</v>
      </c>
      <c r="CP714" s="18">
        <v>372</v>
      </c>
      <c r="CQ714" s="18">
        <v>2649</v>
      </c>
      <c r="CR714" s="18">
        <v>23029</v>
      </c>
      <c r="CS714" s="18">
        <v>4217</v>
      </c>
      <c r="CT714" s="18">
        <v>10637</v>
      </c>
      <c r="CU714" s="18">
        <v>80122</v>
      </c>
      <c r="CV714" s="18">
        <v>1856</v>
      </c>
      <c r="CW714" s="18">
        <v>7633</v>
      </c>
      <c r="CX714" s="18">
        <v>349</v>
      </c>
      <c r="CY714" s="18">
        <v>37625</v>
      </c>
      <c r="CZ714" s="18">
        <v>569</v>
      </c>
      <c r="DA714" s="18">
        <v>1947</v>
      </c>
      <c r="DB714" s="18">
        <v>12895</v>
      </c>
      <c r="DC714" s="18">
        <v>1805</v>
      </c>
      <c r="DD714" s="18">
        <v>1036</v>
      </c>
      <c r="DE714" s="18">
        <v>8049</v>
      </c>
      <c r="DF714" s="18">
        <v>16333</v>
      </c>
      <c r="DG714" s="18">
        <v>1270</v>
      </c>
      <c r="DH714" s="18">
        <v>7216</v>
      </c>
      <c r="DI714" s="18">
        <v>89405</v>
      </c>
      <c r="DJ714" s="18">
        <v>3322</v>
      </c>
      <c r="DK714" s="18">
        <v>14665</v>
      </c>
      <c r="DL714" s="18">
        <v>4186</v>
      </c>
      <c r="DM714" s="18">
        <v>17273</v>
      </c>
      <c r="DN714" s="18">
        <v>3352</v>
      </c>
      <c r="DO714" s="18">
        <v>1594</v>
      </c>
      <c r="DP714" s="18">
        <v>105208</v>
      </c>
      <c r="DQ714" s="18">
        <v>2257</v>
      </c>
      <c r="DR714" s="18">
        <v>20280</v>
      </c>
      <c r="DS714" s="18">
        <v>60648</v>
      </c>
      <c r="DT714" s="18">
        <v>37741</v>
      </c>
      <c r="DU714" s="18">
        <v>3444</v>
      </c>
      <c r="DV714" s="18">
        <v>19449</v>
      </c>
      <c r="DW714" s="18">
        <v>9915</v>
      </c>
      <c r="DX714" s="18">
        <v>3850</v>
      </c>
      <c r="DY714" s="18">
        <v>1691</v>
      </c>
      <c r="DZ714" s="18">
        <v>397</v>
      </c>
      <c r="EA714" s="18">
        <v>22686</v>
      </c>
      <c r="EB714" s="18">
        <v>145959</v>
      </c>
      <c r="EC714" s="18">
        <v>6448</v>
      </c>
      <c r="ED714" s="18">
        <v>14620</v>
      </c>
      <c r="EE714" s="18">
        <v>24401</v>
      </c>
      <c r="EF714" s="18">
        <v>7231</v>
      </c>
      <c r="EG714" s="18">
        <v>2795</v>
      </c>
      <c r="EH714" s="18">
        <v>3876</v>
      </c>
      <c r="EI714" s="18">
        <v>4850</v>
      </c>
      <c r="EJ714" s="18">
        <v>9240</v>
      </c>
      <c r="EK714" s="18">
        <v>109</v>
      </c>
      <c r="EL714" s="18">
        <v>282718</v>
      </c>
      <c r="EM714" s="18">
        <v>5199</v>
      </c>
      <c r="EN714" s="18">
        <v>1946</v>
      </c>
      <c r="EO714" s="18">
        <v>8398</v>
      </c>
      <c r="EP714" s="18">
        <v>778</v>
      </c>
      <c r="EQ714" s="18">
        <v>68</v>
      </c>
      <c r="ER714" s="18">
        <v>11243</v>
      </c>
      <c r="ES714" s="18">
        <v>5392</v>
      </c>
      <c r="ET714" s="18">
        <v>3356</v>
      </c>
      <c r="EU714" s="18">
        <v>52910</v>
      </c>
      <c r="EV714" s="18">
        <v>4865</v>
      </c>
      <c r="EW714" s="18">
        <v>3411</v>
      </c>
      <c r="EX714" s="18">
        <v>1225</v>
      </c>
      <c r="EY714" s="18">
        <v>7728</v>
      </c>
      <c r="EZ714" s="18">
        <v>53243</v>
      </c>
      <c r="FA714" s="18">
        <v>19536</v>
      </c>
      <c r="FB714" s="18">
        <v>23017</v>
      </c>
      <c r="FC714" s="18">
        <v>15520</v>
      </c>
      <c r="FD714" s="18">
        <v>51218</v>
      </c>
      <c r="FE714" s="18">
        <v>3049</v>
      </c>
      <c r="FF714" s="18">
        <v>242804</v>
      </c>
      <c r="FG714" s="18">
        <v>19219</v>
      </c>
      <c r="FH714" s="18">
        <v>17910</v>
      </c>
      <c r="FI714" s="18">
        <v>62826</v>
      </c>
      <c r="FJ714" s="18">
        <v>11219</v>
      </c>
      <c r="FK714" s="18">
        <v>22435</v>
      </c>
      <c r="FL714" s="18">
        <v>35948</v>
      </c>
      <c r="FM714" s="18">
        <v>7282</v>
      </c>
      <c r="FN714" s="18">
        <v>9216</v>
      </c>
    </row>
    <row r="715" spans="1:170">
      <c r="A715" s="18">
        <v>1988</v>
      </c>
      <c r="B715" s="18">
        <v>13169</v>
      </c>
      <c r="C715" s="18">
        <v>8023</v>
      </c>
      <c r="D715" s="18">
        <v>3137</v>
      </c>
      <c r="E715" s="18">
        <v>1623</v>
      </c>
      <c r="F715" s="18">
        <v>32099</v>
      </c>
      <c r="G715" s="18">
        <v>3516</v>
      </c>
      <c r="H715" s="18">
        <v>16400</v>
      </c>
      <c r="I715" s="18">
        <v>7600</v>
      </c>
      <c r="J715" s="18">
        <v>6976</v>
      </c>
      <c r="K715" s="18">
        <v>5261</v>
      </c>
      <c r="L715" s="18">
        <v>9884</v>
      </c>
      <c r="M715" s="18">
        <v>4422</v>
      </c>
      <c r="N715" s="18">
        <v>7833</v>
      </c>
      <c r="O715" s="18">
        <v>106284</v>
      </c>
      <c r="P715" s="18">
        <v>8982</v>
      </c>
      <c r="Q715" s="18">
        <v>469</v>
      </c>
      <c r="R715" s="18">
        <v>4370</v>
      </c>
      <c r="S715" s="18">
        <v>10150</v>
      </c>
      <c r="T715" s="18">
        <v>6283</v>
      </c>
      <c r="U715" s="18">
        <v>145873</v>
      </c>
      <c r="V715" s="18">
        <v>260</v>
      </c>
      <c r="W715" s="18">
        <v>1183</v>
      </c>
      <c r="X715" s="18">
        <v>2917</v>
      </c>
      <c r="Y715" s="18">
        <v>26895</v>
      </c>
      <c r="Z715" s="18">
        <v>6704</v>
      </c>
      <c r="AA715" s="18">
        <v>12679</v>
      </c>
      <c r="AB715" s="18">
        <v>1101630</v>
      </c>
      <c r="AC715" s="18">
        <v>11512</v>
      </c>
      <c r="AD715" s="18">
        <v>11201</v>
      </c>
      <c r="AE715" s="18">
        <v>36628</v>
      </c>
      <c r="AF715" s="18">
        <v>2097</v>
      </c>
      <c r="AG715" s="18">
        <v>31673</v>
      </c>
      <c r="AH715" s="18">
        <v>411</v>
      </c>
      <c r="AI715" s="18">
        <v>331</v>
      </c>
      <c r="AJ715" s="18">
        <v>2875</v>
      </c>
      <c r="AK715" s="18">
        <v>15537</v>
      </c>
      <c r="AL715" s="18">
        <v>10382</v>
      </c>
      <c r="AM715" s="18">
        <v>664</v>
      </c>
      <c r="AN715" s="18">
        <v>10314</v>
      </c>
      <c r="AO715" s="18">
        <v>78031</v>
      </c>
      <c r="AP715" s="18">
        <v>417</v>
      </c>
      <c r="AQ715" s="18">
        <v>71</v>
      </c>
      <c r="AR715" s="18">
        <v>5130</v>
      </c>
      <c r="AS715" s="18">
        <v>6799</v>
      </c>
      <c r="AT715" s="18">
        <v>23881</v>
      </c>
      <c r="AU715" s="18">
        <v>9794</v>
      </c>
      <c r="AV715" s="18">
        <v>54015</v>
      </c>
      <c r="AW715" s="18">
        <v>39054</v>
      </c>
      <c r="AX715" s="18">
        <v>1569</v>
      </c>
      <c r="AY715" s="18">
        <v>48675</v>
      </c>
      <c r="AZ715" s="18">
        <v>4947</v>
      </c>
      <c r="BA715" s="18">
        <v>57255</v>
      </c>
      <c r="BB715" s="18">
        <v>900</v>
      </c>
      <c r="BC715" s="18">
        <v>57160</v>
      </c>
      <c r="BD715" s="18">
        <v>5320</v>
      </c>
      <c r="BE715" s="18">
        <v>14577</v>
      </c>
      <c r="BF715" s="18">
        <v>5667</v>
      </c>
      <c r="BG715" s="18">
        <v>875</v>
      </c>
      <c r="BH715" s="18">
        <v>950</v>
      </c>
      <c r="BI715" s="18">
        <v>352</v>
      </c>
      <c r="BJ715" s="18">
        <v>9983</v>
      </c>
      <c r="BK715" s="18">
        <v>8496</v>
      </c>
      <c r="BL715" s="18">
        <v>5541</v>
      </c>
      <c r="BM715" s="18">
        <v>4515</v>
      </c>
      <c r="BN715" s="18">
        <v>4494</v>
      </c>
      <c r="BO715" s="18">
        <v>6459</v>
      </c>
      <c r="BP715" s="18">
        <v>10443</v>
      </c>
      <c r="BQ715" s="18">
        <v>173041</v>
      </c>
      <c r="BR715" s="18">
        <v>805000</v>
      </c>
      <c r="BS715" s="18">
        <v>3530</v>
      </c>
      <c r="BT715" s="18">
        <v>52997</v>
      </c>
      <c r="BU715" s="18">
        <v>17038</v>
      </c>
      <c r="BV715" s="18">
        <v>250</v>
      </c>
      <c r="BW715" s="18">
        <v>4282</v>
      </c>
      <c r="BX715" s="18">
        <v>56734</v>
      </c>
      <c r="BY715" s="18">
        <v>2330</v>
      </c>
      <c r="BZ715" s="18">
        <v>2917</v>
      </c>
      <c r="CA715" s="18">
        <v>122613</v>
      </c>
      <c r="CB715" s="18">
        <v>16207</v>
      </c>
      <c r="CC715" s="18">
        <v>21916</v>
      </c>
      <c r="CD715" s="18">
        <v>4244</v>
      </c>
      <c r="CE715" s="18">
        <v>8692</v>
      </c>
      <c r="CF715" s="18">
        <v>42031</v>
      </c>
      <c r="CG715" s="18">
        <v>1973</v>
      </c>
      <c r="CH715" s="18">
        <v>3980</v>
      </c>
      <c r="CI715" s="18">
        <v>3337</v>
      </c>
      <c r="CJ715" s="18">
        <v>2382</v>
      </c>
      <c r="CK715" s="18">
        <v>3883</v>
      </c>
      <c r="CL715" s="18">
        <v>135</v>
      </c>
      <c r="CM715" s="18">
        <v>16903</v>
      </c>
      <c r="CN715" s="18">
        <v>1645</v>
      </c>
      <c r="CO715" s="18">
        <v>3674</v>
      </c>
      <c r="CP715" s="18">
        <v>376</v>
      </c>
      <c r="CQ715" s="18">
        <v>2664</v>
      </c>
      <c r="CR715" s="18">
        <v>23600</v>
      </c>
      <c r="CS715" s="18">
        <v>4290</v>
      </c>
      <c r="CT715" s="18">
        <v>10957</v>
      </c>
      <c r="CU715" s="18">
        <v>81782</v>
      </c>
      <c r="CV715" s="18">
        <v>1859</v>
      </c>
      <c r="CW715" s="18">
        <v>7777</v>
      </c>
      <c r="CX715" s="18">
        <v>352</v>
      </c>
      <c r="CY715" s="18">
        <v>38196</v>
      </c>
      <c r="CZ715" s="18">
        <v>574</v>
      </c>
      <c r="DA715" s="18">
        <v>1992</v>
      </c>
      <c r="DB715" s="18">
        <v>12523</v>
      </c>
      <c r="DC715" s="18">
        <v>1849</v>
      </c>
      <c r="DD715" s="18">
        <v>1045</v>
      </c>
      <c r="DE715" s="18">
        <v>8580</v>
      </c>
      <c r="DF715" s="18">
        <v>16731</v>
      </c>
      <c r="DG715" s="18">
        <v>1323</v>
      </c>
      <c r="DH715" s="18">
        <v>7399</v>
      </c>
      <c r="DI715" s="18">
        <v>91760</v>
      </c>
      <c r="DJ715" s="18">
        <v>3404</v>
      </c>
      <c r="DK715" s="18">
        <v>14761</v>
      </c>
      <c r="DL715" s="18">
        <v>4209</v>
      </c>
      <c r="DM715" s="18">
        <v>17714</v>
      </c>
      <c r="DN715" s="18">
        <v>3361</v>
      </c>
      <c r="DO715" s="18">
        <v>1652</v>
      </c>
      <c r="DP715" s="18">
        <v>108408</v>
      </c>
      <c r="DQ715" s="18">
        <v>2302</v>
      </c>
      <c r="DR715" s="18">
        <v>20710</v>
      </c>
      <c r="DS715" s="18">
        <v>62081</v>
      </c>
      <c r="DT715" s="18">
        <v>37867</v>
      </c>
      <c r="DU715" s="18">
        <v>3475</v>
      </c>
      <c r="DV715" s="18">
        <v>19769</v>
      </c>
      <c r="DW715" s="18">
        <v>9921</v>
      </c>
      <c r="DX715" s="18">
        <v>3963</v>
      </c>
      <c r="DY715" s="18">
        <v>1758</v>
      </c>
      <c r="DZ715" s="18">
        <v>413</v>
      </c>
      <c r="EA715" s="18">
        <v>22769</v>
      </c>
      <c r="EB715" s="18">
        <v>146866</v>
      </c>
      <c r="EC715" s="18">
        <v>6693</v>
      </c>
      <c r="ED715" s="18">
        <v>15233</v>
      </c>
      <c r="EE715" s="18">
        <v>24806</v>
      </c>
      <c r="EF715" s="18">
        <v>7465</v>
      </c>
      <c r="EG715" s="18">
        <v>2869</v>
      </c>
      <c r="EH715" s="18">
        <v>3968</v>
      </c>
      <c r="EI715" s="18">
        <v>4939</v>
      </c>
      <c r="EJ715" s="18">
        <v>9278</v>
      </c>
      <c r="EK715" s="18">
        <v>111</v>
      </c>
      <c r="EL715" s="18">
        <v>285020</v>
      </c>
      <c r="EM715" s="18">
        <v>5223</v>
      </c>
      <c r="EN715" s="18">
        <v>1962</v>
      </c>
      <c r="EO715" s="18">
        <v>8436</v>
      </c>
      <c r="EP715" s="18">
        <v>815</v>
      </c>
      <c r="EQ715" s="18">
        <v>69</v>
      </c>
      <c r="ER715" s="18">
        <v>11632</v>
      </c>
      <c r="ES715" s="18">
        <v>5556</v>
      </c>
      <c r="ET715" s="18">
        <v>3475</v>
      </c>
      <c r="EU715" s="18">
        <v>53683</v>
      </c>
      <c r="EV715" s="18">
        <v>5006</v>
      </c>
      <c r="EW715" s="18">
        <v>3492</v>
      </c>
      <c r="EX715" s="18">
        <v>1238</v>
      </c>
      <c r="EY715" s="18">
        <v>7899</v>
      </c>
      <c r="EZ715" s="18">
        <v>54356</v>
      </c>
      <c r="FA715" s="18">
        <v>19752</v>
      </c>
      <c r="FB715" s="18">
        <v>23764</v>
      </c>
      <c r="FC715" s="18">
        <v>16176</v>
      </c>
      <c r="FD715" s="18">
        <v>51423</v>
      </c>
      <c r="FE715" s="18">
        <v>3068</v>
      </c>
      <c r="FF715" s="18">
        <v>245021</v>
      </c>
      <c r="FG715" s="18">
        <v>19625</v>
      </c>
      <c r="FH715" s="18">
        <v>18379</v>
      </c>
      <c r="FI715" s="18">
        <v>64211</v>
      </c>
      <c r="FJ715" s="18">
        <v>11591</v>
      </c>
      <c r="FK715" s="18">
        <v>22536</v>
      </c>
      <c r="FL715" s="18">
        <v>36795</v>
      </c>
      <c r="FM715" s="18">
        <v>7517</v>
      </c>
      <c r="FN715" s="18">
        <v>9560</v>
      </c>
    </row>
    <row r="716" spans="1:170">
      <c r="A716" s="18">
        <v>1989</v>
      </c>
      <c r="B716" s="18">
        <v>13503</v>
      </c>
      <c r="C716" s="18">
        <v>8154</v>
      </c>
      <c r="D716" s="18">
        <v>3196</v>
      </c>
      <c r="E716" s="18">
        <v>1722</v>
      </c>
      <c r="F716" s="18">
        <v>32572</v>
      </c>
      <c r="G716" s="18">
        <v>3326</v>
      </c>
      <c r="H716" s="18">
        <v>16681</v>
      </c>
      <c r="I716" s="18">
        <v>7628</v>
      </c>
      <c r="J716" s="18">
        <v>7102</v>
      </c>
      <c r="K716" s="18">
        <v>5382</v>
      </c>
      <c r="L716" s="18">
        <v>9938</v>
      </c>
      <c r="M716" s="18">
        <v>4561</v>
      </c>
      <c r="N716" s="18">
        <v>8092</v>
      </c>
      <c r="O716" s="18">
        <v>108842</v>
      </c>
      <c r="P716" s="18">
        <v>8990</v>
      </c>
      <c r="Q716" s="18">
        <v>485</v>
      </c>
      <c r="R716" s="18">
        <v>4398</v>
      </c>
      <c r="S716" s="18">
        <v>10184</v>
      </c>
      <c r="T716" s="18">
        <v>6423</v>
      </c>
      <c r="U716" s="18">
        <v>148659</v>
      </c>
      <c r="V716" s="18">
        <v>261</v>
      </c>
      <c r="W716" s="18">
        <v>1220</v>
      </c>
      <c r="X716" s="18">
        <v>3000</v>
      </c>
      <c r="Y716" s="18">
        <v>27379</v>
      </c>
      <c r="Z716" s="18">
        <v>6764</v>
      </c>
      <c r="AA716" s="18">
        <v>12902</v>
      </c>
      <c r="AB716" s="18">
        <v>1118650</v>
      </c>
      <c r="AC716" s="18">
        <v>11931</v>
      </c>
      <c r="AD716" s="18">
        <v>11540</v>
      </c>
      <c r="AE716" s="18">
        <v>37804</v>
      </c>
      <c r="AF716" s="18">
        <v>2158</v>
      </c>
      <c r="AG716" s="18">
        <v>32307</v>
      </c>
      <c r="AH716" s="18">
        <v>421</v>
      </c>
      <c r="AI716" s="18">
        <v>335</v>
      </c>
      <c r="AJ716" s="18">
        <v>2951</v>
      </c>
      <c r="AK716" s="18">
        <v>15559</v>
      </c>
      <c r="AL716" s="18">
        <v>10489</v>
      </c>
      <c r="AM716" s="18">
        <v>671</v>
      </c>
      <c r="AN716" s="18">
        <v>10314</v>
      </c>
      <c r="AO716" s="18">
        <v>78645</v>
      </c>
      <c r="AP716" s="18">
        <v>442</v>
      </c>
      <c r="AQ716" s="18">
        <v>71</v>
      </c>
      <c r="AR716" s="18">
        <v>5133</v>
      </c>
      <c r="AS716" s="18">
        <v>6942</v>
      </c>
      <c r="AT716" s="18">
        <v>24496</v>
      </c>
      <c r="AU716" s="18">
        <v>10048</v>
      </c>
      <c r="AV716" s="18">
        <v>55252</v>
      </c>
      <c r="AW716" s="18">
        <v>39215</v>
      </c>
      <c r="AX716" s="18">
        <v>1571</v>
      </c>
      <c r="AY716" s="18">
        <v>50128</v>
      </c>
      <c r="AZ716" s="18">
        <v>4962</v>
      </c>
      <c r="BA716" s="18">
        <v>57821</v>
      </c>
      <c r="BB716" s="18">
        <v>919</v>
      </c>
      <c r="BC716" s="18">
        <v>57324</v>
      </c>
      <c r="BD716" s="18">
        <v>5398</v>
      </c>
      <c r="BE716" s="18">
        <v>14987</v>
      </c>
      <c r="BF716" s="18">
        <v>5810</v>
      </c>
      <c r="BG716" s="18">
        <v>912</v>
      </c>
      <c r="BH716" s="18">
        <v>972</v>
      </c>
      <c r="BI716" s="18">
        <v>361</v>
      </c>
      <c r="BJ716" s="18">
        <v>10031</v>
      </c>
      <c r="BK716" s="18">
        <v>8731</v>
      </c>
      <c r="BL716" s="18">
        <v>5617</v>
      </c>
      <c r="BM716" s="18">
        <v>4656</v>
      </c>
      <c r="BN716" s="18">
        <v>4501</v>
      </c>
      <c r="BO716" s="18">
        <v>6586</v>
      </c>
      <c r="BP716" s="18">
        <v>10398</v>
      </c>
      <c r="BQ716" s="18">
        <v>176152</v>
      </c>
      <c r="BR716" s="18">
        <v>822000</v>
      </c>
      <c r="BS716" s="18">
        <v>3513</v>
      </c>
      <c r="BT716" s="18">
        <v>54479</v>
      </c>
      <c r="BU716" s="18">
        <v>17568</v>
      </c>
      <c r="BV716" s="18">
        <v>253</v>
      </c>
      <c r="BW716" s="18">
        <v>4355</v>
      </c>
      <c r="BX716" s="18">
        <v>56738</v>
      </c>
      <c r="BY716" s="18">
        <v>2338</v>
      </c>
      <c r="BZ716" s="18">
        <v>3019</v>
      </c>
      <c r="CA716" s="18">
        <v>123108</v>
      </c>
      <c r="CB716" s="18">
        <v>16265</v>
      </c>
      <c r="CC716" s="18">
        <v>22635</v>
      </c>
      <c r="CD716" s="18">
        <v>4302</v>
      </c>
      <c r="CE716" s="18">
        <v>9014</v>
      </c>
      <c r="CF716" s="18">
        <v>42449</v>
      </c>
      <c r="CG716" s="18">
        <v>2057</v>
      </c>
      <c r="CH716" s="18">
        <v>4094</v>
      </c>
      <c r="CI716" s="18">
        <v>3384</v>
      </c>
      <c r="CJ716" s="18">
        <v>2462</v>
      </c>
      <c r="CK716" s="18">
        <v>3991</v>
      </c>
      <c r="CL716" s="18">
        <v>136</v>
      </c>
      <c r="CM716" s="18">
        <v>17142</v>
      </c>
      <c r="CN716" s="18">
        <v>1674</v>
      </c>
      <c r="CO716" s="18">
        <v>3681</v>
      </c>
      <c r="CP716" s="18">
        <v>378</v>
      </c>
      <c r="CQ716" s="18">
        <v>2667</v>
      </c>
      <c r="CR716" s="18">
        <v>24170</v>
      </c>
      <c r="CS716" s="18">
        <v>4359</v>
      </c>
      <c r="CT716" s="18">
        <v>11289</v>
      </c>
      <c r="CU716" s="18">
        <v>83367</v>
      </c>
      <c r="CV716" s="18">
        <v>1863</v>
      </c>
      <c r="CW716" s="18">
        <v>7928</v>
      </c>
      <c r="CX716" s="18">
        <v>355</v>
      </c>
      <c r="CY716" s="18">
        <v>38721</v>
      </c>
      <c r="CZ716" s="18">
        <v>579</v>
      </c>
      <c r="DA716" s="18">
        <v>2070</v>
      </c>
      <c r="DB716" s="18">
        <v>12482</v>
      </c>
      <c r="DC716" s="18">
        <v>1886</v>
      </c>
      <c r="DD716" s="18">
        <v>1053</v>
      </c>
      <c r="DE716" s="18">
        <v>9082</v>
      </c>
      <c r="DF716" s="18">
        <v>17121</v>
      </c>
      <c r="DG716" s="18">
        <v>1398</v>
      </c>
      <c r="DH716" s="18">
        <v>7608</v>
      </c>
      <c r="DI716" s="18">
        <v>94160</v>
      </c>
      <c r="DJ716" s="18">
        <v>3492</v>
      </c>
      <c r="DK716" s="18">
        <v>14849</v>
      </c>
      <c r="DL716" s="18">
        <v>4226</v>
      </c>
      <c r="DM716" s="18">
        <v>18173</v>
      </c>
      <c r="DN716" s="18">
        <v>3378</v>
      </c>
      <c r="DO716" s="18">
        <v>1712</v>
      </c>
      <c r="DP716" s="18">
        <v>111528</v>
      </c>
      <c r="DQ716" s="18">
        <v>2347</v>
      </c>
      <c r="DR716" s="18">
        <v>21151</v>
      </c>
      <c r="DS716" s="18">
        <v>63555</v>
      </c>
      <c r="DT716" s="18">
        <v>37970</v>
      </c>
      <c r="DU716" s="18">
        <v>3506</v>
      </c>
      <c r="DV716" s="18">
        <v>20103</v>
      </c>
      <c r="DW716" s="18">
        <v>9923</v>
      </c>
      <c r="DX716" s="18">
        <v>4081</v>
      </c>
      <c r="DY716" s="18">
        <v>1821</v>
      </c>
      <c r="DZ716" s="18">
        <v>430</v>
      </c>
      <c r="EA716" s="18">
        <v>22852</v>
      </c>
      <c r="EB716" s="18">
        <v>147352</v>
      </c>
      <c r="EC716" s="18">
        <v>6934</v>
      </c>
      <c r="ED716" s="18">
        <v>15829</v>
      </c>
      <c r="EE716" s="18">
        <v>25340</v>
      </c>
      <c r="EF716" s="18">
        <v>7730</v>
      </c>
      <c r="EG716" s="18">
        <v>2958</v>
      </c>
      <c r="EH716" s="18">
        <v>4064</v>
      </c>
      <c r="EI716" s="18">
        <v>5025</v>
      </c>
      <c r="EJ716" s="18">
        <v>9317</v>
      </c>
      <c r="EK716" s="18">
        <v>113</v>
      </c>
      <c r="EL716" s="18">
        <v>286462</v>
      </c>
      <c r="EM716" s="18">
        <v>5245</v>
      </c>
      <c r="EN716" s="18">
        <v>1976</v>
      </c>
      <c r="EO716" s="18">
        <v>8493</v>
      </c>
      <c r="EP716" s="18">
        <v>849</v>
      </c>
      <c r="EQ716" s="18">
        <v>70</v>
      </c>
      <c r="ER716" s="18">
        <v>12018</v>
      </c>
      <c r="ES716" s="18">
        <v>5715</v>
      </c>
      <c r="ET716" s="18">
        <v>3597</v>
      </c>
      <c r="EU716" s="18">
        <v>54446</v>
      </c>
      <c r="EV716" s="18">
        <v>5148</v>
      </c>
      <c r="EW716" s="18">
        <v>3572</v>
      </c>
      <c r="EX716" s="18">
        <v>1248</v>
      </c>
      <c r="EY716" s="18">
        <v>8057</v>
      </c>
      <c r="EZ716" s="18">
        <v>55462</v>
      </c>
      <c r="FA716" s="18">
        <v>19943</v>
      </c>
      <c r="FB716" s="18">
        <v>24485</v>
      </c>
      <c r="FC716" s="18">
        <v>16832</v>
      </c>
      <c r="FD716" s="18">
        <v>51501</v>
      </c>
      <c r="FE716" s="18">
        <v>3088</v>
      </c>
      <c r="FF716" s="18">
        <v>247342</v>
      </c>
      <c r="FG716" s="18">
        <v>20033</v>
      </c>
      <c r="FH716" s="18">
        <v>18851</v>
      </c>
      <c r="FI716" s="18">
        <v>65868</v>
      </c>
      <c r="FJ716" s="18">
        <v>11986</v>
      </c>
      <c r="FK716" s="18">
        <v>22634</v>
      </c>
      <c r="FL716" s="18">
        <v>37639</v>
      </c>
      <c r="FM716" s="18">
        <v>7746</v>
      </c>
      <c r="FN716" s="18">
        <v>9868</v>
      </c>
    </row>
    <row r="717" spans="1:170">
      <c r="A717" s="18">
        <v>1990</v>
      </c>
      <c r="B717" s="18">
        <v>13568</v>
      </c>
      <c r="C717" s="18">
        <v>8297</v>
      </c>
      <c r="D717" s="18">
        <v>3251</v>
      </c>
      <c r="E717" s="18">
        <v>1826</v>
      </c>
      <c r="F717" s="18">
        <v>33036</v>
      </c>
      <c r="G717" s="18">
        <v>3377</v>
      </c>
      <c r="H717" s="18">
        <v>16956</v>
      </c>
      <c r="I717" s="18">
        <v>7723</v>
      </c>
      <c r="J717" s="18">
        <v>7200</v>
      </c>
      <c r="K717" s="18">
        <v>5509</v>
      </c>
      <c r="L717" s="18">
        <v>9969</v>
      </c>
      <c r="M717" s="18">
        <v>4705</v>
      </c>
      <c r="N717" s="18">
        <v>8361</v>
      </c>
      <c r="O717" s="18">
        <v>111437</v>
      </c>
      <c r="P717" s="18">
        <v>8894</v>
      </c>
      <c r="Q717" s="18">
        <v>500</v>
      </c>
      <c r="R717" s="18">
        <v>4424</v>
      </c>
      <c r="S717" s="18">
        <v>10201</v>
      </c>
      <c r="T717" s="18">
        <v>6574</v>
      </c>
      <c r="U717" s="18">
        <v>151170</v>
      </c>
      <c r="V717" s="18">
        <v>262</v>
      </c>
      <c r="W717" s="18">
        <v>1257</v>
      </c>
      <c r="X717" s="18">
        <v>3085</v>
      </c>
      <c r="Y717" s="18">
        <v>27791</v>
      </c>
      <c r="Z717" s="18">
        <v>6837</v>
      </c>
      <c r="AA717" s="18">
        <v>13129</v>
      </c>
      <c r="AB717" s="18">
        <v>1135185</v>
      </c>
      <c r="AC717" s="18">
        <v>12491</v>
      </c>
      <c r="AD717" s="18">
        <v>11884</v>
      </c>
      <c r="AE717" s="18">
        <v>39047</v>
      </c>
      <c r="AF717" s="18">
        <v>2221</v>
      </c>
      <c r="AG717" s="18">
        <v>32957</v>
      </c>
      <c r="AH717" s="18">
        <v>430</v>
      </c>
      <c r="AI717" s="18">
        <v>340</v>
      </c>
      <c r="AJ717" s="18">
        <v>3027</v>
      </c>
      <c r="AK717" s="18">
        <v>15572</v>
      </c>
      <c r="AL717" s="18">
        <v>10597</v>
      </c>
      <c r="AM717" s="18">
        <v>681</v>
      </c>
      <c r="AN717" s="18">
        <v>10310</v>
      </c>
      <c r="AO717" s="18">
        <v>79380</v>
      </c>
      <c r="AP717" s="18">
        <v>499</v>
      </c>
      <c r="AQ717" s="18">
        <v>70</v>
      </c>
      <c r="AR717" s="18">
        <v>5141</v>
      </c>
      <c r="AS717" s="18">
        <v>7083</v>
      </c>
      <c r="AT717" s="18">
        <v>25089</v>
      </c>
      <c r="AU717" s="18">
        <v>10318</v>
      </c>
      <c r="AV717" s="18">
        <v>56683</v>
      </c>
      <c r="AW717" s="18">
        <v>39351</v>
      </c>
      <c r="AX717" s="18">
        <v>1569</v>
      </c>
      <c r="AY717" s="18">
        <v>51535</v>
      </c>
      <c r="AZ717" s="18">
        <v>4986</v>
      </c>
      <c r="BA717" s="18">
        <v>58168</v>
      </c>
      <c r="BB717" s="18">
        <v>938</v>
      </c>
      <c r="BC717" s="18">
        <v>57493</v>
      </c>
      <c r="BD717" s="18">
        <v>5426</v>
      </c>
      <c r="BE717" s="18">
        <v>15414</v>
      </c>
      <c r="BF717" s="18">
        <v>6118</v>
      </c>
      <c r="BG717" s="18">
        <v>951</v>
      </c>
      <c r="BH717" s="18">
        <v>996</v>
      </c>
      <c r="BI717" s="18">
        <v>371</v>
      </c>
      <c r="BJ717" s="18">
        <v>10130</v>
      </c>
      <c r="BK717" s="18">
        <v>8966</v>
      </c>
      <c r="BL717" s="18">
        <v>5688</v>
      </c>
      <c r="BM717" s="18">
        <v>4794</v>
      </c>
      <c r="BN717" s="18">
        <v>4508</v>
      </c>
      <c r="BO717" s="18">
        <v>6725</v>
      </c>
      <c r="BP717" s="18">
        <v>10372</v>
      </c>
      <c r="BQ717" s="18">
        <v>179323</v>
      </c>
      <c r="BR717" s="18">
        <v>839000</v>
      </c>
      <c r="BS717" s="18">
        <v>3508</v>
      </c>
      <c r="BT717" s="18">
        <v>56669</v>
      </c>
      <c r="BU717" s="18">
        <v>18135</v>
      </c>
      <c r="BV717" s="18">
        <v>255</v>
      </c>
      <c r="BW717" s="18">
        <v>4478</v>
      </c>
      <c r="BX717" s="18">
        <v>56743</v>
      </c>
      <c r="BY717" s="18">
        <v>2348</v>
      </c>
      <c r="BZ717" s="18">
        <v>3262</v>
      </c>
      <c r="CA717" s="18">
        <v>123537</v>
      </c>
      <c r="CB717" s="18">
        <v>16398</v>
      </c>
      <c r="CC717" s="18">
        <v>23354</v>
      </c>
      <c r="CD717" s="18">
        <v>4382</v>
      </c>
      <c r="CE717" s="18">
        <v>9345</v>
      </c>
      <c r="CF717" s="18">
        <v>42869</v>
      </c>
      <c r="CG717" s="18">
        <v>2142</v>
      </c>
      <c r="CH717" s="18">
        <v>4210</v>
      </c>
      <c r="CI717" s="18">
        <v>3451</v>
      </c>
      <c r="CJ717" s="18">
        <v>2178</v>
      </c>
      <c r="CK717" s="18">
        <v>4098</v>
      </c>
      <c r="CL717" s="18">
        <v>138</v>
      </c>
      <c r="CM717" s="18">
        <v>17365</v>
      </c>
      <c r="CN717" s="18">
        <v>1703</v>
      </c>
      <c r="CO717" s="18">
        <v>3695</v>
      </c>
      <c r="CP717" s="18">
        <v>383</v>
      </c>
      <c r="CQ717" s="18">
        <v>2664</v>
      </c>
      <c r="CR717" s="18">
        <v>24735</v>
      </c>
      <c r="CS717" s="18">
        <v>4394</v>
      </c>
      <c r="CT717" s="18">
        <v>11633</v>
      </c>
      <c r="CU717" s="18">
        <v>84914</v>
      </c>
      <c r="CV717" s="18">
        <v>1861</v>
      </c>
      <c r="CW717" s="18">
        <v>8085</v>
      </c>
      <c r="CX717" s="18">
        <v>359</v>
      </c>
      <c r="CY717" s="18">
        <v>39243</v>
      </c>
      <c r="CZ717" s="18">
        <v>583</v>
      </c>
      <c r="DA717" s="18">
        <v>2121</v>
      </c>
      <c r="DB717" s="18">
        <v>12667</v>
      </c>
      <c r="DC717" s="18">
        <v>1925</v>
      </c>
      <c r="DD717" s="18">
        <v>1062</v>
      </c>
      <c r="DE717" s="18">
        <v>9536</v>
      </c>
      <c r="DF717" s="18">
        <v>17507</v>
      </c>
      <c r="DG717" s="18">
        <v>1459</v>
      </c>
      <c r="DH717" s="18">
        <v>7842</v>
      </c>
      <c r="DI717" s="18">
        <v>96604</v>
      </c>
      <c r="DJ717" s="18">
        <v>3644</v>
      </c>
      <c r="DK717" s="18">
        <v>14952</v>
      </c>
      <c r="DL717" s="18">
        <v>4242</v>
      </c>
      <c r="DM717" s="18">
        <v>18649</v>
      </c>
      <c r="DN717" s="18">
        <v>3414</v>
      </c>
      <c r="DO717" s="18">
        <v>1773</v>
      </c>
      <c r="DP717" s="18">
        <v>114607</v>
      </c>
      <c r="DQ717" s="18">
        <v>2393</v>
      </c>
      <c r="DR717" s="18">
        <v>21600</v>
      </c>
      <c r="DS717" s="18">
        <v>65088</v>
      </c>
      <c r="DT717" s="18">
        <v>38119</v>
      </c>
      <c r="DU717" s="18">
        <v>3537</v>
      </c>
      <c r="DV717" s="18">
        <v>20451</v>
      </c>
      <c r="DW717" s="18">
        <v>9923</v>
      </c>
      <c r="DX717" s="18">
        <v>4200</v>
      </c>
      <c r="DY717" s="18">
        <v>1898</v>
      </c>
      <c r="DZ717" s="18">
        <v>446</v>
      </c>
      <c r="EA717" s="18">
        <v>22866</v>
      </c>
      <c r="EB717" s="18">
        <v>147973</v>
      </c>
      <c r="EC717" s="18">
        <v>7141</v>
      </c>
      <c r="ED717" s="18">
        <v>16061</v>
      </c>
      <c r="EE717" s="18">
        <v>26050</v>
      </c>
      <c r="EF717" s="18">
        <v>8001</v>
      </c>
      <c r="EG717" s="18">
        <v>3047</v>
      </c>
      <c r="EH717" s="18">
        <v>4228</v>
      </c>
      <c r="EI717" s="18">
        <v>5110</v>
      </c>
      <c r="EJ717" s="18">
        <v>9648</v>
      </c>
      <c r="EK717" s="18">
        <v>116</v>
      </c>
      <c r="EL717" s="18">
        <v>288361</v>
      </c>
      <c r="EM717" s="18">
        <v>5263</v>
      </c>
      <c r="EN717" s="18">
        <v>1991</v>
      </c>
      <c r="EO717" s="18">
        <v>8559</v>
      </c>
      <c r="EP717" s="18">
        <v>882</v>
      </c>
      <c r="EQ717" s="18">
        <v>71</v>
      </c>
      <c r="ER717" s="18">
        <v>12436</v>
      </c>
      <c r="ES717" s="18">
        <v>5841</v>
      </c>
      <c r="ET717" s="18">
        <v>3721</v>
      </c>
      <c r="EU717" s="18">
        <v>55197</v>
      </c>
      <c r="EV717" s="18">
        <v>5272</v>
      </c>
      <c r="EW717" s="18">
        <v>3658</v>
      </c>
      <c r="EX717" s="18">
        <v>1255</v>
      </c>
      <c r="EY717" s="18">
        <v>8211</v>
      </c>
      <c r="EZ717" s="18">
        <v>56561</v>
      </c>
      <c r="FA717" s="18">
        <v>20172</v>
      </c>
      <c r="FB717" s="18">
        <v>25214</v>
      </c>
      <c r="FC717" s="18">
        <v>17456</v>
      </c>
      <c r="FD717" s="18">
        <v>51622</v>
      </c>
      <c r="FE717" s="18">
        <v>3110</v>
      </c>
      <c r="FF717" s="18">
        <v>250132</v>
      </c>
      <c r="FG717" s="18">
        <v>20530</v>
      </c>
      <c r="FH717" s="18">
        <v>19325</v>
      </c>
      <c r="FI717" s="18">
        <v>67283</v>
      </c>
      <c r="FJ717" s="18">
        <v>12416</v>
      </c>
      <c r="FK717" s="18">
        <v>23016</v>
      </c>
      <c r="FL717" s="18">
        <v>38476</v>
      </c>
      <c r="FM717" s="18">
        <v>7978</v>
      </c>
      <c r="FN717" s="18">
        <v>10156</v>
      </c>
    </row>
    <row r="718" spans="1:170">
      <c r="A718" s="18">
        <v>1991</v>
      </c>
      <c r="B718" s="18">
        <v>13672</v>
      </c>
      <c r="C718" s="18">
        <v>8519</v>
      </c>
      <c r="D718" s="18">
        <v>3187</v>
      </c>
      <c r="E718" s="18">
        <v>1929</v>
      </c>
      <c r="F718" s="18">
        <v>33505</v>
      </c>
      <c r="G718" s="18">
        <v>3434</v>
      </c>
      <c r="H718" s="18">
        <v>17162</v>
      </c>
      <c r="I718" s="18">
        <v>7800</v>
      </c>
      <c r="J718" s="18">
        <v>7300</v>
      </c>
      <c r="K718" s="18">
        <v>5643</v>
      </c>
      <c r="L718" s="18">
        <v>10006</v>
      </c>
      <c r="M718" s="18">
        <v>4855</v>
      </c>
      <c r="N718" s="18">
        <v>8642</v>
      </c>
      <c r="O718" s="18">
        <v>113756</v>
      </c>
      <c r="P718" s="18">
        <v>8772</v>
      </c>
      <c r="Q718" s="18">
        <v>514</v>
      </c>
      <c r="R718" s="18">
        <v>4437</v>
      </c>
      <c r="S718" s="18">
        <v>10206</v>
      </c>
      <c r="T718" s="18">
        <v>6731</v>
      </c>
      <c r="U718" s="18">
        <v>153735</v>
      </c>
      <c r="V718" s="18">
        <v>263</v>
      </c>
      <c r="W718" s="18">
        <v>1295</v>
      </c>
      <c r="X718" s="18">
        <v>3174</v>
      </c>
      <c r="Y718" s="18">
        <v>28148</v>
      </c>
      <c r="Z718" s="18">
        <v>6923</v>
      </c>
      <c r="AA718" s="18">
        <v>13371</v>
      </c>
      <c r="AB718" s="18">
        <v>1149979</v>
      </c>
      <c r="AC718" s="18">
        <v>13040</v>
      </c>
      <c r="AD718" s="18">
        <v>12240</v>
      </c>
      <c r="AE718" s="18">
        <v>40407</v>
      </c>
      <c r="AF718" s="18">
        <v>2286</v>
      </c>
      <c r="AG718" s="18">
        <v>33642</v>
      </c>
      <c r="AH718" s="18">
        <v>440</v>
      </c>
      <c r="AI718" s="18">
        <v>347</v>
      </c>
      <c r="AJ718" s="18">
        <v>3097</v>
      </c>
      <c r="AK718" s="18">
        <v>15587</v>
      </c>
      <c r="AL718" s="18">
        <v>10697</v>
      </c>
      <c r="AM718" s="18">
        <v>699</v>
      </c>
      <c r="AN718" s="18">
        <v>10285</v>
      </c>
      <c r="AO718" s="18">
        <v>79961</v>
      </c>
      <c r="AP718" s="18">
        <v>552</v>
      </c>
      <c r="AQ718" s="18">
        <v>70</v>
      </c>
      <c r="AR718" s="18">
        <v>5154</v>
      </c>
      <c r="AS718" s="18">
        <v>7224</v>
      </c>
      <c r="AT718" s="18">
        <v>25722</v>
      </c>
      <c r="AU718" s="18">
        <v>10430</v>
      </c>
      <c r="AV718" s="18">
        <v>57731</v>
      </c>
      <c r="AW718" s="18">
        <v>39451</v>
      </c>
      <c r="AX718" s="18">
        <v>1561</v>
      </c>
      <c r="AY718" s="18">
        <v>53587</v>
      </c>
      <c r="AZ718" s="18">
        <v>5014</v>
      </c>
      <c r="BA718" s="18">
        <v>58514</v>
      </c>
      <c r="BB718" s="18">
        <v>960</v>
      </c>
      <c r="BC718" s="18">
        <v>57671</v>
      </c>
      <c r="BD718" s="18">
        <v>5425</v>
      </c>
      <c r="BE718" s="18">
        <v>15754</v>
      </c>
      <c r="BF718" s="18">
        <v>6552</v>
      </c>
      <c r="BG718" s="18">
        <v>991</v>
      </c>
      <c r="BH718" s="18">
        <v>1020</v>
      </c>
      <c r="BI718" s="18">
        <v>381</v>
      </c>
      <c r="BJ718" s="18">
        <v>10252</v>
      </c>
      <c r="BK718" s="18">
        <v>9214</v>
      </c>
      <c r="BL718" s="18">
        <v>5750</v>
      </c>
      <c r="BM718" s="18">
        <v>4933</v>
      </c>
      <c r="BN718" s="18">
        <v>4541</v>
      </c>
      <c r="BO718" s="18">
        <v>6850</v>
      </c>
      <c r="BP718" s="18">
        <v>10371</v>
      </c>
      <c r="BQ718" s="18">
        <v>182436</v>
      </c>
      <c r="BR718" s="18">
        <v>854581</v>
      </c>
      <c r="BS718" s="18">
        <v>3528</v>
      </c>
      <c r="BT718" s="18">
        <v>57798</v>
      </c>
      <c r="BU718" s="18">
        <v>18627</v>
      </c>
      <c r="BV718" s="18">
        <v>258</v>
      </c>
      <c r="BW718" s="18">
        <v>4650</v>
      </c>
      <c r="BX718" s="18">
        <v>56782</v>
      </c>
      <c r="BY718" s="18">
        <v>2359</v>
      </c>
      <c r="BZ718" s="18">
        <v>3437</v>
      </c>
      <c r="CA718" s="18">
        <v>124028</v>
      </c>
      <c r="CB718" s="18">
        <v>16522</v>
      </c>
      <c r="CC718" s="18">
        <v>24126</v>
      </c>
      <c r="CD718" s="18">
        <v>4446</v>
      </c>
      <c r="CE718" s="18">
        <v>9683</v>
      </c>
      <c r="CF718" s="18">
        <v>43296</v>
      </c>
      <c r="CG718" s="18">
        <v>2088</v>
      </c>
      <c r="CH718" s="18">
        <v>4331</v>
      </c>
      <c r="CI718" s="18">
        <v>3519</v>
      </c>
      <c r="CJ718" s="18">
        <v>1907</v>
      </c>
      <c r="CK718" s="18">
        <v>4205</v>
      </c>
      <c r="CL718" s="18">
        <v>139</v>
      </c>
      <c r="CM718" s="18">
        <v>17558</v>
      </c>
      <c r="CN718" s="18">
        <v>1732</v>
      </c>
      <c r="CO718" s="18">
        <v>3701</v>
      </c>
      <c r="CP718" s="18">
        <v>388</v>
      </c>
      <c r="CQ718" s="18">
        <v>2651</v>
      </c>
      <c r="CR718" s="18">
        <v>25182</v>
      </c>
      <c r="CS718" s="18">
        <v>4401</v>
      </c>
      <c r="CT718" s="18">
        <v>11989</v>
      </c>
      <c r="CU718" s="18">
        <v>86441</v>
      </c>
      <c r="CV718" s="18">
        <v>1868</v>
      </c>
      <c r="CW718" s="18">
        <v>8658</v>
      </c>
      <c r="CX718" s="18">
        <v>366</v>
      </c>
      <c r="CY718" s="18">
        <v>39938</v>
      </c>
      <c r="CZ718" s="18">
        <v>591</v>
      </c>
      <c r="DA718" s="18">
        <v>2170</v>
      </c>
      <c r="DB718" s="18">
        <v>12880</v>
      </c>
      <c r="DC718" s="18">
        <v>1973</v>
      </c>
      <c r="DD718" s="18">
        <v>1072</v>
      </c>
      <c r="DE718" s="18">
        <v>9874</v>
      </c>
      <c r="DF718" s="18">
        <v>17991</v>
      </c>
      <c r="DG718" s="18">
        <v>1499</v>
      </c>
      <c r="DH718" s="18">
        <v>8074</v>
      </c>
      <c r="DI718" s="18">
        <v>99127</v>
      </c>
      <c r="DJ718" s="18">
        <v>3839</v>
      </c>
      <c r="DK718" s="18">
        <v>15070</v>
      </c>
      <c r="DL718" s="18">
        <v>4262</v>
      </c>
      <c r="DM718" s="18">
        <v>19150</v>
      </c>
      <c r="DN718" s="18">
        <v>3455</v>
      </c>
      <c r="DO718" s="18">
        <v>1851</v>
      </c>
      <c r="DP718" s="18">
        <v>117917</v>
      </c>
      <c r="DQ718" s="18">
        <v>2441</v>
      </c>
      <c r="DR718" s="18">
        <v>22061</v>
      </c>
      <c r="DS718" s="18">
        <v>66553</v>
      </c>
      <c r="DT718" s="18">
        <v>38255</v>
      </c>
      <c r="DU718" s="18">
        <v>3562</v>
      </c>
      <c r="DV718" s="18">
        <v>20813</v>
      </c>
      <c r="DW718" s="18">
        <v>9900</v>
      </c>
      <c r="DX718" s="18">
        <v>4322</v>
      </c>
      <c r="DY718" s="18">
        <v>1998</v>
      </c>
      <c r="DZ718" s="18">
        <v>454</v>
      </c>
      <c r="EA718" s="18">
        <v>22826</v>
      </c>
      <c r="EB718" s="18">
        <v>148445</v>
      </c>
      <c r="EC718" s="18">
        <v>7312</v>
      </c>
      <c r="ED718" s="18">
        <v>16580</v>
      </c>
      <c r="EE718" s="18">
        <v>27048</v>
      </c>
      <c r="EF718" s="18">
        <v>8225</v>
      </c>
      <c r="EG718" s="18">
        <v>3152</v>
      </c>
      <c r="EH718" s="18">
        <v>4335</v>
      </c>
      <c r="EI718" s="18">
        <v>5196</v>
      </c>
      <c r="EJ718" s="18">
        <v>9595</v>
      </c>
      <c r="EK718" s="18">
        <v>119</v>
      </c>
      <c r="EL718" s="18">
        <v>289949</v>
      </c>
      <c r="EM718" s="18">
        <v>5267</v>
      </c>
      <c r="EN718" s="18">
        <v>1992</v>
      </c>
      <c r="EO718" s="18">
        <v>8618</v>
      </c>
      <c r="EP718" s="18">
        <v>922</v>
      </c>
      <c r="EQ718" s="18">
        <v>72</v>
      </c>
      <c r="ER718" s="18">
        <v>12802</v>
      </c>
      <c r="ES718" s="18">
        <v>6028</v>
      </c>
      <c r="ET718" s="18">
        <v>3846</v>
      </c>
      <c r="EU718" s="18">
        <v>55936</v>
      </c>
      <c r="EV718" s="18">
        <v>5407</v>
      </c>
      <c r="EW718" s="18">
        <v>3745</v>
      </c>
      <c r="EX718" s="18">
        <v>1260</v>
      </c>
      <c r="EY718" s="18">
        <v>8365</v>
      </c>
      <c r="EZ718" s="18">
        <v>57740</v>
      </c>
      <c r="FA718" s="18">
        <v>20375</v>
      </c>
      <c r="FB718" s="18">
        <v>25925</v>
      </c>
      <c r="FC718" s="18">
        <v>18064</v>
      </c>
      <c r="FD718" s="18">
        <v>51730</v>
      </c>
      <c r="FE718" s="18">
        <v>3124</v>
      </c>
      <c r="FF718" s="18">
        <v>253497</v>
      </c>
      <c r="FG718" s="18">
        <v>21059</v>
      </c>
      <c r="FH718" s="18">
        <v>19765</v>
      </c>
      <c r="FI718" s="18">
        <v>68663</v>
      </c>
      <c r="FJ718" s="18">
        <v>13049</v>
      </c>
      <c r="FK718" s="18">
        <v>23097</v>
      </c>
      <c r="FL718" s="18">
        <v>39300</v>
      </c>
      <c r="FM718" s="18">
        <v>8203</v>
      </c>
      <c r="FN718" s="18">
        <v>10437</v>
      </c>
    </row>
    <row r="719" spans="1:170">
      <c r="A719" s="18">
        <v>1992</v>
      </c>
      <c r="B719" s="18">
        <v>15023</v>
      </c>
      <c r="C719" s="18">
        <v>8761</v>
      </c>
      <c r="D719" s="18">
        <v>3078</v>
      </c>
      <c r="E719" s="18">
        <v>2036</v>
      </c>
      <c r="F719" s="18">
        <v>33967</v>
      </c>
      <c r="G719" s="18">
        <v>3357</v>
      </c>
      <c r="H719" s="18">
        <v>17338</v>
      </c>
      <c r="I719" s="18">
        <v>7887</v>
      </c>
      <c r="J719" s="18">
        <v>7412</v>
      </c>
      <c r="K719" s="18">
        <v>5821</v>
      </c>
      <c r="L719" s="18">
        <v>10047</v>
      </c>
      <c r="M719" s="18">
        <v>5010</v>
      </c>
      <c r="N719" s="18">
        <v>8935</v>
      </c>
      <c r="O719" s="18">
        <v>116169</v>
      </c>
      <c r="P719" s="18">
        <v>8659</v>
      </c>
      <c r="Q719" s="18">
        <v>528</v>
      </c>
      <c r="R719" s="18">
        <v>4233</v>
      </c>
      <c r="S719" s="18">
        <v>10228</v>
      </c>
      <c r="T719" s="18">
        <v>6893</v>
      </c>
      <c r="U719" s="18">
        <v>156281</v>
      </c>
      <c r="V719" s="18">
        <v>265</v>
      </c>
      <c r="W719" s="18">
        <v>1335</v>
      </c>
      <c r="X719" s="18">
        <v>3267</v>
      </c>
      <c r="Y719" s="18">
        <v>28487</v>
      </c>
      <c r="Z719" s="18">
        <v>6999</v>
      </c>
      <c r="AA719" s="18">
        <v>13613</v>
      </c>
      <c r="AB719" s="18">
        <v>1163363</v>
      </c>
      <c r="AC719" s="18">
        <v>13422</v>
      </c>
      <c r="AD719" s="18">
        <v>12598</v>
      </c>
      <c r="AE719" s="18">
        <v>41735</v>
      </c>
      <c r="AF719" s="18">
        <v>2353</v>
      </c>
      <c r="AG719" s="18">
        <v>34314</v>
      </c>
      <c r="AH719" s="18">
        <v>451</v>
      </c>
      <c r="AI719" s="18">
        <v>356</v>
      </c>
      <c r="AJ719" s="18">
        <v>3172</v>
      </c>
      <c r="AK719" s="18">
        <v>15619</v>
      </c>
      <c r="AL719" s="18">
        <v>10780</v>
      </c>
      <c r="AM719" s="18">
        <v>718</v>
      </c>
      <c r="AN719" s="18">
        <v>10295</v>
      </c>
      <c r="AO719" s="18">
        <v>80571</v>
      </c>
      <c r="AP719" s="18">
        <v>547</v>
      </c>
      <c r="AQ719" s="18">
        <v>70</v>
      </c>
      <c r="AR719" s="18">
        <v>5171</v>
      </c>
      <c r="AS719" s="18">
        <v>7362</v>
      </c>
      <c r="AT719" s="18">
        <v>26387</v>
      </c>
      <c r="AU719" s="18">
        <v>10554</v>
      </c>
      <c r="AV719" s="18">
        <v>58583</v>
      </c>
      <c r="AW719" s="18">
        <v>39645</v>
      </c>
      <c r="AX719" s="18">
        <v>1533</v>
      </c>
      <c r="AY719" s="18">
        <v>55492</v>
      </c>
      <c r="AZ719" s="18">
        <v>5042</v>
      </c>
      <c r="BA719" s="18">
        <v>58801</v>
      </c>
      <c r="BB719" s="18">
        <v>986</v>
      </c>
      <c r="BC719" s="18">
        <v>57828</v>
      </c>
      <c r="BD719" s="18">
        <v>5366</v>
      </c>
      <c r="BE719" s="18">
        <v>16092</v>
      </c>
      <c r="BF719" s="18">
        <v>6801</v>
      </c>
      <c r="BG719" s="18">
        <v>1034</v>
      </c>
      <c r="BH719" s="18">
        <v>1051</v>
      </c>
      <c r="BI719" s="18">
        <v>392</v>
      </c>
      <c r="BJ719" s="18">
        <v>10331</v>
      </c>
      <c r="BK719" s="18">
        <v>9368</v>
      </c>
      <c r="BL719" s="18">
        <v>5821</v>
      </c>
      <c r="BM719" s="18">
        <v>5080</v>
      </c>
      <c r="BN719" s="18">
        <v>4491</v>
      </c>
      <c r="BO719" s="18">
        <v>6983</v>
      </c>
      <c r="BP719" s="18">
        <v>10367</v>
      </c>
      <c r="BQ719" s="18">
        <v>185561</v>
      </c>
      <c r="BR719" s="18">
        <v>870986</v>
      </c>
      <c r="BS719" s="18">
        <v>3553</v>
      </c>
      <c r="BT719" s="18">
        <v>58647</v>
      </c>
      <c r="BU719" s="18">
        <v>19162</v>
      </c>
      <c r="BV719" s="18">
        <v>261</v>
      </c>
      <c r="BW719" s="18">
        <v>4824</v>
      </c>
      <c r="BX719" s="18">
        <v>56821</v>
      </c>
      <c r="BY719" s="18">
        <v>2379</v>
      </c>
      <c r="BZ719" s="18">
        <v>3636</v>
      </c>
      <c r="CA719" s="18">
        <v>124467</v>
      </c>
      <c r="CB719" s="18">
        <v>16583</v>
      </c>
      <c r="CC719" s="18">
        <v>25033</v>
      </c>
      <c r="CD719" s="18">
        <v>4489</v>
      </c>
      <c r="CE719" s="18">
        <v>10118</v>
      </c>
      <c r="CF719" s="18">
        <v>43748</v>
      </c>
      <c r="CG719" s="18">
        <v>1986</v>
      </c>
      <c r="CH719" s="18">
        <v>4454</v>
      </c>
      <c r="CI719" s="18">
        <v>3562</v>
      </c>
      <c r="CJ719" s="18">
        <v>2009</v>
      </c>
      <c r="CK719" s="18">
        <v>4311</v>
      </c>
      <c r="CL719" s="18">
        <v>141</v>
      </c>
      <c r="CM719" s="18">
        <v>17754</v>
      </c>
      <c r="CN719" s="18">
        <v>1762</v>
      </c>
      <c r="CO719" s="18">
        <v>3697</v>
      </c>
      <c r="CP719" s="18">
        <v>393</v>
      </c>
      <c r="CQ719" s="18">
        <v>2615</v>
      </c>
      <c r="CR719" s="18">
        <v>25622</v>
      </c>
      <c r="CS719" s="18">
        <v>4402</v>
      </c>
      <c r="CT719" s="18">
        <v>12357</v>
      </c>
      <c r="CU719" s="18">
        <v>87906</v>
      </c>
      <c r="CV719" s="18">
        <v>1889</v>
      </c>
      <c r="CW719" s="18">
        <v>8986</v>
      </c>
      <c r="CX719" s="18">
        <v>370</v>
      </c>
      <c r="CY719" s="18">
        <v>40530</v>
      </c>
      <c r="CZ719" s="18">
        <v>622</v>
      </c>
      <c r="DA719" s="18">
        <v>2210</v>
      </c>
      <c r="DB719" s="18">
        <v>13074</v>
      </c>
      <c r="DC719" s="18">
        <v>2043</v>
      </c>
      <c r="DD719" s="18">
        <v>1085</v>
      </c>
      <c r="DE719" s="18">
        <v>10203</v>
      </c>
      <c r="DF719" s="18">
        <v>18466</v>
      </c>
      <c r="DG719" s="18">
        <v>1539</v>
      </c>
      <c r="DH719" s="18">
        <v>8315</v>
      </c>
      <c r="DI719" s="18">
        <v>101698</v>
      </c>
      <c r="DJ719" s="18">
        <v>4007</v>
      </c>
      <c r="DK719" s="18">
        <v>15184</v>
      </c>
      <c r="DL719" s="18">
        <v>4287</v>
      </c>
      <c r="DM719" s="18">
        <v>19705</v>
      </c>
      <c r="DN719" s="18">
        <v>3494</v>
      </c>
      <c r="DO719" s="18">
        <v>1937</v>
      </c>
      <c r="DP719" s="18">
        <v>120535</v>
      </c>
      <c r="DQ719" s="18">
        <v>2489</v>
      </c>
      <c r="DR719" s="18">
        <v>22528</v>
      </c>
      <c r="DS719" s="18">
        <v>67933</v>
      </c>
      <c r="DT719" s="18">
        <v>38372</v>
      </c>
      <c r="DU719" s="18">
        <v>3585</v>
      </c>
      <c r="DV719" s="18">
        <v>21182</v>
      </c>
      <c r="DW719" s="18">
        <v>9892</v>
      </c>
      <c r="DX719" s="18">
        <v>4446</v>
      </c>
      <c r="DY719" s="18">
        <v>2106</v>
      </c>
      <c r="DZ719" s="18">
        <v>458</v>
      </c>
      <c r="EA719" s="18">
        <v>22797</v>
      </c>
      <c r="EB719" s="18">
        <v>148728</v>
      </c>
      <c r="EC719" s="18">
        <v>7496</v>
      </c>
      <c r="ED719" s="18">
        <v>17079</v>
      </c>
      <c r="EE719" s="18">
        <v>28085</v>
      </c>
      <c r="EF719" s="18">
        <v>8449</v>
      </c>
      <c r="EG719" s="18">
        <v>3256</v>
      </c>
      <c r="EH719" s="18">
        <v>4246</v>
      </c>
      <c r="EI719" s="18">
        <v>5286</v>
      </c>
      <c r="EJ719" s="18">
        <v>9512</v>
      </c>
      <c r="EK719" s="18">
        <v>121</v>
      </c>
      <c r="EL719" s="18">
        <v>290950</v>
      </c>
      <c r="EM719" s="18">
        <v>5268</v>
      </c>
      <c r="EN719" s="18">
        <v>1990</v>
      </c>
      <c r="EO719" s="18">
        <v>8668</v>
      </c>
      <c r="EP719" s="18">
        <v>959</v>
      </c>
      <c r="EQ719" s="18">
        <v>73</v>
      </c>
      <c r="ER719" s="18">
        <v>13170</v>
      </c>
      <c r="ES719" s="18">
        <v>6263</v>
      </c>
      <c r="ET719" s="18">
        <v>3973</v>
      </c>
      <c r="EU719" s="18">
        <v>56675</v>
      </c>
      <c r="EV719" s="18">
        <v>5500</v>
      </c>
      <c r="EW719" s="18">
        <v>3830</v>
      </c>
      <c r="EX719" s="18">
        <v>1263</v>
      </c>
      <c r="EY719" s="18">
        <v>8519</v>
      </c>
      <c r="EZ719" s="18">
        <v>58872</v>
      </c>
      <c r="FA719" s="18">
        <v>20569</v>
      </c>
      <c r="FB719" s="18">
        <v>26674</v>
      </c>
      <c r="FC719" s="18">
        <v>18707</v>
      </c>
      <c r="FD719" s="18">
        <v>51869</v>
      </c>
      <c r="FE719" s="18">
        <v>3137</v>
      </c>
      <c r="FF719" s="18">
        <v>257037</v>
      </c>
      <c r="FG719" s="18">
        <v>21609</v>
      </c>
      <c r="FH719" s="18">
        <v>20204</v>
      </c>
      <c r="FI719" s="18">
        <v>70005</v>
      </c>
      <c r="FJ719" s="18">
        <v>13749</v>
      </c>
      <c r="FK719" s="18">
        <v>22905</v>
      </c>
      <c r="FL719" s="18">
        <v>40079</v>
      </c>
      <c r="FM719" s="18">
        <v>8431</v>
      </c>
      <c r="FN719" s="18">
        <v>10720</v>
      </c>
    </row>
    <row r="720" spans="1:170">
      <c r="A720" s="18">
        <v>1993</v>
      </c>
      <c r="B720" s="18">
        <v>17003</v>
      </c>
      <c r="C720" s="18">
        <v>9035</v>
      </c>
      <c r="D720" s="18">
        <v>3072</v>
      </c>
      <c r="E720" s="18">
        <v>2145</v>
      </c>
      <c r="F720" s="18">
        <v>34408</v>
      </c>
      <c r="G720" s="18">
        <v>3185</v>
      </c>
      <c r="H720" s="18">
        <v>17498</v>
      </c>
      <c r="I720" s="18">
        <v>7952</v>
      </c>
      <c r="J720" s="18">
        <v>7528</v>
      </c>
      <c r="K720" s="18">
        <v>5648</v>
      </c>
      <c r="L720" s="18">
        <v>10086</v>
      </c>
      <c r="M720" s="18">
        <v>5250</v>
      </c>
      <c r="N720" s="18">
        <v>9238</v>
      </c>
      <c r="O720" s="18">
        <v>118566</v>
      </c>
      <c r="P720" s="18">
        <v>8442</v>
      </c>
      <c r="Q720" s="18">
        <v>541</v>
      </c>
      <c r="R720" s="18">
        <v>3913</v>
      </c>
      <c r="S720" s="18">
        <v>10251</v>
      </c>
      <c r="T720" s="18">
        <v>7054</v>
      </c>
      <c r="U720" s="18">
        <v>158813</v>
      </c>
      <c r="V720" s="18">
        <v>266</v>
      </c>
      <c r="W720" s="18">
        <v>1379</v>
      </c>
      <c r="X720" s="18">
        <v>3367</v>
      </c>
      <c r="Y720" s="18">
        <v>28815</v>
      </c>
      <c r="Z720" s="18">
        <v>7063</v>
      </c>
      <c r="AA720" s="18">
        <v>13855</v>
      </c>
      <c r="AB720" s="18">
        <v>1176727</v>
      </c>
      <c r="AC720" s="18">
        <v>13861</v>
      </c>
      <c r="AD720" s="18">
        <v>12964</v>
      </c>
      <c r="AE720" s="18">
        <v>43175</v>
      </c>
      <c r="AF720" s="18">
        <v>2425</v>
      </c>
      <c r="AG720" s="18">
        <v>34969</v>
      </c>
      <c r="AH720" s="18">
        <v>461</v>
      </c>
      <c r="AI720" s="18">
        <v>366</v>
      </c>
      <c r="AJ720" s="18">
        <v>3261</v>
      </c>
      <c r="AK720" s="18">
        <v>15650</v>
      </c>
      <c r="AL720" s="18">
        <v>10850</v>
      </c>
      <c r="AM720" s="18">
        <v>736</v>
      </c>
      <c r="AN720" s="18">
        <v>10306</v>
      </c>
      <c r="AO720" s="18">
        <v>81103</v>
      </c>
      <c r="AP720" s="18">
        <v>534</v>
      </c>
      <c r="AQ720" s="18">
        <v>70</v>
      </c>
      <c r="AR720" s="18">
        <v>5189</v>
      </c>
      <c r="AS720" s="18">
        <v>7494</v>
      </c>
      <c r="AT720" s="18">
        <v>27045</v>
      </c>
      <c r="AU720" s="18">
        <v>10754</v>
      </c>
      <c r="AV720" s="18">
        <v>59434</v>
      </c>
      <c r="AW720" s="18">
        <v>39851</v>
      </c>
      <c r="AX720" s="18">
        <v>1494</v>
      </c>
      <c r="AY720" s="18">
        <v>56922</v>
      </c>
      <c r="AZ720" s="18">
        <v>5066</v>
      </c>
      <c r="BA720" s="18">
        <v>59050</v>
      </c>
      <c r="BB720" s="18">
        <v>1013</v>
      </c>
      <c r="BC720" s="18">
        <v>57966</v>
      </c>
      <c r="BD720" s="18">
        <v>5264</v>
      </c>
      <c r="BE720" s="18">
        <v>16493</v>
      </c>
      <c r="BF720" s="18">
        <v>6989</v>
      </c>
      <c r="BG720" s="18">
        <v>1077</v>
      </c>
      <c r="BH720" s="18">
        <v>1084</v>
      </c>
      <c r="BI720" s="18">
        <v>403</v>
      </c>
      <c r="BJ720" s="18">
        <v>10391</v>
      </c>
      <c r="BK720" s="18">
        <v>9523</v>
      </c>
      <c r="BL720" s="18">
        <v>5930</v>
      </c>
      <c r="BM720" s="18">
        <v>5233</v>
      </c>
      <c r="BN720" s="18">
        <v>4478</v>
      </c>
      <c r="BO720" s="18">
        <v>7139</v>
      </c>
      <c r="BP720" s="18">
        <v>10355</v>
      </c>
      <c r="BQ720" s="18">
        <v>188687</v>
      </c>
      <c r="BR720" s="18">
        <v>887634</v>
      </c>
      <c r="BS720" s="18">
        <v>3570</v>
      </c>
      <c r="BT720" s="18">
        <v>59335</v>
      </c>
      <c r="BU720" s="18">
        <v>19736</v>
      </c>
      <c r="BV720" s="18">
        <v>264</v>
      </c>
      <c r="BW720" s="18">
        <v>5000</v>
      </c>
      <c r="BX720" s="18">
        <v>56856</v>
      </c>
      <c r="BY720" s="18">
        <v>2408</v>
      </c>
      <c r="BZ720" s="18">
        <v>3844</v>
      </c>
      <c r="CA720" s="18">
        <v>124870</v>
      </c>
      <c r="CB720" s="18">
        <v>16523</v>
      </c>
      <c r="CC720" s="18">
        <v>25837</v>
      </c>
      <c r="CD720" s="18">
        <v>4480</v>
      </c>
      <c r="CE720" s="18">
        <v>10598</v>
      </c>
      <c r="CF720" s="18">
        <v>44195</v>
      </c>
      <c r="CG720" s="18">
        <v>1864</v>
      </c>
      <c r="CH720" s="18">
        <v>4581</v>
      </c>
      <c r="CI720" s="18">
        <v>3601</v>
      </c>
      <c r="CJ720" s="18">
        <v>2084</v>
      </c>
      <c r="CK720" s="18">
        <v>4414</v>
      </c>
      <c r="CL720" s="18">
        <v>143</v>
      </c>
      <c r="CM720" s="18">
        <v>17987</v>
      </c>
      <c r="CN720" s="18">
        <v>1791</v>
      </c>
      <c r="CO720" s="18">
        <v>3680</v>
      </c>
      <c r="CP720" s="18">
        <v>399</v>
      </c>
      <c r="CQ720" s="18">
        <v>2564</v>
      </c>
      <c r="CR720" s="18">
        <v>26067</v>
      </c>
      <c r="CS720" s="18">
        <v>4401</v>
      </c>
      <c r="CT720" s="18">
        <v>12737</v>
      </c>
      <c r="CU720" s="18">
        <v>89338</v>
      </c>
      <c r="CV720" s="18">
        <v>1918</v>
      </c>
      <c r="CW720" s="18">
        <v>9235</v>
      </c>
      <c r="CX720" s="18">
        <v>373</v>
      </c>
      <c r="CY720" s="18">
        <v>41157</v>
      </c>
      <c r="CZ720" s="18">
        <v>636</v>
      </c>
      <c r="DA720" s="18">
        <v>2242</v>
      </c>
      <c r="DB720" s="18">
        <v>13536</v>
      </c>
      <c r="DC720" s="18">
        <v>2119</v>
      </c>
      <c r="DD720" s="18">
        <v>1099</v>
      </c>
      <c r="DE720" s="18">
        <v>10333</v>
      </c>
      <c r="DF720" s="18">
        <v>18933</v>
      </c>
      <c r="DG720" s="18">
        <v>1579</v>
      </c>
      <c r="DH720" s="18">
        <v>8572</v>
      </c>
      <c r="DI720" s="18">
        <v>104313</v>
      </c>
      <c r="DJ720" s="18">
        <v>4156</v>
      </c>
      <c r="DK720" s="18">
        <v>15290</v>
      </c>
      <c r="DL720" s="18">
        <v>4313</v>
      </c>
      <c r="DM720" s="18">
        <v>20278</v>
      </c>
      <c r="DN720" s="18">
        <v>3537</v>
      </c>
      <c r="DO720" s="18">
        <v>2022</v>
      </c>
      <c r="DP720" s="18">
        <v>123043</v>
      </c>
      <c r="DQ720" s="18">
        <v>2538</v>
      </c>
      <c r="DR720" s="18">
        <v>23000</v>
      </c>
      <c r="DS720" s="18">
        <v>69347</v>
      </c>
      <c r="DT720" s="18">
        <v>38470</v>
      </c>
      <c r="DU720" s="18">
        <v>3615</v>
      </c>
      <c r="DV720" s="18">
        <v>21563</v>
      </c>
      <c r="DW720" s="18">
        <v>9904</v>
      </c>
      <c r="DX720" s="18">
        <v>4571</v>
      </c>
      <c r="DY720" s="18">
        <v>2218</v>
      </c>
      <c r="DZ720" s="18">
        <v>461</v>
      </c>
      <c r="EA720" s="18">
        <v>22766</v>
      </c>
      <c r="EB720" s="18">
        <v>148842</v>
      </c>
      <c r="EC720" s="18">
        <v>7824</v>
      </c>
      <c r="ED720" s="18">
        <v>17562</v>
      </c>
      <c r="EE720" s="18">
        <v>29053</v>
      </c>
      <c r="EF720" s="18">
        <v>8669</v>
      </c>
      <c r="EG720" s="18">
        <v>3360</v>
      </c>
      <c r="EH720" s="18">
        <v>4100</v>
      </c>
      <c r="EI720" s="18">
        <v>5334</v>
      </c>
      <c r="EJ720" s="18">
        <v>9490</v>
      </c>
      <c r="EK720" s="18">
        <v>123</v>
      </c>
      <c r="EL720" s="18">
        <v>291212</v>
      </c>
      <c r="EM720" s="18">
        <v>5289</v>
      </c>
      <c r="EN720" s="18">
        <v>1985</v>
      </c>
      <c r="EO720" s="18">
        <v>8719</v>
      </c>
      <c r="EP720" s="18">
        <v>989</v>
      </c>
      <c r="EQ720" s="18">
        <v>73</v>
      </c>
      <c r="ER720" s="18">
        <v>13543</v>
      </c>
      <c r="ES720" s="18">
        <v>6379</v>
      </c>
      <c r="ET720" s="18">
        <v>3953</v>
      </c>
      <c r="EU720" s="18">
        <v>57408</v>
      </c>
      <c r="EV720" s="18">
        <v>5546</v>
      </c>
      <c r="EW720" s="18">
        <v>3917</v>
      </c>
      <c r="EX720" s="18">
        <v>1265</v>
      </c>
      <c r="EY720" s="18">
        <v>8670</v>
      </c>
      <c r="EZ720" s="18">
        <v>60003</v>
      </c>
      <c r="FA720" s="18">
        <v>20759</v>
      </c>
      <c r="FB720" s="18">
        <v>27562</v>
      </c>
      <c r="FC720" s="18">
        <v>19413</v>
      </c>
      <c r="FD720" s="18">
        <v>51887</v>
      </c>
      <c r="FE720" s="18">
        <v>3149</v>
      </c>
      <c r="FF720" s="18">
        <v>260449</v>
      </c>
      <c r="FG720" s="18">
        <v>22127</v>
      </c>
      <c r="FH720" s="18">
        <v>20641</v>
      </c>
      <c r="FI720" s="18">
        <v>71311</v>
      </c>
      <c r="FJ720" s="18">
        <v>14479</v>
      </c>
      <c r="FK720" s="18">
        <v>22666</v>
      </c>
      <c r="FL720" s="18">
        <v>40906</v>
      </c>
      <c r="FM720" s="18">
        <v>8659</v>
      </c>
      <c r="FN720" s="18">
        <v>10976</v>
      </c>
    </row>
    <row r="721" spans="1:170">
      <c r="A721" s="18">
        <v>1994</v>
      </c>
      <c r="B721" s="18">
        <v>18486</v>
      </c>
      <c r="C721" s="18">
        <v>9323</v>
      </c>
      <c r="D721" s="18">
        <v>3117</v>
      </c>
      <c r="E721" s="18">
        <v>2257</v>
      </c>
      <c r="F721" s="18">
        <v>34847</v>
      </c>
      <c r="G721" s="18">
        <v>3060</v>
      </c>
      <c r="H721" s="18">
        <v>17670</v>
      </c>
      <c r="I721" s="18">
        <v>7983</v>
      </c>
      <c r="J721" s="18">
        <v>7637</v>
      </c>
      <c r="K721" s="18">
        <v>5540</v>
      </c>
      <c r="L721" s="18">
        <v>10118</v>
      </c>
      <c r="M721" s="18">
        <v>5488</v>
      </c>
      <c r="N721" s="18">
        <v>9571</v>
      </c>
      <c r="O721" s="18">
        <v>120935</v>
      </c>
      <c r="P721" s="18">
        <v>8363</v>
      </c>
      <c r="Q721" s="18">
        <v>554</v>
      </c>
      <c r="R721" s="18">
        <v>3727</v>
      </c>
      <c r="S721" s="18">
        <v>10239</v>
      </c>
      <c r="T721" s="18">
        <v>7215</v>
      </c>
      <c r="U721" s="18">
        <v>161327</v>
      </c>
      <c r="V721" s="18">
        <v>267</v>
      </c>
      <c r="W721" s="18">
        <v>1422</v>
      </c>
      <c r="X721" s="18">
        <v>3466</v>
      </c>
      <c r="Y721" s="18">
        <v>29126</v>
      </c>
      <c r="Z721" s="18">
        <v>7120</v>
      </c>
      <c r="AA721" s="18">
        <v>14098</v>
      </c>
      <c r="AB721" s="18">
        <v>1189962</v>
      </c>
      <c r="AC721" s="18">
        <v>14380</v>
      </c>
      <c r="AD721" s="18">
        <v>13336</v>
      </c>
      <c r="AE721" s="18">
        <v>44702</v>
      </c>
      <c r="AF721" s="18">
        <v>2499</v>
      </c>
      <c r="AG721" s="18">
        <v>35601</v>
      </c>
      <c r="AH721" s="18">
        <v>472</v>
      </c>
      <c r="AI721" s="18">
        <v>376</v>
      </c>
      <c r="AJ721" s="18">
        <v>3356</v>
      </c>
      <c r="AK721" s="18">
        <v>15675</v>
      </c>
      <c r="AL721" s="18">
        <v>10893</v>
      </c>
      <c r="AM721" s="18">
        <v>751</v>
      </c>
      <c r="AN721" s="18">
        <v>10310</v>
      </c>
      <c r="AO721" s="18">
        <v>81384</v>
      </c>
      <c r="AP721" s="18">
        <v>547</v>
      </c>
      <c r="AQ721" s="18">
        <v>71</v>
      </c>
      <c r="AR721" s="18">
        <v>5206</v>
      </c>
      <c r="AS721" s="18">
        <v>7623</v>
      </c>
      <c r="AT721" s="18">
        <v>27647</v>
      </c>
      <c r="AU721" s="18">
        <v>11013</v>
      </c>
      <c r="AV721" s="18">
        <v>60299</v>
      </c>
      <c r="AW721" s="18">
        <v>40041</v>
      </c>
      <c r="AX721" s="18">
        <v>1463</v>
      </c>
      <c r="AY721" s="18">
        <v>58554</v>
      </c>
      <c r="AZ721" s="18">
        <v>5088</v>
      </c>
      <c r="BA721" s="18">
        <v>59265</v>
      </c>
      <c r="BB721" s="18">
        <v>1041</v>
      </c>
      <c r="BC721" s="18">
        <v>58114</v>
      </c>
      <c r="BD721" s="18">
        <v>5141</v>
      </c>
      <c r="BE721" s="18">
        <v>16874</v>
      </c>
      <c r="BF721" s="18">
        <v>7209</v>
      </c>
      <c r="BG721" s="18">
        <v>1120</v>
      </c>
      <c r="BH721" s="18">
        <v>1117</v>
      </c>
      <c r="BI721" s="18">
        <v>414</v>
      </c>
      <c r="BJ721" s="18">
        <v>10444</v>
      </c>
      <c r="BK721" s="18">
        <v>9780</v>
      </c>
      <c r="BL721" s="18">
        <v>6050</v>
      </c>
      <c r="BM721" s="18">
        <v>5390</v>
      </c>
      <c r="BN721" s="18">
        <v>4499</v>
      </c>
      <c r="BO721" s="18">
        <v>7300</v>
      </c>
      <c r="BP721" s="18">
        <v>10341</v>
      </c>
      <c r="BQ721" s="18">
        <v>191867</v>
      </c>
      <c r="BR721" s="18">
        <v>904486</v>
      </c>
      <c r="BS721" s="18">
        <v>3584</v>
      </c>
      <c r="BT721" s="18">
        <v>60030</v>
      </c>
      <c r="BU721" s="18">
        <v>20343</v>
      </c>
      <c r="BV721" s="18">
        <v>266</v>
      </c>
      <c r="BW721" s="18">
        <v>5178</v>
      </c>
      <c r="BX721" s="18">
        <v>56867</v>
      </c>
      <c r="BY721" s="18">
        <v>2437</v>
      </c>
      <c r="BZ721" s="18">
        <v>4036</v>
      </c>
      <c r="CA721" s="18">
        <v>125217</v>
      </c>
      <c r="CB721" s="18">
        <v>16289</v>
      </c>
      <c r="CC721" s="18">
        <v>26480</v>
      </c>
      <c r="CD721" s="18">
        <v>4472</v>
      </c>
      <c r="CE721" s="18">
        <v>10947</v>
      </c>
      <c r="CF721" s="18">
        <v>44642</v>
      </c>
      <c r="CG721" s="18">
        <v>1760</v>
      </c>
      <c r="CH721" s="18">
        <v>4712</v>
      </c>
      <c r="CI721" s="18">
        <v>3638</v>
      </c>
      <c r="CJ721" s="18">
        <v>2069</v>
      </c>
      <c r="CK721" s="18">
        <v>4517</v>
      </c>
      <c r="CL721" s="18">
        <v>145</v>
      </c>
      <c r="CM721" s="18">
        <v>18252</v>
      </c>
      <c r="CN721" s="18">
        <v>1819</v>
      </c>
      <c r="CO721" s="18">
        <v>3654</v>
      </c>
      <c r="CP721" s="18">
        <v>404</v>
      </c>
      <c r="CQ721" s="18">
        <v>2521</v>
      </c>
      <c r="CR721" s="18">
        <v>26511</v>
      </c>
      <c r="CS721" s="18">
        <v>4392</v>
      </c>
      <c r="CT721" s="18">
        <v>13128</v>
      </c>
      <c r="CU721" s="18">
        <v>90756</v>
      </c>
      <c r="CV721" s="18">
        <v>1935</v>
      </c>
      <c r="CW721" s="18">
        <v>9526</v>
      </c>
      <c r="CX721" s="18">
        <v>377</v>
      </c>
      <c r="CY721" s="18">
        <v>41914</v>
      </c>
      <c r="CZ721" s="18">
        <v>653</v>
      </c>
      <c r="DA721" s="18">
        <v>2272</v>
      </c>
      <c r="DB721" s="18">
        <v>14569</v>
      </c>
      <c r="DC721" s="18">
        <v>2183</v>
      </c>
      <c r="DD721" s="18">
        <v>1111</v>
      </c>
      <c r="DE721" s="18">
        <v>10102</v>
      </c>
      <c r="DF721" s="18">
        <v>19419</v>
      </c>
      <c r="DG721" s="18">
        <v>1620</v>
      </c>
      <c r="DH721" s="18">
        <v>8840</v>
      </c>
      <c r="DI721" s="18">
        <v>106969</v>
      </c>
      <c r="DJ721" s="18">
        <v>4289</v>
      </c>
      <c r="DK721" s="18">
        <v>15383</v>
      </c>
      <c r="DL721" s="18">
        <v>4337</v>
      </c>
      <c r="DM721" s="18">
        <v>20844</v>
      </c>
      <c r="DN721" s="18">
        <v>3586</v>
      </c>
      <c r="DO721" s="18">
        <v>2093</v>
      </c>
      <c r="DP721" s="18">
        <v>126114</v>
      </c>
      <c r="DQ721" s="18">
        <v>2588</v>
      </c>
      <c r="DR721" s="18">
        <v>23462</v>
      </c>
      <c r="DS721" s="18">
        <v>70853</v>
      </c>
      <c r="DT721" s="18">
        <v>38551</v>
      </c>
      <c r="DU721" s="18">
        <v>3649</v>
      </c>
      <c r="DV721" s="18">
        <v>21852</v>
      </c>
      <c r="DW721" s="18">
        <v>9931</v>
      </c>
      <c r="DX721" s="18">
        <v>4698</v>
      </c>
      <c r="DY721" s="18">
        <v>2349</v>
      </c>
      <c r="DZ721" s="18">
        <v>464</v>
      </c>
      <c r="EA721" s="18">
        <v>22733</v>
      </c>
      <c r="EB721" s="18">
        <v>148822</v>
      </c>
      <c r="EC721" s="18">
        <v>6129</v>
      </c>
      <c r="ED721" s="18">
        <v>18036</v>
      </c>
      <c r="EE721" s="18">
        <v>29633</v>
      </c>
      <c r="EF721" s="18">
        <v>8892</v>
      </c>
      <c r="EG721" s="18">
        <v>3464</v>
      </c>
      <c r="EH721" s="18">
        <v>3978</v>
      </c>
      <c r="EI721" s="18">
        <v>5395</v>
      </c>
      <c r="EJ721" s="18">
        <v>9465</v>
      </c>
      <c r="EK721" s="18">
        <v>125</v>
      </c>
      <c r="EL721" s="18">
        <v>291052</v>
      </c>
      <c r="EM721" s="18">
        <v>5309</v>
      </c>
      <c r="EN721" s="18">
        <v>1983</v>
      </c>
      <c r="EO721" s="18">
        <v>8781</v>
      </c>
      <c r="EP721" s="18">
        <v>995</v>
      </c>
      <c r="EQ721" s="18">
        <v>74</v>
      </c>
      <c r="ER721" s="18">
        <v>13924</v>
      </c>
      <c r="ES721" s="18">
        <v>6497</v>
      </c>
      <c r="ET721" s="18">
        <v>3982</v>
      </c>
      <c r="EU721" s="18">
        <v>58134</v>
      </c>
      <c r="EV721" s="18">
        <v>5604</v>
      </c>
      <c r="EW721" s="18">
        <v>4003</v>
      </c>
      <c r="EX721" s="18">
        <v>1265</v>
      </c>
      <c r="EY721" s="18">
        <v>8816</v>
      </c>
      <c r="EZ721" s="18">
        <v>61135</v>
      </c>
      <c r="FA721" s="18">
        <v>20940</v>
      </c>
      <c r="FB721" s="18">
        <v>28625</v>
      </c>
      <c r="FC721" s="18">
        <v>20136</v>
      </c>
      <c r="FD721" s="18">
        <v>51638</v>
      </c>
      <c r="FE721" s="18">
        <v>3162</v>
      </c>
      <c r="FF721" s="18">
        <v>263662</v>
      </c>
      <c r="FG721" s="18">
        <v>22604</v>
      </c>
      <c r="FH721" s="18">
        <v>21075</v>
      </c>
      <c r="FI721" s="18">
        <v>72586</v>
      </c>
      <c r="FJ721" s="18">
        <v>15190</v>
      </c>
      <c r="FK721" s="18">
        <v>22583</v>
      </c>
      <c r="FL721" s="18">
        <v>41590</v>
      </c>
      <c r="FM721" s="18">
        <v>8888</v>
      </c>
      <c r="FN721" s="18">
        <v>11086</v>
      </c>
    </row>
    <row r="722" spans="1:170">
      <c r="A722" s="18">
        <v>1995</v>
      </c>
      <c r="B722" s="18">
        <v>19445</v>
      </c>
      <c r="C722" s="18">
        <v>9621</v>
      </c>
      <c r="D722" s="18">
        <v>3164</v>
      </c>
      <c r="E722" s="18">
        <v>2369</v>
      </c>
      <c r="F722" s="18">
        <v>35274</v>
      </c>
      <c r="G722" s="18">
        <v>2995</v>
      </c>
      <c r="H722" s="18">
        <v>17894</v>
      </c>
      <c r="I722" s="18">
        <v>7995</v>
      </c>
      <c r="J722" s="18">
        <v>7731</v>
      </c>
      <c r="K722" s="18">
        <v>5799</v>
      </c>
      <c r="L722" s="18">
        <v>10139</v>
      </c>
      <c r="M722" s="18">
        <v>5647</v>
      </c>
      <c r="N722" s="18">
        <v>9903</v>
      </c>
      <c r="O722" s="18">
        <v>123279</v>
      </c>
      <c r="P722" s="18">
        <v>8284</v>
      </c>
      <c r="Q722" s="18">
        <v>569</v>
      </c>
      <c r="R722" s="18">
        <v>3636</v>
      </c>
      <c r="S722" s="18">
        <v>10205</v>
      </c>
      <c r="T722" s="18">
        <v>7375</v>
      </c>
      <c r="U722" s="18">
        <v>163819</v>
      </c>
      <c r="V722" s="18">
        <v>268</v>
      </c>
      <c r="W722" s="18">
        <v>1464</v>
      </c>
      <c r="X722" s="18">
        <v>3544</v>
      </c>
      <c r="Y722" s="18">
        <v>29431</v>
      </c>
      <c r="Z722" s="18">
        <v>7168</v>
      </c>
      <c r="AA722" s="18">
        <v>14340</v>
      </c>
      <c r="AB722" s="18">
        <v>1202581</v>
      </c>
      <c r="AC722" s="18">
        <v>14846</v>
      </c>
      <c r="AD722" s="18">
        <v>13714</v>
      </c>
      <c r="AE722" s="18">
        <v>46581</v>
      </c>
      <c r="AF722" s="18">
        <v>2569</v>
      </c>
      <c r="AG722" s="18">
        <v>36207</v>
      </c>
      <c r="AH722" s="18">
        <v>483</v>
      </c>
      <c r="AI722" s="18">
        <v>385</v>
      </c>
      <c r="AJ722" s="18">
        <v>3449</v>
      </c>
      <c r="AK722" s="18">
        <v>15685</v>
      </c>
      <c r="AL722" s="18">
        <v>10921</v>
      </c>
      <c r="AM722" s="18">
        <v>765</v>
      </c>
      <c r="AN722" s="18">
        <v>10303</v>
      </c>
      <c r="AO722" s="18">
        <v>81624</v>
      </c>
      <c r="AP722" s="18">
        <v>553</v>
      </c>
      <c r="AQ722" s="18">
        <v>71</v>
      </c>
      <c r="AR722" s="18">
        <v>5233</v>
      </c>
      <c r="AS722" s="18">
        <v>7758</v>
      </c>
      <c r="AT722" s="18">
        <v>28208</v>
      </c>
      <c r="AU722" s="18">
        <v>11266</v>
      </c>
      <c r="AV722" s="18">
        <v>61183</v>
      </c>
      <c r="AW722" s="18">
        <v>40218</v>
      </c>
      <c r="AX722" s="18">
        <v>1437</v>
      </c>
      <c r="AY722" s="18">
        <v>60391</v>
      </c>
      <c r="AZ722" s="18">
        <v>5108</v>
      </c>
      <c r="BA722" s="18">
        <v>59474</v>
      </c>
      <c r="BB722" s="18">
        <v>1069</v>
      </c>
      <c r="BC722" s="18">
        <v>58268</v>
      </c>
      <c r="BD722" s="18">
        <v>5037</v>
      </c>
      <c r="BE722" s="18">
        <v>17171</v>
      </c>
      <c r="BF722" s="18">
        <v>7446</v>
      </c>
      <c r="BG722" s="18">
        <v>1161</v>
      </c>
      <c r="BH722" s="18">
        <v>1143</v>
      </c>
      <c r="BI722" s="18">
        <v>426</v>
      </c>
      <c r="BJ722" s="18">
        <v>10493</v>
      </c>
      <c r="BK722" s="18">
        <v>10028</v>
      </c>
      <c r="BL722" s="18">
        <v>6200</v>
      </c>
      <c r="BM722" s="18">
        <v>5551</v>
      </c>
      <c r="BN722" s="18">
        <v>4481</v>
      </c>
      <c r="BO722" s="18">
        <v>7464</v>
      </c>
      <c r="BP722" s="18">
        <v>10327</v>
      </c>
      <c r="BQ722" s="18">
        <v>195127</v>
      </c>
      <c r="BR722" s="18">
        <v>921509</v>
      </c>
      <c r="BS722" s="18">
        <v>3603</v>
      </c>
      <c r="BT722" s="18">
        <v>60855</v>
      </c>
      <c r="BU722" s="18">
        <v>20977</v>
      </c>
      <c r="BV722" s="18">
        <v>267</v>
      </c>
      <c r="BW722" s="18">
        <v>5357</v>
      </c>
      <c r="BX722" s="18">
        <v>56868</v>
      </c>
      <c r="BY722" s="18">
        <v>2470</v>
      </c>
      <c r="BZ722" s="18">
        <v>4196</v>
      </c>
      <c r="CA722" s="18">
        <v>125537</v>
      </c>
      <c r="CB722" s="18">
        <v>16022</v>
      </c>
      <c r="CC722" s="18">
        <v>27155</v>
      </c>
      <c r="CD722" s="18">
        <v>4516</v>
      </c>
      <c r="CE722" s="18">
        <v>11207</v>
      </c>
      <c r="CF722" s="18">
        <v>45093</v>
      </c>
      <c r="CG722" s="18">
        <v>1703</v>
      </c>
      <c r="CH722" s="18">
        <v>4846</v>
      </c>
      <c r="CI722" s="18">
        <v>3672</v>
      </c>
      <c r="CJ722" s="18">
        <v>2075</v>
      </c>
      <c r="CK722" s="18">
        <v>4584</v>
      </c>
      <c r="CL722" s="18">
        <v>146</v>
      </c>
      <c r="CM722" s="18">
        <v>18446</v>
      </c>
      <c r="CN722" s="18">
        <v>1848</v>
      </c>
      <c r="CO722" s="18">
        <v>3626</v>
      </c>
      <c r="CP722" s="18">
        <v>410</v>
      </c>
      <c r="CQ722" s="18">
        <v>2485</v>
      </c>
      <c r="CR722" s="18">
        <v>26948</v>
      </c>
      <c r="CS722" s="18">
        <v>4375</v>
      </c>
      <c r="CT722" s="18">
        <v>13532</v>
      </c>
      <c r="CU722" s="18">
        <v>92155</v>
      </c>
      <c r="CV722" s="18">
        <v>1954</v>
      </c>
      <c r="CW722" s="18">
        <v>9838</v>
      </c>
      <c r="CX722" s="18">
        <v>379</v>
      </c>
      <c r="CY722" s="18">
        <v>42667</v>
      </c>
      <c r="CZ722" s="18">
        <v>671</v>
      </c>
      <c r="DA722" s="18">
        <v>2306</v>
      </c>
      <c r="DB722" s="18">
        <v>15494</v>
      </c>
      <c r="DC722" s="18">
        <v>2235</v>
      </c>
      <c r="DD722" s="18">
        <v>1123</v>
      </c>
      <c r="DE722" s="18">
        <v>9993</v>
      </c>
      <c r="DF722" s="18">
        <v>19913</v>
      </c>
      <c r="DG722" s="18">
        <v>1661</v>
      </c>
      <c r="DH722" s="18">
        <v>9129</v>
      </c>
      <c r="DI722" s="18">
        <v>109662</v>
      </c>
      <c r="DJ722" s="18">
        <v>4402</v>
      </c>
      <c r="DK722" s="18">
        <v>15459</v>
      </c>
      <c r="DL722" s="18">
        <v>4360</v>
      </c>
      <c r="DM722" s="18">
        <v>21359</v>
      </c>
      <c r="DN722" s="18">
        <v>3642</v>
      </c>
      <c r="DO722" s="18">
        <v>2144</v>
      </c>
      <c r="DP722" s="18">
        <v>129431</v>
      </c>
      <c r="DQ722" s="18">
        <v>2638</v>
      </c>
      <c r="DR722" s="18">
        <v>23902</v>
      </c>
      <c r="DS722" s="18">
        <v>72489</v>
      </c>
      <c r="DT722" s="18">
        <v>38604</v>
      </c>
      <c r="DU722" s="18">
        <v>3683</v>
      </c>
      <c r="DV722" s="18">
        <v>22107</v>
      </c>
      <c r="DW722" s="18">
        <v>9965</v>
      </c>
      <c r="DX722" s="18">
        <v>4826</v>
      </c>
      <c r="DY722" s="18">
        <v>2506</v>
      </c>
      <c r="DZ722" s="18">
        <v>469</v>
      </c>
      <c r="EA722" s="18">
        <v>22687</v>
      </c>
      <c r="EB722" s="18">
        <v>148699</v>
      </c>
      <c r="EC722" s="18">
        <v>5385</v>
      </c>
      <c r="ED722" s="18">
        <v>18507</v>
      </c>
      <c r="EE722" s="18">
        <v>30226</v>
      </c>
      <c r="EF722" s="18">
        <v>9123</v>
      </c>
      <c r="EG722" s="18">
        <v>3567</v>
      </c>
      <c r="EH722" s="18">
        <v>3881</v>
      </c>
      <c r="EI722" s="18">
        <v>5480</v>
      </c>
      <c r="EJ722" s="18">
        <v>9435</v>
      </c>
      <c r="EK722" s="18">
        <v>127</v>
      </c>
      <c r="EL722" s="18">
        <v>290855</v>
      </c>
      <c r="EM722" s="18">
        <v>5325</v>
      </c>
      <c r="EN722" s="18">
        <v>1983</v>
      </c>
      <c r="EO722" s="18">
        <v>8827</v>
      </c>
      <c r="EP722" s="18">
        <v>1004</v>
      </c>
      <c r="EQ722" s="18">
        <v>75</v>
      </c>
      <c r="ER722" s="18">
        <v>14314</v>
      </c>
      <c r="ES722" s="18">
        <v>6770</v>
      </c>
      <c r="ET722" s="18">
        <v>4203</v>
      </c>
      <c r="EU722" s="18">
        <v>58858</v>
      </c>
      <c r="EV722" s="18">
        <v>5678</v>
      </c>
      <c r="EW722" s="18">
        <v>4078</v>
      </c>
      <c r="EX722" s="18">
        <v>1264</v>
      </c>
      <c r="EY722" s="18">
        <v>8951</v>
      </c>
      <c r="EZ722" s="18">
        <v>62273</v>
      </c>
      <c r="FA722" s="18">
        <v>21117</v>
      </c>
      <c r="FB722" s="18">
        <v>29544</v>
      </c>
      <c r="FC722" s="18">
        <v>20716</v>
      </c>
      <c r="FD722" s="18">
        <v>51248</v>
      </c>
      <c r="FE722" s="18">
        <v>3175</v>
      </c>
      <c r="FF722" s="18">
        <v>266821</v>
      </c>
      <c r="FG722" s="18">
        <v>23067</v>
      </c>
      <c r="FH722" s="18">
        <v>21507</v>
      </c>
      <c r="FI722" s="18">
        <v>73810</v>
      </c>
      <c r="FJ722" s="18">
        <v>15847</v>
      </c>
      <c r="FK722" s="18">
        <v>22554</v>
      </c>
      <c r="FL722" s="18">
        <v>42118</v>
      </c>
      <c r="FM722" s="18">
        <v>9118</v>
      </c>
      <c r="FN722" s="18">
        <v>11159</v>
      </c>
    </row>
    <row r="723" spans="1:170">
      <c r="A723" s="18">
        <v>1996</v>
      </c>
      <c r="B723" s="18">
        <v>20111</v>
      </c>
      <c r="C723" s="18">
        <v>9916</v>
      </c>
      <c r="D723" s="18">
        <v>3209</v>
      </c>
      <c r="E723" s="18">
        <v>2488</v>
      </c>
      <c r="F723" s="18">
        <v>35683</v>
      </c>
      <c r="G723" s="18">
        <v>2985</v>
      </c>
      <c r="H723" s="18">
        <v>18102</v>
      </c>
      <c r="I723" s="18">
        <v>8006</v>
      </c>
      <c r="J723" s="18">
        <v>7815</v>
      </c>
      <c r="K723" s="18">
        <v>5974</v>
      </c>
      <c r="L723" s="18">
        <v>10159</v>
      </c>
      <c r="M723" s="18">
        <v>5820</v>
      </c>
      <c r="N723" s="18">
        <v>10220</v>
      </c>
      <c r="O723" s="18">
        <v>125623</v>
      </c>
      <c r="P723" s="18">
        <v>8204</v>
      </c>
      <c r="Q723" s="18">
        <v>585</v>
      </c>
      <c r="R723" s="18">
        <v>3649</v>
      </c>
      <c r="S723" s="18">
        <v>10171</v>
      </c>
      <c r="T723" s="18">
        <v>7534</v>
      </c>
      <c r="U723" s="18">
        <v>166306</v>
      </c>
      <c r="V723" s="18">
        <v>269</v>
      </c>
      <c r="W723" s="18">
        <v>1506</v>
      </c>
      <c r="X723" s="18">
        <v>3622</v>
      </c>
      <c r="Y723" s="18">
        <v>29740</v>
      </c>
      <c r="Z723" s="18">
        <v>7199</v>
      </c>
      <c r="AA723" s="18">
        <v>14541</v>
      </c>
      <c r="AB723" s="18">
        <v>1215171</v>
      </c>
      <c r="AC723" s="18">
        <v>15281</v>
      </c>
      <c r="AD723" s="18">
        <v>14097</v>
      </c>
      <c r="AE723" s="18">
        <v>47559</v>
      </c>
      <c r="AF723" s="18">
        <v>2639</v>
      </c>
      <c r="AG723" s="18">
        <v>36796</v>
      </c>
      <c r="AH723" s="18">
        <v>494</v>
      </c>
      <c r="AI723" s="18">
        <v>395</v>
      </c>
      <c r="AJ723" s="18">
        <v>3541</v>
      </c>
      <c r="AK723" s="18">
        <v>15685</v>
      </c>
      <c r="AL723" s="18">
        <v>10963</v>
      </c>
      <c r="AM723" s="18">
        <v>777</v>
      </c>
      <c r="AN723" s="18">
        <v>10291</v>
      </c>
      <c r="AO723" s="18">
        <v>81861</v>
      </c>
      <c r="AP723" s="18">
        <v>568</v>
      </c>
      <c r="AQ723" s="18">
        <v>71</v>
      </c>
      <c r="AR723" s="18">
        <v>5263</v>
      </c>
      <c r="AS723" s="18">
        <v>7898</v>
      </c>
      <c r="AT723" s="18">
        <v>28721</v>
      </c>
      <c r="AU723" s="18">
        <v>11526</v>
      </c>
      <c r="AV723" s="18">
        <v>62094</v>
      </c>
      <c r="AW723" s="18">
        <v>40386</v>
      </c>
      <c r="AX723" s="18">
        <v>1416</v>
      </c>
      <c r="AY723" s="18">
        <v>62232</v>
      </c>
      <c r="AZ723" s="18">
        <v>5125</v>
      </c>
      <c r="BA723" s="18">
        <v>59680</v>
      </c>
      <c r="BB723" s="18">
        <v>1098</v>
      </c>
      <c r="BC723" s="18">
        <v>58417</v>
      </c>
      <c r="BD723" s="18">
        <v>4961</v>
      </c>
      <c r="BE723" s="18">
        <v>17464</v>
      </c>
      <c r="BF723" s="18">
        <v>7702</v>
      </c>
      <c r="BG723" s="18">
        <v>1202</v>
      </c>
      <c r="BH723" s="18">
        <v>1166</v>
      </c>
      <c r="BI723" s="18">
        <v>438</v>
      </c>
      <c r="BJ723" s="18">
        <v>10539</v>
      </c>
      <c r="BK723" s="18">
        <v>10268</v>
      </c>
      <c r="BL723" s="18">
        <v>6350</v>
      </c>
      <c r="BM723" s="18">
        <v>5713</v>
      </c>
      <c r="BN723" s="18">
        <v>4445</v>
      </c>
      <c r="BO723" s="18">
        <v>7629</v>
      </c>
      <c r="BP723" s="18">
        <v>10309</v>
      </c>
      <c r="BQ723" s="18">
        <v>198466</v>
      </c>
      <c r="BR723" s="18">
        <v>938667</v>
      </c>
      <c r="BS723" s="18">
        <v>3632</v>
      </c>
      <c r="BT723" s="18">
        <v>61852</v>
      </c>
      <c r="BU723" s="18">
        <v>21638</v>
      </c>
      <c r="BV723" s="18">
        <v>269</v>
      </c>
      <c r="BW723" s="18">
        <v>5520</v>
      </c>
      <c r="BX723" s="18">
        <v>56884</v>
      </c>
      <c r="BY723" s="18">
        <v>2502</v>
      </c>
      <c r="BZ723" s="18">
        <v>4320</v>
      </c>
      <c r="CA723" s="18">
        <v>125812</v>
      </c>
      <c r="CB723" s="18">
        <v>15872</v>
      </c>
      <c r="CC723" s="18">
        <v>27829</v>
      </c>
      <c r="CD723" s="18">
        <v>4580</v>
      </c>
      <c r="CE723" s="18">
        <v>11456</v>
      </c>
      <c r="CF723" s="18">
        <v>45525</v>
      </c>
      <c r="CG723" s="18">
        <v>1704</v>
      </c>
      <c r="CH723" s="18">
        <v>4948</v>
      </c>
      <c r="CI723" s="18">
        <v>3705</v>
      </c>
      <c r="CJ723" s="18">
        <v>2130</v>
      </c>
      <c r="CK723" s="18">
        <v>4614</v>
      </c>
      <c r="CL723" s="18">
        <v>148</v>
      </c>
      <c r="CM723" s="18">
        <v>18671</v>
      </c>
      <c r="CN723" s="18">
        <v>1869</v>
      </c>
      <c r="CO723" s="18">
        <v>3599</v>
      </c>
      <c r="CP723" s="18">
        <v>415</v>
      </c>
      <c r="CQ723" s="18">
        <v>2458</v>
      </c>
      <c r="CR723" s="18">
        <v>27377</v>
      </c>
      <c r="CS723" s="18">
        <v>4354</v>
      </c>
      <c r="CT723" s="18">
        <v>13948</v>
      </c>
      <c r="CU723" s="18">
        <v>93508</v>
      </c>
      <c r="CV723" s="18">
        <v>1971</v>
      </c>
      <c r="CW723" s="18">
        <v>10176</v>
      </c>
      <c r="CX723" s="18">
        <v>382</v>
      </c>
      <c r="CY723" s="18">
        <v>43377</v>
      </c>
      <c r="CZ723" s="18">
        <v>684</v>
      </c>
      <c r="DA723" s="18">
        <v>2341</v>
      </c>
      <c r="DB723" s="18">
        <v>15977</v>
      </c>
      <c r="DC723" s="18">
        <v>2271</v>
      </c>
      <c r="DD723" s="18">
        <v>1135</v>
      </c>
      <c r="DE723" s="18">
        <v>10205</v>
      </c>
      <c r="DF723" s="18">
        <v>20419</v>
      </c>
      <c r="DG723" s="18">
        <v>1702</v>
      </c>
      <c r="DH723" s="18">
        <v>9434</v>
      </c>
      <c r="DI723" s="18">
        <v>112388</v>
      </c>
      <c r="DJ723" s="18">
        <v>4503</v>
      </c>
      <c r="DK723" s="18">
        <v>15530</v>
      </c>
      <c r="DL723" s="18">
        <v>4382</v>
      </c>
      <c r="DM723" s="18">
        <v>21804</v>
      </c>
      <c r="DN723" s="18">
        <v>3697</v>
      </c>
      <c r="DO723" s="18">
        <v>2172</v>
      </c>
      <c r="DP723" s="18">
        <v>133025</v>
      </c>
      <c r="DQ723" s="18">
        <v>2690</v>
      </c>
      <c r="DR723" s="18">
        <v>24326</v>
      </c>
      <c r="DS723" s="18">
        <v>74209</v>
      </c>
      <c r="DT723" s="18">
        <v>38633</v>
      </c>
      <c r="DU723" s="18">
        <v>3725</v>
      </c>
      <c r="DV723" s="18">
        <v>22324</v>
      </c>
      <c r="DW723" s="18">
        <v>10003</v>
      </c>
      <c r="DX723" s="18">
        <v>4955</v>
      </c>
      <c r="DY723" s="18">
        <v>2671</v>
      </c>
      <c r="DZ723" s="18">
        <v>479</v>
      </c>
      <c r="EA723" s="18">
        <v>22622</v>
      </c>
      <c r="EB723" s="18">
        <v>148483</v>
      </c>
      <c r="EC723" s="18">
        <v>6479</v>
      </c>
      <c r="ED723" s="18">
        <v>18976</v>
      </c>
      <c r="EE723" s="18">
        <v>30830</v>
      </c>
      <c r="EF723" s="18">
        <v>9359</v>
      </c>
      <c r="EG723" s="18">
        <v>3668</v>
      </c>
      <c r="EH723" s="18">
        <v>3811</v>
      </c>
      <c r="EI723" s="18">
        <v>5564</v>
      </c>
      <c r="EJ723" s="18">
        <v>9444</v>
      </c>
      <c r="EK723" s="18">
        <v>130</v>
      </c>
      <c r="EL723" s="18">
        <v>290625</v>
      </c>
      <c r="EM723" s="18">
        <v>5336</v>
      </c>
      <c r="EN723" s="18">
        <v>1982</v>
      </c>
      <c r="EO723" s="18">
        <v>8841</v>
      </c>
      <c r="EP723" s="18">
        <v>1032</v>
      </c>
      <c r="EQ723" s="18">
        <v>76</v>
      </c>
      <c r="ER723" s="18">
        <v>14718</v>
      </c>
      <c r="ES723" s="18">
        <v>7051</v>
      </c>
      <c r="ET723" s="18">
        <v>4402</v>
      </c>
      <c r="EU723" s="18">
        <v>59560</v>
      </c>
      <c r="EV723" s="18">
        <v>5764</v>
      </c>
      <c r="EW723" s="18">
        <v>4142</v>
      </c>
      <c r="EX723" s="18">
        <v>1262</v>
      </c>
      <c r="EY723" s="18">
        <v>9077</v>
      </c>
      <c r="EZ723" s="18">
        <v>63423</v>
      </c>
      <c r="FA723" s="18">
        <v>21283</v>
      </c>
      <c r="FB723" s="18">
        <v>30164</v>
      </c>
      <c r="FC723" s="18">
        <v>21304</v>
      </c>
      <c r="FD723" s="18">
        <v>50813</v>
      </c>
      <c r="FE723" s="18">
        <v>3190</v>
      </c>
      <c r="FF723" s="18">
        <v>269944</v>
      </c>
      <c r="FG723" s="18">
        <v>23524</v>
      </c>
      <c r="FH723" s="18">
        <v>21935</v>
      </c>
      <c r="FI723" s="18">
        <v>74974</v>
      </c>
      <c r="FJ723" s="18">
        <v>16437</v>
      </c>
      <c r="FK723" s="18">
        <v>22502</v>
      </c>
      <c r="FL723" s="18">
        <v>42643</v>
      </c>
      <c r="FM723" s="18">
        <v>9354</v>
      </c>
      <c r="FN723" s="18">
        <v>11317</v>
      </c>
    </row>
    <row r="724" spans="1:170">
      <c r="A724" s="18">
        <v>1997</v>
      </c>
      <c r="B724" s="18">
        <v>20769</v>
      </c>
      <c r="C724" s="18">
        <v>10207</v>
      </c>
      <c r="D724" s="18">
        <v>3231</v>
      </c>
      <c r="E724" s="18">
        <v>2616</v>
      </c>
      <c r="F724" s="18">
        <v>36103</v>
      </c>
      <c r="G724" s="18">
        <v>2978</v>
      </c>
      <c r="H724" s="18">
        <v>18279</v>
      </c>
      <c r="I724" s="18">
        <v>8015</v>
      </c>
      <c r="J724" s="18">
        <v>7897</v>
      </c>
      <c r="K724" s="18">
        <v>6153</v>
      </c>
      <c r="L724" s="18">
        <v>10183</v>
      </c>
      <c r="M724" s="18">
        <v>6006</v>
      </c>
      <c r="N724" s="18">
        <v>10543</v>
      </c>
      <c r="O724" s="18">
        <v>128012</v>
      </c>
      <c r="P724" s="18">
        <v>8121</v>
      </c>
      <c r="Q724" s="18">
        <v>603</v>
      </c>
      <c r="R724" s="18">
        <v>3681</v>
      </c>
      <c r="S724" s="18">
        <v>10129</v>
      </c>
      <c r="T724" s="18">
        <v>7695</v>
      </c>
      <c r="U724" s="18">
        <v>168806</v>
      </c>
      <c r="V724" s="18">
        <v>270</v>
      </c>
      <c r="W724" s="18">
        <v>1546</v>
      </c>
      <c r="X724" s="18">
        <v>3707</v>
      </c>
      <c r="Y724" s="18">
        <v>30039</v>
      </c>
      <c r="Z724" s="18">
        <v>7217</v>
      </c>
      <c r="AA724" s="18">
        <v>14740</v>
      </c>
      <c r="AB724" s="18">
        <v>1227453</v>
      </c>
      <c r="AC724" s="18">
        <v>15686</v>
      </c>
      <c r="AD724" s="18">
        <v>14486</v>
      </c>
      <c r="AE724" s="18">
        <v>48161</v>
      </c>
      <c r="AF724" s="18">
        <v>2696</v>
      </c>
      <c r="AG724" s="18">
        <v>37279</v>
      </c>
      <c r="AH724" s="18">
        <v>506</v>
      </c>
      <c r="AI724" s="18">
        <v>404</v>
      </c>
      <c r="AJ724" s="18">
        <v>3630</v>
      </c>
      <c r="AK724" s="18">
        <v>15684</v>
      </c>
      <c r="AL724" s="18">
        <v>11014</v>
      </c>
      <c r="AM724" s="18">
        <v>788</v>
      </c>
      <c r="AN724" s="18">
        <v>10280</v>
      </c>
      <c r="AO724" s="18">
        <v>81980</v>
      </c>
      <c r="AP724" s="18">
        <v>592</v>
      </c>
      <c r="AQ724" s="18">
        <v>70</v>
      </c>
      <c r="AR724" s="18">
        <v>5285</v>
      </c>
      <c r="AS724" s="18">
        <v>8039</v>
      </c>
      <c r="AT724" s="18">
        <v>29200</v>
      </c>
      <c r="AU724" s="18">
        <v>11792</v>
      </c>
      <c r="AV724" s="18">
        <v>63360</v>
      </c>
      <c r="AW724" s="18">
        <v>40556</v>
      </c>
      <c r="AX724" s="18">
        <v>1400</v>
      </c>
      <c r="AY724" s="18">
        <v>64022</v>
      </c>
      <c r="AZ724" s="18">
        <v>5140</v>
      </c>
      <c r="BA724" s="18">
        <v>59887</v>
      </c>
      <c r="BB724" s="18">
        <v>1127</v>
      </c>
      <c r="BC724" s="18">
        <v>58567</v>
      </c>
      <c r="BD724" s="18">
        <v>4912</v>
      </c>
      <c r="BE724" s="18">
        <v>17772</v>
      </c>
      <c r="BF724" s="18">
        <v>7791</v>
      </c>
      <c r="BG724" s="18">
        <v>1242</v>
      </c>
      <c r="BH724" s="18">
        <v>1194</v>
      </c>
      <c r="BI724" s="18">
        <v>451</v>
      </c>
      <c r="BJ724" s="18">
        <v>10591</v>
      </c>
      <c r="BK724" s="18">
        <v>10497</v>
      </c>
      <c r="BL724" s="18">
        <v>6399</v>
      </c>
      <c r="BM724" s="18">
        <v>5875</v>
      </c>
      <c r="BN724" s="18">
        <v>4425</v>
      </c>
      <c r="BO724" s="18">
        <v>7792</v>
      </c>
      <c r="BP724" s="18">
        <v>10288</v>
      </c>
      <c r="BQ724" s="18">
        <v>201698</v>
      </c>
      <c r="BR724" s="18">
        <v>955884</v>
      </c>
      <c r="BS724" s="18">
        <v>3668</v>
      </c>
      <c r="BT724" s="18">
        <v>62981</v>
      </c>
      <c r="BU724" s="18">
        <v>22327</v>
      </c>
      <c r="BV724" s="18">
        <v>271</v>
      </c>
      <c r="BW724" s="18">
        <v>5666</v>
      </c>
      <c r="BX724" s="18">
        <v>56914</v>
      </c>
      <c r="BY724" s="18">
        <v>2532</v>
      </c>
      <c r="BZ724" s="18">
        <v>4415</v>
      </c>
      <c r="CA724" s="18">
        <v>126112</v>
      </c>
      <c r="CB724" s="18">
        <v>15692</v>
      </c>
      <c r="CC724" s="18">
        <v>28506</v>
      </c>
      <c r="CD724" s="18">
        <v>4644</v>
      </c>
      <c r="CE724" s="18">
        <v>11693</v>
      </c>
      <c r="CF724" s="18">
        <v>45954</v>
      </c>
      <c r="CG724" s="18">
        <v>1754</v>
      </c>
      <c r="CH724" s="18">
        <v>5055</v>
      </c>
      <c r="CI724" s="18">
        <v>3735</v>
      </c>
      <c r="CJ724" s="18">
        <v>2317</v>
      </c>
      <c r="CK724" s="18">
        <v>4685</v>
      </c>
      <c r="CL724" s="18">
        <v>150</v>
      </c>
      <c r="CM724" s="18">
        <v>18897</v>
      </c>
      <c r="CN724" s="18">
        <v>1884</v>
      </c>
      <c r="CO724" s="18">
        <v>3572</v>
      </c>
      <c r="CP724" s="18">
        <v>421</v>
      </c>
      <c r="CQ724" s="18">
        <v>2433</v>
      </c>
      <c r="CR724" s="18">
        <v>27794</v>
      </c>
      <c r="CS724" s="18">
        <v>4324</v>
      </c>
      <c r="CT724" s="18">
        <v>14377</v>
      </c>
      <c r="CU724" s="18">
        <v>94803</v>
      </c>
      <c r="CV724" s="18">
        <v>1985</v>
      </c>
      <c r="CW724" s="18">
        <v>10295</v>
      </c>
      <c r="CX724" s="18">
        <v>385</v>
      </c>
      <c r="CY724" s="18">
        <v>44056</v>
      </c>
      <c r="CZ724" s="18">
        <v>693</v>
      </c>
      <c r="DA724" s="18">
        <v>2372</v>
      </c>
      <c r="DB724" s="18">
        <v>16394</v>
      </c>
      <c r="DC724" s="18">
        <v>2315</v>
      </c>
      <c r="DD724" s="18">
        <v>1148</v>
      </c>
      <c r="DE724" s="18">
        <v>10474</v>
      </c>
      <c r="DF724" s="18">
        <v>20958</v>
      </c>
      <c r="DG724" s="18">
        <v>1743</v>
      </c>
      <c r="DH724" s="18">
        <v>9737</v>
      </c>
      <c r="DI724" s="18">
        <v>115147</v>
      </c>
      <c r="DJ724" s="18">
        <v>4598</v>
      </c>
      <c r="DK724" s="18">
        <v>15611</v>
      </c>
      <c r="DL724" s="18">
        <v>4406</v>
      </c>
      <c r="DM724" s="18">
        <v>22241</v>
      </c>
      <c r="DN724" s="18">
        <v>3738</v>
      </c>
      <c r="DO724" s="18">
        <v>2179</v>
      </c>
      <c r="DP724" s="18">
        <v>136434</v>
      </c>
      <c r="DQ724" s="18">
        <v>2744</v>
      </c>
      <c r="DR724" s="18">
        <v>24732</v>
      </c>
      <c r="DS724" s="18">
        <v>75903</v>
      </c>
      <c r="DT724" s="18">
        <v>38658</v>
      </c>
      <c r="DU724" s="18">
        <v>3759</v>
      </c>
      <c r="DV724" s="18">
        <v>22443</v>
      </c>
      <c r="DW724" s="18">
        <v>10048</v>
      </c>
      <c r="DX724" s="18">
        <v>5081</v>
      </c>
      <c r="DY724" s="18">
        <v>2832</v>
      </c>
      <c r="DZ724" s="18">
        <v>495</v>
      </c>
      <c r="EA724" s="18">
        <v>22558</v>
      </c>
      <c r="EB724" s="18">
        <v>148178</v>
      </c>
      <c r="EC724" s="18">
        <v>7563</v>
      </c>
      <c r="ED724" s="18">
        <v>19446</v>
      </c>
      <c r="EE724" s="18">
        <v>31446</v>
      </c>
      <c r="EF724" s="18">
        <v>9593</v>
      </c>
      <c r="EG724" s="18">
        <v>3770</v>
      </c>
      <c r="EH724" s="18">
        <v>3765</v>
      </c>
      <c r="EI724" s="18">
        <v>5637</v>
      </c>
      <c r="EJ724" s="18">
        <v>9417</v>
      </c>
      <c r="EK724" s="18">
        <v>132</v>
      </c>
      <c r="EL724" s="18">
        <v>290281</v>
      </c>
      <c r="EM724" s="18">
        <v>5346</v>
      </c>
      <c r="EN724" s="18">
        <v>1979</v>
      </c>
      <c r="EO724" s="18">
        <v>8846</v>
      </c>
      <c r="EP724" s="18">
        <v>1061</v>
      </c>
      <c r="EQ724" s="18">
        <v>76</v>
      </c>
      <c r="ER724" s="18">
        <v>15133</v>
      </c>
      <c r="ES724" s="18">
        <v>7262</v>
      </c>
      <c r="ET724" s="18">
        <v>4572</v>
      </c>
      <c r="EU724" s="18">
        <v>60218</v>
      </c>
      <c r="EV724" s="18">
        <v>5864</v>
      </c>
      <c r="EW724" s="18">
        <v>4200</v>
      </c>
      <c r="EX724" s="18">
        <v>1260</v>
      </c>
      <c r="EY724" s="18">
        <v>9198</v>
      </c>
      <c r="EZ724" s="18">
        <v>64584</v>
      </c>
      <c r="FA724" s="18">
        <v>21499</v>
      </c>
      <c r="FB724" s="18">
        <v>30878</v>
      </c>
      <c r="FC724" s="18">
        <v>21954</v>
      </c>
      <c r="FD724" s="18">
        <v>50371</v>
      </c>
      <c r="FE724" s="18">
        <v>3207</v>
      </c>
      <c r="FF724" s="18">
        <v>273203</v>
      </c>
      <c r="FG724" s="18">
        <v>23952</v>
      </c>
      <c r="FH724" s="18">
        <v>22361</v>
      </c>
      <c r="FI724" s="18">
        <v>76081</v>
      </c>
      <c r="FJ724" s="18">
        <v>16972</v>
      </c>
      <c r="FK724" s="18">
        <v>22521</v>
      </c>
      <c r="FL724" s="18">
        <v>43169</v>
      </c>
      <c r="FM724" s="18">
        <v>9621</v>
      </c>
      <c r="FN724" s="18">
        <v>11469</v>
      </c>
    </row>
    <row r="725" spans="1:170">
      <c r="A725" s="18">
        <v>1998</v>
      </c>
      <c r="B725" s="18">
        <v>21452</v>
      </c>
      <c r="C725" s="18">
        <v>10508</v>
      </c>
      <c r="D725" s="18">
        <v>3219</v>
      </c>
      <c r="E725" s="18">
        <v>2756</v>
      </c>
      <c r="F725" s="18">
        <v>36518</v>
      </c>
      <c r="G725" s="18">
        <v>2972</v>
      </c>
      <c r="H725" s="18">
        <v>18473</v>
      </c>
      <c r="I725" s="18">
        <v>8024</v>
      </c>
      <c r="J725" s="18">
        <v>7979</v>
      </c>
      <c r="K725" s="18">
        <v>6337</v>
      </c>
      <c r="L725" s="18">
        <v>10205</v>
      </c>
      <c r="M725" s="18">
        <v>6202</v>
      </c>
      <c r="N725" s="18">
        <v>10873</v>
      </c>
      <c r="O725" s="18">
        <v>130476</v>
      </c>
      <c r="P725" s="18">
        <v>8038</v>
      </c>
      <c r="Q725" s="18">
        <v>624</v>
      </c>
      <c r="R725" s="18">
        <v>3713</v>
      </c>
      <c r="S725" s="18">
        <v>10092</v>
      </c>
      <c r="T725" s="18">
        <v>7859</v>
      </c>
      <c r="U725" s="18">
        <v>171317</v>
      </c>
      <c r="V725" s="18">
        <v>271</v>
      </c>
      <c r="W725" s="18">
        <v>1584</v>
      </c>
      <c r="X725" s="18">
        <v>3798</v>
      </c>
      <c r="Y725" s="18">
        <v>30297</v>
      </c>
      <c r="Z725" s="18">
        <v>7238</v>
      </c>
      <c r="AA725" s="18">
        <v>14940</v>
      </c>
      <c r="AB725" s="18">
        <v>1238722</v>
      </c>
      <c r="AC725" s="18">
        <v>16045</v>
      </c>
      <c r="AD725" s="18">
        <v>14882</v>
      </c>
      <c r="AE725" s="18">
        <v>49218</v>
      </c>
      <c r="AF725" s="18">
        <v>2756</v>
      </c>
      <c r="AG725" s="18">
        <v>37858</v>
      </c>
      <c r="AH725" s="18">
        <v>518</v>
      </c>
      <c r="AI725" s="18">
        <v>413</v>
      </c>
      <c r="AJ725" s="18">
        <v>3719</v>
      </c>
      <c r="AK725" s="18">
        <v>15681</v>
      </c>
      <c r="AL725" s="18">
        <v>11064</v>
      </c>
      <c r="AM725" s="18">
        <v>798</v>
      </c>
      <c r="AN725" s="18">
        <v>10271</v>
      </c>
      <c r="AO725" s="18">
        <v>81993</v>
      </c>
      <c r="AP725" s="18">
        <v>621</v>
      </c>
      <c r="AQ725" s="18">
        <v>70</v>
      </c>
      <c r="AR725" s="18">
        <v>5304</v>
      </c>
      <c r="AS725" s="18">
        <v>8181</v>
      </c>
      <c r="AT725" s="18">
        <v>29649</v>
      </c>
      <c r="AU725" s="18">
        <v>12051</v>
      </c>
      <c r="AV725" s="18">
        <v>64653</v>
      </c>
      <c r="AW725" s="18">
        <v>40724</v>
      </c>
      <c r="AX725" s="18">
        <v>1386</v>
      </c>
      <c r="AY725" s="18">
        <v>65852</v>
      </c>
      <c r="AZ725" s="18">
        <v>5153</v>
      </c>
      <c r="BA725" s="18">
        <v>60103</v>
      </c>
      <c r="BB725" s="18">
        <v>1157</v>
      </c>
      <c r="BC725" s="18">
        <v>58738</v>
      </c>
      <c r="BD725" s="18">
        <v>4878</v>
      </c>
      <c r="BE725" s="18">
        <v>18103</v>
      </c>
      <c r="BF725" s="18">
        <v>7907</v>
      </c>
      <c r="BG725" s="18">
        <v>1282</v>
      </c>
      <c r="BH725" s="18">
        <v>1222</v>
      </c>
      <c r="BI725" s="18">
        <v>464</v>
      </c>
      <c r="BJ725" s="18">
        <v>10650</v>
      </c>
      <c r="BK725" s="18">
        <v>10709</v>
      </c>
      <c r="BL725" s="18">
        <v>6464</v>
      </c>
      <c r="BM725" s="18">
        <v>6039</v>
      </c>
      <c r="BN725" s="18">
        <v>4400</v>
      </c>
      <c r="BO725" s="18">
        <v>7957</v>
      </c>
      <c r="BP725" s="18">
        <v>10264</v>
      </c>
      <c r="BQ725" s="18">
        <v>204872</v>
      </c>
      <c r="BR725" s="18">
        <v>973088</v>
      </c>
      <c r="BS725" s="18">
        <v>3707</v>
      </c>
      <c r="BT725" s="18">
        <v>64182</v>
      </c>
      <c r="BU725" s="18">
        <v>23034</v>
      </c>
      <c r="BV725" s="18">
        <v>274</v>
      </c>
      <c r="BW725" s="18">
        <v>5815</v>
      </c>
      <c r="BX725" s="18">
        <v>56930</v>
      </c>
      <c r="BY725" s="18">
        <v>2561</v>
      </c>
      <c r="BZ725" s="18">
        <v>4489</v>
      </c>
      <c r="CA725" s="18">
        <v>126451</v>
      </c>
      <c r="CB725" s="18">
        <v>15485</v>
      </c>
      <c r="CC725" s="18">
        <v>29180</v>
      </c>
      <c r="CD725" s="18">
        <v>4708</v>
      </c>
      <c r="CE725" s="18">
        <v>11915</v>
      </c>
      <c r="CF725" s="18">
        <v>46287</v>
      </c>
      <c r="CG725" s="18">
        <v>1838</v>
      </c>
      <c r="CH725" s="18">
        <v>5168</v>
      </c>
      <c r="CI725" s="18">
        <v>3764</v>
      </c>
      <c r="CJ725" s="18">
        <v>2584</v>
      </c>
      <c r="CK725" s="18">
        <v>4799</v>
      </c>
      <c r="CL725" s="18">
        <v>151</v>
      </c>
      <c r="CM725" s="18">
        <v>19146</v>
      </c>
      <c r="CN725" s="18">
        <v>1897</v>
      </c>
      <c r="CO725" s="18">
        <v>3546</v>
      </c>
      <c r="CP725" s="18">
        <v>426</v>
      </c>
      <c r="CQ725" s="18">
        <v>2410</v>
      </c>
      <c r="CR725" s="18">
        <v>28199</v>
      </c>
      <c r="CS725" s="18">
        <v>4286</v>
      </c>
      <c r="CT725" s="18">
        <v>14817</v>
      </c>
      <c r="CU725" s="18">
        <v>96051</v>
      </c>
      <c r="CV725" s="18">
        <v>1995</v>
      </c>
      <c r="CW725" s="18">
        <v>10447</v>
      </c>
      <c r="CX725" s="18">
        <v>387</v>
      </c>
      <c r="CY725" s="18">
        <v>44720</v>
      </c>
      <c r="CZ725" s="18">
        <v>701</v>
      </c>
      <c r="DA725" s="18">
        <v>2403</v>
      </c>
      <c r="DB725" s="18">
        <v>16792</v>
      </c>
      <c r="DC725" s="18">
        <v>2374</v>
      </c>
      <c r="DD725" s="18">
        <v>1161</v>
      </c>
      <c r="DE725" s="18">
        <v>10756</v>
      </c>
      <c r="DF725" s="18">
        <v>21516</v>
      </c>
      <c r="DG725" s="18">
        <v>1784</v>
      </c>
      <c r="DH725" s="18">
        <v>10056</v>
      </c>
      <c r="DI725" s="18">
        <v>117935</v>
      </c>
      <c r="DJ725" s="18">
        <v>4689</v>
      </c>
      <c r="DK725" s="18">
        <v>15707</v>
      </c>
      <c r="DL725" s="18">
        <v>4432</v>
      </c>
      <c r="DM725" s="18">
        <v>22672</v>
      </c>
      <c r="DN725" s="18">
        <v>3764</v>
      </c>
      <c r="DO725" s="18">
        <v>2177</v>
      </c>
      <c r="DP725" s="18">
        <v>139752</v>
      </c>
      <c r="DQ725" s="18">
        <v>2797</v>
      </c>
      <c r="DR725" s="18">
        <v>25120</v>
      </c>
      <c r="DS725" s="18">
        <v>77546</v>
      </c>
      <c r="DT725" s="18">
        <v>38672</v>
      </c>
      <c r="DU725" s="18">
        <v>3781</v>
      </c>
      <c r="DV725" s="18">
        <v>22483</v>
      </c>
      <c r="DW725" s="18">
        <v>10099</v>
      </c>
      <c r="DX725" s="18">
        <v>5200</v>
      </c>
      <c r="DY725" s="18">
        <v>2915</v>
      </c>
      <c r="DZ725" s="18">
        <v>514</v>
      </c>
      <c r="EA725" s="18">
        <v>22511</v>
      </c>
      <c r="EB725" s="18">
        <v>147789</v>
      </c>
      <c r="EC725" s="18">
        <v>7897</v>
      </c>
      <c r="ED725" s="18">
        <v>19929</v>
      </c>
      <c r="EE725" s="18">
        <v>32075</v>
      </c>
      <c r="EF725" s="18">
        <v>9840</v>
      </c>
      <c r="EG725" s="18">
        <v>3868</v>
      </c>
      <c r="EH725" s="18">
        <v>3746</v>
      </c>
      <c r="EI725" s="18">
        <v>5712</v>
      </c>
      <c r="EJ725" s="18">
        <v>9384</v>
      </c>
      <c r="EK725" s="18">
        <v>135</v>
      </c>
      <c r="EL725" s="18">
        <v>289919</v>
      </c>
      <c r="EM725" s="18">
        <v>5353</v>
      </c>
      <c r="EN725" s="18">
        <v>1975</v>
      </c>
      <c r="EO725" s="18">
        <v>8851</v>
      </c>
      <c r="EP725" s="18">
        <v>1089</v>
      </c>
      <c r="EQ725" s="18">
        <v>77</v>
      </c>
      <c r="ER725" s="18">
        <v>15549</v>
      </c>
      <c r="ES725" s="18">
        <v>7479</v>
      </c>
      <c r="ET725" s="18">
        <v>4715</v>
      </c>
      <c r="EU725" s="18">
        <v>60853</v>
      </c>
      <c r="EV725" s="18">
        <v>5983</v>
      </c>
      <c r="EW725" s="18">
        <v>4262</v>
      </c>
      <c r="EX725" s="18">
        <v>1257</v>
      </c>
      <c r="EY725" s="18">
        <v>9309</v>
      </c>
      <c r="EZ725" s="18">
        <v>65745</v>
      </c>
      <c r="FA725" s="18">
        <v>21683</v>
      </c>
      <c r="FB725" s="18">
        <v>31780</v>
      </c>
      <c r="FC725" s="18">
        <v>22637</v>
      </c>
      <c r="FD725" s="18">
        <v>49941</v>
      </c>
      <c r="FE725" s="18">
        <v>3222</v>
      </c>
      <c r="FF725" s="18">
        <v>276417</v>
      </c>
      <c r="FG725" s="18">
        <v>24342</v>
      </c>
      <c r="FH725" s="18">
        <v>22785</v>
      </c>
      <c r="FI725" s="18">
        <v>77136</v>
      </c>
      <c r="FJ725" s="18">
        <v>17470</v>
      </c>
      <c r="FK725" s="18">
        <v>22586</v>
      </c>
      <c r="FL725" s="18">
        <v>43757</v>
      </c>
      <c r="FM725" s="18">
        <v>9893</v>
      </c>
      <c r="FN725" s="18">
        <v>11607</v>
      </c>
    </row>
    <row r="726" spans="1:170">
      <c r="A726" s="18">
        <v>1999</v>
      </c>
      <c r="B726" s="18">
        <v>22206</v>
      </c>
      <c r="C726" s="18">
        <v>10809</v>
      </c>
      <c r="D726" s="18">
        <v>3193</v>
      </c>
      <c r="E726" s="18">
        <v>2908</v>
      </c>
      <c r="F726" s="18">
        <v>36924</v>
      </c>
      <c r="G726" s="18">
        <v>2970</v>
      </c>
      <c r="H726" s="18">
        <v>18683</v>
      </c>
      <c r="I726" s="18">
        <v>8039</v>
      </c>
      <c r="J726" s="18">
        <v>8056</v>
      </c>
      <c r="K726" s="18">
        <v>6524</v>
      </c>
      <c r="L726" s="18">
        <v>10228</v>
      </c>
      <c r="M726" s="18">
        <v>6407</v>
      </c>
      <c r="N726" s="18">
        <v>11225</v>
      </c>
      <c r="O726" s="18">
        <v>132908</v>
      </c>
      <c r="P726" s="18">
        <v>7969</v>
      </c>
      <c r="Q726" s="18">
        <v>647</v>
      </c>
      <c r="R726" s="18">
        <v>3811</v>
      </c>
      <c r="S726" s="18">
        <v>10064</v>
      </c>
      <c r="T726" s="18">
        <v>8026</v>
      </c>
      <c r="U726" s="18">
        <v>173839</v>
      </c>
      <c r="V726" s="18">
        <v>273</v>
      </c>
      <c r="W726" s="18">
        <v>1621</v>
      </c>
      <c r="X726" s="18">
        <v>3889</v>
      </c>
      <c r="Y726" s="18">
        <v>30541</v>
      </c>
      <c r="Z726" s="18">
        <v>7273</v>
      </c>
      <c r="AA726" s="18">
        <v>15139</v>
      </c>
      <c r="AB726" s="18">
        <v>1248899</v>
      </c>
      <c r="AC726" s="18">
        <v>16457</v>
      </c>
      <c r="AD726" s="18">
        <v>15281</v>
      </c>
      <c r="AE726" s="18">
        <v>50755</v>
      </c>
      <c r="AF726" s="18">
        <v>2829</v>
      </c>
      <c r="AG726" s="18">
        <v>38341</v>
      </c>
      <c r="AH726" s="18">
        <v>531</v>
      </c>
      <c r="AI726" s="18">
        <v>422</v>
      </c>
      <c r="AJ726" s="18">
        <v>3805</v>
      </c>
      <c r="AK726" s="18">
        <v>15676</v>
      </c>
      <c r="AL726" s="18">
        <v>11108</v>
      </c>
      <c r="AM726" s="18">
        <v>807</v>
      </c>
      <c r="AN726" s="18">
        <v>10260</v>
      </c>
      <c r="AO726" s="18">
        <v>82046</v>
      </c>
      <c r="AP726" s="18">
        <v>646</v>
      </c>
      <c r="AQ726" s="18">
        <v>70</v>
      </c>
      <c r="AR726" s="18">
        <v>5322</v>
      </c>
      <c r="AS726" s="18">
        <v>8324</v>
      </c>
      <c r="AT726" s="18">
        <v>30083</v>
      </c>
      <c r="AU726" s="18">
        <v>12268</v>
      </c>
      <c r="AV726" s="18">
        <v>65976</v>
      </c>
      <c r="AW726" s="18">
        <v>40889</v>
      </c>
      <c r="AX726" s="18">
        <v>1375</v>
      </c>
      <c r="AY726" s="18">
        <v>67774</v>
      </c>
      <c r="AZ726" s="18">
        <v>5165</v>
      </c>
      <c r="BA726" s="18">
        <v>60408</v>
      </c>
      <c r="BB726" s="18">
        <v>1196</v>
      </c>
      <c r="BC726" s="18">
        <v>58934</v>
      </c>
      <c r="BD726" s="18">
        <v>4848</v>
      </c>
      <c r="BE726" s="18">
        <v>18450</v>
      </c>
      <c r="BF726" s="18">
        <v>8154</v>
      </c>
      <c r="BG726" s="18">
        <v>1320</v>
      </c>
      <c r="BH726" s="18">
        <v>1250</v>
      </c>
      <c r="BI726" s="18">
        <v>478</v>
      </c>
      <c r="BJ726" s="18">
        <v>10691</v>
      </c>
      <c r="BK726" s="18">
        <v>10904</v>
      </c>
      <c r="BL726" s="18">
        <v>6518</v>
      </c>
      <c r="BM726" s="18">
        <v>6191</v>
      </c>
      <c r="BN726" s="18">
        <v>4388</v>
      </c>
      <c r="BO726" s="18">
        <v>8121</v>
      </c>
      <c r="BP726" s="18">
        <v>10235</v>
      </c>
      <c r="BQ726" s="18">
        <v>208105</v>
      </c>
      <c r="BR726" s="18">
        <v>990243</v>
      </c>
      <c r="BS726" s="18">
        <v>3749</v>
      </c>
      <c r="BT726" s="18">
        <v>65356</v>
      </c>
      <c r="BU726" s="18">
        <v>23748</v>
      </c>
      <c r="BV726" s="18">
        <v>277</v>
      </c>
      <c r="BW726" s="18">
        <v>5968</v>
      </c>
      <c r="BX726" s="18">
        <v>56940</v>
      </c>
      <c r="BY726" s="18">
        <v>2590</v>
      </c>
      <c r="BZ726" s="18">
        <v>4557</v>
      </c>
      <c r="CA726" s="18">
        <v>126689</v>
      </c>
      <c r="CB726" s="18">
        <v>15357</v>
      </c>
      <c r="CC726" s="18">
        <v>29866</v>
      </c>
      <c r="CD726" s="18">
        <v>4773</v>
      </c>
      <c r="CE726" s="18">
        <v>12125</v>
      </c>
      <c r="CF726" s="18">
        <v>46617</v>
      </c>
      <c r="CG726" s="18">
        <v>1928</v>
      </c>
      <c r="CH726" s="18">
        <v>5286</v>
      </c>
      <c r="CI726" s="18">
        <v>3791</v>
      </c>
      <c r="CJ726" s="18">
        <v>2741</v>
      </c>
      <c r="CK726" s="18">
        <v>4912</v>
      </c>
      <c r="CL726" s="18">
        <v>152</v>
      </c>
      <c r="CM726" s="18">
        <v>19437</v>
      </c>
      <c r="CN726" s="18">
        <v>1908</v>
      </c>
      <c r="CO726" s="18">
        <v>3521</v>
      </c>
      <c r="CP726" s="18">
        <v>432</v>
      </c>
      <c r="CQ726" s="18">
        <v>2391</v>
      </c>
      <c r="CR726" s="18">
        <v>28591</v>
      </c>
      <c r="CS726" s="18">
        <v>4244</v>
      </c>
      <c r="CT726" s="18">
        <v>15264</v>
      </c>
      <c r="CU726" s="18">
        <v>97242</v>
      </c>
      <c r="CV726" s="18">
        <v>2005</v>
      </c>
      <c r="CW726" s="18">
        <v>10775</v>
      </c>
      <c r="CX726" s="18">
        <v>390</v>
      </c>
      <c r="CY726" s="18">
        <v>45370</v>
      </c>
      <c r="CZ726" s="18">
        <v>720</v>
      </c>
      <c r="DA726" s="18">
        <v>2433</v>
      </c>
      <c r="DB726" s="18">
        <v>17168</v>
      </c>
      <c r="DC726" s="18">
        <v>2437</v>
      </c>
      <c r="DD726" s="18">
        <v>1173</v>
      </c>
      <c r="DE726" s="18">
        <v>11044</v>
      </c>
      <c r="DF726" s="18">
        <v>22081</v>
      </c>
      <c r="DG726" s="18">
        <v>1826</v>
      </c>
      <c r="DH726" s="18">
        <v>10394</v>
      </c>
      <c r="DI726" s="18">
        <v>120814</v>
      </c>
      <c r="DJ726" s="18">
        <v>4778</v>
      </c>
      <c r="DK726" s="18">
        <v>15812</v>
      </c>
      <c r="DL726" s="18">
        <v>4462</v>
      </c>
      <c r="DM726" s="18">
        <v>23087</v>
      </c>
      <c r="DN726" s="18">
        <v>3784</v>
      </c>
      <c r="DO726" s="18">
        <v>2177</v>
      </c>
      <c r="DP726" s="18">
        <v>143122</v>
      </c>
      <c r="DQ726" s="18">
        <v>2848</v>
      </c>
      <c r="DR726" s="18">
        <v>25486</v>
      </c>
      <c r="DS726" s="18">
        <v>79208</v>
      </c>
      <c r="DT726" s="18">
        <v>38669</v>
      </c>
      <c r="DU726" s="18">
        <v>3800</v>
      </c>
      <c r="DV726" s="18">
        <v>22594</v>
      </c>
      <c r="DW726" s="18">
        <v>10156</v>
      </c>
      <c r="DX726" s="18">
        <v>5312</v>
      </c>
      <c r="DY726" s="18">
        <v>2996</v>
      </c>
      <c r="DZ726" s="18">
        <v>534</v>
      </c>
      <c r="EA726" s="18">
        <v>22476</v>
      </c>
      <c r="EB726" s="18">
        <v>147326</v>
      </c>
      <c r="EC726" s="18">
        <v>7986</v>
      </c>
      <c r="ED726" s="18">
        <v>20443</v>
      </c>
      <c r="EE726" s="18">
        <v>32716</v>
      </c>
      <c r="EF726" s="18">
        <v>10075</v>
      </c>
      <c r="EG726" s="18">
        <v>3965</v>
      </c>
      <c r="EH726" s="18">
        <v>3736</v>
      </c>
      <c r="EI726" s="18">
        <v>5788</v>
      </c>
      <c r="EJ726" s="18">
        <v>9367</v>
      </c>
      <c r="EK726" s="18">
        <v>138</v>
      </c>
      <c r="EL726" s="18">
        <v>289400</v>
      </c>
      <c r="EM726" s="18">
        <v>5359</v>
      </c>
      <c r="EN726" s="18">
        <v>1976</v>
      </c>
      <c r="EO726" s="18">
        <v>8858</v>
      </c>
      <c r="EP726" s="18">
        <v>1117</v>
      </c>
      <c r="EQ726" s="18">
        <v>78</v>
      </c>
      <c r="ER726" s="18">
        <v>15953</v>
      </c>
      <c r="ES726" s="18">
        <v>7709</v>
      </c>
      <c r="ET726" s="18">
        <v>4852</v>
      </c>
      <c r="EU726" s="18">
        <v>61411</v>
      </c>
      <c r="EV726" s="18">
        <v>6110</v>
      </c>
      <c r="EW726" s="18">
        <v>4324</v>
      </c>
      <c r="EX726" s="18">
        <v>1254</v>
      </c>
      <c r="EY726" s="18">
        <v>9412</v>
      </c>
      <c r="EZ726" s="18">
        <v>66878</v>
      </c>
      <c r="FA726" s="18">
        <v>21844</v>
      </c>
      <c r="FB726" s="18">
        <v>32719</v>
      </c>
      <c r="FC726" s="18">
        <v>23407</v>
      </c>
      <c r="FD726" s="18">
        <v>49491</v>
      </c>
      <c r="FE726" s="18">
        <v>3234</v>
      </c>
      <c r="FF726" s="18">
        <v>279609</v>
      </c>
      <c r="FG726" s="18">
        <v>24701</v>
      </c>
      <c r="FH726" s="18">
        <v>23204</v>
      </c>
      <c r="FI726" s="18">
        <v>78170</v>
      </c>
      <c r="FJ726" s="18">
        <v>17963</v>
      </c>
      <c r="FK726" s="18">
        <v>22541</v>
      </c>
      <c r="FL726" s="18">
        <v>44320</v>
      </c>
      <c r="FM726" s="18">
        <v>10170</v>
      </c>
      <c r="FN726" s="18">
        <v>11733</v>
      </c>
    </row>
    <row r="727" spans="1:170">
      <c r="A727" s="18">
        <v>2000</v>
      </c>
      <c r="B727" s="18">
        <v>22461</v>
      </c>
      <c r="C727" s="18">
        <v>11093</v>
      </c>
      <c r="D727" s="18">
        <v>3164</v>
      </c>
      <c r="E727" s="18">
        <v>3075</v>
      </c>
      <c r="F727" s="18">
        <v>37336</v>
      </c>
      <c r="G727" s="18">
        <v>2966</v>
      </c>
      <c r="H727" s="18">
        <v>18902</v>
      </c>
      <c r="I727" s="18">
        <v>8059</v>
      </c>
      <c r="J727" s="18">
        <v>8127</v>
      </c>
      <c r="K727" s="18">
        <v>6716</v>
      </c>
      <c r="L727" s="18">
        <v>10253</v>
      </c>
      <c r="M727" s="18">
        <v>6619</v>
      </c>
      <c r="N727" s="18">
        <v>11588</v>
      </c>
      <c r="O727" s="18">
        <v>135211</v>
      </c>
      <c r="P727" s="18">
        <v>7909</v>
      </c>
      <c r="Q727" s="18">
        <v>673</v>
      </c>
      <c r="R727" s="18">
        <v>3901</v>
      </c>
      <c r="S727" s="18">
        <v>10034</v>
      </c>
      <c r="T727" s="18">
        <v>8195</v>
      </c>
      <c r="U727" s="18">
        <v>176369</v>
      </c>
      <c r="V727" s="18">
        <v>274</v>
      </c>
      <c r="W727" s="18">
        <v>1655</v>
      </c>
      <c r="X727" s="18">
        <v>3980</v>
      </c>
      <c r="Y727" s="18">
        <v>30823</v>
      </c>
      <c r="Z727" s="18">
        <v>7314</v>
      </c>
      <c r="AA727" s="18">
        <v>15340</v>
      </c>
      <c r="AB727" s="18">
        <v>1258401</v>
      </c>
      <c r="AC727" s="18">
        <v>16885</v>
      </c>
      <c r="AD727" s="18">
        <v>15688</v>
      </c>
      <c r="AE727" s="18">
        <v>52306</v>
      </c>
      <c r="AF727" s="18">
        <v>2939</v>
      </c>
      <c r="AG727" s="18">
        <v>38917</v>
      </c>
      <c r="AH727" s="18">
        <v>545</v>
      </c>
      <c r="AI727" s="18">
        <v>430</v>
      </c>
      <c r="AJ727" s="18">
        <v>3888</v>
      </c>
      <c r="AK727" s="18">
        <v>15670</v>
      </c>
      <c r="AL727" s="18">
        <v>11147</v>
      </c>
      <c r="AM727" s="18">
        <v>815</v>
      </c>
      <c r="AN727" s="18">
        <v>10231</v>
      </c>
      <c r="AO727" s="18">
        <v>82157</v>
      </c>
      <c r="AP727" s="18">
        <v>669</v>
      </c>
      <c r="AQ727" s="18">
        <v>71</v>
      </c>
      <c r="AR727" s="18">
        <v>5340</v>
      </c>
      <c r="AS727" s="18">
        <v>8468</v>
      </c>
      <c r="AT727" s="18">
        <v>30515</v>
      </c>
      <c r="AU727" s="18">
        <v>12446</v>
      </c>
      <c r="AV727" s="18">
        <v>67330</v>
      </c>
      <c r="AW727" s="18">
        <v>41072</v>
      </c>
      <c r="AX727" s="18">
        <v>1365</v>
      </c>
      <c r="AY727" s="18">
        <v>69754</v>
      </c>
      <c r="AZ727" s="18">
        <v>5176</v>
      </c>
      <c r="BA727" s="18">
        <v>60819</v>
      </c>
      <c r="BB727" s="18">
        <v>1236</v>
      </c>
      <c r="BC727" s="18">
        <v>59145</v>
      </c>
      <c r="BD727" s="18">
        <v>4814</v>
      </c>
      <c r="BE727" s="18">
        <v>18816</v>
      </c>
      <c r="BF727" s="18">
        <v>8350</v>
      </c>
      <c r="BG727" s="18">
        <v>1357</v>
      </c>
      <c r="BH727" s="18">
        <v>1279</v>
      </c>
      <c r="BI727" s="18">
        <v>491</v>
      </c>
      <c r="BJ727" s="18">
        <v>10735</v>
      </c>
      <c r="BK727" s="18">
        <v>11086</v>
      </c>
      <c r="BL727" s="18">
        <v>6590</v>
      </c>
      <c r="BM727" s="18">
        <v>6359</v>
      </c>
      <c r="BN727" s="18">
        <v>4390</v>
      </c>
      <c r="BO727" s="18">
        <v>8279</v>
      </c>
      <c r="BP727" s="18">
        <v>10209</v>
      </c>
      <c r="BQ727" s="18">
        <v>211408</v>
      </c>
      <c r="BR727" s="18">
        <v>1007310</v>
      </c>
      <c r="BS727" s="18">
        <v>3799</v>
      </c>
      <c r="BT727" s="18">
        <v>66436</v>
      </c>
      <c r="BU727" s="18">
        <v>24460</v>
      </c>
      <c r="BV727" s="18">
        <v>281</v>
      </c>
      <c r="BW727" s="18">
        <v>6123</v>
      </c>
      <c r="BX727" s="18">
        <v>56966</v>
      </c>
      <c r="BY727" s="18">
        <v>2617</v>
      </c>
      <c r="BZ727" s="18">
        <v>4631</v>
      </c>
      <c r="CA727" s="18">
        <v>126933</v>
      </c>
      <c r="CB727" s="18">
        <v>15335</v>
      </c>
      <c r="CC727" s="18">
        <v>30597</v>
      </c>
      <c r="CD727" s="18">
        <v>4826</v>
      </c>
      <c r="CE727" s="18">
        <v>12321</v>
      </c>
      <c r="CF727" s="18">
        <v>47008</v>
      </c>
      <c r="CG727" s="18">
        <v>2007</v>
      </c>
      <c r="CH727" s="18">
        <v>5397</v>
      </c>
      <c r="CI727" s="18">
        <v>3834</v>
      </c>
      <c r="CJ727" s="18">
        <v>2847</v>
      </c>
      <c r="CK727" s="18">
        <v>5025</v>
      </c>
      <c r="CL727" s="18">
        <v>153</v>
      </c>
      <c r="CM727" s="18">
        <v>19714</v>
      </c>
      <c r="CN727" s="18">
        <v>1916</v>
      </c>
      <c r="CO727" s="18">
        <v>3497</v>
      </c>
      <c r="CP727" s="18">
        <v>438</v>
      </c>
      <c r="CQ727" s="18">
        <v>2368</v>
      </c>
      <c r="CR727" s="18">
        <v>28974</v>
      </c>
      <c r="CS727" s="18">
        <v>4199</v>
      </c>
      <c r="CT727" s="18">
        <v>15712</v>
      </c>
      <c r="CU727" s="18">
        <v>98403</v>
      </c>
      <c r="CV727" s="18">
        <v>2015</v>
      </c>
      <c r="CW727" s="18">
        <v>11034</v>
      </c>
      <c r="CX727" s="18">
        <v>392</v>
      </c>
      <c r="CY727" s="18">
        <v>46008</v>
      </c>
      <c r="CZ727" s="18">
        <v>732</v>
      </c>
      <c r="DA727" s="18">
        <v>2461</v>
      </c>
      <c r="DB727" s="18">
        <v>17550</v>
      </c>
      <c r="DC727" s="18">
        <v>2501</v>
      </c>
      <c r="DD727" s="18">
        <v>1186</v>
      </c>
      <c r="DE727" s="18">
        <v>11339</v>
      </c>
      <c r="DF727" s="18">
        <v>22666</v>
      </c>
      <c r="DG727" s="18">
        <v>1878</v>
      </c>
      <c r="DH727" s="18">
        <v>10748</v>
      </c>
      <c r="DI727" s="18">
        <v>123843</v>
      </c>
      <c r="DJ727" s="18">
        <v>4866</v>
      </c>
      <c r="DK727" s="18">
        <v>15926</v>
      </c>
      <c r="DL727" s="18">
        <v>4492</v>
      </c>
      <c r="DM727" s="18">
        <v>23487</v>
      </c>
      <c r="DN727" s="18">
        <v>3802</v>
      </c>
      <c r="DO727" s="18">
        <v>2191</v>
      </c>
      <c r="DP727" s="18">
        <v>147029</v>
      </c>
      <c r="DQ727" s="18">
        <v>2900</v>
      </c>
      <c r="DR727" s="18">
        <v>25839</v>
      </c>
      <c r="DS727" s="18">
        <v>80937</v>
      </c>
      <c r="DT727" s="18">
        <v>38658</v>
      </c>
      <c r="DU727" s="18">
        <v>3811</v>
      </c>
      <c r="DV727" s="18">
        <v>22785</v>
      </c>
      <c r="DW727" s="18">
        <v>10228</v>
      </c>
      <c r="DX727" s="18">
        <v>5418</v>
      </c>
      <c r="DY727" s="18">
        <v>3075</v>
      </c>
      <c r="DZ727" s="18">
        <v>556</v>
      </c>
      <c r="EA727" s="18">
        <v>22447</v>
      </c>
      <c r="EB727" s="18">
        <v>146802</v>
      </c>
      <c r="EC727" s="18">
        <v>8047</v>
      </c>
      <c r="ED727" s="18">
        <v>20999</v>
      </c>
      <c r="EE727" s="18">
        <v>33370</v>
      </c>
      <c r="EF727" s="18">
        <v>10311</v>
      </c>
      <c r="EG727" s="18">
        <v>4063</v>
      </c>
      <c r="EH727" s="18">
        <v>3809</v>
      </c>
      <c r="EI727" s="18">
        <v>5850</v>
      </c>
      <c r="EJ727" s="18">
        <v>9259</v>
      </c>
      <c r="EK727" s="18">
        <v>141</v>
      </c>
      <c r="EL727" s="18">
        <v>288719</v>
      </c>
      <c r="EM727" s="18">
        <v>5352</v>
      </c>
      <c r="EN727" s="18">
        <v>1982</v>
      </c>
      <c r="EO727" s="18">
        <v>8872</v>
      </c>
      <c r="EP727" s="18">
        <v>1144</v>
      </c>
      <c r="EQ727" s="18">
        <v>79</v>
      </c>
      <c r="ER727" s="18">
        <v>16334</v>
      </c>
      <c r="ES727" s="18">
        <v>7943</v>
      </c>
      <c r="ET727" s="18">
        <v>4992</v>
      </c>
      <c r="EU727" s="18">
        <v>61893</v>
      </c>
      <c r="EV727" s="18">
        <v>6229</v>
      </c>
      <c r="EW727" s="18">
        <v>4385</v>
      </c>
      <c r="EX727" s="18">
        <v>1252</v>
      </c>
      <c r="EY727" s="18">
        <v>9513</v>
      </c>
      <c r="EZ727" s="18">
        <v>67839</v>
      </c>
      <c r="FA727" s="18">
        <v>22027</v>
      </c>
      <c r="FB727" s="18">
        <v>33741</v>
      </c>
      <c r="FC727" s="18">
        <v>24172</v>
      </c>
      <c r="FD727" s="18">
        <v>49014</v>
      </c>
      <c r="FE727" s="18">
        <v>3246</v>
      </c>
      <c r="FF727" s="18">
        <v>282738</v>
      </c>
      <c r="FG727" s="18">
        <v>25042</v>
      </c>
      <c r="FH727" s="18">
        <v>23620</v>
      </c>
      <c r="FI727" s="18">
        <v>79207</v>
      </c>
      <c r="FJ727" s="18">
        <v>18472</v>
      </c>
      <c r="FK727" s="18">
        <v>22507</v>
      </c>
      <c r="FL727" s="18">
        <v>44882</v>
      </c>
      <c r="FM727" s="18">
        <v>10475</v>
      </c>
      <c r="FN727" s="18">
        <v>11820</v>
      </c>
    </row>
    <row r="728" spans="1:170">
      <c r="A728" s="18">
        <v>2001</v>
      </c>
      <c r="B728" s="18">
        <v>22507</v>
      </c>
      <c r="C728" s="18">
        <v>11369</v>
      </c>
      <c r="D728" s="18">
        <v>3134</v>
      </c>
      <c r="E728" s="18">
        <v>3244</v>
      </c>
      <c r="F728" s="18">
        <v>37740</v>
      </c>
      <c r="G728" s="18">
        <v>2965</v>
      </c>
      <c r="H728" s="18">
        <v>19144</v>
      </c>
      <c r="I728" s="18">
        <v>8090</v>
      </c>
      <c r="J728" s="18">
        <v>8194</v>
      </c>
      <c r="K728" s="18">
        <v>6914</v>
      </c>
      <c r="L728" s="18">
        <v>10289</v>
      </c>
      <c r="M728" s="18">
        <v>6839</v>
      </c>
      <c r="N728" s="18">
        <v>12039</v>
      </c>
      <c r="O728" s="18">
        <v>137428</v>
      </c>
      <c r="P728" s="18">
        <v>7847</v>
      </c>
      <c r="Q728" s="18">
        <v>701</v>
      </c>
      <c r="R728" s="18">
        <v>3919</v>
      </c>
      <c r="S728" s="18">
        <v>10000</v>
      </c>
      <c r="T728" s="18">
        <v>8367</v>
      </c>
      <c r="U728" s="18">
        <v>178873</v>
      </c>
      <c r="V728" s="18">
        <v>275</v>
      </c>
      <c r="W728" s="18">
        <v>1688</v>
      </c>
      <c r="X728" s="18">
        <v>4054</v>
      </c>
      <c r="Y728" s="18">
        <v>31150</v>
      </c>
      <c r="Z728" s="18">
        <v>7360</v>
      </c>
      <c r="AA728" s="18">
        <v>15513</v>
      </c>
      <c r="AB728" s="18">
        <v>1267178</v>
      </c>
      <c r="AC728" s="18">
        <v>17311</v>
      </c>
      <c r="AD728" s="18">
        <v>16109</v>
      </c>
      <c r="AE728" s="18">
        <v>53915</v>
      </c>
      <c r="AF728" s="18">
        <v>3051</v>
      </c>
      <c r="AG728" s="18">
        <v>39417</v>
      </c>
      <c r="AH728" s="18">
        <v>559</v>
      </c>
      <c r="AI728" s="18">
        <v>438</v>
      </c>
      <c r="AJ728" s="18">
        <v>3961</v>
      </c>
      <c r="AK728" s="18">
        <v>15667</v>
      </c>
      <c r="AL728" s="18">
        <v>11179</v>
      </c>
      <c r="AM728" s="18">
        <v>824</v>
      </c>
      <c r="AN728" s="18">
        <v>10193</v>
      </c>
      <c r="AO728" s="18">
        <v>82295</v>
      </c>
      <c r="AP728" s="18">
        <v>693</v>
      </c>
      <c r="AQ728" s="18">
        <v>71</v>
      </c>
      <c r="AR728" s="18">
        <v>5359</v>
      </c>
      <c r="AS728" s="18">
        <v>8613</v>
      </c>
      <c r="AT728" s="18">
        <v>30952</v>
      </c>
      <c r="AU728" s="18">
        <v>12629</v>
      </c>
      <c r="AV728" s="18">
        <v>68715</v>
      </c>
      <c r="AW728" s="18">
        <v>41359</v>
      </c>
      <c r="AX728" s="18">
        <v>1357</v>
      </c>
      <c r="AY728" s="18">
        <v>71775</v>
      </c>
      <c r="AZ728" s="18">
        <v>5188</v>
      </c>
      <c r="BA728" s="18">
        <v>61259</v>
      </c>
      <c r="BB728" s="18">
        <v>1269</v>
      </c>
      <c r="BC728" s="18">
        <v>59373</v>
      </c>
      <c r="BD728" s="18">
        <v>4789</v>
      </c>
      <c r="BE728" s="18">
        <v>19199</v>
      </c>
      <c r="BF728" s="18">
        <v>8417</v>
      </c>
      <c r="BG728" s="18">
        <v>1393</v>
      </c>
      <c r="BH728" s="18">
        <v>1306</v>
      </c>
      <c r="BI728" s="18">
        <v>506</v>
      </c>
      <c r="BJ728" s="18">
        <v>10791</v>
      </c>
      <c r="BK728" s="18">
        <v>11285</v>
      </c>
      <c r="BL728" s="18">
        <v>6608</v>
      </c>
      <c r="BM728" s="18">
        <v>6527</v>
      </c>
      <c r="BN728" s="18">
        <v>4419</v>
      </c>
      <c r="BO728" s="18">
        <v>8430</v>
      </c>
      <c r="BP728" s="18">
        <v>10186</v>
      </c>
      <c r="BQ728" s="18">
        <v>214475</v>
      </c>
      <c r="BR728" s="18">
        <v>1024322</v>
      </c>
      <c r="BS728" s="18">
        <v>3860</v>
      </c>
      <c r="BT728" s="18">
        <v>67407</v>
      </c>
      <c r="BU728" s="18">
        <v>25170</v>
      </c>
      <c r="BV728" s="18">
        <v>285</v>
      </c>
      <c r="BW728" s="18">
        <v>6260</v>
      </c>
      <c r="BX728" s="18">
        <v>56998</v>
      </c>
      <c r="BY728" s="18">
        <v>2642</v>
      </c>
      <c r="BZ728" s="18">
        <v>4711</v>
      </c>
      <c r="CA728" s="18">
        <v>127234</v>
      </c>
      <c r="CB728" s="18">
        <v>15383</v>
      </c>
      <c r="CC728" s="18">
        <v>31414</v>
      </c>
      <c r="CD728" s="18">
        <v>4865</v>
      </c>
      <c r="CE728" s="18">
        <v>12509</v>
      </c>
      <c r="CF728" s="18">
        <v>47370</v>
      </c>
      <c r="CG728" s="18">
        <v>2070</v>
      </c>
      <c r="CH728" s="18">
        <v>5499</v>
      </c>
      <c r="CI728" s="18">
        <v>3895</v>
      </c>
      <c r="CJ728" s="18">
        <v>2917</v>
      </c>
      <c r="CK728" s="18">
        <v>5136</v>
      </c>
      <c r="CL728" s="18">
        <v>154</v>
      </c>
      <c r="CM728" s="18">
        <v>19996</v>
      </c>
      <c r="CN728" s="18">
        <v>1922</v>
      </c>
      <c r="CO728" s="18">
        <v>3468</v>
      </c>
      <c r="CP728" s="18">
        <v>443</v>
      </c>
      <c r="CQ728" s="18">
        <v>2338</v>
      </c>
      <c r="CR728" s="18">
        <v>29349</v>
      </c>
      <c r="CS728" s="18">
        <v>4154</v>
      </c>
      <c r="CT728" s="18">
        <v>16169</v>
      </c>
      <c r="CU728" s="18">
        <v>99599</v>
      </c>
      <c r="CV728" s="18">
        <v>2024</v>
      </c>
      <c r="CW728" s="18">
        <v>11122</v>
      </c>
      <c r="CX728" s="18">
        <v>395</v>
      </c>
      <c r="CY728" s="18">
        <v>46631</v>
      </c>
      <c r="CZ728" s="18">
        <v>726</v>
      </c>
      <c r="DA728" s="18">
        <v>2489</v>
      </c>
      <c r="DB728" s="18">
        <v>17939</v>
      </c>
      <c r="DC728" s="18">
        <v>2566</v>
      </c>
      <c r="DD728" s="18">
        <v>1198</v>
      </c>
      <c r="DE728" s="18">
        <v>11651</v>
      </c>
      <c r="DF728" s="18">
        <v>23240</v>
      </c>
      <c r="DG728" s="18">
        <v>1930</v>
      </c>
      <c r="DH728" s="18">
        <v>11122</v>
      </c>
      <c r="DI728" s="18">
        <v>127023</v>
      </c>
      <c r="DJ728" s="18">
        <v>4952</v>
      </c>
      <c r="DK728" s="18">
        <v>16046</v>
      </c>
      <c r="DL728" s="18">
        <v>4514</v>
      </c>
      <c r="DM728" s="18">
        <v>23887</v>
      </c>
      <c r="DN728" s="18">
        <v>3844</v>
      </c>
      <c r="DO728" s="18">
        <v>2223</v>
      </c>
      <c r="DP728" s="18">
        <v>151240</v>
      </c>
      <c r="DQ728" s="18">
        <v>2952</v>
      </c>
      <c r="DR728" s="18">
        <v>26185</v>
      </c>
      <c r="DS728" s="18">
        <v>82766</v>
      </c>
      <c r="DT728" s="18">
        <v>38647</v>
      </c>
      <c r="DU728" s="18">
        <v>3819</v>
      </c>
      <c r="DV728" s="18">
        <v>22977</v>
      </c>
      <c r="DW728" s="18">
        <v>10300</v>
      </c>
      <c r="DX728" s="18">
        <v>5523</v>
      </c>
      <c r="DY728" s="18">
        <v>3155</v>
      </c>
      <c r="DZ728" s="18">
        <v>575</v>
      </c>
      <c r="EA728" s="18">
        <v>22415</v>
      </c>
      <c r="EB728" s="18">
        <v>146217</v>
      </c>
      <c r="EC728" s="18">
        <v>8163</v>
      </c>
      <c r="ED728" s="18">
        <v>21603</v>
      </c>
      <c r="EE728" s="18">
        <v>34037</v>
      </c>
      <c r="EF728" s="18">
        <v>10580</v>
      </c>
      <c r="EG728" s="18">
        <v>4169</v>
      </c>
      <c r="EH728" s="18">
        <v>4043</v>
      </c>
      <c r="EI728" s="18">
        <v>5884</v>
      </c>
      <c r="EJ728" s="18">
        <v>9192</v>
      </c>
      <c r="EK728" s="18">
        <v>144</v>
      </c>
      <c r="EL728" s="18">
        <v>287980</v>
      </c>
      <c r="EM728" s="18">
        <v>5342</v>
      </c>
      <c r="EN728" s="18">
        <v>1985</v>
      </c>
      <c r="EO728" s="18">
        <v>8896</v>
      </c>
      <c r="EP728" s="18">
        <v>1170</v>
      </c>
      <c r="EQ728" s="18">
        <v>80</v>
      </c>
      <c r="ER728" s="18">
        <v>16674</v>
      </c>
      <c r="ES728" s="18">
        <v>8179</v>
      </c>
      <c r="ET728" s="18">
        <v>5135</v>
      </c>
      <c r="EU728" s="18">
        <v>62378</v>
      </c>
      <c r="EV728" s="18">
        <v>6339</v>
      </c>
      <c r="EW728" s="18">
        <v>4444</v>
      </c>
      <c r="EX728" s="18">
        <v>1249</v>
      </c>
      <c r="EY728" s="18">
        <v>9614</v>
      </c>
      <c r="EZ728" s="18">
        <v>68791</v>
      </c>
      <c r="FA728" s="18">
        <v>22154</v>
      </c>
      <c r="FB728" s="18">
        <v>34755</v>
      </c>
      <c r="FC728" s="18">
        <v>24933</v>
      </c>
      <c r="FD728" s="18">
        <v>48520</v>
      </c>
      <c r="FE728" s="18">
        <v>3257</v>
      </c>
      <c r="FF728" s="18">
        <v>285550</v>
      </c>
      <c r="FG728" s="18">
        <v>25372</v>
      </c>
      <c r="FH728" s="18">
        <v>24034</v>
      </c>
      <c r="FI728" s="18">
        <v>80239</v>
      </c>
      <c r="FJ728" s="18">
        <v>19003</v>
      </c>
      <c r="FK728" s="18">
        <v>22580</v>
      </c>
      <c r="FL728" s="18">
        <v>45451</v>
      </c>
      <c r="FM728" s="18">
        <v>10791</v>
      </c>
      <c r="FN728" s="18">
        <v>11868</v>
      </c>
    </row>
    <row r="729" spans="1:170">
      <c r="A729" s="18">
        <v>2002</v>
      </c>
      <c r="B729" s="18">
        <v>23600</v>
      </c>
      <c r="C729" s="18">
        <v>11690</v>
      </c>
      <c r="D729" s="18">
        <v>3104</v>
      </c>
      <c r="E729" s="18">
        <v>3422</v>
      </c>
      <c r="F729" s="18">
        <v>38132</v>
      </c>
      <c r="G729" s="18">
        <v>2962</v>
      </c>
      <c r="H729" s="18">
        <v>19361</v>
      </c>
      <c r="I729" s="18">
        <v>8129</v>
      </c>
      <c r="J729" s="18">
        <v>8257</v>
      </c>
      <c r="K729" s="18">
        <v>7119</v>
      </c>
      <c r="L729" s="18">
        <v>10335</v>
      </c>
      <c r="M729" s="18">
        <v>7064</v>
      </c>
      <c r="N729" s="18">
        <v>12585</v>
      </c>
      <c r="O729" s="18">
        <v>139587</v>
      </c>
      <c r="P729" s="18">
        <v>7784</v>
      </c>
      <c r="Q729" s="18">
        <v>732</v>
      </c>
      <c r="R729" s="18">
        <v>3923</v>
      </c>
      <c r="S729" s="18">
        <v>9955</v>
      </c>
      <c r="T729" s="18">
        <v>8542</v>
      </c>
      <c r="U729" s="18">
        <v>181316</v>
      </c>
      <c r="V729" s="18">
        <v>276</v>
      </c>
      <c r="W729" s="18">
        <v>1720</v>
      </c>
      <c r="X729" s="18">
        <v>4128</v>
      </c>
      <c r="Y729" s="18">
        <v>31489</v>
      </c>
      <c r="Z729" s="18">
        <v>7416</v>
      </c>
      <c r="AA729" s="18">
        <v>15682</v>
      </c>
      <c r="AB729" s="18">
        <v>1275379</v>
      </c>
      <c r="AC729" s="18">
        <v>17688</v>
      </c>
      <c r="AD729" s="18">
        <v>16558</v>
      </c>
      <c r="AE729" s="18">
        <v>55554</v>
      </c>
      <c r="AF729" s="18">
        <v>3117</v>
      </c>
      <c r="AG729" s="18">
        <v>39914</v>
      </c>
      <c r="AH729" s="18">
        <v>574</v>
      </c>
      <c r="AI729" s="18">
        <v>447</v>
      </c>
      <c r="AJ729" s="18">
        <v>4026</v>
      </c>
      <c r="AK729" s="18">
        <v>15666</v>
      </c>
      <c r="AL729" s="18">
        <v>11210</v>
      </c>
      <c r="AM729" s="18">
        <v>834</v>
      </c>
      <c r="AN729" s="18">
        <v>10173</v>
      </c>
      <c r="AO729" s="18">
        <v>82434</v>
      </c>
      <c r="AP729" s="18">
        <v>716</v>
      </c>
      <c r="AQ729" s="18">
        <v>72</v>
      </c>
      <c r="AR729" s="18">
        <v>5376</v>
      </c>
      <c r="AS729" s="18">
        <v>8756</v>
      </c>
      <c r="AT729" s="18">
        <v>31397</v>
      </c>
      <c r="AU729" s="18">
        <v>12827</v>
      </c>
      <c r="AV729" s="18">
        <v>70168</v>
      </c>
      <c r="AW729" s="18">
        <v>41947</v>
      </c>
      <c r="AX729" s="18">
        <v>1348</v>
      </c>
      <c r="AY729" s="18">
        <v>73875</v>
      </c>
      <c r="AZ729" s="18">
        <v>5201</v>
      </c>
      <c r="BA729" s="18">
        <v>61702</v>
      </c>
      <c r="BB729" s="18">
        <v>1300</v>
      </c>
      <c r="BC729" s="18">
        <v>59625</v>
      </c>
      <c r="BD729" s="18">
        <v>4771</v>
      </c>
      <c r="BE729" s="18">
        <v>19607</v>
      </c>
      <c r="BF729" s="18">
        <v>8520</v>
      </c>
      <c r="BG729" s="18">
        <v>1431</v>
      </c>
      <c r="BH729" s="18">
        <v>1333</v>
      </c>
      <c r="BI729" s="18">
        <v>521</v>
      </c>
      <c r="BJ729" s="18">
        <v>10830</v>
      </c>
      <c r="BK729" s="18">
        <v>11507</v>
      </c>
      <c r="BL729" s="18">
        <v>6604</v>
      </c>
      <c r="BM729" s="18">
        <v>6694</v>
      </c>
      <c r="BN729" s="18">
        <v>4442</v>
      </c>
      <c r="BO729" s="18">
        <v>8580</v>
      </c>
      <c r="BP729" s="18">
        <v>10157</v>
      </c>
      <c r="BQ729" s="18">
        <v>217516</v>
      </c>
      <c r="BR729" s="18">
        <v>1041329</v>
      </c>
      <c r="BS729" s="18">
        <v>3925</v>
      </c>
      <c r="BT729" s="18">
        <v>68299</v>
      </c>
      <c r="BU729" s="18">
        <v>25880</v>
      </c>
      <c r="BV729" s="18">
        <v>287</v>
      </c>
      <c r="BW729" s="18">
        <v>6379</v>
      </c>
      <c r="BX729" s="18">
        <v>57083</v>
      </c>
      <c r="BY729" s="18">
        <v>2666</v>
      </c>
      <c r="BZ729" s="18">
        <v>4797</v>
      </c>
      <c r="CA729" s="18">
        <v>127503</v>
      </c>
      <c r="CB729" s="18">
        <v>15447</v>
      </c>
      <c r="CC729" s="18">
        <v>32305</v>
      </c>
      <c r="CD729" s="18">
        <v>4901</v>
      </c>
      <c r="CE729" s="18">
        <v>12698</v>
      </c>
      <c r="CF729" s="18">
        <v>47645</v>
      </c>
      <c r="CG729" s="18">
        <v>2125</v>
      </c>
      <c r="CH729" s="18">
        <v>5578</v>
      </c>
      <c r="CI729" s="18">
        <v>3955</v>
      </c>
      <c r="CJ729" s="18">
        <v>2978</v>
      </c>
      <c r="CK729" s="18">
        <v>5245</v>
      </c>
      <c r="CL729" s="18">
        <v>155</v>
      </c>
      <c r="CM729" s="18">
        <v>20290</v>
      </c>
      <c r="CN729" s="18">
        <v>1926</v>
      </c>
      <c r="CO729" s="18">
        <v>3440</v>
      </c>
      <c r="CP729" s="18">
        <v>447</v>
      </c>
      <c r="CQ729" s="18">
        <v>2311</v>
      </c>
      <c r="CR729" s="18">
        <v>29722</v>
      </c>
      <c r="CS729" s="18">
        <v>4108</v>
      </c>
      <c r="CT729" s="18">
        <v>16639</v>
      </c>
      <c r="CU729" s="18">
        <v>100863</v>
      </c>
      <c r="CV729" s="18">
        <v>2030</v>
      </c>
      <c r="CW729" s="18">
        <v>11258</v>
      </c>
      <c r="CX729" s="18">
        <v>398</v>
      </c>
      <c r="CY729" s="18">
        <v>47246</v>
      </c>
      <c r="CZ729" s="18">
        <v>720</v>
      </c>
      <c r="DA729" s="18">
        <v>2519</v>
      </c>
      <c r="DB729" s="18">
        <v>18335</v>
      </c>
      <c r="DC729" s="18">
        <v>2632</v>
      </c>
      <c r="DD729" s="18">
        <v>1210</v>
      </c>
      <c r="DE729" s="18">
        <v>11983</v>
      </c>
      <c r="DF729" s="18">
        <v>23773</v>
      </c>
      <c r="DG729" s="18">
        <v>1965</v>
      </c>
      <c r="DH729" s="18">
        <v>11515</v>
      </c>
      <c r="DI729" s="18">
        <v>130362</v>
      </c>
      <c r="DJ729" s="18">
        <v>5036</v>
      </c>
      <c r="DK729" s="18">
        <v>16149</v>
      </c>
      <c r="DL729" s="18">
        <v>4539</v>
      </c>
      <c r="DM729" s="18">
        <v>24273</v>
      </c>
      <c r="DN729" s="18">
        <v>3917</v>
      </c>
      <c r="DO729" s="18">
        <v>2273</v>
      </c>
      <c r="DP729" s="18">
        <v>154591</v>
      </c>
      <c r="DQ729" s="18">
        <v>3003</v>
      </c>
      <c r="DR729" s="18">
        <v>26523</v>
      </c>
      <c r="DS729" s="18">
        <v>84558</v>
      </c>
      <c r="DT729" s="18">
        <v>38629</v>
      </c>
      <c r="DU729" s="18">
        <v>3824</v>
      </c>
      <c r="DV729" s="18">
        <v>23165</v>
      </c>
      <c r="DW729" s="18">
        <v>10356</v>
      </c>
      <c r="DX729" s="18">
        <v>5627</v>
      </c>
      <c r="DY729" s="18">
        <v>3235</v>
      </c>
      <c r="DZ729" s="18">
        <v>594</v>
      </c>
      <c r="EA729" s="18">
        <v>22366</v>
      </c>
      <c r="EB729" s="18">
        <v>145594</v>
      </c>
      <c r="EC729" s="18">
        <v>8329</v>
      </c>
      <c r="ED729" s="18">
        <v>22252</v>
      </c>
      <c r="EE729" s="18">
        <v>34718</v>
      </c>
      <c r="EF729" s="18">
        <v>10859</v>
      </c>
      <c r="EG729" s="18">
        <v>4281</v>
      </c>
      <c r="EH729" s="18">
        <v>4287</v>
      </c>
      <c r="EI729" s="18">
        <v>5902</v>
      </c>
      <c r="EJ729" s="18">
        <v>9193</v>
      </c>
      <c r="EK729" s="18">
        <v>147</v>
      </c>
      <c r="EL729" s="18">
        <v>287189</v>
      </c>
      <c r="EM729" s="18">
        <v>5340</v>
      </c>
      <c r="EN729" s="18">
        <v>1988</v>
      </c>
      <c r="EO729" s="18">
        <v>8925</v>
      </c>
      <c r="EP729" s="18">
        <v>1194</v>
      </c>
      <c r="EQ729" s="18">
        <v>81</v>
      </c>
      <c r="ER729" s="18">
        <v>16976</v>
      </c>
      <c r="ES729" s="18">
        <v>8436</v>
      </c>
      <c r="ET729" s="18">
        <v>5278</v>
      </c>
      <c r="EU729" s="18">
        <v>62860</v>
      </c>
      <c r="EV729" s="18">
        <v>6452</v>
      </c>
      <c r="EW729" s="18">
        <v>4502</v>
      </c>
      <c r="EX729" s="18">
        <v>1246</v>
      </c>
      <c r="EY729" s="18">
        <v>9715</v>
      </c>
      <c r="EZ729" s="18">
        <v>69673</v>
      </c>
      <c r="FA729" s="18">
        <v>22268</v>
      </c>
      <c r="FB729" s="18">
        <v>35808</v>
      </c>
      <c r="FC729" s="18">
        <v>25728</v>
      </c>
      <c r="FD729" s="18">
        <v>48074</v>
      </c>
      <c r="FE729" s="18">
        <v>3268</v>
      </c>
      <c r="FF729" s="18">
        <v>288212</v>
      </c>
      <c r="FG729" s="18">
        <v>25696</v>
      </c>
      <c r="FH729" s="18">
        <v>24450</v>
      </c>
      <c r="FI729" s="18">
        <v>81288</v>
      </c>
      <c r="FJ729" s="18">
        <v>19548</v>
      </c>
      <c r="FK729" s="18">
        <v>22689</v>
      </c>
      <c r="FL729" s="18">
        <v>46073</v>
      </c>
      <c r="FM729" s="18">
        <v>11078</v>
      </c>
      <c r="FN729" s="18">
        <v>11866</v>
      </c>
    </row>
    <row r="730" spans="1:170">
      <c r="A730" s="18">
        <v>2003</v>
      </c>
      <c r="B730" s="18">
        <v>25005</v>
      </c>
      <c r="C730" s="18">
        <v>12084</v>
      </c>
      <c r="D730" s="18">
        <v>3075</v>
      </c>
      <c r="E730" s="18">
        <v>3655</v>
      </c>
      <c r="F730" s="18">
        <v>38530</v>
      </c>
      <c r="G730" s="18">
        <v>2955</v>
      </c>
      <c r="H730" s="18">
        <v>19580</v>
      </c>
      <c r="I730" s="18">
        <v>8169</v>
      </c>
      <c r="J730" s="18">
        <v>8319</v>
      </c>
      <c r="K730" s="18">
        <v>7333</v>
      </c>
      <c r="L730" s="18">
        <v>10378</v>
      </c>
      <c r="M730" s="18">
        <v>7294</v>
      </c>
      <c r="N730" s="18">
        <v>13065</v>
      </c>
      <c r="O730" s="18">
        <v>141670</v>
      </c>
      <c r="P730" s="18">
        <v>7723</v>
      </c>
      <c r="Q730" s="18">
        <v>769</v>
      </c>
      <c r="R730" s="18">
        <v>3940</v>
      </c>
      <c r="S730" s="18">
        <v>9905</v>
      </c>
      <c r="T730" s="18">
        <v>8719</v>
      </c>
      <c r="U730" s="18">
        <v>183692</v>
      </c>
      <c r="V730" s="18">
        <v>278</v>
      </c>
      <c r="W730" s="18">
        <v>1750</v>
      </c>
      <c r="X730" s="18">
        <v>4215</v>
      </c>
      <c r="Y730" s="18">
        <v>31783</v>
      </c>
      <c r="Z730" s="18">
        <v>7471</v>
      </c>
      <c r="AA730" s="18">
        <v>15852</v>
      </c>
      <c r="AB730" s="18">
        <v>1283064</v>
      </c>
      <c r="AC730" s="18">
        <v>18068</v>
      </c>
      <c r="AD730" s="18">
        <v>17023</v>
      </c>
      <c r="AE730" s="18">
        <v>57152</v>
      </c>
      <c r="AF730" s="18">
        <v>3209</v>
      </c>
      <c r="AG730" s="18">
        <v>40417</v>
      </c>
      <c r="AH730" s="18">
        <v>590</v>
      </c>
      <c r="AI730" s="18">
        <v>455</v>
      </c>
      <c r="AJ730" s="18">
        <v>4089</v>
      </c>
      <c r="AK730" s="18">
        <v>15667</v>
      </c>
      <c r="AL730" s="18">
        <v>11241</v>
      </c>
      <c r="AM730" s="18">
        <v>844</v>
      </c>
      <c r="AN730" s="18">
        <v>10170</v>
      </c>
      <c r="AO730" s="18">
        <v>82479</v>
      </c>
      <c r="AP730" s="18">
        <v>691</v>
      </c>
      <c r="AQ730" s="18">
        <v>72</v>
      </c>
      <c r="AR730" s="18">
        <v>5391</v>
      </c>
      <c r="AS730" s="18">
        <v>8896</v>
      </c>
      <c r="AT730" s="18">
        <v>31847</v>
      </c>
      <c r="AU730" s="18">
        <v>13074</v>
      </c>
      <c r="AV730" s="18">
        <v>71678</v>
      </c>
      <c r="AW730" s="18">
        <v>42712</v>
      </c>
      <c r="AX730" s="18">
        <v>1340</v>
      </c>
      <c r="AY730" s="18">
        <v>76050</v>
      </c>
      <c r="AZ730" s="18">
        <v>5213</v>
      </c>
      <c r="BA730" s="18">
        <v>62136</v>
      </c>
      <c r="BB730" s="18">
        <v>1333</v>
      </c>
      <c r="BC730" s="18">
        <v>59904</v>
      </c>
      <c r="BD730" s="18">
        <v>4746</v>
      </c>
      <c r="BE730" s="18">
        <v>20036</v>
      </c>
      <c r="BF730" s="18">
        <v>8756</v>
      </c>
      <c r="BG730" s="18">
        <v>1469</v>
      </c>
      <c r="BH730" s="18">
        <v>1360</v>
      </c>
      <c r="BI730" s="18">
        <v>536</v>
      </c>
      <c r="BJ730" s="18">
        <v>10856</v>
      </c>
      <c r="BK730" s="18">
        <v>11726</v>
      </c>
      <c r="BL730" s="18">
        <v>6641</v>
      </c>
      <c r="BM730" s="18">
        <v>6862</v>
      </c>
      <c r="BN730" s="18">
        <v>4441</v>
      </c>
      <c r="BO730" s="18">
        <v>8739</v>
      </c>
      <c r="BP730" s="18">
        <v>10127</v>
      </c>
      <c r="BQ730" s="18">
        <v>220549</v>
      </c>
      <c r="BR730" s="18">
        <v>1058312</v>
      </c>
      <c r="BS730" s="18">
        <v>3990</v>
      </c>
      <c r="BT730" s="18">
        <v>69131</v>
      </c>
      <c r="BU730" s="18">
        <v>26593</v>
      </c>
      <c r="BV730" s="18">
        <v>289</v>
      </c>
      <c r="BW730" s="18">
        <v>6502</v>
      </c>
      <c r="BX730" s="18">
        <v>57337</v>
      </c>
      <c r="BY730" s="18">
        <v>2690</v>
      </c>
      <c r="BZ730" s="18">
        <v>4898</v>
      </c>
      <c r="CA730" s="18">
        <v>127737</v>
      </c>
      <c r="CB730" s="18">
        <v>15526</v>
      </c>
      <c r="CC730" s="18">
        <v>33236</v>
      </c>
      <c r="CD730" s="18">
        <v>4946</v>
      </c>
      <c r="CE730" s="18">
        <v>12889</v>
      </c>
      <c r="CF730" s="18">
        <v>47892</v>
      </c>
      <c r="CG730" s="18">
        <v>2181</v>
      </c>
      <c r="CH730" s="18">
        <v>5654</v>
      </c>
      <c r="CI730" s="18">
        <v>4016</v>
      </c>
      <c r="CJ730" s="18">
        <v>2983</v>
      </c>
      <c r="CK730" s="18">
        <v>5353</v>
      </c>
      <c r="CL730" s="18">
        <v>156</v>
      </c>
      <c r="CM730" s="18">
        <v>20530</v>
      </c>
      <c r="CN730" s="18">
        <v>1926</v>
      </c>
      <c r="CO730" s="18">
        <v>3412</v>
      </c>
      <c r="CP730" s="18">
        <v>453</v>
      </c>
      <c r="CQ730" s="18">
        <v>2288</v>
      </c>
      <c r="CR730" s="18">
        <v>30091</v>
      </c>
      <c r="CS730" s="18">
        <v>4059</v>
      </c>
      <c r="CT730" s="18">
        <v>17123</v>
      </c>
      <c r="CU730" s="18">
        <v>102132</v>
      </c>
      <c r="CV730" s="18">
        <v>2035</v>
      </c>
      <c r="CW730" s="18">
        <v>11569</v>
      </c>
      <c r="CX730" s="18">
        <v>401</v>
      </c>
      <c r="CY730" s="18">
        <v>47856</v>
      </c>
      <c r="CZ730" s="18">
        <v>714</v>
      </c>
      <c r="DA730" s="18">
        <v>2547</v>
      </c>
      <c r="DB730" s="18">
        <v>18738</v>
      </c>
      <c r="DC730" s="18">
        <v>2699</v>
      </c>
      <c r="DD730" s="18">
        <v>1221</v>
      </c>
      <c r="DE730" s="18">
        <v>12335</v>
      </c>
      <c r="DF730" s="18">
        <v>24359</v>
      </c>
      <c r="DG730" s="18">
        <v>1992</v>
      </c>
      <c r="DH730" s="18">
        <v>11926</v>
      </c>
      <c r="DI730" s="18">
        <v>133866</v>
      </c>
      <c r="DJ730" s="18">
        <v>5116</v>
      </c>
      <c r="DK730" s="18">
        <v>16225</v>
      </c>
      <c r="DL730" s="18">
        <v>4565</v>
      </c>
      <c r="DM730" s="18">
        <v>24645</v>
      </c>
      <c r="DN730" s="18">
        <v>3988</v>
      </c>
      <c r="DO730" s="18">
        <v>2334</v>
      </c>
      <c r="DP730" s="18">
        <v>157385</v>
      </c>
      <c r="DQ730" s="18">
        <v>3054</v>
      </c>
      <c r="DR730" s="18">
        <v>26853</v>
      </c>
      <c r="DS730" s="18">
        <v>86320</v>
      </c>
      <c r="DT730" s="18">
        <v>38603</v>
      </c>
      <c r="DU730" s="18">
        <v>3826</v>
      </c>
      <c r="DV730" s="18">
        <v>23330</v>
      </c>
      <c r="DW730" s="18">
        <v>10395</v>
      </c>
      <c r="DX730" s="18">
        <v>5729</v>
      </c>
      <c r="DY730" s="18">
        <v>3315</v>
      </c>
      <c r="DZ730" s="18">
        <v>626</v>
      </c>
      <c r="EA730" s="18">
        <v>22305</v>
      </c>
      <c r="EB730" s="18">
        <v>144979</v>
      </c>
      <c r="EC730" s="18">
        <v>8477</v>
      </c>
      <c r="ED730" s="18">
        <v>22929</v>
      </c>
      <c r="EE730" s="18">
        <v>35412</v>
      </c>
      <c r="EF730" s="18">
        <v>11150</v>
      </c>
      <c r="EG730" s="18">
        <v>4391</v>
      </c>
      <c r="EH730" s="18">
        <v>4466</v>
      </c>
      <c r="EI730" s="18">
        <v>5920</v>
      </c>
      <c r="EJ730" s="18">
        <v>9187</v>
      </c>
      <c r="EK730" s="18">
        <v>151</v>
      </c>
      <c r="EL730" s="18">
        <v>286409</v>
      </c>
      <c r="EM730" s="18">
        <v>5336</v>
      </c>
      <c r="EN730" s="18">
        <v>1989</v>
      </c>
      <c r="EO730" s="18">
        <v>8958</v>
      </c>
      <c r="EP730" s="18">
        <v>1216</v>
      </c>
      <c r="EQ730" s="18">
        <v>82</v>
      </c>
      <c r="ER730" s="18">
        <v>17283</v>
      </c>
      <c r="ES730" s="18">
        <v>8746</v>
      </c>
      <c r="ET730" s="18">
        <v>5425</v>
      </c>
      <c r="EU730" s="18">
        <v>63303</v>
      </c>
      <c r="EV730" s="18">
        <v>6567</v>
      </c>
      <c r="EW730" s="18">
        <v>4556</v>
      </c>
      <c r="EX730" s="18">
        <v>1242</v>
      </c>
      <c r="EY730" s="18">
        <v>9816</v>
      </c>
      <c r="EZ730" s="18">
        <v>70510</v>
      </c>
      <c r="FA730" s="18">
        <v>22351</v>
      </c>
      <c r="FB730" s="18">
        <v>36906</v>
      </c>
      <c r="FC730" s="18">
        <v>26581</v>
      </c>
      <c r="FD730" s="18">
        <v>47692</v>
      </c>
      <c r="FE730" s="18">
        <v>3277</v>
      </c>
      <c r="FF730" s="18">
        <v>290700</v>
      </c>
      <c r="FG730" s="18">
        <v>25992</v>
      </c>
      <c r="FH730" s="18">
        <v>24869</v>
      </c>
      <c r="FI730" s="18">
        <v>82327</v>
      </c>
      <c r="FJ730" s="18">
        <v>20111</v>
      </c>
      <c r="FK730" s="18">
        <v>22784</v>
      </c>
      <c r="FL730" s="18">
        <v>46738</v>
      </c>
      <c r="FM730" s="18">
        <v>11353</v>
      </c>
      <c r="FN730" s="18">
        <v>11816</v>
      </c>
    </row>
    <row r="731" spans="1:170">
      <c r="A731" s="18">
        <v>2004</v>
      </c>
      <c r="B731" s="18">
        <v>25698</v>
      </c>
      <c r="C731" s="18">
        <v>12521</v>
      </c>
      <c r="D731" s="18">
        <v>3051</v>
      </c>
      <c r="E731" s="18">
        <v>4008</v>
      </c>
      <c r="F731" s="18">
        <v>38946</v>
      </c>
      <c r="G731" s="18">
        <v>2953</v>
      </c>
      <c r="H731" s="18">
        <v>19796</v>
      </c>
      <c r="I731" s="18">
        <v>8220</v>
      </c>
      <c r="J731" s="18">
        <v>8391</v>
      </c>
      <c r="K731" s="18">
        <v>7556</v>
      </c>
      <c r="L731" s="18">
        <v>10423</v>
      </c>
      <c r="M731" s="18">
        <v>7527</v>
      </c>
      <c r="N731" s="18">
        <v>13478</v>
      </c>
      <c r="O731" s="18">
        <v>143670</v>
      </c>
      <c r="P731" s="18">
        <v>7666</v>
      </c>
      <c r="Q731" s="18">
        <v>815</v>
      </c>
      <c r="R731" s="18">
        <v>3975</v>
      </c>
      <c r="S731" s="18">
        <v>9856</v>
      </c>
      <c r="T731" s="18">
        <v>8896</v>
      </c>
      <c r="U731" s="18">
        <v>185994</v>
      </c>
      <c r="V731" s="18">
        <v>279</v>
      </c>
      <c r="W731" s="18">
        <v>1782</v>
      </c>
      <c r="X731" s="18">
        <v>4289</v>
      </c>
      <c r="Y731" s="18">
        <v>32082</v>
      </c>
      <c r="Z731" s="18">
        <v>7523</v>
      </c>
      <c r="AA731" s="18">
        <v>16016</v>
      </c>
      <c r="AB731" s="18">
        <v>1290620</v>
      </c>
      <c r="AC731" s="18">
        <v>18504</v>
      </c>
      <c r="AD731" s="18">
        <v>17496</v>
      </c>
      <c r="AE731" s="18">
        <v>58787</v>
      </c>
      <c r="AF731" s="18">
        <v>3332</v>
      </c>
      <c r="AG731" s="18">
        <v>40918</v>
      </c>
      <c r="AH731" s="18">
        <v>606</v>
      </c>
      <c r="AI731" s="18">
        <v>463</v>
      </c>
      <c r="AJ731" s="18">
        <v>4152</v>
      </c>
      <c r="AK731" s="18">
        <v>15670</v>
      </c>
      <c r="AL731" s="18">
        <v>11260</v>
      </c>
      <c r="AM731" s="18">
        <v>855</v>
      </c>
      <c r="AN731" s="18">
        <v>10174</v>
      </c>
      <c r="AO731" s="18">
        <v>82462</v>
      </c>
      <c r="AP731" s="18">
        <v>657</v>
      </c>
      <c r="AQ731" s="18">
        <v>72</v>
      </c>
      <c r="AR731" s="18">
        <v>5405</v>
      </c>
      <c r="AS731" s="18">
        <v>9032</v>
      </c>
      <c r="AT731" s="18">
        <v>32320</v>
      </c>
      <c r="AU731" s="18">
        <v>13368</v>
      </c>
      <c r="AV731" s="18">
        <v>73195</v>
      </c>
      <c r="AW731" s="18">
        <v>43456</v>
      </c>
      <c r="AX731" s="18">
        <v>1332</v>
      </c>
      <c r="AY731" s="18">
        <v>78287</v>
      </c>
      <c r="AZ731" s="18">
        <v>5228</v>
      </c>
      <c r="BA731" s="18">
        <v>62591</v>
      </c>
      <c r="BB731" s="18">
        <v>1364</v>
      </c>
      <c r="BC731" s="18">
        <v>60245</v>
      </c>
      <c r="BD731" s="18">
        <v>4739</v>
      </c>
      <c r="BE731" s="18">
        <v>20471</v>
      </c>
      <c r="BF731" s="18">
        <v>8972</v>
      </c>
      <c r="BG731" s="18">
        <v>1508</v>
      </c>
      <c r="BH731" s="18">
        <v>1387</v>
      </c>
      <c r="BI731" s="18">
        <v>551</v>
      </c>
      <c r="BJ731" s="18">
        <v>10883</v>
      </c>
      <c r="BK731" s="18">
        <v>11941</v>
      </c>
      <c r="BL731" s="18">
        <v>6675</v>
      </c>
      <c r="BM731" s="18">
        <v>7029</v>
      </c>
      <c r="BN731" s="18">
        <v>4441</v>
      </c>
      <c r="BO731" s="18">
        <v>8900</v>
      </c>
      <c r="BP731" s="18">
        <v>10105</v>
      </c>
      <c r="BQ731" s="18">
        <v>223566</v>
      </c>
      <c r="BR731" s="18">
        <v>1075237</v>
      </c>
      <c r="BS731" s="18">
        <v>4064</v>
      </c>
      <c r="BT731" s="18">
        <v>69938</v>
      </c>
      <c r="BU731" s="18">
        <v>27309</v>
      </c>
      <c r="BV731" s="18">
        <v>292</v>
      </c>
      <c r="BW731" s="18">
        <v>6629</v>
      </c>
      <c r="BX731" s="18">
        <v>57709</v>
      </c>
      <c r="BY731" s="18">
        <v>2714</v>
      </c>
      <c r="BZ731" s="18">
        <v>5023</v>
      </c>
      <c r="CA731" s="18">
        <v>127837</v>
      </c>
      <c r="CB731" s="18">
        <v>15629</v>
      </c>
      <c r="CC731" s="18">
        <v>34214</v>
      </c>
      <c r="CD731" s="18">
        <v>4999</v>
      </c>
      <c r="CE731" s="18">
        <v>13078</v>
      </c>
      <c r="CF731" s="18">
        <v>48083</v>
      </c>
      <c r="CG731" s="18">
        <v>2254</v>
      </c>
      <c r="CH731" s="18">
        <v>5746</v>
      </c>
      <c r="CI731" s="18">
        <v>4077</v>
      </c>
      <c r="CJ731" s="18">
        <v>3005</v>
      </c>
      <c r="CK731" s="18">
        <v>5462</v>
      </c>
      <c r="CL731" s="18">
        <v>157</v>
      </c>
      <c r="CM731" s="18">
        <v>20757</v>
      </c>
      <c r="CN731" s="18">
        <v>1925</v>
      </c>
      <c r="CO731" s="18">
        <v>3374</v>
      </c>
      <c r="CP731" s="18">
        <v>459</v>
      </c>
      <c r="CQ731" s="18">
        <v>2263</v>
      </c>
      <c r="CR731" s="18">
        <v>30456</v>
      </c>
      <c r="CS731" s="18">
        <v>4013</v>
      </c>
      <c r="CT731" s="18">
        <v>17621</v>
      </c>
      <c r="CU731" s="18">
        <v>103334</v>
      </c>
      <c r="CV731" s="18">
        <v>2040</v>
      </c>
      <c r="CW731" s="18">
        <v>11855</v>
      </c>
      <c r="CX731" s="18">
        <v>403</v>
      </c>
      <c r="CY731" s="18">
        <v>48455</v>
      </c>
      <c r="CZ731" s="18">
        <v>707</v>
      </c>
      <c r="DA731" s="18">
        <v>2574</v>
      </c>
      <c r="DB731" s="18">
        <v>19149</v>
      </c>
      <c r="DC731" s="18">
        <v>2768</v>
      </c>
      <c r="DD731" s="18">
        <v>1232</v>
      </c>
      <c r="DE731" s="18">
        <v>12709</v>
      </c>
      <c r="DF731" s="18">
        <v>24941</v>
      </c>
      <c r="DG731" s="18">
        <v>2018</v>
      </c>
      <c r="DH731" s="18">
        <v>12357</v>
      </c>
      <c r="DI731" s="18">
        <v>137460</v>
      </c>
      <c r="DJ731" s="18">
        <v>5193</v>
      </c>
      <c r="DK731" s="18">
        <v>16282</v>
      </c>
      <c r="DL731" s="18">
        <v>4592</v>
      </c>
      <c r="DM731" s="18">
        <v>24989</v>
      </c>
      <c r="DN731" s="18">
        <v>4039</v>
      </c>
      <c r="DO731" s="18">
        <v>2395</v>
      </c>
      <c r="DP731" s="18">
        <v>160335</v>
      </c>
      <c r="DQ731" s="18">
        <v>3104</v>
      </c>
      <c r="DR731" s="18">
        <v>27174</v>
      </c>
      <c r="DS731" s="18">
        <v>88140</v>
      </c>
      <c r="DT731" s="18">
        <v>38580</v>
      </c>
      <c r="DU731" s="18">
        <v>3827</v>
      </c>
      <c r="DV731" s="18">
        <v>23477</v>
      </c>
      <c r="DW731" s="18">
        <v>10420</v>
      </c>
      <c r="DX731" s="18">
        <v>5828</v>
      </c>
      <c r="DY731" s="18">
        <v>3396</v>
      </c>
      <c r="DZ731" s="18">
        <v>685</v>
      </c>
      <c r="EA731" s="18">
        <v>22248</v>
      </c>
      <c r="EB731" s="18">
        <v>144438</v>
      </c>
      <c r="EC731" s="18">
        <v>8661</v>
      </c>
      <c r="ED731" s="18">
        <v>23613</v>
      </c>
      <c r="EE731" s="18">
        <v>36120</v>
      </c>
      <c r="EF731" s="18">
        <v>11454</v>
      </c>
      <c r="EG731" s="18">
        <v>4498</v>
      </c>
      <c r="EH731" s="18">
        <v>4602</v>
      </c>
      <c r="EI731" s="18">
        <v>5935</v>
      </c>
      <c r="EJ731" s="18">
        <v>9178</v>
      </c>
      <c r="EK731" s="18">
        <v>154</v>
      </c>
      <c r="EL731" s="18">
        <v>285713</v>
      </c>
      <c r="EM731" s="18">
        <v>5335</v>
      </c>
      <c r="EN731" s="18">
        <v>1990</v>
      </c>
      <c r="EO731" s="18">
        <v>8994</v>
      </c>
      <c r="EP731" s="18">
        <v>1238</v>
      </c>
      <c r="EQ731" s="18">
        <v>83</v>
      </c>
      <c r="ER731" s="18">
        <v>17650</v>
      </c>
      <c r="ES731" s="18">
        <v>9098</v>
      </c>
      <c r="ET731" s="18">
        <v>5578</v>
      </c>
      <c r="EU731" s="18">
        <v>63697</v>
      </c>
      <c r="EV731" s="18">
        <v>6688</v>
      </c>
      <c r="EW731" s="18">
        <v>4608</v>
      </c>
      <c r="EX731" s="18">
        <v>1239</v>
      </c>
      <c r="EY731" s="18">
        <v>9919</v>
      </c>
      <c r="EZ731" s="18">
        <v>71358</v>
      </c>
      <c r="FA731" s="18">
        <v>22434</v>
      </c>
      <c r="FB731" s="18">
        <v>38000</v>
      </c>
      <c r="FC731" s="18">
        <v>27474</v>
      </c>
      <c r="FD731" s="18">
        <v>47342</v>
      </c>
      <c r="FE731" s="18">
        <v>3285</v>
      </c>
      <c r="FF731" s="18">
        <v>293402</v>
      </c>
      <c r="FG731" s="18">
        <v>26268</v>
      </c>
      <c r="FH731" s="18">
        <v>25286</v>
      </c>
      <c r="FI731" s="18">
        <v>83383</v>
      </c>
      <c r="FJ731" s="18">
        <v>20690</v>
      </c>
      <c r="FK731" s="18">
        <v>22881</v>
      </c>
      <c r="FL731" s="18">
        <v>47406</v>
      </c>
      <c r="FM731" s="18">
        <v>11634</v>
      </c>
      <c r="FN731" s="18">
        <v>11735</v>
      </c>
    </row>
    <row r="732" spans="1:170">
      <c r="A732" s="18">
        <v>2005</v>
      </c>
      <c r="B732" s="18">
        <v>26335</v>
      </c>
      <c r="C732" s="18">
        <v>12919</v>
      </c>
      <c r="D732" s="18">
        <v>3030</v>
      </c>
      <c r="E732" s="18">
        <v>4519</v>
      </c>
      <c r="F732" s="18">
        <v>39368</v>
      </c>
      <c r="G732" s="18">
        <v>2951</v>
      </c>
      <c r="H732" s="18">
        <v>20059</v>
      </c>
      <c r="I732" s="18">
        <v>8276</v>
      </c>
      <c r="J732" s="18">
        <v>8475</v>
      </c>
      <c r="K732" s="18">
        <v>7789</v>
      </c>
      <c r="L732" s="18">
        <v>10481</v>
      </c>
      <c r="M732" s="18">
        <v>7778</v>
      </c>
      <c r="N732" s="18">
        <v>13904</v>
      </c>
      <c r="O732" s="18">
        <v>145579</v>
      </c>
      <c r="P732" s="18">
        <v>7611</v>
      </c>
      <c r="Q732" s="18">
        <v>875</v>
      </c>
      <c r="R732" s="18">
        <v>3991</v>
      </c>
      <c r="S732" s="18">
        <v>9807</v>
      </c>
      <c r="T732" s="18">
        <v>9073</v>
      </c>
      <c r="U732" s="18">
        <v>188212</v>
      </c>
      <c r="V732" s="18">
        <v>280</v>
      </c>
      <c r="W732" s="18">
        <v>1813</v>
      </c>
      <c r="X732" s="18">
        <v>4363</v>
      </c>
      <c r="Y732" s="18">
        <v>32388</v>
      </c>
      <c r="Z732" s="18">
        <v>7571</v>
      </c>
      <c r="AA732" s="18">
        <v>16179</v>
      </c>
      <c r="AB732" s="18">
        <v>1298245</v>
      </c>
      <c r="AC732" s="18">
        <v>18921</v>
      </c>
      <c r="AD732" s="18">
        <v>17982</v>
      </c>
      <c r="AE732" s="18">
        <v>60537</v>
      </c>
      <c r="AF732" s="18">
        <v>3472</v>
      </c>
      <c r="AG732" s="18">
        <v>41421</v>
      </c>
      <c r="AH732" s="18">
        <v>623</v>
      </c>
      <c r="AI732" s="18">
        <v>471</v>
      </c>
      <c r="AJ732" s="18">
        <v>4214</v>
      </c>
      <c r="AK732" s="18">
        <v>15673</v>
      </c>
      <c r="AL732" s="18">
        <v>11268</v>
      </c>
      <c r="AM732" s="18">
        <v>868</v>
      </c>
      <c r="AN732" s="18">
        <v>10188</v>
      </c>
      <c r="AO732" s="18">
        <v>82415</v>
      </c>
      <c r="AP732" s="18">
        <v>666</v>
      </c>
      <c r="AQ732" s="18">
        <v>72</v>
      </c>
      <c r="AR732" s="18">
        <v>5419</v>
      </c>
      <c r="AS732" s="18">
        <v>9164</v>
      </c>
      <c r="AT732" s="18">
        <v>32785</v>
      </c>
      <c r="AU732" s="18">
        <v>13662</v>
      </c>
      <c r="AV732" s="18">
        <v>74714</v>
      </c>
      <c r="AW732" s="18">
        <v>44196</v>
      </c>
      <c r="AX732" s="18">
        <v>1324</v>
      </c>
      <c r="AY732" s="18">
        <v>80579</v>
      </c>
      <c r="AZ732" s="18">
        <v>5246</v>
      </c>
      <c r="BA732" s="18">
        <v>63060</v>
      </c>
      <c r="BB732" s="18">
        <v>1396</v>
      </c>
      <c r="BC732" s="18">
        <v>60660</v>
      </c>
      <c r="BD732" s="18">
        <v>4786</v>
      </c>
      <c r="BE732" s="18">
        <v>20924</v>
      </c>
      <c r="BF732" s="18">
        <v>9154</v>
      </c>
      <c r="BG732" s="18">
        <v>1548</v>
      </c>
      <c r="BH732" s="18">
        <v>1414</v>
      </c>
      <c r="BI732" s="18">
        <v>567</v>
      </c>
      <c r="BJ732" s="18">
        <v>10915</v>
      </c>
      <c r="BK732" s="18">
        <v>12183</v>
      </c>
      <c r="BL732" s="18">
        <v>6714</v>
      </c>
      <c r="BM732" s="18">
        <v>7193</v>
      </c>
      <c r="BN732" s="18">
        <v>4442</v>
      </c>
      <c r="BO732" s="18">
        <v>9061</v>
      </c>
      <c r="BP732" s="18">
        <v>10085</v>
      </c>
      <c r="BQ732" s="18">
        <v>226372</v>
      </c>
      <c r="BR732" s="18">
        <v>1092068</v>
      </c>
      <c r="BS732" s="18">
        <v>4153</v>
      </c>
      <c r="BT732" s="18">
        <v>70746</v>
      </c>
      <c r="BU732" s="18">
        <v>28032</v>
      </c>
      <c r="BV732" s="18">
        <v>297</v>
      </c>
      <c r="BW732" s="18">
        <v>6754</v>
      </c>
      <c r="BX732" s="18">
        <v>57994</v>
      </c>
      <c r="BY732" s="18">
        <v>2738</v>
      </c>
      <c r="BZ732" s="18">
        <v>5180</v>
      </c>
      <c r="CA732" s="18">
        <v>127855</v>
      </c>
      <c r="CB732" s="18">
        <v>15760</v>
      </c>
      <c r="CC732" s="18">
        <v>35237</v>
      </c>
      <c r="CD732" s="18">
        <v>5048</v>
      </c>
      <c r="CE732" s="18">
        <v>13265</v>
      </c>
      <c r="CF732" s="18">
        <v>48185</v>
      </c>
      <c r="CG732" s="18">
        <v>2355</v>
      </c>
      <c r="CH732" s="18">
        <v>5836</v>
      </c>
      <c r="CI732" s="18">
        <v>4139</v>
      </c>
      <c r="CJ732" s="18">
        <v>3138</v>
      </c>
      <c r="CK732" s="18">
        <v>5570</v>
      </c>
      <c r="CL732" s="18">
        <v>157</v>
      </c>
      <c r="CM732" s="18">
        <v>20943</v>
      </c>
      <c r="CN732" s="18">
        <v>1922</v>
      </c>
      <c r="CO732" s="18">
        <v>3320</v>
      </c>
      <c r="CP732" s="18">
        <v>467</v>
      </c>
      <c r="CQ732" s="18">
        <v>2239</v>
      </c>
      <c r="CR732" s="18">
        <v>30816</v>
      </c>
      <c r="CS732" s="18">
        <v>3966</v>
      </c>
      <c r="CT732" s="18">
        <v>18132</v>
      </c>
      <c r="CU732" s="18">
        <v>104503</v>
      </c>
      <c r="CV732" s="18">
        <v>2045</v>
      </c>
      <c r="CW732" s="18">
        <v>12095</v>
      </c>
      <c r="CX732" s="18">
        <v>406</v>
      </c>
      <c r="CY732" s="18">
        <v>49047</v>
      </c>
      <c r="CZ732" s="18">
        <v>699</v>
      </c>
      <c r="DA732" s="18">
        <v>2602</v>
      </c>
      <c r="DB732" s="18">
        <v>19570</v>
      </c>
      <c r="DC732" s="18">
        <v>2838</v>
      </c>
      <c r="DD732" s="18">
        <v>1243</v>
      </c>
      <c r="DE732" s="18">
        <v>13106</v>
      </c>
      <c r="DF732" s="18">
        <v>25424</v>
      </c>
      <c r="DG732" s="18">
        <v>2043</v>
      </c>
      <c r="DH732" s="18">
        <v>12809</v>
      </c>
      <c r="DI732" s="18">
        <v>141072</v>
      </c>
      <c r="DJ732" s="18">
        <v>5267</v>
      </c>
      <c r="DK732" s="18">
        <v>16320</v>
      </c>
      <c r="DL732" s="18">
        <v>4624</v>
      </c>
      <c r="DM732" s="18">
        <v>25255</v>
      </c>
      <c r="DN732" s="18">
        <v>4085</v>
      </c>
      <c r="DO732" s="18">
        <v>2453</v>
      </c>
      <c r="DP732" s="18">
        <v>163281</v>
      </c>
      <c r="DQ732" s="18">
        <v>3155</v>
      </c>
      <c r="DR732" s="18">
        <v>27487</v>
      </c>
      <c r="DS732" s="18">
        <v>89949</v>
      </c>
      <c r="DT732" s="18">
        <v>38563</v>
      </c>
      <c r="DU732" s="18">
        <v>3822</v>
      </c>
      <c r="DV732" s="18">
        <v>23621</v>
      </c>
      <c r="DW732" s="18">
        <v>10440</v>
      </c>
      <c r="DX732" s="18">
        <v>5926</v>
      </c>
      <c r="DY732" s="18">
        <v>3478</v>
      </c>
      <c r="DZ732" s="18">
        <v>784</v>
      </c>
      <c r="EA732" s="18">
        <v>22197</v>
      </c>
      <c r="EB732" s="18">
        <v>144016</v>
      </c>
      <c r="EC732" s="18">
        <v>8842</v>
      </c>
      <c r="ED732" s="18">
        <v>24290</v>
      </c>
      <c r="EE732" s="18">
        <v>36842</v>
      </c>
      <c r="EF732" s="18">
        <v>11764</v>
      </c>
      <c r="EG732" s="18">
        <v>4606</v>
      </c>
      <c r="EH732" s="18">
        <v>4708</v>
      </c>
      <c r="EI732" s="18">
        <v>5956</v>
      </c>
      <c r="EJ732" s="18">
        <v>9158</v>
      </c>
      <c r="EK732" s="18">
        <v>158</v>
      </c>
      <c r="EL732" s="18">
        <v>285131</v>
      </c>
      <c r="EM732" s="18">
        <v>5336</v>
      </c>
      <c r="EN732" s="18">
        <v>1994</v>
      </c>
      <c r="EO732" s="18">
        <v>9030</v>
      </c>
      <c r="EP732" s="18">
        <v>1259</v>
      </c>
      <c r="EQ732" s="18">
        <v>84</v>
      </c>
      <c r="ER732" s="18">
        <v>18110</v>
      </c>
      <c r="ES732" s="18">
        <v>9401</v>
      </c>
      <c r="ET732" s="18">
        <v>5715</v>
      </c>
      <c r="EU732" s="18">
        <v>64068</v>
      </c>
      <c r="EV732" s="18">
        <v>6814</v>
      </c>
      <c r="EW732" s="18">
        <v>4664</v>
      </c>
      <c r="EX732" s="18">
        <v>1237</v>
      </c>
      <c r="EY732" s="18">
        <v>10018</v>
      </c>
      <c r="EZ732" s="18">
        <v>72242</v>
      </c>
      <c r="FA732" s="18">
        <v>22514</v>
      </c>
      <c r="FB732" s="18">
        <v>39122</v>
      </c>
      <c r="FC732" s="18">
        <v>28391</v>
      </c>
      <c r="FD732" s="18">
        <v>47003</v>
      </c>
      <c r="FE732" s="18">
        <v>3291</v>
      </c>
      <c r="FF732" s="18">
        <v>296119</v>
      </c>
      <c r="FG732" s="18">
        <v>26540</v>
      </c>
      <c r="FH732" s="18">
        <v>25700</v>
      </c>
      <c r="FI732" s="18">
        <v>84456</v>
      </c>
      <c r="FJ732" s="18">
        <v>21284</v>
      </c>
      <c r="FK732" s="18">
        <v>22951</v>
      </c>
      <c r="FL732" s="18">
        <v>48071</v>
      </c>
      <c r="FM732" s="18">
        <v>11932</v>
      </c>
      <c r="FN732" s="18">
        <v>11639</v>
      </c>
    </row>
    <row r="733" spans="1:170">
      <c r="A733" s="18">
        <v>2006</v>
      </c>
      <c r="B733" s="18">
        <v>27154</v>
      </c>
      <c r="C733" s="18">
        <v>13297</v>
      </c>
      <c r="D733" s="18">
        <v>3011</v>
      </c>
      <c r="E733" s="18">
        <v>5213</v>
      </c>
      <c r="F733" s="18">
        <v>39762</v>
      </c>
      <c r="G733" s="18">
        <v>2948</v>
      </c>
      <c r="H733" s="18">
        <v>20371</v>
      </c>
      <c r="I733" s="18">
        <v>8317</v>
      </c>
      <c r="J733" s="18">
        <v>8565</v>
      </c>
      <c r="K733" s="18">
        <v>8032</v>
      </c>
      <c r="L733" s="18">
        <v>10550</v>
      </c>
      <c r="M733" s="18">
        <v>8032</v>
      </c>
      <c r="N733" s="18">
        <v>14344</v>
      </c>
      <c r="O733" s="18">
        <v>147415</v>
      </c>
      <c r="P733" s="18">
        <v>7558</v>
      </c>
      <c r="Q733" s="18">
        <v>949</v>
      </c>
      <c r="R733" s="18">
        <v>3993</v>
      </c>
      <c r="S733" s="18">
        <v>9764</v>
      </c>
      <c r="T733" s="18">
        <v>9250</v>
      </c>
      <c r="U733" s="18">
        <v>190348</v>
      </c>
      <c r="V733" s="18">
        <v>281</v>
      </c>
      <c r="W733" s="18">
        <v>1846</v>
      </c>
      <c r="X733" s="18">
        <v>4449</v>
      </c>
      <c r="Y733" s="18">
        <v>32716</v>
      </c>
      <c r="Z733" s="18">
        <v>7619</v>
      </c>
      <c r="AA733" s="18">
        <v>16346</v>
      </c>
      <c r="AB733" s="18">
        <v>1305116</v>
      </c>
      <c r="AC733" s="18">
        <v>19327</v>
      </c>
      <c r="AD733" s="18">
        <v>18475</v>
      </c>
      <c r="AE733" s="18">
        <v>62357</v>
      </c>
      <c r="AF733" s="18">
        <v>3628</v>
      </c>
      <c r="AG733" s="18">
        <v>41920</v>
      </c>
      <c r="AH733" s="18">
        <v>640</v>
      </c>
      <c r="AI733" s="18">
        <v>478</v>
      </c>
      <c r="AJ733" s="18">
        <v>4275</v>
      </c>
      <c r="AK733" s="18">
        <v>15675</v>
      </c>
      <c r="AL733" s="18">
        <v>11266</v>
      </c>
      <c r="AM733" s="18">
        <v>882</v>
      </c>
      <c r="AN733" s="18">
        <v>10215</v>
      </c>
      <c r="AO733" s="18">
        <v>82322</v>
      </c>
      <c r="AP733" s="18">
        <v>679</v>
      </c>
      <c r="AQ733" s="18">
        <v>72</v>
      </c>
      <c r="AR733" s="18">
        <v>5437</v>
      </c>
      <c r="AS733" s="18">
        <v>9294</v>
      </c>
      <c r="AT733" s="18">
        <v>33286</v>
      </c>
      <c r="AU733" s="18">
        <v>13917</v>
      </c>
      <c r="AV733" s="18">
        <v>76275</v>
      </c>
      <c r="AW733" s="18">
        <v>44950</v>
      </c>
      <c r="AX733" s="18">
        <v>1316</v>
      </c>
      <c r="AY733" s="18">
        <v>82943</v>
      </c>
      <c r="AZ733" s="18">
        <v>5266</v>
      </c>
      <c r="BA733" s="18">
        <v>63497</v>
      </c>
      <c r="BB733" s="18">
        <v>1426</v>
      </c>
      <c r="BC733" s="18">
        <v>61108</v>
      </c>
      <c r="BD733" s="18">
        <v>4826</v>
      </c>
      <c r="BE733" s="18">
        <v>21396</v>
      </c>
      <c r="BF733" s="18">
        <v>9346</v>
      </c>
      <c r="BG733" s="18">
        <v>1589</v>
      </c>
      <c r="BH733" s="18">
        <v>1443</v>
      </c>
      <c r="BI733" s="18">
        <v>583</v>
      </c>
      <c r="BJ733" s="18">
        <v>10948</v>
      </c>
      <c r="BK733" s="18">
        <v>12455</v>
      </c>
      <c r="BL733" s="18">
        <v>6779</v>
      </c>
      <c r="BM733" s="18">
        <v>7355</v>
      </c>
      <c r="BN733" s="18">
        <v>4441</v>
      </c>
      <c r="BO733" s="18">
        <v>9216</v>
      </c>
      <c r="BP733" s="18">
        <v>10069</v>
      </c>
      <c r="BQ733" s="18">
        <v>229289</v>
      </c>
      <c r="BR733" s="18">
        <v>1108736</v>
      </c>
      <c r="BS733" s="18">
        <v>4267</v>
      </c>
      <c r="BT733" s="18">
        <v>71554</v>
      </c>
      <c r="BU733" s="18">
        <v>28758</v>
      </c>
      <c r="BV733" s="18">
        <v>304</v>
      </c>
      <c r="BW733" s="18">
        <v>6879</v>
      </c>
      <c r="BX733" s="18">
        <v>58168</v>
      </c>
      <c r="BY733" s="18">
        <v>2761</v>
      </c>
      <c r="BZ733" s="18">
        <v>5371</v>
      </c>
      <c r="CA733" s="18">
        <v>127849</v>
      </c>
      <c r="CB733" s="18">
        <v>15918</v>
      </c>
      <c r="CC733" s="18">
        <v>36306</v>
      </c>
      <c r="CD733" s="18">
        <v>5096</v>
      </c>
      <c r="CE733" s="18">
        <v>13466</v>
      </c>
      <c r="CF733" s="18">
        <v>48438</v>
      </c>
      <c r="CG733" s="18">
        <v>2486</v>
      </c>
      <c r="CH733" s="18">
        <v>5931</v>
      </c>
      <c r="CI733" s="18">
        <v>4223</v>
      </c>
      <c r="CJ733" s="18">
        <v>3311</v>
      </c>
      <c r="CK733" s="18">
        <v>5678</v>
      </c>
      <c r="CL733" s="18">
        <v>158</v>
      </c>
      <c r="CM733" s="18">
        <v>21108</v>
      </c>
      <c r="CN733" s="18">
        <v>1919</v>
      </c>
      <c r="CO733" s="18">
        <v>3267</v>
      </c>
      <c r="CP733" s="18">
        <v>474</v>
      </c>
      <c r="CQ733" s="18">
        <v>2219</v>
      </c>
      <c r="CR733" s="18">
        <v>31174</v>
      </c>
      <c r="CS733" s="18">
        <v>3919</v>
      </c>
      <c r="CT733" s="18">
        <v>18653</v>
      </c>
      <c r="CU733" s="18">
        <v>105730</v>
      </c>
      <c r="CV733" s="18">
        <v>2051</v>
      </c>
      <c r="CW733" s="18">
        <v>12349</v>
      </c>
      <c r="CX733" s="18">
        <v>408</v>
      </c>
      <c r="CY733" s="18">
        <v>49618</v>
      </c>
      <c r="CZ733" s="18">
        <v>692</v>
      </c>
      <c r="DA733" s="18">
        <v>2633</v>
      </c>
      <c r="DB733" s="18">
        <v>20002</v>
      </c>
      <c r="DC733" s="18">
        <v>2909</v>
      </c>
      <c r="DD733" s="18">
        <v>1253</v>
      </c>
      <c r="DE733" s="18">
        <v>13529</v>
      </c>
      <c r="DF733" s="18">
        <v>25878</v>
      </c>
      <c r="DG733" s="18">
        <v>2069</v>
      </c>
      <c r="DH733" s="18">
        <v>13281</v>
      </c>
      <c r="DI733" s="18">
        <v>144738</v>
      </c>
      <c r="DJ733" s="18">
        <v>5338</v>
      </c>
      <c r="DK733" s="18">
        <v>16346</v>
      </c>
      <c r="DL733" s="18">
        <v>4661</v>
      </c>
      <c r="DM733" s="18">
        <v>25484</v>
      </c>
      <c r="DN733" s="18">
        <v>4132</v>
      </c>
      <c r="DO733" s="18">
        <v>2498</v>
      </c>
      <c r="DP733" s="18">
        <v>166275</v>
      </c>
      <c r="DQ733" s="18">
        <v>3206</v>
      </c>
      <c r="DR733" s="18">
        <v>27794</v>
      </c>
      <c r="DS733" s="18">
        <v>91740</v>
      </c>
      <c r="DT733" s="18">
        <v>38539</v>
      </c>
      <c r="DU733" s="18">
        <v>3805</v>
      </c>
      <c r="DV733" s="18">
        <v>23764</v>
      </c>
      <c r="DW733" s="18">
        <v>10458</v>
      </c>
      <c r="DX733" s="18">
        <v>6020</v>
      </c>
      <c r="DY733" s="18">
        <v>3559</v>
      </c>
      <c r="DZ733" s="18">
        <v>925</v>
      </c>
      <c r="EA733" s="18">
        <v>22150</v>
      </c>
      <c r="EB733" s="18">
        <v>143730</v>
      </c>
      <c r="EC733" s="18">
        <v>9035</v>
      </c>
      <c r="ED733" s="18">
        <v>24953</v>
      </c>
      <c r="EE733" s="18">
        <v>37578</v>
      </c>
      <c r="EF733" s="18">
        <v>12082</v>
      </c>
      <c r="EG733" s="18">
        <v>4714</v>
      </c>
      <c r="EH733" s="18">
        <v>4818</v>
      </c>
      <c r="EI733" s="18">
        <v>5971</v>
      </c>
      <c r="EJ733" s="18">
        <v>9131</v>
      </c>
      <c r="EK733" s="18">
        <v>161</v>
      </c>
      <c r="EL733" s="18">
        <v>284599</v>
      </c>
      <c r="EM733" s="18">
        <v>5336</v>
      </c>
      <c r="EN733" s="18">
        <v>2000</v>
      </c>
      <c r="EO733" s="18">
        <v>9081</v>
      </c>
      <c r="EP733" s="18">
        <v>1280</v>
      </c>
      <c r="EQ733" s="18">
        <v>85</v>
      </c>
      <c r="ER733" s="18">
        <v>18705</v>
      </c>
      <c r="ES733" s="18">
        <v>9649</v>
      </c>
      <c r="ET733" s="18">
        <v>5865</v>
      </c>
      <c r="EU733" s="18">
        <v>64420</v>
      </c>
      <c r="EV733" s="18">
        <v>6944</v>
      </c>
      <c r="EW733" s="18">
        <v>4719</v>
      </c>
      <c r="EX733" s="18">
        <v>1234</v>
      </c>
      <c r="EY733" s="18">
        <v>10117</v>
      </c>
      <c r="EZ733" s="18">
        <v>73149</v>
      </c>
      <c r="FA733" s="18">
        <v>22620</v>
      </c>
      <c r="FB733" s="18">
        <v>40272</v>
      </c>
      <c r="FC733" s="18">
        <v>29335</v>
      </c>
      <c r="FD733" s="18">
        <v>46685</v>
      </c>
      <c r="FE733" s="18">
        <v>3298</v>
      </c>
      <c r="FF733" s="18">
        <v>298988</v>
      </c>
      <c r="FG733" s="18">
        <v>26810</v>
      </c>
      <c r="FH733" s="18">
        <v>26114</v>
      </c>
      <c r="FI733" s="18">
        <v>85502</v>
      </c>
      <c r="FJ733" s="18">
        <v>21896</v>
      </c>
      <c r="FK733" s="18">
        <v>23000</v>
      </c>
      <c r="FL733" s="18">
        <v>48703</v>
      </c>
      <c r="FM733" s="18">
        <v>12253</v>
      </c>
      <c r="FN733" s="18">
        <v>11544</v>
      </c>
    </row>
    <row r="734" spans="1:170">
      <c r="A734" s="18">
        <v>2007</v>
      </c>
      <c r="B734" s="18">
        <v>27387</v>
      </c>
      <c r="C734" s="18">
        <v>13690</v>
      </c>
      <c r="D734" s="18">
        <v>2997</v>
      </c>
      <c r="E734" s="18">
        <v>6059</v>
      </c>
      <c r="F734" s="18">
        <v>40135</v>
      </c>
      <c r="G734" s="18">
        <v>2946</v>
      </c>
      <c r="H734" s="18">
        <v>20754</v>
      </c>
      <c r="I734" s="18">
        <v>8344</v>
      </c>
      <c r="J734" s="18">
        <v>8657</v>
      </c>
      <c r="K734" s="18">
        <v>8286</v>
      </c>
      <c r="L734" s="18">
        <v>10628</v>
      </c>
      <c r="M734" s="18">
        <v>8278</v>
      </c>
      <c r="N734" s="18">
        <v>14797</v>
      </c>
      <c r="O734" s="18">
        <v>149092</v>
      </c>
      <c r="P734" s="18">
        <v>7509</v>
      </c>
      <c r="Q734" s="18">
        <v>1036</v>
      </c>
      <c r="R734" s="18">
        <v>3990</v>
      </c>
      <c r="S734" s="18">
        <v>9734</v>
      </c>
      <c r="T734" s="18">
        <v>9426</v>
      </c>
      <c r="U734" s="18">
        <v>192408</v>
      </c>
      <c r="V734" s="18">
        <v>282</v>
      </c>
      <c r="W734" s="18">
        <v>1878</v>
      </c>
      <c r="X734" s="18">
        <v>4544</v>
      </c>
      <c r="Y734" s="18">
        <v>33037</v>
      </c>
      <c r="Z734" s="18">
        <v>7687</v>
      </c>
      <c r="AA734" s="18">
        <v>16520</v>
      </c>
      <c r="AB734" s="18">
        <v>1311877</v>
      </c>
      <c r="AC734" s="18">
        <v>19747</v>
      </c>
      <c r="AD734" s="18">
        <v>18995</v>
      </c>
      <c r="AE734" s="18">
        <v>64185</v>
      </c>
      <c r="AF734" s="18">
        <v>3783</v>
      </c>
      <c r="AG734" s="18">
        <v>42424</v>
      </c>
      <c r="AH734" s="18">
        <v>657</v>
      </c>
      <c r="AI734" s="18">
        <v>486</v>
      </c>
      <c r="AJ734" s="18">
        <v>4337</v>
      </c>
      <c r="AK734" s="18">
        <v>15676</v>
      </c>
      <c r="AL734" s="18">
        <v>11261</v>
      </c>
      <c r="AM734" s="18">
        <v>901</v>
      </c>
      <c r="AN734" s="18">
        <v>10275</v>
      </c>
      <c r="AO734" s="18">
        <v>82212</v>
      </c>
      <c r="AP734" s="18">
        <v>694</v>
      </c>
      <c r="AQ734" s="18">
        <v>72</v>
      </c>
      <c r="AR734" s="18">
        <v>5461</v>
      </c>
      <c r="AS734" s="18">
        <v>9425</v>
      </c>
      <c r="AT734" s="18">
        <v>33866</v>
      </c>
      <c r="AU734" s="18">
        <v>14135</v>
      </c>
      <c r="AV734" s="18">
        <v>77927</v>
      </c>
      <c r="AW734" s="18">
        <v>45789</v>
      </c>
      <c r="AX734" s="18">
        <v>1310</v>
      </c>
      <c r="AY734" s="18">
        <v>85397</v>
      </c>
      <c r="AZ734" s="18">
        <v>5289</v>
      </c>
      <c r="BA734" s="18">
        <v>63886</v>
      </c>
      <c r="BB734" s="18">
        <v>1456</v>
      </c>
      <c r="BC734" s="18">
        <v>61586</v>
      </c>
      <c r="BD734" s="18">
        <v>4820</v>
      </c>
      <c r="BE734" s="18">
        <v>21877</v>
      </c>
      <c r="BF734" s="18">
        <v>9569</v>
      </c>
      <c r="BG734" s="18">
        <v>1630</v>
      </c>
      <c r="BH734" s="18">
        <v>1473</v>
      </c>
      <c r="BI734" s="18">
        <v>600</v>
      </c>
      <c r="BJ734" s="18">
        <v>10976</v>
      </c>
      <c r="BK734" s="18">
        <v>12729</v>
      </c>
      <c r="BL734" s="18">
        <v>6812</v>
      </c>
      <c r="BM734" s="18">
        <v>7516</v>
      </c>
      <c r="BN734" s="18">
        <v>4437</v>
      </c>
      <c r="BO734" s="18">
        <v>9364</v>
      </c>
      <c r="BP734" s="18">
        <v>10054</v>
      </c>
      <c r="BQ734" s="18">
        <v>232153</v>
      </c>
      <c r="BR734" s="18">
        <v>1125263</v>
      </c>
      <c r="BS734" s="18">
        <v>4392</v>
      </c>
      <c r="BT734" s="18">
        <v>72359</v>
      </c>
      <c r="BU734" s="18">
        <v>29491</v>
      </c>
      <c r="BV734" s="18">
        <v>311</v>
      </c>
      <c r="BW734" s="18">
        <v>7005</v>
      </c>
      <c r="BX734" s="18">
        <v>58463</v>
      </c>
      <c r="BY734" s="18">
        <v>2783</v>
      </c>
      <c r="BZ734" s="18">
        <v>5594</v>
      </c>
      <c r="CA734" s="18">
        <v>127860</v>
      </c>
      <c r="CB734" s="18">
        <v>16090</v>
      </c>
      <c r="CC734" s="18">
        <v>37399</v>
      </c>
      <c r="CD734" s="18">
        <v>5137</v>
      </c>
      <c r="CE734" s="18">
        <v>13685</v>
      </c>
      <c r="CF734" s="18">
        <v>48684</v>
      </c>
      <c r="CG734" s="18">
        <v>2641</v>
      </c>
      <c r="CH734" s="18">
        <v>6035</v>
      </c>
      <c r="CI734" s="18">
        <v>4334</v>
      </c>
      <c r="CJ734" s="18">
        <v>3469</v>
      </c>
      <c r="CK734" s="18">
        <v>5786</v>
      </c>
      <c r="CL734" s="18">
        <v>159</v>
      </c>
      <c r="CM734" s="18">
        <v>21273</v>
      </c>
      <c r="CN734" s="18">
        <v>1917</v>
      </c>
      <c r="CO734" s="18">
        <v>3229</v>
      </c>
      <c r="CP734" s="18">
        <v>481</v>
      </c>
      <c r="CQ734" s="18">
        <v>2201</v>
      </c>
      <c r="CR734" s="18">
        <v>31531</v>
      </c>
      <c r="CS734" s="18">
        <v>3873</v>
      </c>
      <c r="CT734" s="18">
        <v>19186</v>
      </c>
      <c r="CU734" s="18">
        <v>107074</v>
      </c>
      <c r="CV734" s="18">
        <v>2056</v>
      </c>
      <c r="CW734" s="18">
        <v>12644</v>
      </c>
      <c r="CX734" s="18">
        <v>409</v>
      </c>
      <c r="CY734" s="18">
        <v>50195</v>
      </c>
      <c r="CZ734" s="18">
        <v>685</v>
      </c>
      <c r="DA734" s="18">
        <v>2666</v>
      </c>
      <c r="DB734" s="18">
        <v>20448</v>
      </c>
      <c r="DC734" s="18">
        <v>2981</v>
      </c>
      <c r="DD734" s="18">
        <v>1264</v>
      </c>
      <c r="DE734" s="18">
        <v>13978</v>
      </c>
      <c r="DF734" s="18">
        <v>26332</v>
      </c>
      <c r="DG734" s="18">
        <v>2096</v>
      </c>
      <c r="DH734" s="18">
        <v>13769</v>
      </c>
      <c r="DI734" s="18">
        <v>148481</v>
      </c>
      <c r="DJ734" s="18">
        <v>5408</v>
      </c>
      <c r="DK734" s="18">
        <v>16382</v>
      </c>
      <c r="DL734" s="18">
        <v>4710</v>
      </c>
      <c r="DM734" s="18">
        <v>25732</v>
      </c>
      <c r="DN734" s="18">
        <v>4168</v>
      </c>
      <c r="DO734" s="18">
        <v>2538</v>
      </c>
      <c r="DP734" s="18">
        <v>169278</v>
      </c>
      <c r="DQ734" s="18">
        <v>3258</v>
      </c>
      <c r="DR734" s="18">
        <v>28095</v>
      </c>
      <c r="DS734" s="18">
        <v>93533</v>
      </c>
      <c r="DT734" s="18">
        <v>38518</v>
      </c>
      <c r="DU734" s="18">
        <v>3783</v>
      </c>
      <c r="DV734" s="18">
        <v>23908</v>
      </c>
      <c r="DW734" s="18">
        <v>10479</v>
      </c>
      <c r="DX734" s="18">
        <v>6113</v>
      </c>
      <c r="DY734" s="18">
        <v>3642</v>
      </c>
      <c r="DZ734" s="18">
        <v>1104</v>
      </c>
      <c r="EA734" s="18">
        <v>22106</v>
      </c>
      <c r="EB734" s="18">
        <v>143572</v>
      </c>
      <c r="EC734" s="18">
        <v>9267</v>
      </c>
      <c r="ED734" s="18">
        <v>25604</v>
      </c>
      <c r="EE734" s="18">
        <v>38329</v>
      </c>
      <c r="EF734" s="18">
        <v>12407</v>
      </c>
      <c r="EG734" s="18">
        <v>4822</v>
      </c>
      <c r="EH734" s="18">
        <v>4918</v>
      </c>
      <c r="EI734" s="18">
        <v>5982</v>
      </c>
      <c r="EJ734" s="18">
        <v>9100</v>
      </c>
      <c r="EK734" s="18">
        <v>165</v>
      </c>
      <c r="EL734" s="18">
        <v>284120</v>
      </c>
      <c r="EM734" s="18">
        <v>5338</v>
      </c>
      <c r="EN734" s="18">
        <v>2003</v>
      </c>
      <c r="EO734" s="18">
        <v>9148</v>
      </c>
      <c r="EP734" s="18">
        <v>1300</v>
      </c>
      <c r="EQ734" s="18">
        <v>86</v>
      </c>
      <c r="ER734" s="18">
        <v>19401</v>
      </c>
      <c r="ES734" s="18">
        <v>9886</v>
      </c>
      <c r="ET734" s="18">
        <v>6042</v>
      </c>
      <c r="EU734" s="18">
        <v>64757</v>
      </c>
      <c r="EV734" s="18">
        <v>7076</v>
      </c>
      <c r="EW734" s="18">
        <v>4774</v>
      </c>
      <c r="EX734" s="18">
        <v>1233</v>
      </c>
      <c r="EY734" s="18">
        <v>10218</v>
      </c>
      <c r="EZ734" s="18">
        <v>74060</v>
      </c>
      <c r="FA734" s="18">
        <v>22700</v>
      </c>
      <c r="FB734" s="18">
        <v>41461</v>
      </c>
      <c r="FC734" s="18">
        <v>30283</v>
      </c>
      <c r="FD734" s="18">
        <v>46407</v>
      </c>
      <c r="FE734" s="18">
        <v>3305</v>
      </c>
      <c r="FF734" s="18">
        <v>301846</v>
      </c>
      <c r="FG734" s="18">
        <v>27079</v>
      </c>
      <c r="FH734" s="18">
        <v>26525</v>
      </c>
      <c r="FI734" s="18">
        <v>86550</v>
      </c>
      <c r="FJ734" s="18">
        <v>22527</v>
      </c>
      <c r="FK734" s="18">
        <v>23028</v>
      </c>
      <c r="FL734" s="18">
        <v>49337</v>
      </c>
      <c r="FM734" s="18">
        <v>12591</v>
      </c>
      <c r="FN734" s="18">
        <v>11443</v>
      </c>
    </row>
    <row r="735" spans="1:170">
      <c r="A735" s="18">
        <v>2008</v>
      </c>
      <c r="B735" s="18">
        <v>27706</v>
      </c>
      <c r="C735" s="18">
        <v>14084</v>
      </c>
      <c r="D735" s="18">
        <v>2990</v>
      </c>
      <c r="E735" s="18">
        <v>6956</v>
      </c>
      <c r="F735" s="18">
        <v>40532</v>
      </c>
      <c r="G735" s="18">
        <v>2943</v>
      </c>
      <c r="H735" s="18">
        <v>21208</v>
      </c>
      <c r="I735" s="18">
        <v>8370</v>
      </c>
      <c r="J735" s="18">
        <v>8750</v>
      </c>
      <c r="K735" s="18">
        <v>8553</v>
      </c>
      <c r="L735" s="18">
        <v>10712</v>
      </c>
      <c r="M735" s="18">
        <v>8533</v>
      </c>
      <c r="N735" s="18">
        <v>15265</v>
      </c>
      <c r="O735" s="18">
        <v>150613</v>
      </c>
      <c r="P735" s="18">
        <v>7465</v>
      </c>
      <c r="Q735" s="18">
        <v>1126</v>
      </c>
      <c r="R735" s="18">
        <v>3987</v>
      </c>
      <c r="S735" s="18">
        <v>9713</v>
      </c>
      <c r="T735" s="18">
        <v>9601</v>
      </c>
      <c r="U735" s="18">
        <v>194394</v>
      </c>
      <c r="V735" s="18">
        <v>283</v>
      </c>
      <c r="W735" s="18">
        <v>1911</v>
      </c>
      <c r="X735" s="18">
        <v>4641</v>
      </c>
      <c r="Y735" s="18">
        <v>33390</v>
      </c>
      <c r="Z735" s="18">
        <v>7786</v>
      </c>
      <c r="AA735" s="18">
        <v>16702</v>
      </c>
      <c r="AB735" s="18">
        <v>1318559</v>
      </c>
      <c r="AC735" s="18">
        <v>20180</v>
      </c>
      <c r="AD735" s="18">
        <v>19543</v>
      </c>
      <c r="AE735" s="18">
        <v>66012</v>
      </c>
      <c r="AF735" s="18">
        <v>3910</v>
      </c>
      <c r="AG735" s="18">
        <v>42930</v>
      </c>
      <c r="AH735" s="18">
        <v>674</v>
      </c>
      <c r="AI735" s="18">
        <v>494</v>
      </c>
      <c r="AJ735" s="18">
        <v>4399</v>
      </c>
      <c r="AK735" s="18">
        <v>15676</v>
      </c>
      <c r="AL735" s="18">
        <v>11258</v>
      </c>
      <c r="AM735" s="18">
        <v>924</v>
      </c>
      <c r="AN735" s="18">
        <v>10361</v>
      </c>
      <c r="AO735" s="18">
        <v>82056</v>
      </c>
      <c r="AP735" s="18">
        <v>709</v>
      </c>
      <c r="AQ735" s="18">
        <v>73</v>
      </c>
      <c r="AR735" s="18">
        <v>5494</v>
      </c>
      <c r="AS735" s="18">
        <v>9557</v>
      </c>
      <c r="AT735" s="18">
        <v>34480</v>
      </c>
      <c r="AU735" s="18">
        <v>14354</v>
      </c>
      <c r="AV735" s="18">
        <v>79677</v>
      </c>
      <c r="AW735" s="18">
        <v>46526</v>
      </c>
      <c r="AX735" s="18">
        <v>1307</v>
      </c>
      <c r="AY735" s="18">
        <v>87928</v>
      </c>
      <c r="AZ735" s="18">
        <v>5313</v>
      </c>
      <c r="BA735" s="18">
        <v>64239</v>
      </c>
      <c r="BB735" s="18">
        <v>1486</v>
      </c>
      <c r="BC735" s="18">
        <v>62072</v>
      </c>
      <c r="BD735" s="18">
        <v>4819</v>
      </c>
      <c r="BE735" s="18">
        <v>22359</v>
      </c>
      <c r="BF735" s="18">
        <v>9807</v>
      </c>
      <c r="BG735" s="18">
        <v>1671</v>
      </c>
      <c r="BH735" s="18">
        <v>1503</v>
      </c>
      <c r="BI735" s="18">
        <v>616</v>
      </c>
      <c r="BJ735" s="18">
        <v>11005</v>
      </c>
      <c r="BK735" s="18">
        <v>13003</v>
      </c>
      <c r="BL735" s="18">
        <v>6838</v>
      </c>
      <c r="BM735" s="18">
        <v>7676</v>
      </c>
      <c r="BN735" s="18">
        <v>4434</v>
      </c>
      <c r="BO735" s="18">
        <v>9508</v>
      </c>
      <c r="BP735" s="18">
        <v>10036</v>
      </c>
      <c r="BQ735" s="18">
        <v>234957</v>
      </c>
      <c r="BR735" s="18">
        <v>1141711</v>
      </c>
      <c r="BS735" s="18">
        <v>4482</v>
      </c>
      <c r="BT735" s="18">
        <v>73176</v>
      </c>
      <c r="BU735" s="18">
        <v>30258</v>
      </c>
      <c r="BV735" s="18">
        <v>317</v>
      </c>
      <c r="BW735" s="18">
        <v>7132</v>
      </c>
      <c r="BX735" s="18">
        <v>58851</v>
      </c>
      <c r="BY735" s="18">
        <v>2805</v>
      </c>
      <c r="BZ735" s="18">
        <v>5838</v>
      </c>
      <c r="CA735" s="18">
        <v>127795</v>
      </c>
      <c r="CB735" s="18">
        <v>16276</v>
      </c>
      <c r="CC735" s="18">
        <v>38530</v>
      </c>
      <c r="CD735" s="18">
        <v>5180</v>
      </c>
      <c r="CE735" s="18">
        <v>13923</v>
      </c>
      <c r="CF735" s="18">
        <v>49055</v>
      </c>
      <c r="CG735" s="18">
        <v>2815</v>
      </c>
      <c r="CH735" s="18">
        <v>6145</v>
      </c>
      <c r="CI735" s="18">
        <v>4424</v>
      </c>
      <c r="CJ735" s="18">
        <v>3603</v>
      </c>
      <c r="CK735" s="18">
        <v>5894</v>
      </c>
      <c r="CL735" s="18">
        <v>160</v>
      </c>
      <c r="CM735" s="18">
        <v>21441</v>
      </c>
      <c r="CN735" s="18">
        <v>1915</v>
      </c>
      <c r="CO735" s="18">
        <v>3196</v>
      </c>
      <c r="CP735" s="18">
        <v>490</v>
      </c>
      <c r="CQ735" s="18">
        <v>2178</v>
      </c>
      <c r="CR735" s="18">
        <v>31888</v>
      </c>
      <c r="CS735" s="18">
        <v>3829</v>
      </c>
      <c r="CT735" s="18">
        <v>19729</v>
      </c>
      <c r="CU735" s="18">
        <v>108549</v>
      </c>
      <c r="CV735" s="18">
        <v>2061</v>
      </c>
      <c r="CW735" s="18">
        <v>12958</v>
      </c>
      <c r="CX735" s="18">
        <v>412</v>
      </c>
      <c r="CY735" s="18">
        <v>50653</v>
      </c>
      <c r="CZ735" s="18">
        <v>678</v>
      </c>
      <c r="DA735" s="18">
        <v>2702</v>
      </c>
      <c r="DB735" s="18">
        <v>20907</v>
      </c>
      <c r="DC735" s="18">
        <v>3055</v>
      </c>
      <c r="DD735" s="18">
        <v>1274</v>
      </c>
      <c r="DE735" s="18">
        <v>14452</v>
      </c>
      <c r="DF735" s="18">
        <v>26784</v>
      </c>
      <c r="DG735" s="18">
        <v>2124</v>
      </c>
      <c r="DH735" s="18">
        <v>14268</v>
      </c>
      <c r="DI735" s="18">
        <v>152302</v>
      </c>
      <c r="DJ735" s="18">
        <v>5476</v>
      </c>
      <c r="DK735" s="18">
        <v>16446</v>
      </c>
      <c r="DL735" s="18">
        <v>4769</v>
      </c>
      <c r="DM735" s="18">
        <v>25998</v>
      </c>
      <c r="DN735" s="18">
        <v>4202</v>
      </c>
      <c r="DO735" s="18">
        <v>2595</v>
      </c>
      <c r="DP735" s="18">
        <v>172156</v>
      </c>
      <c r="DQ735" s="18">
        <v>3310</v>
      </c>
      <c r="DR735" s="18">
        <v>28394</v>
      </c>
      <c r="DS735" s="18">
        <v>95302</v>
      </c>
      <c r="DT735" s="18">
        <v>38523</v>
      </c>
      <c r="DU735" s="18">
        <v>3761</v>
      </c>
      <c r="DV735" s="18">
        <v>24051</v>
      </c>
      <c r="DW735" s="18">
        <v>10494</v>
      </c>
      <c r="DX735" s="18">
        <v>6203</v>
      </c>
      <c r="DY735" s="18">
        <v>3727</v>
      </c>
      <c r="DZ735" s="18">
        <v>1300</v>
      </c>
      <c r="EA735" s="18">
        <v>22061</v>
      </c>
      <c r="EB735" s="18">
        <v>143515</v>
      </c>
      <c r="EC735" s="18">
        <v>9502</v>
      </c>
      <c r="ED735" s="18">
        <v>26251</v>
      </c>
      <c r="EE735" s="18">
        <v>39122</v>
      </c>
      <c r="EF735" s="18">
        <v>12738</v>
      </c>
      <c r="EG735" s="18">
        <v>4931</v>
      </c>
      <c r="EH735" s="18">
        <v>5023</v>
      </c>
      <c r="EI735" s="18">
        <v>6006</v>
      </c>
      <c r="EJ735" s="18">
        <v>9063</v>
      </c>
      <c r="EK735" s="18">
        <v>168</v>
      </c>
      <c r="EL735" s="18">
        <v>283685</v>
      </c>
      <c r="EM735" s="18">
        <v>5342</v>
      </c>
      <c r="EN735" s="18">
        <v>2014</v>
      </c>
      <c r="EO735" s="18">
        <v>9220</v>
      </c>
      <c r="EP735" s="18">
        <v>1319</v>
      </c>
      <c r="EQ735" s="18">
        <v>87</v>
      </c>
      <c r="ER735" s="18">
        <v>20072</v>
      </c>
      <c r="ES735" s="18">
        <v>10111</v>
      </c>
      <c r="ET735" s="18">
        <v>6220</v>
      </c>
      <c r="EU735" s="18">
        <v>65080</v>
      </c>
      <c r="EV735" s="18">
        <v>7211</v>
      </c>
      <c r="EW735" s="18">
        <v>4829</v>
      </c>
      <c r="EX735" s="18">
        <v>1231</v>
      </c>
      <c r="EY735" s="18">
        <v>10321</v>
      </c>
      <c r="EZ735" s="18">
        <v>75003</v>
      </c>
      <c r="FA735" s="18">
        <v>22778</v>
      </c>
      <c r="FB735" s="18">
        <v>42660</v>
      </c>
      <c r="FC735" s="18">
        <v>31220</v>
      </c>
      <c r="FD735" s="18">
        <v>46156</v>
      </c>
      <c r="FE735" s="18">
        <v>3313</v>
      </c>
      <c r="FF735" s="18">
        <v>304714</v>
      </c>
      <c r="FG735" s="18">
        <v>27345</v>
      </c>
      <c r="FH735" s="18">
        <v>26934</v>
      </c>
      <c r="FI735" s="18">
        <v>87590</v>
      </c>
      <c r="FJ735" s="18">
        <v>23172</v>
      </c>
      <c r="FK735" s="18">
        <v>23038</v>
      </c>
      <c r="FL735" s="18">
        <v>49990</v>
      </c>
      <c r="FM735" s="18">
        <v>12945</v>
      </c>
      <c r="FN735" s="18">
        <v>11350</v>
      </c>
    </row>
    <row r="736" spans="1:170">
      <c r="A736" s="18">
        <v>2009</v>
      </c>
      <c r="B736" s="18">
        <v>28484</v>
      </c>
      <c r="C736" s="18">
        <v>14489</v>
      </c>
      <c r="D736" s="18">
        <v>2988</v>
      </c>
      <c r="E736" s="18">
        <v>7768</v>
      </c>
      <c r="F736" s="18">
        <v>40944</v>
      </c>
      <c r="G736" s="18">
        <v>2941</v>
      </c>
      <c r="H736" s="18">
        <v>21593</v>
      </c>
      <c r="I736" s="18">
        <v>8392</v>
      </c>
      <c r="J736" s="18">
        <v>8842</v>
      </c>
      <c r="K736" s="18">
        <v>8831</v>
      </c>
      <c r="L736" s="18">
        <v>10799</v>
      </c>
      <c r="M736" s="18">
        <v>8792</v>
      </c>
      <c r="N736" s="18">
        <v>15746</v>
      </c>
      <c r="O736" s="18">
        <v>152247</v>
      </c>
      <c r="P736" s="18">
        <v>7428</v>
      </c>
      <c r="Q736" s="18">
        <v>1208</v>
      </c>
      <c r="R736" s="18">
        <v>3985</v>
      </c>
      <c r="S736" s="18">
        <v>9697</v>
      </c>
      <c r="T736" s="18">
        <v>9775</v>
      </c>
      <c r="U736" s="18">
        <v>196305</v>
      </c>
      <c r="V736" s="18">
        <v>285</v>
      </c>
      <c r="W736" s="18">
        <v>1944</v>
      </c>
      <c r="X736" s="18">
        <v>4742</v>
      </c>
      <c r="Y736" s="18">
        <v>33774</v>
      </c>
      <c r="Z736" s="18">
        <v>7883</v>
      </c>
      <c r="AA736" s="18">
        <v>16892</v>
      </c>
      <c r="AB736" s="18">
        <v>1324993</v>
      </c>
      <c r="AC736" s="18">
        <v>20617</v>
      </c>
      <c r="AD736" s="18">
        <v>20096</v>
      </c>
      <c r="AE736" s="18">
        <v>67836</v>
      </c>
      <c r="AF736" s="18">
        <v>4063</v>
      </c>
      <c r="AG736" s="18">
        <v>43440</v>
      </c>
      <c r="AH736" s="18">
        <v>690</v>
      </c>
      <c r="AI736" s="18">
        <v>501</v>
      </c>
      <c r="AJ736" s="18">
        <v>4461</v>
      </c>
      <c r="AK736" s="18">
        <v>15769</v>
      </c>
      <c r="AL736" s="18">
        <v>11260</v>
      </c>
      <c r="AM736" s="18">
        <v>949</v>
      </c>
      <c r="AN736" s="18">
        <v>10420</v>
      </c>
      <c r="AO736" s="18">
        <v>81848</v>
      </c>
      <c r="AP736" s="18">
        <v>725</v>
      </c>
      <c r="AQ736" s="18">
        <v>73</v>
      </c>
      <c r="AR736" s="18">
        <v>5523</v>
      </c>
      <c r="AS736" s="18">
        <v>9690</v>
      </c>
      <c r="AT736" s="18">
        <v>35126</v>
      </c>
      <c r="AU736" s="18">
        <v>14573</v>
      </c>
      <c r="AV736" s="18">
        <v>81528</v>
      </c>
      <c r="AW736" s="18">
        <v>46940</v>
      </c>
      <c r="AX736" s="18">
        <v>1304</v>
      </c>
      <c r="AY736" s="18">
        <v>90543</v>
      </c>
      <c r="AZ736" s="18">
        <v>5339</v>
      </c>
      <c r="BA736" s="18">
        <v>64565</v>
      </c>
      <c r="BB736" s="18">
        <v>1515</v>
      </c>
      <c r="BC736" s="18">
        <v>62544</v>
      </c>
      <c r="BD736" s="18">
        <v>4851</v>
      </c>
      <c r="BE736" s="18">
        <v>22852</v>
      </c>
      <c r="BF736" s="18">
        <v>10058</v>
      </c>
      <c r="BG736" s="18">
        <v>1713</v>
      </c>
      <c r="BH736" s="18">
        <v>1534</v>
      </c>
      <c r="BI736" s="18">
        <v>633</v>
      </c>
      <c r="BJ736" s="18">
        <v>11034</v>
      </c>
      <c r="BK736" s="18">
        <v>13277</v>
      </c>
      <c r="BL736" s="18">
        <v>6869</v>
      </c>
      <c r="BM736" s="18">
        <v>7834</v>
      </c>
      <c r="BN736" s="18">
        <v>4429</v>
      </c>
      <c r="BO736" s="18">
        <v>9652</v>
      </c>
      <c r="BP736" s="18">
        <v>10021</v>
      </c>
      <c r="BQ736" s="18">
        <v>237698</v>
      </c>
      <c r="BR736" s="18">
        <v>1158059</v>
      </c>
      <c r="BS736" s="18">
        <v>4528</v>
      </c>
      <c r="BT736" s="18">
        <v>74023</v>
      </c>
      <c r="BU736" s="18">
        <v>31096</v>
      </c>
      <c r="BV736" s="18">
        <v>318</v>
      </c>
      <c r="BW736" s="18">
        <v>7262</v>
      </c>
      <c r="BX736" s="18">
        <v>59120</v>
      </c>
      <c r="BY736" s="18">
        <v>2827</v>
      </c>
      <c r="BZ736" s="18">
        <v>6087</v>
      </c>
      <c r="CA736" s="18">
        <v>127654</v>
      </c>
      <c r="CB736" s="18">
        <v>16484</v>
      </c>
      <c r="CC736" s="18">
        <v>39697</v>
      </c>
      <c r="CD736" s="18">
        <v>5238</v>
      </c>
      <c r="CE736" s="18">
        <v>14171</v>
      </c>
      <c r="CF736" s="18">
        <v>49308</v>
      </c>
      <c r="CG736" s="18">
        <v>2998</v>
      </c>
      <c r="CH736" s="18">
        <v>6257</v>
      </c>
      <c r="CI736" s="18">
        <v>4475</v>
      </c>
      <c r="CJ736" s="18">
        <v>3708</v>
      </c>
      <c r="CK736" s="18">
        <v>6002</v>
      </c>
      <c r="CL736" s="18">
        <v>160</v>
      </c>
      <c r="CM736" s="18">
        <v>21608</v>
      </c>
      <c r="CN736" s="18">
        <v>1916</v>
      </c>
      <c r="CO736" s="18">
        <v>3160</v>
      </c>
      <c r="CP736" s="18">
        <v>499</v>
      </c>
      <c r="CQ736" s="18">
        <v>2142</v>
      </c>
      <c r="CR736" s="18">
        <v>32243</v>
      </c>
      <c r="CS736" s="18">
        <v>3788</v>
      </c>
      <c r="CT736" s="18">
        <v>20282</v>
      </c>
      <c r="CU736" s="18">
        <v>110064</v>
      </c>
      <c r="CV736" s="18">
        <v>2067</v>
      </c>
      <c r="CW736" s="18">
        <v>13290</v>
      </c>
      <c r="CX736" s="18">
        <v>415</v>
      </c>
      <c r="CY736" s="18">
        <v>51233</v>
      </c>
      <c r="CZ736" s="18">
        <v>672</v>
      </c>
      <c r="DA736" s="18">
        <v>2741</v>
      </c>
      <c r="DB736" s="18">
        <v>21377</v>
      </c>
      <c r="DC736" s="18">
        <v>3129</v>
      </c>
      <c r="DD736" s="18">
        <v>1284</v>
      </c>
      <c r="DE736" s="18">
        <v>14950</v>
      </c>
      <c r="DF736" s="18">
        <v>27235</v>
      </c>
      <c r="DG736" s="18">
        <v>2153</v>
      </c>
      <c r="DH736" s="18">
        <v>14779</v>
      </c>
      <c r="DI736" s="18">
        <v>156212</v>
      </c>
      <c r="DJ736" s="18">
        <v>5541</v>
      </c>
      <c r="DK736" s="18">
        <v>16530</v>
      </c>
      <c r="DL736" s="18">
        <v>4829</v>
      </c>
      <c r="DM736" s="18">
        <v>26298</v>
      </c>
      <c r="DN736" s="18">
        <v>4253</v>
      </c>
      <c r="DO736" s="18">
        <v>2702</v>
      </c>
      <c r="DP736" s="18">
        <v>175028</v>
      </c>
      <c r="DQ736" s="18">
        <v>3360</v>
      </c>
      <c r="DR736" s="18">
        <v>28694</v>
      </c>
      <c r="DS736" s="18">
        <v>96959</v>
      </c>
      <c r="DT736" s="18">
        <v>38555</v>
      </c>
      <c r="DU736" s="18">
        <v>3741</v>
      </c>
      <c r="DV736" s="18">
        <v>24191</v>
      </c>
      <c r="DW736" s="18">
        <v>10504</v>
      </c>
      <c r="DX736" s="18">
        <v>6291</v>
      </c>
      <c r="DY736" s="18">
        <v>3817</v>
      </c>
      <c r="DZ736" s="18">
        <v>1490</v>
      </c>
      <c r="EA736" s="18">
        <v>22012</v>
      </c>
      <c r="EB736" s="18">
        <v>143519</v>
      </c>
      <c r="EC736" s="18">
        <v>9706</v>
      </c>
      <c r="ED736" s="18">
        <v>26906</v>
      </c>
      <c r="EE736" s="18">
        <v>39977</v>
      </c>
      <c r="EF736" s="18">
        <v>13075</v>
      </c>
      <c r="EG736" s="18">
        <v>5036</v>
      </c>
      <c r="EH736" s="18">
        <v>5132</v>
      </c>
      <c r="EI736" s="18">
        <v>6031</v>
      </c>
      <c r="EJ736" s="18">
        <v>9024</v>
      </c>
      <c r="EK736" s="18">
        <v>172</v>
      </c>
      <c r="EL736" s="18">
        <v>287756</v>
      </c>
      <c r="EM736" s="18">
        <v>5349</v>
      </c>
      <c r="EN736" s="18">
        <v>2033</v>
      </c>
      <c r="EO736" s="18">
        <v>9299</v>
      </c>
      <c r="EP736" s="18">
        <v>1337</v>
      </c>
      <c r="EQ736" s="18">
        <v>87</v>
      </c>
      <c r="ER736" s="18">
        <v>20541</v>
      </c>
      <c r="ES736" s="18">
        <v>10329</v>
      </c>
      <c r="ET736" s="18">
        <v>6405</v>
      </c>
      <c r="EU736" s="18">
        <v>65376</v>
      </c>
      <c r="EV736" s="18">
        <v>7349</v>
      </c>
      <c r="EW736" s="18">
        <v>4884</v>
      </c>
      <c r="EX736" s="18">
        <v>1230</v>
      </c>
      <c r="EY736" s="18">
        <v>10426</v>
      </c>
      <c r="EZ736" s="18">
        <v>76046</v>
      </c>
      <c r="FA736" s="18">
        <v>22860</v>
      </c>
      <c r="FB736" s="18">
        <v>43806</v>
      </c>
      <c r="FC736" s="18">
        <v>32193</v>
      </c>
      <c r="FD736" s="18">
        <v>45951</v>
      </c>
      <c r="FE736" s="18">
        <v>3320</v>
      </c>
      <c r="FF736" s="18">
        <v>307397</v>
      </c>
      <c r="FG736" s="18">
        <v>27606</v>
      </c>
      <c r="FH736" s="18">
        <v>27340</v>
      </c>
      <c r="FI736" s="18">
        <v>88609</v>
      </c>
      <c r="FJ736" s="18">
        <v>23827</v>
      </c>
      <c r="FK736" s="18">
        <v>22209</v>
      </c>
      <c r="FL736" s="18">
        <v>50645</v>
      </c>
      <c r="FM736" s="18">
        <v>13302</v>
      </c>
      <c r="FN736" s="18">
        <v>11393</v>
      </c>
    </row>
    <row r="737" spans="1:170">
      <c r="A737" s="18">
        <v>2010</v>
      </c>
      <c r="B737" s="18">
        <v>29121</v>
      </c>
      <c r="C737" s="18">
        <v>14907</v>
      </c>
      <c r="D737" s="18">
        <v>2992</v>
      </c>
      <c r="E737" s="18">
        <v>8397</v>
      </c>
      <c r="F737" s="18">
        <v>41359</v>
      </c>
      <c r="G737" s="18">
        <v>2939</v>
      </c>
      <c r="H737" s="18">
        <v>21896</v>
      </c>
      <c r="I737" s="18">
        <v>8413</v>
      </c>
      <c r="J737" s="18">
        <v>8933</v>
      </c>
      <c r="K737" s="18">
        <v>9121</v>
      </c>
      <c r="L737" s="18">
        <v>10887</v>
      </c>
      <c r="M737" s="18">
        <v>9056</v>
      </c>
      <c r="N737" s="18">
        <v>16242</v>
      </c>
      <c r="O737" s="18">
        <v>153992</v>
      </c>
      <c r="P737" s="18">
        <v>7391</v>
      </c>
      <c r="Q737" s="18">
        <v>1273</v>
      </c>
      <c r="R737" s="18">
        <v>3983</v>
      </c>
      <c r="S737" s="18">
        <v>9681</v>
      </c>
      <c r="T737" s="18">
        <v>9947</v>
      </c>
      <c r="U737" s="18">
        <v>198142</v>
      </c>
      <c r="V737" s="18">
        <v>286</v>
      </c>
      <c r="W737" s="18">
        <v>1978</v>
      </c>
      <c r="X737" s="18">
        <v>4845</v>
      </c>
      <c r="Y737" s="18">
        <v>34154</v>
      </c>
      <c r="Z737" s="18">
        <v>7969</v>
      </c>
      <c r="AA737" s="18">
        <v>17081</v>
      </c>
      <c r="AB737" s="18">
        <v>1331358</v>
      </c>
      <c r="AC737" s="18">
        <v>21059</v>
      </c>
      <c r="AD737" s="18">
        <v>20651</v>
      </c>
      <c r="AE737" s="18">
        <v>69666</v>
      </c>
      <c r="AF737" s="18">
        <v>4238</v>
      </c>
      <c r="AG737" s="18">
        <v>43952</v>
      </c>
      <c r="AH737" s="18">
        <v>706</v>
      </c>
      <c r="AI737" s="18">
        <v>509</v>
      </c>
      <c r="AJ737" s="18">
        <v>4522</v>
      </c>
      <c r="AK737" s="18">
        <v>15804</v>
      </c>
      <c r="AL737" s="18">
        <v>11262</v>
      </c>
      <c r="AM737" s="18">
        <v>975</v>
      </c>
      <c r="AN737" s="18">
        <v>10450</v>
      </c>
      <c r="AO737" s="18">
        <v>81655</v>
      </c>
      <c r="AP737" s="18">
        <v>741</v>
      </c>
      <c r="AQ737" s="18">
        <v>73</v>
      </c>
      <c r="AR737" s="18">
        <v>5548</v>
      </c>
      <c r="AS737" s="18">
        <v>9823</v>
      </c>
      <c r="AT737" s="18">
        <v>35805</v>
      </c>
      <c r="AU737" s="18">
        <v>14791</v>
      </c>
      <c r="AV737" s="18">
        <v>83503</v>
      </c>
      <c r="AW737" s="18">
        <v>47156</v>
      </c>
      <c r="AX737" s="18">
        <v>1301</v>
      </c>
      <c r="AY737" s="18">
        <v>93246</v>
      </c>
      <c r="AZ737" s="18">
        <v>5363</v>
      </c>
      <c r="BA737" s="18">
        <v>64880</v>
      </c>
      <c r="BB737" s="18">
        <v>1545</v>
      </c>
      <c r="BC737" s="18">
        <v>63036</v>
      </c>
      <c r="BD737" s="18">
        <v>4898</v>
      </c>
      <c r="BE737" s="18">
        <v>23367</v>
      </c>
      <c r="BF737" s="18">
        <v>10324</v>
      </c>
      <c r="BG737" s="18">
        <v>1755</v>
      </c>
      <c r="BH737" s="18">
        <v>1565</v>
      </c>
      <c r="BI737" s="18">
        <v>651</v>
      </c>
      <c r="BJ737" s="18">
        <v>11048</v>
      </c>
      <c r="BK737" s="18">
        <v>13551</v>
      </c>
      <c r="BL737" s="18">
        <v>6924</v>
      </c>
      <c r="BM737" s="18">
        <v>7989</v>
      </c>
      <c r="BN737" s="18">
        <v>4417</v>
      </c>
      <c r="BO737" s="18">
        <v>9553</v>
      </c>
      <c r="BP737" s="18">
        <v>9998</v>
      </c>
      <c r="BQ737" s="18">
        <v>240372</v>
      </c>
      <c r="BR737" s="18">
        <v>1174285</v>
      </c>
      <c r="BS737" s="18">
        <v>4553</v>
      </c>
      <c r="BT737" s="18">
        <v>74914</v>
      </c>
      <c r="BU737" s="18">
        <v>32027</v>
      </c>
      <c r="BV737" s="18">
        <v>318</v>
      </c>
      <c r="BW737" s="18">
        <v>7399</v>
      </c>
      <c r="BX737" s="18">
        <v>59302</v>
      </c>
      <c r="BY737" s="18">
        <v>2848</v>
      </c>
      <c r="BZ737" s="18">
        <v>6331</v>
      </c>
      <c r="CA737" s="18">
        <v>127529</v>
      </c>
      <c r="CB737" s="18">
        <v>16701</v>
      </c>
      <c r="CC737" s="18">
        <v>40832</v>
      </c>
      <c r="CD737" s="18">
        <v>5289</v>
      </c>
      <c r="CE737" s="18">
        <v>14418</v>
      </c>
      <c r="CF737" s="18">
        <v>49554</v>
      </c>
      <c r="CG737" s="18">
        <v>3183</v>
      </c>
      <c r="CH737" s="18">
        <v>6368</v>
      </c>
      <c r="CI737" s="18">
        <v>4492</v>
      </c>
      <c r="CJ737" s="18">
        <v>3817</v>
      </c>
      <c r="CK737" s="18">
        <v>6110</v>
      </c>
      <c r="CL737" s="18">
        <v>161</v>
      </c>
      <c r="CM737" s="18">
        <v>21778</v>
      </c>
      <c r="CN737" s="18">
        <v>1920</v>
      </c>
      <c r="CO737" s="18">
        <v>3095</v>
      </c>
      <c r="CP737" s="18">
        <v>508</v>
      </c>
      <c r="CQ737" s="18">
        <v>2098</v>
      </c>
      <c r="CR737" s="18">
        <v>32596</v>
      </c>
      <c r="CS737" s="18">
        <v>3749</v>
      </c>
      <c r="CT737" s="18">
        <v>20847</v>
      </c>
      <c r="CU737" s="18">
        <v>111433</v>
      </c>
      <c r="CV737" s="18">
        <v>2072</v>
      </c>
      <c r="CW737" s="18">
        <v>13642</v>
      </c>
      <c r="CX737" s="18">
        <v>417</v>
      </c>
      <c r="CY737" s="18">
        <v>51803</v>
      </c>
      <c r="CZ737" s="18">
        <v>667</v>
      </c>
      <c r="DA737" s="18">
        <v>2783</v>
      </c>
      <c r="DB737" s="18">
        <v>21861</v>
      </c>
      <c r="DC737" s="18">
        <v>3205</v>
      </c>
      <c r="DD737" s="18">
        <v>1294</v>
      </c>
      <c r="DE737" s="18">
        <v>15469</v>
      </c>
      <c r="DF737" s="18">
        <v>27682</v>
      </c>
      <c r="DG737" s="18">
        <v>2183</v>
      </c>
      <c r="DH737" s="18">
        <v>15302</v>
      </c>
      <c r="DI737" s="18">
        <v>160208</v>
      </c>
      <c r="DJ737" s="18">
        <v>5604</v>
      </c>
      <c r="DK737" s="18">
        <v>16615</v>
      </c>
      <c r="DL737" s="18">
        <v>4890</v>
      </c>
      <c r="DM737" s="18">
        <v>26664</v>
      </c>
      <c r="DN737" s="18">
        <v>4294</v>
      </c>
      <c r="DO737" s="18">
        <v>2880</v>
      </c>
      <c r="DP737" s="18">
        <v>177872</v>
      </c>
      <c r="DQ737" s="18">
        <v>3411</v>
      </c>
      <c r="DR737" s="18">
        <v>28995</v>
      </c>
      <c r="DS737" s="18">
        <v>98601</v>
      </c>
      <c r="DT737" s="18">
        <v>38584</v>
      </c>
      <c r="DU737" s="18">
        <v>3722</v>
      </c>
      <c r="DV737" s="18">
        <v>24326</v>
      </c>
      <c r="DW737" s="18">
        <v>10509</v>
      </c>
      <c r="DX737" s="18">
        <v>6376</v>
      </c>
      <c r="DY737" s="18">
        <v>3907</v>
      </c>
      <c r="DZ737" s="18">
        <v>1653</v>
      </c>
      <c r="EA737" s="18">
        <v>21959</v>
      </c>
      <c r="EB737" s="18">
        <v>143550</v>
      </c>
      <c r="EC737" s="18">
        <v>9923</v>
      </c>
      <c r="ED737" s="18">
        <v>27574</v>
      </c>
      <c r="EE737" s="18">
        <v>40680</v>
      </c>
      <c r="EF737" s="18">
        <v>13418</v>
      </c>
      <c r="EG737" s="18">
        <v>5140</v>
      </c>
      <c r="EH737" s="18">
        <v>5246</v>
      </c>
      <c r="EI737" s="18">
        <v>6052</v>
      </c>
      <c r="EJ737" s="18">
        <v>8984</v>
      </c>
      <c r="EK737" s="18">
        <v>176</v>
      </c>
      <c r="EL737" s="18">
        <v>288294</v>
      </c>
      <c r="EM737" s="18">
        <v>5354</v>
      </c>
      <c r="EN737" s="18">
        <v>2041</v>
      </c>
      <c r="EO737" s="18">
        <v>9378</v>
      </c>
      <c r="EP737" s="18">
        <v>1354</v>
      </c>
      <c r="EQ737" s="18">
        <v>88</v>
      </c>
      <c r="ER737" s="18">
        <v>20695</v>
      </c>
      <c r="ES737" s="18">
        <v>10543</v>
      </c>
      <c r="ET737" s="18">
        <v>6587</v>
      </c>
      <c r="EU737" s="18">
        <v>65650</v>
      </c>
      <c r="EV737" s="18">
        <v>7487</v>
      </c>
      <c r="EW737" s="18">
        <v>4940</v>
      </c>
      <c r="EX737" s="18">
        <v>1229</v>
      </c>
      <c r="EY737" s="18">
        <v>10530</v>
      </c>
      <c r="EZ737" s="18">
        <v>77210</v>
      </c>
      <c r="FA737" s="18">
        <v>22902</v>
      </c>
      <c r="FB737" s="18">
        <v>45019</v>
      </c>
      <c r="FC737" s="18">
        <v>33234</v>
      </c>
      <c r="FD737" s="18">
        <v>45768</v>
      </c>
      <c r="FE737" s="18">
        <v>3328</v>
      </c>
      <c r="FF737" s="18">
        <v>309978</v>
      </c>
      <c r="FG737" s="18">
        <v>27866</v>
      </c>
      <c r="FH737" s="18">
        <v>27743</v>
      </c>
      <c r="FI737" s="18">
        <v>89604</v>
      </c>
      <c r="FJ737" s="18">
        <v>24489</v>
      </c>
      <c r="FK737" s="18">
        <v>22165</v>
      </c>
      <c r="FL737" s="18">
        <v>51087</v>
      </c>
      <c r="FM737" s="18">
        <v>13684</v>
      </c>
      <c r="FN737" s="18">
        <v>11652</v>
      </c>
    </row>
    <row r="738" spans="1:170">
      <c r="A738" s="18">
        <v>2011</v>
      </c>
      <c r="B738" s="18">
        <v>29758</v>
      </c>
      <c r="C738" s="18">
        <v>15346</v>
      </c>
      <c r="D738" s="18">
        <v>3000</v>
      </c>
      <c r="E738" s="18">
        <v>8806</v>
      </c>
      <c r="F738" s="18">
        <v>41792</v>
      </c>
      <c r="G738" s="18">
        <v>2937</v>
      </c>
      <c r="H738" s="18">
        <v>22239</v>
      </c>
      <c r="I738" s="18">
        <v>8441</v>
      </c>
      <c r="J738" s="18">
        <v>9024</v>
      </c>
      <c r="K738" s="18">
        <v>9422</v>
      </c>
      <c r="L738" s="18">
        <v>10984</v>
      </c>
      <c r="M738" s="18">
        <v>9325</v>
      </c>
      <c r="N738" s="18">
        <v>16751</v>
      </c>
      <c r="O738" s="18">
        <v>155707</v>
      </c>
      <c r="P738" s="18">
        <v>7351</v>
      </c>
      <c r="Q738" s="18">
        <v>1318</v>
      </c>
      <c r="R738" s="18">
        <v>3980</v>
      </c>
      <c r="S738" s="18">
        <v>9662</v>
      </c>
      <c r="T738" s="18">
        <v>10119</v>
      </c>
      <c r="U738" s="18">
        <v>199924</v>
      </c>
      <c r="V738" s="18">
        <v>287</v>
      </c>
      <c r="W738" s="18">
        <v>2011</v>
      </c>
      <c r="X738" s="18">
        <v>4950</v>
      </c>
      <c r="Y738" s="18">
        <v>34499</v>
      </c>
      <c r="Z738" s="18">
        <v>8055</v>
      </c>
      <c r="AA738" s="18">
        <v>17271</v>
      </c>
      <c r="AB738" s="18">
        <v>1337752</v>
      </c>
      <c r="AC738" s="18">
        <v>21504</v>
      </c>
      <c r="AD738" s="18">
        <v>21206</v>
      </c>
      <c r="AE738" s="18">
        <v>71523</v>
      </c>
      <c r="AF738" s="18">
        <v>4379</v>
      </c>
      <c r="AG738" s="18">
        <v>44469</v>
      </c>
      <c r="AH738" s="18">
        <v>722</v>
      </c>
      <c r="AI738" s="18">
        <v>516</v>
      </c>
      <c r="AJ738" s="18">
        <v>4582</v>
      </c>
      <c r="AK738" s="18">
        <v>15833</v>
      </c>
      <c r="AL738" s="18">
        <v>11264</v>
      </c>
      <c r="AM738" s="18">
        <v>1000</v>
      </c>
      <c r="AN738" s="18">
        <v>10472</v>
      </c>
      <c r="AO738" s="18">
        <v>81482</v>
      </c>
      <c r="AP738" s="18">
        <v>757</v>
      </c>
      <c r="AQ738" s="18">
        <v>73</v>
      </c>
      <c r="AR738" s="18">
        <v>5571</v>
      </c>
      <c r="AS738" s="18">
        <v>9956</v>
      </c>
      <c r="AT738" s="18">
        <v>36507</v>
      </c>
      <c r="AU738" s="18">
        <v>15007</v>
      </c>
      <c r="AV738" s="18">
        <v>85619</v>
      </c>
      <c r="AW738" s="18">
        <v>47324</v>
      </c>
      <c r="AX738" s="18">
        <v>1297</v>
      </c>
      <c r="AY738" s="18">
        <v>96005</v>
      </c>
      <c r="AZ738" s="18">
        <v>5388</v>
      </c>
      <c r="BA738" s="18">
        <v>65189</v>
      </c>
      <c r="BB738" s="18">
        <v>1577</v>
      </c>
      <c r="BC738" s="18">
        <v>63530</v>
      </c>
      <c r="BD738" s="18">
        <v>4934</v>
      </c>
      <c r="BE738" s="18">
        <v>23899</v>
      </c>
      <c r="BF738" s="18">
        <v>10601</v>
      </c>
      <c r="BG738" s="18">
        <v>1798</v>
      </c>
      <c r="BH738" s="18">
        <v>1597</v>
      </c>
      <c r="BI738" s="18">
        <v>668</v>
      </c>
      <c r="BJ738" s="18">
        <v>11032</v>
      </c>
      <c r="BK738" s="18">
        <v>13825</v>
      </c>
      <c r="BL738" s="18">
        <v>6981</v>
      </c>
      <c r="BM738" s="18">
        <v>8144</v>
      </c>
      <c r="BN738" s="18">
        <v>4404</v>
      </c>
      <c r="BO738" s="18">
        <v>9670</v>
      </c>
      <c r="BP738" s="18">
        <v>9957</v>
      </c>
      <c r="BQ738" s="18">
        <v>242981</v>
      </c>
      <c r="BR738" s="18">
        <v>1190366</v>
      </c>
      <c r="BS738" s="18">
        <v>4569</v>
      </c>
      <c r="BT738" s="18">
        <v>75853</v>
      </c>
      <c r="BU738" s="18">
        <v>33064</v>
      </c>
      <c r="BV738" s="18">
        <v>319</v>
      </c>
      <c r="BW738" s="18">
        <v>7539</v>
      </c>
      <c r="BX738" s="18">
        <v>59404</v>
      </c>
      <c r="BY738" s="18">
        <v>2869</v>
      </c>
      <c r="BZ738" s="18">
        <v>6566</v>
      </c>
      <c r="CA738" s="18">
        <v>127419</v>
      </c>
      <c r="CB738" s="18">
        <v>16916</v>
      </c>
      <c r="CC738" s="18">
        <v>41932</v>
      </c>
      <c r="CD738" s="18">
        <v>5328</v>
      </c>
      <c r="CE738" s="18">
        <v>14666</v>
      </c>
      <c r="CF738" s="18">
        <v>49937</v>
      </c>
      <c r="CG738" s="18">
        <v>3370</v>
      </c>
      <c r="CH738" s="18">
        <v>6477</v>
      </c>
      <c r="CI738" s="18">
        <v>4512</v>
      </c>
      <c r="CJ738" s="18">
        <v>3984</v>
      </c>
      <c r="CK738" s="18">
        <v>5767</v>
      </c>
      <c r="CL738" s="18">
        <v>162</v>
      </c>
      <c r="CM738" s="18">
        <v>21928</v>
      </c>
      <c r="CN738" s="18">
        <v>1925</v>
      </c>
      <c r="CO738" s="18">
        <v>3026</v>
      </c>
      <c r="CP738" s="18">
        <v>520</v>
      </c>
      <c r="CQ738" s="18">
        <v>2060</v>
      </c>
      <c r="CR738" s="18">
        <v>32947</v>
      </c>
      <c r="CS738" s="18">
        <v>3711</v>
      </c>
      <c r="CT738" s="18">
        <v>21421</v>
      </c>
      <c r="CU738" s="18">
        <v>112825</v>
      </c>
      <c r="CV738" s="18">
        <v>2077</v>
      </c>
      <c r="CW738" s="18">
        <v>14008</v>
      </c>
      <c r="CX738" s="18">
        <v>419</v>
      </c>
      <c r="CY738" s="18">
        <v>52371</v>
      </c>
      <c r="CZ738" s="18">
        <v>662</v>
      </c>
      <c r="DA738" s="18">
        <v>2827</v>
      </c>
      <c r="DB738" s="18">
        <v>22379</v>
      </c>
      <c r="DC738" s="18">
        <v>3282</v>
      </c>
      <c r="DD738" s="18">
        <v>1304</v>
      </c>
      <c r="DE738" s="18">
        <v>16006</v>
      </c>
      <c r="DF738" s="18">
        <v>28126</v>
      </c>
      <c r="DG738" s="18">
        <v>2214</v>
      </c>
      <c r="DH738" s="18">
        <v>15835</v>
      </c>
      <c r="DI738" s="18">
        <v>164287</v>
      </c>
      <c r="DJ738" s="18">
        <v>5666</v>
      </c>
      <c r="DK738" s="18">
        <v>16693</v>
      </c>
      <c r="DL738" s="18">
        <v>4954</v>
      </c>
      <c r="DM738" s="18">
        <v>27081</v>
      </c>
      <c r="DN738" s="18">
        <v>4318</v>
      </c>
      <c r="DO738" s="18">
        <v>3141</v>
      </c>
      <c r="DP738" s="18">
        <v>180705</v>
      </c>
      <c r="DQ738" s="18">
        <v>3460</v>
      </c>
      <c r="DR738" s="18">
        <v>29296</v>
      </c>
      <c r="DS738" s="18">
        <v>100233</v>
      </c>
      <c r="DT738" s="18">
        <v>38604</v>
      </c>
      <c r="DU738" s="18">
        <v>3679</v>
      </c>
      <c r="DV738" s="18">
        <v>24457</v>
      </c>
      <c r="DW738" s="18">
        <v>10494</v>
      </c>
      <c r="DX738" s="18">
        <v>6459</v>
      </c>
      <c r="DY738" s="18">
        <v>3997</v>
      </c>
      <c r="DZ738" s="18">
        <v>1784</v>
      </c>
      <c r="EA738" s="18">
        <v>21905</v>
      </c>
      <c r="EB738" s="18">
        <v>143603</v>
      </c>
      <c r="EC738" s="18">
        <v>10201</v>
      </c>
      <c r="ED738" s="18">
        <v>28259</v>
      </c>
      <c r="EE738" s="18">
        <v>41371</v>
      </c>
      <c r="EF738" s="18">
        <v>13768</v>
      </c>
      <c r="EG738" s="18">
        <v>5247</v>
      </c>
      <c r="EH738" s="18">
        <v>5364</v>
      </c>
      <c r="EI738" s="18">
        <v>6072</v>
      </c>
      <c r="EJ738" s="18">
        <v>8944</v>
      </c>
      <c r="EK738" s="18">
        <v>180</v>
      </c>
      <c r="EL738" s="18">
        <v>288854</v>
      </c>
      <c r="EM738" s="18">
        <v>5361</v>
      </c>
      <c r="EN738" s="18">
        <v>2046</v>
      </c>
      <c r="EO738" s="18">
        <v>9449</v>
      </c>
      <c r="EP738" s="18">
        <v>1370</v>
      </c>
      <c r="EQ738" s="18">
        <v>89</v>
      </c>
      <c r="ER738" s="18">
        <v>20476</v>
      </c>
      <c r="ES738" s="18">
        <v>10759</v>
      </c>
      <c r="ET738" s="18">
        <v>6772</v>
      </c>
      <c r="EU738" s="18">
        <v>65912</v>
      </c>
      <c r="EV738" s="18">
        <v>7627</v>
      </c>
      <c r="EW738" s="18">
        <v>4997</v>
      </c>
      <c r="EX738" s="18">
        <v>1227</v>
      </c>
      <c r="EY738" s="18">
        <v>10634</v>
      </c>
      <c r="EZ738" s="18">
        <v>78352</v>
      </c>
      <c r="FA738" s="18">
        <v>22964</v>
      </c>
      <c r="FB738" s="18">
        <v>46344</v>
      </c>
      <c r="FC738" s="18">
        <v>34344</v>
      </c>
      <c r="FD738" s="18">
        <v>45604</v>
      </c>
      <c r="FE738" s="18">
        <v>3335</v>
      </c>
      <c r="FF738" s="18">
        <v>312355</v>
      </c>
      <c r="FG738" s="18">
        <v>28128</v>
      </c>
      <c r="FH738" s="18">
        <v>28142</v>
      </c>
      <c r="FI738" s="18">
        <v>90583</v>
      </c>
      <c r="FJ738" s="18">
        <v>25157</v>
      </c>
      <c r="FK738" s="18">
        <v>22113</v>
      </c>
      <c r="FL738" s="18">
        <v>51418</v>
      </c>
      <c r="FM738" s="18">
        <v>14085</v>
      </c>
      <c r="FN738" s="18">
        <v>12084</v>
      </c>
    </row>
    <row r="739" spans="1:170">
      <c r="A739" s="18">
        <v>2012</v>
      </c>
      <c r="B739" s="18">
        <v>30420</v>
      </c>
      <c r="C739" s="18">
        <v>15793</v>
      </c>
      <c r="D739" s="18">
        <v>3008</v>
      </c>
      <c r="E739" s="18">
        <v>9026</v>
      </c>
      <c r="F739" s="18">
        <v>42217</v>
      </c>
      <c r="G739" s="18">
        <v>2934</v>
      </c>
      <c r="H739" s="18">
        <v>22635</v>
      </c>
      <c r="I739" s="18">
        <v>8480</v>
      </c>
      <c r="J739" s="18">
        <v>9117</v>
      </c>
      <c r="K739" s="18">
        <v>9736</v>
      </c>
      <c r="L739" s="18">
        <v>11064</v>
      </c>
      <c r="M739" s="18">
        <v>9599</v>
      </c>
      <c r="N739" s="18">
        <v>17275</v>
      </c>
      <c r="O739" s="18">
        <v>157407</v>
      </c>
      <c r="P739" s="18">
        <v>7309</v>
      </c>
      <c r="Q739" s="18">
        <v>1346</v>
      </c>
      <c r="R739" s="18">
        <v>3977</v>
      </c>
      <c r="S739" s="18">
        <v>9644</v>
      </c>
      <c r="T739" s="18">
        <v>10290</v>
      </c>
      <c r="U739" s="18">
        <v>201670</v>
      </c>
      <c r="V739" s="18">
        <v>288</v>
      </c>
      <c r="W739" s="18">
        <v>2045</v>
      </c>
      <c r="X739" s="18">
        <v>5057</v>
      </c>
      <c r="Y739" s="18">
        <v>34896</v>
      </c>
      <c r="Z739" s="18">
        <v>8141</v>
      </c>
      <c r="AA739" s="18">
        <v>17460</v>
      </c>
      <c r="AB739" s="18">
        <v>1344394</v>
      </c>
      <c r="AC739" s="18">
        <v>21952</v>
      </c>
      <c r="AD739" s="18">
        <v>21770</v>
      </c>
      <c r="AE739" s="18">
        <v>73404</v>
      </c>
      <c r="AF739" s="18">
        <v>4490</v>
      </c>
      <c r="AG739" s="18">
        <v>44988</v>
      </c>
      <c r="AH739" s="18">
        <v>737</v>
      </c>
      <c r="AI739" s="18">
        <v>524</v>
      </c>
      <c r="AJ739" s="18">
        <v>4642</v>
      </c>
      <c r="AK739" s="18">
        <v>15857</v>
      </c>
      <c r="AL739" s="18">
        <v>11262</v>
      </c>
      <c r="AM739" s="18">
        <v>1015</v>
      </c>
      <c r="AN739" s="18">
        <v>10487</v>
      </c>
      <c r="AO739" s="18">
        <v>81635</v>
      </c>
      <c r="AP739" s="18">
        <v>774</v>
      </c>
      <c r="AQ739" s="18">
        <v>73</v>
      </c>
      <c r="AR739" s="18">
        <v>5592</v>
      </c>
      <c r="AS739" s="18">
        <v>10088</v>
      </c>
      <c r="AT739" s="18">
        <v>37217</v>
      </c>
      <c r="AU739" s="18">
        <v>15224</v>
      </c>
      <c r="AV739" s="18">
        <v>87840</v>
      </c>
      <c r="AW739" s="18">
        <v>47355</v>
      </c>
      <c r="AX739" s="18">
        <v>1293</v>
      </c>
      <c r="AY739" s="18">
        <v>98831</v>
      </c>
      <c r="AZ739" s="18">
        <v>5414</v>
      </c>
      <c r="BA739" s="18">
        <v>65500</v>
      </c>
      <c r="BB739" s="18">
        <v>1608</v>
      </c>
      <c r="BC739" s="18">
        <v>63974</v>
      </c>
      <c r="BD739" s="18">
        <v>4946</v>
      </c>
      <c r="BE739" s="18">
        <v>24438</v>
      </c>
      <c r="BF739" s="18">
        <v>10885</v>
      </c>
      <c r="BG739" s="18">
        <v>1840</v>
      </c>
      <c r="BH739" s="18">
        <v>1629</v>
      </c>
      <c r="BI739" s="18">
        <v>686</v>
      </c>
      <c r="BJ739" s="18">
        <v>10972</v>
      </c>
      <c r="BK739" s="18">
        <v>14100</v>
      </c>
      <c r="BL739" s="18">
        <v>7041</v>
      </c>
      <c r="BM739" s="18">
        <v>8297</v>
      </c>
      <c r="BN739" s="18">
        <v>4390</v>
      </c>
      <c r="BO739" s="18">
        <v>9793</v>
      </c>
      <c r="BP739" s="18">
        <v>9918</v>
      </c>
      <c r="BQ739" s="18">
        <v>245529</v>
      </c>
      <c r="BR739" s="18">
        <v>1206283</v>
      </c>
      <c r="BS739" s="18">
        <v>4579</v>
      </c>
      <c r="BT739" s="18">
        <v>76834</v>
      </c>
      <c r="BU739" s="18">
        <v>34195</v>
      </c>
      <c r="BV739" s="18">
        <v>321</v>
      </c>
      <c r="BW739" s="18">
        <v>7680</v>
      </c>
      <c r="BX739" s="18">
        <v>59565</v>
      </c>
      <c r="BY739" s="18">
        <v>2890</v>
      </c>
      <c r="BZ739" s="18">
        <v>6794</v>
      </c>
      <c r="CA739" s="18">
        <v>127141</v>
      </c>
      <c r="CB739" s="18">
        <v>17128</v>
      </c>
      <c r="CC739" s="18">
        <v>43001</v>
      </c>
      <c r="CD739" s="18">
        <v>5373</v>
      </c>
      <c r="CE739" s="18">
        <v>14916</v>
      </c>
      <c r="CF739" s="18">
        <v>50200</v>
      </c>
      <c r="CG739" s="18">
        <v>3558</v>
      </c>
      <c r="CH739" s="18">
        <v>6586</v>
      </c>
      <c r="CI739" s="18">
        <v>4612</v>
      </c>
      <c r="CJ739" s="18">
        <v>4141</v>
      </c>
      <c r="CK739" s="18">
        <v>5613</v>
      </c>
      <c r="CL739" s="18">
        <v>162</v>
      </c>
      <c r="CM739" s="18">
        <v>22052</v>
      </c>
      <c r="CN739" s="18">
        <v>1930</v>
      </c>
      <c r="CO739" s="18">
        <v>2985</v>
      </c>
      <c r="CP739" s="18">
        <v>532</v>
      </c>
      <c r="CQ739" s="18">
        <v>2035</v>
      </c>
      <c r="CR739" s="18">
        <v>33299</v>
      </c>
      <c r="CS739" s="18">
        <v>3674</v>
      </c>
      <c r="CT739" s="18">
        <v>22005</v>
      </c>
      <c r="CU739" s="18">
        <v>114162</v>
      </c>
      <c r="CV739" s="18">
        <v>2082</v>
      </c>
      <c r="CW739" s="18">
        <v>14383</v>
      </c>
      <c r="CX739" s="18">
        <v>422</v>
      </c>
      <c r="CY739" s="18">
        <v>52938</v>
      </c>
      <c r="CZ739" s="18">
        <v>657</v>
      </c>
      <c r="DA739" s="18">
        <v>2870</v>
      </c>
      <c r="DB739" s="18">
        <v>22932</v>
      </c>
      <c r="DC739" s="18">
        <v>3359</v>
      </c>
      <c r="DD739" s="18">
        <v>1313</v>
      </c>
      <c r="DE739" s="18">
        <v>16557</v>
      </c>
      <c r="DF739" s="18">
        <v>28568</v>
      </c>
      <c r="DG739" s="18">
        <v>2249</v>
      </c>
      <c r="DH739" s="18">
        <v>16379</v>
      </c>
      <c r="DI739" s="18">
        <v>168448</v>
      </c>
      <c r="DJ739" s="18">
        <v>5728</v>
      </c>
      <c r="DK739" s="18">
        <v>16755</v>
      </c>
      <c r="DL739" s="18">
        <v>5019</v>
      </c>
      <c r="DM739" s="18">
        <v>27505</v>
      </c>
      <c r="DN739" s="18">
        <v>4345</v>
      </c>
      <c r="DO739" s="18">
        <v>3469</v>
      </c>
      <c r="DP739" s="18">
        <v>183549</v>
      </c>
      <c r="DQ739" s="18">
        <v>3510</v>
      </c>
      <c r="DR739" s="18">
        <v>29597</v>
      </c>
      <c r="DS739" s="18">
        <v>101833</v>
      </c>
      <c r="DT739" s="18">
        <v>38604</v>
      </c>
      <c r="DU739" s="18">
        <v>3636</v>
      </c>
      <c r="DV739" s="18">
        <v>24589</v>
      </c>
      <c r="DW739" s="18">
        <v>10451</v>
      </c>
      <c r="DX739" s="18">
        <v>6542</v>
      </c>
      <c r="DY739" s="18">
        <v>4088</v>
      </c>
      <c r="DZ739" s="18">
        <v>1887</v>
      </c>
      <c r="EA739" s="18">
        <v>21849</v>
      </c>
      <c r="EB739" s="18">
        <v>143680</v>
      </c>
      <c r="EC739" s="18">
        <v>10506</v>
      </c>
      <c r="ED739" s="18">
        <v>28954</v>
      </c>
      <c r="EE739" s="18">
        <v>42172</v>
      </c>
      <c r="EF739" s="18">
        <v>14122</v>
      </c>
      <c r="EG739" s="18">
        <v>5353</v>
      </c>
      <c r="EH739" s="18">
        <v>5486</v>
      </c>
      <c r="EI739" s="18">
        <v>6091</v>
      </c>
      <c r="EJ739" s="18">
        <v>8904</v>
      </c>
      <c r="EK739" s="18">
        <v>183</v>
      </c>
      <c r="EL739" s="18">
        <v>289517</v>
      </c>
      <c r="EM739" s="18">
        <v>5370</v>
      </c>
      <c r="EN739" s="18">
        <v>2050</v>
      </c>
      <c r="EO739" s="18">
        <v>9520</v>
      </c>
      <c r="EP739" s="18">
        <v>1387</v>
      </c>
      <c r="EQ739" s="18">
        <v>90</v>
      </c>
      <c r="ER739" s="18">
        <v>19954</v>
      </c>
      <c r="ES739" s="18">
        <v>10976</v>
      </c>
      <c r="ET739" s="18">
        <v>6961</v>
      </c>
      <c r="EU739" s="18">
        <v>66167</v>
      </c>
      <c r="EV739" s="18">
        <v>7768</v>
      </c>
      <c r="EW739" s="18">
        <v>5054</v>
      </c>
      <c r="EX739" s="18">
        <v>1226</v>
      </c>
      <c r="EY739" s="18">
        <v>10738</v>
      </c>
      <c r="EZ739" s="18">
        <v>79357</v>
      </c>
      <c r="FA739" s="18">
        <v>23054</v>
      </c>
      <c r="FB739" s="18">
        <v>47687</v>
      </c>
      <c r="FC739" s="18">
        <v>35484</v>
      </c>
      <c r="FD739" s="18">
        <v>45492</v>
      </c>
      <c r="FE739" s="18">
        <v>3343</v>
      </c>
      <c r="FF739" s="18">
        <v>314743</v>
      </c>
      <c r="FG739" s="18">
        <v>28394</v>
      </c>
      <c r="FH739" s="18">
        <v>28540</v>
      </c>
      <c r="FI739" s="18">
        <v>91553</v>
      </c>
      <c r="FJ739" s="18">
        <v>25829</v>
      </c>
      <c r="FK739" s="18">
        <v>22060</v>
      </c>
      <c r="FL739" s="18">
        <v>51877</v>
      </c>
      <c r="FM739" s="18">
        <v>14498</v>
      </c>
      <c r="FN739" s="18">
        <v>12620</v>
      </c>
    </row>
    <row r="740" spans="1:170">
      <c r="A740" s="18">
        <v>2013</v>
      </c>
      <c r="B740" s="18">
        <v>31108</v>
      </c>
      <c r="C740" s="18">
        <v>16239</v>
      </c>
      <c r="D740" s="18">
        <v>3017</v>
      </c>
      <c r="E740" s="18">
        <v>9114</v>
      </c>
      <c r="F740" s="18">
        <v>42636</v>
      </c>
      <c r="G740" s="18">
        <v>2932</v>
      </c>
      <c r="H740" s="18">
        <v>22996</v>
      </c>
      <c r="I740" s="18">
        <v>8529</v>
      </c>
      <c r="J740" s="18">
        <v>9210</v>
      </c>
      <c r="K740" s="18">
        <v>10061</v>
      </c>
      <c r="L740" s="18">
        <v>11107</v>
      </c>
      <c r="M740" s="18">
        <v>9877</v>
      </c>
      <c r="N740" s="18">
        <v>17813</v>
      </c>
      <c r="O740" s="18">
        <v>159087</v>
      </c>
      <c r="P740" s="18">
        <v>7268</v>
      </c>
      <c r="Q740" s="18">
        <v>1362</v>
      </c>
      <c r="R740" s="18">
        <v>3973</v>
      </c>
      <c r="S740" s="18">
        <v>9626</v>
      </c>
      <c r="T740" s="18">
        <v>10461</v>
      </c>
      <c r="U740" s="18">
        <v>203378</v>
      </c>
      <c r="V740" s="18">
        <v>289</v>
      </c>
      <c r="W740" s="18">
        <v>2078</v>
      </c>
      <c r="X740" s="18">
        <v>5167</v>
      </c>
      <c r="Y740" s="18">
        <v>35303</v>
      </c>
      <c r="Z740" s="18">
        <v>8235</v>
      </c>
      <c r="AA740" s="18">
        <v>17648</v>
      </c>
      <c r="AB740" s="18">
        <v>1351026</v>
      </c>
      <c r="AC740" s="18">
        <v>22401</v>
      </c>
      <c r="AD740" s="18">
        <v>22349</v>
      </c>
      <c r="AE740" s="18">
        <v>75307</v>
      </c>
      <c r="AF740" s="18">
        <v>4574</v>
      </c>
      <c r="AG740" s="18">
        <v>45508</v>
      </c>
      <c r="AH740" s="18">
        <v>752</v>
      </c>
      <c r="AI740" s="18">
        <v>531</v>
      </c>
      <c r="AJ740" s="18">
        <v>4702</v>
      </c>
      <c r="AK740" s="18">
        <v>15866</v>
      </c>
      <c r="AL740" s="18">
        <v>11250</v>
      </c>
      <c r="AM740" s="18">
        <v>1013</v>
      </c>
      <c r="AN740" s="18">
        <v>10490</v>
      </c>
      <c r="AO740" s="18">
        <v>81858</v>
      </c>
      <c r="AP740" s="18">
        <v>792</v>
      </c>
      <c r="AQ740" s="18">
        <v>73</v>
      </c>
      <c r="AR740" s="18">
        <v>5615</v>
      </c>
      <c r="AS740" s="18">
        <v>10219</v>
      </c>
      <c r="AT740" s="18">
        <v>37934</v>
      </c>
      <c r="AU740" s="18">
        <v>15439</v>
      </c>
      <c r="AV740" s="18">
        <v>90123</v>
      </c>
      <c r="AW740" s="18">
        <v>47200</v>
      </c>
      <c r="AX740" s="18">
        <v>1288</v>
      </c>
      <c r="AY740" s="18">
        <v>101736</v>
      </c>
      <c r="AZ740" s="18">
        <v>5439</v>
      </c>
      <c r="BA740" s="18">
        <v>65833</v>
      </c>
      <c r="BB740" s="18">
        <v>1640</v>
      </c>
      <c r="BC740" s="18">
        <v>64403</v>
      </c>
      <c r="BD740" s="18">
        <v>4938</v>
      </c>
      <c r="BE740" s="18">
        <v>24981</v>
      </c>
      <c r="BF740" s="18">
        <v>11176</v>
      </c>
      <c r="BG740" s="18">
        <v>1883</v>
      </c>
      <c r="BH740" s="18">
        <v>1661</v>
      </c>
      <c r="BI740" s="18">
        <v>704</v>
      </c>
      <c r="BJ740" s="18">
        <v>10893</v>
      </c>
      <c r="BK740" s="18">
        <v>14374</v>
      </c>
      <c r="BL740" s="18">
        <v>7080</v>
      </c>
      <c r="BM740" s="18">
        <v>8448</v>
      </c>
      <c r="BN740" s="18">
        <v>4375</v>
      </c>
      <c r="BO740" s="18">
        <v>9922</v>
      </c>
      <c r="BP740" s="18">
        <v>9891</v>
      </c>
      <c r="BQ740" s="18">
        <v>248013</v>
      </c>
      <c r="BR740" s="18">
        <v>1222026</v>
      </c>
      <c r="BS740" s="18">
        <v>4591</v>
      </c>
      <c r="BT740" s="18">
        <v>77839</v>
      </c>
      <c r="BU740" s="18">
        <v>35388</v>
      </c>
      <c r="BV740" s="18">
        <v>324</v>
      </c>
      <c r="BW740" s="18">
        <v>7820</v>
      </c>
      <c r="BX740" s="18">
        <v>60259</v>
      </c>
      <c r="BY740" s="18">
        <v>2911</v>
      </c>
      <c r="BZ740" s="18">
        <v>7008</v>
      </c>
      <c r="CA740" s="18">
        <v>126923</v>
      </c>
      <c r="CB740" s="18">
        <v>17338</v>
      </c>
      <c r="CC740" s="18">
        <v>44025</v>
      </c>
      <c r="CD740" s="18">
        <v>5423</v>
      </c>
      <c r="CE740" s="18">
        <v>15168</v>
      </c>
      <c r="CF740" s="18">
        <v>50429</v>
      </c>
      <c r="CG740" s="18">
        <v>3739</v>
      </c>
      <c r="CH740" s="18">
        <v>6695</v>
      </c>
      <c r="CI740" s="18">
        <v>5149</v>
      </c>
      <c r="CJ740" s="18">
        <v>4244</v>
      </c>
      <c r="CK740" s="18">
        <v>6002</v>
      </c>
      <c r="CL740" s="18">
        <v>163</v>
      </c>
      <c r="CM740" s="18">
        <v>22228</v>
      </c>
      <c r="CN740" s="18">
        <v>1936</v>
      </c>
      <c r="CO740" s="18">
        <v>2955</v>
      </c>
      <c r="CP740" s="18">
        <v>545</v>
      </c>
      <c r="CQ740" s="18">
        <v>2013</v>
      </c>
      <c r="CR740" s="18">
        <v>33649</v>
      </c>
      <c r="CS740" s="18">
        <v>3636</v>
      </c>
      <c r="CT740" s="18">
        <v>22599</v>
      </c>
      <c r="CU740" s="18">
        <v>115470</v>
      </c>
      <c r="CV740" s="18">
        <v>2087</v>
      </c>
      <c r="CW740" s="18">
        <v>14767</v>
      </c>
      <c r="CX740" s="18">
        <v>426</v>
      </c>
      <c r="CY740" s="18">
        <v>53503</v>
      </c>
      <c r="CZ740" s="18">
        <v>653</v>
      </c>
      <c r="DA740" s="18">
        <v>2912</v>
      </c>
      <c r="DB740" s="18">
        <v>23498</v>
      </c>
      <c r="DC740" s="18">
        <v>3438</v>
      </c>
      <c r="DD740" s="18">
        <v>1322</v>
      </c>
      <c r="DE740" s="18">
        <v>17123</v>
      </c>
      <c r="DF740" s="18">
        <v>29007</v>
      </c>
      <c r="DG740" s="18">
        <v>2293</v>
      </c>
      <c r="DH740" s="18">
        <v>16934</v>
      </c>
      <c r="DI740" s="18">
        <v>172688</v>
      </c>
      <c r="DJ740" s="18">
        <v>5789</v>
      </c>
      <c r="DK740" s="18">
        <v>16804</v>
      </c>
      <c r="DL740" s="18">
        <v>5080</v>
      </c>
      <c r="DM740" s="18">
        <v>27917</v>
      </c>
      <c r="DN740" s="18">
        <v>4394</v>
      </c>
      <c r="DO740" s="18">
        <v>3822</v>
      </c>
      <c r="DP740" s="18">
        <v>186393</v>
      </c>
      <c r="DQ740" s="18">
        <v>3559</v>
      </c>
      <c r="DR740" s="18">
        <v>29898</v>
      </c>
      <c r="DS740" s="18">
        <v>103496</v>
      </c>
      <c r="DT740" s="18">
        <v>38581</v>
      </c>
      <c r="DU740" s="18">
        <v>3589</v>
      </c>
      <c r="DV740" s="18">
        <v>24720</v>
      </c>
      <c r="DW740" s="18">
        <v>10394</v>
      </c>
      <c r="DX740" s="18">
        <v>6623</v>
      </c>
      <c r="DY740" s="18">
        <v>4178</v>
      </c>
      <c r="DZ740" s="18">
        <v>1967</v>
      </c>
      <c r="EA740" s="18">
        <v>21790</v>
      </c>
      <c r="EB740" s="18">
        <v>143760</v>
      </c>
      <c r="EC740" s="18">
        <v>10832</v>
      </c>
      <c r="ED740" s="18">
        <v>29646</v>
      </c>
      <c r="EE740" s="18">
        <v>42963</v>
      </c>
      <c r="EF740" s="18">
        <v>14482</v>
      </c>
      <c r="EG740" s="18">
        <v>5460</v>
      </c>
      <c r="EH740" s="18">
        <v>5613</v>
      </c>
      <c r="EI740" s="18">
        <v>6109</v>
      </c>
      <c r="EJ740" s="18">
        <v>8864</v>
      </c>
      <c r="EK740" s="18">
        <v>187</v>
      </c>
      <c r="EL740" s="18">
        <v>290191</v>
      </c>
      <c r="EM740" s="18">
        <v>5376</v>
      </c>
      <c r="EN740" s="18">
        <v>2053</v>
      </c>
      <c r="EO740" s="18">
        <v>9601</v>
      </c>
      <c r="EP740" s="18">
        <v>1403</v>
      </c>
      <c r="EQ740" s="18">
        <v>91</v>
      </c>
      <c r="ER740" s="18">
        <v>19299</v>
      </c>
      <c r="ES740" s="18">
        <v>11193</v>
      </c>
      <c r="ET740" s="18">
        <v>7154</v>
      </c>
      <c r="EU740" s="18">
        <v>66414</v>
      </c>
      <c r="EV740" s="18">
        <v>7910</v>
      </c>
      <c r="EW740" s="18">
        <v>5112</v>
      </c>
      <c r="EX740" s="18">
        <v>1225</v>
      </c>
      <c r="EY740" s="18">
        <v>10841</v>
      </c>
      <c r="EZ740" s="18">
        <v>80383</v>
      </c>
      <c r="FA740" s="18">
        <v>23112</v>
      </c>
      <c r="FB740" s="18">
        <v>49059</v>
      </c>
      <c r="FC740" s="18">
        <v>36663</v>
      </c>
      <c r="FD740" s="18">
        <v>45389</v>
      </c>
      <c r="FE740" s="18">
        <v>3351</v>
      </c>
      <c r="FF740" s="18">
        <v>317073</v>
      </c>
      <c r="FG740" s="18">
        <v>28661</v>
      </c>
      <c r="FH740" s="18">
        <v>28937</v>
      </c>
      <c r="FI740" s="18">
        <v>92512</v>
      </c>
      <c r="FJ740" s="18">
        <v>26504</v>
      </c>
      <c r="FK740" s="18">
        <v>22005</v>
      </c>
      <c r="FL740" s="18">
        <v>52388</v>
      </c>
      <c r="FM740" s="18">
        <v>14922</v>
      </c>
      <c r="FN740" s="18">
        <v>13183</v>
      </c>
    </row>
    <row r="741" spans="1:170">
      <c r="A741" s="18">
        <v>2014</v>
      </c>
      <c r="B741" s="18">
        <v>31823</v>
      </c>
      <c r="C741" s="18">
        <v>16696</v>
      </c>
      <c r="D741" s="18">
        <v>3026</v>
      </c>
      <c r="E741" s="18">
        <v>9160</v>
      </c>
      <c r="F741" s="18">
        <v>43058</v>
      </c>
      <c r="G741" s="18">
        <v>2928</v>
      </c>
      <c r="H741" s="18">
        <v>23327</v>
      </c>
      <c r="I741" s="18">
        <v>8592</v>
      </c>
      <c r="J741" s="18">
        <v>9302</v>
      </c>
      <c r="K741" s="18">
        <v>10396</v>
      </c>
      <c r="L741" s="18">
        <v>11144</v>
      </c>
      <c r="M741" s="18">
        <v>10161</v>
      </c>
      <c r="N741" s="18">
        <v>18365</v>
      </c>
      <c r="O741" s="18">
        <v>160744</v>
      </c>
      <c r="P741" s="18">
        <v>7228</v>
      </c>
      <c r="Q741" s="18">
        <v>1374</v>
      </c>
      <c r="R741" s="18">
        <v>3969</v>
      </c>
      <c r="S741" s="18">
        <v>9609</v>
      </c>
      <c r="T741" s="18">
        <v>10631</v>
      </c>
      <c r="U741" s="18">
        <v>205045</v>
      </c>
      <c r="V741" s="18">
        <v>290</v>
      </c>
      <c r="W741" s="18">
        <v>2112</v>
      </c>
      <c r="X741" s="18">
        <v>5278</v>
      </c>
      <c r="Y741" s="18">
        <v>35700</v>
      </c>
      <c r="Z741" s="18">
        <v>8336</v>
      </c>
      <c r="AA741" s="18">
        <v>17835</v>
      </c>
      <c r="AB741" s="18">
        <v>1358076</v>
      </c>
      <c r="AC741" s="18">
        <v>22849</v>
      </c>
      <c r="AD741" s="18">
        <v>22940</v>
      </c>
      <c r="AE741" s="18">
        <v>77229</v>
      </c>
      <c r="AF741" s="18">
        <v>4662</v>
      </c>
      <c r="AG741" s="18">
        <v>46031</v>
      </c>
      <c r="AH741" s="18">
        <v>767</v>
      </c>
      <c r="AI741" s="18">
        <v>539</v>
      </c>
      <c r="AJ741" s="18">
        <v>4761</v>
      </c>
      <c r="AK741" s="18">
        <v>15882</v>
      </c>
      <c r="AL741" s="18">
        <v>11238</v>
      </c>
      <c r="AM741" s="18">
        <v>1002</v>
      </c>
      <c r="AN741" s="18">
        <v>10501</v>
      </c>
      <c r="AO741" s="18">
        <v>82200</v>
      </c>
      <c r="AP741" s="18">
        <v>810</v>
      </c>
      <c r="AQ741" s="18">
        <v>73</v>
      </c>
      <c r="AR741" s="18">
        <v>5643</v>
      </c>
      <c r="AS741" s="18">
        <v>10349</v>
      </c>
      <c r="AT741" s="18">
        <v>38657</v>
      </c>
      <c r="AU741" s="18">
        <v>15654</v>
      </c>
      <c r="AV741" s="18">
        <v>92466</v>
      </c>
      <c r="AW741" s="18">
        <v>47059</v>
      </c>
      <c r="AX741" s="18">
        <v>1285</v>
      </c>
      <c r="AY741" s="18">
        <v>104724</v>
      </c>
      <c r="AZ741" s="18">
        <v>5462</v>
      </c>
      <c r="BA741" s="18">
        <v>66277</v>
      </c>
      <c r="BB741" s="18">
        <v>1673</v>
      </c>
      <c r="BC741" s="18">
        <v>64890</v>
      </c>
      <c r="BD741" s="18">
        <v>4931</v>
      </c>
      <c r="BE741" s="18">
        <v>25534</v>
      </c>
      <c r="BF741" s="18">
        <v>11474</v>
      </c>
      <c r="BG741" s="18">
        <v>1926</v>
      </c>
      <c r="BH741" s="18">
        <v>1693</v>
      </c>
      <c r="BI741" s="18">
        <v>722</v>
      </c>
      <c r="BJ741" s="18">
        <v>10821</v>
      </c>
      <c r="BK741" s="18">
        <v>14648</v>
      </c>
      <c r="BL741" s="18">
        <v>7121</v>
      </c>
      <c r="BM741" s="18">
        <v>8599</v>
      </c>
      <c r="BN741" s="18">
        <v>4357</v>
      </c>
      <c r="BO741" s="18">
        <v>10047</v>
      </c>
      <c r="BP741" s="18">
        <v>9864</v>
      </c>
      <c r="BQ741" s="18">
        <v>250431</v>
      </c>
      <c r="BR741" s="18">
        <v>1237585</v>
      </c>
      <c r="BS741" s="18">
        <v>4610</v>
      </c>
      <c r="BT741" s="18">
        <v>78839</v>
      </c>
      <c r="BU741" s="18">
        <v>36598</v>
      </c>
      <c r="BV741" s="18">
        <v>327</v>
      </c>
      <c r="BW741" s="18">
        <v>7954</v>
      </c>
      <c r="BX741" s="18">
        <v>60814</v>
      </c>
      <c r="BY741" s="18">
        <v>2931</v>
      </c>
      <c r="BZ741" s="18">
        <v>7203</v>
      </c>
      <c r="CA741" s="18">
        <v>126710</v>
      </c>
      <c r="CB741" s="18">
        <v>17546</v>
      </c>
      <c r="CC741" s="18">
        <v>44998</v>
      </c>
      <c r="CD741" s="18">
        <v>5478</v>
      </c>
      <c r="CE741" s="18">
        <v>15420</v>
      </c>
      <c r="CF741" s="18">
        <v>50747</v>
      </c>
      <c r="CG741" s="18">
        <v>3905</v>
      </c>
      <c r="CH741" s="18">
        <v>6804</v>
      </c>
      <c r="CI741" s="18">
        <v>5883</v>
      </c>
      <c r="CJ741" s="18">
        <v>4348</v>
      </c>
      <c r="CK741" s="18">
        <v>6244</v>
      </c>
      <c r="CL741" s="18">
        <v>163</v>
      </c>
      <c r="CM741" s="18">
        <v>22379</v>
      </c>
      <c r="CN741" s="18">
        <v>1942</v>
      </c>
      <c r="CO741" s="18">
        <v>2930</v>
      </c>
      <c r="CP741" s="18">
        <v>558</v>
      </c>
      <c r="CQ741" s="18">
        <v>1994</v>
      </c>
      <c r="CR741" s="18">
        <v>33997</v>
      </c>
      <c r="CS741" s="18">
        <v>3600</v>
      </c>
      <c r="CT741" s="18">
        <v>23202</v>
      </c>
      <c r="CU741" s="18">
        <v>116755</v>
      </c>
      <c r="CV741" s="18">
        <v>2092</v>
      </c>
      <c r="CW741" s="18">
        <v>15162</v>
      </c>
      <c r="CX741" s="18">
        <v>430</v>
      </c>
      <c r="CY741" s="18">
        <v>54065</v>
      </c>
      <c r="CZ741" s="18">
        <v>650</v>
      </c>
      <c r="DA741" s="18">
        <v>2953</v>
      </c>
      <c r="DB741" s="18">
        <v>24079</v>
      </c>
      <c r="DC741" s="18">
        <v>3517</v>
      </c>
      <c r="DD741" s="18">
        <v>1331</v>
      </c>
      <c r="DE741" s="18">
        <v>17705</v>
      </c>
      <c r="DF741" s="18">
        <v>29443</v>
      </c>
      <c r="DG741" s="18">
        <v>2340</v>
      </c>
      <c r="DH741" s="18">
        <v>17502</v>
      </c>
      <c r="DI741" s="18">
        <v>177009</v>
      </c>
      <c r="DJ741" s="18">
        <v>5849</v>
      </c>
      <c r="DK741" s="18">
        <v>16865</v>
      </c>
      <c r="DL741" s="18">
        <v>5138</v>
      </c>
      <c r="DM741" s="18">
        <v>28311</v>
      </c>
      <c r="DN741" s="18">
        <v>4471</v>
      </c>
      <c r="DO741" s="18">
        <v>4144</v>
      </c>
      <c r="DP741" s="18">
        <v>189224</v>
      </c>
      <c r="DQ741" s="18">
        <v>3608</v>
      </c>
      <c r="DR741" s="18">
        <v>30197</v>
      </c>
      <c r="DS741" s="18">
        <v>105208</v>
      </c>
      <c r="DT741" s="18">
        <v>38552</v>
      </c>
      <c r="DU741" s="18">
        <v>3534</v>
      </c>
      <c r="DV741" s="18">
        <v>24852</v>
      </c>
      <c r="DW741" s="18">
        <v>10338</v>
      </c>
      <c r="DX741" s="18">
        <v>6704</v>
      </c>
      <c r="DY741" s="18">
        <v>4269</v>
      </c>
      <c r="DZ741" s="18">
        <v>2034</v>
      </c>
      <c r="EA741" s="18">
        <v>21730</v>
      </c>
      <c r="EB741" s="18">
        <v>143822</v>
      </c>
      <c r="EC741" s="18">
        <v>11149</v>
      </c>
      <c r="ED741" s="18">
        <v>30319</v>
      </c>
      <c r="EE741" s="18">
        <v>43745</v>
      </c>
      <c r="EF741" s="18">
        <v>14848</v>
      </c>
      <c r="EG741" s="18">
        <v>5567</v>
      </c>
      <c r="EH741" s="18">
        <v>5744</v>
      </c>
      <c r="EI741" s="18">
        <v>6126</v>
      </c>
      <c r="EJ741" s="18">
        <v>8823</v>
      </c>
      <c r="EK741" s="18">
        <v>190</v>
      </c>
      <c r="EL741" s="18">
        <v>290521</v>
      </c>
      <c r="EM741" s="18">
        <v>5381</v>
      </c>
      <c r="EN741" s="18">
        <v>2055</v>
      </c>
      <c r="EO741" s="18">
        <v>9696</v>
      </c>
      <c r="EP741" s="18">
        <v>1420</v>
      </c>
      <c r="EQ741" s="18">
        <v>92</v>
      </c>
      <c r="ER741" s="18">
        <v>18749</v>
      </c>
      <c r="ES741" s="18">
        <v>11412</v>
      </c>
      <c r="ET741" s="18">
        <v>7351</v>
      </c>
      <c r="EU741" s="18">
        <v>66655</v>
      </c>
      <c r="EV741" s="18">
        <v>8051</v>
      </c>
      <c r="EW741" s="18">
        <v>5171</v>
      </c>
      <c r="EX741" s="18">
        <v>1224</v>
      </c>
      <c r="EY741" s="18">
        <v>10943</v>
      </c>
      <c r="EZ741" s="18">
        <v>81475</v>
      </c>
      <c r="FA741" s="18">
        <v>23171</v>
      </c>
      <c r="FB741" s="18">
        <v>50459</v>
      </c>
      <c r="FC741" s="18">
        <v>37887</v>
      </c>
      <c r="FD741" s="18">
        <v>44944</v>
      </c>
      <c r="FE741" s="18">
        <v>3360</v>
      </c>
      <c r="FF741" s="18">
        <v>319558</v>
      </c>
      <c r="FG741" s="18">
        <v>28930</v>
      </c>
      <c r="FH741" s="18">
        <v>29331</v>
      </c>
      <c r="FI741" s="18">
        <v>93456</v>
      </c>
      <c r="FJ741" s="18">
        <v>27180</v>
      </c>
      <c r="FK741" s="18">
        <v>21946</v>
      </c>
      <c r="FL741" s="18">
        <v>52970</v>
      </c>
      <c r="FM741" s="18">
        <v>15359</v>
      </c>
      <c r="FN741" s="18">
        <v>13772</v>
      </c>
    </row>
    <row r="742" spans="1:170">
      <c r="A742" s="18">
        <v>2015</v>
      </c>
      <c r="B742" s="18">
        <v>32564</v>
      </c>
      <c r="C742" s="18">
        <v>17166</v>
      </c>
      <c r="D742" s="18">
        <v>3035</v>
      </c>
      <c r="E742" s="18">
        <v>9232</v>
      </c>
      <c r="F742" s="18">
        <v>43475</v>
      </c>
      <c r="G742" s="18">
        <v>2924</v>
      </c>
      <c r="H742" s="18">
        <v>23643</v>
      </c>
      <c r="I742" s="18">
        <v>8684</v>
      </c>
      <c r="J742" s="18">
        <v>9393</v>
      </c>
      <c r="K742" s="18">
        <v>10742</v>
      </c>
      <c r="L742" s="18">
        <v>11209</v>
      </c>
      <c r="M742" s="18">
        <v>10449</v>
      </c>
      <c r="N742" s="18">
        <v>18932</v>
      </c>
      <c r="O742" s="18">
        <v>162374</v>
      </c>
      <c r="P742" s="18">
        <v>7187</v>
      </c>
      <c r="Q742" s="18">
        <v>1390</v>
      </c>
      <c r="R742" s="18">
        <v>3964</v>
      </c>
      <c r="S742" s="18">
        <v>9590</v>
      </c>
      <c r="T742" s="18">
        <v>10801</v>
      </c>
      <c r="U742" s="18">
        <v>206667</v>
      </c>
      <c r="V742" s="18">
        <v>291</v>
      </c>
      <c r="W742" s="18">
        <v>2146</v>
      </c>
      <c r="X742" s="18">
        <v>5392</v>
      </c>
      <c r="Y742" s="18">
        <v>36027</v>
      </c>
      <c r="Z742" s="18">
        <v>8432</v>
      </c>
      <c r="AA742" s="18">
        <v>18022</v>
      </c>
      <c r="AB742" s="18">
        <v>1364827</v>
      </c>
      <c r="AC742" s="18">
        <v>23295</v>
      </c>
      <c r="AD742" s="18">
        <v>23544</v>
      </c>
      <c r="AE742" s="18">
        <v>79165</v>
      </c>
      <c r="AF742" s="18">
        <v>4755</v>
      </c>
      <c r="AG742" s="18">
        <v>46553</v>
      </c>
      <c r="AH742" s="18">
        <v>781</v>
      </c>
      <c r="AI742" s="18">
        <v>546</v>
      </c>
      <c r="AJ742" s="18">
        <v>4820</v>
      </c>
      <c r="AK742" s="18">
        <v>15908</v>
      </c>
      <c r="AL742" s="18">
        <v>11214</v>
      </c>
      <c r="AM742" s="18">
        <v>996</v>
      </c>
      <c r="AN742" s="18">
        <v>10522</v>
      </c>
      <c r="AO742" s="18">
        <v>82915</v>
      </c>
      <c r="AP742" s="18">
        <v>828</v>
      </c>
      <c r="AQ742" s="18">
        <v>74</v>
      </c>
      <c r="AR742" s="18">
        <v>5683</v>
      </c>
      <c r="AS742" s="18">
        <v>10478</v>
      </c>
      <c r="AT742" s="18">
        <v>39383</v>
      </c>
      <c r="AU742" s="18">
        <v>15868</v>
      </c>
      <c r="AV742" s="18">
        <v>94869</v>
      </c>
      <c r="AW742" s="18">
        <v>47025</v>
      </c>
      <c r="AX742" s="18">
        <v>1285</v>
      </c>
      <c r="AY742" s="18">
        <v>107793</v>
      </c>
      <c r="AZ742" s="18">
        <v>5480</v>
      </c>
      <c r="BA742" s="18">
        <v>66687</v>
      </c>
      <c r="BB742" s="18">
        <v>1705</v>
      </c>
      <c r="BC742" s="18">
        <v>65408</v>
      </c>
      <c r="BD742" s="18">
        <v>4927</v>
      </c>
      <c r="BE742" s="18">
        <v>26099</v>
      </c>
      <c r="BF742" s="18">
        <v>11780</v>
      </c>
      <c r="BG742" s="18">
        <v>1968</v>
      </c>
      <c r="BH742" s="18">
        <v>1726</v>
      </c>
      <c r="BI742" s="18">
        <v>741</v>
      </c>
      <c r="BJ742" s="18">
        <v>10750</v>
      </c>
      <c r="BK742" s="18">
        <v>14920</v>
      </c>
      <c r="BL742" s="18">
        <v>7177</v>
      </c>
      <c r="BM742" s="18">
        <v>8747</v>
      </c>
      <c r="BN742" s="18">
        <v>4335</v>
      </c>
      <c r="BO742" s="18">
        <v>10254</v>
      </c>
      <c r="BP742" s="18">
        <v>9841</v>
      </c>
      <c r="BQ742" s="18">
        <v>252786</v>
      </c>
      <c r="BR742" s="18">
        <v>1252952</v>
      </c>
      <c r="BS742" s="18">
        <v>4669</v>
      </c>
      <c r="BT742" s="18">
        <v>79813</v>
      </c>
      <c r="BU742" s="18">
        <v>37791</v>
      </c>
      <c r="BV742" s="18">
        <v>331</v>
      </c>
      <c r="BW742" s="18">
        <v>8083</v>
      </c>
      <c r="BX742" s="18">
        <v>60756</v>
      </c>
      <c r="BY742" s="18">
        <v>2951</v>
      </c>
      <c r="BZ742" s="18">
        <v>7377</v>
      </c>
      <c r="CA742" s="18">
        <v>126527</v>
      </c>
      <c r="CB742" s="18">
        <v>17749</v>
      </c>
      <c r="CC742" s="18">
        <v>45913</v>
      </c>
      <c r="CD742" s="18">
        <v>5538</v>
      </c>
      <c r="CE742" s="18">
        <v>15670</v>
      </c>
      <c r="CF742" s="18">
        <v>51015</v>
      </c>
      <c r="CG742" s="18">
        <v>4049</v>
      </c>
      <c r="CH742" s="18">
        <v>6912</v>
      </c>
      <c r="CI742" s="18">
        <v>6185</v>
      </c>
      <c r="CJ742" s="18">
        <v>4460</v>
      </c>
      <c r="CK742" s="18">
        <v>6412</v>
      </c>
      <c r="CL742" s="18">
        <v>164</v>
      </c>
      <c r="CM742" s="18">
        <v>22532</v>
      </c>
      <c r="CN742" s="18">
        <v>1948</v>
      </c>
      <c r="CO742" s="18">
        <v>2903</v>
      </c>
      <c r="CP742" s="18">
        <v>571</v>
      </c>
      <c r="CQ742" s="18">
        <v>1978</v>
      </c>
      <c r="CR742" s="18">
        <v>34343</v>
      </c>
      <c r="CS742" s="18">
        <v>3563</v>
      </c>
      <c r="CT742" s="18">
        <v>23813</v>
      </c>
      <c r="CU742" s="18">
        <v>118016</v>
      </c>
      <c r="CV742" s="18">
        <v>2096</v>
      </c>
      <c r="CW742" s="18">
        <v>15566</v>
      </c>
      <c r="CX742" s="18">
        <v>434</v>
      </c>
      <c r="CY742" s="18">
        <v>54621</v>
      </c>
      <c r="CZ742" s="18">
        <v>647</v>
      </c>
      <c r="DA742" s="18">
        <v>2993</v>
      </c>
      <c r="DB742" s="18">
        <v>24675</v>
      </c>
      <c r="DC742" s="18">
        <v>3597</v>
      </c>
      <c r="DD742" s="18">
        <v>1340</v>
      </c>
      <c r="DE742" s="18">
        <v>18303</v>
      </c>
      <c r="DF742" s="18">
        <v>29874</v>
      </c>
      <c r="DG742" s="18">
        <v>2388</v>
      </c>
      <c r="DH742" s="18">
        <v>18083</v>
      </c>
      <c r="DI742" s="18">
        <v>181411</v>
      </c>
      <c r="DJ742" s="18">
        <v>5908</v>
      </c>
      <c r="DK742" s="18">
        <v>16940</v>
      </c>
      <c r="DL742" s="18">
        <v>5189</v>
      </c>
      <c r="DM742" s="18">
        <v>28678</v>
      </c>
      <c r="DN742" s="18">
        <v>4562</v>
      </c>
      <c r="DO742" s="18">
        <v>4393</v>
      </c>
      <c r="DP742" s="18">
        <v>192033</v>
      </c>
      <c r="DQ742" s="18">
        <v>3657</v>
      </c>
      <c r="DR742" s="18">
        <v>30494</v>
      </c>
      <c r="DS742" s="18">
        <v>106923</v>
      </c>
      <c r="DT742" s="18">
        <v>38526</v>
      </c>
      <c r="DU742" s="18">
        <v>3473</v>
      </c>
      <c r="DV742" s="18">
        <v>24983</v>
      </c>
      <c r="DW742" s="18">
        <v>10295</v>
      </c>
      <c r="DX742" s="18">
        <v>6783</v>
      </c>
      <c r="DY742" s="18">
        <v>4359</v>
      </c>
      <c r="DZ742" s="18">
        <v>2093</v>
      </c>
      <c r="EA742" s="18">
        <v>21666</v>
      </c>
      <c r="EB742" s="18">
        <v>143850</v>
      </c>
      <c r="EC742" s="18">
        <v>11377</v>
      </c>
      <c r="ED742" s="18">
        <v>30961</v>
      </c>
      <c r="EE742" s="18">
        <v>44517</v>
      </c>
      <c r="EF742" s="18">
        <v>15218</v>
      </c>
      <c r="EG742" s="18">
        <v>5674</v>
      </c>
      <c r="EH742" s="18">
        <v>5879</v>
      </c>
      <c r="EI742" s="18">
        <v>6141</v>
      </c>
      <c r="EJ742" s="18">
        <v>8783</v>
      </c>
      <c r="EK742" s="18">
        <v>194</v>
      </c>
      <c r="EL742" s="18">
        <v>290751</v>
      </c>
      <c r="EM742" s="18">
        <v>5386</v>
      </c>
      <c r="EN742" s="18">
        <v>2056</v>
      </c>
      <c r="EO742" s="18">
        <v>9799</v>
      </c>
      <c r="EP742" s="18">
        <v>1436</v>
      </c>
      <c r="EQ742" s="18">
        <v>92</v>
      </c>
      <c r="ER742" s="18">
        <v>18479</v>
      </c>
      <c r="ES742" s="18">
        <v>11631</v>
      </c>
      <c r="ET742" s="18">
        <v>7552</v>
      </c>
      <c r="EU742" s="18">
        <v>66886</v>
      </c>
      <c r="EV742" s="18">
        <v>8191</v>
      </c>
      <c r="EW742" s="18">
        <v>5231</v>
      </c>
      <c r="EX742" s="18">
        <v>1222</v>
      </c>
      <c r="EY742" s="18">
        <v>11043</v>
      </c>
      <c r="EZ742" s="18">
        <v>82569</v>
      </c>
      <c r="FA742" s="18">
        <v>23228</v>
      </c>
      <c r="FB742" s="18">
        <v>51889</v>
      </c>
      <c r="FC742" s="18">
        <v>39135</v>
      </c>
      <c r="FD742" s="18">
        <v>44429</v>
      </c>
      <c r="FE742" s="18">
        <v>3369</v>
      </c>
      <c r="FF742" s="18">
        <v>322074</v>
      </c>
      <c r="FG742" s="18">
        <v>29200</v>
      </c>
      <c r="FH742" s="18">
        <v>29723</v>
      </c>
      <c r="FI742" s="18">
        <v>94383</v>
      </c>
      <c r="FJ742" s="18">
        <v>27853</v>
      </c>
      <c r="FK742" s="18">
        <v>21882</v>
      </c>
      <c r="FL742" s="18">
        <v>53638</v>
      </c>
      <c r="FM742" s="18">
        <v>15808</v>
      </c>
      <c r="FN742" s="18">
        <v>14230</v>
      </c>
    </row>
    <row r="743" spans="1:170">
      <c r="A743" s="18">
        <v>2016</v>
      </c>
      <c r="B743" s="18">
        <v>33332</v>
      </c>
      <c r="C743" s="18">
        <v>17644</v>
      </c>
      <c r="D743" s="18">
        <v>3044</v>
      </c>
      <c r="E743" s="18">
        <v>9343</v>
      </c>
      <c r="F743" s="18">
        <v>43887</v>
      </c>
      <c r="G743" s="18">
        <v>2919</v>
      </c>
      <c r="H743" s="18">
        <v>23978</v>
      </c>
      <c r="I743" s="18">
        <v>8780</v>
      </c>
      <c r="J743" s="18">
        <v>9481</v>
      </c>
      <c r="K743" s="18">
        <v>11099</v>
      </c>
      <c r="L743" s="18">
        <v>11285</v>
      </c>
      <c r="M743" s="18">
        <v>10741</v>
      </c>
      <c r="N743" s="18">
        <v>19513</v>
      </c>
      <c r="O743" s="18">
        <v>164044</v>
      </c>
      <c r="P743" s="18">
        <v>7145</v>
      </c>
      <c r="Q743" s="18">
        <v>1410</v>
      </c>
      <c r="R743" s="18">
        <v>3959</v>
      </c>
      <c r="S743" s="18">
        <v>9571</v>
      </c>
      <c r="T743" s="18">
        <v>10970</v>
      </c>
      <c r="U743" s="18">
        <v>208249</v>
      </c>
      <c r="V743" s="18">
        <v>291</v>
      </c>
      <c r="W743" s="18">
        <v>2181</v>
      </c>
      <c r="X743" s="18">
        <v>5507</v>
      </c>
      <c r="Y743" s="18">
        <v>36437</v>
      </c>
      <c r="Z743" s="18">
        <v>8491</v>
      </c>
      <c r="AA743" s="18">
        <v>18212</v>
      </c>
      <c r="AB743" s="18">
        <v>1372860</v>
      </c>
      <c r="AC743" s="18">
        <v>23740</v>
      </c>
      <c r="AD743" s="18">
        <v>24160</v>
      </c>
      <c r="AE743" s="18">
        <v>81116</v>
      </c>
      <c r="AF743" s="18">
        <v>4852</v>
      </c>
      <c r="AG743" s="18">
        <v>47079</v>
      </c>
      <c r="AH743" s="18">
        <v>795</v>
      </c>
      <c r="AI743" s="18">
        <v>553</v>
      </c>
      <c r="AJ743" s="18">
        <v>4879</v>
      </c>
      <c r="AK743" s="18">
        <v>15935</v>
      </c>
      <c r="AL743" s="18">
        <v>11180</v>
      </c>
      <c r="AM743" s="18">
        <v>1000</v>
      </c>
      <c r="AN743" s="18">
        <v>10542</v>
      </c>
      <c r="AO743" s="18">
        <v>83707</v>
      </c>
      <c r="AP743" s="18">
        <v>847</v>
      </c>
      <c r="AQ743" s="18">
        <v>74</v>
      </c>
      <c r="AR743" s="18">
        <v>5731</v>
      </c>
      <c r="AS743" s="18">
        <v>10606</v>
      </c>
      <c r="AT743" s="18">
        <v>40102</v>
      </c>
      <c r="AU743" s="18">
        <v>16081</v>
      </c>
      <c r="AV743" s="18">
        <v>97305</v>
      </c>
      <c r="AW743" s="18">
        <v>47024</v>
      </c>
      <c r="AX743" s="18">
        <v>1287</v>
      </c>
      <c r="AY743" s="18">
        <v>110945</v>
      </c>
      <c r="AZ743" s="18">
        <v>5495</v>
      </c>
      <c r="BA743" s="18">
        <v>66957</v>
      </c>
      <c r="BB743" s="18">
        <v>1739</v>
      </c>
      <c r="BC743" s="18">
        <v>65888</v>
      </c>
      <c r="BD743" s="18">
        <v>4924</v>
      </c>
      <c r="BE743" s="18">
        <v>26675</v>
      </c>
      <c r="BF743" s="18">
        <v>12093</v>
      </c>
      <c r="BG743" s="18">
        <v>2010</v>
      </c>
      <c r="BH743" s="18">
        <v>1759</v>
      </c>
      <c r="BI743" s="18">
        <v>759</v>
      </c>
      <c r="BJ743" s="18">
        <v>10688</v>
      </c>
      <c r="BK743" s="18">
        <v>15191</v>
      </c>
      <c r="BL743" s="18">
        <v>7233</v>
      </c>
      <c r="BM743" s="18">
        <v>8893</v>
      </c>
      <c r="BN743" s="18">
        <v>4314</v>
      </c>
      <c r="BO743" s="18">
        <v>10486</v>
      </c>
      <c r="BP743" s="18">
        <v>9822</v>
      </c>
      <c r="BQ743" s="18">
        <v>255079</v>
      </c>
      <c r="BR743" s="18">
        <v>1268155</v>
      </c>
      <c r="BS743" s="18">
        <v>4711</v>
      </c>
      <c r="BT743" s="18">
        <v>80755</v>
      </c>
      <c r="BU743" s="18">
        <v>38957</v>
      </c>
      <c r="BV743" s="18">
        <v>335</v>
      </c>
      <c r="BW743" s="18">
        <v>8209</v>
      </c>
      <c r="BX743" s="18">
        <v>60738</v>
      </c>
      <c r="BY743" s="18">
        <v>2971</v>
      </c>
      <c r="BZ743" s="18">
        <v>7525</v>
      </c>
      <c r="CA743" s="18">
        <v>126310</v>
      </c>
      <c r="CB743" s="18">
        <v>17948</v>
      </c>
      <c r="CC743" s="18">
        <v>46778</v>
      </c>
      <c r="CD743" s="18">
        <v>5599</v>
      </c>
      <c r="CE743" s="18">
        <v>15918</v>
      </c>
      <c r="CF743" s="18">
        <v>51246</v>
      </c>
      <c r="CG743" s="18">
        <v>4169</v>
      </c>
      <c r="CH743" s="18">
        <v>7019</v>
      </c>
      <c r="CI743" s="18">
        <v>6238</v>
      </c>
      <c r="CJ743" s="18">
        <v>4576</v>
      </c>
      <c r="CK743" s="18">
        <v>6542</v>
      </c>
      <c r="CL743" s="18">
        <v>164</v>
      </c>
      <c r="CM743" s="18">
        <v>22687</v>
      </c>
      <c r="CN743" s="18">
        <v>1953</v>
      </c>
      <c r="CO743" s="18">
        <v>2867</v>
      </c>
      <c r="CP743" s="18">
        <v>584</v>
      </c>
      <c r="CQ743" s="18">
        <v>1961</v>
      </c>
      <c r="CR743" s="18">
        <v>34686</v>
      </c>
      <c r="CS743" s="18">
        <v>3527</v>
      </c>
      <c r="CT743" s="18">
        <v>24430</v>
      </c>
      <c r="CU743" s="18">
        <v>119252</v>
      </c>
      <c r="CV743" s="18">
        <v>2100</v>
      </c>
      <c r="CW743" s="18">
        <v>15980</v>
      </c>
      <c r="CX743" s="18">
        <v>439</v>
      </c>
      <c r="CY743" s="18">
        <v>55174</v>
      </c>
      <c r="CZ743" s="18">
        <v>645</v>
      </c>
      <c r="DA743" s="18">
        <v>3031</v>
      </c>
      <c r="DB743" s="18">
        <v>25286</v>
      </c>
      <c r="DC743" s="18">
        <v>3677</v>
      </c>
      <c r="DD743" s="18">
        <v>1348</v>
      </c>
      <c r="DE743" s="18">
        <v>18920</v>
      </c>
      <c r="DF743" s="18">
        <v>30301</v>
      </c>
      <c r="DG743" s="18">
        <v>2436</v>
      </c>
      <c r="DH743" s="18">
        <v>18677</v>
      </c>
      <c r="DI743" s="18">
        <v>185899</v>
      </c>
      <c r="DJ743" s="18">
        <v>5967</v>
      </c>
      <c r="DK743" s="18">
        <v>17035</v>
      </c>
      <c r="DL743" s="18">
        <v>5236</v>
      </c>
      <c r="DM743" s="18">
        <v>29034</v>
      </c>
      <c r="DN743" s="18">
        <v>4659</v>
      </c>
      <c r="DO743" s="18">
        <v>4554</v>
      </c>
      <c r="DP743" s="18">
        <v>194839</v>
      </c>
      <c r="DQ743" s="18">
        <v>3705</v>
      </c>
      <c r="DR743" s="18">
        <v>30791</v>
      </c>
      <c r="DS743" s="18">
        <v>108645</v>
      </c>
      <c r="DT743" s="18">
        <v>38505</v>
      </c>
      <c r="DU743" s="18">
        <v>3411</v>
      </c>
      <c r="DV743" s="18">
        <v>25115</v>
      </c>
      <c r="DW743" s="18">
        <v>10263</v>
      </c>
      <c r="DX743" s="18">
        <v>6863</v>
      </c>
      <c r="DY743" s="18">
        <v>4451</v>
      </c>
      <c r="DZ743" s="18">
        <v>2145</v>
      </c>
      <c r="EA743" s="18">
        <v>21600</v>
      </c>
      <c r="EB743" s="18">
        <v>143833</v>
      </c>
      <c r="EC743" s="18">
        <v>11605</v>
      </c>
      <c r="ED743" s="18">
        <v>31567</v>
      </c>
      <c r="EE743" s="18">
        <v>45282</v>
      </c>
      <c r="EF743" s="18">
        <v>15593</v>
      </c>
      <c r="EG743" s="18">
        <v>5782</v>
      </c>
      <c r="EH743" s="18">
        <v>6019</v>
      </c>
      <c r="EI743" s="18">
        <v>6157</v>
      </c>
      <c r="EJ743" s="18">
        <v>8742</v>
      </c>
      <c r="EK743" s="18">
        <v>198</v>
      </c>
      <c r="EL743" s="18">
        <v>291220</v>
      </c>
      <c r="EM743" s="18">
        <v>5393</v>
      </c>
      <c r="EN743" s="18">
        <v>2057</v>
      </c>
      <c r="EO743" s="18">
        <v>9917</v>
      </c>
      <c r="EP743" s="18">
        <v>1451</v>
      </c>
      <c r="EQ743" s="18">
        <v>93</v>
      </c>
      <c r="ER743" s="18">
        <v>18540</v>
      </c>
      <c r="ES743" s="18">
        <v>11852</v>
      </c>
      <c r="ET743" s="18">
        <v>7757</v>
      </c>
      <c r="EU743" s="18">
        <v>67107</v>
      </c>
      <c r="EV743" s="18">
        <v>8330</v>
      </c>
      <c r="EW743" s="18">
        <v>5291</v>
      </c>
      <c r="EX743" s="18">
        <v>1220</v>
      </c>
      <c r="EY743" s="18">
        <v>11140</v>
      </c>
      <c r="EZ743" s="18">
        <v>83463</v>
      </c>
      <c r="FA743" s="18">
        <v>23276</v>
      </c>
      <c r="FB743" s="18">
        <v>53349</v>
      </c>
      <c r="FC743" s="18">
        <v>40419</v>
      </c>
      <c r="FD743" s="18">
        <v>44210</v>
      </c>
      <c r="FE743" s="18">
        <v>3378</v>
      </c>
      <c r="FF743" s="18">
        <v>324656</v>
      </c>
      <c r="FG743" s="18">
        <v>29473</v>
      </c>
      <c r="FH743" s="18">
        <v>30111</v>
      </c>
      <c r="FI743" s="18">
        <v>95296</v>
      </c>
      <c r="FJ743" s="18">
        <v>28523</v>
      </c>
      <c r="FK743" s="18">
        <v>21817</v>
      </c>
      <c r="FL743" s="18">
        <v>54263</v>
      </c>
      <c r="FM743" s="18">
        <v>16274</v>
      </c>
      <c r="FN743" s="18">
        <v>14547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6CEE-1A00-41C7-A879-3126799D8C39}">
  <sheetPr codeName="Sheet20"/>
  <dimension ref="A1:BZ306"/>
  <sheetViews>
    <sheetView topLeftCell="R1" workbookViewId="0">
      <selection activeCell="BZ14" sqref="BZ14"/>
    </sheetView>
  </sheetViews>
  <sheetFormatPr defaultColWidth="8.86328125" defaultRowHeight="10.5"/>
  <cols>
    <col min="1" max="1" width="5.265625" style="10" customWidth="1"/>
    <col min="2" max="2" width="23.265625" style="10" customWidth="1"/>
    <col min="3" max="3" width="48" style="10" customWidth="1"/>
    <col min="4" max="4" width="6.86328125" style="10" customWidth="1"/>
    <col min="5" max="5" width="7.73046875" style="10" customWidth="1"/>
    <col min="6" max="71" width="10.73046875" style="10" customWidth="1"/>
    <col min="72" max="16384" width="8.86328125" style="10"/>
  </cols>
  <sheetData>
    <row r="1" spans="1:78" ht="11.65">
      <c r="A1" s="177"/>
      <c r="B1" s="177"/>
      <c r="C1" s="177"/>
      <c r="D1" s="177"/>
      <c r="E1" s="177"/>
      <c r="F1" s="177"/>
      <c r="G1" s="177"/>
      <c r="H1" s="177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59"/>
      <c r="BT1" s="159"/>
      <c r="BU1" s="159"/>
      <c r="BV1" s="159"/>
      <c r="BW1" s="159"/>
      <c r="BX1" s="159"/>
      <c r="BY1" s="159"/>
      <c r="BZ1" s="159"/>
    </row>
    <row r="2" spans="1:78" ht="11.65">
      <c r="A2" s="177"/>
      <c r="B2" s="177"/>
      <c r="C2" s="177"/>
      <c r="D2" s="177"/>
      <c r="E2" s="177"/>
      <c r="F2" s="177"/>
      <c r="G2" s="177"/>
      <c r="H2" s="177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V2" s="159"/>
      <c r="AW2" s="159"/>
      <c r="AX2" s="159"/>
      <c r="AY2" s="159"/>
      <c r="AZ2" s="159"/>
      <c r="BA2" s="159"/>
      <c r="BB2" s="159"/>
      <c r="BC2" s="159"/>
      <c r="BD2" s="159"/>
      <c r="BE2" s="159"/>
      <c r="BF2" s="159"/>
      <c r="BG2" s="159"/>
      <c r="BH2" s="159"/>
      <c r="BI2" s="159"/>
      <c r="BJ2" s="159"/>
      <c r="BK2" s="159"/>
      <c r="BL2" s="159"/>
      <c r="BM2" s="159"/>
      <c r="BN2" s="159"/>
      <c r="BO2" s="159"/>
      <c r="BP2" s="159"/>
      <c r="BQ2" s="159"/>
      <c r="BR2" s="159"/>
      <c r="BS2" s="159"/>
      <c r="BT2" s="159"/>
      <c r="BU2" s="159"/>
      <c r="BV2" s="159"/>
      <c r="BW2" s="159"/>
      <c r="BX2" s="159"/>
      <c r="BY2" s="159"/>
      <c r="BZ2" s="159"/>
    </row>
    <row r="3" spans="1:78" ht="11.65">
      <c r="A3" s="177"/>
      <c r="B3" s="177"/>
      <c r="C3" s="177"/>
      <c r="D3" s="177"/>
      <c r="E3" s="177"/>
      <c r="F3" s="177"/>
      <c r="G3" s="177"/>
      <c r="H3" s="177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  <c r="AX3" s="159"/>
      <c r="AY3" s="159"/>
      <c r="AZ3" s="159"/>
      <c r="BA3" s="159"/>
      <c r="BB3" s="159"/>
      <c r="BC3" s="159"/>
      <c r="BD3" s="159"/>
      <c r="BE3" s="159"/>
      <c r="BF3" s="159"/>
      <c r="BG3" s="159"/>
      <c r="BH3" s="159"/>
      <c r="BI3" s="159"/>
      <c r="BJ3" s="159"/>
      <c r="BK3" s="159"/>
      <c r="BL3" s="159"/>
      <c r="BM3" s="159"/>
      <c r="BN3" s="159"/>
      <c r="BO3" s="159"/>
      <c r="BP3" s="159"/>
      <c r="BQ3" s="159"/>
      <c r="BR3" s="159"/>
      <c r="BS3" s="159"/>
      <c r="BT3" s="159"/>
      <c r="BU3" s="159"/>
      <c r="BV3" s="159"/>
      <c r="BW3" s="159"/>
      <c r="BX3" s="159"/>
      <c r="BY3" s="159"/>
      <c r="BZ3" s="159"/>
    </row>
    <row r="4" spans="1:78" ht="11.65">
      <c r="A4" s="177"/>
      <c r="B4" s="177"/>
      <c r="C4" s="177"/>
      <c r="D4" s="177"/>
      <c r="E4" s="177"/>
      <c r="F4" s="177"/>
      <c r="G4" s="177"/>
      <c r="H4" s="177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  <c r="BD4" s="159"/>
      <c r="BE4" s="159"/>
      <c r="BF4" s="159"/>
      <c r="BG4" s="159"/>
      <c r="BH4" s="159"/>
      <c r="BI4" s="159"/>
      <c r="BJ4" s="159"/>
      <c r="BK4" s="159"/>
      <c r="BL4" s="159"/>
      <c r="BM4" s="159"/>
      <c r="BN4" s="159"/>
      <c r="BO4" s="159"/>
      <c r="BP4" s="159"/>
      <c r="BQ4" s="159"/>
      <c r="BR4" s="159"/>
      <c r="BS4" s="159"/>
      <c r="BT4" s="159"/>
      <c r="BU4" s="159"/>
      <c r="BV4" s="159"/>
      <c r="BW4" s="159"/>
      <c r="BX4" s="159"/>
      <c r="BY4" s="159"/>
      <c r="BZ4" s="159"/>
    </row>
    <row r="5" spans="1:78" ht="15">
      <c r="A5" s="179" t="s">
        <v>652</v>
      </c>
      <c r="B5" s="179"/>
      <c r="C5" s="179"/>
      <c r="D5" s="179"/>
      <c r="E5" s="179"/>
      <c r="F5" s="179"/>
      <c r="G5" s="179"/>
      <c r="H5" s="179"/>
      <c r="I5" s="15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9"/>
      <c r="BI5" s="159"/>
      <c r="BJ5" s="159"/>
      <c r="BK5" s="159"/>
      <c r="BL5" s="159"/>
      <c r="BM5" s="159"/>
      <c r="BN5" s="159"/>
      <c r="BO5" s="159"/>
      <c r="BP5" s="159"/>
      <c r="BQ5" s="159"/>
      <c r="BR5" s="159"/>
      <c r="BS5" s="159"/>
      <c r="BT5" s="159"/>
      <c r="BU5" s="159"/>
      <c r="BV5" s="159"/>
      <c r="BW5" s="159"/>
      <c r="BX5" s="159"/>
      <c r="BY5" s="159"/>
      <c r="BZ5" s="159"/>
    </row>
    <row r="6" spans="1:78" ht="13.15">
      <c r="A6" s="176" t="s">
        <v>653</v>
      </c>
      <c r="B6" s="176"/>
      <c r="C6" s="176"/>
      <c r="D6" s="176"/>
      <c r="E6" s="176"/>
      <c r="F6" s="176"/>
      <c r="G6" s="176"/>
      <c r="H6" s="176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59"/>
      <c r="BE6" s="159"/>
      <c r="BF6" s="159"/>
      <c r="BG6" s="159"/>
      <c r="BH6" s="159"/>
      <c r="BI6" s="159"/>
      <c r="BJ6" s="159"/>
      <c r="BK6" s="159"/>
      <c r="BL6" s="159"/>
      <c r="BM6" s="159"/>
      <c r="BN6" s="159"/>
      <c r="BO6" s="159"/>
      <c r="BP6" s="159"/>
      <c r="BQ6" s="159"/>
      <c r="BR6" s="159"/>
      <c r="BS6" s="159"/>
      <c r="BT6" s="159"/>
      <c r="BU6" s="159"/>
      <c r="BV6" s="159"/>
      <c r="BW6" s="159"/>
      <c r="BX6" s="159"/>
      <c r="BY6" s="159"/>
      <c r="BZ6" s="159"/>
    </row>
    <row r="7" spans="1:78" ht="13.15">
      <c r="A7" s="176" t="s">
        <v>654</v>
      </c>
      <c r="B7" s="176"/>
      <c r="C7" s="176"/>
      <c r="D7" s="176"/>
      <c r="E7" s="176"/>
      <c r="F7" s="176"/>
      <c r="G7" s="176"/>
      <c r="H7" s="176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59"/>
      <c r="BT7" s="159"/>
      <c r="BU7" s="159"/>
      <c r="BV7" s="159"/>
      <c r="BW7" s="159"/>
      <c r="BX7" s="159"/>
      <c r="BY7" s="159"/>
      <c r="BZ7" s="159"/>
    </row>
    <row r="8" spans="1:78" ht="11.65">
      <c r="A8" s="177"/>
      <c r="B8" s="177"/>
      <c r="C8" s="177"/>
      <c r="D8" s="177"/>
      <c r="E8" s="177"/>
      <c r="F8" s="177"/>
      <c r="G8" s="177"/>
      <c r="H8" s="177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  <c r="AX8" s="159"/>
      <c r="AY8" s="159"/>
      <c r="AZ8" s="159"/>
      <c r="BA8" s="159"/>
      <c r="BB8" s="159"/>
      <c r="BC8" s="159"/>
      <c r="BD8" s="159"/>
      <c r="BE8" s="159"/>
      <c r="BF8" s="159"/>
      <c r="BG8" s="159"/>
      <c r="BH8" s="159"/>
      <c r="BI8" s="159"/>
      <c r="BJ8" s="159"/>
      <c r="BK8" s="159"/>
      <c r="BL8" s="159"/>
      <c r="BM8" s="159"/>
      <c r="BN8" s="159"/>
      <c r="BO8" s="159"/>
      <c r="BP8" s="159"/>
      <c r="BQ8" s="159"/>
      <c r="BR8" s="159"/>
      <c r="BS8" s="159"/>
      <c r="BT8" s="159"/>
      <c r="BU8" s="159"/>
      <c r="BV8" s="159"/>
      <c r="BW8" s="159"/>
      <c r="BX8" s="159"/>
      <c r="BY8" s="159"/>
      <c r="BZ8" s="159"/>
    </row>
    <row r="9" spans="1:78" ht="12.75">
      <c r="A9" s="178" t="s">
        <v>655</v>
      </c>
      <c r="B9" s="178"/>
      <c r="C9" s="178"/>
      <c r="D9" s="178"/>
      <c r="E9" s="178"/>
      <c r="F9" s="178"/>
      <c r="G9" s="178"/>
      <c r="H9" s="178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/>
      <c r="AU9" s="159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  <c r="BM9" s="159"/>
      <c r="BN9" s="159"/>
      <c r="BO9" s="159"/>
      <c r="BP9" s="159"/>
      <c r="BQ9" s="159"/>
      <c r="BR9" s="159"/>
      <c r="BS9" s="159"/>
      <c r="BT9" s="159"/>
      <c r="BU9" s="159"/>
      <c r="BV9" s="159"/>
      <c r="BW9" s="159"/>
      <c r="BX9" s="159"/>
      <c r="BY9" s="159"/>
      <c r="BZ9" s="159"/>
    </row>
    <row r="10" spans="1:78" ht="13.15">
      <c r="A10" s="176" t="s">
        <v>656</v>
      </c>
      <c r="B10" s="176"/>
      <c r="C10" s="176"/>
      <c r="D10" s="176"/>
      <c r="E10" s="176"/>
      <c r="F10" s="176"/>
      <c r="G10" s="176"/>
      <c r="H10" s="176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59"/>
      <c r="BB10" s="159"/>
      <c r="BC10" s="159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59"/>
      <c r="BS10" s="159"/>
      <c r="BT10" s="159"/>
      <c r="BU10" s="159"/>
      <c r="BV10" s="159"/>
      <c r="BW10" s="159"/>
      <c r="BX10" s="159"/>
      <c r="BY10" s="159"/>
      <c r="BZ10" s="159"/>
    </row>
    <row r="11" spans="1:78" ht="11.65">
      <c r="A11" s="174" t="s">
        <v>657</v>
      </c>
      <c r="B11" s="174"/>
      <c r="C11" s="174"/>
      <c r="D11" s="174"/>
      <c r="E11" s="174"/>
      <c r="F11" s="174"/>
      <c r="G11" s="174"/>
      <c r="H11" s="174"/>
      <c r="I11" s="15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59"/>
      <c r="BB11" s="159"/>
      <c r="BC11" s="159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59"/>
      <c r="BS11" s="159"/>
      <c r="BT11" s="159"/>
      <c r="BU11" s="159"/>
      <c r="BV11" s="159"/>
      <c r="BW11" s="159"/>
      <c r="BX11" s="159"/>
      <c r="BY11" s="159"/>
      <c r="BZ11" s="159"/>
    </row>
    <row r="12" spans="1:78" ht="11.65">
      <c r="A12" s="175" t="s">
        <v>658</v>
      </c>
      <c r="B12" s="175"/>
      <c r="C12" s="175"/>
      <c r="D12" s="175"/>
      <c r="E12" s="175"/>
      <c r="F12" s="175"/>
      <c r="G12" s="175"/>
      <c r="H12" s="175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  <c r="AW12" s="159"/>
      <c r="AX12" s="159"/>
      <c r="AY12" s="159"/>
      <c r="AZ12" s="159"/>
      <c r="BA12" s="159"/>
      <c r="BB12" s="159"/>
      <c r="BC12" s="159"/>
      <c r="BD12" s="159"/>
      <c r="BE12" s="159"/>
      <c r="BF12" s="159"/>
      <c r="BG12" s="159"/>
      <c r="BH12" s="159"/>
      <c r="BI12" s="159"/>
      <c r="BJ12" s="159"/>
      <c r="BK12" s="159"/>
      <c r="BL12" s="159"/>
      <c r="BM12" s="159"/>
      <c r="BN12" s="159"/>
      <c r="BO12" s="159"/>
      <c r="BP12" s="159"/>
      <c r="BQ12" s="159"/>
      <c r="BR12" s="159"/>
      <c r="BS12" s="159"/>
      <c r="BT12" s="159"/>
      <c r="BU12" s="159"/>
      <c r="BV12" s="159"/>
      <c r="BW12" s="159"/>
      <c r="BX12" s="159"/>
      <c r="BY12" s="159"/>
      <c r="BZ12" s="159"/>
    </row>
    <row r="13" spans="1:78" ht="11.65">
      <c r="A13" s="171" t="s">
        <v>659</v>
      </c>
      <c r="B13" s="171"/>
      <c r="C13" s="171"/>
      <c r="D13" s="171"/>
      <c r="E13" s="171"/>
      <c r="F13" s="171"/>
      <c r="G13" s="171"/>
      <c r="H13" s="171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  <c r="AX13" s="159"/>
      <c r="AY13" s="159"/>
      <c r="AZ13" s="159"/>
      <c r="BA13" s="159"/>
      <c r="BB13" s="159"/>
      <c r="BC13" s="159"/>
      <c r="BD13" s="159"/>
      <c r="BE13" s="159"/>
      <c r="BF13" s="159"/>
      <c r="BG13" s="159"/>
      <c r="BH13" s="159"/>
      <c r="BI13" s="159"/>
      <c r="BJ13" s="159"/>
      <c r="BK13" s="159"/>
      <c r="BL13" s="159"/>
      <c r="BM13" s="159"/>
      <c r="BN13" s="159"/>
      <c r="BO13" s="159"/>
      <c r="BP13" s="159"/>
      <c r="BQ13" s="159"/>
      <c r="BR13" s="159"/>
      <c r="BS13" s="159"/>
      <c r="BT13" s="159"/>
      <c r="BU13" s="159"/>
      <c r="BV13" s="159"/>
      <c r="BW13" s="159"/>
      <c r="BX13" s="159"/>
      <c r="BY13" s="159"/>
      <c r="BZ13" s="159"/>
    </row>
    <row r="14" spans="1:78" ht="11.65">
      <c r="A14" s="172" t="s">
        <v>660</v>
      </c>
      <c r="B14" s="172"/>
      <c r="C14" s="172"/>
      <c r="D14" s="172"/>
      <c r="E14" s="172"/>
      <c r="F14" s="172"/>
      <c r="G14" s="172"/>
      <c r="H14" s="172"/>
      <c r="I14" s="163">
        <f>I18/H18-1</f>
        <v>1.8767791697144265E-2</v>
      </c>
      <c r="J14" s="163">
        <f t="shared" ref="J14:BU14" si="0">J18/I18-1</f>
        <v>1.8121843167056451E-2</v>
      </c>
      <c r="K14" s="163">
        <f t="shared" si="0"/>
        <v>1.7768844017033825E-2</v>
      </c>
      <c r="L14" s="163">
        <f t="shared" si="0"/>
        <v>1.7641743781057428E-2</v>
      </c>
      <c r="M14" s="163">
        <f t="shared" si="0"/>
        <v>1.7679218447526734E-2</v>
      </c>
      <c r="N14" s="163">
        <f t="shared" si="0"/>
        <v>1.7822929699370826E-2</v>
      </c>
      <c r="O14" s="163">
        <f t="shared" si="0"/>
        <v>1.8020842023277694E-2</v>
      </c>
      <c r="P14" s="163">
        <f t="shared" si="0"/>
        <v>1.8230087899671954E-2</v>
      </c>
      <c r="Q14" s="163">
        <f t="shared" si="0"/>
        <v>1.8419425213365592E-2</v>
      </c>
      <c r="R14" s="163">
        <f t="shared" si="0"/>
        <v>1.8584377531600582E-2</v>
      </c>
      <c r="S14" s="163">
        <f t="shared" si="0"/>
        <v>1.8746207793429503E-2</v>
      </c>
      <c r="T14" s="163">
        <f t="shared" si="0"/>
        <v>1.8945735045679202E-2</v>
      </c>
      <c r="U14" s="163">
        <f t="shared" si="0"/>
        <v>1.9229236218203161E-2</v>
      </c>
      <c r="V14" s="163">
        <f t="shared" si="0"/>
        <v>1.9612988927471875E-2</v>
      </c>
      <c r="W14" s="163">
        <f t="shared" si="0"/>
        <v>2.003838527612567E-2</v>
      </c>
      <c r="X14" s="163">
        <f t="shared" si="0"/>
        <v>2.0463366403435268E-2</v>
      </c>
      <c r="Y14" s="163">
        <f t="shared" si="0"/>
        <v>2.0789049714784902E-2</v>
      </c>
      <c r="Z14" s="164">
        <f t="shared" si="0"/>
        <v>2.0935367909554747E-2</v>
      </c>
      <c r="AA14" s="164">
        <f t="shared" si="0"/>
        <v>2.0858638575366628E-2</v>
      </c>
      <c r="AB14" s="163">
        <f t="shared" si="0"/>
        <v>2.0618492835317692E-2</v>
      </c>
      <c r="AC14" s="163">
        <f t="shared" si="0"/>
        <v>2.0355159983829862E-2</v>
      </c>
      <c r="AD14" s="163">
        <f t="shared" si="0"/>
        <v>2.0099412408897344E-2</v>
      </c>
      <c r="AE14" s="163">
        <f t="shared" si="0"/>
        <v>1.9765534090030457E-2</v>
      </c>
      <c r="AF14" s="163">
        <f t="shared" si="0"/>
        <v>1.9352827540209061E-2</v>
      </c>
      <c r="AG14" s="163">
        <f t="shared" si="0"/>
        <v>1.8903643053351793E-2</v>
      </c>
      <c r="AH14" s="163">
        <f t="shared" si="0"/>
        <v>1.8430374524204707E-2</v>
      </c>
      <c r="AI14" s="163">
        <f t="shared" si="0"/>
        <v>1.8013259574424012E-2</v>
      </c>
      <c r="AJ14" s="163">
        <f t="shared" si="0"/>
        <v>1.7739112188720929E-2</v>
      </c>
      <c r="AK14" s="163">
        <f t="shared" si="0"/>
        <v>1.7649435009090997E-2</v>
      </c>
      <c r="AL14" s="163">
        <f t="shared" si="0"/>
        <v>1.7691398602602382E-2</v>
      </c>
      <c r="AM14" s="163">
        <f t="shared" si="0"/>
        <v>1.7719401432156667E-2</v>
      </c>
      <c r="AN14" s="163">
        <f t="shared" si="0"/>
        <v>1.7718749593804706E-2</v>
      </c>
      <c r="AO14" s="163">
        <f t="shared" si="0"/>
        <v>1.7798523155304169E-2</v>
      </c>
      <c r="AP14" s="163">
        <f t="shared" si="0"/>
        <v>1.7968100189605707E-2</v>
      </c>
      <c r="AQ14" s="163">
        <f t="shared" si="0"/>
        <v>1.8166793430819395E-2</v>
      </c>
      <c r="AR14" s="163">
        <f t="shared" si="0"/>
        <v>1.8404388357494916E-2</v>
      </c>
      <c r="AS14" s="163">
        <f t="shared" si="0"/>
        <v>1.853698971569373E-2</v>
      </c>
      <c r="AT14" s="163">
        <f t="shared" si="0"/>
        <v>1.8387647997727852E-2</v>
      </c>
      <c r="AU14" s="163">
        <f t="shared" si="0"/>
        <v>1.7882958594156895E-2</v>
      </c>
      <c r="AV14" s="163">
        <f t="shared" si="0"/>
        <v>1.714379208464667E-2</v>
      </c>
      <c r="AW14" s="163">
        <f t="shared" si="0"/>
        <v>1.634213746878288E-2</v>
      </c>
      <c r="AX14" s="163">
        <f t="shared" si="0"/>
        <v>1.5630954316133483E-2</v>
      </c>
      <c r="AY14" s="163">
        <f t="shared" si="0"/>
        <v>1.5035262671356131E-2</v>
      </c>
      <c r="AZ14" s="163">
        <f t="shared" si="0"/>
        <v>1.4611019258934377E-2</v>
      </c>
      <c r="BA14" s="163">
        <f t="shared" si="0"/>
        <v>1.4314029448909915E-2</v>
      </c>
      <c r="BB14" s="163">
        <f t="shared" si="0"/>
        <v>1.4045266424343783E-2</v>
      </c>
      <c r="BC14" s="163">
        <f t="shared" si="0"/>
        <v>1.3760549886498774E-2</v>
      </c>
      <c r="BD14" s="163">
        <f t="shared" si="0"/>
        <v>1.3505133197491137E-2</v>
      </c>
      <c r="BE14" s="163">
        <f t="shared" si="0"/>
        <v>1.3274468094377934E-2</v>
      </c>
      <c r="BF14" s="163">
        <f t="shared" si="0"/>
        <v>1.3069203335934754E-2</v>
      </c>
      <c r="BG14" s="163">
        <f t="shared" si="0"/>
        <v>1.2880736515550106E-2</v>
      </c>
      <c r="BH14" s="163">
        <f t="shared" si="0"/>
        <v>1.2719169406310238E-2</v>
      </c>
      <c r="BI14" s="163">
        <f t="shared" si="0"/>
        <v>1.2601527670474288E-2</v>
      </c>
      <c r="BJ14" s="163">
        <f t="shared" si="0"/>
        <v>1.2532820821347768E-2</v>
      </c>
      <c r="BK14" s="163">
        <f t="shared" si="0"/>
        <v>1.2497380131571534E-2</v>
      </c>
      <c r="BL14" s="163">
        <f t="shared" si="0"/>
        <v>1.2475102680136629E-2</v>
      </c>
      <c r="BM14" s="163">
        <f t="shared" si="0"/>
        <v>1.2444855895752394E-2</v>
      </c>
      <c r="BN14" s="163">
        <f t="shared" si="0"/>
        <v>1.2398253882140331E-2</v>
      </c>
      <c r="BO14" s="163">
        <f t="shared" si="0"/>
        <v>1.2325412149219783E-2</v>
      </c>
      <c r="BP14" s="163">
        <f t="shared" si="0"/>
        <v>1.2230386996498588E-2</v>
      </c>
      <c r="BQ14" s="163">
        <f t="shared" si="0"/>
        <v>1.2127744642759453E-2</v>
      </c>
      <c r="BR14" s="163">
        <f t="shared" si="0"/>
        <v>1.2019806155132651E-2</v>
      </c>
      <c r="BS14" s="163">
        <f t="shared" si="0"/>
        <v>1.1893927907246526E-2</v>
      </c>
      <c r="BT14" s="163">
        <f t="shared" si="0"/>
        <v>1.1747833603215074E-2</v>
      </c>
      <c r="BU14" s="163">
        <f t="shared" si="0"/>
        <v>1.1583665516792019E-2</v>
      </c>
      <c r="BV14" s="163">
        <f t="shared" ref="BV14:BZ14" si="1">BV18/BU18-1</f>
        <v>1.1412911137884452E-2</v>
      </c>
      <c r="BW14" s="163">
        <f t="shared" si="1"/>
        <v>1.123214357370883E-2</v>
      </c>
      <c r="BX14" s="163">
        <f t="shared" si="1"/>
        <v>1.102726138666954E-2</v>
      </c>
      <c r="BY14" s="163">
        <f t="shared" si="1"/>
        <v>1.0794929687011123E-2</v>
      </c>
      <c r="BZ14" s="163">
        <f t="shared" si="1"/>
        <v>1.0543963083593288E-2</v>
      </c>
    </row>
    <row r="15" spans="1:78" ht="11.65">
      <c r="A15" s="173"/>
      <c r="B15" s="173"/>
      <c r="C15" s="173"/>
      <c r="D15" s="173"/>
      <c r="E15" s="173"/>
      <c r="F15" s="173"/>
      <c r="G15" s="173"/>
      <c r="H15" s="173"/>
      <c r="I15" s="15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59"/>
      <c r="AD15" s="159"/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  <c r="BI15" s="159"/>
      <c r="BJ15" s="159"/>
      <c r="BK15" s="159"/>
      <c r="BL15" s="159"/>
      <c r="BM15" s="159"/>
      <c r="BN15" s="159"/>
      <c r="BO15" s="159"/>
      <c r="BP15" s="159"/>
      <c r="BQ15" s="159"/>
      <c r="BR15" s="159"/>
      <c r="BS15" s="159"/>
      <c r="BT15" s="159"/>
      <c r="BU15" s="159"/>
      <c r="BV15" s="159"/>
      <c r="BW15" s="159"/>
      <c r="BX15" s="159"/>
      <c r="BY15" s="159"/>
      <c r="BZ15" s="159"/>
    </row>
    <row r="16" spans="1:78" ht="11.65">
      <c r="A16" s="151"/>
      <c r="B16" s="151"/>
      <c r="C16" s="151"/>
      <c r="D16" s="151"/>
      <c r="E16" s="151"/>
      <c r="F16" s="151"/>
      <c r="G16" s="151"/>
      <c r="H16" s="152" t="s">
        <v>661</v>
      </c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3"/>
      <c r="AO16" s="153"/>
      <c r="AP16" s="153"/>
      <c r="AQ16" s="153"/>
      <c r="AR16" s="153"/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3"/>
      <c r="BN16" s="153"/>
      <c r="BO16" s="153"/>
      <c r="BP16" s="153"/>
      <c r="BQ16" s="153"/>
      <c r="BR16" s="153"/>
      <c r="BS16" s="153"/>
      <c r="BT16" s="153"/>
      <c r="BU16" s="153"/>
      <c r="BV16" s="153"/>
      <c r="BW16" s="153"/>
      <c r="BX16" s="153"/>
      <c r="BY16" s="153"/>
      <c r="BZ16" s="154"/>
    </row>
    <row r="17" spans="1:78" ht="23.25">
      <c r="A17" s="155" t="s">
        <v>662</v>
      </c>
      <c r="B17" s="155" t="s">
        <v>663</v>
      </c>
      <c r="C17" s="156" t="s">
        <v>664</v>
      </c>
      <c r="D17" s="156" t="s">
        <v>665</v>
      </c>
      <c r="E17" s="157" t="s">
        <v>666</v>
      </c>
      <c r="F17" s="156" t="s">
        <v>667</v>
      </c>
      <c r="G17" s="157" t="s">
        <v>668</v>
      </c>
      <c r="H17" s="101">
        <v>1950</v>
      </c>
      <c r="I17" s="101">
        <v>1951</v>
      </c>
      <c r="J17" s="101">
        <v>1952</v>
      </c>
      <c r="K17" s="101">
        <v>1953</v>
      </c>
      <c r="L17" s="101">
        <v>1954</v>
      </c>
      <c r="M17" s="101">
        <v>1955</v>
      </c>
      <c r="N17" s="101">
        <v>1956</v>
      </c>
      <c r="O17" s="101">
        <v>1957</v>
      </c>
      <c r="P17" s="101">
        <v>1958</v>
      </c>
      <c r="Q17" s="101">
        <v>1959</v>
      </c>
      <c r="R17" s="101">
        <v>1960</v>
      </c>
      <c r="S17" s="101">
        <v>1961</v>
      </c>
      <c r="T17" s="101">
        <v>1962</v>
      </c>
      <c r="U17" s="101">
        <v>1963</v>
      </c>
      <c r="V17" s="101">
        <v>1964</v>
      </c>
      <c r="W17" s="101">
        <v>1965</v>
      </c>
      <c r="X17" s="101">
        <v>1966</v>
      </c>
      <c r="Y17" s="101">
        <v>1967</v>
      </c>
      <c r="Z17" s="101">
        <v>1968</v>
      </c>
      <c r="AA17" s="101">
        <v>1969</v>
      </c>
      <c r="AB17" s="101">
        <v>1970</v>
      </c>
      <c r="AC17" s="101">
        <v>1971</v>
      </c>
      <c r="AD17" s="101">
        <v>1972</v>
      </c>
      <c r="AE17" s="101">
        <v>1973</v>
      </c>
      <c r="AF17" s="101">
        <v>1974</v>
      </c>
      <c r="AG17" s="101">
        <v>1975</v>
      </c>
      <c r="AH17" s="101">
        <v>1976</v>
      </c>
      <c r="AI17" s="101">
        <v>1977</v>
      </c>
      <c r="AJ17" s="101">
        <v>1978</v>
      </c>
      <c r="AK17" s="101">
        <v>1979</v>
      </c>
      <c r="AL17" s="101">
        <v>1980</v>
      </c>
      <c r="AM17" s="101">
        <v>1981</v>
      </c>
      <c r="AN17" s="101">
        <v>1982</v>
      </c>
      <c r="AO17" s="101">
        <v>1983</v>
      </c>
      <c r="AP17" s="101">
        <v>1984</v>
      </c>
      <c r="AQ17" s="101">
        <v>1985</v>
      </c>
      <c r="AR17" s="101">
        <v>1986</v>
      </c>
      <c r="AS17" s="101">
        <v>1987</v>
      </c>
      <c r="AT17" s="101">
        <v>1988</v>
      </c>
      <c r="AU17" s="101">
        <v>1989</v>
      </c>
      <c r="AV17" s="101">
        <v>1990</v>
      </c>
      <c r="AW17" s="101">
        <v>1991</v>
      </c>
      <c r="AX17" s="101">
        <v>1992</v>
      </c>
      <c r="AY17" s="101">
        <v>1993</v>
      </c>
      <c r="AZ17" s="101">
        <v>1994</v>
      </c>
      <c r="BA17" s="101">
        <v>1995</v>
      </c>
      <c r="BB17" s="101">
        <v>1996</v>
      </c>
      <c r="BC17" s="101">
        <v>1997</v>
      </c>
      <c r="BD17" s="101">
        <v>1998</v>
      </c>
      <c r="BE17" s="101">
        <v>1999</v>
      </c>
      <c r="BF17" s="101">
        <v>2000</v>
      </c>
      <c r="BG17" s="101">
        <v>2001</v>
      </c>
      <c r="BH17" s="101">
        <v>2002</v>
      </c>
      <c r="BI17" s="101">
        <v>2003</v>
      </c>
      <c r="BJ17" s="101">
        <v>2004</v>
      </c>
      <c r="BK17" s="101">
        <v>2005</v>
      </c>
      <c r="BL17" s="101">
        <v>2006</v>
      </c>
      <c r="BM17" s="101">
        <v>2007</v>
      </c>
      <c r="BN17" s="101">
        <v>2008</v>
      </c>
      <c r="BO17" s="101">
        <v>2009</v>
      </c>
      <c r="BP17" s="101">
        <v>2010</v>
      </c>
      <c r="BQ17" s="101">
        <v>2011</v>
      </c>
      <c r="BR17" s="101">
        <v>2012</v>
      </c>
      <c r="BS17" s="101">
        <v>2013</v>
      </c>
      <c r="BT17" s="101">
        <v>2014</v>
      </c>
      <c r="BU17" s="101">
        <v>2015</v>
      </c>
      <c r="BV17" s="101">
        <v>2016</v>
      </c>
      <c r="BW17" s="101">
        <v>2017</v>
      </c>
      <c r="BX17" s="101">
        <v>2018</v>
      </c>
      <c r="BY17" s="101">
        <v>2019</v>
      </c>
      <c r="BZ17" s="101">
        <v>2020</v>
      </c>
    </row>
    <row r="18" spans="1:78" ht="11.65">
      <c r="A18" s="121">
        <v>1</v>
      </c>
      <c r="B18" s="122" t="s">
        <v>669</v>
      </c>
      <c r="C18" s="123" t="s">
        <v>670</v>
      </c>
      <c r="D18" s="141"/>
      <c r="E18" s="141">
        <v>900</v>
      </c>
      <c r="F18" s="122" t="s">
        <v>119</v>
      </c>
      <c r="G18" s="141">
        <v>0</v>
      </c>
      <c r="H18" s="146">
        <v>2536431.0180000002</v>
      </c>
      <c r="I18" s="146">
        <v>2584034.227</v>
      </c>
      <c r="J18" s="146">
        <v>2630861.69</v>
      </c>
      <c r="K18" s="146">
        <v>2677609.0610000002</v>
      </c>
      <c r="L18" s="146">
        <v>2724846.7540000002</v>
      </c>
      <c r="M18" s="146">
        <v>2773019.915</v>
      </c>
      <c r="N18" s="146">
        <v>2822443.2540000002</v>
      </c>
      <c r="O18" s="146">
        <v>2873306.0580000002</v>
      </c>
      <c r="P18" s="146">
        <v>2925686.68</v>
      </c>
      <c r="Q18" s="146">
        <v>2979576.1469999999</v>
      </c>
      <c r="R18" s="146">
        <v>3034949.7149999999</v>
      </c>
      <c r="S18" s="146">
        <v>3091843.5129999998</v>
      </c>
      <c r="T18" s="146">
        <v>3150420.7609999999</v>
      </c>
      <c r="U18" s="146">
        <v>3211000.946</v>
      </c>
      <c r="V18" s="146">
        <v>3273978.2719999999</v>
      </c>
      <c r="W18" s="146">
        <v>3339583.51</v>
      </c>
      <c r="X18" s="146">
        <v>3407922.6310000001</v>
      </c>
      <c r="Y18" s="146">
        <v>3478770.1039999998</v>
      </c>
      <c r="Z18" s="146">
        <v>3551599.4360000002</v>
      </c>
      <c r="AA18" s="146">
        <v>3625680.9649999999</v>
      </c>
      <c r="AB18" s="146">
        <v>3700437.0419999999</v>
      </c>
      <c r="AC18" s="146">
        <v>3775760.03</v>
      </c>
      <c r="AD18" s="146">
        <v>3851650.588</v>
      </c>
      <c r="AE18" s="146">
        <v>3927780.5189999999</v>
      </c>
      <c r="AF18" s="146">
        <v>4003794.1779999998</v>
      </c>
      <c r="AG18" s="146">
        <v>4079480.4739999999</v>
      </c>
      <c r="AH18" s="146">
        <v>4154666.827</v>
      </c>
      <c r="AI18" s="146">
        <v>4229505.9189999998</v>
      </c>
      <c r="AJ18" s="146">
        <v>4304533.5990000004</v>
      </c>
      <c r="AK18" s="146">
        <v>4380506.1849999996</v>
      </c>
      <c r="AL18" s="146">
        <v>4458003.466</v>
      </c>
      <c r="AM18" s="146">
        <v>4536996.6189999999</v>
      </c>
      <c r="AN18" s="146">
        <v>4617386.5259999996</v>
      </c>
      <c r="AO18" s="146">
        <v>4699569.1869999999</v>
      </c>
      <c r="AP18" s="146">
        <v>4784011.517</v>
      </c>
      <c r="AQ18" s="146">
        <v>4870921.6660000002</v>
      </c>
      <c r="AR18" s="146">
        <v>4960568</v>
      </c>
      <c r="AS18" s="146">
        <v>5052521.9979999997</v>
      </c>
      <c r="AT18" s="146">
        <v>5145425.9939999999</v>
      </c>
      <c r="AU18" s="146">
        <v>5237441.4340000004</v>
      </c>
      <c r="AV18" s="146">
        <v>5327231.0410000104</v>
      </c>
      <c r="AW18" s="146">
        <v>5414289.3830000004</v>
      </c>
      <c r="AX18" s="146">
        <v>5498919.8930000002</v>
      </c>
      <c r="AY18" s="146">
        <v>5581597.5980000002</v>
      </c>
      <c r="AZ18" s="146">
        <v>5663150.4280000003</v>
      </c>
      <c r="BA18" s="146">
        <v>5744212.9299999997</v>
      </c>
      <c r="BB18" s="146">
        <v>5824891.9310000101</v>
      </c>
      <c r="BC18" s="146">
        <v>5905045.6469999999</v>
      </c>
      <c r="BD18" s="146">
        <v>5984794.0750000002</v>
      </c>
      <c r="BE18" s="146">
        <v>6064239.0330000101</v>
      </c>
      <c r="BF18" s="146">
        <v>6143493.8059999999</v>
      </c>
      <c r="BG18" s="146">
        <v>6222626.5310000004</v>
      </c>
      <c r="BH18" s="146">
        <v>6301773.17199999</v>
      </c>
      <c r="BI18" s="146">
        <v>6381185.1409999998</v>
      </c>
      <c r="BJ18" s="146">
        <v>6461159.3909999998</v>
      </c>
      <c r="BK18" s="146">
        <v>6541906.9560000002</v>
      </c>
      <c r="BL18" s="146">
        <v>6623517.9170000004</v>
      </c>
      <c r="BM18" s="146">
        <v>6705946.6430000002</v>
      </c>
      <c r="BN18" s="146">
        <v>6789088.6720000003</v>
      </c>
      <c r="BO18" s="146">
        <v>6872766.9879999999</v>
      </c>
      <c r="BP18" s="146">
        <v>6956823.5880000005</v>
      </c>
      <c r="BQ18" s="146">
        <v>7041194.1679999903</v>
      </c>
      <c r="BR18" s="146">
        <v>7125827.9570000004</v>
      </c>
      <c r="BS18" s="146">
        <v>7210582.0410000002</v>
      </c>
      <c r="BT18" s="146">
        <v>7295290.7589999996</v>
      </c>
      <c r="BU18" s="146">
        <v>7379796.9670000002</v>
      </c>
      <c r="BV18" s="146">
        <v>7464021.9340000004</v>
      </c>
      <c r="BW18" s="146">
        <v>7547858.9000000004</v>
      </c>
      <c r="BX18" s="146">
        <v>7631091.1129999999</v>
      </c>
      <c r="BY18" s="146">
        <v>7713468.2050000103</v>
      </c>
      <c r="BZ18" s="146">
        <v>7794798.7290000003</v>
      </c>
    </row>
    <row r="19" spans="1:78" ht="11.65">
      <c r="A19" s="124">
        <v>2</v>
      </c>
      <c r="B19" s="125" t="s">
        <v>669</v>
      </c>
      <c r="C19" s="126" t="s">
        <v>671</v>
      </c>
      <c r="D19" s="142" t="s">
        <v>99</v>
      </c>
      <c r="E19" s="142">
        <v>1803</v>
      </c>
      <c r="F19" s="125" t="s">
        <v>672</v>
      </c>
      <c r="G19" s="142">
        <v>900</v>
      </c>
      <c r="H19" s="147" t="s">
        <v>673</v>
      </c>
      <c r="I19" s="147" t="s">
        <v>673</v>
      </c>
      <c r="J19" s="147" t="s">
        <v>673</v>
      </c>
      <c r="K19" s="147" t="s">
        <v>673</v>
      </c>
      <c r="L19" s="147" t="s">
        <v>673</v>
      </c>
      <c r="M19" s="147" t="s">
        <v>673</v>
      </c>
      <c r="N19" s="147" t="s">
        <v>673</v>
      </c>
      <c r="O19" s="147" t="s">
        <v>673</v>
      </c>
      <c r="P19" s="147" t="s">
        <v>673</v>
      </c>
      <c r="Q19" s="147" t="s">
        <v>673</v>
      </c>
      <c r="R19" s="147" t="s">
        <v>673</v>
      </c>
      <c r="S19" s="147" t="s">
        <v>673</v>
      </c>
      <c r="T19" s="147" t="s">
        <v>673</v>
      </c>
      <c r="U19" s="147" t="s">
        <v>673</v>
      </c>
      <c r="V19" s="147" t="s">
        <v>673</v>
      </c>
      <c r="W19" s="147" t="s">
        <v>673</v>
      </c>
      <c r="X19" s="147" t="s">
        <v>673</v>
      </c>
      <c r="Y19" s="147" t="s">
        <v>673</v>
      </c>
      <c r="Z19" s="147" t="s">
        <v>673</v>
      </c>
      <c r="AA19" s="147" t="s">
        <v>673</v>
      </c>
      <c r="AB19" s="147" t="s">
        <v>673</v>
      </c>
      <c r="AC19" s="147" t="s">
        <v>673</v>
      </c>
      <c r="AD19" s="147" t="s">
        <v>673</v>
      </c>
      <c r="AE19" s="147" t="s">
        <v>673</v>
      </c>
      <c r="AF19" s="147" t="s">
        <v>673</v>
      </c>
      <c r="AG19" s="147" t="s">
        <v>673</v>
      </c>
      <c r="AH19" s="147" t="s">
        <v>673</v>
      </c>
      <c r="AI19" s="147" t="s">
        <v>673</v>
      </c>
      <c r="AJ19" s="147" t="s">
        <v>673</v>
      </c>
      <c r="AK19" s="147" t="s">
        <v>673</v>
      </c>
      <c r="AL19" s="147" t="s">
        <v>673</v>
      </c>
      <c r="AM19" s="147" t="s">
        <v>673</v>
      </c>
      <c r="AN19" s="147" t="s">
        <v>673</v>
      </c>
      <c r="AO19" s="147" t="s">
        <v>673</v>
      </c>
      <c r="AP19" s="147" t="s">
        <v>673</v>
      </c>
      <c r="AQ19" s="147" t="s">
        <v>673</v>
      </c>
      <c r="AR19" s="147" t="s">
        <v>673</v>
      </c>
      <c r="AS19" s="147" t="s">
        <v>673</v>
      </c>
      <c r="AT19" s="147" t="s">
        <v>673</v>
      </c>
      <c r="AU19" s="147" t="s">
        <v>673</v>
      </c>
      <c r="AV19" s="147" t="s">
        <v>673</v>
      </c>
      <c r="AW19" s="147" t="s">
        <v>673</v>
      </c>
      <c r="AX19" s="147" t="s">
        <v>673</v>
      </c>
      <c r="AY19" s="147" t="s">
        <v>673</v>
      </c>
      <c r="AZ19" s="147" t="s">
        <v>673</v>
      </c>
      <c r="BA19" s="147" t="s">
        <v>673</v>
      </c>
      <c r="BB19" s="147" t="s">
        <v>673</v>
      </c>
      <c r="BC19" s="147" t="s">
        <v>673</v>
      </c>
      <c r="BD19" s="147" t="s">
        <v>673</v>
      </c>
      <c r="BE19" s="147" t="s">
        <v>673</v>
      </c>
      <c r="BF19" s="147" t="s">
        <v>673</v>
      </c>
      <c r="BG19" s="147" t="s">
        <v>673</v>
      </c>
      <c r="BH19" s="147" t="s">
        <v>673</v>
      </c>
      <c r="BI19" s="147" t="s">
        <v>673</v>
      </c>
      <c r="BJ19" s="147" t="s">
        <v>673</v>
      </c>
      <c r="BK19" s="147" t="s">
        <v>673</v>
      </c>
      <c r="BL19" s="147" t="s">
        <v>673</v>
      </c>
      <c r="BM19" s="147" t="s">
        <v>673</v>
      </c>
      <c r="BN19" s="147" t="s">
        <v>673</v>
      </c>
      <c r="BO19" s="147" t="s">
        <v>673</v>
      </c>
      <c r="BP19" s="147" t="s">
        <v>673</v>
      </c>
      <c r="BQ19" s="147" t="s">
        <v>673</v>
      </c>
      <c r="BR19" s="147" t="s">
        <v>673</v>
      </c>
      <c r="BS19" s="147" t="s">
        <v>673</v>
      </c>
      <c r="BT19" s="147" t="s">
        <v>673</v>
      </c>
      <c r="BU19" s="147" t="s">
        <v>673</v>
      </c>
      <c r="BV19" s="147" t="s">
        <v>673</v>
      </c>
      <c r="BW19" s="147" t="s">
        <v>673</v>
      </c>
      <c r="BX19" s="147" t="s">
        <v>673</v>
      </c>
      <c r="BY19" s="147" t="s">
        <v>673</v>
      </c>
      <c r="BZ19" s="147" t="s">
        <v>673</v>
      </c>
    </row>
    <row r="20" spans="1:78" ht="11.65">
      <c r="A20" s="121">
        <v>3</v>
      </c>
      <c r="B20" s="122" t="s">
        <v>669</v>
      </c>
      <c r="C20" s="127" t="s">
        <v>674</v>
      </c>
      <c r="D20" s="141" t="s">
        <v>100</v>
      </c>
      <c r="E20" s="141">
        <v>901</v>
      </c>
      <c r="F20" s="122" t="s">
        <v>675</v>
      </c>
      <c r="G20" s="141">
        <v>1803</v>
      </c>
      <c r="H20" s="146">
        <v>814818.91299999994</v>
      </c>
      <c r="I20" s="146">
        <v>824003.51199999999</v>
      </c>
      <c r="J20" s="146">
        <v>833720.17299999995</v>
      </c>
      <c r="K20" s="146">
        <v>843787.54299999995</v>
      </c>
      <c r="L20" s="146">
        <v>854060.45600000001</v>
      </c>
      <c r="M20" s="146">
        <v>864429.51199999999</v>
      </c>
      <c r="N20" s="146">
        <v>874823.54200000002</v>
      </c>
      <c r="O20" s="146">
        <v>885207.00600000005</v>
      </c>
      <c r="P20" s="146">
        <v>895575.89899999998</v>
      </c>
      <c r="Q20" s="146">
        <v>905949.16599999997</v>
      </c>
      <c r="R20" s="146">
        <v>916344.41200000001</v>
      </c>
      <c r="S20" s="146">
        <v>926751.853</v>
      </c>
      <c r="T20" s="146">
        <v>937111.48100000003</v>
      </c>
      <c r="U20" s="146">
        <v>947303.39800000004</v>
      </c>
      <c r="V20" s="146">
        <v>957175.39800000004</v>
      </c>
      <c r="W20" s="146">
        <v>966624.19400000002</v>
      </c>
      <c r="X20" s="146">
        <v>975584.91</v>
      </c>
      <c r="Y20" s="146">
        <v>984097.40599999996</v>
      </c>
      <c r="Z20" s="146">
        <v>992293.26800000004</v>
      </c>
      <c r="AA20" s="146">
        <v>1000365.65</v>
      </c>
      <c r="AB20" s="146">
        <v>1008451.91</v>
      </c>
      <c r="AC20" s="146">
        <v>1016600.687</v>
      </c>
      <c r="AD20" s="146">
        <v>1024762.958</v>
      </c>
      <c r="AE20" s="146">
        <v>1032860.7070000001</v>
      </c>
      <c r="AF20" s="146">
        <v>1040773.52</v>
      </c>
      <c r="AG20" s="146">
        <v>1048416.226</v>
      </c>
      <c r="AH20" s="146">
        <v>1055773.8659999999</v>
      </c>
      <c r="AI20" s="146">
        <v>1062884.618</v>
      </c>
      <c r="AJ20" s="146">
        <v>1069781.2039999999</v>
      </c>
      <c r="AK20" s="146">
        <v>1076514.3799999999</v>
      </c>
      <c r="AL20" s="146">
        <v>1083125.601</v>
      </c>
      <c r="AM20" s="146">
        <v>1089607.2560000001</v>
      </c>
      <c r="AN20" s="146">
        <v>1095957.014</v>
      </c>
      <c r="AO20" s="146">
        <v>1102226.7649999999</v>
      </c>
      <c r="AP20" s="146">
        <v>1108482.3870000001</v>
      </c>
      <c r="AQ20" s="146">
        <v>1114763.0020000001</v>
      </c>
      <c r="AR20" s="146">
        <v>1121097.639</v>
      </c>
      <c r="AS20" s="146">
        <v>1127452.523</v>
      </c>
      <c r="AT20" s="146">
        <v>1133726.567</v>
      </c>
      <c r="AU20" s="146">
        <v>1139778.902</v>
      </c>
      <c r="AV20" s="146">
        <v>1145507.68</v>
      </c>
      <c r="AW20" s="146">
        <v>1150893.4310000001</v>
      </c>
      <c r="AX20" s="146">
        <v>1155966.4010000001</v>
      </c>
      <c r="AY20" s="146">
        <v>1160736.9979999999</v>
      </c>
      <c r="AZ20" s="146">
        <v>1165231.5530000001</v>
      </c>
      <c r="BA20" s="146">
        <v>1169481.4739999999</v>
      </c>
      <c r="BB20" s="146">
        <v>1173489.817</v>
      </c>
      <c r="BC20" s="146">
        <v>1177284.0719999999</v>
      </c>
      <c r="BD20" s="146">
        <v>1180954.3570000001</v>
      </c>
      <c r="BE20" s="146">
        <v>1184615.5589999999</v>
      </c>
      <c r="BF20" s="146">
        <v>1188359.4069999999</v>
      </c>
      <c r="BG20" s="146">
        <v>1192204.362</v>
      </c>
      <c r="BH20" s="146">
        <v>1196155.656</v>
      </c>
      <c r="BI20" s="146">
        <v>1200271.254</v>
      </c>
      <c r="BJ20" s="146">
        <v>1204613.392</v>
      </c>
      <c r="BK20" s="146">
        <v>1209215.0360000001</v>
      </c>
      <c r="BL20" s="146">
        <v>1214107.1140000001</v>
      </c>
      <c r="BM20" s="146">
        <v>1219250.4879999999</v>
      </c>
      <c r="BN20" s="146">
        <v>1224518.298</v>
      </c>
      <c r="BO20" s="146">
        <v>1229735.1810000001</v>
      </c>
      <c r="BP20" s="146">
        <v>1234767.5160000001</v>
      </c>
      <c r="BQ20" s="146">
        <v>1239557.4480000001</v>
      </c>
      <c r="BR20" s="146">
        <v>1244114.531</v>
      </c>
      <c r="BS20" s="146">
        <v>1248453.53</v>
      </c>
      <c r="BT20" s="146">
        <v>1252615.112</v>
      </c>
      <c r="BU20" s="146">
        <v>1256622.1880000001</v>
      </c>
      <c r="BV20" s="146">
        <v>1260478.6669999999</v>
      </c>
      <c r="BW20" s="146">
        <v>1264146.3799999999</v>
      </c>
      <c r="BX20" s="146">
        <v>1267558.9040000001</v>
      </c>
      <c r="BY20" s="146">
        <v>1270630.32</v>
      </c>
      <c r="BZ20" s="146">
        <v>1273304.2609999999</v>
      </c>
    </row>
    <row r="21" spans="1:78" ht="11.65">
      <c r="A21" s="121">
        <v>4</v>
      </c>
      <c r="B21" s="122" t="s">
        <v>669</v>
      </c>
      <c r="C21" s="127" t="s">
        <v>676</v>
      </c>
      <c r="D21" s="141" t="s">
        <v>101</v>
      </c>
      <c r="E21" s="141">
        <v>902</v>
      </c>
      <c r="F21" s="122" t="s">
        <v>675</v>
      </c>
      <c r="G21" s="141">
        <v>1803</v>
      </c>
      <c r="H21" s="146">
        <v>1721612.105</v>
      </c>
      <c r="I21" s="146">
        <v>1760030.7150000001</v>
      </c>
      <c r="J21" s="146">
        <v>1797141.517</v>
      </c>
      <c r="K21" s="146">
        <v>1833821.5179999999</v>
      </c>
      <c r="L21" s="146">
        <v>1870786.298</v>
      </c>
      <c r="M21" s="146">
        <v>1908590.4029999999</v>
      </c>
      <c r="N21" s="146">
        <v>1947619.7120000001</v>
      </c>
      <c r="O21" s="146">
        <v>1988099.0519999999</v>
      </c>
      <c r="P21" s="146">
        <v>2030110.781</v>
      </c>
      <c r="Q21" s="146">
        <v>2073626.9809999999</v>
      </c>
      <c r="R21" s="146">
        <v>2118605.3029999998</v>
      </c>
      <c r="S21" s="146">
        <v>2165091.66</v>
      </c>
      <c r="T21" s="146">
        <v>2213309.2799999998</v>
      </c>
      <c r="U21" s="146">
        <v>2263697.548</v>
      </c>
      <c r="V21" s="146">
        <v>2316802.8739999998</v>
      </c>
      <c r="W21" s="146">
        <v>2372959.3160000001</v>
      </c>
      <c r="X21" s="146">
        <v>2432337.7209999999</v>
      </c>
      <c r="Y21" s="146">
        <v>2494672.6979999999</v>
      </c>
      <c r="Z21" s="146">
        <v>2559306.1680000001</v>
      </c>
      <c r="AA21" s="146">
        <v>2625315.3149999999</v>
      </c>
      <c r="AB21" s="146">
        <v>2691985.1320000002</v>
      </c>
      <c r="AC21" s="146">
        <v>2759159.3429999999</v>
      </c>
      <c r="AD21" s="146">
        <v>2826887.63</v>
      </c>
      <c r="AE21" s="146">
        <v>2894919.8119999999</v>
      </c>
      <c r="AF21" s="146">
        <v>2963020.6579999998</v>
      </c>
      <c r="AG21" s="146">
        <v>3031064.2480000001</v>
      </c>
      <c r="AH21" s="146">
        <v>3098892.9610000001</v>
      </c>
      <c r="AI21" s="146">
        <v>3166621.301</v>
      </c>
      <c r="AJ21" s="146">
        <v>3234752.395</v>
      </c>
      <c r="AK21" s="146">
        <v>3303991.8050000002</v>
      </c>
      <c r="AL21" s="146">
        <v>3374877.8650000002</v>
      </c>
      <c r="AM21" s="146">
        <v>3447389.3629999999</v>
      </c>
      <c r="AN21" s="146">
        <v>3521429.5120000001</v>
      </c>
      <c r="AO21" s="146">
        <v>3597342.4219999998</v>
      </c>
      <c r="AP21" s="146">
        <v>3675529.13</v>
      </c>
      <c r="AQ21" s="146">
        <v>3756158.6639999999</v>
      </c>
      <c r="AR21" s="146">
        <v>3839470.361</v>
      </c>
      <c r="AS21" s="146">
        <v>3925069.4750000001</v>
      </c>
      <c r="AT21" s="146">
        <v>4011699.4270000001</v>
      </c>
      <c r="AU21" s="146">
        <v>4097662.5320000001</v>
      </c>
      <c r="AV21" s="146">
        <v>4181723.361</v>
      </c>
      <c r="AW21" s="146">
        <v>4263395.9519999996</v>
      </c>
      <c r="AX21" s="146">
        <v>4342953.4919999996</v>
      </c>
      <c r="AY21" s="146">
        <v>4420860.5999999996</v>
      </c>
      <c r="AZ21" s="146">
        <v>4497918.875</v>
      </c>
      <c r="BA21" s="146">
        <v>4574731.4560000002</v>
      </c>
      <c r="BB21" s="146">
        <v>4651402.1140000001</v>
      </c>
      <c r="BC21" s="146">
        <v>4727761.5750000002</v>
      </c>
      <c r="BD21" s="146">
        <v>4803839.7180000003</v>
      </c>
      <c r="BE21" s="146">
        <v>4879623.4740000097</v>
      </c>
      <c r="BF21" s="146">
        <v>4955134.3990000002</v>
      </c>
      <c r="BG21" s="146">
        <v>5030422.1689999998</v>
      </c>
      <c r="BH21" s="146">
        <v>5105617.5159999998</v>
      </c>
      <c r="BI21" s="146">
        <v>5180913.8870000001</v>
      </c>
      <c r="BJ21" s="146">
        <v>5256545.9989999998</v>
      </c>
      <c r="BK21" s="146">
        <v>5332691.92</v>
      </c>
      <c r="BL21" s="146">
        <v>5409410.8030000003</v>
      </c>
      <c r="BM21" s="146">
        <v>5486696.1550000003</v>
      </c>
      <c r="BN21" s="146">
        <v>5564570.3739999998</v>
      </c>
      <c r="BO21" s="146">
        <v>5643031.807</v>
      </c>
      <c r="BP21" s="146">
        <v>5722056.0719999997</v>
      </c>
      <c r="BQ21" s="146">
        <v>5801636.7199999997</v>
      </c>
      <c r="BR21" s="146">
        <v>5881713.426</v>
      </c>
      <c r="BS21" s="146">
        <v>5962128.5109999999</v>
      </c>
      <c r="BT21" s="146">
        <v>6042675.6469999999</v>
      </c>
      <c r="BU21" s="146">
        <v>6123174.7790000001</v>
      </c>
      <c r="BV21" s="146">
        <v>6203543.267</v>
      </c>
      <c r="BW21" s="146">
        <v>6283712.5199999996</v>
      </c>
      <c r="BX21" s="146">
        <v>6363532.2089999896</v>
      </c>
      <c r="BY21" s="146">
        <v>6442837.88500001</v>
      </c>
      <c r="BZ21" s="146">
        <v>6521494.4680000003</v>
      </c>
    </row>
    <row r="22" spans="1:78" ht="11.65">
      <c r="A22" s="121">
        <v>5</v>
      </c>
      <c r="B22" s="122" t="s">
        <v>669</v>
      </c>
      <c r="C22" s="128" t="s">
        <v>677</v>
      </c>
      <c r="D22" s="141" t="s">
        <v>678</v>
      </c>
      <c r="E22" s="141">
        <v>941</v>
      </c>
      <c r="F22" s="122" t="s">
        <v>675</v>
      </c>
      <c r="G22" s="141">
        <v>902</v>
      </c>
      <c r="H22" s="146">
        <v>195427.785</v>
      </c>
      <c r="I22" s="146">
        <v>199180.38500000001</v>
      </c>
      <c r="J22" s="146">
        <v>203015.198</v>
      </c>
      <c r="K22" s="146">
        <v>206985.63800000001</v>
      </c>
      <c r="L22" s="146">
        <v>211133.084</v>
      </c>
      <c r="M22" s="146">
        <v>215486.29300000001</v>
      </c>
      <c r="N22" s="146">
        <v>220061.424</v>
      </c>
      <c r="O22" s="146">
        <v>224862.26300000001</v>
      </c>
      <c r="P22" s="146">
        <v>229882.003</v>
      </c>
      <c r="Q22" s="146">
        <v>235105.72700000001</v>
      </c>
      <c r="R22" s="146">
        <v>240518.397</v>
      </c>
      <c r="S22" s="146">
        <v>246113.62400000001</v>
      </c>
      <c r="T22" s="146">
        <v>251900.655</v>
      </c>
      <c r="U22" s="146">
        <v>257908.038</v>
      </c>
      <c r="V22" s="146">
        <v>264174.076</v>
      </c>
      <c r="W22" s="146">
        <v>270720.935</v>
      </c>
      <c r="X22" s="146">
        <v>277573.103</v>
      </c>
      <c r="Y22" s="146">
        <v>284708.60600000003</v>
      </c>
      <c r="Z22" s="146">
        <v>292046.00300000003</v>
      </c>
      <c r="AA22" s="146">
        <v>299473.69400000002</v>
      </c>
      <c r="AB22" s="146">
        <v>306916.89799999999</v>
      </c>
      <c r="AC22" s="146">
        <v>314345.05099999998</v>
      </c>
      <c r="AD22" s="146">
        <v>321797.94799999997</v>
      </c>
      <c r="AE22" s="146">
        <v>329357.734</v>
      </c>
      <c r="AF22" s="146">
        <v>337142.875</v>
      </c>
      <c r="AG22" s="146">
        <v>345242.74099999998</v>
      </c>
      <c r="AH22" s="146">
        <v>353691.44699999999</v>
      </c>
      <c r="AI22" s="146">
        <v>362475.15700000001</v>
      </c>
      <c r="AJ22" s="146">
        <v>371577.35700000002</v>
      </c>
      <c r="AK22" s="146">
        <v>380963.35700000002</v>
      </c>
      <c r="AL22" s="146">
        <v>390612.54399999999</v>
      </c>
      <c r="AM22" s="146">
        <v>400528.973</v>
      </c>
      <c r="AN22" s="146">
        <v>410740.62300000002</v>
      </c>
      <c r="AO22" s="146">
        <v>421279.17700000003</v>
      </c>
      <c r="AP22" s="146">
        <v>432185.30599999998</v>
      </c>
      <c r="AQ22" s="146">
        <v>443491.299</v>
      </c>
      <c r="AR22" s="146">
        <v>455193.679</v>
      </c>
      <c r="AS22" s="146">
        <v>467290.48599999998</v>
      </c>
      <c r="AT22" s="146">
        <v>479814.027</v>
      </c>
      <c r="AU22" s="146">
        <v>492803.04100000003</v>
      </c>
      <c r="AV22" s="146">
        <v>506275.62599999999</v>
      </c>
      <c r="AW22" s="146">
        <v>520262.43599999999</v>
      </c>
      <c r="AX22" s="146">
        <v>534731.00399999996</v>
      </c>
      <c r="AY22" s="146">
        <v>549559.27500000002</v>
      </c>
      <c r="AZ22" s="146">
        <v>564581.12</v>
      </c>
      <c r="BA22" s="146">
        <v>579681.70200000005</v>
      </c>
      <c r="BB22" s="146">
        <v>594801.27099999995</v>
      </c>
      <c r="BC22" s="146">
        <v>609983.28399999999</v>
      </c>
      <c r="BD22" s="146">
        <v>625342.12899999996</v>
      </c>
      <c r="BE22" s="146">
        <v>641046.83200000005</v>
      </c>
      <c r="BF22" s="146">
        <v>657215.85400000005</v>
      </c>
      <c r="BG22" s="146">
        <v>673903.08799999999</v>
      </c>
      <c r="BH22" s="146">
        <v>691061.43299999996</v>
      </c>
      <c r="BI22" s="146">
        <v>708587.94</v>
      </c>
      <c r="BJ22" s="146">
        <v>726331.17099999997</v>
      </c>
      <c r="BK22" s="146">
        <v>744190.50899999996</v>
      </c>
      <c r="BL22" s="146">
        <v>762132.50100000005</v>
      </c>
      <c r="BM22" s="146">
        <v>780219.57299999997</v>
      </c>
      <c r="BN22" s="146">
        <v>798563.42500000005</v>
      </c>
      <c r="BO22" s="146">
        <v>817322.61499999999</v>
      </c>
      <c r="BP22" s="146">
        <v>836614.84100000001</v>
      </c>
      <c r="BQ22" s="146">
        <v>856471.43700000003</v>
      </c>
      <c r="BR22" s="146">
        <v>876867.23400000005</v>
      </c>
      <c r="BS22" s="146">
        <v>897793.43900000001</v>
      </c>
      <c r="BT22" s="146">
        <v>919222.95499999996</v>
      </c>
      <c r="BU22" s="146">
        <v>941131.31700000097</v>
      </c>
      <c r="BV22" s="146">
        <v>963519.71799999999</v>
      </c>
      <c r="BW22" s="146">
        <v>986385.402</v>
      </c>
      <c r="BX22" s="146">
        <v>1009691.252</v>
      </c>
      <c r="BY22" s="146">
        <v>1033388.868</v>
      </c>
      <c r="BZ22" s="146">
        <v>1057438.1629999999</v>
      </c>
    </row>
    <row r="23" spans="1:78" ht="23.25">
      <c r="A23" s="121">
        <v>6</v>
      </c>
      <c r="B23" s="122" t="s">
        <v>669</v>
      </c>
      <c r="C23" s="128" t="s">
        <v>679</v>
      </c>
      <c r="D23" s="141" t="s">
        <v>98</v>
      </c>
      <c r="E23" s="141">
        <v>934</v>
      </c>
      <c r="F23" s="122" t="s">
        <v>675</v>
      </c>
      <c r="G23" s="141">
        <v>902</v>
      </c>
      <c r="H23" s="146">
        <v>1526184.32</v>
      </c>
      <c r="I23" s="146">
        <v>1560850.33</v>
      </c>
      <c r="J23" s="146">
        <v>1594126.3189999999</v>
      </c>
      <c r="K23" s="146">
        <v>1626835.88</v>
      </c>
      <c r="L23" s="146">
        <v>1659653.2139999999</v>
      </c>
      <c r="M23" s="146">
        <v>1693104.11</v>
      </c>
      <c r="N23" s="146">
        <v>1727558.2879999999</v>
      </c>
      <c r="O23" s="146">
        <v>1763236.7890000001</v>
      </c>
      <c r="P23" s="146">
        <v>1800228.7779999999</v>
      </c>
      <c r="Q23" s="146">
        <v>1838521.254</v>
      </c>
      <c r="R23" s="146">
        <v>1878086.906</v>
      </c>
      <c r="S23" s="146">
        <v>1918978.0360000001</v>
      </c>
      <c r="T23" s="146">
        <v>1961408.625</v>
      </c>
      <c r="U23" s="146">
        <v>2005789.51</v>
      </c>
      <c r="V23" s="146">
        <v>2052628.798</v>
      </c>
      <c r="W23" s="146">
        <v>2102238.3810000001</v>
      </c>
      <c r="X23" s="146">
        <v>2154764.6179999998</v>
      </c>
      <c r="Y23" s="146">
        <v>2209964.0920000002</v>
      </c>
      <c r="Z23" s="146">
        <v>2267260.165</v>
      </c>
      <c r="AA23" s="146">
        <v>2325841.6209999998</v>
      </c>
      <c r="AB23" s="146">
        <v>2385068.2340000002</v>
      </c>
      <c r="AC23" s="146">
        <v>2444814.2919999999</v>
      </c>
      <c r="AD23" s="146">
        <v>2505089.682</v>
      </c>
      <c r="AE23" s="146">
        <v>2565562.0780000002</v>
      </c>
      <c r="AF23" s="146">
        <v>2625877.7829999998</v>
      </c>
      <c r="AG23" s="146">
        <v>2685821.5070000002</v>
      </c>
      <c r="AH23" s="146">
        <v>2745201.514</v>
      </c>
      <c r="AI23" s="146">
        <v>2804146.1439999999</v>
      </c>
      <c r="AJ23" s="146">
        <v>2863175.0380000002</v>
      </c>
      <c r="AK23" s="146">
        <v>2923028.4479999999</v>
      </c>
      <c r="AL23" s="146">
        <v>2984265.321</v>
      </c>
      <c r="AM23" s="146">
        <v>3046860.39</v>
      </c>
      <c r="AN23" s="146">
        <v>3110688.889</v>
      </c>
      <c r="AO23" s="146">
        <v>3176063.2450000001</v>
      </c>
      <c r="AP23" s="146">
        <v>3243343.824</v>
      </c>
      <c r="AQ23" s="146">
        <v>3312667.3650000002</v>
      </c>
      <c r="AR23" s="146">
        <v>3384276.682</v>
      </c>
      <c r="AS23" s="146">
        <v>3457778.9890000001</v>
      </c>
      <c r="AT23" s="146">
        <v>3531885.4</v>
      </c>
      <c r="AU23" s="146">
        <v>3604859.4909999999</v>
      </c>
      <c r="AV23" s="146">
        <v>3675447.7349999999</v>
      </c>
      <c r="AW23" s="146">
        <v>3743133.5159999998</v>
      </c>
      <c r="AX23" s="146">
        <v>3808222.4879999999</v>
      </c>
      <c r="AY23" s="146">
        <v>3871301.3250000002</v>
      </c>
      <c r="AZ23" s="146">
        <v>3933337.7549999999</v>
      </c>
      <c r="BA23" s="146">
        <v>3995049.7540000002</v>
      </c>
      <c r="BB23" s="146">
        <v>4056600.8429999999</v>
      </c>
      <c r="BC23" s="146">
        <v>4117778.2910000002</v>
      </c>
      <c r="BD23" s="146">
        <v>4178497.5890000002</v>
      </c>
      <c r="BE23" s="146">
        <v>4238576.642</v>
      </c>
      <c r="BF23" s="146">
        <v>4297918.5449999999</v>
      </c>
      <c r="BG23" s="146">
        <v>4356519.0810000002</v>
      </c>
      <c r="BH23" s="146">
        <v>4414556.0829999996</v>
      </c>
      <c r="BI23" s="146">
        <v>4472325.9469999997</v>
      </c>
      <c r="BJ23" s="146">
        <v>4530214.8279999997</v>
      </c>
      <c r="BK23" s="146">
        <v>4588501.4110000003</v>
      </c>
      <c r="BL23" s="146">
        <v>4647278.3020000001</v>
      </c>
      <c r="BM23" s="146">
        <v>4706476.5820000004</v>
      </c>
      <c r="BN23" s="146">
        <v>4766006.949</v>
      </c>
      <c r="BO23" s="146">
        <v>4825709.1919999998</v>
      </c>
      <c r="BP23" s="146">
        <v>4885441.2309999997</v>
      </c>
      <c r="BQ23" s="146">
        <v>4945165.2829999998</v>
      </c>
      <c r="BR23" s="146">
        <v>5004846.1919999998</v>
      </c>
      <c r="BS23" s="146">
        <v>5064335.0719999997</v>
      </c>
      <c r="BT23" s="146">
        <v>5123452.6919999998</v>
      </c>
      <c r="BU23" s="146">
        <v>5182043.4620000003</v>
      </c>
      <c r="BV23" s="146">
        <v>5240023.5489999996</v>
      </c>
      <c r="BW23" s="146">
        <v>5297327.11800001</v>
      </c>
      <c r="BX23" s="146">
        <v>5353840.9570000004</v>
      </c>
      <c r="BY23" s="146">
        <v>5409449.017</v>
      </c>
      <c r="BZ23" s="146">
        <v>5464056.3049999997</v>
      </c>
    </row>
    <row r="24" spans="1:78" ht="11.65">
      <c r="A24" s="121">
        <v>7</v>
      </c>
      <c r="B24" s="122" t="s">
        <v>669</v>
      </c>
      <c r="C24" s="127" t="s">
        <v>680</v>
      </c>
      <c r="D24" s="141"/>
      <c r="E24" s="141">
        <v>948</v>
      </c>
      <c r="F24" s="122" t="s">
        <v>675</v>
      </c>
      <c r="G24" s="141">
        <v>1803</v>
      </c>
      <c r="H24" s="146">
        <v>1157420.0060000001</v>
      </c>
      <c r="I24" s="146">
        <v>1179932.723</v>
      </c>
      <c r="J24" s="146">
        <v>1203962.8559999999</v>
      </c>
      <c r="K24" s="146">
        <v>1229440.193</v>
      </c>
      <c r="L24" s="146">
        <v>1256302.7150000001</v>
      </c>
      <c r="M24" s="146">
        <v>1284496.7560000001</v>
      </c>
      <c r="N24" s="146">
        <v>1313976.6240000001</v>
      </c>
      <c r="O24" s="146">
        <v>1344705.0930000001</v>
      </c>
      <c r="P24" s="146">
        <v>1376652.118</v>
      </c>
      <c r="Q24" s="146">
        <v>1409793.6440000001</v>
      </c>
      <c r="R24" s="146">
        <v>1444107.2590000001</v>
      </c>
      <c r="S24" s="146">
        <v>1479568.155</v>
      </c>
      <c r="T24" s="146">
        <v>1516144.7560000001</v>
      </c>
      <c r="U24" s="146">
        <v>1553797.453</v>
      </c>
      <c r="V24" s="146">
        <v>1592482.9720000001</v>
      </c>
      <c r="W24" s="146">
        <v>1632168.7479999999</v>
      </c>
      <c r="X24" s="146">
        <v>1672841.7549999999</v>
      </c>
      <c r="Y24" s="146">
        <v>1714499.9180000001</v>
      </c>
      <c r="Z24" s="146">
        <v>1757138.5209999999</v>
      </c>
      <c r="AA24" s="146">
        <v>1800757.6</v>
      </c>
      <c r="AB24" s="146">
        <v>1845364.17</v>
      </c>
      <c r="AC24" s="146">
        <v>1890969.1329999999</v>
      </c>
      <c r="AD24" s="146">
        <v>1937592.5560000001</v>
      </c>
      <c r="AE24" s="146">
        <v>1985264.476</v>
      </c>
      <c r="AF24" s="146">
        <v>2034022.5789999999</v>
      </c>
      <c r="AG24" s="146">
        <v>2083907.8359999999</v>
      </c>
      <c r="AH24" s="146">
        <v>2134887.4010000001</v>
      </c>
      <c r="AI24" s="146">
        <v>2186987.5649999999</v>
      </c>
      <c r="AJ24" s="146">
        <v>2240373.2689999999</v>
      </c>
      <c r="AK24" s="146">
        <v>2295259.3369999998</v>
      </c>
      <c r="AL24" s="146">
        <v>2351776.3489999999</v>
      </c>
      <c r="AM24" s="146">
        <v>2409960.3590000002</v>
      </c>
      <c r="AN24" s="146">
        <v>2469693.8190000001</v>
      </c>
      <c r="AO24" s="146">
        <v>2530756.1579999998</v>
      </c>
      <c r="AP24" s="146">
        <v>2592840.9449999998</v>
      </c>
      <c r="AQ24" s="146">
        <v>2655695.3859999999</v>
      </c>
      <c r="AR24" s="146">
        <v>2719227.0490000001</v>
      </c>
      <c r="AS24" s="146">
        <v>2783394.372</v>
      </c>
      <c r="AT24" s="146">
        <v>2848054.6839999999</v>
      </c>
      <c r="AU24" s="146">
        <v>2913059.656</v>
      </c>
      <c r="AV24" s="146">
        <v>2978289.406</v>
      </c>
      <c r="AW24" s="146">
        <v>3043665.94</v>
      </c>
      <c r="AX24" s="146">
        <v>3109147.048</v>
      </c>
      <c r="AY24" s="146">
        <v>3174700.31</v>
      </c>
      <c r="AZ24" s="146">
        <v>3240314.0010000002</v>
      </c>
      <c r="BA24" s="146">
        <v>3305985.1409999998</v>
      </c>
      <c r="BB24" s="146">
        <v>3371697.9819999998</v>
      </c>
      <c r="BC24" s="146">
        <v>3437455.9840000002</v>
      </c>
      <c r="BD24" s="146">
        <v>3503309.24</v>
      </c>
      <c r="BE24" s="146">
        <v>3569329.1570000001</v>
      </c>
      <c r="BF24" s="146">
        <v>3635583.0040000002</v>
      </c>
      <c r="BG24" s="146">
        <v>3702081.0040000002</v>
      </c>
      <c r="BH24" s="146">
        <v>3768852.3790000002</v>
      </c>
      <c r="BI24" s="146">
        <v>3836005.736</v>
      </c>
      <c r="BJ24" s="146">
        <v>3903674.9679999999</v>
      </c>
      <c r="BK24" s="146">
        <v>3971957.3790000002</v>
      </c>
      <c r="BL24" s="146">
        <v>4040882.426</v>
      </c>
      <c r="BM24" s="146">
        <v>4110430.5210000002</v>
      </c>
      <c r="BN24" s="146">
        <v>4180584.7590000001</v>
      </c>
      <c r="BO24" s="146">
        <v>4251306.8119999999</v>
      </c>
      <c r="BP24" s="146">
        <v>4322553.3729999997</v>
      </c>
      <c r="BQ24" s="146">
        <v>4394312.8959999997</v>
      </c>
      <c r="BR24" s="146">
        <v>4466549.2359999996</v>
      </c>
      <c r="BS24" s="146">
        <v>4539157.4460000005</v>
      </c>
      <c r="BT24" s="146">
        <v>4612004.8269999996</v>
      </c>
      <c r="BU24" s="146">
        <v>4684981.3530000001</v>
      </c>
      <c r="BV24" s="146">
        <v>4758019.3480000002</v>
      </c>
      <c r="BW24" s="146">
        <v>4831087.2869999995</v>
      </c>
      <c r="BX24" s="146">
        <v>4904154.5989999902</v>
      </c>
      <c r="BY24" s="146">
        <v>4977203.7089999998</v>
      </c>
      <c r="BZ24" s="146">
        <v>5050207.5889999997</v>
      </c>
    </row>
    <row r="25" spans="1:78" ht="11.65">
      <c r="A25" s="121">
        <v>8</v>
      </c>
      <c r="B25" s="122" t="s">
        <v>669</v>
      </c>
      <c r="C25" s="127" t="s">
        <v>681</v>
      </c>
      <c r="D25" s="141" t="s">
        <v>682</v>
      </c>
      <c r="E25" s="141">
        <v>1636</v>
      </c>
      <c r="F25" s="122" t="s">
        <v>683</v>
      </c>
      <c r="G25" s="141">
        <v>1803</v>
      </c>
      <c r="H25" s="146">
        <v>103803.462</v>
      </c>
      <c r="I25" s="146">
        <v>105870.27499999999</v>
      </c>
      <c r="J25" s="146">
        <v>108079.45299999999</v>
      </c>
      <c r="K25" s="146">
        <v>110422.977</v>
      </c>
      <c r="L25" s="146">
        <v>112894.291</v>
      </c>
      <c r="M25" s="146">
        <v>115488.177</v>
      </c>
      <c r="N25" s="146">
        <v>118200.997</v>
      </c>
      <c r="O25" s="146">
        <v>121030.351</v>
      </c>
      <c r="P25" s="146">
        <v>123975.284</v>
      </c>
      <c r="Q25" s="146">
        <v>127035.496</v>
      </c>
      <c r="R25" s="146">
        <v>130210.232</v>
      </c>
      <c r="S25" s="146">
        <v>133497.24799999999</v>
      </c>
      <c r="T25" s="146">
        <v>136891.356</v>
      </c>
      <c r="U25" s="146">
        <v>140384.28</v>
      </c>
      <c r="V25" s="146">
        <v>143965.74799999999</v>
      </c>
      <c r="W25" s="146">
        <v>147627.74299999999</v>
      </c>
      <c r="X25" s="146">
        <v>151360.23800000001</v>
      </c>
      <c r="Y25" s="146">
        <v>155160.83199999999</v>
      </c>
      <c r="Z25" s="146">
        <v>159036.61600000001</v>
      </c>
      <c r="AA25" s="146">
        <v>162999.633</v>
      </c>
      <c r="AB25" s="146">
        <v>167054.84599999999</v>
      </c>
      <c r="AC25" s="146">
        <v>171216.12400000001</v>
      </c>
      <c r="AD25" s="146">
        <v>175471.51800000001</v>
      </c>
      <c r="AE25" s="146">
        <v>179770.318</v>
      </c>
      <c r="AF25" s="146">
        <v>184044.36</v>
      </c>
      <c r="AG25" s="146">
        <v>188250.84599999999</v>
      </c>
      <c r="AH25" s="146">
        <v>192374.93299999999</v>
      </c>
      <c r="AI25" s="146">
        <v>196449.663</v>
      </c>
      <c r="AJ25" s="146">
        <v>200540.06599999999</v>
      </c>
      <c r="AK25" s="146">
        <v>204737.16399999999</v>
      </c>
      <c r="AL25" s="146">
        <v>209112.91200000001</v>
      </c>
      <c r="AM25" s="146">
        <v>213677.20300000001</v>
      </c>
      <c r="AN25" s="146">
        <v>218427.91800000001</v>
      </c>
      <c r="AO25" s="146">
        <v>223408.82699999999</v>
      </c>
      <c r="AP25" s="146">
        <v>228668.60200000001</v>
      </c>
      <c r="AQ25" s="146">
        <v>234235.21599999999</v>
      </c>
      <c r="AR25" s="146">
        <v>240137.15</v>
      </c>
      <c r="AS25" s="146">
        <v>246350.67199999999</v>
      </c>
      <c r="AT25" s="146">
        <v>252785.90100000001</v>
      </c>
      <c r="AU25" s="146">
        <v>259316.867</v>
      </c>
      <c r="AV25" s="146">
        <v>265852.00199999998</v>
      </c>
      <c r="AW25" s="146">
        <v>272365.92499999999</v>
      </c>
      <c r="AX25" s="146">
        <v>278882.18300000002</v>
      </c>
      <c r="AY25" s="146">
        <v>285419.53899999999</v>
      </c>
      <c r="AZ25" s="146">
        <v>292014.29800000001</v>
      </c>
      <c r="BA25" s="146">
        <v>298698.47700000001</v>
      </c>
      <c r="BB25" s="146">
        <v>305470.56800000003</v>
      </c>
      <c r="BC25" s="146">
        <v>312333.91499999998</v>
      </c>
      <c r="BD25" s="146">
        <v>319332.72600000002</v>
      </c>
      <c r="BE25" s="146">
        <v>326523.08100000001</v>
      </c>
      <c r="BF25" s="146">
        <v>333947.033</v>
      </c>
      <c r="BG25" s="146">
        <v>341630.359</v>
      </c>
      <c r="BH25" s="146">
        <v>349570.83600000001</v>
      </c>
      <c r="BI25" s="146">
        <v>357748.05699999997</v>
      </c>
      <c r="BJ25" s="146">
        <v>366126.83899999998</v>
      </c>
      <c r="BK25" s="146">
        <v>374684.85800000001</v>
      </c>
      <c r="BL25" s="146">
        <v>383416.64399999997</v>
      </c>
      <c r="BM25" s="146">
        <v>392342.49400000001</v>
      </c>
      <c r="BN25" s="146">
        <v>401496.60700000002</v>
      </c>
      <c r="BO25" s="146">
        <v>410925.24800000002</v>
      </c>
      <c r="BP25" s="146">
        <v>420661.37099999998</v>
      </c>
      <c r="BQ25" s="146">
        <v>430709.33500000002</v>
      </c>
      <c r="BR25" s="146">
        <v>441057.03200000001</v>
      </c>
      <c r="BS25" s="146">
        <v>451698.913</v>
      </c>
      <c r="BT25" s="146">
        <v>462623.55099999998</v>
      </c>
      <c r="BU25" s="146">
        <v>473816.85800000001</v>
      </c>
      <c r="BV25" s="146">
        <v>485276.85800000001</v>
      </c>
      <c r="BW25" s="146">
        <v>496988.24599999998</v>
      </c>
      <c r="BX25" s="146">
        <v>508906.03499999997</v>
      </c>
      <c r="BY25" s="146">
        <v>520972.69099999999</v>
      </c>
      <c r="BZ25" s="146">
        <v>533143.39800000004</v>
      </c>
    </row>
    <row r="26" spans="1:78" ht="11.65">
      <c r="A26" s="121">
        <v>9</v>
      </c>
      <c r="B26" s="122" t="s">
        <v>669</v>
      </c>
      <c r="C26" s="127" t="s">
        <v>684</v>
      </c>
      <c r="D26" s="141" t="s">
        <v>685</v>
      </c>
      <c r="E26" s="141">
        <v>1637</v>
      </c>
      <c r="F26" s="122" t="s">
        <v>683</v>
      </c>
      <c r="G26" s="141">
        <v>1803</v>
      </c>
      <c r="H26" s="146">
        <v>23771.119999999999</v>
      </c>
      <c r="I26" s="146">
        <v>24209.067999999999</v>
      </c>
      <c r="J26" s="146">
        <v>24684.57</v>
      </c>
      <c r="K26" s="146">
        <v>25187.414000000001</v>
      </c>
      <c r="L26" s="146">
        <v>25710.385999999999</v>
      </c>
      <c r="M26" s="146">
        <v>26248.780999999999</v>
      </c>
      <c r="N26" s="146">
        <v>26800.677</v>
      </c>
      <c r="O26" s="146">
        <v>27366.949000000001</v>
      </c>
      <c r="P26" s="146">
        <v>27950.617999999999</v>
      </c>
      <c r="Q26" s="146">
        <v>28556.333999999999</v>
      </c>
      <c r="R26" s="146">
        <v>29188.016</v>
      </c>
      <c r="S26" s="146">
        <v>29846.559000000001</v>
      </c>
      <c r="T26" s="146">
        <v>30527.698</v>
      </c>
      <c r="U26" s="146">
        <v>31221.321</v>
      </c>
      <c r="V26" s="146">
        <v>31913.895</v>
      </c>
      <c r="W26" s="146">
        <v>32595.493999999999</v>
      </c>
      <c r="X26" s="146">
        <v>33261.207000000002</v>
      </c>
      <c r="Y26" s="146">
        <v>33913.413999999997</v>
      </c>
      <c r="Z26" s="146">
        <v>34558.783000000003</v>
      </c>
      <c r="AA26" s="146">
        <v>35207.906000000003</v>
      </c>
      <c r="AB26" s="146">
        <v>35868.046000000002</v>
      </c>
      <c r="AC26" s="146">
        <v>36542.228000000003</v>
      </c>
      <c r="AD26" s="146">
        <v>37226.947</v>
      </c>
      <c r="AE26" s="146">
        <v>37914.762000000002</v>
      </c>
      <c r="AF26" s="146">
        <v>38594.832999999999</v>
      </c>
      <c r="AG26" s="146">
        <v>39260.211000000003</v>
      </c>
      <c r="AH26" s="146">
        <v>39907.807000000001</v>
      </c>
      <c r="AI26" s="146">
        <v>40542.245000000003</v>
      </c>
      <c r="AJ26" s="146">
        <v>41172.752999999997</v>
      </c>
      <c r="AK26" s="146">
        <v>41812.563999999998</v>
      </c>
      <c r="AL26" s="146">
        <v>42471.239000000001</v>
      </c>
      <c r="AM26" s="146">
        <v>43152.224999999999</v>
      </c>
      <c r="AN26" s="146">
        <v>43853.048000000003</v>
      </c>
      <c r="AO26" s="146">
        <v>44570.243999999999</v>
      </c>
      <c r="AP26" s="146">
        <v>45297.828000000001</v>
      </c>
      <c r="AQ26" s="146">
        <v>46031.701999999997</v>
      </c>
      <c r="AR26" s="146">
        <v>46770.061000000002</v>
      </c>
      <c r="AS26" s="146">
        <v>47514.402000000002</v>
      </c>
      <c r="AT26" s="146">
        <v>48266.845999999998</v>
      </c>
      <c r="AU26" s="146">
        <v>49030.671000000002</v>
      </c>
      <c r="AV26" s="146">
        <v>49807.705000000002</v>
      </c>
      <c r="AW26" s="146">
        <v>50597.741000000002</v>
      </c>
      <c r="AX26" s="146">
        <v>51398.046000000002</v>
      </c>
      <c r="AY26" s="146">
        <v>52203.196000000004</v>
      </c>
      <c r="AZ26" s="146">
        <v>53006.512999999999</v>
      </c>
      <c r="BA26" s="146">
        <v>53802.264000000003</v>
      </c>
      <c r="BB26" s="146">
        <v>54591.591</v>
      </c>
      <c r="BC26" s="146">
        <v>55374.392999999996</v>
      </c>
      <c r="BD26" s="146">
        <v>56144.072</v>
      </c>
      <c r="BE26" s="146">
        <v>56891.877999999997</v>
      </c>
      <c r="BF26" s="146">
        <v>57613.591</v>
      </c>
      <c r="BG26" s="146">
        <v>58302.161999999997</v>
      </c>
      <c r="BH26" s="146">
        <v>58963.237000000001</v>
      </c>
      <c r="BI26" s="146">
        <v>59620.688999999998</v>
      </c>
      <c r="BJ26" s="146">
        <v>60307.195</v>
      </c>
      <c r="BK26" s="146">
        <v>61044.548000000003</v>
      </c>
      <c r="BL26" s="146">
        <v>61843.01</v>
      </c>
      <c r="BM26" s="146">
        <v>62691.339</v>
      </c>
      <c r="BN26" s="146">
        <v>63564.902999999998</v>
      </c>
      <c r="BO26" s="146">
        <v>64427.572</v>
      </c>
      <c r="BP26" s="146">
        <v>65253.137000000002</v>
      </c>
      <c r="BQ26" s="146">
        <v>66034.534</v>
      </c>
      <c r="BR26" s="146">
        <v>66778.724000000002</v>
      </c>
      <c r="BS26" s="146">
        <v>67490.682000000001</v>
      </c>
      <c r="BT26" s="146">
        <v>68180.357999999993</v>
      </c>
      <c r="BU26" s="146">
        <v>68855.520000000004</v>
      </c>
      <c r="BV26" s="146">
        <v>69514.960999999996</v>
      </c>
      <c r="BW26" s="146">
        <v>70157.517999999996</v>
      </c>
      <c r="BX26" s="146">
        <v>70791.835999999996</v>
      </c>
      <c r="BY26" s="146">
        <v>71428.827000000005</v>
      </c>
      <c r="BZ26" s="146">
        <v>72076.097999999998</v>
      </c>
    </row>
    <row r="27" spans="1:78" ht="11.65">
      <c r="A27" s="124">
        <v>10</v>
      </c>
      <c r="B27" s="125" t="s">
        <v>669</v>
      </c>
      <c r="C27" s="126" t="s">
        <v>686</v>
      </c>
      <c r="D27" s="142"/>
      <c r="E27" s="142">
        <v>1802</v>
      </c>
      <c r="F27" s="125" t="s">
        <v>672</v>
      </c>
      <c r="G27" s="142">
        <v>900</v>
      </c>
      <c r="H27" s="147" t="s">
        <v>673</v>
      </c>
      <c r="I27" s="147" t="s">
        <v>673</v>
      </c>
      <c r="J27" s="147" t="s">
        <v>673</v>
      </c>
      <c r="K27" s="147" t="s">
        <v>673</v>
      </c>
      <c r="L27" s="147" t="s">
        <v>673</v>
      </c>
      <c r="M27" s="147" t="s">
        <v>673</v>
      </c>
      <c r="N27" s="147" t="s">
        <v>673</v>
      </c>
      <c r="O27" s="147" t="s">
        <v>673</v>
      </c>
      <c r="P27" s="147" t="s">
        <v>673</v>
      </c>
      <c r="Q27" s="147" t="s">
        <v>673</v>
      </c>
      <c r="R27" s="147" t="s">
        <v>673</v>
      </c>
      <c r="S27" s="147" t="s">
        <v>673</v>
      </c>
      <c r="T27" s="147" t="s">
        <v>673</v>
      </c>
      <c r="U27" s="147" t="s">
        <v>673</v>
      </c>
      <c r="V27" s="147" t="s">
        <v>673</v>
      </c>
      <c r="W27" s="147" t="s">
        <v>673</v>
      </c>
      <c r="X27" s="147" t="s">
        <v>673</v>
      </c>
      <c r="Y27" s="147" t="s">
        <v>673</v>
      </c>
      <c r="Z27" s="147" t="s">
        <v>673</v>
      </c>
      <c r="AA27" s="147" t="s">
        <v>673</v>
      </c>
      <c r="AB27" s="147" t="s">
        <v>673</v>
      </c>
      <c r="AC27" s="147" t="s">
        <v>673</v>
      </c>
      <c r="AD27" s="147" t="s">
        <v>673</v>
      </c>
      <c r="AE27" s="147" t="s">
        <v>673</v>
      </c>
      <c r="AF27" s="147" t="s">
        <v>673</v>
      </c>
      <c r="AG27" s="147" t="s">
        <v>673</v>
      </c>
      <c r="AH27" s="147" t="s">
        <v>673</v>
      </c>
      <c r="AI27" s="147" t="s">
        <v>673</v>
      </c>
      <c r="AJ27" s="147" t="s">
        <v>673</v>
      </c>
      <c r="AK27" s="147" t="s">
        <v>673</v>
      </c>
      <c r="AL27" s="147" t="s">
        <v>673</v>
      </c>
      <c r="AM27" s="147" t="s">
        <v>673</v>
      </c>
      <c r="AN27" s="147" t="s">
        <v>673</v>
      </c>
      <c r="AO27" s="147" t="s">
        <v>673</v>
      </c>
      <c r="AP27" s="147" t="s">
        <v>673</v>
      </c>
      <c r="AQ27" s="147" t="s">
        <v>673</v>
      </c>
      <c r="AR27" s="147" t="s">
        <v>673</v>
      </c>
      <c r="AS27" s="147" t="s">
        <v>673</v>
      </c>
      <c r="AT27" s="147" t="s">
        <v>673</v>
      </c>
      <c r="AU27" s="147" t="s">
        <v>673</v>
      </c>
      <c r="AV27" s="147" t="s">
        <v>673</v>
      </c>
      <c r="AW27" s="147" t="s">
        <v>673</v>
      </c>
      <c r="AX27" s="147" t="s">
        <v>673</v>
      </c>
      <c r="AY27" s="147" t="s">
        <v>673</v>
      </c>
      <c r="AZ27" s="147" t="s">
        <v>673</v>
      </c>
      <c r="BA27" s="147" t="s">
        <v>673</v>
      </c>
      <c r="BB27" s="147" t="s">
        <v>673</v>
      </c>
      <c r="BC27" s="147" t="s">
        <v>673</v>
      </c>
      <c r="BD27" s="147" t="s">
        <v>673</v>
      </c>
      <c r="BE27" s="147" t="s">
        <v>673</v>
      </c>
      <c r="BF27" s="147" t="s">
        <v>673</v>
      </c>
      <c r="BG27" s="147" t="s">
        <v>673</v>
      </c>
      <c r="BH27" s="147" t="s">
        <v>673</v>
      </c>
      <c r="BI27" s="147" t="s">
        <v>673</v>
      </c>
      <c r="BJ27" s="147" t="s">
        <v>673</v>
      </c>
      <c r="BK27" s="147" t="s">
        <v>673</v>
      </c>
      <c r="BL27" s="147" t="s">
        <v>673</v>
      </c>
      <c r="BM27" s="147" t="s">
        <v>673</v>
      </c>
      <c r="BN27" s="147" t="s">
        <v>673</v>
      </c>
      <c r="BO27" s="147" t="s">
        <v>673</v>
      </c>
      <c r="BP27" s="147" t="s">
        <v>673</v>
      </c>
      <c r="BQ27" s="147" t="s">
        <v>673</v>
      </c>
      <c r="BR27" s="147" t="s">
        <v>673</v>
      </c>
      <c r="BS27" s="147" t="s">
        <v>673</v>
      </c>
      <c r="BT27" s="147" t="s">
        <v>673</v>
      </c>
      <c r="BU27" s="147" t="s">
        <v>673</v>
      </c>
      <c r="BV27" s="147" t="s">
        <v>673</v>
      </c>
      <c r="BW27" s="147" t="s">
        <v>673</v>
      </c>
      <c r="BX27" s="147" t="s">
        <v>673</v>
      </c>
      <c r="BY27" s="147" t="s">
        <v>673</v>
      </c>
      <c r="BZ27" s="147" t="s">
        <v>673</v>
      </c>
    </row>
    <row r="28" spans="1:78" ht="11.65">
      <c r="A28" s="121">
        <v>11</v>
      </c>
      <c r="B28" s="122" t="s">
        <v>669</v>
      </c>
      <c r="C28" s="127" t="s">
        <v>687</v>
      </c>
      <c r="D28" s="141" t="s">
        <v>688</v>
      </c>
      <c r="E28" s="141">
        <v>1503</v>
      </c>
      <c r="F28" s="122" t="s">
        <v>689</v>
      </c>
      <c r="G28" s="141">
        <v>1802</v>
      </c>
      <c r="H28" s="146">
        <v>694989.10600000003</v>
      </c>
      <c r="I28" s="146">
        <v>703003.78099999996</v>
      </c>
      <c r="J28" s="146">
        <v>711533.76399999997</v>
      </c>
      <c r="K28" s="146">
        <v>720435.90899999999</v>
      </c>
      <c r="L28" s="146">
        <v>729595.89199999999</v>
      </c>
      <c r="M28" s="146">
        <v>738928.60499999998</v>
      </c>
      <c r="N28" s="146">
        <v>748379.08799999999</v>
      </c>
      <c r="O28" s="146">
        <v>757921.34199999995</v>
      </c>
      <c r="P28" s="146">
        <v>767554.29700000002</v>
      </c>
      <c r="Q28" s="146">
        <v>777294.97900000005</v>
      </c>
      <c r="R28" s="146">
        <v>787158.23</v>
      </c>
      <c r="S28" s="146">
        <v>797134.74600000004</v>
      </c>
      <c r="T28" s="146">
        <v>807172.37399999995</v>
      </c>
      <c r="U28" s="146">
        <v>817167.61</v>
      </c>
      <c r="V28" s="146">
        <v>826989.21699999995</v>
      </c>
      <c r="W28" s="146">
        <v>836545.33</v>
      </c>
      <c r="X28" s="146">
        <v>845778.99399999995</v>
      </c>
      <c r="Y28" s="146">
        <v>854716.245</v>
      </c>
      <c r="Z28" s="146">
        <v>863451.95600000001</v>
      </c>
      <c r="AA28" s="146">
        <v>872128.51599999995</v>
      </c>
      <c r="AB28" s="146">
        <v>880845.62100000004</v>
      </c>
      <c r="AC28" s="146">
        <v>889638.93099999998</v>
      </c>
      <c r="AD28" s="146">
        <v>898464.75399999996</v>
      </c>
      <c r="AE28" s="146">
        <v>907248.69499999995</v>
      </c>
      <c r="AF28" s="146">
        <v>915880.23199999996</v>
      </c>
      <c r="AG28" s="146">
        <v>924282.549</v>
      </c>
      <c r="AH28" s="146">
        <v>932435.62600000005</v>
      </c>
      <c r="AI28" s="146">
        <v>940374.53499999898</v>
      </c>
      <c r="AJ28" s="146">
        <v>948144.31099999999</v>
      </c>
      <c r="AK28" s="146">
        <v>955812.41500000004</v>
      </c>
      <c r="AL28" s="146">
        <v>963431.38399999903</v>
      </c>
      <c r="AM28" s="146">
        <v>971015.16700000002</v>
      </c>
      <c r="AN28" s="146">
        <v>978558.89800000004</v>
      </c>
      <c r="AO28" s="146">
        <v>986073.42299999995</v>
      </c>
      <c r="AP28" s="146">
        <v>993567.071</v>
      </c>
      <c r="AQ28" s="146">
        <v>1001046.88</v>
      </c>
      <c r="AR28" s="146">
        <v>1008519.17</v>
      </c>
      <c r="AS28" s="146">
        <v>1015990.183</v>
      </c>
      <c r="AT28" s="146">
        <v>1023466.6409999999</v>
      </c>
      <c r="AU28" s="146">
        <v>1030954.204</v>
      </c>
      <c r="AV28" s="146">
        <v>1038455.421</v>
      </c>
      <c r="AW28" s="146">
        <v>1045985.775</v>
      </c>
      <c r="AX28" s="146">
        <v>1053543.162</v>
      </c>
      <c r="AY28" s="146">
        <v>1061090.051</v>
      </c>
      <c r="AZ28" s="146">
        <v>1068574.909</v>
      </c>
      <c r="BA28" s="146">
        <v>1075966.453</v>
      </c>
      <c r="BB28" s="146">
        <v>1083259.3470000001</v>
      </c>
      <c r="BC28" s="146">
        <v>1090483.925</v>
      </c>
      <c r="BD28" s="146">
        <v>1097691.0630000001</v>
      </c>
      <c r="BE28" s="146">
        <v>1104949.882</v>
      </c>
      <c r="BF28" s="146">
        <v>1112318.334</v>
      </c>
      <c r="BG28" s="146">
        <v>1119775.8160000001</v>
      </c>
      <c r="BH28" s="146">
        <v>1127324.223</v>
      </c>
      <c r="BI28" s="146">
        <v>1135066.243</v>
      </c>
      <c r="BJ28" s="146">
        <v>1143132.398</v>
      </c>
      <c r="BK28" s="146">
        <v>1151594.8759999999</v>
      </c>
      <c r="BL28" s="146">
        <v>1160503.449</v>
      </c>
      <c r="BM28" s="146">
        <v>1169770.605</v>
      </c>
      <c r="BN28" s="146">
        <v>1179159.8999999999</v>
      </c>
      <c r="BO28" s="146">
        <v>1188348.071</v>
      </c>
      <c r="BP28" s="146">
        <v>1197095.041</v>
      </c>
      <c r="BQ28" s="146">
        <v>1205302.581</v>
      </c>
      <c r="BR28" s="146">
        <v>1213008.513</v>
      </c>
      <c r="BS28" s="146">
        <v>1220275.425</v>
      </c>
      <c r="BT28" s="146">
        <v>1227222.986</v>
      </c>
      <c r="BU28" s="146">
        <v>1233934.6499999999</v>
      </c>
      <c r="BV28" s="146">
        <v>1240426.308</v>
      </c>
      <c r="BW28" s="146">
        <v>1246648.46</v>
      </c>
      <c r="BX28" s="146">
        <v>1252546.331</v>
      </c>
      <c r="BY28" s="146">
        <v>1258043.4839999999</v>
      </c>
      <c r="BZ28" s="146">
        <v>1263092.9339999999</v>
      </c>
    </row>
    <row r="29" spans="1:78" ht="11.65">
      <c r="A29" s="121">
        <v>12</v>
      </c>
      <c r="B29" s="122" t="s">
        <v>669</v>
      </c>
      <c r="C29" s="127" t="s">
        <v>690</v>
      </c>
      <c r="D29" s="141" t="s">
        <v>688</v>
      </c>
      <c r="E29" s="141">
        <v>1517</v>
      </c>
      <c r="F29" s="122" t="s">
        <v>689</v>
      </c>
      <c r="G29" s="141">
        <v>1802</v>
      </c>
      <c r="H29" s="146">
        <v>1703596.496</v>
      </c>
      <c r="I29" s="146">
        <v>1741085.9779999999</v>
      </c>
      <c r="J29" s="146">
        <v>1777129.4480000001</v>
      </c>
      <c r="K29" s="146">
        <v>1812536.176</v>
      </c>
      <c r="L29" s="146">
        <v>1847972.585</v>
      </c>
      <c r="M29" s="146">
        <v>1883962.0759999999</v>
      </c>
      <c r="N29" s="146">
        <v>1920879.341</v>
      </c>
      <c r="O29" s="146">
        <v>1958956.182</v>
      </c>
      <c r="P29" s="146">
        <v>1998297.6880000001</v>
      </c>
      <c r="Q29" s="146">
        <v>2038909.8119999999</v>
      </c>
      <c r="R29" s="146">
        <v>2080780.919</v>
      </c>
      <c r="S29" s="146">
        <v>2123969.9479999999</v>
      </c>
      <c r="T29" s="146">
        <v>2168682.1609999998</v>
      </c>
      <c r="U29" s="146">
        <v>2215302.6409999998</v>
      </c>
      <c r="V29" s="146">
        <v>2264302.8289999999</v>
      </c>
      <c r="W29" s="146">
        <v>2315967.4849999999</v>
      </c>
      <c r="X29" s="146">
        <v>2370446.71</v>
      </c>
      <c r="Y29" s="146">
        <v>2427505.3640000001</v>
      </c>
      <c r="Z29" s="146">
        <v>2486550.071</v>
      </c>
      <c r="AA29" s="146">
        <v>2546750.6370000001</v>
      </c>
      <c r="AB29" s="146">
        <v>2607460.6290000002</v>
      </c>
      <c r="AC29" s="146">
        <v>2668544.3429999999</v>
      </c>
      <c r="AD29" s="146">
        <v>2730038.1630000002</v>
      </c>
      <c r="AE29" s="146">
        <v>2791686.8229999999</v>
      </c>
      <c r="AF29" s="146">
        <v>2853239.057</v>
      </c>
      <c r="AG29" s="146">
        <v>2914555.4389999998</v>
      </c>
      <c r="AH29" s="146">
        <v>2975473.551</v>
      </c>
      <c r="AI29" s="146">
        <v>3036109.38</v>
      </c>
      <c r="AJ29" s="146">
        <v>3096965.4950000001</v>
      </c>
      <c r="AK29" s="146">
        <v>3158747.65</v>
      </c>
      <c r="AL29" s="146">
        <v>3221987.8190000001</v>
      </c>
      <c r="AM29" s="146">
        <v>3286643.4010000001</v>
      </c>
      <c r="AN29" s="146">
        <v>3352592.4210000001</v>
      </c>
      <c r="AO29" s="146">
        <v>3420161.3560000001</v>
      </c>
      <c r="AP29" s="146">
        <v>3489732.219</v>
      </c>
      <c r="AQ29" s="146">
        <v>3561445.875</v>
      </c>
      <c r="AR29" s="146">
        <v>3635556.8259999999</v>
      </c>
      <c r="AS29" s="146">
        <v>3711631.32</v>
      </c>
      <c r="AT29" s="146">
        <v>3788266.4709999999</v>
      </c>
      <c r="AU29" s="146">
        <v>3863575.8429999999</v>
      </c>
      <c r="AV29" s="146">
        <v>3936198.9750000001</v>
      </c>
      <c r="AW29" s="146">
        <v>4005573.5150000001</v>
      </c>
      <c r="AX29" s="146">
        <v>4072033.6910000001</v>
      </c>
      <c r="AY29" s="146">
        <v>4136227.3509999998</v>
      </c>
      <c r="AZ29" s="146">
        <v>4199219.9050000003</v>
      </c>
      <c r="BA29" s="146">
        <v>4261803.6320000002</v>
      </c>
      <c r="BB29" s="146">
        <v>4324146.7230000002</v>
      </c>
      <c r="BC29" s="146">
        <v>4386018.45</v>
      </c>
      <c r="BD29" s="146">
        <v>4447358.4780000001</v>
      </c>
      <c r="BE29" s="146">
        <v>4508010.38</v>
      </c>
      <c r="BF29" s="146">
        <v>4567891.0089999996</v>
      </c>
      <c r="BG29" s="146">
        <v>4627061.0959999999</v>
      </c>
      <c r="BH29" s="146">
        <v>4685694.6370000001</v>
      </c>
      <c r="BI29" s="146">
        <v>4743954.176</v>
      </c>
      <c r="BJ29" s="146">
        <v>4802039.7989999996</v>
      </c>
      <c r="BK29" s="146">
        <v>4860123.8169999998</v>
      </c>
      <c r="BL29" s="146">
        <v>4918213.0410000002</v>
      </c>
      <c r="BM29" s="146">
        <v>4976355.7879999997</v>
      </c>
      <c r="BN29" s="146">
        <v>5034805.699</v>
      </c>
      <c r="BO29" s="146">
        <v>5093871.4539999999</v>
      </c>
      <c r="BP29" s="146">
        <v>5153738.1780000003</v>
      </c>
      <c r="BQ29" s="146">
        <v>5214491.6289999997</v>
      </c>
      <c r="BR29" s="146">
        <v>5275972.51</v>
      </c>
      <c r="BS29" s="146">
        <v>5337803.62</v>
      </c>
      <c r="BT29" s="146">
        <v>5399458.1469999999</v>
      </c>
      <c r="BU29" s="146">
        <v>5460515.5870000003</v>
      </c>
      <c r="BV29" s="146">
        <v>5520843.4380000001</v>
      </c>
      <c r="BW29" s="146">
        <v>5580422.6540000001</v>
      </c>
      <c r="BX29" s="146">
        <v>5639084.2000000002</v>
      </c>
      <c r="BY29" s="146">
        <v>5696667.3140000002</v>
      </c>
      <c r="BZ29" s="146">
        <v>5753051.6150000002</v>
      </c>
    </row>
    <row r="30" spans="1:78" ht="11.65">
      <c r="A30" s="121">
        <v>13</v>
      </c>
      <c r="B30" s="122" t="s">
        <v>669</v>
      </c>
      <c r="C30" s="128" t="s">
        <v>691</v>
      </c>
      <c r="D30" s="141" t="s">
        <v>688</v>
      </c>
      <c r="E30" s="141">
        <v>1502</v>
      </c>
      <c r="F30" s="122" t="s">
        <v>689</v>
      </c>
      <c r="G30" s="141">
        <v>1517</v>
      </c>
      <c r="H30" s="146">
        <v>938930.86699999997</v>
      </c>
      <c r="I30" s="146">
        <v>962815.76899999997</v>
      </c>
      <c r="J30" s="146">
        <v>984350.35900000005</v>
      </c>
      <c r="K30" s="146">
        <v>1004407.601</v>
      </c>
      <c r="L30" s="146">
        <v>1023703.187</v>
      </c>
      <c r="M30" s="146">
        <v>1042795.683</v>
      </c>
      <c r="N30" s="146">
        <v>1062079.9809999999</v>
      </c>
      <c r="O30" s="146">
        <v>1081793.817</v>
      </c>
      <c r="P30" s="146">
        <v>1102036.1170000001</v>
      </c>
      <c r="Q30" s="146">
        <v>1122797.9820000001</v>
      </c>
      <c r="R30" s="146">
        <v>1144055.2069999999</v>
      </c>
      <c r="S30" s="146">
        <v>1165867.5009999999</v>
      </c>
      <c r="T30" s="146">
        <v>1188464.496</v>
      </c>
      <c r="U30" s="146">
        <v>1212283.2649999999</v>
      </c>
      <c r="V30" s="146">
        <v>1237863.0090000001</v>
      </c>
      <c r="W30" s="146">
        <v>1265536.21</v>
      </c>
      <c r="X30" s="146">
        <v>1295466.0319999999</v>
      </c>
      <c r="Y30" s="146">
        <v>1327401.338</v>
      </c>
      <c r="Z30" s="146">
        <v>1360729.497</v>
      </c>
      <c r="AA30" s="146">
        <v>1394587.98</v>
      </c>
      <c r="AB30" s="146">
        <v>1428300.048</v>
      </c>
      <c r="AC30" s="146">
        <v>1461718.44</v>
      </c>
      <c r="AD30" s="146">
        <v>1494865.804</v>
      </c>
      <c r="AE30" s="146">
        <v>1527449.2439999999</v>
      </c>
      <c r="AF30" s="146">
        <v>1559172.7350000001</v>
      </c>
      <c r="AG30" s="146">
        <v>1589857.227</v>
      </c>
      <c r="AH30" s="146">
        <v>1619357.0660000001</v>
      </c>
      <c r="AI30" s="146">
        <v>1647778.348</v>
      </c>
      <c r="AJ30" s="146">
        <v>1675530.5589999999</v>
      </c>
      <c r="AK30" s="146">
        <v>1703200.5589999999</v>
      </c>
      <c r="AL30" s="146">
        <v>1731254.574</v>
      </c>
      <c r="AM30" s="146">
        <v>1759631.8959999999</v>
      </c>
      <c r="AN30" s="146">
        <v>1788295.2080000001</v>
      </c>
      <c r="AO30" s="146">
        <v>1817741.4790000001</v>
      </c>
      <c r="AP30" s="146">
        <v>1848584.4809999999</v>
      </c>
      <c r="AQ30" s="146">
        <v>1881154.7420000001</v>
      </c>
      <c r="AR30" s="146">
        <v>1915773.9609999999</v>
      </c>
      <c r="AS30" s="146">
        <v>1952035.61</v>
      </c>
      <c r="AT30" s="146">
        <v>1988638.7479999999</v>
      </c>
      <c r="AU30" s="146">
        <v>2023800.601</v>
      </c>
      <c r="AV30" s="146">
        <v>2056240.3659999999</v>
      </c>
      <c r="AW30" s="146">
        <v>2085468.3389999999</v>
      </c>
      <c r="AX30" s="146">
        <v>2111839.4670000002</v>
      </c>
      <c r="AY30" s="146">
        <v>2135960.5279999999</v>
      </c>
      <c r="AZ30" s="146">
        <v>2158819.6770000001</v>
      </c>
      <c r="BA30" s="146">
        <v>2181157.4180000001</v>
      </c>
      <c r="BB30" s="146">
        <v>2203131.213</v>
      </c>
      <c r="BC30" s="146">
        <v>2224548.9980000001</v>
      </c>
      <c r="BD30" s="146">
        <v>2245404.1740000001</v>
      </c>
      <c r="BE30" s="146">
        <v>2265614.219</v>
      </c>
      <c r="BF30" s="146">
        <v>2285144.5819999999</v>
      </c>
      <c r="BG30" s="146">
        <v>2304075.8859999999</v>
      </c>
      <c r="BH30" s="146">
        <v>2322554.14</v>
      </c>
      <c r="BI30" s="146">
        <v>2340682.4939999999</v>
      </c>
      <c r="BJ30" s="146">
        <v>2358576.5559999999</v>
      </c>
      <c r="BK30" s="146">
        <v>2376344.6069999998</v>
      </c>
      <c r="BL30" s="146">
        <v>2393987.4810000001</v>
      </c>
      <c r="BM30" s="146">
        <v>2411566.3420000002</v>
      </c>
      <c r="BN30" s="146">
        <v>2429314.4040000001</v>
      </c>
      <c r="BO30" s="146">
        <v>2447520.3840000001</v>
      </c>
      <c r="BP30" s="146">
        <v>2466363.5060000001</v>
      </c>
      <c r="BQ30" s="146">
        <v>2485922.6830000002</v>
      </c>
      <c r="BR30" s="146">
        <v>2506065.0669999998</v>
      </c>
      <c r="BS30" s="146">
        <v>2526484.8450000002</v>
      </c>
      <c r="BT30" s="146">
        <v>2546751.0619999999</v>
      </c>
      <c r="BU30" s="146">
        <v>2566519.3059999999</v>
      </c>
      <c r="BV30" s="146">
        <v>2585693.5929999999</v>
      </c>
      <c r="BW30" s="146">
        <v>2604262.4679999999</v>
      </c>
      <c r="BX30" s="146">
        <v>2622069.7549999999</v>
      </c>
      <c r="BY30" s="146">
        <v>2638958.4300000002</v>
      </c>
      <c r="BZ30" s="146">
        <v>2654816.3309999998</v>
      </c>
    </row>
    <row r="31" spans="1:78" ht="11.65">
      <c r="A31" s="121">
        <v>14</v>
      </c>
      <c r="B31" s="122" t="s">
        <v>669</v>
      </c>
      <c r="C31" s="128" t="s">
        <v>692</v>
      </c>
      <c r="D31" s="141" t="s">
        <v>688</v>
      </c>
      <c r="E31" s="141">
        <v>1501</v>
      </c>
      <c r="F31" s="122" t="s">
        <v>689</v>
      </c>
      <c r="G31" s="141">
        <v>1517</v>
      </c>
      <c r="H31" s="146">
        <v>764665.62899999996</v>
      </c>
      <c r="I31" s="146">
        <v>778270.20900000003</v>
      </c>
      <c r="J31" s="146">
        <v>792779.08900000004</v>
      </c>
      <c r="K31" s="146">
        <v>808128.57499999995</v>
      </c>
      <c r="L31" s="146">
        <v>824269.39800000004</v>
      </c>
      <c r="M31" s="146">
        <v>841166.39300000004</v>
      </c>
      <c r="N31" s="146">
        <v>858799.36</v>
      </c>
      <c r="O31" s="146">
        <v>877162.36499999999</v>
      </c>
      <c r="P31" s="146">
        <v>896261.571</v>
      </c>
      <c r="Q31" s="146">
        <v>916111.83</v>
      </c>
      <c r="R31" s="146">
        <v>936725.71200000006</v>
      </c>
      <c r="S31" s="146">
        <v>958102.44700000004</v>
      </c>
      <c r="T31" s="146">
        <v>980217.66500000004</v>
      </c>
      <c r="U31" s="146">
        <v>1003019.376</v>
      </c>
      <c r="V31" s="146">
        <v>1026439.82</v>
      </c>
      <c r="W31" s="146">
        <v>1050431.2749999999</v>
      </c>
      <c r="X31" s="146">
        <v>1074980.6780000001</v>
      </c>
      <c r="Y31" s="146">
        <v>1100104.0260000001</v>
      </c>
      <c r="Z31" s="146">
        <v>1125820.574</v>
      </c>
      <c r="AA31" s="146">
        <v>1152162.6569999999</v>
      </c>
      <c r="AB31" s="146">
        <v>1179160.581</v>
      </c>
      <c r="AC31" s="146">
        <v>1206825.9029999999</v>
      </c>
      <c r="AD31" s="146">
        <v>1235172.3589999999</v>
      </c>
      <c r="AE31" s="146">
        <v>1264237.5789999999</v>
      </c>
      <c r="AF31" s="146">
        <v>1294066.3219999999</v>
      </c>
      <c r="AG31" s="146">
        <v>1324698.2120000001</v>
      </c>
      <c r="AH31" s="146">
        <v>1356116.4850000001</v>
      </c>
      <c r="AI31" s="146">
        <v>1388331.0319999999</v>
      </c>
      <c r="AJ31" s="146">
        <v>1421434.936</v>
      </c>
      <c r="AK31" s="146">
        <v>1455547.091</v>
      </c>
      <c r="AL31" s="146">
        <v>1490733.2450000001</v>
      </c>
      <c r="AM31" s="146">
        <v>1527011.5049999999</v>
      </c>
      <c r="AN31" s="146">
        <v>1564297.213</v>
      </c>
      <c r="AO31" s="146">
        <v>1602419.8770000001</v>
      </c>
      <c r="AP31" s="146">
        <v>1641147.7379999999</v>
      </c>
      <c r="AQ31" s="146">
        <v>1680291.1329999999</v>
      </c>
      <c r="AR31" s="146">
        <v>1719782.865</v>
      </c>
      <c r="AS31" s="146">
        <v>1759595.71</v>
      </c>
      <c r="AT31" s="146">
        <v>1799627.723</v>
      </c>
      <c r="AU31" s="146">
        <v>1839775.2420000001</v>
      </c>
      <c r="AV31" s="146">
        <v>1879958.6089999999</v>
      </c>
      <c r="AW31" s="146">
        <v>1920105.176</v>
      </c>
      <c r="AX31" s="146">
        <v>1960194.2239999999</v>
      </c>
      <c r="AY31" s="146">
        <v>2000266.8230000001</v>
      </c>
      <c r="AZ31" s="146">
        <v>2040400.2279999999</v>
      </c>
      <c r="BA31" s="146">
        <v>2080646.2139999999</v>
      </c>
      <c r="BB31" s="146">
        <v>2121015.5099999998</v>
      </c>
      <c r="BC31" s="146">
        <v>2161469.452</v>
      </c>
      <c r="BD31" s="146">
        <v>2201954.304</v>
      </c>
      <c r="BE31" s="146">
        <v>2242396.1609999998</v>
      </c>
      <c r="BF31" s="146">
        <v>2282746.4270000001</v>
      </c>
      <c r="BG31" s="146">
        <v>2322985.21</v>
      </c>
      <c r="BH31" s="146">
        <v>2363140.497</v>
      </c>
      <c r="BI31" s="146">
        <v>2403271.682</v>
      </c>
      <c r="BJ31" s="146">
        <v>2443463.2429999998</v>
      </c>
      <c r="BK31" s="146">
        <v>2483779.21</v>
      </c>
      <c r="BL31" s="146">
        <v>2524225.56</v>
      </c>
      <c r="BM31" s="146">
        <v>2564789.446</v>
      </c>
      <c r="BN31" s="146">
        <v>2605491.2949999999</v>
      </c>
      <c r="BO31" s="146">
        <v>2646351.0699999998</v>
      </c>
      <c r="BP31" s="146">
        <v>2687374.6719999998</v>
      </c>
      <c r="BQ31" s="146">
        <v>2728568.946</v>
      </c>
      <c r="BR31" s="146">
        <v>2769907.443</v>
      </c>
      <c r="BS31" s="146">
        <v>2811318.7749999999</v>
      </c>
      <c r="BT31" s="146">
        <v>2852707.085</v>
      </c>
      <c r="BU31" s="146">
        <v>2893996.281</v>
      </c>
      <c r="BV31" s="146">
        <v>2935149.8450000002</v>
      </c>
      <c r="BW31" s="146">
        <v>2976160.1860000002</v>
      </c>
      <c r="BX31" s="146">
        <v>3017014.4449999998</v>
      </c>
      <c r="BY31" s="146">
        <v>3057708.8840000001</v>
      </c>
      <c r="BZ31" s="146">
        <v>3098235.284</v>
      </c>
    </row>
    <row r="32" spans="1:78" ht="11.65">
      <c r="A32" s="121">
        <v>15</v>
      </c>
      <c r="B32" s="122" t="s">
        <v>669</v>
      </c>
      <c r="C32" s="127" t="s">
        <v>693</v>
      </c>
      <c r="D32" s="141" t="s">
        <v>688</v>
      </c>
      <c r="E32" s="141">
        <v>1500</v>
      </c>
      <c r="F32" s="122" t="s">
        <v>689</v>
      </c>
      <c r="G32" s="141">
        <v>1802</v>
      </c>
      <c r="H32" s="146">
        <v>137041.86499999999</v>
      </c>
      <c r="I32" s="146">
        <v>139118.85</v>
      </c>
      <c r="J32" s="146">
        <v>141351.56299999999</v>
      </c>
      <c r="K32" s="146">
        <v>143768.50399999999</v>
      </c>
      <c r="L32" s="146">
        <v>146387.095</v>
      </c>
      <c r="M32" s="146">
        <v>149213.76699999999</v>
      </c>
      <c r="N32" s="146">
        <v>152243.26800000001</v>
      </c>
      <c r="O32" s="146">
        <v>155459.33600000001</v>
      </c>
      <c r="P32" s="146">
        <v>158836.73199999999</v>
      </c>
      <c r="Q32" s="146">
        <v>162344.21799999999</v>
      </c>
      <c r="R32" s="146">
        <v>165954.459</v>
      </c>
      <c r="S32" s="146">
        <v>169654.329</v>
      </c>
      <c r="T32" s="146">
        <v>173453.86</v>
      </c>
      <c r="U32" s="146">
        <v>177390.30900000001</v>
      </c>
      <c r="V32" s="146">
        <v>181516.845</v>
      </c>
      <c r="W32" s="146">
        <v>185870.726</v>
      </c>
      <c r="X32" s="146">
        <v>190464.08100000001</v>
      </c>
      <c r="Y32" s="146">
        <v>195281.26699999999</v>
      </c>
      <c r="Z32" s="146">
        <v>200296.63399999999</v>
      </c>
      <c r="AA32" s="146">
        <v>205471.91800000001</v>
      </c>
      <c r="AB32" s="146">
        <v>210778.27600000001</v>
      </c>
      <c r="AC32" s="146">
        <v>216209.476</v>
      </c>
      <c r="AD32" s="146">
        <v>221771.91099999999</v>
      </c>
      <c r="AE32" s="146">
        <v>227463.967</v>
      </c>
      <c r="AF32" s="146">
        <v>233286.84299999999</v>
      </c>
      <c r="AG32" s="146">
        <v>239242.40100000001</v>
      </c>
      <c r="AH32" s="146">
        <v>245339.10699999999</v>
      </c>
      <c r="AI32" s="146">
        <v>251579.52600000001</v>
      </c>
      <c r="AJ32" s="146">
        <v>257953.66200000001</v>
      </c>
      <c r="AK32" s="146">
        <v>264447.32900000003</v>
      </c>
      <c r="AL32" s="146">
        <v>271057.72600000002</v>
      </c>
      <c r="AM32" s="146">
        <v>277785.33600000001</v>
      </c>
      <c r="AN32" s="146">
        <v>284656.962</v>
      </c>
      <c r="AO32" s="146">
        <v>291729.92700000003</v>
      </c>
      <c r="AP32" s="146">
        <v>299078.65500000003</v>
      </c>
      <c r="AQ32" s="146">
        <v>306762.09399999998</v>
      </c>
      <c r="AR32" s="146">
        <v>314787.163</v>
      </c>
      <c r="AS32" s="146">
        <v>323153.68599999999</v>
      </c>
      <c r="AT32" s="146">
        <v>331902.03499999997</v>
      </c>
      <c r="AU32" s="146">
        <v>341076.962</v>
      </c>
      <c r="AV32" s="146">
        <v>350700.96100000001</v>
      </c>
      <c r="AW32" s="146">
        <v>360816.16899999999</v>
      </c>
      <c r="AX32" s="146">
        <v>371393.15600000002</v>
      </c>
      <c r="AY32" s="146">
        <v>382295.65100000001</v>
      </c>
      <c r="AZ32" s="146">
        <v>393336.00599999999</v>
      </c>
      <c r="BA32" s="146">
        <v>404386.60800000001</v>
      </c>
      <c r="BB32" s="146">
        <v>415391.402</v>
      </c>
      <c r="BC32" s="146">
        <v>426409.39899999998</v>
      </c>
      <c r="BD32" s="146">
        <v>437569.663</v>
      </c>
      <c r="BE32" s="146">
        <v>449060.75900000002</v>
      </c>
      <c r="BF32" s="146">
        <v>461020.98100000003</v>
      </c>
      <c r="BG32" s="146">
        <v>473477.93199999997</v>
      </c>
      <c r="BH32" s="146">
        <v>486392.24200000003</v>
      </c>
      <c r="BI32" s="146">
        <v>499752.26799999998</v>
      </c>
      <c r="BJ32" s="146">
        <v>513527.20699999999</v>
      </c>
      <c r="BK32" s="146">
        <v>527685.61800000002</v>
      </c>
      <c r="BL32" s="146">
        <v>542261.64399999997</v>
      </c>
      <c r="BM32" s="146">
        <v>557248.24800000002</v>
      </c>
      <c r="BN32" s="146">
        <v>572522.77</v>
      </c>
      <c r="BO32" s="146">
        <v>587921.33900000004</v>
      </c>
      <c r="BP32" s="146">
        <v>603339.57900000003</v>
      </c>
      <c r="BQ32" s="146">
        <v>618725.58400000003</v>
      </c>
      <c r="BR32" s="146">
        <v>634150.11800000002</v>
      </c>
      <c r="BS32" s="146">
        <v>649783.54200000002</v>
      </c>
      <c r="BT32" s="146">
        <v>665865.81499999994</v>
      </c>
      <c r="BU32" s="146">
        <v>682575.69900000002</v>
      </c>
      <c r="BV32" s="146">
        <v>699950.58</v>
      </c>
      <c r="BW32" s="146">
        <v>717952.42500000005</v>
      </c>
      <c r="BX32" s="146">
        <v>736589.37899999996</v>
      </c>
      <c r="BY32" s="146">
        <v>755849.74100000004</v>
      </c>
      <c r="BZ32" s="146">
        <v>775710.61199999996</v>
      </c>
    </row>
    <row r="33" spans="1:78" ht="11.65">
      <c r="A33" s="121">
        <v>16</v>
      </c>
      <c r="B33" s="122" t="s">
        <v>669</v>
      </c>
      <c r="C33" s="127" t="s">
        <v>694</v>
      </c>
      <c r="D33" s="141"/>
      <c r="E33" s="141">
        <v>1518</v>
      </c>
      <c r="F33" s="122" t="s">
        <v>689</v>
      </c>
      <c r="G33" s="141">
        <v>1802</v>
      </c>
      <c r="H33" s="146">
        <v>803.55100000000004</v>
      </c>
      <c r="I33" s="146">
        <v>825.61800000000005</v>
      </c>
      <c r="J33" s="146">
        <v>846.91499999999996</v>
      </c>
      <c r="K33" s="146">
        <v>868.47199999999998</v>
      </c>
      <c r="L33" s="146">
        <v>891.18200000000002</v>
      </c>
      <c r="M33" s="146">
        <v>915.46699999999998</v>
      </c>
      <c r="N33" s="146">
        <v>941.55700000000002</v>
      </c>
      <c r="O33" s="146">
        <v>969.19799999999998</v>
      </c>
      <c r="P33" s="146">
        <v>997.96299999999997</v>
      </c>
      <c r="Q33" s="146">
        <v>1027.1379999999999</v>
      </c>
      <c r="R33" s="146">
        <v>1056.107</v>
      </c>
      <c r="S33" s="146">
        <v>1084.49</v>
      </c>
      <c r="T33" s="146">
        <v>1112.366</v>
      </c>
      <c r="U33" s="146">
        <v>1140.386</v>
      </c>
      <c r="V33" s="146">
        <v>1169.3810000000001</v>
      </c>
      <c r="W33" s="146">
        <v>1199.9690000000001</v>
      </c>
      <c r="X33" s="146">
        <v>1232.846</v>
      </c>
      <c r="Y33" s="146">
        <v>1267.2280000000001</v>
      </c>
      <c r="Z33" s="146">
        <v>1300.7750000000001</v>
      </c>
      <c r="AA33" s="146">
        <v>1329.894</v>
      </c>
      <c r="AB33" s="146">
        <v>1352.5160000000001</v>
      </c>
      <c r="AC33" s="146">
        <v>1367.28</v>
      </c>
      <c r="AD33" s="146">
        <v>1375.76</v>
      </c>
      <c r="AE33" s="146">
        <v>1381.0340000000001</v>
      </c>
      <c r="AF33" s="146">
        <v>1388.046</v>
      </c>
      <c r="AG33" s="146">
        <v>1400.085</v>
      </c>
      <c r="AH33" s="146">
        <v>1418.5429999999999</v>
      </c>
      <c r="AI33" s="146">
        <v>1442.4780000000001</v>
      </c>
      <c r="AJ33" s="146">
        <v>1470.1310000000001</v>
      </c>
      <c r="AK33" s="146">
        <v>1498.7909999999999</v>
      </c>
      <c r="AL33" s="146">
        <v>1526.537</v>
      </c>
      <c r="AM33" s="146">
        <v>1552.7149999999999</v>
      </c>
      <c r="AN33" s="146">
        <v>1578.2449999999999</v>
      </c>
      <c r="AO33" s="146">
        <v>1604.481</v>
      </c>
      <c r="AP33" s="146">
        <v>1633.5719999999999</v>
      </c>
      <c r="AQ33" s="146">
        <v>1666.817</v>
      </c>
      <c r="AR33" s="146">
        <v>1704.8409999999999</v>
      </c>
      <c r="AS33" s="146">
        <v>1746.809</v>
      </c>
      <c r="AT33" s="146">
        <v>1790.847</v>
      </c>
      <c r="AU33" s="146">
        <v>1834.425</v>
      </c>
      <c r="AV33" s="146">
        <v>1875.684</v>
      </c>
      <c r="AW33" s="146">
        <v>1913.924</v>
      </c>
      <c r="AX33" s="146">
        <v>1949.884</v>
      </c>
      <c r="AY33" s="146">
        <v>1984.5450000000001</v>
      </c>
      <c r="AZ33" s="146">
        <v>2019.6079999999999</v>
      </c>
      <c r="BA33" s="146">
        <v>2056.2370000000001</v>
      </c>
      <c r="BB33" s="146">
        <v>2094.4589999999998</v>
      </c>
      <c r="BC33" s="146">
        <v>2133.873</v>
      </c>
      <c r="BD33" s="146">
        <v>2174.8710000000001</v>
      </c>
      <c r="BE33" s="146">
        <v>2218.0120000000002</v>
      </c>
      <c r="BF33" s="146">
        <v>2263.482</v>
      </c>
      <c r="BG33" s="146">
        <v>2311.6869999999999</v>
      </c>
      <c r="BH33" s="146">
        <v>2362.0700000000002</v>
      </c>
      <c r="BI33" s="146">
        <v>2412.4540000000002</v>
      </c>
      <c r="BJ33" s="146">
        <v>2459.9870000000001</v>
      </c>
      <c r="BK33" s="146">
        <v>2502.645</v>
      </c>
      <c r="BL33" s="146">
        <v>2539.7829999999999</v>
      </c>
      <c r="BM33" s="146">
        <v>2572.002</v>
      </c>
      <c r="BN33" s="146">
        <v>2600.3029999999999</v>
      </c>
      <c r="BO33" s="146">
        <v>2626.1239999999998</v>
      </c>
      <c r="BP33" s="146">
        <v>2650.79</v>
      </c>
      <c r="BQ33" s="146">
        <v>2674.3739999999998</v>
      </c>
      <c r="BR33" s="146">
        <v>2696.8159999999998</v>
      </c>
      <c r="BS33" s="146">
        <v>2719.4540000000002</v>
      </c>
      <c r="BT33" s="146">
        <v>2743.8110000000001</v>
      </c>
      <c r="BU33" s="146">
        <v>2771.0309999999999</v>
      </c>
      <c r="BV33" s="146">
        <v>2801.6080000000002</v>
      </c>
      <c r="BW33" s="146">
        <v>2835.3609999999999</v>
      </c>
      <c r="BX33" s="146">
        <v>2871.203</v>
      </c>
      <c r="BY33" s="146">
        <v>2907.6660000000002</v>
      </c>
      <c r="BZ33" s="146">
        <v>2943.5680000000002</v>
      </c>
    </row>
    <row r="34" spans="1:78" ht="11.65">
      <c r="A34" s="124">
        <v>17</v>
      </c>
      <c r="B34" s="125" t="s">
        <v>669</v>
      </c>
      <c r="C34" s="126" t="s">
        <v>695</v>
      </c>
      <c r="D34" s="142" t="s">
        <v>696</v>
      </c>
      <c r="E34" s="142">
        <v>1840</v>
      </c>
      <c r="F34" s="125" t="s">
        <v>672</v>
      </c>
      <c r="G34" s="142">
        <v>900</v>
      </c>
      <c r="H34" s="147" t="s">
        <v>673</v>
      </c>
      <c r="I34" s="147" t="s">
        <v>673</v>
      </c>
      <c r="J34" s="147" t="s">
        <v>673</v>
      </c>
      <c r="K34" s="147" t="s">
        <v>673</v>
      </c>
      <c r="L34" s="147" t="s">
        <v>673</v>
      </c>
      <c r="M34" s="147" t="s">
        <v>673</v>
      </c>
      <c r="N34" s="147" t="s">
        <v>673</v>
      </c>
      <c r="O34" s="147" t="s">
        <v>673</v>
      </c>
      <c r="P34" s="147" t="s">
        <v>673</v>
      </c>
      <c r="Q34" s="147" t="s">
        <v>673</v>
      </c>
      <c r="R34" s="147" t="s">
        <v>673</v>
      </c>
      <c r="S34" s="147" t="s">
        <v>673</v>
      </c>
      <c r="T34" s="147" t="s">
        <v>673</v>
      </c>
      <c r="U34" s="147" t="s">
        <v>673</v>
      </c>
      <c r="V34" s="147" t="s">
        <v>673</v>
      </c>
      <c r="W34" s="147" t="s">
        <v>673</v>
      </c>
      <c r="X34" s="147" t="s">
        <v>673</v>
      </c>
      <c r="Y34" s="147" t="s">
        <v>673</v>
      </c>
      <c r="Z34" s="147" t="s">
        <v>673</v>
      </c>
      <c r="AA34" s="147" t="s">
        <v>673</v>
      </c>
      <c r="AB34" s="147" t="s">
        <v>673</v>
      </c>
      <c r="AC34" s="147" t="s">
        <v>673</v>
      </c>
      <c r="AD34" s="147" t="s">
        <v>673</v>
      </c>
      <c r="AE34" s="147" t="s">
        <v>673</v>
      </c>
      <c r="AF34" s="147" t="s">
        <v>673</v>
      </c>
      <c r="AG34" s="147" t="s">
        <v>673</v>
      </c>
      <c r="AH34" s="147" t="s">
        <v>673</v>
      </c>
      <c r="AI34" s="147" t="s">
        <v>673</v>
      </c>
      <c r="AJ34" s="147" t="s">
        <v>673</v>
      </c>
      <c r="AK34" s="147" t="s">
        <v>673</v>
      </c>
      <c r="AL34" s="147" t="s">
        <v>673</v>
      </c>
      <c r="AM34" s="147" t="s">
        <v>673</v>
      </c>
      <c r="AN34" s="147" t="s">
        <v>673</v>
      </c>
      <c r="AO34" s="147" t="s">
        <v>673</v>
      </c>
      <c r="AP34" s="147" t="s">
        <v>673</v>
      </c>
      <c r="AQ34" s="147" t="s">
        <v>673</v>
      </c>
      <c r="AR34" s="147" t="s">
        <v>673</v>
      </c>
      <c r="AS34" s="147" t="s">
        <v>673</v>
      </c>
      <c r="AT34" s="147" t="s">
        <v>673</v>
      </c>
      <c r="AU34" s="147" t="s">
        <v>673</v>
      </c>
      <c r="AV34" s="147" t="s">
        <v>673</v>
      </c>
      <c r="AW34" s="147" t="s">
        <v>673</v>
      </c>
      <c r="AX34" s="147" t="s">
        <v>673</v>
      </c>
      <c r="AY34" s="147" t="s">
        <v>673</v>
      </c>
      <c r="AZ34" s="147" t="s">
        <v>673</v>
      </c>
      <c r="BA34" s="147" t="s">
        <v>673</v>
      </c>
      <c r="BB34" s="147" t="s">
        <v>673</v>
      </c>
      <c r="BC34" s="147" t="s">
        <v>673</v>
      </c>
      <c r="BD34" s="147" t="s">
        <v>673</v>
      </c>
      <c r="BE34" s="147" t="s">
        <v>673</v>
      </c>
      <c r="BF34" s="147" t="s">
        <v>673</v>
      </c>
      <c r="BG34" s="147" t="s">
        <v>673</v>
      </c>
      <c r="BH34" s="147" t="s">
        <v>673</v>
      </c>
      <c r="BI34" s="147" t="s">
        <v>673</v>
      </c>
      <c r="BJ34" s="147" t="s">
        <v>673</v>
      </c>
      <c r="BK34" s="147" t="s">
        <v>673</v>
      </c>
      <c r="BL34" s="147" t="s">
        <v>673</v>
      </c>
      <c r="BM34" s="147" t="s">
        <v>673</v>
      </c>
      <c r="BN34" s="147" t="s">
        <v>673</v>
      </c>
      <c r="BO34" s="147" t="s">
        <v>673</v>
      </c>
      <c r="BP34" s="147" t="s">
        <v>673</v>
      </c>
      <c r="BQ34" s="147" t="s">
        <v>673</v>
      </c>
      <c r="BR34" s="147" t="s">
        <v>673</v>
      </c>
      <c r="BS34" s="147" t="s">
        <v>673</v>
      </c>
      <c r="BT34" s="147" t="s">
        <v>673</v>
      </c>
      <c r="BU34" s="147" t="s">
        <v>673</v>
      </c>
      <c r="BV34" s="147" t="s">
        <v>673</v>
      </c>
      <c r="BW34" s="147" t="s">
        <v>673</v>
      </c>
      <c r="BX34" s="147" t="s">
        <v>673</v>
      </c>
      <c r="BY34" s="147" t="s">
        <v>673</v>
      </c>
      <c r="BZ34" s="147" t="s">
        <v>673</v>
      </c>
    </row>
    <row r="35" spans="1:78" ht="11.65">
      <c r="A35" s="121">
        <v>18</v>
      </c>
      <c r="B35" s="122" t="s">
        <v>669</v>
      </c>
      <c r="C35" s="127" t="s">
        <v>114</v>
      </c>
      <c r="D35" s="141" t="s">
        <v>697</v>
      </c>
      <c r="E35" s="141">
        <v>903</v>
      </c>
      <c r="F35" s="122" t="s">
        <v>698</v>
      </c>
      <c r="G35" s="141">
        <v>1840</v>
      </c>
      <c r="H35" s="146">
        <v>227794.13699999999</v>
      </c>
      <c r="I35" s="146">
        <v>232327.85699999999</v>
      </c>
      <c r="J35" s="146">
        <v>237096.56</v>
      </c>
      <c r="K35" s="146">
        <v>242092.45600000001</v>
      </c>
      <c r="L35" s="146">
        <v>247310.59700000001</v>
      </c>
      <c r="M35" s="146">
        <v>252748.91699999999</v>
      </c>
      <c r="N35" s="146">
        <v>258408.217</v>
      </c>
      <c r="O35" s="146">
        <v>264292.21399999998</v>
      </c>
      <c r="P35" s="146">
        <v>270407.02799999999</v>
      </c>
      <c r="Q35" s="146">
        <v>276760.72200000001</v>
      </c>
      <c r="R35" s="146">
        <v>283361.17099999997</v>
      </c>
      <c r="S35" s="146">
        <v>290214.467</v>
      </c>
      <c r="T35" s="146">
        <v>297322.60399999999</v>
      </c>
      <c r="U35" s="146">
        <v>304683.36599999998</v>
      </c>
      <c r="V35" s="146">
        <v>312291.84899999999</v>
      </c>
      <c r="W35" s="146">
        <v>320147.29499999998</v>
      </c>
      <c r="X35" s="146">
        <v>328256.59399999998</v>
      </c>
      <c r="Y35" s="146">
        <v>336631.17700000003</v>
      </c>
      <c r="Z35" s="146">
        <v>345280.35399999999</v>
      </c>
      <c r="AA35" s="146">
        <v>354214.82199999999</v>
      </c>
      <c r="AB35" s="146">
        <v>363447.59299999999</v>
      </c>
      <c r="AC35" s="146">
        <v>372983.50599999999</v>
      </c>
      <c r="AD35" s="146">
        <v>382837.766</v>
      </c>
      <c r="AE35" s="146">
        <v>393044.43800000002</v>
      </c>
      <c r="AF35" s="146">
        <v>403645.93599999999</v>
      </c>
      <c r="AG35" s="146">
        <v>414674.67599999998</v>
      </c>
      <c r="AH35" s="146">
        <v>426144.45600000001</v>
      </c>
      <c r="AI35" s="146">
        <v>438054.80699999997</v>
      </c>
      <c r="AJ35" s="146">
        <v>450403.897</v>
      </c>
      <c r="AK35" s="146">
        <v>463183.56099999999</v>
      </c>
      <c r="AL35" s="146">
        <v>476386.22499999998</v>
      </c>
      <c r="AM35" s="146">
        <v>490003.90500000003</v>
      </c>
      <c r="AN35" s="146">
        <v>504034.17599999998</v>
      </c>
      <c r="AO35" s="146">
        <v>518479.76</v>
      </c>
      <c r="AP35" s="146">
        <v>533345.152</v>
      </c>
      <c r="AQ35" s="146">
        <v>548626.14</v>
      </c>
      <c r="AR35" s="146">
        <v>564327.29799999995</v>
      </c>
      <c r="AS35" s="146">
        <v>580424.29200000002</v>
      </c>
      <c r="AT35" s="146">
        <v>596849.00699999998</v>
      </c>
      <c r="AU35" s="146">
        <v>613512.10800000001</v>
      </c>
      <c r="AV35" s="146">
        <v>630349.68500000006</v>
      </c>
      <c r="AW35" s="146">
        <v>647344.04099999997</v>
      </c>
      <c r="AX35" s="146">
        <v>664512.03399999999</v>
      </c>
      <c r="AY35" s="146">
        <v>681869.33299999998</v>
      </c>
      <c r="AZ35" s="146">
        <v>699445.41299999994</v>
      </c>
      <c r="BA35" s="146">
        <v>717270.11199999996</v>
      </c>
      <c r="BB35" s="146">
        <v>735361.10699999996</v>
      </c>
      <c r="BC35" s="146">
        <v>753737.58400000003</v>
      </c>
      <c r="BD35" s="146">
        <v>772437.16200000001</v>
      </c>
      <c r="BE35" s="146">
        <v>791504.16500000004</v>
      </c>
      <c r="BF35" s="146">
        <v>810984.23199999996</v>
      </c>
      <c r="BG35" s="146">
        <v>830902.53899999999</v>
      </c>
      <c r="BH35" s="146">
        <v>851298.43700000003</v>
      </c>
      <c r="BI35" s="146">
        <v>872248.33700000006</v>
      </c>
      <c r="BJ35" s="146">
        <v>893842.78599999996</v>
      </c>
      <c r="BK35" s="146">
        <v>916154.28500000003</v>
      </c>
      <c r="BL35" s="146">
        <v>939210.049</v>
      </c>
      <c r="BM35" s="146">
        <v>963021.83700000006</v>
      </c>
      <c r="BN35" s="146">
        <v>987623.52</v>
      </c>
      <c r="BO35" s="146">
        <v>1013045.725</v>
      </c>
      <c r="BP35" s="146">
        <v>1039304.03</v>
      </c>
      <c r="BQ35" s="146">
        <v>1066409.7120000001</v>
      </c>
      <c r="BR35" s="146">
        <v>1094343.0290000001</v>
      </c>
      <c r="BS35" s="146">
        <v>1123045.1370000001</v>
      </c>
      <c r="BT35" s="146">
        <v>1152433.618</v>
      </c>
      <c r="BU35" s="146">
        <v>1182438.8030000001</v>
      </c>
      <c r="BV35" s="146">
        <v>1213040.5419999999</v>
      </c>
      <c r="BW35" s="146">
        <v>1244222.2690000001</v>
      </c>
      <c r="BX35" s="146">
        <v>1275921.014</v>
      </c>
      <c r="BY35" s="146">
        <v>1308064.176</v>
      </c>
      <c r="BZ35" s="146">
        <v>1340598.1129999999</v>
      </c>
    </row>
    <row r="36" spans="1:78" ht="11.65">
      <c r="A36" s="121">
        <v>19</v>
      </c>
      <c r="B36" s="122" t="s">
        <v>669</v>
      </c>
      <c r="C36" s="127" t="s">
        <v>113</v>
      </c>
      <c r="D36" s="141" t="s">
        <v>699</v>
      </c>
      <c r="E36" s="141">
        <v>935</v>
      </c>
      <c r="F36" s="122" t="s">
        <v>698</v>
      </c>
      <c r="G36" s="141">
        <v>1840</v>
      </c>
      <c r="H36" s="146">
        <v>1404908.9920000001</v>
      </c>
      <c r="I36" s="146">
        <v>1435819.067</v>
      </c>
      <c r="J36" s="146">
        <v>1464833.757</v>
      </c>
      <c r="K36" s="146">
        <v>1492894.9639999999</v>
      </c>
      <c r="L36" s="146">
        <v>1520767.943</v>
      </c>
      <c r="M36" s="146">
        <v>1549041.9140000001</v>
      </c>
      <c r="N36" s="146">
        <v>1578122.023</v>
      </c>
      <c r="O36" s="146">
        <v>1608237.0260000001</v>
      </c>
      <c r="P36" s="146">
        <v>1639460.7819999999</v>
      </c>
      <c r="Q36" s="146">
        <v>1671747.88</v>
      </c>
      <c r="R36" s="146">
        <v>1705041.057</v>
      </c>
      <c r="S36" s="146">
        <v>1739385.8470000001</v>
      </c>
      <c r="T36" s="146">
        <v>1775030.7919999999</v>
      </c>
      <c r="U36" s="146">
        <v>1812470.355</v>
      </c>
      <c r="V36" s="146">
        <v>1852323.2050000001</v>
      </c>
      <c r="W36" s="146">
        <v>1894974.2420000001</v>
      </c>
      <c r="X36" s="146">
        <v>1940602.034</v>
      </c>
      <c r="Y36" s="146">
        <v>1988923.0530000001</v>
      </c>
      <c r="Z36" s="146">
        <v>2039270.1610000001</v>
      </c>
      <c r="AA36" s="146">
        <v>2090702.385</v>
      </c>
      <c r="AB36" s="146">
        <v>2142480.29</v>
      </c>
      <c r="AC36" s="146">
        <v>2194450.679</v>
      </c>
      <c r="AD36" s="146">
        <v>2246636.202</v>
      </c>
      <c r="AE36" s="146">
        <v>2298696.3569999998</v>
      </c>
      <c r="AF36" s="146">
        <v>2350279.0120000001</v>
      </c>
      <c r="AG36" s="146">
        <v>2401171.4240000001</v>
      </c>
      <c r="AH36" s="146">
        <v>2451184.2579999999</v>
      </c>
      <c r="AI36" s="146">
        <v>2500443.5249999999</v>
      </c>
      <c r="AJ36" s="146">
        <v>2549465.7999999998</v>
      </c>
      <c r="AK36" s="146">
        <v>2598988.4190000002</v>
      </c>
      <c r="AL36" s="146">
        <v>2649578.327</v>
      </c>
      <c r="AM36" s="146">
        <v>2701224.8670000001</v>
      </c>
      <c r="AN36" s="146">
        <v>2753837.835</v>
      </c>
      <c r="AO36" s="146">
        <v>2807785.2450000001</v>
      </c>
      <c r="AP36" s="146">
        <v>2863496.8470000001</v>
      </c>
      <c r="AQ36" s="146">
        <v>2921173.21</v>
      </c>
      <c r="AR36" s="146">
        <v>2981064.0079999999</v>
      </c>
      <c r="AS36" s="146">
        <v>3042805.9849999999</v>
      </c>
      <c r="AT36" s="146">
        <v>3105220.2379999999</v>
      </c>
      <c r="AU36" s="146">
        <v>3166705.9180000001</v>
      </c>
      <c r="AV36" s="146">
        <v>3226098.9219999998</v>
      </c>
      <c r="AW36" s="146">
        <v>3282945.3229999999</v>
      </c>
      <c r="AX36" s="146">
        <v>3337511.6340000001</v>
      </c>
      <c r="AY36" s="146">
        <v>3390245.4249999998</v>
      </c>
      <c r="AZ36" s="146">
        <v>3441912.676</v>
      </c>
      <c r="BA36" s="146">
        <v>3493086.9980000001</v>
      </c>
      <c r="BB36" s="146">
        <v>3543851.2349999999</v>
      </c>
      <c r="BC36" s="146">
        <v>3594032.7050000001</v>
      </c>
      <c r="BD36" s="146">
        <v>3643662.915</v>
      </c>
      <c r="BE36" s="146">
        <v>3692736.1039999998</v>
      </c>
      <c r="BF36" s="146">
        <v>3741263.352</v>
      </c>
      <c r="BG36" s="146">
        <v>3789285.36</v>
      </c>
      <c r="BH36" s="146">
        <v>3836880.2489999998</v>
      </c>
      <c r="BI36" s="146">
        <v>3884134.6179999998</v>
      </c>
      <c r="BJ36" s="146">
        <v>3931146.463</v>
      </c>
      <c r="BK36" s="146">
        <v>3977986.452</v>
      </c>
      <c r="BL36" s="146">
        <v>4024679.8859999999</v>
      </c>
      <c r="BM36" s="146">
        <v>4071214.9380000001</v>
      </c>
      <c r="BN36" s="146">
        <v>4117572.12</v>
      </c>
      <c r="BO36" s="146">
        <v>4163712.801</v>
      </c>
      <c r="BP36" s="146">
        <v>4209593.7240000004</v>
      </c>
      <c r="BQ36" s="146">
        <v>4255189.6239999998</v>
      </c>
      <c r="BR36" s="146">
        <v>4300462.1909999996</v>
      </c>
      <c r="BS36" s="146">
        <v>4345331.3169999998</v>
      </c>
      <c r="BT36" s="146">
        <v>4389699.4960000003</v>
      </c>
      <c r="BU36" s="146">
        <v>4433475.3219999997</v>
      </c>
      <c r="BV36" s="146">
        <v>4476607.7920000004</v>
      </c>
      <c r="BW36" s="146">
        <v>4519040.0159999998</v>
      </c>
      <c r="BX36" s="146">
        <v>4560667.1370000001</v>
      </c>
      <c r="BY36" s="146">
        <v>4601371.2659999998</v>
      </c>
      <c r="BZ36" s="146">
        <v>4641054.7860000003</v>
      </c>
    </row>
    <row r="37" spans="1:78" ht="11.65">
      <c r="A37" s="121">
        <v>20</v>
      </c>
      <c r="B37" s="122" t="s">
        <v>669</v>
      </c>
      <c r="C37" s="127" t="s">
        <v>112</v>
      </c>
      <c r="D37" s="141" t="s">
        <v>700</v>
      </c>
      <c r="E37" s="141">
        <v>908</v>
      </c>
      <c r="F37" s="122" t="s">
        <v>698</v>
      </c>
      <c r="G37" s="141">
        <v>1840</v>
      </c>
      <c r="H37" s="146">
        <v>549328.85900000005</v>
      </c>
      <c r="I37" s="146">
        <v>554324.50600000005</v>
      </c>
      <c r="J37" s="146">
        <v>559694.36199999996</v>
      </c>
      <c r="K37" s="146">
        <v>565281.96400000004</v>
      </c>
      <c r="L37" s="146">
        <v>570969.74</v>
      </c>
      <c r="M37" s="146">
        <v>576678.76399999997</v>
      </c>
      <c r="N37" s="146">
        <v>582371.31799999997</v>
      </c>
      <c r="O37" s="146">
        <v>588048.223</v>
      </c>
      <c r="P37" s="146">
        <v>593743.35699999996</v>
      </c>
      <c r="Q37" s="146">
        <v>599513.22900000005</v>
      </c>
      <c r="R37" s="146">
        <v>605406.96600000001</v>
      </c>
      <c r="S37" s="146">
        <v>611434.03500000003</v>
      </c>
      <c r="T37" s="146">
        <v>617536.17000000004</v>
      </c>
      <c r="U37" s="146">
        <v>623575.13300000003</v>
      </c>
      <c r="V37" s="146">
        <v>629367.16599999997</v>
      </c>
      <c r="W37" s="146">
        <v>634783.19099999999</v>
      </c>
      <c r="X37" s="146">
        <v>639761.94099999999</v>
      </c>
      <c r="Y37" s="146">
        <v>644345.49199999997</v>
      </c>
      <c r="Z37" s="146">
        <v>648636.12100000004</v>
      </c>
      <c r="AA37" s="146">
        <v>652789.65300000005</v>
      </c>
      <c r="AB37" s="146">
        <v>656919.37</v>
      </c>
      <c r="AC37" s="146">
        <v>661056.103</v>
      </c>
      <c r="AD37" s="146">
        <v>665163.51100000006</v>
      </c>
      <c r="AE37" s="146">
        <v>669207.973</v>
      </c>
      <c r="AF37" s="146">
        <v>673132.23899999994</v>
      </c>
      <c r="AG37" s="146">
        <v>676895.45700000005</v>
      </c>
      <c r="AH37" s="146">
        <v>680497.65700000001</v>
      </c>
      <c r="AI37" s="146">
        <v>683959.53799999994</v>
      </c>
      <c r="AJ37" s="146">
        <v>687285.86</v>
      </c>
      <c r="AK37" s="146">
        <v>690485.01699999999</v>
      </c>
      <c r="AL37" s="146">
        <v>693566.51599999995</v>
      </c>
      <c r="AM37" s="146">
        <v>696513.45</v>
      </c>
      <c r="AN37" s="146">
        <v>699330.01899999997</v>
      </c>
      <c r="AO37" s="146">
        <v>702070.42500000005</v>
      </c>
      <c r="AP37" s="146">
        <v>704807.48100000003</v>
      </c>
      <c r="AQ37" s="146">
        <v>707584.18599999999</v>
      </c>
      <c r="AR37" s="146">
        <v>710422.12699999998</v>
      </c>
      <c r="AS37" s="146">
        <v>713279.27800000005</v>
      </c>
      <c r="AT37" s="146">
        <v>716056.66200000001</v>
      </c>
      <c r="AU37" s="146">
        <v>718617.27599999995</v>
      </c>
      <c r="AV37" s="146">
        <v>720858.41099999996</v>
      </c>
      <c r="AW37" s="146">
        <v>722775.85699999996</v>
      </c>
      <c r="AX37" s="146">
        <v>724390.027</v>
      </c>
      <c r="AY37" s="146">
        <v>725656.79299999995</v>
      </c>
      <c r="AZ37" s="146">
        <v>726529.35600000003</v>
      </c>
      <c r="BA37" s="146">
        <v>726994.43299999996</v>
      </c>
      <c r="BB37" s="146">
        <v>727020.28899999999</v>
      </c>
      <c r="BC37" s="146">
        <v>726669.424</v>
      </c>
      <c r="BD37" s="146">
        <v>726141.84</v>
      </c>
      <c r="BE37" s="146">
        <v>725705.44200000004</v>
      </c>
      <c r="BF37" s="146">
        <v>725558.02800000005</v>
      </c>
      <c r="BG37" s="146">
        <v>725771.93599999999</v>
      </c>
      <c r="BH37" s="146">
        <v>726312.06400000001</v>
      </c>
      <c r="BI37" s="146">
        <v>727134.24300000002</v>
      </c>
      <c r="BJ37" s="146">
        <v>728149.83900000004</v>
      </c>
      <c r="BK37" s="146">
        <v>729287.88100000005</v>
      </c>
      <c r="BL37" s="146">
        <v>730546.853</v>
      </c>
      <c r="BM37" s="146">
        <v>731938.55900000001</v>
      </c>
      <c r="BN37" s="146">
        <v>733416.48300000001</v>
      </c>
      <c r="BO37" s="146">
        <v>734923.39</v>
      </c>
      <c r="BP37" s="146">
        <v>736412.99800000002</v>
      </c>
      <c r="BQ37" s="146">
        <v>737850.64500000002</v>
      </c>
      <c r="BR37" s="146">
        <v>739225.16599999997</v>
      </c>
      <c r="BS37" s="146">
        <v>740541.875</v>
      </c>
      <c r="BT37" s="146">
        <v>741818.28</v>
      </c>
      <c r="BU37" s="146">
        <v>743058.978</v>
      </c>
      <c r="BV37" s="146">
        <v>744268.79</v>
      </c>
      <c r="BW37" s="146">
        <v>745414.75699999998</v>
      </c>
      <c r="BX37" s="146">
        <v>746419.43599999999</v>
      </c>
      <c r="BY37" s="146">
        <v>747182.81499999994</v>
      </c>
      <c r="BZ37" s="146">
        <v>747636.04500000004</v>
      </c>
    </row>
    <row r="38" spans="1:78" ht="11.65">
      <c r="A38" s="121">
        <v>21</v>
      </c>
      <c r="B38" s="122" t="s">
        <v>669</v>
      </c>
      <c r="C38" s="127" t="s">
        <v>701</v>
      </c>
      <c r="D38" s="141" t="s">
        <v>702</v>
      </c>
      <c r="E38" s="141">
        <v>904</v>
      </c>
      <c r="F38" s="122" t="s">
        <v>698</v>
      </c>
      <c r="G38" s="141">
        <v>1840</v>
      </c>
      <c r="H38" s="146">
        <v>168820.524</v>
      </c>
      <c r="I38" s="146">
        <v>173280.49100000001</v>
      </c>
      <c r="J38" s="146">
        <v>177915.929</v>
      </c>
      <c r="K38" s="146">
        <v>182708.88200000001</v>
      </c>
      <c r="L38" s="146">
        <v>187647.74600000001</v>
      </c>
      <c r="M38" s="146">
        <v>192727.22500000001</v>
      </c>
      <c r="N38" s="146">
        <v>197948.65599999999</v>
      </c>
      <c r="O38" s="146">
        <v>203319.92600000001</v>
      </c>
      <c r="P38" s="146">
        <v>208853.81899999999</v>
      </c>
      <c r="Q38" s="146">
        <v>214566.09899999999</v>
      </c>
      <c r="R38" s="146">
        <v>220469.72399999999</v>
      </c>
      <c r="S38" s="146">
        <v>226567.965</v>
      </c>
      <c r="T38" s="146">
        <v>232848.86</v>
      </c>
      <c r="U38" s="146">
        <v>239282.573</v>
      </c>
      <c r="V38" s="146">
        <v>245828.54800000001</v>
      </c>
      <c r="W38" s="146">
        <v>252455.927</v>
      </c>
      <c r="X38" s="146">
        <v>259154.15400000001</v>
      </c>
      <c r="Y38" s="146">
        <v>265925.61599999998</v>
      </c>
      <c r="Z38" s="146">
        <v>272768.30800000002</v>
      </c>
      <c r="AA38" s="146">
        <v>279684.29100000003</v>
      </c>
      <c r="AB38" s="146">
        <v>286675.70500000002</v>
      </c>
      <c r="AC38" s="146">
        <v>293738.00900000002</v>
      </c>
      <c r="AD38" s="146">
        <v>300869.446</v>
      </c>
      <c r="AE38" s="146">
        <v>308078.65399999998</v>
      </c>
      <c r="AF38" s="146">
        <v>315378.185</v>
      </c>
      <c r="AG38" s="146">
        <v>322777.147</v>
      </c>
      <c r="AH38" s="146">
        <v>330272.36599999998</v>
      </c>
      <c r="AI38" s="146">
        <v>337860.34899999999</v>
      </c>
      <c r="AJ38" s="146">
        <v>345548.25699999998</v>
      </c>
      <c r="AK38" s="146">
        <v>353344.97600000002</v>
      </c>
      <c r="AL38" s="146">
        <v>361253.18099999998</v>
      </c>
      <c r="AM38" s="146">
        <v>369274.50599999999</v>
      </c>
      <c r="AN38" s="146">
        <v>377395.86700000003</v>
      </c>
      <c r="AO38" s="146">
        <v>385586.59100000001</v>
      </c>
      <c r="AP38" s="146">
        <v>393806.37099999998</v>
      </c>
      <c r="AQ38" s="146">
        <v>402023.66200000001</v>
      </c>
      <c r="AR38" s="146">
        <v>410223.39899999998</v>
      </c>
      <c r="AS38" s="146">
        <v>418404.10499999998</v>
      </c>
      <c r="AT38" s="146">
        <v>426564.86200000002</v>
      </c>
      <c r="AU38" s="146">
        <v>434709.74800000002</v>
      </c>
      <c r="AV38" s="146">
        <v>442840.07799999998</v>
      </c>
      <c r="AW38" s="146">
        <v>450946.51500000001</v>
      </c>
      <c r="AX38" s="146">
        <v>459018.54300000001</v>
      </c>
      <c r="AY38" s="146">
        <v>467054.73100000003</v>
      </c>
      <c r="AZ38" s="146">
        <v>475055.72100000002</v>
      </c>
      <c r="BA38" s="146">
        <v>483018.22600000002</v>
      </c>
      <c r="BB38" s="146">
        <v>490944.02600000001</v>
      </c>
      <c r="BC38" s="146">
        <v>498821.71899999998</v>
      </c>
      <c r="BD38" s="146">
        <v>506620.73499999999</v>
      </c>
      <c r="BE38" s="146">
        <v>514301.36099999998</v>
      </c>
      <c r="BF38" s="146">
        <v>521836.32199999999</v>
      </c>
      <c r="BG38" s="146">
        <v>529213.15899999999</v>
      </c>
      <c r="BH38" s="146">
        <v>536441.57499999995</v>
      </c>
      <c r="BI38" s="146">
        <v>543544.13</v>
      </c>
      <c r="BJ38" s="146">
        <v>550555.24199999997</v>
      </c>
      <c r="BK38" s="146">
        <v>557500.98100000003</v>
      </c>
      <c r="BL38" s="146">
        <v>564384.71699999995</v>
      </c>
      <c r="BM38" s="146">
        <v>571201.88899999997</v>
      </c>
      <c r="BN38" s="146">
        <v>577962.66500000004</v>
      </c>
      <c r="BO38" s="146">
        <v>584677.52899999998</v>
      </c>
      <c r="BP38" s="146">
        <v>591352.34499999997</v>
      </c>
      <c r="BQ38" s="146">
        <v>597994.701</v>
      </c>
      <c r="BR38" s="146">
        <v>604599.45700000005</v>
      </c>
      <c r="BS38" s="146">
        <v>611143.93500000006</v>
      </c>
      <c r="BT38" s="146">
        <v>617596.48100000003</v>
      </c>
      <c r="BU38" s="146">
        <v>623934.12600000005</v>
      </c>
      <c r="BV38" s="146">
        <v>630144.54399999999</v>
      </c>
      <c r="BW38" s="146">
        <v>636233.13199999998</v>
      </c>
      <c r="BX38" s="146">
        <v>642216.70900000003</v>
      </c>
      <c r="BY38" s="146">
        <v>648120.95600000001</v>
      </c>
      <c r="BZ38" s="146">
        <v>653962.33200000005</v>
      </c>
    </row>
    <row r="39" spans="1:78" ht="11.65">
      <c r="A39" s="121">
        <v>22</v>
      </c>
      <c r="B39" s="122" t="s">
        <v>669</v>
      </c>
      <c r="C39" s="127" t="s">
        <v>703</v>
      </c>
      <c r="D39" s="141" t="s">
        <v>704</v>
      </c>
      <c r="E39" s="141">
        <v>905</v>
      </c>
      <c r="F39" s="122" t="s">
        <v>698</v>
      </c>
      <c r="G39" s="141">
        <v>1840</v>
      </c>
      <c r="H39" s="146">
        <v>172602.611</v>
      </c>
      <c r="I39" s="146">
        <v>175016.58799999999</v>
      </c>
      <c r="J39" s="146">
        <v>177778.5</v>
      </c>
      <c r="K39" s="146">
        <v>180813.18599999999</v>
      </c>
      <c r="L39" s="146">
        <v>184051.533</v>
      </c>
      <c r="M39" s="146">
        <v>187430.405</v>
      </c>
      <c r="N39" s="146">
        <v>190892.80300000001</v>
      </c>
      <c r="O39" s="146">
        <v>194387.68400000001</v>
      </c>
      <c r="P39" s="146">
        <v>197870.177</v>
      </c>
      <c r="Q39" s="146">
        <v>201301.492</v>
      </c>
      <c r="R39" s="146">
        <v>204649.16500000001</v>
      </c>
      <c r="S39" s="146">
        <v>207887.204</v>
      </c>
      <c r="T39" s="146">
        <v>210996.182</v>
      </c>
      <c r="U39" s="146">
        <v>213963.478</v>
      </c>
      <c r="V39" s="146">
        <v>216782.875</v>
      </c>
      <c r="W39" s="146">
        <v>219454.16099999999</v>
      </c>
      <c r="X39" s="146">
        <v>221966.40700000001</v>
      </c>
      <c r="Y39" s="146">
        <v>224327.31099999999</v>
      </c>
      <c r="Z39" s="146">
        <v>226580.62</v>
      </c>
      <c r="AA39" s="146">
        <v>228786.67600000001</v>
      </c>
      <c r="AB39" s="146">
        <v>230991.859</v>
      </c>
      <c r="AC39" s="146">
        <v>233213.535</v>
      </c>
      <c r="AD39" s="146">
        <v>235449.56700000001</v>
      </c>
      <c r="AE39" s="146">
        <v>237703.01800000001</v>
      </c>
      <c r="AF39" s="146">
        <v>239970.84</v>
      </c>
      <c r="AG39" s="146">
        <v>242251.495</v>
      </c>
      <c r="AH39" s="146">
        <v>244552.723</v>
      </c>
      <c r="AI39" s="146">
        <v>246882.30300000001</v>
      </c>
      <c r="AJ39" s="146">
        <v>249237.761</v>
      </c>
      <c r="AK39" s="146">
        <v>251613.704</v>
      </c>
      <c r="AL39" s="146">
        <v>254007.133</v>
      </c>
      <c r="AM39" s="146">
        <v>256418.90400000001</v>
      </c>
      <c r="AN39" s="146">
        <v>258854.00099999999</v>
      </c>
      <c r="AO39" s="146">
        <v>261318.321</v>
      </c>
      <c r="AP39" s="146">
        <v>263819.44699999999</v>
      </c>
      <c r="AQ39" s="146">
        <v>266363.42700000003</v>
      </c>
      <c r="AR39" s="146">
        <v>268958.50900000002</v>
      </c>
      <c r="AS39" s="146">
        <v>271606.61499999999</v>
      </c>
      <c r="AT39" s="146">
        <v>274300.33799999999</v>
      </c>
      <c r="AU39" s="146">
        <v>277028.16399999999</v>
      </c>
      <c r="AV39" s="146">
        <v>279785.25099999999</v>
      </c>
      <c r="AW39" s="146">
        <v>282552.40399999998</v>
      </c>
      <c r="AX39" s="146">
        <v>285339.701</v>
      </c>
      <c r="AY39" s="146">
        <v>288205.114</v>
      </c>
      <c r="AZ39" s="146">
        <v>291227.272</v>
      </c>
      <c r="BA39" s="146">
        <v>294453.53200000001</v>
      </c>
      <c r="BB39" s="146">
        <v>297918.80300000001</v>
      </c>
      <c r="BC39" s="146">
        <v>301582.34299999999</v>
      </c>
      <c r="BD39" s="146">
        <v>305324.07799999998</v>
      </c>
      <c r="BE39" s="146">
        <v>308977.739</v>
      </c>
      <c r="BF39" s="146">
        <v>312426.78499999997</v>
      </c>
      <c r="BG39" s="146">
        <v>315615.98499999999</v>
      </c>
      <c r="BH39" s="146">
        <v>318585.94900000002</v>
      </c>
      <c r="BI39" s="146">
        <v>321432.40600000002</v>
      </c>
      <c r="BJ39" s="146">
        <v>324299.29499999998</v>
      </c>
      <c r="BK39" s="146">
        <v>327287.14399999997</v>
      </c>
      <c r="BL39" s="146">
        <v>330425.33899999998</v>
      </c>
      <c r="BM39" s="146">
        <v>333668.49400000001</v>
      </c>
      <c r="BN39" s="146">
        <v>336952.72200000001</v>
      </c>
      <c r="BO39" s="146">
        <v>340182.40500000003</v>
      </c>
      <c r="BP39" s="146">
        <v>343287.42200000002</v>
      </c>
      <c r="BQ39" s="146">
        <v>346251.16100000002</v>
      </c>
      <c r="BR39" s="146">
        <v>349093.38099999999</v>
      </c>
      <c r="BS39" s="146">
        <v>351824.03499999997</v>
      </c>
      <c r="BT39" s="146">
        <v>354464.25400000002</v>
      </c>
      <c r="BU39" s="146">
        <v>357031.04499999998</v>
      </c>
      <c r="BV39" s="146">
        <v>359524.63500000001</v>
      </c>
      <c r="BW39" s="146">
        <v>361942.24699999997</v>
      </c>
      <c r="BX39" s="146">
        <v>364295.99400000001</v>
      </c>
      <c r="BY39" s="146">
        <v>366600.94400000002</v>
      </c>
      <c r="BZ39" s="146">
        <v>368869.64399999997</v>
      </c>
    </row>
    <row r="40" spans="1:78" ht="11.65">
      <c r="A40" s="121">
        <v>23</v>
      </c>
      <c r="B40" s="122" t="s">
        <v>669</v>
      </c>
      <c r="C40" s="127" t="s">
        <v>116</v>
      </c>
      <c r="D40" s="141" t="s">
        <v>705</v>
      </c>
      <c r="E40" s="141">
        <v>909</v>
      </c>
      <c r="F40" s="122" t="s">
        <v>698</v>
      </c>
      <c r="G40" s="141">
        <v>1840</v>
      </c>
      <c r="H40" s="146">
        <v>12975.895</v>
      </c>
      <c r="I40" s="146">
        <v>13265.718000000001</v>
      </c>
      <c r="J40" s="146">
        <v>13542.582</v>
      </c>
      <c r="K40" s="146">
        <v>13817.609</v>
      </c>
      <c r="L40" s="146">
        <v>14099.195</v>
      </c>
      <c r="M40" s="146">
        <v>14392.69</v>
      </c>
      <c r="N40" s="146">
        <v>14700.236999999999</v>
      </c>
      <c r="O40" s="146">
        <v>15020.985000000001</v>
      </c>
      <c r="P40" s="146">
        <v>15351.517</v>
      </c>
      <c r="Q40" s="146">
        <v>15686.725</v>
      </c>
      <c r="R40" s="146">
        <v>16021.632</v>
      </c>
      <c r="S40" s="146">
        <v>16353.995000000001</v>
      </c>
      <c r="T40" s="146">
        <v>16686.152999999998</v>
      </c>
      <c r="U40" s="146">
        <v>17026.041000000001</v>
      </c>
      <c r="V40" s="146">
        <v>17384.629000000001</v>
      </c>
      <c r="W40" s="146">
        <v>17768.694</v>
      </c>
      <c r="X40" s="146">
        <v>18181.501</v>
      </c>
      <c r="Y40" s="146">
        <v>18617.455000000002</v>
      </c>
      <c r="Z40" s="146">
        <v>19063.871999999999</v>
      </c>
      <c r="AA40" s="146">
        <v>19503.137999999999</v>
      </c>
      <c r="AB40" s="146">
        <v>19922.224999999999</v>
      </c>
      <c r="AC40" s="146">
        <v>20318.198</v>
      </c>
      <c r="AD40" s="146">
        <v>20694.096000000001</v>
      </c>
      <c r="AE40" s="146">
        <v>21050.079000000002</v>
      </c>
      <c r="AF40" s="146">
        <v>21387.966</v>
      </c>
      <c r="AG40" s="146">
        <v>21710.275000000001</v>
      </c>
      <c r="AH40" s="146">
        <v>22015.366999999998</v>
      </c>
      <c r="AI40" s="146">
        <v>22305.397000000001</v>
      </c>
      <c r="AJ40" s="146">
        <v>22592.024000000001</v>
      </c>
      <c r="AK40" s="146">
        <v>22890.508000000002</v>
      </c>
      <c r="AL40" s="146">
        <v>23212.083999999999</v>
      </c>
      <c r="AM40" s="146">
        <v>23560.987000000001</v>
      </c>
      <c r="AN40" s="146">
        <v>23934.628000000001</v>
      </c>
      <c r="AO40" s="146">
        <v>24328.845000000001</v>
      </c>
      <c r="AP40" s="146">
        <v>24736.219000000001</v>
      </c>
      <c r="AQ40" s="146">
        <v>25151.041000000001</v>
      </c>
      <c r="AR40" s="146">
        <v>25572.659</v>
      </c>
      <c r="AS40" s="146">
        <v>26001.723000000002</v>
      </c>
      <c r="AT40" s="146">
        <v>26434.886999999999</v>
      </c>
      <c r="AU40" s="146">
        <v>26868.22</v>
      </c>
      <c r="AV40" s="146">
        <v>27298.694</v>
      </c>
      <c r="AW40" s="146">
        <v>27725.242999999999</v>
      </c>
      <c r="AX40" s="146">
        <v>28147.954000000002</v>
      </c>
      <c r="AY40" s="146">
        <v>28566.202000000001</v>
      </c>
      <c r="AZ40" s="146">
        <v>28979.99</v>
      </c>
      <c r="BA40" s="146">
        <v>29389.629000000001</v>
      </c>
      <c r="BB40" s="146">
        <v>29796.471000000001</v>
      </c>
      <c r="BC40" s="146">
        <v>30201.871999999999</v>
      </c>
      <c r="BD40" s="146">
        <v>30607.345000000001</v>
      </c>
      <c r="BE40" s="146">
        <v>31014.222000000002</v>
      </c>
      <c r="BF40" s="146">
        <v>31425.087</v>
      </c>
      <c r="BG40" s="146">
        <v>31837.552</v>
      </c>
      <c r="BH40" s="146">
        <v>32254.898000000001</v>
      </c>
      <c r="BI40" s="146">
        <v>32691.406999999999</v>
      </c>
      <c r="BJ40" s="146">
        <v>33165.766000000003</v>
      </c>
      <c r="BK40" s="146">
        <v>33690.213000000003</v>
      </c>
      <c r="BL40" s="146">
        <v>34271.072999999997</v>
      </c>
      <c r="BM40" s="146">
        <v>34900.925999999999</v>
      </c>
      <c r="BN40" s="146">
        <v>35561.161999999997</v>
      </c>
      <c r="BO40" s="146">
        <v>36225.137999999999</v>
      </c>
      <c r="BP40" s="146">
        <v>36873.069000000003</v>
      </c>
      <c r="BQ40" s="146">
        <v>37498.324999999997</v>
      </c>
      <c r="BR40" s="146">
        <v>38104.733</v>
      </c>
      <c r="BS40" s="146">
        <v>38695.741999999998</v>
      </c>
      <c r="BT40" s="146">
        <v>39278.629999999997</v>
      </c>
      <c r="BU40" s="146">
        <v>39858.692999999999</v>
      </c>
      <c r="BV40" s="146">
        <v>40435.631000000001</v>
      </c>
      <c r="BW40" s="146">
        <v>41006.478999999999</v>
      </c>
      <c r="BX40" s="146">
        <v>41570.822999999997</v>
      </c>
      <c r="BY40" s="146">
        <v>42128.048000000003</v>
      </c>
      <c r="BZ40" s="146">
        <v>42677.809000000001</v>
      </c>
    </row>
    <row r="41" spans="1:78" ht="11.65">
      <c r="A41" s="124">
        <v>24</v>
      </c>
      <c r="B41" s="125" t="s">
        <v>669</v>
      </c>
      <c r="C41" s="126" t="s">
        <v>706</v>
      </c>
      <c r="D41" s="142" t="s">
        <v>707</v>
      </c>
      <c r="E41" s="142">
        <v>1828</v>
      </c>
      <c r="F41" s="125" t="s">
        <v>672</v>
      </c>
      <c r="G41" s="142">
        <v>900</v>
      </c>
      <c r="H41" s="147" t="s">
        <v>673</v>
      </c>
      <c r="I41" s="147" t="s">
        <v>673</v>
      </c>
      <c r="J41" s="147" t="s">
        <v>673</v>
      </c>
      <c r="K41" s="147" t="s">
        <v>673</v>
      </c>
      <c r="L41" s="147" t="s">
        <v>673</v>
      </c>
      <c r="M41" s="147" t="s">
        <v>673</v>
      </c>
      <c r="N41" s="147" t="s">
        <v>673</v>
      </c>
      <c r="O41" s="147" t="s">
        <v>673</v>
      </c>
      <c r="P41" s="147" t="s">
        <v>673</v>
      </c>
      <c r="Q41" s="147" t="s">
        <v>673</v>
      </c>
      <c r="R41" s="147" t="s">
        <v>673</v>
      </c>
      <c r="S41" s="147" t="s">
        <v>673</v>
      </c>
      <c r="T41" s="147" t="s">
        <v>673</v>
      </c>
      <c r="U41" s="147" t="s">
        <v>673</v>
      </c>
      <c r="V41" s="147" t="s">
        <v>673</v>
      </c>
      <c r="W41" s="147" t="s">
        <v>673</v>
      </c>
      <c r="X41" s="147" t="s">
        <v>673</v>
      </c>
      <c r="Y41" s="147" t="s">
        <v>673</v>
      </c>
      <c r="Z41" s="147" t="s">
        <v>673</v>
      </c>
      <c r="AA41" s="147" t="s">
        <v>673</v>
      </c>
      <c r="AB41" s="147" t="s">
        <v>673</v>
      </c>
      <c r="AC41" s="147" t="s">
        <v>673</v>
      </c>
      <c r="AD41" s="147" t="s">
        <v>673</v>
      </c>
      <c r="AE41" s="147" t="s">
        <v>673</v>
      </c>
      <c r="AF41" s="147" t="s">
        <v>673</v>
      </c>
      <c r="AG41" s="147" t="s">
        <v>673</v>
      </c>
      <c r="AH41" s="147" t="s">
        <v>673</v>
      </c>
      <c r="AI41" s="147" t="s">
        <v>673</v>
      </c>
      <c r="AJ41" s="147" t="s">
        <v>673</v>
      </c>
      <c r="AK41" s="147" t="s">
        <v>673</v>
      </c>
      <c r="AL41" s="147" t="s">
        <v>673</v>
      </c>
      <c r="AM41" s="147" t="s">
        <v>673</v>
      </c>
      <c r="AN41" s="147" t="s">
        <v>673</v>
      </c>
      <c r="AO41" s="147" t="s">
        <v>673</v>
      </c>
      <c r="AP41" s="147" t="s">
        <v>673</v>
      </c>
      <c r="AQ41" s="147" t="s">
        <v>673</v>
      </c>
      <c r="AR41" s="147" t="s">
        <v>673</v>
      </c>
      <c r="AS41" s="147" t="s">
        <v>673</v>
      </c>
      <c r="AT41" s="147" t="s">
        <v>673</v>
      </c>
      <c r="AU41" s="147" t="s">
        <v>673</v>
      </c>
      <c r="AV41" s="147" t="s">
        <v>673</v>
      </c>
      <c r="AW41" s="147" t="s">
        <v>673</v>
      </c>
      <c r="AX41" s="147" t="s">
        <v>673</v>
      </c>
      <c r="AY41" s="147" t="s">
        <v>673</v>
      </c>
      <c r="AZ41" s="147" t="s">
        <v>673</v>
      </c>
      <c r="BA41" s="147" t="s">
        <v>673</v>
      </c>
      <c r="BB41" s="147" t="s">
        <v>673</v>
      </c>
      <c r="BC41" s="147" t="s">
        <v>673</v>
      </c>
      <c r="BD41" s="147" t="s">
        <v>673</v>
      </c>
      <c r="BE41" s="147" t="s">
        <v>673</v>
      </c>
      <c r="BF41" s="147" t="s">
        <v>673</v>
      </c>
      <c r="BG41" s="147" t="s">
        <v>673</v>
      </c>
      <c r="BH41" s="147" t="s">
        <v>673</v>
      </c>
      <c r="BI41" s="147" t="s">
        <v>673</v>
      </c>
      <c r="BJ41" s="147" t="s">
        <v>673</v>
      </c>
      <c r="BK41" s="147" t="s">
        <v>673</v>
      </c>
      <c r="BL41" s="147" t="s">
        <v>673</v>
      </c>
      <c r="BM41" s="147" t="s">
        <v>673</v>
      </c>
      <c r="BN41" s="147" t="s">
        <v>673</v>
      </c>
      <c r="BO41" s="147" t="s">
        <v>673</v>
      </c>
      <c r="BP41" s="147" t="s">
        <v>673</v>
      </c>
      <c r="BQ41" s="147" t="s">
        <v>673</v>
      </c>
      <c r="BR41" s="147" t="s">
        <v>673</v>
      </c>
      <c r="BS41" s="147" t="s">
        <v>673</v>
      </c>
      <c r="BT41" s="147" t="s">
        <v>673</v>
      </c>
      <c r="BU41" s="147" t="s">
        <v>673</v>
      </c>
      <c r="BV41" s="147" t="s">
        <v>673</v>
      </c>
      <c r="BW41" s="147" t="s">
        <v>673</v>
      </c>
      <c r="BX41" s="147" t="s">
        <v>673</v>
      </c>
      <c r="BY41" s="147" t="s">
        <v>673</v>
      </c>
      <c r="BZ41" s="147" t="s">
        <v>673</v>
      </c>
    </row>
    <row r="42" spans="1:78" ht="11.65">
      <c r="A42" s="129">
        <v>25</v>
      </c>
      <c r="B42" s="130" t="s">
        <v>669</v>
      </c>
      <c r="C42" s="131" t="s">
        <v>708</v>
      </c>
      <c r="D42" s="143"/>
      <c r="E42" s="143">
        <v>947</v>
      </c>
      <c r="F42" s="130" t="s">
        <v>709</v>
      </c>
      <c r="G42" s="143">
        <v>1828</v>
      </c>
      <c r="H42" s="148">
        <v>179006.53</v>
      </c>
      <c r="I42" s="148">
        <v>182372.74100000001</v>
      </c>
      <c r="J42" s="148">
        <v>185911.913</v>
      </c>
      <c r="K42" s="148">
        <v>189614.21100000001</v>
      </c>
      <c r="L42" s="148">
        <v>193473.91399999999</v>
      </c>
      <c r="M42" s="148">
        <v>197489.51199999999</v>
      </c>
      <c r="N42" s="148">
        <v>201663.88099999999</v>
      </c>
      <c r="O42" s="148">
        <v>206004.21400000001</v>
      </c>
      <c r="P42" s="148">
        <v>210521.193</v>
      </c>
      <c r="Q42" s="148">
        <v>215228.17199999999</v>
      </c>
      <c r="R42" s="148">
        <v>220137.978</v>
      </c>
      <c r="S42" s="148">
        <v>225259.88800000001</v>
      </c>
      <c r="T42" s="148">
        <v>230596.36</v>
      </c>
      <c r="U42" s="148">
        <v>236142.38800000001</v>
      </c>
      <c r="V42" s="148">
        <v>241888.41099999999</v>
      </c>
      <c r="W42" s="148">
        <v>247830.91899999999</v>
      </c>
      <c r="X42" s="148">
        <v>253971.90299999999</v>
      </c>
      <c r="Y42" s="148">
        <v>260325.43799999999</v>
      </c>
      <c r="Z42" s="148">
        <v>266914.2</v>
      </c>
      <c r="AA42" s="148">
        <v>273767.17700000003</v>
      </c>
      <c r="AB42" s="148">
        <v>280908.11099999998</v>
      </c>
      <c r="AC42" s="148">
        <v>288346.19099999999</v>
      </c>
      <c r="AD42" s="148">
        <v>296085.28899999999</v>
      </c>
      <c r="AE42" s="148">
        <v>304135.11700000003</v>
      </c>
      <c r="AF42" s="148">
        <v>312504.59000000003</v>
      </c>
      <c r="AG42" s="148">
        <v>321200.53700000001</v>
      </c>
      <c r="AH42" s="148">
        <v>330231.90500000003</v>
      </c>
      <c r="AI42" s="148">
        <v>339600.82199999999</v>
      </c>
      <c r="AJ42" s="148">
        <v>349297.11499999999</v>
      </c>
      <c r="AK42" s="148">
        <v>359304.90399999998</v>
      </c>
      <c r="AL42" s="148">
        <v>369613.66899999999</v>
      </c>
      <c r="AM42" s="148">
        <v>380212.462</v>
      </c>
      <c r="AN42" s="148">
        <v>391106.80800000002</v>
      </c>
      <c r="AO42" s="148">
        <v>402321.984</v>
      </c>
      <c r="AP42" s="148">
        <v>413893.08799999999</v>
      </c>
      <c r="AQ42" s="148">
        <v>425840.82400000002</v>
      </c>
      <c r="AR42" s="148">
        <v>438183.66899999999</v>
      </c>
      <c r="AS42" s="148">
        <v>450901.734</v>
      </c>
      <c r="AT42" s="148">
        <v>463931.64</v>
      </c>
      <c r="AU42" s="148">
        <v>477185.74200000003</v>
      </c>
      <c r="AV42" s="148">
        <v>490604.85200000001</v>
      </c>
      <c r="AW42" s="148">
        <v>504170.685</v>
      </c>
      <c r="AX42" s="148">
        <v>517912.76</v>
      </c>
      <c r="AY42" s="148">
        <v>531879.71699999995</v>
      </c>
      <c r="AZ42" s="148">
        <v>546142.848</v>
      </c>
      <c r="BA42" s="148">
        <v>560759.47199999995</v>
      </c>
      <c r="BB42" s="148">
        <v>575759.59</v>
      </c>
      <c r="BC42" s="148">
        <v>591147.88</v>
      </c>
      <c r="BD42" s="148">
        <v>606928.48</v>
      </c>
      <c r="BE42" s="148">
        <v>623097.13600000006</v>
      </c>
      <c r="BF42" s="148">
        <v>639661.38600000006</v>
      </c>
      <c r="BG42" s="148">
        <v>656627.15300000005</v>
      </c>
      <c r="BH42" s="148">
        <v>674033.14899999998</v>
      </c>
      <c r="BI42" s="148">
        <v>691957.67099999997</v>
      </c>
      <c r="BJ42" s="148">
        <v>710499.93</v>
      </c>
      <c r="BK42" s="148">
        <v>729733.00300000003</v>
      </c>
      <c r="BL42" s="148">
        <v>749688.41700000002</v>
      </c>
      <c r="BM42" s="148">
        <v>770356.723</v>
      </c>
      <c r="BN42" s="148">
        <v>791717.38899999997</v>
      </c>
      <c r="BO42" s="148">
        <v>813730.46499999997</v>
      </c>
      <c r="BP42" s="148">
        <v>836363.75699999998</v>
      </c>
      <c r="BQ42" s="148">
        <v>859610.52300000004</v>
      </c>
      <c r="BR42" s="148">
        <v>883472.69400000002</v>
      </c>
      <c r="BS42" s="148">
        <v>907933.93299999996</v>
      </c>
      <c r="BT42" s="148">
        <v>932975.02899999998</v>
      </c>
      <c r="BU42" s="148">
        <v>958577.201</v>
      </c>
      <c r="BV42" s="148">
        <v>984733.52</v>
      </c>
      <c r="BW42" s="148">
        <v>1011429.072</v>
      </c>
      <c r="BX42" s="148">
        <v>1038627.2120000001</v>
      </c>
      <c r="BY42" s="148">
        <v>1066283.4110000001</v>
      </c>
      <c r="BZ42" s="148">
        <v>1094365.605</v>
      </c>
    </row>
    <row r="43" spans="1:78" ht="11.65">
      <c r="A43" s="132">
        <v>26</v>
      </c>
      <c r="B43" s="133" t="s">
        <v>669</v>
      </c>
      <c r="C43" s="134" t="s">
        <v>129</v>
      </c>
      <c r="D43" s="144"/>
      <c r="E43" s="144">
        <v>910</v>
      </c>
      <c r="F43" s="133" t="s">
        <v>710</v>
      </c>
      <c r="G43" s="144">
        <v>947</v>
      </c>
      <c r="H43" s="149">
        <v>66144.565000000002</v>
      </c>
      <c r="I43" s="149">
        <v>67602.805999999997</v>
      </c>
      <c r="J43" s="149">
        <v>69108.572</v>
      </c>
      <c r="K43" s="149">
        <v>70668.596000000005</v>
      </c>
      <c r="L43" s="149">
        <v>72288.968999999997</v>
      </c>
      <c r="M43" s="149">
        <v>73975.376000000004</v>
      </c>
      <c r="N43" s="149">
        <v>75732.805999999997</v>
      </c>
      <c r="O43" s="149">
        <v>77565.960000000006</v>
      </c>
      <c r="P43" s="149">
        <v>79478.896999999997</v>
      </c>
      <c r="Q43" s="149">
        <v>81475.202000000005</v>
      </c>
      <c r="R43" s="149">
        <v>83558.159</v>
      </c>
      <c r="S43" s="149">
        <v>85730.843999999997</v>
      </c>
      <c r="T43" s="149">
        <v>87995.986999999994</v>
      </c>
      <c r="U43" s="149">
        <v>90356.428</v>
      </c>
      <c r="V43" s="149">
        <v>92814.680999999997</v>
      </c>
      <c r="W43" s="149">
        <v>95372.725999999995</v>
      </c>
      <c r="X43" s="149">
        <v>98034.498000000007</v>
      </c>
      <c r="Y43" s="149">
        <v>100801.28200000001</v>
      </c>
      <c r="Z43" s="149">
        <v>103668.762</v>
      </c>
      <c r="AA43" s="149">
        <v>106630.23</v>
      </c>
      <c r="AB43" s="149">
        <v>109682.25599999999</v>
      </c>
      <c r="AC43" s="149">
        <v>112823.874</v>
      </c>
      <c r="AD43" s="149">
        <v>116060.91</v>
      </c>
      <c r="AE43" s="149">
        <v>119404.235</v>
      </c>
      <c r="AF43" s="149">
        <v>122868.49400000001</v>
      </c>
      <c r="AG43" s="149">
        <v>126465.038</v>
      </c>
      <c r="AH43" s="149">
        <v>130199.728</v>
      </c>
      <c r="AI43" s="149">
        <v>134072.48499999999</v>
      </c>
      <c r="AJ43" s="149">
        <v>138081.101</v>
      </c>
      <c r="AK43" s="149">
        <v>142220.598</v>
      </c>
      <c r="AL43" s="149">
        <v>146488.36799999999</v>
      </c>
      <c r="AM43" s="149">
        <v>150873.027</v>
      </c>
      <c r="AN43" s="149">
        <v>155377.016</v>
      </c>
      <c r="AO43" s="149">
        <v>160026.42800000001</v>
      </c>
      <c r="AP43" s="149">
        <v>164856.95800000001</v>
      </c>
      <c r="AQ43" s="149">
        <v>169887.49299999999</v>
      </c>
      <c r="AR43" s="149">
        <v>175147.70199999999</v>
      </c>
      <c r="AS43" s="149">
        <v>180613.70300000001</v>
      </c>
      <c r="AT43" s="149">
        <v>186187.389</v>
      </c>
      <c r="AU43" s="149">
        <v>191734.76699999999</v>
      </c>
      <c r="AV43" s="149">
        <v>197168.372</v>
      </c>
      <c r="AW43" s="149">
        <v>202443.28200000001</v>
      </c>
      <c r="AX43" s="149">
        <v>207611.67300000001</v>
      </c>
      <c r="AY43" s="149">
        <v>212802.66699999999</v>
      </c>
      <c r="AZ43" s="149">
        <v>218199.36199999999</v>
      </c>
      <c r="BA43" s="149">
        <v>223934.24400000001</v>
      </c>
      <c r="BB43" s="149">
        <v>230058.54199999999</v>
      </c>
      <c r="BC43" s="149">
        <v>236535.97200000001</v>
      </c>
      <c r="BD43" s="149">
        <v>243305.41399999999</v>
      </c>
      <c r="BE43" s="149">
        <v>250267.704</v>
      </c>
      <c r="BF43" s="149">
        <v>257353.351</v>
      </c>
      <c r="BG43" s="149">
        <v>264549.30900000001</v>
      </c>
      <c r="BH43" s="149">
        <v>271890.37699999998</v>
      </c>
      <c r="BI43" s="149">
        <v>279411.17800000001</v>
      </c>
      <c r="BJ43" s="149">
        <v>287163.48</v>
      </c>
      <c r="BK43" s="149">
        <v>295185.413</v>
      </c>
      <c r="BL43" s="149">
        <v>303485.33399999997</v>
      </c>
      <c r="BM43" s="149">
        <v>312053.22200000001</v>
      </c>
      <c r="BN43" s="149">
        <v>320886.38500000001</v>
      </c>
      <c r="BO43" s="149">
        <v>329976.92499999999</v>
      </c>
      <c r="BP43" s="149">
        <v>339317.85</v>
      </c>
      <c r="BQ43" s="149">
        <v>348907.78600000002</v>
      </c>
      <c r="BR43" s="149">
        <v>358745.93300000002</v>
      </c>
      <c r="BS43" s="149">
        <v>368825.23499999999</v>
      </c>
      <c r="BT43" s="149">
        <v>379136.66899999999</v>
      </c>
      <c r="BU43" s="149">
        <v>389671.29499999998</v>
      </c>
      <c r="BV43" s="149">
        <v>400426.777</v>
      </c>
      <c r="BW43" s="149">
        <v>411396.72399999999</v>
      </c>
      <c r="BX43" s="149">
        <v>422563.39299999998</v>
      </c>
      <c r="BY43" s="149">
        <v>433904.94300000003</v>
      </c>
      <c r="BZ43" s="149">
        <v>445405.57799999998</v>
      </c>
    </row>
    <row r="44" spans="1:78" ht="11.65">
      <c r="A44" s="121">
        <v>27</v>
      </c>
      <c r="B44" s="122" t="s">
        <v>669</v>
      </c>
      <c r="C44" s="135" t="s">
        <v>293</v>
      </c>
      <c r="D44" s="141"/>
      <c r="E44" s="141">
        <v>108</v>
      </c>
      <c r="F44" s="122" t="s">
        <v>711</v>
      </c>
      <c r="G44" s="141">
        <v>910</v>
      </c>
      <c r="H44" s="146">
        <v>2308.9270000000001</v>
      </c>
      <c r="I44" s="146">
        <v>2360.442</v>
      </c>
      <c r="J44" s="146">
        <v>2406.0340000000001</v>
      </c>
      <c r="K44" s="146">
        <v>2449.0889999999999</v>
      </c>
      <c r="L44" s="146">
        <v>2492.192</v>
      </c>
      <c r="M44" s="146">
        <v>2537.15</v>
      </c>
      <c r="N44" s="146">
        <v>2584.913</v>
      </c>
      <c r="O44" s="146">
        <v>2635.6219999999998</v>
      </c>
      <c r="P44" s="146">
        <v>2688.7510000000002</v>
      </c>
      <c r="Q44" s="146">
        <v>2743.2020000000002</v>
      </c>
      <c r="R44" s="146">
        <v>2797.9250000000002</v>
      </c>
      <c r="S44" s="146">
        <v>2852.4380000000001</v>
      </c>
      <c r="T44" s="146">
        <v>2907.32</v>
      </c>
      <c r="U44" s="146">
        <v>2964.4160000000002</v>
      </c>
      <c r="V44" s="146">
        <v>3026.2919999999999</v>
      </c>
      <c r="W44" s="146">
        <v>3094.3780000000002</v>
      </c>
      <c r="X44" s="146">
        <v>3170.4960000000001</v>
      </c>
      <c r="Y44" s="146">
        <v>3253.2150000000001</v>
      </c>
      <c r="Z44" s="146">
        <v>3336.93</v>
      </c>
      <c r="AA44" s="146">
        <v>3413.9090000000001</v>
      </c>
      <c r="AB44" s="146">
        <v>3479.07</v>
      </c>
      <c r="AC44" s="146">
        <v>3530</v>
      </c>
      <c r="AD44" s="146">
        <v>3569.6550000000002</v>
      </c>
      <c r="AE44" s="146">
        <v>3605.12</v>
      </c>
      <c r="AF44" s="146">
        <v>3646.4279999999999</v>
      </c>
      <c r="AG44" s="146">
        <v>3700.8789999999999</v>
      </c>
      <c r="AH44" s="146">
        <v>3770.87</v>
      </c>
      <c r="AI44" s="146">
        <v>3854.4459999999999</v>
      </c>
      <c r="AJ44" s="146">
        <v>3949.2640000000001</v>
      </c>
      <c r="AK44" s="146">
        <v>4051.239</v>
      </c>
      <c r="AL44" s="146">
        <v>4157.2960000000003</v>
      </c>
      <c r="AM44" s="146">
        <v>4266.5200000000004</v>
      </c>
      <c r="AN44" s="146">
        <v>4379.7269999999999</v>
      </c>
      <c r="AO44" s="146">
        <v>4497.5439999999999</v>
      </c>
      <c r="AP44" s="146">
        <v>4621.0959999999995</v>
      </c>
      <c r="AQ44" s="146">
        <v>4750.8320000000003</v>
      </c>
      <c r="AR44" s="146">
        <v>4886.7449999999999</v>
      </c>
      <c r="AS44" s="146">
        <v>5027.143</v>
      </c>
      <c r="AT44" s="146">
        <v>5168.7030000000004</v>
      </c>
      <c r="AU44" s="146">
        <v>5307.0690000000004</v>
      </c>
      <c r="AV44" s="146">
        <v>5438.9589999999998</v>
      </c>
      <c r="AW44" s="146">
        <v>5564.9229999999998</v>
      </c>
      <c r="AX44" s="146">
        <v>5685.5690000000004</v>
      </c>
      <c r="AY44" s="146">
        <v>5798.0540000000001</v>
      </c>
      <c r="AZ44" s="146">
        <v>5898.9639999999999</v>
      </c>
      <c r="BA44" s="146">
        <v>5987.0439999999999</v>
      </c>
      <c r="BB44" s="146">
        <v>6060.11</v>
      </c>
      <c r="BC44" s="146">
        <v>6122.13</v>
      </c>
      <c r="BD44" s="146">
        <v>6185.5640000000003</v>
      </c>
      <c r="BE44" s="146">
        <v>6267.1319999999996</v>
      </c>
      <c r="BF44" s="146">
        <v>6378.8710000000001</v>
      </c>
      <c r="BG44" s="146">
        <v>6525.5460000000003</v>
      </c>
      <c r="BH44" s="146">
        <v>6704.1180000000004</v>
      </c>
      <c r="BI44" s="146">
        <v>6909.1610000000001</v>
      </c>
      <c r="BJ44" s="146">
        <v>7131.6880000000001</v>
      </c>
      <c r="BK44" s="146">
        <v>7364.857</v>
      </c>
      <c r="BL44" s="146">
        <v>7607.85</v>
      </c>
      <c r="BM44" s="146">
        <v>7862.2259999999997</v>
      </c>
      <c r="BN44" s="146">
        <v>8126.1040000000003</v>
      </c>
      <c r="BO44" s="146">
        <v>8397.6610000000001</v>
      </c>
      <c r="BP44" s="146">
        <v>8675.6059999999998</v>
      </c>
      <c r="BQ44" s="146">
        <v>8958.4060000000009</v>
      </c>
      <c r="BR44" s="146">
        <v>9245.9920000000002</v>
      </c>
      <c r="BS44" s="146">
        <v>9540.3019999999997</v>
      </c>
      <c r="BT44" s="146">
        <v>9844.3009999999995</v>
      </c>
      <c r="BU44" s="146">
        <v>10160.034</v>
      </c>
      <c r="BV44" s="146">
        <v>10488.002</v>
      </c>
      <c r="BW44" s="146">
        <v>10827.01</v>
      </c>
      <c r="BX44" s="146">
        <v>11175.379000000001</v>
      </c>
      <c r="BY44" s="146">
        <v>11530.576999999999</v>
      </c>
      <c r="BZ44" s="146">
        <v>11890.781000000001</v>
      </c>
    </row>
    <row r="45" spans="1:78" ht="11.65">
      <c r="A45" s="121">
        <v>28</v>
      </c>
      <c r="B45" s="122" t="s">
        <v>669</v>
      </c>
      <c r="C45" s="135" t="s">
        <v>386</v>
      </c>
      <c r="D45" s="141"/>
      <c r="E45" s="141">
        <v>174</v>
      </c>
      <c r="F45" s="122" t="s">
        <v>711</v>
      </c>
      <c r="G45" s="141">
        <v>910</v>
      </c>
      <c r="H45" s="146">
        <v>159.459</v>
      </c>
      <c r="I45" s="146">
        <v>163.14599999999999</v>
      </c>
      <c r="J45" s="146">
        <v>166.53800000000001</v>
      </c>
      <c r="K45" s="146">
        <v>169.74799999999999</v>
      </c>
      <c r="L45" s="146">
        <v>172.85300000000001</v>
      </c>
      <c r="M45" s="146">
        <v>175.90600000000001</v>
      </c>
      <c r="N45" s="146">
        <v>178.946</v>
      </c>
      <c r="O45" s="146">
        <v>181.99</v>
      </c>
      <c r="P45" s="146">
        <v>185.04599999999999</v>
      </c>
      <c r="Q45" s="146">
        <v>188.08799999999999</v>
      </c>
      <c r="R45" s="146">
        <v>191.12200000000001</v>
      </c>
      <c r="S45" s="146">
        <v>194.149</v>
      </c>
      <c r="T45" s="146">
        <v>197.202</v>
      </c>
      <c r="U45" s="146">
        <v>200.37100000000001</v>
      </c>
      <c r="V45" s="146">
        <v>203.762</v>
      </c>
      <c r="W45" s="146">
        <v>207.429</v>
      </c>
      <c r="X45" s="146">
        <v>211.477</v>
      </c>
      <c r="Y45" s="146">
        <v>215.9</v>
      </c>
      <c r="Z45" s="146">
        <v>220.57400000000001</v>
      </c>
      <c r="AA45" s="146">
        <v>225.32400000000001</v>
      </c>
      <c r="AB45" s="146">
        <v>230.05500000000001</v>
      </c>
      <c r="AC45" s="146">
        <v>234.64500000000001</v>
      </c>
      <c r="AD45" s="146">
        <v>239.22900000000001</v>
      </c>
      <c r="AE45" s="146">
        <v>244.20699999999999</v>
      </c>
      <c r="AF45" s="146">
        <v>250.107</v>
      </c>
      <c r="AG45" s="146">
        <v>257.28500000000003</v>
      </c>
      <c r="AH45" s="146">
        <v>265.95800000000003</v>
      </c>
      <c r="AI45" s="146">
        <v>275.90300000000002</v>
      </c>
      <c r="AJ45" s="146">
        <v>286.62799999999999</v>
      </c>
      <c r="AK45" s="146">
        <v>297.45100000000002</v>
      </c>
      <c r="AL45" s="146">
        <v>307.83100000000002</v>
      </c>
      <c r="AM45" s="146">
        <v>317.61700000000002</v>
      </c>
      <c r="AN45" s="146">
        <v>326.94400000000002</v>
      </c>
      <c r="AO45" s="146">
        <v>336.08800000000002</v>
      </c>
      <c r="AP45" s="146">
        <v>345.45499999999998</v>
      </c>
      <c r="AQ45" s="146">
        <v>355.33699999999999</v>
      </c>
      <c r="AR45" s="146">
        <v>365.76499999999999</v>
      </c>
      <c r="AS45" s="146">
        <v>376.64699999999999</v>
      </c>
      <c r="AT45" s="146">
        <v>387.964</v>
      </c>
      <c r="AU45" s="146">
        <v>399.63799999999998</v>
      </c>
      <c r="AV45" s="146">
        <v>411.59800000000001</v>
      </c>
      <c r="AW45" s="146">
        <v>423.87299999999999</v>
      </c>
      <c r="AX45" s="146">
        <v>436.45400000000001</v>
      </c>
      <c r="AY45" s="146">
        <v>449.27</v>
      </c>
      <c r="AZ45" s="146">
        <v>462.28</v>
      </c>
      <c r="BA45" s="146">
        <v>475.39400000000001</v>
      </c>
      <c r="BB45" s="146">
        <v>488.625</v>
      </c>
      <c r="BC45" s="146">
        <v>501.95499999999998</v>
      </c>
      <c r="BD45" s="146">
        <v>515.38199999999995</v>
      </c>
      <c r="BE45" s="146">
        <v>528.85299999999995</v>
      </c>
      <c r="BF45" s="146">
        <v>542.35799999999995</v>
      </c>
      <c r="BG45" s="146">
        <v>555.89499999999998</v>
      </c>
      <c r="BH45" s="146">
        <v>569.48</v>
      </c>
      <c r="BI45" s="146">
        <v>583.21299999999997</v>
      </c>
      <c r="BJ45" s="146">
        <v>597.23</v>
      </c>
      <c r="BK45" s="146">
        <v>611.625</v>
      </c>
      <c r="BL45" s="146">
        <v>626.42700000000002</v>
      </c>
      <c r="BM45" s="146">
        <v>641.62400000000002</v>
      </c>
      <c r="BN45" s="146">
        <v>657.22699999999998</v>
      </c>
      <c r="BO45" s="146">
        <v>673.25099999999998</v>
      </c>
      <c r="BP45" s="146">
        <v>689.69600000000003</v>
      </c>
      <c r="BQ45" s="146">
        <v>706.57799999999997</v>
      </c>
      <c r="BR45" s="146">
        <v>723.86500000000001</v>
      </c>
      <c r="BS45" s="146">
        <v>741.51099999999997</v>
      </c>
      <c r="BT45" s="146">
        <v>759.39</v>
      </c>
      <c r="BU45" s="146">
        <v>777.43499999999995</v>
      </c>
      <c r="BV45" s="146">
        <v>795.59699999999998</v>
      </c>
      <c r="BW45" s="146">
        <v>813.89</v>
      </c>
      <c r="BX45" s="146">
        <v>832.322</v>
      </c>
      <c r="BY45" s="146">
        <v>850.89099999999996</v>
      </c>
      <c r="BZ45" s="146">
        <v>869.59500000000003</v>
      </c>
    </row>
    <row r="46" spans="1:78" ht="11.65">
      <c r="A46" s="121">
        <v>29</v>
      </c>
      <c r="B46" s="122" t="s">
        <v>669</v>
      </c>
      <c r="C46" s="135" t="s">
        <v>301</v>
      </c>
      <c r="D46" s="141"/>
      <c r="E46" s="141">
        <v>262</v>
      </c>
      <c r="F46" s="122" t="s">
        <v>711</v>
      </c>
      <c r="G46" s="141">
        <v>910</v>
      </c>
      <c r="H46" s="146">
        <v>62</v>
      </c>
      <c r="I46" s="146">
        <v>63.313000000000002</v>
      </c>
      <c r="J46" s="146">
        <v>64.744</v>
      </c>
      <c r="K46" s="146">
        <v>66.272999999999996</v>
      </c>
      <c r="L46" s="146">
        <v>67.884</v>
      </c>
      <c r="M46" s="146">
        <v>69.593000000000004</v>
      </c>
      <c r="N46" s="146">
        <v>71.494</v>
      </c>
      <c r="O46" s="146">
        <v>73.698999999999998</v>
      </c>
      <c r="P46" s="146">
        <v>76.352000000000004</v>
      </c>
      <c r="Q46" s="146">
        <v>79.614999999999995</v>
      </c>
      <c r="R46" s="146">
        <v>83.634</v>
      </c>
      <c r="S46" s="146">
        <v>88.503</v>
      </c>
      <c r="T46" s="146">
        <v>94.203000000000003</v>
      </c>
      <c r="U46" s="146">
        <v>100.61799999999999</v>
      </c>
      <c r="V46" s="146">
        <v>107.58199999999999</v>
      </c>
      <c r="W46" s="146">
        <v>114.976</v>
      </c>
      <c r="X46" s="146">
        <v>122.876</v>
      </c>
      <c r="Y46" s="146">
        <v>131.405</v>
      </c>
      <c r="Z46" s="146">
        <v>140.46199999999999</v>
      </c>
      <c r="AA46" s="146">
        <v>149.88900000000001</v>
      </c>
      <c r="AB46" s="146">
        <v>159.66200000000001</v>
      </c>
      <c r="AC46" s="146">
        <v>169.37200000000001</v>
      </c>
      <c r="AD46" s="146">
        <v>179.23699999999999</v>
      </c>
      <c r="AE46" s="146">
        <v>190.56899999999999</v>
      </c>
      <c r="AF46" s="146">
        <v>205.18</v>
      </c>
      <c r="AG46" s="146">
        <v>224.17699999999999</v>
      </c>
      <c r="AH46" s="146">
        <v>248.55600000000001</v>
      </c>
      <c r="AI46" s="146">
        <v>277.47199999999998</v>
      </c>
      <c r="AJ46" s="146">
        <v>308.00799999999998</v>
      </c>
      <c r="AK46" s="146">
        <v>336.08</v>
      </c>
      <c r="AL46" s="146">
        <v>358.96</v>
      </c>
      <c r="AM46" s="146">
        <v>374.93400000000003</v>
      </c>
      <c r="AN46" s="146">
        <v>385.26799999999997</v>
      </c>
      <c r="AO46" s="146">
        <v>393.8</v>
      </c>
      <c r="AP46" s="146">
        <v>406.01799999999997</v>
      </c>
      <c r="AQ46" s="146">
        <v>425.608</v>
      </c>
      <c r="AR46" s="146">
        <v>454.35899999999998</v>
      </c>
      <c r="AS46" s="146">
        <v>490.33699999999999</v>
      </c>
      <c r="AT46" s="146">
        <v>528.99300000000005</v>
      </c>
      <c r="AU46" s="146">
        <v>563.85500000000002</v>
      </c>
      <c r="AV46" s="146">
        <v>590.39300000000003</v>
      </c>
      <c r="AW46" s="146">
        <v>606.84299999999996</v>
      </c>
      <c r="AX46" s="146">
        <v>615.04999999999995</v>
      </c>
      <c r="AY46" s="146">
        <v>618.50400000000002</v>
      </c>
      <c r="AZ46" s="146">
        <v>622.36400000000003</v>
      </c>
      <c r="BA46" s="146">
        <v>630.38499999999999</v>
      </c>
      <c r="BB46" s="146">
        <v>643.649</v>
      </c>
      <c r="BC46" s="146">
        <v>660.85799999999995</v>
      </c>
      <c r="BD46" s="146">
        <v>680.46500000000003</v>
      </c>
      <c r="BE46" s="146">
        <v>699.97299999999996</v>
      </c>
      <c r="BF46" s="146">
        <v>717.577</v>
      </c>
      <c r="BG46" s="146">
        <v>733.01900000000001</v>
      </c>
      <c r="BH46" s="146">
        <v>746.947</v>
      </c>
      <c r="BI46" s="146">
        <v>759.63900000000001</v>
      </c>
      <c r="BJ46" s="146">
        <v>771.59900000000005</v>
      </c>
      <c r="BK46" s="146">
        <v>783.24800000000005</v>
      </c>
      <c r="BL46" s="146">
        <v>794.55399999999997</v>
      </c>
      <c r="BM46" s="146">
        <v>805.45600000000002</v>
      </c>
      <c r="BN46" s="146">
        <v>816.36099999999999</v>
      </c>
      <c r="BO46" s="146">
        <v>827.82</v>
      </c>
      <c r="BP46" s="146">
        <v>840.19399999999996</v>
      </c>
      <c r="BQ46" s="146">
        <v>853.67100000000005</v>
      </c>
      <c r="BR46" s="146">
        <v>868.13599999999997</v>
      </c>
      <c r="BS46" s="146">
        <v>883.29600000000005</v>
      </c>
      <c r="BT46" s="146">
        <v>898.70699999999999</v>
      </c>
      <c r="BU46" s="146">
        <v>913.99800000000005</v>
      </c>
      <c r="BV46" s="146">
        <v>929.11699999999996</v>
      </c>
      <c r="BW46" s="146">
        <v>944.1</v>
      </c>
      <c r="BX46" s="146">
        <v>958.923</v>
      </c>
      <c r="BY46" s="146">
        <v>973.55700000000002</v>
      </c>
      <c r="BZ46" s="146">
        <v>988.00199999999995</v>
      </c>
    </row>
    <row r="47" spans="1:78" ht="11.65">
      <c r="A47" s="121">
        <v>30</v>
      </c>
      <c r="B47" s="122" t="s">
        <v>669</v>
      </c>
      <c r="C47" s="135" t="s">
        <v>712</v>
      </c>
      <c r="D47" s="141"/>
      <c r="E47" s="141">
        <v>232</v>
      </c>
      <c r="F47" s="122" t="s">
        <v>711</v>
      </c>
      <c r="G47" s="141">
        <v>910</v>
      </c>
      <c r="H47" s="146">
        <v>822.34699999999998</v>
      </c>
      <c r="I47" s="146">
        <v>835</v>
      </c>
      <c r="J47" s="146">
        <v>849.25800000000004</v>
      </c>
      <c r="K47" s="146">
        <v>864.89300000000003</v>
      </c>
      <c r="L47" s="146">
        <v>881.76099999999997</v>
      </c>
      <c r="M47" s="146">
        <v>899.74599999999998</v>
      </c>
      <c r="N47" s="146">
        <v>918.84900000000005</v>
      </c>
      <c r="O47" s="146">
        <v>939.08500000000004</v>
      </c>
      <c r="P47" s="146">
        <v>960.53800000000001</v>
      </c>
      <c r="Q47" s="146">
        <v>983.33699999999999</v>
      </c>
      <c r="R47" s="146">
        <v>1007.586</v>
      </c>
      <c r="S47" s="146">
        <v>1033.32</v>
      </c>
      <c r="T47" s="146">
        <v>1060.489</v>
      </c>
      <c r="U47" s="146">
        <v>1088.8589999999999</v>
      </c>
      <c r="V47" s="146">
        <v>1118.152</v>
      </c>
      <c r="W47" s="146">
        <v>1148.1880000000001</v>
      </c>
      <c r="X47" s="146">
        <v>1178.875</v>
      </c>
      <c r="Y47" s="146">
        <v>1210.3040000000001</v>
      </c>
      <c r="Z47" s="146">
        <v>1242.633</v>
      </c>
      <c r="AA47" s="146">
        <v>1276.1220000000001</v>
      </c>
      <c r="AB47" s="146">
        <v>1310.9469999999999</v>
      </c>
      <c r="AC47" s="146">
        <v>1347.18</v>
      </c>
      <c r="AD47" s="146">
        <v>1384.789</v>
      </c>
      <c r="AE47" s="146">
        <v>1423.749</v>
      </c>
      <c r="AF47" s="146">
        <v>1463.9860000000001</v>
      </c>
      <c r="AG47" s="146">
        <v>1505.4380000000001</v>
      </c>
      <c r="AH47" s="146">
        <v>1547.9780000000001</v>
      </c>
      <c r="AI47" s="146">
        <v>1591.6220000000001</v>
      </c>
      <c r="AJ47" s="146">
        <v>1636.771</v>
      </c>
      <c r="AK47" s="146">
        <v>1683.932</v>
      </c>
      <c r="AL47" s="146">
        <v>1733.423</v>
      </c>
      <c r="AM47" s="146">
        <v>1784.557</v>
      </c>
      <c r="AN47" s="146">
        <v>1836.825</v>
      </c>
      <c r="AO47" s="146">
        <v>1890.556</v>
      </c>
      <c r="AP47" s="146">
        <v>1946.299</v>
      </c>
      <c r="AQ47" s="146">
        <v>2003.942</v>
      </c>
      <c r="AR47" s="146">
        <v>2064.8029999999999</v>
      </c>
      <c r="AS47" s="146">
        <v>2127.4209999999998</v>
      </c>
      <c r="AT47" s="146">
        <v>2185.607</v>
      </c>
      <c r="AU47" s="146">
        <v>2231.1439999999998</v>
      </c>
      <c r="AV47" s="146">
        <v>2258.6489999999999</v>
      </c>
      <c r="AW47" s="146">
        <v>2266.3560000000002</v>
      </c>
      <c r="AX47" s="146">
        <v>2257.5929999999998</v>
      </c>
      <c r="AY47" s="146">
        <v>2238.6309999999999</v>
      </c>
      <c r="AZ47" s="146">
        <v>2218.4360000000001</v>
      </c>
      <c r="BA47" s="146">
        <v>2204.2269999999999</v>
      </c>
      <c r="BB47" s="146">
        <v>2196.4670000000001</v>
      </c>
      <c r="BC47" s="146">
        <v>2195.192</v>
      </c>
      <c r="BD47" s="146">
        <v>2206.4389999999999</v>
      </c>
      <c r="BE47" s="146">
        <v>2237.4119999999998</v>
      </c>
      <c r="BF47" s="146">
        <v>2292.413</v>
      </c>
      <c r="BG47" s="146">
        <v>2374.721</v>
      </c>
      <c r="BH47" s="146">
        <v>2481.0590000000002</v>
      </c>
      <c r="BI47" s="146">
        <v>2600.9720000000002</v>
      </c>
      <c r="BJ47" s="146">
        <v>2719.8090000000002</v>
      </c>
      <c r="BK47" s="146">
        <v>2826.6529999999998</v>
      </c>
      <c r="BL47" s="146">
        <v>2918.2089999999998</v>
      </c>
      <c r="BM47" s="146">
        <v>2996.54</v>
      </c>
      <c r="BN47" s="146">
        <v>3062.7820000000002</v>
      </c>
      <c r="BO47" s="146">
        <v>3119.92</v>
      </c>
      <c r="BP47" s="146">
        <v>3170.4369999999999</v>
      </c>
      <c r="BQ47" s="146">
        <v>3213.9690000000001</v>
      </c>
      <c r="BR47" s="146">
        <v>3250.1039999999998</v>
      </c>
      <c r="BS47" s="146">
        <v>3281.453</v>
      </c>
      <c r="BT47" s="146">
        <v>3311.444</v>
      </c>
      <c r="BU47" s="146">
        <v>3342.8180000000002</v>
      </c>
      <c r="BV47" s="146">
        <v>3376.558</v>
      </c>
      <c r="BW47" s="146">
        <v>3412.8939999999998</v>
      </c>
      <c r="BX47" s="146">
        <v>3452.797</v>
      </c>
      <c r="BY47" s="146">
        <v>3497.1170000000002</v>
      </c>
      <c r="BZ47" s="146">
        <v>3546.4270000000001</v>
      </c>
    </row>
    <row r="48" spans="1:78" ht="11.65">
      <c r="A48" s="121">
        <v>31</v>
      </c>
      <c r="B48" s="122" t="s">
        <v>669</v>
      </c>
      <c r="C48" s="135" t="s">
        <v>400</v>
      </c>
      <c r="D48" s="141"/>
      <c r="E48" s="141">
        <v>231</v>
      </c>
      <c r="F48" s="122" t="s">
        <v>711</v>
      </c>
      <c r="G48" s="141">
        <v>910</v>
      </c>
      <c r="H48" s="146">
        <v>18128.03</v>
      </c>
      <c r="I48" s="146">
        <v>18466.973000000002</v>
      </c>
      <c r="J48" s="146">
        <v>18819.701000000001</v>
      </c>
      <c r="K48" s="146">
        <v>19184.288</v>
      </c>
      <c r="L48" s="146">
        <v>19560.011999999999</v>
      </c>
      <c r="M48" s="146">
        <v>19947.291000000001</v>
      </c>
      <c r="N48" s="146">
        <v>20347.810000000001</v>
      </c>
      <c r="O48" s="146">
        <v>20764.45</v>
      </c>
      <c r="P48" s="146">
        <v>21201.027999999998</v>
      </c>
      <c r="Q48" s="146">
        <v>21661.993999999999</v>
      </c>
      <c r="R48" s="146">
        <v>22151.284</v>
      </c>
      <c r="S48" s="146">
        <v>22671.192999999999</v>
      </c>
      <c r="T48" s="146">
        <v>23221.384999999998</v>
      </c>
      <c r="U48" s="146">
        <v>23798.418000000001</v>
      </c>
      <c r="V48" s="146">
        <v>24397.01</v>
      </c>
      <c r="W48" s="146">
        <v>25013.633999999998</v>
      </c>
      <c r="X48" s="146">
        <v>25641.040000000001</v>
      </c>
      <c r="Y48" s="146">
        <v>26280.134999999998</v>
      </c>
      <c r="Z48" s="146">
        <v>26944.385999999999</v>
      </c>
      <c r="AA48" s="146">
        <v>27652.715</v>
      </c>
      <c r="AB48" s="146">
        <v>28415.08</v>
      </c>
      <c r="AC48" s="146">
        <v>29248.65</v>
      </c>
      <c r="AD48" s="146">
        <v>30140.798999999999</v>
      </c>
      <c r="AE48" s="146">
        <v>31036.67</v>
      </c>
      <c r="AF48" s="146">
        <v>31861.352999999999</v>
      </c>
      <c r="AG48" s="146">
        <v>32566.855</v>
      </c>
      <c r="AH48" s="146">
        <v>33128.150999999998</v>
      </c>
      <c r="AI48" s="146">
        <v>33577.24</v>
      </c>
      <c r="AJ48" s="146">
        <v>33993.300999999999</v>
      </c>
      <c r="AK48" s="146">
        <v>34487.805999999997</v>
      </c>
      <c r="AL48" s="146">
        <v>35141.703000000001</v>
      </c>
      <c r="AM48" s="146">
        <v>35984.531000000003</v>
      </c>
      <c r="AN48" s="146">
        <v>36995.245999999999</v>
      </c>
      <c r="AO48" s="146">
        <v>38142.678999999996</v>
      </c>
      <c r="AP48" s="146">
        <v>39374.345999999998</v>
      </c>
      <c r="AQ48" s="146">
        <v>40652.146000000001</v>
      </c>
      <c r="AR48" s="146">
        <v>41965.696000000004</v>
      </c>
      <c r="AS48" s="146">
        <v>43329.237999999998</v>
      </c>
      <c r="AT48" s="146">
        <v>44757.205000000002</v>
      </c>
      <c r="AU48" s="146">
        <v>46272.307999999997</v>
      </c>
      <c r="AV48" s="146">
        <v>47887.864000000001</v>
      </c>
      <c r="AW48" s="146">
        <v>49609.976000000002</v>
      </c>
      <c r="AX48" s="146">
        <v>51423.591</v>
      </c>
      <c r="AY48" s="146">
        <v>53295.555999999997</v>
      </c>
      <c r="AZ48" s="146">
        <v>55180.993000000002</v>
      </c>
      <c r="BA48" s="146">
        <v>57047.906000000003</v>
      </c>
      <c r="BB48" s="146">
        <v>58883.531000000003</v>
      </c>
      <c r="BC48" s="146">
        <v>60697.442999999999</v>
      </c>
      <c r="BD48" s="146">
        <v>62507.724000000002</v>
      </c>
      <c r="BE48" s="146">
        <v>64343.008000000002</v>
      </c>
      <c r="BF48" s="146">
        <v>66224.808999999994</v>
      </c>
      <c r="BG48" s="146">
        <v>68159.422000000006</v>
      </c>
      <c r="BH48" s="146">
        <v>70142.09</v>
      </c>
      <c r="BI48" s="146">
        <v>72170.581000000006</v>
      </c>
      <c r="BJ48" s="146">
        <v>74239.508000000002</v>
      </c>
      <c r="BK48" s="146">
        <v>76346.31</v>
      </c>
      <c r="BL48" s="146">
        <v>78489.205000000002</v>
      </c>
      <c r="BM48" s="146">
        <v>80674.342999999993</v>
      </c>
      <c r="BN48" s="146">
        <v>82916.236000000004</v>
      </c>
      <c r="BO48" s="146">
        <v>85233.922999999995</v>
      </c>
      <c r="BP48" s="146">
        <v>87639.962</v>
      </c>
      <c r="BQ48" s="146">
        <v>90139.928</v>
      </c>
      <c r="BR48" s="146">
        <v>92726.982000000004</v>
      </c>
      <c r="BS48" s="146">
        <v>95385.793000000005</v>
      </c>
      <c r="BT48" s="146">
        <v>98094.263999999996</v>
      </c>
      <c r="BU48" s="146">
        <v>100835.45299999999</v>
      </c>
      <c r="BV48" s="146">
        <v>103603.461</v>
      </c>
      <c r="BW48" s="146">
        <v>106399.92600000001</v>
      </c>
      <c r="BX48" s="146">
        <v>109224.41</v>
      </c>
      <c r="BY48" s="146">
        <v>112078.727</v>
      </c>
      <c r="BZ48" s="146">
        <v>114963.583</v>
      </c>
    </row>
    <row r="49" spans="1:78" ht="11.65">
      <c r="A49" s="121">
        <v>32</v>
      </c>
      <c r="B49" s="122" t="s">
        <v>669</v>
      </c>
      <c r="C49" s="135" t="s">
        <v>310</v>
      </c>
      <c r="D49" s="141"/>
      <c r="E49" s="141">
        <v>404</v>
      </c>
      <c r="F49" s="122" t="s">
        <v>711</v>
      </c>
      <c r="G49" s="141">
        <v>910</v>
      </c>
      <c r="H49" s="146">
        <v>6076.7569999999996</v>
      </c>
      <c r="I49" s="146">
        <v>6242.107</v>
      </c>
      <c r="J49" s="146">
        <v>6415.9549999999999</v>
      </c>
      <c r="K49" s="146">
        <v>6598.1719999999996</v>
      </c>
      <c r="L49" s="146">
        <v>6788.7049999999999</v>
      </c>
      <c r="M49" s="146">
        <v>6987.6580000000004</v>
      </c>
      <c r="N49" s="146">
        <v>7195.2240000000002</v>
      </c>
      <c r="O49" s="146">
        <v>7411.7659999999996</v>
      </c>
      <c r="P49" s="146">
        <v>7637.7250000000004</v>
      </c>
      <c r="Q49" s="146">
        <v>7873.6229999999996</v>
      </c>
      <c r="R49" s="146">
        <v>8120.0820000000003</v>
      </c>
      <c r="S49" s="146">
        <v>8377.6929999999993</v>
      </c>
      <c r="T49" s="146">
        <v>8647.0020000000004</v>
      </c>
      <c r="U49" s="146">
        <v>8928.51</v>
      </c>
      <c r="V49" s="146">
        <v>9222.6919999999991</v>
      </c>
      <c r="W49" s="146">
        <v>9530.1630000000005</v>
      </c>
      <c r="X49" s="146">
        <v>9851.4529999999995</v>
      </c>
      <c r="Y49" s="146">
        <v>10187.486999999999</v>
      </c>
      <c r="Z49" s="146">
        <v>10539.909</v>
      </c>
      <c r="AA49" s="146">
        <v>10910.677</v>
      </c>
      <c r="AB49" s="146">
        <v>11301.394</v>
      </c>
      <c r="AC49" s="146">
        <v>11713.046</v>
      </c>
      <c r="AD49" s="146">
        <v>12146.07</v>
      </c>
      <c r="AE49" s="146">
        <v>12600.799000000001</v>
      </c>
      <c r="AF49" s="146">
        <v>13077.341</v>
      </c>
      <c r="AG49" s="146">
        <v>13575.897999999999</v>
      </c>
      <c r="AH49" s="146">
        <v>14096.258</v>
      </c>
      <c r="AI49" s="146">
        <v>14638.887000000001</v>
      </c>
      <c r="AJ49" s="146">
        <v>15205.380999999999</v>
      </c>
      <c r="AK49" s="146">
        <v>15797.771000000001</v>
      </c>
      <c r="AL49" s="146">
        <v>16417.203000000001</v>
      </c>
      <c r="AM49" s="146">
        <v>17063.87</v>
      </c>
      <c r="AN49" s="146">
        <v>17736.326000000001</v>
      </c>
      <c r="AO49" s="146">
        <v>18431.759999999998</v>
      </c>
      <c r="AP49" s="146">
        <v>19146.402999999998</v>
      </c>
      <c r="AQ49" s="146">
        <v>19877.078000000001</v>
      </c>
      <c r="AR49" s="146">
        <v>20622.560000000001</v>
      </c>
      <c r="AS49" s="146">
        <v>21382.111000000001</v>
      </c>
      <c r="AT49" s="146">
        <v>22153.685000000001</v>
      </c>
      <c r="AU49" s="146">
        <v>22935.088</v>
      </c>
      <c r="AV49" s="146">
        <v>23724.574000000001</v>
      </c>
      <c r="AW49" s="146">
        <v>24521.714</v>
      </c>
      <c r="AX49" s="146">
        <v>25326.080000000002</v>
      </c>
      <c r="AY49" s="146">
        <v>26136.217000000001</v>
      </c>
      <c r="AZ49" s="146">
        <v>26950.508000000002</v>
      </c>
      <c r="BA49" s="146">
        <v>27768.296999999999</v>
      </c>
      <c r="BB49" s="146">
        <v>28589.455999999998</v>
      </c>
      <c r="BC49" s="146">
        <v>29415.66</v>
      </c>
      <c r="BD49" s="146">
        <v>30250.488000000001</v>
      </c>
      <c r="BE49" s="146">
        <v>31098.762999999999</v>
      </c>
      <c r="BF49" s="146">
        <v>31964.557000000001</v>
      </c>
      <c r="BG49" s="146">
        <v>32848.569000000003</v>
      </c>
      <c r="BH49" s="146">
        <v>33751.745999999999</v>
      </c>
      <c r="BI49" s="146">
        <v>34678.781000000003</v>
      </c>
      <c r="BJ49" s="146">
        <v>35635.267</v>
      </c>
      <c r="BK49" s="146">
        <v>36624.896999999997</v>
      </c>
      <c r="BL49" s="146">
        <v>37649.038999999997</v>
      </c>
      <c r="BM49" s="146">
        <v>38705.934000000001</v>
      </c>
      <c r="BN49" s="146">
        <v>39791.983999999997</v>
      </c>
      <c r="BO49" s="146">
        <v>40901.798000000003</v>
      </c>
      <c r="BP49" s="146">
        <v>42030.684000000001</v>
      </c>
      <c r="BQ49" s="146">
        <v>43178.27</v>
      </c>
      <c r="BR49" s="146">
        <v>44343.468999999997</v>
      </c>
      <c r="BS49" s="146">
        <v>45519.985999999997</v>
      </c>
      <c r="BT49" s="146">
        <v>46700.063000000002</v>
      </c>
      <c r="BU49" s="146">
        <v>47878.339</v>
      </c>
      <c r="BV49" s="146">
        <v>49051.531000000003</v>
      </c>
      <c r="BW49" s="146">
        <v>50221.146000000001</v>
      </c>
      <c r="BX49" s="146">
        <v>51392.57</v>
      </c>
      <c r="BY49" s="146">
        <v>52573.966999999997</v>
      </c>
      <c r="BZ49" s="146">
        <v>53771.3</v>
      </c>
    </row>
    <row r="50" spans="1:78" ht="11.65">
      <c r="A50" s="121">
        <v>33</v>
      </c>
      <c r="B50" s="122" t="s">
        <v>669</v>
      </c>
      <c r="C50" s="135" t="s">
        <v>314</v>
      </c>
      <c r="D50" s="141"/>
      <c r="E50" s="141">
        <v>450</v>
      </c>
      <c r="F50" s="122" t="s">
        <v>711</v>
      </c>
      <c r="G50" s="141">
        <v>910</v>
      </c>
      <c r="H50" s="146">
        <v>4083.5479999999998</v>
      </c>
      <c r="I50" s="146">
        <v>4168.3879999999999</v>
      </c>
      <c r="J50" s="146">
        <v>4256.7610000000004</v>
      </c>
      <c r="K50" s="146">
        <v>4348.7240000000002</v>
      </c>
      <c r="L50" s="146">
        <v>4444.2870000000003</v>
      </c>
      <c r="M50" s="146">
        <v>4543.54</v>
      </c>
      <c r="N50" s="146">
        <v>4646.5789999999997</v>
      </c>
      <c r="O50" s="146">
        <v>4753.5309999999999</v>
      </c>
      <c r="P50" s="146">
        <v>4864.5200000000004</v>
      </c>
      <c r="Q50" s="146">
        <v>4979.7460000000001</v>
      </c>
      <c r="R50" s="146">
        <v>5099.3680000000004</v>
      </c>
      <c r="S50" s="146">
        <v>5223.5609999999997</v>
      </c>
      <c r="T50" s="146">
        <v>5352.4970000000003</v>
      </c>
      <c r="U50" s="146">
        <v>5486.3190000000004</v>
      </c>
      <c r="V50" s="146">
        <v>5625.1639999999998</v>
      </c>
      <c r="W50" s="146">
        <v>5769.2150000000001</v>
      </c>
      <c r="X50" s="146">
        <v>5918.5919999999996</v>
      </c>
      <c r="Y50" s="146">
        <v>6073.5290000000005</v>
      </c>
      <c r="Z50" s="146">
        <v>6234.4679999999998</v>
      </c>
      <c r="AA50" s="146">
        <v>6401.92</v>
      </c>
      <c r="AB50" s="146">
        <v>6576.3050000000003</v>
      </c>
      <c r="AC50" s="146">
        <v>6757.8530000000001</v>
      </c>
      <c r="AD50" s="146">
        <v>6946.6189999999997</v>
      </c>
      <c r="AE50" s="146">
        <v>7142.634</v>
      </c>
      <c r="AF50" s="146">
        <v>7345.7730000000001</v>
      </c>
      <c r="AG50" s="146">
        <v>7556.0320000000002</v>
      </c>
      <c r="AH50" s="146">
        <v>7773.4520000000002</v>
      </c>
      <c r="AI50" s="146">
        <v>7998.1570000000002</v>
      </c>
      <c r="AJ50" s="146">
        <v>8230.2139999999999</v>
      </c>
      <c r="AK50" s="146">
        <v>8469.6769999999997</v>
      </c>
      <c r="AL50" s="146">
        <v>8716.5490000000009</v>
      </c>
      <c r="AM50" s="146">
        <v>8971.3389999999999</v>
      </c>
      <c r="AN50" s="146">
        <v>9234.1370000000006</v>
      </c>
      <c r="AO50" s="146">
        <v>9504.2829999999994</v>
      </c>
      <c r="AP50" s="146">
        <v>9780.8690000000006</v>
      </c>
      <c r="AQ50" s="146">
        <v>10063.493</v>
      </c>
      <c r="AR50" s="146">
        <v>10352.117</v>
      </c>
      <c r="AS50" s="146">
        <v>10647.753000000001</v>
      </c>
      <c r="AT50" s="146">
        <v>10952.396000000001</v>
      </c>
      <c r="AU50" s="146">
        <v>11268.653</v>
      </c>
      <c r="AV50" s="146">
        <v>11598.647000000001</v>
      </c>
      <c r="AW50" s="146">
        <v>11942.808999999999</v>
      </c>
      <c r="AX50" s="146">
        <v>12301.338</v>
      </c>
      <c r="AY50" s="146">
        <v>12675.468999999999</v>
      </c>
      <c r="AZ50" s="146">
        <v>13066.544</v>
      </c>
      <c r="BA50" s="146">
        <v>13475.403</v>
      </c>
      <c r="BB50" s="146">
        <v>13902.697</v>
      </c>
      <c r="BC50" s="146">
        <v>14347.86</v>
      </c>
      <c r="BD50" s="146">
        <v>14808.790999999999</v>
      </c>
      <c r="BE50" s="146">
        <v>15282.523999999999</v>
      </c>
      <c r="BF50" s="146">
        <v>15766.806</v>
      </c>
      <c r="BG50" s="146">
        <v>16260.933000000001</v>
      </c>
      <c r="BH50" s="146">
        <v>16765.121999999999</v>
      </c>
      <c r="BI50" s="146">
        <v>17279.138999999999</v>
      </c>
      <c r="BJ50" s="146">
        <v>17802.991999999998</v>
      </c>
      <c r="BK50" s="146">
        <v>18336.722000000002</v>
      </c>
      <c r="BL50" s="146">
        <v>18880.264999999999</v>
      </c>
      <c r="BM50" s="146">
        <v>19433.52</v>
      </c>
      <c r="BN50" s="146">
        <v>19996.475999999999</v>
      </c>
      <c r="BO50" s="146">
        <v>20569.115000000002</v>
      </c>
      <c r="BP50" s="146">
        <v>21151.64</v>
      </c>
      <c r="BQ50" s="146">
        <v>21743.97</v>
      </c>
      <c r="BR50" s="146">
        <v>22346.641</v>
      </c>
      <c r="BS50" s="146">
        <v>22961.258999999998</v>
      </c>
      <c r="BT50" s="146">
        <v>23589.897000000001</v>
      </c>
      <c r="BU50" s="146">
        <v>24234.080000000002</v>
      </c>
      <c r="BV50" s="146">
        <v>24894.37</v>
      </c>
      <c r="BW50" s="146">
        <v>25570.510999999999</v>
      </c>
      <c r="BX50" s="146">
        <v>26262.312999999998</v>
      </c>
      <c r="BY50" s="146">
        <v>26969.306</v>
      </c>
      <c r="BZ50" s="146">
        <v>27691.019</v>
      </c>
    </row>
    <row r="51" spans="1:78" ht="11.65">
      <c r="A51" s="121">
        <v>34</v>
      </c>
      <c r="B51" s="122" t="s">
        <v>669</v>
      </c>
      <c r="C51" s="135" t="s">
        <v>315</v>
      </c>
      <c r="D51" s="141"/>
      <c r="E51" s="141">
        <v>454</v>
      </c>
      <c r="F51" s="122" t="s">
        <v>711</v>
      </c>
      <c r="G51" s="141">
        <v>910</v>
      </c>
      <c r="H51" s="146">
        <v>2953.8710000000001</v>
      </c>
      <c r="I51" s="146">
        <v>3011.7890000000002</v>
      </c>
      <c r="J51" s="146">
        <v>3072.386</v>
      </c>
      <c r="K51" s="146">
        <v>3135.6889999999999</v>
      </c>
      <c r="L51" s="146">
        <v>3201.7220000000002</v>
      </c>
      <c r="M51" s="146">
        <v>3270.5450000000001</v>
      </c>
      <c r="N51" s="146">
        <v>3342.2539999999999</v>
      </c>
      <c r="O51" s="146">
        <v>3416.9290000000001</v>
      </c>
      <c r="P51" s="146">
        <v>3494.6869999999999</v>
      </c>
      <c r="Q51" s="146">
        <v>3575.665</v>
      </c>
      <c r="R51" s="146">
        <v>3659.98</v>
      </c>
      <c r="S51" s="146">
        <v>3747.7579999999998</v>
      </c>
      <c r="T51" s="146">
        <v>3839.047</v>
      </c>
      <c r="U51" s="146">
        <v>3933.9140000000002</v>
      </c>
      <c r="V51" s="146">
        <v>4032.364</v>
      </c>
      <c r="W51" s="146">
        <v>4134.4639999999999</v>
      </c>
      <c r="X51" s="146">
        <v>4240.43</v>
      </c>
      <c r="Y51" s="146">
        <v>4350.4560000000001</v>
      </c>
      <c r="Z51" s="146">
        <v>4464.4269999999997</v>
      </c>
      <c r="AA51" s="146">
        <v>4582.1970000000001</v>
      </c>
      <c r="AB51" s="146">
        <v>4703.7830000000004</v>
      </c>
      <c r="AC51" s="146">
        <v>4829.0919999999996</v>
      </c>
      <c r="AD51" s="146">
        <v>4958.5559999999996</v>
      </c>
      <c r="AE51" s="146">
        <v>5093.3680000000004</v>
      </c>
      <c r="AF51" s="146">
        <v>5235.0739999999996</v>
      </c>
      <c r="AG51" s="146">
        <v>5384.7979999999998</v>
      </c>
      <c r="AH51" s="146">
        <v>5545.6530000000002</v>
      </c>
      <c r="AI51" s="146">
        <v>5717.9539999999997</v>
      </c>
      <c r="AJ51" s="146">
        <v>5896.8639999999996</v>
      </c>
      <c r="AK51" s="146">
        <v>6075.4849999999997</v>
      </c>
      <c r="AL51" s="146">
        <v>6250.4340000000002</v>
      </c>
      <c r="AM51" s="146">
        <v>6412.38</v>
      </c>
      <c r="AN51" s="146">
        <v>6565.9849999999997</v>
      </c>
      <c r="AO51" s="146">
        <v>6737.924</v>
      </c>
      <c r="AP51" s="146">
        <v>6964.6130000000003</v>
      </c>
      <c r="AQ51" s="146">
        <v>7268.2709999999997</v>
      </c>
      <c r="AR51" s="146">
        <v>7666.39</v>
      </c>
      <c r="AS51" s="146">
        <v>8141.14</v>
      </c>
      <c r="AT51" s="146">
        <v>8636.6859999999997</v>
      </c>
      <c r="AU51" s="146">
        <v>9075.5679999999993</v>
      </c>
      <c r="AV51" s="146">
        <v>9404.4989999999998</v>
      </c>
      <c r="AW51" s="146">
        <v>9600.3610000000008</v>
      </c>
      <c r="AX51" s="146">
        <v>9685.9740000000002</v>
      </c>
      <c r="AY51" s="146">
        <v>9710.3349999999991</v>
      </c>
      <c r="AZ51" s="146">
        <v>9745.6949999999997</v>
      </c>
      <c r="BA51" s="146">
        <v>9844.4179999999997</v>
      </c>
      <c r="BB51" s="146">
        <v>10022.782999999999</v>
      </c>
      <c r="BC51" s="146">
        <v>10264.906000000001</v>
      </c>
      <c r="BD51" s="146">
        <v>10552.344999999999</v>
      </c>
      <c r="BE51" s="146">
        <v>10854.325000000001</v>
      </c>
      <c r="BF51" s="146">
        <v>11148.751</v>
      </c>
      <c r="BG51" s="146">
        <v>11432.001</v>
      </c>
      <c r="BH51" s="146">
        <v>11713.663</v>
      </c>
      <c r="BI51" s="146">
        <v>12000.183000000001</v>
      </c>
      <c r="BJ51" s="146">
        <v>12301.837</v>
      </c>
      <c r="BK51" s="146">
        <v>12625.95</v>
      </c>
      <c r="BL51" s="146">
        <v>12973.692999999999</v>
      </c>
      <c r="BM51" s="146">
        <v>13341.808000000001</v>
      </c>
      <c r="BN51" s="146">
        <v>13727.898999999999</v>
      </c>
      <c r="BO51" s="146">
        <v>14128.161</v>
      </c>
      <c r="BP51" s="146">
        <v>14539.609</v>
      </c>
      <c r="BQ51" s="146">
        <v>14962.118</v>
      </c>
      <c r="BR51" s="146">
        <v>15396.01</v>
      </c>
      <c r="BS51" s="146">
        <v>15839.287</v>
      </c>
      <c r="BT51" s="146">
        <v>16289.55</v>
      </c>
      <c r="BU51" s="146">
        <v>16745.305</v>
      </c>
      <c r="BV51" s="146">
        <v>17205.253000000001</v>
      </c>
      <c r="BW51" s="146">
        <v>17670.192999999999</v>
      </c>
      <c r="BX51" s="146">
        <v>18143.215</v>
      </c>
      <c r="BY51" s="146">
        <v>18628.749</v>
      </c>
      <c r="BZ51" s="146">
        <v>19129.955000000002</v>
      </c>
    </row>
    <row r="52" spans="1:78" ht="11.65">
      <c r="A52" s="121">
        <v>35</v>
      </c>
      <c r="B52" s="122" t="s">
        <v>669</v>
      </c>
      <c r="C52" s="135" t="s">
        <v>440</v>
      </c>
      <c r="D52" s="141">
        <v>1</v>
      </c>
      <c r="E52" s="141">
        <v>480</v>
      </c>
      <c r="F52" s="122" t="s">
        <v>711</v>
      </c>
      <c r="G52" s="141">
        <v>910</v>
      </c>
      <c r="H52" s="146">
        <v>493.25799999999998</v>
      </c>
      <c r="I52" s="146">
        <v>506.428</v>
      </c>
      <c r="J52" s="146">
        <v>521.19100000000003</v>
      </c>
      <c r="K52" s="146">
        <v>537.04999999999995</v>
      </c>
      <c r="L52" s="146">
        <v>553.62199999999996</v>
      </c>
      <c r="M52" s="146">
        <v>570.65</v>
      </c>
      <c r="N52" s="146">
        <v>587.952</v>
      </c>
      <c r="O52" s="146">
        <v>605.48699999999997</v>
      </c>
      <c r="P52" s="146">
        <v>623.274</v>
      </c>
      <c r="Q52" s="146">
        <v>641.423</v>
      </c>
      <c r="R52" s="146">
        <v>660.02499999999998</v>
      </c>
      <c r="S52" s="146">
        <v>679.05</v>
      </c>
      <c r="T52" s="146">
        <v>698.31</v>
      </c>
      <c r="U52" s="146">
        <v>717.40700000000004</v>
      </c>
      <c r="V52" s="146">
        <v>735.86</v>
      </c>
      <c r="W52" s="146">
        <v>753.28300000000002</v>
      </c>
      <c r="X52" s="146">
        <v>769.56</v>
      </c>
      <c r="Y52" s="146">
        <v>784.774</v>
      </c>
      <c r="Z52" s="146">
        <v>799.14300000000003</v>
      </c>
      <c r="AA52" s="146">
        <v>812.94100000000003</v>
      </c>
      <c r="AB52" s="146">
        <v>826.45100000000002</v>
      </c>
      <c r="AC52" s="146">
        <v>839.59400000000005</v>
      </c>
      <c r="AD52" s="146">
        <v>852.39400000000001</v>
      </c>
      <c r="AE52" s="146">
        <v>865.17</v>
      </c>
      <c r="AF52" s="146">
        <v>878.35599999999999</v>
      </c>
      <c r="AG52" s="146">
        <v>892.21900000000005</v>
      </c>
      <c r="AH52" s="146">
        <v>906.91800000000001</v>
      </c>
      <c r="AI52" s="146">
        <v>922.32899999999995</v>
      </c>
      <c r="AJ52" s="146">
        <v>937.81799999999998</v>
      </c>
      <c r="AK52" s="146">
        <v>952.58100000000002</v>
      </c>
      <c r="AL52" s="146">
        <v>966.03899999999999</v>
      </c>
      <c r="AM52" s="146">
        <v>978.07100000000003</v>
      </c>
      <c r="AN52" s="146">
        <v>988.88900000000001</v>
      </c>
      <c r="AO52" s="146">
        <v>998.62</v>
      </c>
      <c r="AP52" s="146">
        <v>1007.502</v>
      </c>
      <c r="AQ52" s="146">
        <v>1015.764</v>
      </c>
      <c r="AR52" s="146">
        <v>1023.278</v>
      </c>
      <c r="AS52" s="146">
        <v>1030.1759999999999</v>
      </c>
      <c r="AT52" s="146">
        <v>1037.2529999999999</v>
      </c>
      <c r="AU52" s="146">
        <v>1045.585</v>
      </c>
      <c r="AV52" s="146">
        <v>1055.8689999999999</v>
      </c>
      <c r="AW52" s="146">
        <v>1068.433</v>
      </c>
      <c r="AX52" s="146">
        <v>1082.9480000000001</v>
      </c>
      <c r="AY52" s="146">
        <v>1098.604</v>
      </c>
      <c r="AZ52" s="146">
        <v>1114.146</v>
      </c>
      <c r="BA52" s="146">
        <v>1128.6759999999999</v>
      </c>
      <c r="BB52" s="146">
        <v>1141.952</v>
      </c>
      <c r="BC52" s="146">
        <v>1154.1410000000001</v>
      </c>
      <c r="BD52" s="146">
        <v>1165.2919999999999</v>
      </c>
      <c r="BE52" s="146">
        <v>1175.5709999999999</v>
      </c>
      <c r="BF52" s="146">
        <v>1185.1469999999999</v>
      </c>
      <c r="BG52" s="146">
        <v>1193.9110000000001</v>
      </c>
      <c r="BH52" s="146">
        <v>1201.8050000000001</v>
      </c>
      <c r="BI52" s="146">
        <v>1208.992</v>
      </c>
      <c r="BJ52" s="146">
        <v>1215.6679999999999</v>
      </c>
      <c r="BK52" s="146">
        <v>1222.01</v>
      </c>
      <c r="BL52" s="146">
        <v>1228.0889999999999</v>
      </c>
      <c r="BM52" s="146">
        <v>1233.8900000000001</v>
      </c>
      <c r="BN52" s="146">
        <v>1239.2619999999999</v>
      </c>
      <c r="BO52" s="146">
        <v>1243.9960000000001</v>
      </c>
      <c r="BP52" s="146">
        <v>1247.953</v>
      </c>
      <c r="BQ52" s="146">
        <v>1251.0740000000001</v>
      </c>
      <c r="BR52" s="146">
        <v>1253.489</v>
      </c>
      <c r="BS52" s="146">
        <v>1255.4580000000001</v>
      </c>
      <c r="BT52" s="146">
        <v>1257.3510000000001</v>
      </c>
      <c r="BU52" s="146">
        <v>1259.4570000000001</v>
      </c>
      <c r="BV52" s="146">
        <v>1261.8699999999999</v>
      </c>
      <c r="BW52" s="146">
        <v>1264.4970000000001</v>
      </c>
      <c r="BX52" s="146">
        <v>1267.184</v>
      </c>
      <c r="BY52" s="146">
        <v>1269.67</v>
      </c>
      <c r="BZ52" s="146">
        <v>1271.7670000000001</v>
      </c>
    </row>
    <row r="53" spans="1:78" ht="11.65">
      <c r="A53" s="121">
        <v>36</v>
      </c>
      <c r="B53" s="122" t="s">
        <v>669</v>
      </c>
      <c r="C53" s="135" t="s">
        <v>713</v>
      </c>
      <c r="D53" s="141">
        <v>2</v>
      </c>
      <c r="E53" s="141">
        <v>175</v>
      </c>
      <c r="F53" s="122" t="s">
        <v>711</v>
      </c>
      <c r="G53" s="141">
        <v>910</v>
      </c>
      <c r="H53" s="146">
        <v>15.138</v>
      </c>
      <c r="I53" s="146">
        <v>15.731999999999999</v>
      </c>
      <c r="J53" s="146">
        <v>16.443999999999999</v>
      </c>
      <c r="K53" s="146">
        <v>17.244</v>
      </c>
      <c r="L53" s="146">
        <v>18.100999999999999</v>
      </c>
      <c r="M53" s="146">
        <v>18.994</v>
      </c>
      <c r="N53" s="146">
        <v>19.896999999999998</v>
      </c>
      <c r="O53" s="146">
        <v>20.838999999999999</v>
      </c>
      <c r="P53" s="146">
        <v>21.832999999999998</v>
      </c>
      <c r="Q53" s="146">
        <v>22.888999999999999</v>
      </c>
      <c r="R53" s="146">
        <v>24.015999999999998</v>
      </c>
      <c r="S53" s="146">
        <v>25.24</v>
      </c>
      <c r="T53" s="146">
        <v>26.536999999999999</v>
      </c>
      <c r="U53" s="146">
        <v>27.887</v>
      </c>
      <c r="V53" s="146">
        <v>29.22</v>
      </c>
      <c r="W53" s="146">
        <v>30.52</v>
      </c>
      <c r="X53" s="146">
        <v>31.783000000000001</v>
      </c>
      <c r="Y53" s="146">
        <v>33.009</v>
      </c>
      <c r="Z53" s="146">
        <v>34.250999999999998</v>
      </c>
      <c r="AA53" s="146">
        <v>35.552999999999997</v>
      </c>
      <c r="AB53" s="146">
        <v>36.963999999999999</v>
      </c>
      <c r="AC53" s="146">
        <v>38.518000000000001</v>
      </c>
      <c r="AD53" s="146">
        <v>40.198999999999998</v>
      </c>
      <c r="AE53" s="146">
        <v>41.960999999999999</v>
      </c>
      <c r="AF53" s="146">
        <v>43.732999999999997</v>
      </c>
      <c r="AG53" s="146">
        <v>45.48</v>
      </c>
      <c r="AH53" s="146">
        <v>47.188000000000002</v>
      </c>
      <c r="AI53" s="146">
        <v>48.887999999999998</v>
      </c>
      <c r="AJ53" s="146">
        <v>50.697000000000003</v>
      </c>
      <c r="AK53" s="146">
        <v>52.747</v>
      </c>
      <c r="AL53" s="146">
        <v>55.136000000000003</v>
      </c>
      <c r="AM53" s="146">
        <v>57.912999999999997</v>
      </c>
      <c r="AN53" s="146">
        <v>61.043999999999997</v>
      </c>
      <c r="AO53" s="146">
        <v>64.494</v>
      </c>
      <c r="AP53" s="146">
        <v>68.204999999999998</v>
      </c>
      <c r="AQ53" s="146">
        <v>72.108000000000004</v>
      </c>
      <c r="AR53" s="146">
        <v>76.186999999999998</v>
      </c>
      <c r="AS53" s="146">
        <v>80.444999999999993</v>
      </c>
      <c r="AT53" s="146">
        <v>84.941000000000003</v>
      </c>
      <c r="AU53" s="146">
        <v>89.709000000000003</v>
      </c>
      <c r="AV53" s="146">
        <v>94.778999999999996</v>
      </c>
      <c r="AW53" s="146">
        <v>100.164</v>
      </c>
      <c r="AX53" s="146">
        <v>105.82599999999999</v>
      </c>
      <c r="AY53" s="146">
        <v>111.633</v>
      </c>
      <c r="AZ53" s="146">
        <v>117.47</v>
      </c>
      <c r="BA53" s="146">
        <v>123.18600000000001</v>
      </c>
      <c r="BB53" s="146">
        <v>128.75299999999999</v>
      </c>
      <c r="BC53" s="146">
        <v>134.20599999999999</v>
      </c>
      <c r="BD53" s="146">
        <v>139.57499999999999</v>
      </c>
      <c r="BE53" s="146">
        <v>144.93</v>
      </c>
      <c r="BF53" s="146">
        <v>150.33099999999999</v>
      </c>
      <c r="BG53" s="146">
        <v>155.756</v>
      </c>
      <c r="BH53" s="146">
        <v>161.20400000000001</v>
      </c>
      <c r="BI53" s="146">
        <v>166.715</v>
      </c>
      <c r="BJ53" s="146">
        <v>172.345</v>
      </c>
      <c r="BK53" s="146">
        <v>178.10300000000001</v>
      </c>
      <c r="BL53" s="146">
        <v>184.02600000000001</v>
      </c>
      <c r="BM53" s="146">
        <v>190.09800000000001</v>
      </c>
      <c r="BN53" s="146">
        <v>196.26900000000001</v>
      </c>
      <c r="BO53" s="146">
        <v>202.494</v>
      </c>
      <c r="BP53" s="146">
        <v>208.71600000000001</v>
      </c>
      <c r="BQ53" s="146">
        <v>214.93700000000001</v>
      </c>
      <c r="BR53" s="146">
        <v>221.14699999999999</v>
      </c>
      <c r="BS53" s="146">
        <v>227.376</v>
      </c>
      <c r="BT53" s="146">
        <v>233.65799999999999</v>
      </c>
      <c r="BU53" s="146">
        <v>240.011</v>
      </c>
      <c r="BV53" s="146">
        <v>246.46</v>
      </c>
      <c r="BW53" s="146">
        <v>252.96199999999999</v>
      </c>
      <c r="BX53" s="146">
        <v>259.52600000000001</v>
      </c>
      <c r="BY53" s="146">
        <v>266.15300000000002</v>
      </c>
      <c r="BZ53" s="146">
        <v>272.81299999999999</v>
      </c>
    </row>
    <row r="54" spans="1:78" ht="11.65">
      <c r="A54" s="121">
        <v>37</v>
      </c>
      <c r="B54" s="122" t="s">
        <v>669</v>
      </c>
      <c r="C54" s="135" t="s">
        <v>320</v>
      </c>
      <c r="D54" s="141"/>
      <c r="E54" s="141">
        <v>508</v>
      </c>
      <c r="F54" s="122" t="s">
        <v>711</v>
      </c>
      <c r="G54" s="141">
        <v>910</v>
      </c>
      <c r="H54" s="146">
        <v>5958.982</v>
      </c>
      <c r="I54" s="146">
        <v>6059.4459999999999</v>
      </c>
      <c r="J54" s="146">
        <v>6165.0540000000001</v>
      </c>
      <c r="K54" s="146">
        <v>6275.232</v>
      </c>
      <c r="L54" s="146">
        <v>6389.6750000000002</v>
      </c>
      <c r="M54" s="146">
        <v>6508.4</v>
      </c>
      <c r="N54" s="146">
        <v>6631.6679999999997</v>
      </c>
      <c r="O54" s="146">
        <v>6760.1080000000002</v>
      </c>
      <c r="P54" s="146">
        <v>6894.491</v>
      </c>
      <c r="Q54" s="146">
        <v>7035.799</v>
      </c>
      <c r="R54" s="146">
        <v>7184.87</v>
      </c>
      <c r="S54" s="146">
        <v>7342.1170000000002</v>
      </c>
      <c r="T54" s="146">
        <v>7507.3090000000002</v>
      </c>
      <c r="U54" s="146">
        <v>7679.4650000000001</v>
      </c>
      <c r="V54" s="146">
        <v>7857.107</v>
      </c>
      <c r="W54" s="146">
        <v>8039.2169999999996</v>
      </c>
      <c r="X54" s="146">
        <v>8225.9189999999999</v>
      </c>
      <c r="Y54" s="146">
        <v>8417.6980000000003</v>
      </c>
      <c r="Z54" s="146">
        <v>8614.4449999999997</v>
      </c>
      <c r="AA54" s="146">
        <v>8816.0560000000005</v>
      </c>
      <c r="AB54" s="146">
        <v>9022.7469999999994</v>
      </c>
      <c r="AC54" s="146">
        <v>9232.6550000000007</v>
      </c>
      <c r="AD54" s="146">
        <v>9446.2350000000006</v>
      </c>
      <c r="AE54" s="146">
        <v>9668.6550000000007</v>
      </c>
      <c r="AF54" s="146">
        <v>9906.9629999999997</v>
      </c>
      <c r="AG54" s="146">
        <v>10165.216</v>
      </c>
      <c r="AH54" s="146">
        <v>10443.954</v>
      </c>
      <c r="AI54" s="146">
        <v>10738.534</v>
      </c>
      <c r="AJ54" s="146">
        <v>11041.206</v>
      </c>
      <c r="AK54" s="146">
        <v>11341.405000000001</v>
      </c>
      <c r="AL54" s="146">
        <v>11630.194</v>
      </c>
      <c r="AM54" s="146">
        <v>11913.084999999999</v>
      </c>
      <c r="AN54" s="146">
        <v>12189.816999999999</v>
      </c>
      <c r="AO54" s="146">
        <v>12439.772999999999</v>
      </c>
      <c r="AP54" s="146">
        <v>12636.12</v>
      </c>
      <c r="AQ54" s="146">
        <v>12764.385</v>
      </c>
      <c r="AR54" s="146">
        <v>12808.566000000001</v>
      </c>
      <c r="AS54" s="146">
        <v>12786.352999999999</v>
      </c>
      <c r="AT54" s="146">
        <v>12758.003000000001</v>
      </c>
      <c r="AU54" s="146">
        <v>12805.95</v>
      </c>
      <c r="AV54" s="146">
        <v>12987.291999999999</v>
      </c>
      <c r="AW54" s="146">
        <v>13328.029</v>
      </c>
      <c r="AX54" s="146">
        <v>13805.999</v>
      </c>
      <c r="AY54" s="146">
        <v>14370.95</v>
      </c>
      <c r="AZ54" s="146">
        <v>14948.05</v>
      </c>
      <c r="BA54" s="146">
        <v>15483.277</v>
      </c>
      <c r="BB54" s="146">
        <v>15960.445</v>
      </c>
      <c r="BC54" s="146">
        <v>16397.174999999999</v>
      </c>
      <c r="BD54" s="146">
        <v>16813.946</v>
      </c>
      <c r="BE54" s="146">
        <v>17244.175999999999</v>
      </c>
      <c r="BF54" s="146">
        <v>17711.924999999999</v>
      </c>
      <c r="BG54" s="146">
        <v>18221.883999999998</v>
      </c>
      <c r="BH54" s="146">
        <v>18764.147000000001</v>
      </c>
      <c r="BI54" s="146">
        <v>19331.097000000002</v>
      </c>
      <c r="BJ54" s="146">
        <v>19910.548999999999</v>
      </c>
      <c r="BK54" s="146">
        <v>20493.927</v>
      </c>
      <c r="BL54" s="146">
        <v>21080.108</v>
      </c>
      <c r="BM54" s="146">
        <v>21673.319</v>
      </c>
      <c r="BN54" s="146">
        <v>22276.596000000001</v>
      </c>
      <c r="BO54" s="146">
        <v>22894.718000000001</v>
      </c>
      <c r="BP54" s="146">
        <v>23531.566999999999</v>
      </c>
      <c r="BQ54" s="146">
        <v>24187.5</v>
      </c>
      <c r="BR54" s="146">
        <v>24862.672999999999</v>
      </c>
      <c r="BS54" s="146">
        <v>25560.752</v>
      </c>
      <c r="BT54" s="146">
        <v>26286.191999999999</v>
      </c>
      <c r="BU54" s="146">
        <v>27042.001</v>
      </c>
      <c r="BV54" s="146">
        <v>27829.93</v>
      </c>
      <c r="BW54" s="146">
        <v>28649.007000000001</v>
      </c>
      <c r="BX54" s="146">
        <v>29496.008999999998</v>
      </c>
      <c r="BY54" s="146">
        <v>30366.043000000001</v>
      </c>
      <c r="BZ54" s="146">
        <v>31255.435000000001</v>
      </c>
    </row>
    <row r="55" spans="1:78" ht="11.65">
      <c r="A55" s="121">
        <v>38</v>
      </c>
      <c r="B55" s="122" t="s">
        <v>669</v>
      </c>
      <c r="C55" s="135" t="s">
        <v>714</v>
      </c>
      <c r="D55" s="141">
        <v>2</v>
      </c>
      <c r="E55" s="141">
        <v>638</v>
      </c>
      <c r="F55" s="122" t="s">
        <v>711</v>
      </c>
      <c r="G55" s="141">
        <v>910</v>
      </c>
      <c r="H55" s="146">
        <v>248.114</v>
      </c>
      <c r="I55" s="146">
        <v>259.29399999999998</v>
      </c>
      <c r="J55" s="146">
        <v>268.48099999999999</v>
      </c>
      <c r="K55" s="146">
        <v>276.524</v>
      </c>
      <c r="L55" s="146">
        <v>284.08300000000003</v>
      </c>
      <c r="M55" s="146">
        <v>291.66300000000001</v>
      </c>
      <c r="N55" s="146">
        <v>299.57499999999999</v>
      </c>
      <c r="O55" s="146">
        <v>307.98200000000003</v>
      </c>
      <c r="P55" s="146">
        <v>316.88200000000001</v>
      </c>
      <c r="Q55" s="146">
        <v>326.16500000000002</v>
      </c>
      <c r="R55" s="146">
        <v>335.69400000000002</v>
      </c>
      <c r="S55" s="146">
        <v>345.40699999999998</v>
      </c>
      <c r="T55" s="146">
        <v>355.42500000000001</v>
      </c>
      <c r="U55" s="146">
        <v>366.08499999999998</v>
      </c>
      <c r="V55" s="146">
        <v>377.79700000000003</v>
      </c>
      <c r="W55" s="146">
        <v>390.77300000000002</v>
      </c>
      <c r="X55" s="146">
        <v>405.286</v>
      </c>
      <c r="Y55" s="146">
        <v>420.99599999999998</v>
      </c>
      <c r="Z55" s="146">
        <v>436.68799999999999</v>
      </c>
      <c r="AA55" s="146">
        <v>450.74200000000002</v>
      </c>
      <c r="AB55" s="146">
        <v>462.029</v>
      </c>
      <c r="AC55" s="146">
        <v>470.11599999999999</v>
      </c>
      <c r="AD55" s="146">
        <v>475.476</v>
      </c>
      <c r="AE55" s="146">
        <v>478.91</v>
      </c>
      <c r="AF55" s="146">
        <v>481.68900000000002</v>
      </c>
      <c r="AG55" s="146">
        <v>484.78500000000003</v>
      </c>
      <c r="AH55" s="146">
        <v>488.34800000000001</v>
      </c>
      <c r="AI55" s="146">
        <v>492.28899999999999</v>
      </c>
      <c r="AJ55" s="146">
        <v>496.90600000000001</v>
      </c>
      <c r="AK55" s="146">
        <v>502.49900000000002</v>
      </c>
      <c r="AL55" s="146">
        <v>509.26400000000001</v>
      </c>
      <c r="AM55" s="146">
        <v>517.41499999999996</v>
      </c>
      <c r="AN55" s="146">
        <v>526.95000000000005</v>
      </c>
      <c r="AO55" s="146">
        <v>537.40099999999995</v>
      </c>
      <c r="AP55" s="146">
        <v>548.14099999999996</v>
      </c>
      <c r="AQ55" s="146">
        <v>558.70399999999995</v>
      </c>
      <c r="AR55" s="146">
        <v>568.91300000000001</v>
      </c>
      <c r="AS55" s="146">
        <v>578.93799999999999</v>
      </c>
      <c r="AT55" s="146">
        <v>588.98500000000001</v>
      </c>
      <c r="AU55" s="146">
        <v>599.447</v>
      </c>
      <c r="AV55" s="146">
        <v>610.58399999999995</v>
      </c>
      <c r="AW55" s="146">
        <v>622.41300000000001</v>
      </c>
      <c r="AX55" s="146">
        <v>634.79300000000001</v>
      </c>
      <c r="AY55" s="146">
        <v>647.59</v>
      </c>
      <c r="AZ55" s="146">
        <v>660.56500000000005</v>
      </c>
      <c r="BA55" s="146">
        <v>673.54300000000001</v>
      </c>
      <c r="BB55" s="146">
        <v>686.46199999999999</v>
      </c>
      <c r="BC55" s="146">
        <v>699.30700000000002</v>
      </c>
      <c r="BD55" s="146">
        <v>712</v>
      </c>
      <c r="BE55" s="146">
        <v>724.48400000000004</v>
      </c>
      <c r="BF55" s="146">
        <v>736.71400000000006</v>
      </c>
      <c r="BG55" s="146">
        <v>748.65300000000002</v>
      </c>
      <c r="BH55" s="146">
        <v>760.25</v>
      </c>
      <c r="BI55" s="146">
        <v>771.37699999999995</v>
      </c>
      <c r="BJ55" s="146">
        <v>781.86099999999999</v>
      </c>
      <c r="BK55" s="146">
        <v>791.59799999999996</v>
      </c>
      <c r="BL55" s="146">
        <v>800.53300000000002</v>
      </c>
      <c r="BM55" s="146">
        <v>808.72799999999995</v>
      </c>
      <c r="BN55" s="146">
        <v>816.32500000000005</v>
      </c>
      <c r="BO55" s="146">
        <v>823.529</v>
      </c>
      <c r="BP55" s="146">
        <v>830.50699999999995</v>
      </c>
      <c r="BQ55" s="146">
        <v>837.33600000000001</v>
      </c>
      <c r="BR55" s="146">
        <v>843.98400000000004</v>
      </c>
      <c r="BS55" s="146">
        <v>850.50599999999997</v>
      </c>
      <c r="BT55" s="146">
        <v>856.96</v>
      </c>
      <c r="BU55" s="146">
        <v>863.35900000000004</v>
      </c>
      <c r="BV55" s="146">
        <v>869.74199999999996</v>
      </c>
      <c r="BW55" s="146">
        <v>876.13099999999997</v>
      </c>
      <c r="BX55" s="146">
        <v>882.53099999999995</v>
      </c>
      <c r="BY55" s="146">
        <v>888.93200000000002</v>
      </c>
      <c r="BZ55" s="146">
        <v>895.30799999999999</v>
      </c>
    </row>
    <row r="56" spans="1:78" ht="11.65">
      <c r="A56" s="121">
        <v>39</v>
      </c>
      <c r="B56" s="122" t="s">
        <v>669</v>
      </c>
      <c r="C56" s="135" t="s">
        <v>324</v>
      </c>
      <c r="D56" s="141"/>
      <c r="E56" s="141">
        <v>646</v>
      </c>
      <c r="F56" s="122" t="s">
        <v>711</v>
      </c>
      <c r="G56" s="141">
        <v>910</v>
      </c>
      <c r="H56" s="146">
        <v>2186.183</v>
      </c>
      <c r="I56" s="146">
        <v>2251.125</v>
      </c>
      <c r="J56" s="146">
        <v>2314.181</v>
      </c>
      <c r="K56" s="146">
        <v>2379.6880000000001</v>
      </c>
      <c r="L56" s="146">
        <v>2450.3620000000001</v>
      </c>
      <c r="M56" s="146">
        <v>2527.2930000000001</v>
      </c>
      <c r="N56" s="146">
        <v>2609.8629999999998</v>
      </c>
      <c r="O56" s="146">
        <v>2695.8180000000002</v>
      </c>
      <c r="P56" s="146">
        <v>2781.6120000000001</v>
      </c>
      <c r="Q56" s="146">
        <v>2862.799</v>
      </c>
      <c r="R56" s="146">
        <v>2935.5749999999998</v>
      </c>
      <c r="S56" s="146">
        <v>2998.3339999999998</v>
      </c>
      <c r="T56" s="146">
        <v>3052.9369999999999</v>
      </c>
      <c r="U56" s="146">
        <v>3105.4169999999999</v>
      </c>
      <c r="V56" s="146">
        <v>3164.2579999999998</v>
      </c>
      <c r="W56" s="146">
        <v>3235.5360000000001</v>
      </c>
      <c r="X56" s="146">
        <v>3321.674</v>
      </c>
      <c r="Y56" s="146">
        <v>3420.8969999999999</v>
      </c>
      <c r="Z56" s="146">
        <v>3529.8389999999999</v>
      </c>
      <c r="AA56" s="146">
        <v>3643.2370000000001</v>
      </c>
      <c r="AB56" s="146">
        <v>3757.3510000000001</v>
      </c>
      <c r="AC56" s="146">
        <v>3871.4279999999999</v>
      </c>
      <c r="AD56" s="146">
        <v>3987.223</v>
      </c>
      <c r="AE56" s="146">
        <v>4106.4110000000001</v>
      </c>
      <c r="AF56" s="146">
        <v>4231.5789999999997</v>
      </c>
      <c r="AG56" s="146">
        <v>4364.7089999999998</v>
      </c>
      <c r="AH56" s="146">
        <v>4506.1090000000004</v>
      </c>
      <c r="AI56" s="146">
        <v>4655.3860000000004</v>
      </c>
      <c r="AJ56" s="146">
        <v>4812.8720000000003</v>
      </c>
      <c r="AK56" s="146">
        <v>4978.8119999999999</v>
      </c>
      <c r="AL56" s="146">
        <v>5153.3140000000003</v>
      </c>
      <c r="AM56" s="146">
        <v>5329.25</v>
      </c>
      <c r="AN56" s="146">
        <v>5504.8469999999998</v>
      </c>
      <c r="AO56" s="146">
        <v>5690.9889999999996</v>
      </c>
      <c r="AP56" s="146">
        <v>5902.8469999999998</v>
      </c>
      <c r="AQ56" s="146">
        <v>6146.884</v>
      </c>
      <c r="AR56" s="146">
        <v>6443.7479999999996</v>
      </c>
      <c r="AS56" s="146">
        <v>6779.9809999999998</v>
      </c>
      <c r="AT56" s="146">
        <v>7088.1940000000004</v>
      </c>
      <c r="AU56" s="146">
        <v>7276.9830000000002</v>
      </c>
      <c r="AV56" s="146">
        <v>7288.8829999999998</v>
      </c>
      <c r="AW56" s="146">
        <v>7083.9279999999999</v>
      </c>
      <c r="AX56" s="146">
        <v>6702.2389999999996</v>
      </c>
      <c r="AY56" s="146">
        <v>6263.7579999999998</v>
      </c>
      <c r="AZ56" s="146">
        <v>5936.2529999999997</v>
      </c>
      <c r="BA56" s="146">
        <v>5836.49</v>
      </c>
      <c r="BB56" s="146">
        <v>6013.1120000000001</v>
      </c>
      <c r="BC56" s="146">
        <v>6419.8980000000001</v>
      </c>
      <c r="BD56" s="146">
        <v>6962.8</v>
      </c>
      <c r="BE56" s="146">
        <v>7501.2380000000003</v>
      </c>
      <c r="BF56" s="146">
        <v>7933.6880000000001</v>
      </c>
      <c r="BG56" s="146">
        <v>8231.15</v>
      </c>
      <c r="BH56" s="146">
        <v>8427.0609999999997</v>
      </c>
      <c r="BI56" s="146">
        <v>8557.16</v>
      </c>
      <c r="BJ56" s="146">
        <v>8680.5159999999996</v>
      </c>
      <c r="BK56" s="146">
        <v>8840.2199999999993</v>
      </c>
      <c r="BL56" s="146">
        <v>9043.3420000000006</v>
      </c>
      <c r="BM56" s="146">
        <v>9273.759</v>
      </c>
      <c r="BN56" s="146">
        <v>9524.5319999999992</v>
      </c>
      <c r="BO56" s="146">
        <v>9782.77</v>
      </c>
      <c r="BP56" s="146">
        <v>10039.338</v>
      </c>
      <c r="BQ56" s="146">
        <v>10293.333000000001</v>
      </c>
      <c r="BR56" s="146">
        <v>10549.668</v>
      </c>
      <c r="BS56" s="146">
        <v>10811.538</v>
      </c>
      <c r="BT56" s="146">
        <v>11083.629000000001</v>
      </c>
      <c r="BU56" s="146">
        <v>11369.066000000001</v>
      </c>
      <c r="BV56" s="146">
        <v>11668.829</v>
      </c>
      <c r="BW56" s="146">
        <v>11980.96</v>
      </c>
      <c r="BX56" s="146">
        <v>12301.968999999999</v>
      </c>
      <c r="BY56" s="146">
        <v>12626.938</v>
      </c>
      <c r="BZ56" s="146">
        <v>12952.209000000001</v>
      </c>
    </row>
    <row r="57" spans="1:78" ht="11.65">
      <c r="A57" s="121">
        <v>40</v>
      </c>
      <c r="B57" s="122" t="s">
        <v>669</v>
      </c>
      <c r="C57" s="135" t="s">
        <v>327</v>
      </c>
      <c r="D57" s="141"/>
      <c r="E57" s="141">
        <v>690</v>
      </c>
      <c r="F57" s="122" t="s">
        <v>711</v>
      </c>
      <c r="G57" s="141">
        <v>910</v>
      </c>
      <c r="H57" s="146">
        <v>36.325000000000003</v>
      </c>
      <c r="I57" s="146">
        <v>36.904000000000003</v>
      </c>
      <c r="J57" s="146">
        <v>37.475000000000001</v>
      </c>
      <c r="K57" s="146">
        <v>38.003</v>
      </c>
      <c r="L57" s="146">
        <v>38.505000000000003</v>
      </c>
      <c r="M57" s="146">
        <v>38.963000000000001</v>
      </c>
      <c r="N57" s="146">
        <v>39.393999999999998</v>
      </c>
      <c r="O57" s="146">
        <v>39.837000000000003</v>
      </c>
      <c r="P57" s="146">
        <v>40.32</v>
      </c>
      <c r="Q57" s="146">
        <v>40.904000000000003</v>
      </c>
      <c r="R57" s="146">
        <v>41.610999999999997</v>
      </c>
      <c r="S57" s="146">
        <v>42.46</v>
      </c>
      <c r="T57" s="146">
        <v>43.460999999999999</v>
      </c>
      <c r="U57" s="146">
        <v>44.545999999999999</v>
      </c>
      <c r="V57" s="146">
        <v>45.677999999999997</v>
      </c>
      <c r="W57" s="146">
        <v>46.786999999999999</v>
      </c>
      <c r="X57" s="146">
        <v>47.866</v>
      </c>
      <c r="Y57" s="146">
        <v>48.915999999999997</v>
      </c>
      <c r="Z57" s="146">
        <v>49.997999999999998</v>
      </c>
      <c r="AA57" s="146">
        <v>51.131999999999998</v>
      </c>
      <c r="AB57" s="146">
        <v>52.371000000000002</v>
      </c>
      <c r="AC57" s="146">
        <v>53.713999999999999</v>
      </c>
      <c r="AD57" s="146">
        <v>55.127000000000002</v>
      </c>
      <c r="AE57" s="146">
        <v>56.609000000000002</v>
      </c>
      <c r="AF57" s="146">
        <v>58.095999999999997</v>
      </c>
      <c r="AG57" s="146">
        <v>59.584000000000003</v>
      </c>
      <c r="AH57" s="146">
        <v>61.043999999999997</v>
      </c>
      <c r="AI57" s="146">
        <v>62.482999999999997</v>
      </c>
      <c r="AJ57" s="146">
        <v>63.85</v>
      </c>
      <c r="AK57" s="146">
        <v>65.114000000000004</v>
      </c>
      <c r="AL57" s="146">
        <v>66.236999999999995</v>
      </c>
      <c r="AM57" s="146">
        <v>67.242000000000004</v>
      </c>
      <c r="AN57" s="146">
        <v>68.12</v>
      </c>
      <c r="AO57" s="146">
        <v>68.837000000000003</v>
      </c>
      <c r="AP57" s="146">
        <v>69.402000000000001</v>
      </c>
      <c r="AQ57" s="146">
        <v>69.772000000000006</v>
      </c>
      <c r="AR57" s="146">
        <v>69.941000000000003</v>
      </c>
      <c r="AS57" s="146">
        <v>69.945999999999998</v>
      </c>
      <c r="AT57" s="146">
        <v>69.924999999999997</v>
      </c>
      <c r="AU57" s="146">
        <v>70.088999999999999</v>
      </c>
      <c r="AV57" s="146">
        <v>70.572000000000003</v>
      </c>
      <c r="AW57" s="146">
        <v>71.445999999999998</v>
      </c>
      <c r="AX57" s="146">
        <v>72.661000000000001</v>
      </c>
      <c r="AY57" s="146">
        <v>74.070999999999998</v>
      </c>
      <c r="AZ57" s="146">
        <v>75.444000000000003</v>
      </c>
      <c r="BA57" s="146">
        <v>76.653000000000006</v>
      </c>
      <c r="BB57" s="146">
        <v>77.596999999999994</v>
      </c>
      <c r="BC57" s="146">
        <v>78.356999999999999</v>
      </c>
      <c r="BD57" s="146">
        <v>79.063999999999993</v>
      </c>
      <c r="BE57" s="146">
        <v>79.903999999999996</v>
      </c>
      <c r="BF57" s="146">
        <v>80.998000000000005</v>
      </c>
      <c r="BG57" s="146">
        <v>82.412999999999997</v>
      </c>
      <c r="BH57" s="146">
        <v>84.076999999999998</v>
      </c>
      <c r="BI57" s="146">
        <v>85.807000000000002</v>
      </c>
      <c r="BJ57" s="146">
        <v>87.388000000000005</v>
      </c>
      <c r="BK57" s="146">
        <v>88.652000000000001</v>
      </c>
      <c r="BL57" s="146">
        <v>89.528000000000006</v>
      </c>
      <c r="BM57" s="146">
        <v>90.081999999999994</v>
      </c>
      <c r="BN57" s="146">
        <v>90.45</v>
      </c>
      <c r="BO57" s="146">
        <v>90.787999999999997</v>
      </c>
      <c r="BP57" s="146">
        <v>91.272999999999996</v>
      </c>
      <c r="BQ57" s="146">
        <v>91.882000000000005</v>
      </c>
      <c r="BR57" s="146">
        <v>92.608000000000004</v>
      </c>
      <c r="BS57" s="146">
        <v>93.397000000000006</v>
      </c>
      <c r="BT57" s="146">
        <v>94.213999999999999</v>
      </c>
      <c r="BU57" s="146">
        <v>94.980999999999995</v>
      </c>
      <c r="BV57" s="146">
        <v>95.710999999999999</v>
      </c>
      <c r="BW57" s="146">
        <v>96.418000000000006</v>
      </c>
      <c r="BX57" s="146">
        <v>97.093999999999994</v>
      </c>
      <c r="BY57" s="146">
        <v>97.741</v>
      </c>
      <c r="BZ57" s="146">
        <v>98.34</v>
      </c>
    </row>
    <row r="58" spans="1:78" ht="11.65">
      <c r="A58" s="121">
        <v>41</v>
      </c>
      <c r="B58" s="122" t="s">
        <v>669</v>
      </c>
      <c r="C58" s="135" t="s">
        <v>715</v>
      </c>
      <c r="D58" s="141"/>
      <c r="E58" s="141">
        <v>706</v>
      </c>
      <c r="F58" s="122" t="s">
        <v>711</v>
      </c>
      <c r="G58" s="141">
        <v>910</v>
      </c>
      <c r="H58" s="146">
        <v>2264.076</v>
      </c>
      <c r="I58" s="146">
        <v>2307.6790000000001</v>
      </c>
      <c r="J58" s="146">
        <v>2351.9430000000002</v>
      </c>
      <c r="K58" s="146">
        <v>2397.1880000000001</v>
      </c>
      <c r="L58" s="146">
        <v>2443.6469999999999</v>
      </c>
      <c r="M58" s="146">
        <v>2491.5430000000001</v>
      </c>
      <c r="N58" s="146">
        <v>2541.0189999999998</v>
      </c>
      <c r="O58" s="146">
        <v>2592.154</v>
      </c>
      <c r="P58" s="146">
        <v>2645.0279999999998</v>
      </c>
      <c r="Q58" s="146">
        <v>2699.62</v>
      </c>
      <c r="R58" s="146">
        <v>2755.9670000000001</v>
      </c>
      <c r="S58" s="146">
        <v>2814.125</v>
      </c>
      <c r="T58" s="146">
        <v>2874.2150000000001</v>
      </c>
      <c r="U58" s="146">
        <v>2936.4780000000001</v>
      </c>
      <c r="V58" s="146">
        <v>3001.16</v>
      </c>
      <c r="W58" s="146">
        <v>3068.4650000000001</v>
      </c>
      <c r="X58" s="146">
        <v>3143.654</v>
      </c>
      <c r="Y58" s="146">
        <v>3227.835</v>
      </c>
      <c r="Z58" s="146">
        <v>3312.7350000000001</v>
      </c>
      <c r="AA58" s="146">
        <v>3386.7359999999999</v>
      </c>
      <c r="AB58" s="146">
        <v>3444.569</v>
      </c>
      <c r="AC58" s="146">
        <v>3472.357</v>
      </c>
      <c r="AD58" s="146">
        <v>3479.7919999999999</v>
      </c>
      <c r="AE58" s="146">
        <v>3512.6260000000002</v>
      </c>
      <c r="AF58" s="146">
        <v>3632.9859999999999</v>
      </c>
      <c r="AG58" s="146">
        <v>3880.2849999999999</v>
      </c>
      <c r="AH58" s="146">
        <v>4278.9740000000002</v>
      </c>
      <c r="AI58" s="146">
        <v>4802.134</v>
      </c>
      <c r="AJ58" s="146">
        <v>5375.018</v>
      </c>
      <c r="AK58" s="146">
        <v>5892.7629999999999</v>
      </c>
      <c r="AL58" s="146">
        <v>6281.1379999999999</v>
      </c>
      <c r="AM58" s="146">
        <v>6511.1149999999998</v>
      </c>
      <c r="AN58" s="146">
        <v>6608.04</v>
      </c>
      <c r="AO58" s="146">
        <v>6618.5940000000001</v>
      </c>
      <c r="AP58" s="146">
        <v>6614.7129999999997</v>
      </c>
      <c r="AQ58" s="146">
        <v>6648.6279999999997</v>
      </c>
      <c r="AR58" s="146">
        <v>6736.7510000000002</v>
      </c>
      <c r="AS58" s="146">
        <v>6862.2669999999998</v>
      </c>
      <c r="AT58" s="146">
        <v>7005.2259999999997</v>
      </c>
      <c r="AU58" s="146">
        <v>7133.2629999999999</v>
      </c>
      <c r="AV58" s="146">
        <v>7225.0889999999999</v>
      </c>
      <c r="AW58" s="146">
        <v>7274.0259999999998</v>
      </c>
      <c r="AX58" s="146">
        <v>7295.38</v>
      </c>
      <c r="AY58" s="146">
        <v>7315.8639999999996</v>
      </c>
      <c r="AZ58" s="146">
        <v>7372.5919999999996</v>
      </c>
      <c r="BA58" s="146">
        <v>7491.6469999999999</v>
      </c>
      <c r="BB58" s="146">
        <v>7682.683</v>
      </c>
      <c r="BC58" s="146">
        <v>7936.1220000000003</v>
      </c>
      <c r="BD58" s="146">
        <v>8235.0640000000003</v>
      </c>
      <c r="BE58" s="146">
        <v>8553.5949999999993</v>
      </c>
      <c r="BF58" s="146">
        <v>8872.25</v>
      </c>
      <c r="BG58" s="146">
        <v>9186.7189999999991</v>
      </c>
      <c r="BH58" s="146">
        <v>9501.3349999999991</v>
      </c>
      <c r="BI58" s="146">
        <v>9815.4120000000003</v>
      </c>
      <c r="BJ58" s="146">
        <v>10130.251</v>
      </c>
      <c r="BK58" s="146">
        <v>10446.856</v>
      </c>
      <c r="BL58" s="146">
        <v>10763.904</v>
      </c>
      <c r="BM58" s="146">
        <v>11080.121999999999</v>
      </c>
      <c r="BN58" s="146">
        <v>11397.188</v>
      </c>
      <c r="BO58" s="146">
        <v>11717.691000000001</v>
      </c>
      <c r="BP58" s="146">
        <v>12043.886</v>
      </c>
      <c r="BQ58" s="146">
        <v>12376.305</v>
      </c>
      <c r="BR58" s="146">
        <v>12715.486999999999</v>
      </c>
      <c r="BS58" s="146">
        <v>13063.710999999999</v>
      </c>
      <c r="BT58" s="146">
        <v>13423.571</v>
      </c>
      <c r="BU58" s="146">
        <v>13797.204</v>
      </c>
      <c r="BV58" s="146">
        <v>14185.635</v>
      </c>
      <c r="BW58" s="146">
        <v>14589.165000000001</v>
      </c>
      <c r="BX58" s="146">
        <v>15008.225</v>
      </c>
      <c r="BY58" s="146">
        <v>15442.906000000001</v>
      </c>
      <c r="BZ58" s="146">
        <v>15893.218999999999</v>
      </c>
    </row>
    <row r="59" spans="1:78" ht="11.65">
      <c r="A59" s="121">
        <v>42</v>
      </c>
      <c r="B59" s="122" t="s">
        <v>669</v>
      </c>
      <c r="C59" s="135" t="s">
        <v>716</v>
      </c>
      <c r="D59" s="141"/>
      <c r="E59" s="141">
        <v>728</v>
      </c>
      <c r="F59" s="122" t="s">
        <v>711</v>
      </c>
      <c r="G59" s="141">
        <v>910</v>
      </c>
      <c r="H59" s="146">
        <v>2482.306</v>
      </c>
      <c r="I59" s="146">
        <v>2501.5700000000002</v>
      </c>
      <c r="J59" s="146">
        <v>2525.2040000000002</v>
      </c>
      <c r="K59" s="146">
        <v>2552.9319999999998</v>
      </c>
      <c r="L59" s="146">
        <v>2584.5120000000002</v>
      </c>
      <c r="M59" s="146">
        <v>2619.7179999999998</v>
      </c>
      <c r="N59" s="146">
        <v>2658.3</v>
      </c>
      <c r="O59" s="146">
        <v>2700.0749999999998</v>
      </c>
      <c r="P59" s="146">
        <v>2744.848</v>
      </c>
      <c r="Q59" s="146">
        <v>2792.4430000000002</v>
      </c>
      <c r="R59" s="146">
        <v>2842.7179999999998</v>
      </c>
      <c r="S59" s="146">
        <v>2895.6089999999999</v>
      </c>
      <c r="T59" s="146">
        <v>2951.0410000000002</v>
      </c>
      <c r="U59" s="146">
        <v>3009.0610000000001</v>
      </c>
      <c r="V59" s="146">
        <v>3069.7350000000001</v>
      </c>
      <c r="W59" s="146">
        <v>3133.1550000000002</v>
      </c>
      <c r="X59" s="146">
        <v>3199.348</v>
      </c>
      <c r="Y59" s="146">
        <v>3268.3919999999998</v>
      </c>
      <c r="Z59" s="146">
        <v>3340.4259999999999</v>
      </c>
      <c r="AA59" s="146">
        <v>3415.5720000000001</v>
      </c>
      <c r="AB59" s="146">
        <v>3494.011</v>
      </c>
      <c r="AC59" s="146">
        <v>3575.8960000000002</v>
      </c>
      <c r="AD59" s="146">
        <v>3661.442</v>
      </c>
      <c r="AE59" s="146">
        <v>3750.78</v>
      </c>
      <c r="AF59" s="146">
        <v>3844.0940000000001</v>
      </c>
      <c r="AG59" s="146">
        <v>3941.6129999999998</v>
      </c>
      <c r="AH59" s="146">
        <v>4041.7919999999999</v>
      </c>
      <c r="AI59" s="146">
        <v>4144.5519999999997</v>
      </c>
      <c r="AJ59" s="146">
        <v>4253.085</v>
      </c>
      <c r="AK59" s="146">
        <v>4371.7110000000002</v>
      </c>
      <c r="AL59" s="146">
        <v>4502.6030000000001</v>
      </c>
      <c r="AM59" s="146">
        <v>4646.4780000000001</v>
      </c>
      <c r="AN59" s="146">
        <v>4799.4350000000004</v>
      </c>
      <c r="AO59" s="146">
        <v>4953.1540000000005</v>
      </c>
      <c r="AP59" s="146">
        <v>5096.4780000000001</v>
      </c>
      <c r="AQ59" s="146">
        <v>5220.7479999999996</v>
      </c>
      <c r="AR59" s="146">
        <v>5328.1670000000004</v>
      </c>
      <c r="AS59" s="146">
        <v>5419.808</v>
      </c>
      <c r="AT59" s="146">
        <v>5485.2879999999996</v>
      </c>
      <c r="AU59" s="146">
        <v>5511.5820000000003</v>
      </c>
      <c r="AV59" s="146">
        <v>5492.62</v>
      </c>
      <c r="AW59" s="146">
        <v>5420.1790000000001</v>
      </c>
      <c r="AX59" s="146">
        <v>5305.4489999999996</v>
      </c>
      <c r="AY59" s="146">
        <v>5185.7120000000004</v>
      </c>
      <c r="AZ59" s="146">
        <v>5111.3710000000001</v>
      </c>
      <c r="BA59" s="146">
        <v>5118.0839999999998</v>
      </c>
      <c r="BB59" s="146">
        <v>5221.9250000000002</v>
      </c>
      <c r="BC59" s="146">
        <v>5411.6530000000002</v>
      </c>
      <c r="BD59" s="146">
        <v>5661.9340000000002</v>
      </c>
      <c r="BE59" s="146">
        <v>5933.884</v>
      </c>
      <c r="BF59" s="146">
        <v>6199.3959999999997</v>
      </c>
      <c r="BG59" s="146">
        <v>6447.7910000000002</v>
      </c>
      <c r="BH59" s="146">
        <v>6688.2250000000004</v>
      </c>
      <c r="BI59" s="146">
        <v>6935.665</v>
      </c>
      <c r="BJ59" s="146">
        <v>7213.3540000000003</v>
      </c>
      <c r="BK59" s="146">
        <v>7535.9309999999996</v>
      </c>
      <c r="BL59" s="146">
        <v>7907.4070000000002</v>
      </c>
      <c r="BM59" s="146">
        <v>8315.1440000000002</v>
      </c>
      <c r="BN59" s="146">
        <v>8736.9320000000007</v>
      </c>
      <c r="BO59" s="146">
        <v>9142.2579999999998</v>
      </c>
      <c r="BP59" s="146">
        <v>9508.3719999999994</v>
      </c>
      <c r="BQ59" s="146">
        <v>9830.6949999999997</v>
      </c>
      <c r="BR59" s="146">
        <v>10113.647999999999</v>
      </c>
      <c r="BS59" s="146">
        <v>10355.030000000001</v>
      </c>
      <c r="BT59" s="146">
        <v>10554.882</v>
      </c>
      <c r="BU59" s="146">
        <v>10715.656999999999</v>
      </c>
      <c r="BV59" s="146">
        <v>10832.52</v>
      </c>
      <c r="BW59" s="146">
        <v>10910.773999999999</v>
      </c>
      <c r="BX59" s="146">
        <v>10975.924000000001</v>
      </c>
      <c r="BY59" s="146">
        <v>11062.114</v>
      </c>
      <c r="BZ59" s="146">
        <v>11193.728999999999</v>
      </c>
    </row>
    <row r="60" spans="1:78" ht="11.65">
      <c r="A60" s="121">
        <v>43</v>
      </c>
      <c r="B60" s="122" t="s">
        <v>669</v>
      </c>
      <c r="C60" s="135" t="s">
        <v>473</v>
      </c>
      <c r="D60" s="141"/>
      <c r="E60" s="141">
        <v>800</v>
      </c>
      <c r="F60" s="122" t="s">
        <v>711</v>
      </c>
      <c r="G60" s="141">
        <v>910</v>
      </c>
      <c r="H60" s="146">
        <v>5158.1909999999998</v>
      </c>
      <c r="I60" s="146">
        <v>5307.7240000000002</v>
      </c>
      <c r="J60" s="146">
        <v>5452.857</v>
      </c>
      <c r="K60" s="146">
        <v>5596.3230000000003</v>
      </c>
      <c r="L60" s="146">
        <v>5740.7740000000003</v>
      </c>
      <c r="M60" s="146">
        <v>5888.7910000000002</v>
      </c>
      <c r="N60" s="146">
        <v>6042.9260000000004</v>
      </c>
      <c r="O60" s="146">
        <v>6205.62</v>
      </c>
      <c r="P60" s="146">
        <v>6379.2209999999995</v>
      </c>
      <c r="Q60" s="146">
        <v>6565.8389999999999</v>
      </c>
      <c r="R60" s="146">
        <v>6767.0919999999996</v>
      </c>
      <c r="S60" s="146">
        <v>6983.8239999999996</v>
      </c>
      <c r="T60" s="146">
        <v>7215.799</v>
      </c>
      <c r="U60" s="146">
        <v>7461.6360000000004</v>
      </c>
      <c r="V60" s="146">
        <v>7719.1080000000002</v>
      </c>
      <c r="W60" s="146">
        <v>7986.0619999999999</v>
      </c>
      <c r="X60" s="146">
        <v>8263.4339999999993</v>
      </c>
      <c r="Y60" s="146">
        <v>8550.4439999999995</v>
      </c>
      <c r="Z60" s="146">
        <v>8841.1560000000009</v>
      </c>
      <c r="AA60" s="146">
        <v>9127.8549999999996</v>
      </c>
      <c r="AB60" s="146">
        <v>9405.6059999999998</v>
      </c>
      <c r="AC60" s="146">
        <v>9671.8559999999998</v>
      </c>
      <c r="AD60" s="146">
        <v>9929.6440000000002</v>
      </c>
      <c r="AE60" s="146">
        <v>10186.451999999999</v>
      </c>
      <c r="AF60" s="146">
        <v>10453.029</v>
      </c>
      <c r="AG60" s="146">
        <v>10737.403</v>
      </c>
      <c r="AH60" s="146">
        <v>11042.975</v>
      </c>
      <c r="AI60" s="146">
        <v>11368.618</v>
      </c>
      <c r="AJ60" s="146">
        <v>11712.54</v>
      </c>
      <c r="AK60" s="146">
        <v>12071.14</v>
      </c>
      <c r="AL60" s="146">
        <v>12442.333000000001</v>
      </c>
      <c r="AM60" s="146">
        <v>12825.084000000001</v>
      </c>
      <c r="AN60" s="146">
        <v>13221.991</v>
      </c>
      <c r="AO60" s="146">
        <v>13638.728999999999</v>
      </c>
      <c r="AP60" s="146">
        <v>14082.87</v>
      </c>
      <c r="AQ60" s="146">
        <v>14559.357</v>
      </c>
      <c r="AR60" s="146">
        <v>15070.319</v>
      </c>
      <c r="AS60" s="146">
        <v>15612.754000000001</v>
      </c>
      <c r="AT60" s="146">
        <v>16180.129000000001</v>
      </c>
      <c r="AU60" s="146">
        <v>16763.041000000001</v>
      </c>
      <c r="AV60" s="146">
        <v>17354.395</v>
      </c>
      <c r="AW60" s="146">
        <v>17953.534</v>
      </c>
      <c r="AX60" s="146">
        <v>18561.668000000001</v>
      </c>
      <c r="AY60" s="146">
        <v>19175.986000000001</v>
      </c>
      <c r="AZ60" s="146">
        <v>19793.541000000001</v>
      </c>
      <c r="BA60" s="146">
        <v>20413.156999999999</v>
      </c>
      <c r="BB60" s="146">
        <v>21032.816999999999</v>
      </c>
      <c r="BC60" s="146">
        <v>21655.392</v>
      </c>
      <c r="BD60" s="146">
        <v>22290.787</v>
      </c>
      <c r="BE60" s="146">
        <v>22952.405999999999</v>
      </c>
      <c r="BF60" s="146">
        <v>23650.159</v>
      </c>
      <c r="BG60" s="146">
        <v>24388.973999999998</v>
      </c>
      <c r="BH60" s="146">
        <v>25167.260999999999</v>
      </c>
      <c r="BI60" s="146">
        <v>25980.546999999999</v>
      </c>
      <c r="BJ60" s="146">
        <v>26821.3</v>
      </c>
      <c r="BK60" s="146">
        <v>27684.59</v>
      </c>
      <c r="BL60" s="146">
        <v>28571.474999999999</v>
      </c>
      <c r="BM60" s="146">
        <v>29486.334999999999</v>
      </c>
      <c r="BN60" s="146">
        <v>30431.734</v>
      </c>
      <c r="BO60" s="146">
        <v>31411.096000000001</v>
      </c>
      <c r="BP60" s="146">
        <v>32428.164000000001</v>
      </c>
      <c r="BQ60" s="146">
        <v>33476.771999999997</v>
      </c>
      <c r="BR60" s="146">
        <v>34558.699999999997</v>
      </c>
      <c r="BS60" s="146">
        <v>35694.519</v>
      </c>
      <c r="BT60" s="146">
        <v>36911.53</v>
      </c>
      <c r="BU60" s="146">
        <v>38225.447</v>
      </c>
      <c r="BV60" s="146">
        <v>39649.173000000003</v>
      </c>
      <c r="BW60" s="146">
        <v>41166.588000000003</v>
      </c>
      <c r="BX60" s="146">
        <v>42729.031999999999</v>
      </c>
      <c r="BY60" s="146">
        <v>44269.587</v>
      </c>
      <c r="BZ60" s="146">
        <v>45741</v>
      </c>
    </row>
    <row r="61" spans="1:78" ht="11.65">
      <c r="A61" s="121">
        <v>44</v>
      </c>
      <c r="B61" s="122" t="s">
        <v>669</v>
      </c>
      <c r="C61" s="135" t="s">
        <v>717</v>
      </c>
      <c r="D61" s="141">
        <v>3</v>
      </c>
      <c r="E61" s="141">
        <v>834</v>
      </c>
      <c r="F61" s="122" t="s">
        <v>711</v>
      </c>
      <c r="G61" s="141">
        <v>910</v>
      </c>
      <c r="H61" s="146">
        <v>7649.7650000000003</v>
      </c>
      <c r="I61" s="146">
        <v>7844.8909999999996</v>
      </c>
      <c r="J61" s="146">
        <v>8050.9840000000004</v>
      </c>
      <c r="K61" s="146">
        <v>8267.4169999999995</v>
      </c>
      <c r="L61" s="146">
        <v>8493.75</v>
      </c>
      <c r="M61" s="146">
        <v>8729.6669999999995</v>
      </c>
      <c r="N61" s="146">
        <v>8974.9940000000006</v>
      </c>
      <c r="O61" s="146">
        <v>9229.7330000000002</v>
      </c>
      <c r="P61" s="146">
        <v>9493.9940000000006</v>
      </c>
      <c r="Q61" s="146">
        <v>9768.0349999999999</v>
      </c>
      <c r="R61" s="146">
        <v>10052.151</v>
      </c>
      <c r="S61" s="146">
        <v>10346.695</v>
      </c>
      <c r="T61" s="146">
        <v>10651.954</v>
      </c>
      <c r="U61" s="146">
        <v>10968.196</v>
      </c>
      <c r="V61" s="146">
        <v>11295.674999999999</v>
      </c>
      <c r="W61" s="146">
        <v>11634.837</v>
      </c>
      <c r="X61" s="146">
        <v>11985.441999999999</v>
      </c>
      <c r="Y61" s="146">
        <v>12348.188</v>
      </c>
      <c r="Z61" s="146">
        <v>12725.519</v>
      </c>
      <c r="AA61" s="146">
        <v>13120.587</v>
      </c>
      <c r="AB61" s="146">
        <v>13535.486999999999</v>
      </c>
      <c r="AC61" s="146">
        <v>13971.698</v>
      </c>
      <c r="AD61" s="146">
        <v>14428.34</v>
      </c>
      <c r="AE61" s="146">
        <v>14902.271000000001</v>
      </c>
      <c r="AF61" s="146">
        <v>15388.933000000001</v>
      </c>
      <c r="AG61" s="146">
        <v>15885.227999999999</v>
      </c>
      <c r="AH61" s="146">
        <v>16390.161</v>
      </c>
      <c r="AI61" s="146">
        <v>16905.222000000002</v>
      </c>
      <c r="AJ61" s="146">
        <v>17432.756000000001</v>
      </c>
      <c r="AK61" s="146">
        <v>17976.219000000001</v>
      </c>
      <c r="AL61" s="146">
        <v>18538.262999999999</v>
      </c>
      <c r="AM61" s="146">
        <v>19120.683000000001</v>
      </c>
      <c r="AN61" s="146">
        <v>19723.316999999999</v>
      </c>
      <c r="AO61" s="146">
        <v>20344.55</v>
      </c>
      <c r="AP61" s="146">
        <v>20981.775000000001</v>
      </c>
      <c r="AQ61" s="146">
        <v>21633.798999999999</v>
      </c>
      <c r="AR61" s="146">
        <v>22296.281999999999</v>
      </c>
      <c r="AS61" s="146">
        <v>22971.207999999999</v>
      </c>
      <c r="AT61" s="146">
        <v>23670.807000000001</v>
      </c>
      <c r="AU61" s="146">
        <v>24411.743999999999</v>
      </c>
      <c r="AV61" s="146">
        <v>25203.848000000002</v>
      </c>
      <c r="AW61" s="146">
        <v>26056.605</v>
      </c>
      <c r="AX61" s="146">
        <v>26961.204000000002</v>
      </c>
      <c r="AY61" s="146">
        <v>27887.204000000002</v>
      </c>
      <c r="AZ61" s="146">
        <v>28792.649000000001</v>
      </c>
      <c r="BA61" s="146">
        <v>29649.128000000001</v>
      </c>
      <c r="BB61" s="146">
        <v>30444.523000000001</v>
      </c>
      <c r="BC61" s="146">
        <v>31192.852999999999</v>
      </c>
      <c r="BD61" s="146">
        <v>31924.201000000001</v>
      </c>
      <c r="BE61" s="146">
        <v>32682.240000000002</v>
      </c>
      <c r="BF61" s="146">
        <v>33499.177000000003</v>
      </c>
      <c r="BG61" s="146">
        <v>34385.849000000002</v>
      </c>
      <c r="BH61" s="146">
        <v>35334.79</v>
      </c>
      <c r="BI61" s="146">
        <v>36337.777999999998</v>
      </c>
      <c r="BJ61" s="146">
        <v>37379.766000000003</v>
      </c>
      <c r="BK61" s="146">
        <v>38450.322999999997</v>
      </c>
      <c r="BL61" s="146">
        <v>39548.665999999997</v>
      </c>
      <c r="BM61" s="146">
        <v>40681.415999999997</v>
      </c>
      <c r="BN61" s="146">
        <v>41853.944000000003</v>
      </c>
      <c r="BO61" s="146">
        <v>43073.83</v>
      </c>
      <c r="BP61" s="146">
        <v>44346.531999999999</v>
      </c>
      <c r="BQ61" s="146">
        <v>45673.52</v>
      </c>
      <c r="BR61" s="146">
        <v>47053.033000000003</v>
      </c>
      <c r="BS61" s="146">
        <v>48483.131999999998</v>
      </c>
      <c r="BT61" s="146">
        <v>49960.563000000002</v>
      </c>
      <c r="BU61" s="146">
        <v>51482.637999999999</v>
      </c>
      <c r="BV61" s="146">
        <v>53049.231</v>
      </c>
      <c r="BW61" s="146">
        <v>54660.345000000001</v>
      </c>
      <c r="BX61" s="146">
        <v>56313.444000000003</v>
      </c>
      <c r="BY61" s="146">
        <v>58005.461000000003</v>
      </c>
      <c r="BZ61" s="146">
        <v>59734.213000000003</v>
      </c>
    </row>
    <row r="62" spans="1:78" ht="11.65">
      <c r="A62" s="121">
        <v>45</v>
      </c>
      <c r="B62" s="122" t="s">
        <v>669</v>
      </c>
      <c r="C62" s="135" t="s">
        <v>481</v>
      </c>
      <c r="D62" s="141"/>
      <c r="E62" s="141">
        <v>894</v>
      </c>
      <c r="F62" s="122" t="s">
        <v>711</v>
      </c>
      <c r="G62" s="141">
        <v>910</v>
      </c>
      <c r="H62" s="146">
        <v>2310.4360000000001</v>
      </c>
      <c r="I62" s="146">
        <v>2368.607</v>
      </c>
      <c r="J62" s="146">
        <v>2431.3409999999999</v>
      </c>
      <c r="K62" s="146">
        <v>2498.4569999999999</v>
      </c>
      <c r="L62" s="146">
        <v>2569.7469999999998</v>
      </c>
      <c r="M62" s="146">
        <v>2644.9760000000001</v>
      </c>
      <c r="N62" s="146">
        <v>2723.8670000000002</v>
      </c>
      <c r="O62" s="146">
        <v>2806.165</v>
      </c>
      <c r="P62" s="146">
        <v>2891.58</v>
      </c>
      <c r="Q62" s="146">
        <v>2979.8440000000001</v>
      </c>
      <c r="R62" s="146">
        <v>3070.78</v>
      </c>
      <c r="S62" s="146">
        <v>3164.33</v>
      </c>
      <c r="T62" s="146">
        <v>3260.645</v>
      </c>
      <c r="U62" s="146">
        <v>3360.0990000000002</v>
      </c>
      <c r="V62" s="146">
        <v>3463.2109999999998</v>
      </c>
      <c r="W62" s="146">
        <v>3570.4659999999999</v>
      </c>
      <c r="X62" s="146">
        <v>3681.953</v>
      </c>
      <c r="Y62" s="146">
        <v>3797.877</v>
      </c>
      <c r="Z62" s="146">
        <v>3918.8719999999998</v>
      </c>
      <c r="AA62" s="146">
        <v>4045.74</v>
      </c>
      <c r="AB62" s="146">
        <v>4179.0619999999999</v>
      </c>
      <c r="AC62" s="146">
        <v>4319.2259999999997</v>
      </c>
      <c r="AD62" s="146">
        <v>4466.17</v>
      </c>
      <c r="AE62" s="146">
        <v>4619.549</v>
      </c>
      <c r="AF62" s="146">
        <v>4778.7160000000003</v>
      </c>
      <c r="AG62" s="146">
        <v>4943.2790000000005</v>
      </c>
      <c r="AH62" s="146">
        <v>5112.8230000000003</v>
      </c>
      <c r="AI62" s="146">
        <v>5287.5439999999999</v>
      </c>
      <c r="AJ62" s="146">
        <v>5468.259</v>
      </c>
      <c r="AK62" s="146">
        <v>5656.1450000000004</v>
      </c>
      <c r="AL62" s="146">
        <v>5851.8180000000002</v>
      </c>
      <c r="AM62" s="146">
        <v>6055.3609999999999</v>
      </c>
      <c r="AN62" s="146">
        <v>6265.8689999999997</v>
      </c>
      <c r="AO62" s="146">
        <v>6481.9070000000002</v>
      </c>
      <c r="AP62" s="146">
        <v>6701.5469999999996</v>
      </c>
      <c r="AQ62" s="146">
        <v>6923.1480000000001</v>
      </c>
      <c r="AR62" s="146">
        <v>7146.9650000000001</v>
      </c>
      <c r="AS62" s="146">
        <v>7372.835</v>
      </c>
      <c r="AT62" s="146">
        <v>7598.27</v>
      </c>
      <c r="AU62" s="146">
        <v>7820.1989999999996</v>
      </c>
      <c r="AV62" s="146">
        <v>8036.8490000000002</v>
      </c>
      <c r="AW62" s="146">
        <v>8246.6620000000003</v>
      </c>
      <c r="AX62" s="146">
        <v>8451.3459999999995</v>
      </c>
      <c r="AY62" s="146">
        <v>8656.4840000000004</v>
      </c>
      <c r="AZ62" s="146">
        <v>8869.7450000000008</v>
      </c>
      <c r="BA62" s="146">
        <v>9096.6080000000002</v>
      </c>
      <c r="BB62" s="146">
        <v>9339.74</v>
      </c>
      <c r="BC62" s="146">
        <v>9597.61</v>
      </c>
      <c r="BD62" s="146">
        <v>9866.4740000000002</v>
      </c>
      <c r="BE62" s="146">
        <v>10140.564</v>
      </c>
      <c r="BF62" s="146">
        <v>10415.941999999999</v>
      </c>
      <c r="BG62" s="146">
        <v>10692.197</v>
      </c>
      <c r="BH62" s="146">
        <v>10971.704</v>
      </c>
      <c r="BI62" s="146">
        <v>11256.74</v>
      </c>
      <c r="BJ62" s="146">
        <v>11550.641</v>
      </c>
      <c r="BK62" s="146">
        <v>11856.244000000001</v>
      </c>
      <c r="BL62" s="146">
        <v>12173.518</v>
      </c>
      <c r="BM62" s="146">
        <v>12502.958000000001</v>
      </c>
      <c r="BN62" s="146">
        <v>12848.531000000001</v>
      </c>
      <c r="BO62" s="146">
        <v>13215.142</v>
      </c>
      <c r="BP62" s="146">
        <v>13605.986000000001</v>
      </c>
      <c r="BQ62" s="146">
        <v>14023.199000000001</v>
      </c>
      <c r="BR62" s="146">
        <v>14465.147999999999</v>
      </c>
      <c r="BS62" s="146">
        <v>14926.550999999999</v>
      </c>
      <c r="BT62" s="146">
        <v>15399.793</v>
      </c>
      <c r="BU62" s="146">
        <v>15879.37</v>
      </c>
      <c r="BV62" s="146">
        <v>16363.449000000001</v>
      </c>
      <c r="BW62" s="146">
        <v>16853.608</v>
      </c>
      <c r="BX62" s="146">
        <v>17351.714</v>
      </c>
      <c r="BY62" s="146">
        <v>17861.034</v>
      </c>
      <c r="BZ62" s="146">
        <v>18383.955999999998</v>
      </c>
    </row>
    <row r="63" spans="1:78" ht="11.65">
      <c r="A63" s="121">
        <v>46</v>
      </c>
      <c r="B63" s="122" t="s">
        <v>669</v>
      </c>
      <c r="C63" s="135" t="s">
        <v>339</v>
      </c>
      <c r="D63" s="141"/>
      <c r="E63" s="141">
        <v>716</v>
      </c>
      <c r="F63" s="122" t="s">
        <v>711</v>
      </c>
      <c r="G63" s="141">
        <v>910</v>
      </c>
      <c r="H63" s="146">
        <v>2746.8519999999999</v>
      </c>
      <c r="I63" s="146">
        <v>2832.248</v>
      </c>
      <c r="J63" s="146">
        <v>2922.04</v>
      </c>
      <c r="K63" s="146">
        <v>3015.6619999999998</v>
      </c>
      <c r="L63" s="146">
        <v>3112.7750000000001</v>
      </c>
      <c r="M63" s="146">
        <v>3213.2890000000002</v>
      </c>
      <c r="N63" s="146">
        <v>3317.2820000000002</v>
      </c>
      <c r="O63" s="146">
        <v>3425.07</v>
      </c>
      <c r="P63" s="146">
        <v>3537.1669999999999</v>
      </c>
      <c r="Q63" s="146">
        <v>3654.172</v>
      </c>
      <c r="R63" s="146">
        <v>3776.6790000000001</v>
      </c>
      <c r="S63" s="146">
        <v>3905.038</v>
      </c>
      <c r="T63" s="146">
        <v>4039.2089999999998</v>
      </c>
      <c r="U63" s="146">
        <v>4178.7259999999997</v>
      </c>
      <c r="V63" s="146">
        <v>4322.8540000000003</v>
      </c>
      <c r="W63" s="146">
        <v>4471.1779999999999</v>
      </c>
      <c r="X63" s="146">
        <v>4623.34</v>
      </c>
      <c r="Y63" s="146">
        <v>4779.8249999999998</v>
      </c>
      <c r="Z63" s="146">
        <v>4941.9009999999998</v>
      </c>
      <c r="AA63" s="146">
        <v>5111.326</v>
      </c>
      <c r="AB63" s="146">
        <v>5289.3119999999999</v>
      </c>
      <c r="AC63" s="146">
        <v>5476.9780000000001</v>
      </c>
      <c r="AD63" s="146">
        <v>5673.9139999999998</v>
      </c>
      <c r="AE63" s="146">
        <v>5877.7250000000004</v>
      </c>
      <c r="AF63" s="146">
        <v>6085.0780000000004</v>
      </c>
      <c r="AG63" s="146">
        <v>6293.875</v>
      </c>
      <c r="AH63" s="146">
        <v>6502.5659999999998</v>
      </c>
      <c r="AI63" s="146">
        <v>6712.8249999999998</v>
      </c>
      <c r="AJ63" s="146">
        <v>6929.6629999999996</v>
      </c>
      <c r="AK63" s="146">
        <v>7160.0209999999997</v>
      </c>
      <c r="AL63" s="146">
        <v>7408.63</v>
      </c>
      <c r="AM63" s="146">
        <v>7675.5820000000003</v>
      </c>
      <c r="AN63" s="146">
        <v>7958.2389999999996</v>
      </c>
      <c r="AO63" s="146">
        <v>8254.7459999999992</v>
      </c>
      <c r="AP63" s="146">
        <v>8562.259</v>
      </c>
      <c r="AQ63" s="146">
        <v>8877.4889999999996</v>
      </c>
      <c r="AR63" s="146">
        <v>9200.15</v>
      </c>
      <c r="AS63" s="146">
        <v>9527.2019999999993</v>
      </c>
      <c r="AT63" s="146">
        <v>9849.1290000000008</v>
      </c>
      <c r="AU63" s="146">
        <v>10153.852000000001</v>
      </c>
      <c r="AV63" s="146">
        <v>10432.409</v>
      </c>
      <c r="AW63" s="146">
        <v>10681.008</v>
      </c>
      <c r="AX63" s="146">
        <v>10900.511</v>
      </c>
      <c r="AY63" s="146">
        <v>11092.775</v>
      </c>
      <c r="AZ63" s="146">
        <v>11261.752</v>
      </c>
      <c r="BA63" s="146">
        <v>11410.721</v>
      </c>
      <c r="BB63" s="146">
        <v>11541.215</v>
      </c>
      <c r="BC63" s="146">
        <v>11653.254000000001</v>
      </c>
      <c r="BD63" s="146">
        <v>11747.079</v>
      </c>
      <c r="BE63" s="146">
        <v>11822.722</v>
      </c>
      <c r="BF63" s="146">
        <v>11881.482</v>
      </c>
      <c r="BG63" s="146">
        <v>11923.906000000001</v>
      </c>
      <c r="BH63" s="146">
        <v>11954.293</v>
      </c>
      <c r="BI63" s="146">
        <v>11982.218999999999</v>
      </c>
      <c r="BJ63" s="146">
        <v>12019.911</v>
      </c>
      <c r="BK63" s="146">
        <v>12076.697</v>
      </c>
      <c r="BL63" s="146">
        <v>12155.495999999999</v>
      </c>
      <c r="BM63" s="146">
        <v>12255.92</v>
      </c>
      <c r="BN63" s="146">
        <v>12379.553</v>
      </c>
      <c r="BO63" s="146">
        <v>12526.964</v>
      </c>
      <c r="BP63" s="146">
        <v>12697.727999999999</v>
      </c>
      <c r="BQ63" s="146">
        <v>12894.323</v>
      </c>
      <c r="BR63" s="146">
        <v>13115.148999999999</v>
      </c>
      <c r="BS63" s="146">
        <v>13350.378000000001</v>
      </c>
      <c r="BT63" s="146">
        <v>13586.71</v>
      </c>
      <c r="BU63" s="146">
        <v>13814.642</v>
      </c>
      <c r="BV63" s="146">
        <v>14030.338</v>
      </c>
      <c r="BW63" s="146">
        <v>14236.599</v>
      </c>
      <c r="BX63" s="146">
        <v>14438.812</v>
      </c>
      <c r="BY63" s="146">
        <v>14645.473</v>
      </c>
      <c r="BZ63" s="146">
        <v>14862.927</v>
      </c>
    </row>
    <row r="64" spans="1:78" ht="11.65">
      <c r="A64" s="132">
        <v>47</v>
      </c>
      <c r="B64" s="133" t="s">
        <v>669</v>
      </c>
      <c r="C64" s="134" t="s">
        <v>718</v>
      </c>
      <c r="D64" s="144"/>
      <c r="E64" s="144">
        <v>911</v>
      </c>
      <c r="F64" s="133" t="s">
        <v>710</v>
      </c>
      <c r="G64" s="144">
        <v>947</v>
      </c>
      <c r="H64" s="149">
        <v>26453.755000000001</v>
      </c>
      <c r="I64" s="149">
        <v>26924.021000000001</v>
      </c>
      <c r="J64" s="149">
        <v>27431.098999999998</v>
      </c>
      <c r="K64" s="149">
        <v>27966.478999999999</v>
      </c>
      <c r="L64" s="149">
        <v>28523.67</v>
      </c>
      <c r="M64" s="149">
        <v>29098.323</v>
      </c>
      <c r="N64" s="149">
        <v>29688.194</v>
      </c>
      <c r="O64" s="149">
        <v>30293.215</v>
      </c>
      <c r="P64" s="149">
        <v>30915.073</v>
      </c>
      <c r="Q64" s="149">
        <v>31556.948</v>
      </c>
      <c r="R64" s="149">
        <v>32222.194</v>
      </c>
      <c r="S64" s="149">
        <v>32912.883000000002</v>
      </c>
      <c r="T64" s="149">
        <v>33628.767999999996</v>
      </c>
      <c r="U64" s="149">
        <v>34366.745000000003</v>
      </c>
      <c r="V64" s="149">
        <v>35122.148000000001</v>
      </c>
      <c r="W64" s="149">
        <v>35893.207999999999</v>
      </c>
      <c r="X64" s="149">
        <v>36678.010999999999</v>
      </c>
      <c r="Y64" s="149">
        <v>37482.027999999998</v>
      </c>
      <c r="Z64" s="149">
        <v>38320.023000000001</v>
      </c>
      <c r="AA64" s="149">
        <v>39211.527000000002</v>
      </c>
      <c r="AB64" s="149">
        <v>40170.678999999996</v>
      </c>
      <c r="AC64" s="149">
        <v>41203.360999999997</v>
      </c>
      <c r="AD64" s="149">
        <v>42306.186999999998</v>
      </c>
      <c r="AE64" s="149">
        <v>43471.983999999997</v>
      </c>
      <c r="AF64" s="149">
        <v>44689.042000000001</v>
      </c>
      <c r="AG64" s="149">
        <v>45948.711000000003</v>
      </c>
      <c r="AH64" s="149">
        <v>47251.849000000002</v>
      </c>
      <c r="AI64" s="149">
        <v>48601.411999999997</v>
      </c>
      <c r="AJ64" s="149">
        <v>49993.127</v>
      </c>
      <c r="AK64" s="149">
        <v>51421.879000000001</v>
      </c>
      <c r="AL64" s="149">
        <v>52885.375999999997</v>
      </c>
      <c r="AM64" s="149">
        <v>54384.101000000002</v>
      </c>
      <c r="AN64" s="149">
        <v>55923.493999999999</v>
      </c>
      <c r="AO64" s="149">
        <v>57512.877999999997</v>
      </c>
      <c r="AP64" s="149">
        <v>59164.701999999997</v>
      </c>
      <c r="AQ64" s="149">
        <v>60890.048000000003</v>
      </c>
      <c r="AR64" s="149">
        <v>62683.383999999998</v>
      </c>
      <c r="AS64" s="149">
        <v>64547.112999999998</v>
      </c>
      <c r="AT64" s="149">
        <v>66509.051000000007</v>
      </c>
      <c r="AU64" s="149">
        <v>68604.831000000006</v>
      </c>
      <c r="AV64" s="149">
        <v>70855.115999999995</v>
      </c>
      <c r="AW64" s="149">
        <v>73283.535000000003</v>
      </c>
      <c r="AX64" s="149">
        <v>75871.115000000005</v>
      </c>
      <c r="AY64" s="149">
        <v>78544.395000000004</v>
      </c>
      <c r="AZ64" s="149">
        <v>81201.899999999994</v>
      </c>
      <c r="BA64" s="149">
        <v>83775.179000000004</v>
      </c>
      <c r="BB64" s="149">
        <v>86236.384000000005</v>
      </c>
      <c r="BC64" s="149">
        <v>88620.038</v>
      </c>
      <c r="BD64" s="149">
        <v>90996.941000000006</v>
      </c>
      <c r="BE64" s="149">
        <v>93469.854000000007</v>
      </c>
      <c r="BF64" s="149">
        <v>96115.548999999999</v>
      </c>
      <c r="BG64" s="149">
        <v>98955.622000000003</v>
      </c>
      <c r="BH64" s="149">
        <v>101974.572</v>
      </c>
      <c r="BI64" s="149">
        <v>105166.963</v>
      </c>
      <c r="BJ64" s="149">
        <v>108515.914</v>
      </c>
      <c r="BK64" s="149">
        <v>112008.24</v>
      </c>
      <c r="BL64" s="149">
        <v>115648.28200000001</v>
      </c>
      <c r="BM64" s="149">
        <v>119442.03599999999</v>
      </c>
      <c r="BN64" s="149">
        <v>123378.448</v>
      </c>
      <c r="BO64" s="149">
        <v>127442.325</v>
      </c>
      <c r="BP64" s="149">
        <v>131622.13099999999</v>
      </c>
      <c r="BQ64" s="149">
        <v>135912.68100000001</v>
      </c>
      <c r="BR64" s="149">
        <v>140314.55900000001</v>
      </c>
      <c r="BS64" s="149">
        <v>144828.58300000001</v>
      </c>
      <c r="BT64" s="149">
        <v>149457.57</v>
      </c>
      <c r="BU64" s="149">
        <v>154203.22700000001</v>
      </c>
      <c r="BV64" s="149">
        <v>159064.78200000001</v>
      </c>
      <c r="BW64" s="149">
        <v>164038.995</v>
      </c>
      <c r="BX64" s="149">
        <v>169121.878</v>
      </c>
      <c r="BY64" s="149">
        <v>174308.427</v>
      </c>
      <c r="BZ64" s="149">
        <v>179595.125</v>
      </c>
    </row>
    <row r="65" spans="1:78" ht="11.65">
      <c r="A65" s="121">
        <v>48</v>
      </c>
      <c r="B65" s="122" t="s">
        <v>669</v>
      </c>
      <c r="C65" s="135" t="s">
        <v>289</v>
      </c>
      <c r="D65" s="141"/>
      <c r="E65" s="141">
        <v>24</v>
      </c>
      <c r="F65" s="122" t="s">
        <v>711</v>
      </c>
      <c r="G65" s="141">
        <v>911</v>
      </c>
      <c r="H65" s="146">
        <v>4548.0209999999997</v>
      </c>
      <c r="I65" s="146">
        <v>4616.5519999999997</v>
      </c>
      <c r="J65" s="146">
        <v>4713.16</v>
      </c>
      <c r="K65" s="146">
        <v>4823.33</v>
      </c>
      <c r="L65" s="146">
        <v>4935.9560000000001</v>
      </c>
      <c r="M65" s="146">
        <v>5043.2510000000002</v>
      </c>
      <c r="N65" s="146">
        <v>5140.91</v>
      </c>
      <c r="O65" s="146">
        <v>5228.0050000000001</v>
      </c>
      <c r="P65" s="146">
        <v>5306.5379999999996</v>
      </c>
      <c r="Q65" s="146">
        <v>5380.7179999999998</v>
      </c>
      <c r="R65" s="146">
        <v>5454.9380000000001</v>
      </c>
      <c r="S65" s="146">
        <v>5531.451</v>
      </c>
      <c r="T65" s="146">
        <v>5608.4989999999998</v>
      </c>
      <c r="U65" s="146">
        <v>5679.4089999999997</v>
      </c>
      <c r="V65" s="146">
        <v>5734.9949999999999</v>
      </c>
      <c r="W65" s="146">
        <v>5770.5730000000003</v>
      </c>
      <c r="X65" s="146">
        <v>5781.3050000000003</v>
      </c>
      <c r="Y65" s="146">
        <v>5774.44</v>
      </c>
      <c r="Z65" s="146">
        <v>5771.973</v>
      </c>
      <c r="AA65" s="146">
        <v>5803.6769999999997</v>
      </c>
      <c r="AB65" s="146">
        <v>5890.36</v>
      </c>
      <c r="AC65" s="146">
        <v>6041.2389999999996</v>
      </c>
      <c r="AD65" s="146">
        <v>6248.9650000000001</v>
      </c>
      <c r="AE65" s="146">
        <v>6497.2830000000004</v>
      </c>
      <c r="AF65" s="146">
        <v>6761.6229999999996</v>
      </c>
      <c r="AG65" s="146">
        <v>7023.9939999999997</v>
      </c>
      <c r="AH65" s="146">
        <v>7279.63</v>
      </c>
      <c r="AI65" s="146">
        <v>7533.8140000000003</v>
      </c>
      <c r="AJ65" s="146">
        <v>7790.7740000000003</v>
      </c>
      <c r="AK65" s="146">
        <v>8058.1120000000001</v>
      </c>
      <c r="AL65" s="146">
        <v>8341.2900000000009</v>
      </c>
      <c r="AM65" s="146">
        <v>8640.4779999999992</v>
      </c>
      <c r="AN65" s="146">
        <v>8952.9709999999995</v>
      </c>
      <c r="AO65" s="146">
        <v>9278.1039999999994</v>
      </c>
      <c r="AP65" s="146">
        <v>9614.7559999999994</v>
      </c>
      <c r="AQ65" s="146">
        <v>9961.9930000000004</v>
      </c>
      <c r="AR65" s="146">
        <v>10320.116</v>
      </c>
      <c r="AS65" s="146">
        <v>10689.246999999999</v>
      </c>
      <c r="AT65" s="146">
        <v>11068.050999999999</v>
      </c>
      <c r="AU65" s="146">
        <v>11454.784</v>
      </c>
      <c r="AV65" s="146">
        <v>11848.385</v>
      </c>
      <c r="AW65" s="146">
        <v>12248.901</v>
      </c>
      <c r="AX65" s="146">
        <v>12657.361000000001</v>
      </c>
      <c r="AY65" s="146">
        <v>13075.044</v>
      </c>
      <c r="AZ65" s="146">
        <v>13503.753000000001</v>
      </c>
      <c r="BA65" s="146">
        <v>13945.205</v>
      </c>
      <c r="BB65" s="146">
        <v>14400.722</v>
      </c>
      <c r="BC65" s="146">
        <v>14871.572</v>
      </c>
      <c r="BD65" s="146">
        <v>15359.6</v>
      </c>
      <c r="BE65" s="146">
        <v>15866.870999999999</v>
      </c>
      <c r="BF65" s="146">
        <v>16395.476999999999</v>
      </c>
      <c r="BG65" s="146">
        <v>16945.753000000001</v>
      </c>
      <c r="BH65" s="146">
        <v>17519.418000000001</v>
      </c>
      <c r="BI65" s="146">
        <v>18121.476999999999</v>
      </c>
      <c r="BJ65" s="146">
        <v>18758.137999999999</v>
      </c>
      <c r="BK65" s="146">
        <v>19433.603999999999</v>
      </c>
      <c r="BL65" s="146">
        <v>20149.904999999999</v>
      </c>
      <c r="BM65" s="146">
        <v>20905.36</v>
      </c>
      <c r="BN65" s="146">
        <v>21695.635999999999</v>
      </c>
      <c r="BO65" s="146">
        <v>22514.275000000001</v>
      </c>
      <c r="BP65" s="146">
        <v>23356.246999999999</v>
      </c>
      <c r="BQ65" s="146">
        <v>24220.66</v>
      </c>
      <c r="BR65" s="146">
        <v>25107.924999999999</v>
      </c>
      <c r="BS65" s="146">
        <v>26015.786</v>
      </c>
      <c r="BT65" s="146">
        <v>26941.773000000001</v>
      </c>
      <c r="BU65" s="146">
        <v>27884.38</v>
      </c>
      <c r="BV65" s="146">
        <v>28842.482</v>
      </c>
      <c r="BW65" s="146">
        <v>29816.769</v>
      </c>
      <c r="BX65" s="146">
        <v>30809.787</v>
      </c>
      <c r="BY65" s="146">
        <v>31825.298999999999</v>
      </c>
      <c r="BZ65" s="146">
        <v>32866.267999999996</v>
      </c>
    </row>
    <row r="66" spans="1:78" ht="11.65">
      <c r="A66" s="121">
        <v>49</v>
      </c>
      <c r="B66" s="122" t="s">
        <v>669</v>
      </c>
      <c r="C66" s="135" t="s">
        <v>382</v>
      </c>
      <c r="D66" s="141"/>
      <c r="E66" s="141">
        <v>120</v>
      </c>
      <c r="F66" s="122" t="s">
        <v>711</v>
      </c>
      <c r="G66" s="141">
        <v>911</v>
      </c>
      <c r="H66" s="146">
        <v>4307.0209999999997</v>
      </c>
      <c r="I66" s="146">
        <v>4383.9639999999999</v>
      </c>
      <c r="J66" s="146">
        <v>4462.1329999999998</v>
      </c>
      <c r="K66" s="146">
        <v>4541.7879999999996</v>
      </c>
      <c r="L66" s="146">
        <v>4623.28</v>
      </c>
      <c r="M66" s="146">
        <v>4707</v>
      </c>
      <c r="N66" s="146">
        <v>4793.3940000000002</v>
      </c>
      <c r="O66" s="146">
        <v>4883.0119999999997</v>
      </c>
      <c r="P66" s="146">
        <v>4976.4129999999996</v>
      </c>
      <c r="Q66" s="146">
        <v>5074.1959999999999</v>
      </c>
      <c r="R66" s="146">
        <v>5176.92</v>
      </c>
      <c r="S66" s="146">
        <v>5285.0150000000003</v>
      </c>
      <c r="T66" s="146">
        <v>5398.73</v>
      </c>
      <c r="U66" s="146">
        <v>5518.1040000000003</v>
      </c>
      <c r="V66" s="146">
        <v>5643.0389999999998</v>
      </c>
      <c r="W66" s="146">
        <v>5773.5379999999996</v>
      </c>
      <c r="X66" s="146">
        <v>5909.8739999999998</v>
      </c>
      <c r="Y66" s="146">
        <v>6052.4189999999999</v>
      </c>
      <c r="Z66" s="146">
        <v>6201.41</v>
      </c>
      <c r="AA66" s="146">
        <v>6357.0959999999995</v>
      </c>
      <c r="AB66" s="146">
        <v>6519.7539999999999</v>
      </c>
      <c r="AC66" s="146">
        <v>6689.6589999999997</v>
      </c>
      <c r="AD66" s="146">
        <v>6867.17</v>
      </c>
      <c r="AE66" s="146">
        <v>7052.8469999999998</v>
      </c>
      <c r="AF66" s="146">
        <v>7247.2839999999997</v>
      </c>
      <c r="AG66" s="146">
        <v>7451.0569999999998</v>
      </c>
      <c r="AH66" s="146">
        <v>7664.3980000000001</v>
      </c>
      <c r="AI66" s="146">
        <v>7887.5709999999999</v>
      </c>
      <c r="AJ66" s="146">
        <v>8121.0810000000001</v>
      </c>
      <c r="AK66" s="146">
        <v>8365.56</v>
      </c>
      <c r="AL66" s="146">
        <v>8621.4089999999997</v>
      </c>
      <c r="AM66" s="146">
        <v>8888.5339999999997</v>
      </c>
      <c r="AN66" s="146">
        <v>9166.8130000000001</v>
      </c>
      <c r="AO66" s="146">
        <v>9456.4959999999992</v>
      </c>
      <c r="AP66" s="146">
        <v>9757.8490000000002</v>
      </c>
      <c r="AQ66" s="146">
        <v>10070.806</v>
      </c>
      <c r="AR66" s="146">
        <v>10395.481</v>
      </c>
      <c r="AS66" s="146">
        <v>10731.058000000001</v>
      </c>
      <c r="AT66" s="146">
        <v>11075.423000000001</v>
      </c>
      <c r="AU66" s="146">
        <v>11425.807000000001</v>
      </c>
      <c r="AV66" s="146">
        <v>11780.085999999999</v>
      </c>
      <c r="AW66" s="146">
        <v>12137.912</v>
      </c>
      <c r="AX66" s="146">
        <v>12499.499</v>
      </c>
      <c r="AY66" s="146">
        <v>12864.091</v>
      </c>
      <c r="AZ66" s="146">
        <v>13230.977999999999</v>
      </c>
      <c r="BA66" s="146">
        <v>13599.984</v>
      </c>
      <c r="BB66" s="146">
        <v>13970.812</v>
      </c>
      <c r="BC66" s="146">
        <v>14344.444</v>
      </c>
      <c r="BD66" s="146">
        <v>14723.772000000001</v>
      </c>
      <c r="BE66" s="146">
        <v>15112.598</v>
      </c>
      <c r="BF66" s="146">
        <v>15513.944</v>
      </c>
      <c r="BG66" s="146">
        <v>15928.91</v>
      </c>
      <c r="BH66" s="146">
        <v>16357.605</v>
      </c>
      <c r="BI66" s="146">
        <v>16800.868999999999</v>
      </c>
      <c r="BJ66" s="146">
        <v>17259.322</v>
      </c>
      <c r="BK66" s="146">
        <v>17733.407999999999</v>
      </c>
      <c r="BL66" s="146">
        <v>18223.677</v>
      </c>
      <c r="BM66" s="146">
        <v>18730.282999999999</v>
      </c>
      <c r="BN66" s="146">
        <v>19252.673999999999</v>
      </c>
      <c r="BO66" s="146">
        <v>19789.921999999999</v>
      </c>
      <c r="BP66" s="146">
        <v>20341.236000000001</v>
      </c>
      <c r="BQ66" s="146">
        <v>20906.392</v>
      </c>
      <c r="BR66" s="146">
        <v>21485.267</v>
      </c>
      <c r="BS66" s="146">
        <v>22077.3</v>
      </c>
      <c r="BT66" s="146">
        <v>22681.852999999999</v>
      </c>
      <c r="BU66" s="146">
        <v>23298.376</v>
      </c>
      <c r="BV66" s="146">
        <v>23926.548999999999</v>
      </c>
      <c r="BW66" s="146">
        <v>24566.07</v>
      </c>
      <c r="BX66" s="146">
        <v>25216.260999999999</v>
      </c>
      <c r="BY66" s="146">
        <v>25876.386999999999</v>
      </c>
      <c r="BZ66" s="146">
        <v>26545.864000000001</v>
      </c>
    </row>
    <row r="67" spans="1:78" ht="11.65">
      <c r="A67" s="121">
        <v>50</v>
      </c>
      <c r="B67" s="122" t="s">
        <v>669</v>
      </c>
      <c r="C67" s="135" t="s">
        <v>378</v>
      </c>
      <c r="D67" s="141"/>
      <c r="E67" s="141">
        <v>140</v>
      </c>
      <c r="F67" s="122" t="s">
        <v>711</v>
      </c>
      <c r="G67" s="141">
        <v>911</v>
      </c>
      <c r="H67" s="146">
        <v>1326.66</v>
      </c>
      <c r="I67" s="146">
        <v>1341.722</v>
      </c>
      <c r="J67" s="146">
        <v>1356.12</v>
      </c>
      <c r="K67" s="146">
        <v>1370.5160000000001</v>
      </c>
      <c r="L67" s="146">
        <v>1385.454</v>
      </c>
      <c r="M67" s="146">
        <v>1401.337</v>
      </c>
      <c r="N67" s="146">
        <v>1418.4829999999999</v>
      </c>
      <c r="O67" s="146">
        <v>1437.0619999999999</v>
      </c>
      <c r="P67" s="146">
        <v>1457.12</v>
      </c>
      <c r="Q67" s="146">
        <v>1478.6769999999999</v>
      </c>
      <c r="R67" s="146">
        <v>1501.6679999999999</v>
      </c>
      <c r="S67" s="146">
        <v>1526.057</v>
      </c>
      <c r="T67" s="146">
        <v>1551.9079999999999</v>
      </c>
      <c r="U67" s="146">
        <v>1579.375</v>
      </c>
      <c r="V67" s="146">
        <v>1608.6179999999999</v>
      </c>
      <c r="W67" s="146">
        <v>1639.7059999999999</v>
      </c>
      <c r="X67" s="146">
        <v>1673.019</v>
      </c>
      <c r="Y67" s="146">
        <v>1708.306</v>
      </c>
      <c r="Z67" s="146">
        <v>1744.1980000000001</v>
      </c>
      <c r="AA67" s="146">
        <v>1778.87</v>
      </c>
      <c r="AB67" s="146">
        <v>1811.1569999999999</v>
      </c>
      <c r="AC67" s="146">
        <v>1840.5170000000001</v>
      </c>
      <c r="AD67" s="146">
        <v>1867.7860000000001</v>
      </c>
      <c r="AE67" s="146">
        <v>1894.85</v>
      </c>
      <c r="AF67" s="146">
        <v>1924.386</v>
      </c>
      <c r="AG67" s="146">
        <v>1958.367</v>
      </c>
      <c r="AH67" s="146">
        <v>1997.0170000000001</v>
      </c>
      <c r="AI67" s="146">
        <v>2039.914</v>
      </c>
      <c r="AJ67" s="146">
        <v>2087.6619999999998</v>
      </c>
      <c r="AK67" s="146">
        <v>2140.7779999999998</v>
      </c>
      <c r="AL67" s="146">
        <v>2199.3589999999999</v>
      </c>
      <c r="AM67" s="146">
        <v>2264.4409999999998</v>
      </c>
      <c r="AN67" s="146">
        <v>2335.3389999999999</v>
      </c>
      <c r="AO67" s="146">
        <v>2408.3220000000001</v>
      </c>
      <c r="AP67" s="146">
        <v>2478.3820000000001</v>
      </c>
      <c r="AQ67" s="146">
        <v>2542.17</v>
      </c>
      <c r="AR67" s="146">
        <v>2597.7649999999999</v>
      </c>
      <c r="AS67" s="146">
        <v>2646.8359999999998</v>
      </c>
      <c r="AT67" s="146">
        <v>2693.9740000000002</v>
      </c>
      <c r="AU67" s="146">
        <v>2745.7350000000001</v>
      </c>
      <c r="AV67" s="146">
        <v>2806.74</v>
      </c>
      <c r="AW67" s="146">
        <v>2878.5070000000001</v>
      </c>
      <c r="AX67" s="146">
        <v>2959.2359999999999</v>
      </c>
      <c r="AY67" s="146">
        <v>3046.1480000000001</v>
      </c>
      <c r="AZ67" s="146">
        <v>3135.0169999999998</v>
      </c>
      <c r="BA67" s="146">
        <v>3222.6619999999998</v>
      </c>
      <c r="BB67" s="146">
        <v>3308.2350000000001</v>
      </c>
      <c r="BC67" s="146">
        <v>3392.4319999999998</v>
      </c>
      <c r="BD67" s="146">
        <v>3475.4850000000001</v>
      </c>
      <c r="BE67" s="146">
        <v>3558.0189999999998</v>
      </c>
      <c r="BF67" s="146">
        <v>3640.4209999999998</v>
      </c>
      <c r="BG67" s="146">
        <v>3722.0160000000001</v>
      </c>
      <c r="BH67" s="146">
        <v>3802.1289999999999</v>
      </c>
      <c r="BI67" s="146">
        <v>3881.1849999999999</v>
      </c>
      <c r="BJ67" s="146">
        <v>3959.8829999999998</v>
      </c>
      <c r="BK67" s="146">
        <v>4038.38</v>
      </c>
      <c r="BL67" s="146">
        <v>4118.0749999999998</v>
      </c>
      <c r="BM67" s="146">
        <v>4198.0039999999999</v>
      </c>
      <c r="BN67" s="146">
        <v>4273.3680000000004</v>
      </c>
      <c r="BO67" s="146">
        <v>4337.6229999999996</v>
      </c>
      <c r="BP67" s="146">
        <v>4386.7650000000003</v>
      </c>
      <c r="BQ67" s="146">
        <v>4418.6390000000001</v>
      </c>
      <c r="BR67" s="146">
        <v>4436.4110000000001</v>
      </c>
      <c r="BS67" s="146">
        <v>4447.9449999999997</v>
      </c>
      <c r="BT67" s="146">
        <v>4464.1710000000003</v>
      </c>
      <c r="BU67" s="146">
        <v>4493.1710000000003</v>
      </c>
      <c r="BV67" s="146">
        <v>4537.683</v>
      </c>
      <c r="BW67" s="146">
        <v>4596.0230000000001</v>
      </c>
      <c r="BX67" s="146">
        <v>4666.375</v>
      </c>
      <c r="BY67" s="146">
        <v>4745.1790000000001</v>
      </c>
      <c r="BZ67" s="146">
        <v>4829.7640000000001</v>
      </c>
    </row>
    <row r="68" spans="1:78" ht="11.65">
      <c r="A68" s="121">
        <v>51</v>
      </c>
      <c r="B68" s="122" t="s">
        <v>669</v>
      </c>
      <c r="C68" s="135" t="s">
        <v>465</v>
      </c>
      <c r="D68" s="141"/>
      <c r="E68" s="141">
        <v>148</v>
      </c>
      <c r="F68" s="122" t="s">
        <v>711</v>
      </c>
      <c r="G68" s="141">
        <v>911</v>
      </c>
      <c r="H68" s="146">
        <v>2502.3209999999999</v>
      </c>
      <c r="I68" s="146">
        <v>2543.8789999999999</v>
      </c>
      <c r="J68" s="146">
        <v>2588.8739999999998</v>
      </c>
      <c r="K68" s="146">
        <v>2636.2469999999998</v>
      </c>
      <c r="L68" s="146">
        <v>2685.1880000000001</v>
      </c>
      <c r="M68" s="146">
        <v>2735.2049999999999</v>
      </c>
      <c r="N68" s="146">
        <v>2786.0479999999998</v>
      </c>
      <c r="O68" s="146">
        <v>2837.77</v>
      </c>
      <c r="P68" s="146">
        <v>2890.636</v>
      </c>
      <c r="Q68" s="146">
        <v>2945.1</v>
      </c>
      <c r="R68" s="146">
        <v>3001.6039999999998</v>
      </c>
      <c r="S68" s="146">
        <v>3060.3649999999998</v>
      </c>
      <c r="T68" s="146">
        <v>3121.2260000000001</v>
      </c>
      <c r="U68" s="146">
        <v>3183.576</v>
      </c>
      <c r="V68" s="146">
        <v>3246.527</v>
      </c>
      <c r="W68" s="146">
        <v>3309.5830000000001</v>
      </c>
      <c r="X68" s="146">
        <v>3372.1819999999998</v>
      </c>
      <c r="Y68" s="146">
        <v>3434.817</v>
      </c>
      <c r="Z68" s="146">
        <v>3499.37</v>
      </c>
      <c r="AA68" s="146">
        <v>3568.402</v>
      </c>
      <c r="AB68" s="146">
        <v>3643.6080000000002</v>
      </c>
      <c r="AC68" s="146">
        <v>3726.1889999999999</v>
      </c>
      <c r="AD68" s="146">
        <v>3815.2530000000002</v>
      </c>
      <c r="AE68" s="146">
        <v>3907.8910000000001</v>
      </c>
      <c r="AF68" s="146">
        <v>3999.9180000000001</v>
      </c>
      <c r="AG68" s="146">
        <v>4088.5680000000002</v>
      </c>
      <c r="AH68" s="146">
        <v>4173.1310000000003</v>
      </c>
      <c r="AI68" s="146">
        <v>4255.2420000000002</v>
      </c>
      <c r="AJ68" s="146">
        <v>4337.2920000000004</v>
      </c>
      <c r="AK68" s="146">
        <v>4422.7430000000004</v>
      </c>
      <c r="AL68" s="146">
        <v>4514.4269999999997</v>
      </c>
      <c r="AM68" s="146">
        <v>4612.8580000000002</v>
      </c>
      <c r="AN68" s="146">
        <v>4718.1570000000002</v>
      </c>
      <c r="AO68" s="146">
        <v>4832.3159999999998</v>
      </c>
      <c r="AP68" s="146">
        <v>4957.5609999999997</v>
      </c>
      <c r="AQ68" s="146">
        <v>5095.3999999999996</v>
      </c>
      <c r="AR68" s="146">
        <v>5247.2809999999999</v>
      </c>
      <c r="AS68" s="146">
        <v>5412.8440000000001</v>
      </c>
      <c r="AT68" s="146">
        <v>5589.6239999999998</v>
      </c>
      <c r="AU68" s="146">
        <v>5773.93</v>
      </c>
      <c r="AV68" s="146">
        <v>5963.25</v>
      </c>
      <c r="AW68" s="146">
        <v>6157.085</v>
      </c>
      <c r="AX68" s="146">
        <v>6356.741</v>
      </c>
      <c r="AY68" s="146">
        <v>6563.9250000000002</v>
      </c>
      <c r="AZ68" s="146">
        <v>6781.0569999999998</v>
      </c>
      <c r="BA68" s="146">
        <v>7010.1589999999997</v>
      </c>
      <c r="BB68" s="146">
        <v>7250.9740000000002</v>
      </c>
      <c r="BC68" s="146">
        <v>7503.4939999999997</v>
      </c>
      <c r="BD68" s="146">
        <v>7770.0529999999999</v>
      </c>
      <c r="BE68" s="146">
        <v>8053.5320000000002</v>
      </c>
      <c r="BF68" s="146">
        <v>8355.6540000000005</v>
      </c>
      <c r="BG68" s="146">
        <v>8678.0490000000009</v>
      </c>
      <c r="BH68" s="146">
        <v>9019.2260000000006</v>
      </c>
      <c r="BI68" s="146">
        <v>9373.9130000000005</v>
      </c>
      <c r="BJ68" s="146">
        <v>9734.7610000000004</v>
      </c>
      <c r="BK68" s="146">
        <v>10096.629999999999</v>
      </c>
      <c r="BL68" s="146">
        <v>10457.121999999999</v>
      </c>
      <c r="BM68" s="146">
        <v>10818.031000000001</v>
      </c>
      <c r="BN68" s="146">
        <v>11183.589</v>
      </c>
      <c r="BO68" s="146">
        <v>11560.142</v>
      </c>
      <c r="BP68" s="146">
        <v>11952.134</v>
      </c>
      <c r="BQ68" s="146">
        <v>12360.986000000001</v>
      </c>
      <c r="BR68" s="146">
        <v>12784.748</v>
      </c>
      <c r="BS68" s="146">
        <v>13220.433000000001</v>
      </c>
      <c r="BT68" s="146">
        <v>13663.562</v>
      </c>
      <c r="BU68" s="146">
        <v>14110.971</v>
      </c>
      <c r="BV68" s="146">
        <v>14561.657999999999</v>
      </c>
      <c r="BW68" s="146">
        <v>15016.761</v>
      </c>
      <c r="BX68" s="146">
        <v>15477.727000000001</v>
      </c>
      <c r="BY68" s="146">
        <v>15946.882</v>
      </c>
      <c r="BZ68" s="146">
        <v>16425.859</v>
      </c>
    </row>
    <row r="69" spans="1:78" ht="11.65">
      <c r="A69" s="121">
        <v>52</v>
      </c>
      <c r="B69" s="122" t="s">
        <v>669</v>
      </c>
      <c r="C69" s="135" t="s">
        <v>384</v>
      </c>
      <c r="D69" s="141"/>
      <c r="E69" s="141">
        <v>178</v>
      </c>
      <c r="F69" s="122" t="s">
        <v>711</v>
      </c>
      <c r="G69" s="141">
        <v>911</v>
      </c>
      <c r="H69" s="146">
        <v>827.24599999999998</v>
      </c>
      <c r="I69" s="146">
        <v>842.48299999999995</v>
      </c>
      <c r="J69" s="146">
        <v>858.40700000000004</v>
      </c>
      <c r="K69" s="146">
        <v>875.10599999999999</v>
      </c>
      <c r="L69" s="146">
        <v>892.63300000000004</v>
      </c>
      <c r="M69" s="146">
        <v>911.03300000000002</v>
      </c>
      <c r="N69" s="146">
        <v>930.38099999999997</v>
      </c>
      <c r="O69" s="146">
        <v>950.71900000000005</v>
      </c>
      <c r="P69" s="146">
        <v>972.1</v>
      </c>
      <c r="Q69" s="146">
        <v>994.59900000000005</v>
      </c>
      <c r="R69" s="146">
        <v>1018.254</v>
      </c>
      <c r="S69" s="146">
        <v>1043.1189999999999</v>
      </c>
      <c r="T69" s="146">
        <v>1069.2360000000001</v>
      </c>
      <c r="U69" s="146">
        <v>1096.6379999999999</v>
      </c>
      <c r="V69" s="146">
        <v>1125.354</v>
      </c>
      <c r="W69" s="146">
        <v>1155.3889999999999</v>
      </c>
      <c r="X69" s="146">
        <v>1186.7819999999999</v>
      </c>
      <c r="Y69" s="146">
        <v>1219.547</v>
      </c>
      <c r="Z69" s="146">
        <v>1253.761</v>
      </c>
      <c r="AA69" s="146">
        <v>1289.519</v>
      </c>
      <c r="AB69" s="146">
        <v>1326.894</v>
      </c>
      <c r="AC69" s="146">
        <v>1365.8910000000001</v>
      </c>
      <c r="AD69" s="146">
        <v>1406.51</v>
      </c>
      <c r="AE69" s="146">
        <v>1448.6320000000001</v>
      </c>
      <c r="AF69" s="146">
        <v>1492.0550000000001</v>
      </c>
      <c r="AG69" s="146">
        <v>1536.6579999999999</v>
      </c>
      <c r="AH69" s="146">
        <v>1582.3610000000001</v>
      </c>
      <c r="AI69" s="146">
        <v>1629.2180000000001</v>
      </c>
      <c r="AJ69" s="146">
        <v>1677.326</v>
      </c>
      <c r="AK69" s="146">
        <v>1726.865</v>
      </c>
      <c r="AL69" s="146">
        <v>1777.932</v>
      </c>
      <c r="AM69" s="146">
        <v>1830.6289999999999</v>
      </c>
      <c r="AN69" s="146">
        <v>1884.873</v>
      </c>
      <c r="AO69" s="146">
        <v>1940.454</v>
      </c>
      <c r="AP69" s="146">
        <v>1996.9939999999999</v>
      </c>
      <c r="AQ69" s="146">
        <v>2054.308</v>
      </c>
      <c r="AR69" s="146">
        <v>2112.3589999999999</v>
      </c>
      <c r="AS69" s="146">
        <v>2171.319</v>
      </c>
      <c r="AT69" s="146">
        <v>2231.462</v>
      </c>
      <c r="AU69" s="146">
        <v>2293.1610000000001</v>
      </c>
      <c r="AV69" s="146">
        <v>2356.7399999999998</v>
      </c>
      <c r="AW69" s="146">
        <v>2422.3119999999999</v>
      </c>
      <c r="AX69" s="146">
        <v>2489.9450000000002</v>
      </c>
      <c r="AY69" s="146">
        <v>2559.88</v>
      </c>
      <c r="AZ69" s="146">
        <v>2632.3449999999998</v>
      </c>
      <c r="BA69" s="146">
        <v>2707.5320000000002</v>
      </c>
      <c r="BB69" s="146">
        <v>2785.8150000000001</v>
      </c>
      <c r="BC69" s="146">
        <v>2867.2829999999999</v>
      </c>
      <c r="BD69" s="146">
        <v>2951.6509999999998</v>
      </c>
      <c r="BE69" s="146">
        <v>3038.4319999999998</v>
      </c>
      <c r="BF69" s="146">
        <v>3127.42</v>
      </c>
      <c r="BG69" s="146">
        <v>3217.93</v>
      </c>
      <c r="BH69" s="146">
        <v>3310.3760000000002</v>
      </c>
      <c r="BI69" s="146">
        <v>3406.915</v>
      </c>
      <c r="BJ69" s="146">
        <v>3510.4679999999998</v>
      </c>
      <c r="BK69" s="146">
        <v>3622.7750000000001</v>
      </c>
      <c r="BL69" s="146">
        <v>3745.143</v>
      </c>
      <c r="BM69" s="146">
        <v>3876.123</v>
      </c>
      <c r="BN69" s="146">
        <v>4011.4870000000001</v>
      </c>
      <c r="BO69" s="146">
        <v>4145.3999999999996</v>
      </c>
      <c r="BP69" s="146">
        <v>4273.7380000000003</v>
      </c>
      <c r="BQ69" s="146">
        <v>4394.8419999999996</v>
      </c>
      <c r="BR69" s="146">
        <v>4510.1970000000001</v>
      </c>
      <c r="BS69" s="146">
        <v>4622.7569999999996</v>
      </c>
      <c r="BT69" s="146">
        <v>4736.9650000000001</v>
      </c>
      <c r="BU69" s="146">
        <v>4856.0929999999998</v>
      </c>
      <c r="BV69" s="146">
        <v>4980.9960000000001</v>
      </c>
      <c r="BW69" s="146">
        <v>5110.701</v>
      </c>
      <c r="BX69" s="146">
        <v>5244.3630000000003</v>
      </c>
      <c r="BY69" s="146">
        <v>5380.5039999999999</v>
      </c>
      <c r="BZ69" s="146">
        <v>5518.0919999999996</v>
      </c>
    </row>
    <row r="70" spans="1:78" ht="11.65">
      <c r="A70" s="121">
        <v>53</v>
      </c>
      <c r="B70" s="122" t="s">
        <v>669</v>
      </c>
      <c r="C70" s="135" t="s">
        <v>719</v>
      </c>
      <c r="D70" s="141"/>
      <c r="E70" s="141">
        <v>180</v>
      </c>
      <c r="F70" s="122" t="s">
        <v>711</v>
      </c>
      <c r="G70" s="141">
        <v>911</v>
      </c>
      <c r="H70" s="146">
        <v>12183.662</v>
      </c>
      <c r="I70" s="146">
        <v>12428.906999999999</v>
      </c>
      <c r="J70" s="146">
        <v>12681.011</v>
      </c>
      <c r="K70" s="146">
        <v>12944.45</v>
      </c>
      <c r="L70" s="146">
        <v>13222.532999999999</v>
      </c>
      <c r="M70" s="146">
        <v>13517.516</v>
      </c>
      <c r="N70" s="146">
        <v>13830.424999999999</v>
      </c>
      <c r="O70" s="146">
        <v>14161.223</v>
      </c>
      <c r="P70" s="146">
        <v>14508.915000000001</v>
      </c>
      <c r="Q70" s="146">
        <v>14871.788</v>
      </c>
      <c r="R70" s="146">
        <v>15248.255999999999</v>
      </c>
      <c r="S70" s="146">
        <v>15637.7</v>
      </c>
      <c r="T70" s="146">
        <v>16041.187</v>
      </c>
      <c r="U70" s="146">
        <v>16461.828000000001</v>
      </c>
      <c r="V70" s="146">
        <v>16903.830000000002</v>
      </c>
      <c r="W70" s="146">
        <v>17369.882000000001</v>
      </c>
      <c r="X70" s="146">
        <v>17862.052</v>
      </c>
      <c r="Y70" s="146">
        <v>18378.62</v>
      </c>
      <c r="Z70" s="146">
        <v>18913.874</v>
      </c>
      <c r="AA70" s="146">
        <v>19459.817999999999</v>
      </c>
      <c r="AB70" s="146">
        <v>20011.032999999999</v>
      </c>
      <c r="AC70" s="146">
        <v>20564.062000000002</v>
      </c>
      <c r="AD70" s="146">
        <v>21121.360000000001</v>
      </c>
      <c r="AE70" s="146">
        <v>21690.448</v>
      </c>
      <c r="AF70" s="146">
        <v>22282.127</v>
      </c>
      <c r="AG70" s="146">
        <v>22903.587</v>
      </c>
      <c r="AH70" s="146">
        <v>23560.47</v>
      </c>
      <c r="AI70" s="146">
        <v>24249.127</v>
      </c>
      <c r="AJ70" s="146">
        <v>24956.386999999999</v>
      </c>
      <c r="AK70" s="146">
        <v>25663.598000000002</v>
      </c>
      <c r="AL70" s="146">
        <v>26358.904999999999</v>
      </c>
      <c r="AM70" s="146">
        <v>27040.329000000002</v>
      </c>
      <c r="AN70" s="146">
        <v>27717.293000000001</v>
      </c>
      <c r="AO70" s="146">
        <v>28403.858</v>
      </c>
      <c r="AP70" s="146">
        <v>29119.663</v>
      </c>
      <c r="AQ70" s="146">
        <v>29881.222000000002</v>
      </c>
      <c r="AR70" s="146">
        <v>30683.877</v>
      </c>
      <c r="AS70" s="146">
        <v>31528.702000000001</v>
      </c>
      <c r="AT70" s="146">
        <v>32443.784</v>
      </c>
      <c r="AU70" s="146">
        <v>33464.767</v>
      </c>
      <c r="AV70" s="146">
        <v>34612.023000000001</v>
      </c>
      <c r="AW70" s="146">
        <v>35908.239999999998</v>
      </c>
      <c r="AX70" s="146">
        <v>37333.917000000001</v>
      </c>
      <c r="AY70" s="146">
        <v>38815.834999999999</v>
      </c>
      <c r="AZ70" s="146">
        <v>40252.972999999998</v>
      </c>
      <c r="BA70" s="146">
        <v>41576.239000000001</v>
      </c>
      <c r="BB70" s="146">
        <v>42757.239000000001</v>
      </c>
      <c r="BC70" s="146">
        <v>43827.190999999999</v>
      </c>
      <c r="BD70" s="146">
        <v>44849.968000000001</v>
      </c>
      <c r="BE70" s="146">
        <v>45919.614999999998</v>
      </c>
      <c r="BF70" s="146">
        <v>47105.83</v>
      </c>
      <c r="BG70" s="146">
        <v>48428.534</v>
      </c>
      <c r="BH70" s="146">
        <v>49871.67</v>
      </c>
      <c r="BI70" s="146">
        <v>51425.582999999999</v>
      </c>
      <c r="BJ70" s="146">
        <v>53068.868999999999</v>
      </c>
      <c r="BK70" s="146">
        <v>54785.894</v>
      </c>
      <c r="BL70" s="146">
        <v>56578.046000000002</v>
      </c>
      <c r="BM70" s="146">
        <v>58453.686999999998</v>
      </c>
      <c r="BN70" s="146">
        <v>60411.195</v>
      </c>
      <c r="BO70" s="146">
        <v>62448.572</v>
      </c>
      <c r="BP70" s="146">
        <v>64563.853000000003</v>
      </c>
      <c r="BQ70" s="146">
        <v>66755.150999999998</v>
      </c>
      <c r="BR70" s="146">
        <v>69020.748999999996</v>
      </c>
      <c r="BS70" s="146">
        <v>71358.804000000004</v>
      </c>
      <c r="BT70" s="146">
        <v>73767.445000000007</v>
      </c>
      <c r="BU70" s="146">
        <v>76244.532000000007</v>
      </c>
      <c r="BV70" s="146">
        <v>78789.13</v>
      </c>
      <c r="BW70" s="146">
        <v>81398.764999999999</v>
      </c>
      <c r="BX70" s="146">
        <v>84068.092000000004</v>
      </c>
      <c r="BY70" s="146">
        <v>86790.567999999999</v>
      </c>
      <c r="BZ70" s="146">
        <v>89561.403999999995</v>
      </c>
    </row>
    <row r="71" spans="1:78" ht="11.65">
      <c r="A71" s="121">
        <v>54</v>
      </c>
      <c r="B71" s="122" t="s">
        <v>669</v>
      </c>
      <c r="C71" s="135" t="s">
        <v>407</v>
      </c>
      <c r="D71" s="141"/>
      <c r="E71" s="141">
        <v>226</v>
      </c>
      <c r="F71" s="122" t="s">
        <v>711</v>
      </c>
      <c r="G71" s="141">
        <v>911</v>
      </c>
      <c r="H71" s="146">
        <v>225.53</v>
      </c>
      <c r="I71" s="146">
        <v>230.91399999999999</v>
      </c>
      <c r="J71" s="146">
        <v>234.185</v>
      </c>
      <c r="K71" s="146">
        <v>236.322</v>
      </c>
      <c r="L71" s="146">
        <v>238.03299999999999</v>
      </c>
      <c r="M71" s="146">
        <v>239.86600000000001</v>
      </c>
      <c r="N71" s="146">
        <v>242.13900000000001</v>
      </c>
      <c r="O71" s="146">
        <v>244.958</v>
      </c>
      <c r="P71" s="146">
        <v>248.24600000000001</v>
      </c>
      <c r="Q71" s="146">
        <v>251.77</v>
      </c>
      <c r="R71" s="146">
        <v>255.33799999999999</v>
      </c>
      <c r="S71" s="146">
        <v>258.786</v>
      </c>
      <c r="T71" s="146">
        <v>262.21899999999999</v>
      </c>
      <c r="U71" s="146">
        <v>266.005</v>
      </c>
      <c r="V71" s="146">
        <v>270.61599999999999</v>
      </c>
      <c r="W71" s="146">
        <v>276.29599999999999</v>
      </c>
      <c r="X71" s="146">
        <v>283.50599999999997</v>
      </c>
      <c r="Y71" s="146">
        <v>291.786</v>
      </c>
      <c r="Z71" s="146">
        <v>299.416</v>
      </c>
      <c r="AA71" s="146">
        <v>304</v>
      </c>
      <c r="AB71" s="146">
        <v>303.98599999999999</v>
      </c>
      <c r="AC71" s="146">
        <v>298.85199999999998</v>
      </c>
      <c r="AD71" s="146">
        <v>289.50799999999998</v>
      </c>
      <c r="AE71" s="146">
        <v>277.65600000000001</v>
      </c>
      <c r="AF71" s="146">
        <v>265.762</v>
      </c>
      <c r="AG71" s="146">
        <v>255.80799999999999</v>
      </c>
      <c r="AH71" s="146">
        <v>247.96899999999999</v>
      </c>
      <c r="AI71" s="146">
        <v>242.16</v>
      </c>
      <c r="AJ71" s="146">
        <v>239.68100000000001</v>
      </c>
      <c r="AK71" s="146">
        <v>241.977</v>
      </c>
      <c r="AL71" s="146">
        <v>249.93100000000001</v>
      </c>
      <c r="AM71" s="146">
        <v>264.37</v>
      </c>
      <c r="AN71" s="146">
        <v>284.63799999999998</v>
      </c>
      <c r="AO71" s="146">
        <v>308.20800000000003</v>
      </c>
      <c r="AP71" s="146">
        <v>331.55399999999997</v>
      </c>
      <c r="AQ71" s="146">
        <v>352.11599999999999</v>
      </c>
      <c r="AR71" s="146">
        <v>369.024</v>
      </c>
      <c r="AS71" s="146">
        <v>382.97699999999998</v>
      </c>
      <c r="AT71" s="146">
        <v>394.97300000000001</v>
      </c>
      <c r="AU71" s="146">
        <v>406.62</v>
      </c>
      <c r="AV71" s="146">
        <v>419.18799999999999</v>
      </c>
      <c r="AW71" s="146">
        <v>432.84399999999999</v>
      </c>
      <c r="AX71" s="146">
        <v>447.26900000000001</v>
      </c>
      <c r="AY71" s="146">
        <v>462.637</v>
      </c>
      <c r="AZ71" s="146">
        <v>479.09899999999999</v>
      </c>
      <c r="BA71" s="146">
        <v>496.76799999999997</v>
      </c>
      <c r="BB71" s="146">
        <v>515.84400000000005</v>
      </c>
      <c r="BC71" s="146">
        <v>536.45899999999995</v>
      </c>
      <c r="BD71" s="146">
        <v>558.49599999999998</v>
      </c>
      <c r="BE71" s="146">
        <v>581.76499999999999</v>
      </c>
      <c r="BF71" s="146">
        <v>606.17999999999995</v>
      </c>
      <c r="BG71" s="146">
        <v>631.66200000000003</v>
      </c>
      <c r="BH71" s="146">
        <v>658.38800000000003</v>
      </c>
      <c r="BI71" s="146">
        <v>686.67</v>
      </c>
      <c r="BJ71" s="146">
        <v>716.94899999999996</v>
      </c>
      <c r="BK71" s="146">
        <v>749.52700000000004</v>
      </c>
      <c r="BL71" s="146">
        <v>784.49400000000003</v>
      </c>
      <c r="BM71" s="146">
        <v>821.68600000000004</v>
      </c>
      <c r="BN71" s="146">
        <v>860.83900000000006</v>
      </c>
      <c r="BO71" s="146">
        <v>901.58900000000006</v>
      </c>
      <c r="BP71" s="146">
        <v>943.64</v>
      </c>
      <c r="BQ71" s="146">
        <v>986.86099999999999</v>
      </c>
      <c r="BR71" s="146">
        <v>1031.191</v>
      </c>
      <c r="BS71" s="146">
        <v>1076.412</v>
      </c>
      <c r="BT71" s="146">
        <v>1122.2729999999999</v>
      </c>
      <c r="BU71" s="146">
        <v>1168.575</v>
      </c>
      <c r="BV71" s="146">
        <v>1215.181</v>
      </c>
      <c r="BW71" s="146">
        <v>1262.008</v>
      </c>
      <c r="BX71" s="146">
        <v>1308.9659999999999</v>
      </c>
      <c r="BY71" s="146">
        <v>1355.982</v>
      </c>
      <c r="BZ71" s="146">
        <v>1402.9849999999999</v>
      </c>
    </row>
    <row r="72" spans="1:78" ht="11.65">
      <c r="A72" s="121">
        <v>55</v>
      </c>
      <c r="B72" s="122" t="s">
        <v>669</v>
      </c>
      <c r="C72" s="135" t="s">
        <v>305</v>
      </c>
      <c r="D72" s="141"/>
      <c r="E72" s="141">
        <v>266</v>
      </c>
      <c r="F72" s="122" t="s">
        <v>711</v>
      </c>
      <c r="G72" s="141">
        <v>911</v>
      </c>
      <c r="H72" s="146">
        <v>473.29599999999999</v>
      </c>
      <c r="I72" s="146">
        <v>476.38099999999997</v>
      </c>
      <c r="J72" s="146">
        <v>478.65499999999997</v>
      </c>
      <c r="K72" s="146">
        <v>480.536</v>
      </c>
      <c r="L72" s="146">
        <v>482.33199999999999</v>
      </c>
      <c r="M72" s="146">
        <v>484.30799999999999</v>
      </c>
      <c r="N72" s="146">
        <v>486.64</v>
      </c>
      <c r="O72" s="146">
        <v>489.43900000000002</v>
      </c>
      <c r="P72" s="146">
        <v>492.75799999999998</v>
      </c>
      <c r="Q72" s="146">
        <v>496.59100000000001</v>
      </c>
      <c r="R72" s="146">
        <v>500.92200000000003</v>
      </c>
      <c r="S72" s="146">
        <v>505.79300000000001</v>
      </c>
      <c r="T72" s="146">
        <v>511.28500000000003</v>
      </c>
      <c r="U72" s="146">
        <v>517.57299999999998</v>
      </c>
      <c r="V72" s="146">
        <v>524.89099999999996</v>
      </c>
      <c r="W72" s="146">
        <v>533.35699999999997</v>
      </c>
      <c r="X72" s="146">
        <v>543.11900000000003</v>
      </c>
      <c r="Y72" s="146">
        <v>554.05399999999997</v>
      </c>
      <c r="Z72" s="146">
        <v>565.76300000000003</v>
      </c>
      <c r="AA72" s="146">
        <v>577.64400000000001</v>
      </c>
      <c r="AB72" s="146">
        <v>589.31700000000001</v>
      </c>
      <c r="AC72" s="146">
        <v>600.60799999999995</v>
      </c>
      <c r="AD72" s="146">
        <v>611.70500000000004</v>
      </c>
      <c r="AE72" s="146">
        <v>622.91399999999999</v>
      </c>
      <c r="AF72" s="146">
        <v>634.73900000000003</v>
      </c>
      <c r="AG72" s="146">
        <v>647.53800000000001</v>
      </c>
      <c r="AH72" s="146">
        <v>661.39800000000002</v>
      </c>
      <c r="AI72" s="146">
        <v>676.26400000000001</v>
      </c>
      <c r="AJ72" s="146">
        <v>692.07799999999997</v>
      </c>
      <c r="AK72" s="146">
        <v>708.78800000000001</v>
      </c>
      <c r="AL72" s="146">
        <v>726.33500000000004</v>
      </c>
      <c r="AM72" s="146">
        <v>744.69500000000005</v>
      </c>
      <c r="AN72" s="146">
        <v>763.93200000000002</v>
      </c>
      <c r="AO72" s="146">
        <v>784.05600000000004</v>
      </c>
      <c r="AP72" s="146">
        <v>805.11699999999996</v>
      </c>
      <c r="AQ72" s="146">
        <v>827.10699999999997</v>
      </c>
      <c r="AR72" s="146">
        <v>850.05200000000002</v>
      </c>
      <c r="AS72" s="146">
        <v>873.87099999999998</v>
      </c>
      <c r="AT72" s="146">
        <v>898.47199999999998</v>
      </c>
      <c r="AU72" s="146">
        <v>923.71400000000006</v>
      </c>
      <c r="AV72" s="146">
        <v>949.49300000000005</v>
      </c>
      <c r="AW72" s="146">
        <v>975.78499999999997</v>
      </c>
      <c r="AX72" s="146">
        <v>1002.573</v>
      </c>
      <c r="AY72" s="146">
        <v>1029.769</v>
      </c>
      <c r="AZ72" s="146">
        <v>1057.252</v>
      </c>
      <c r="BA72" s="146">
        <v>1084.951</v>
      </c>
      <c r="BB72" s="146">
        <v>1112.944</v>
      </c>
      <c r="BC72" s="146">
        <v>1141.3320000000001</v>
      </c>
      <c r="BD72" s="146">
        <v>1170.0609999999999</v>
      </c>
      <c r="BE72" s="146">
        <v>1199.058</v>
      </c>
      <c r="BF72" s="146">
        <v>1228.3589999999999</v>
      </c>
      <c r="BG72" s="146">
        <v>1258.008</v>
      </c>
      <c r="BH72" s="146">
        <v>1288.31</v>
      </c>
      <c r="BI72" s="146">
        <v>1319.9459999999999</v>
      </c>
      <c r="BJ72" s="146">
        <v>1353.788</v>
      </c>
      <c r="BK72" s="146">
        <v>1390.55</v>
      </c>
      <c r="BL72" s="146">
        <v>1430.144</v>
      </c>
      <c r="BM72" s="146">
        <v>1472.5650000000001</v>
      </c>
      <c r="BN72" s="146">
        <v>1518.538</v>
      </c>
      <c r="BO72" s="146">
        <v>1568.925</v>
      </c>
      <c r="BP72" s="146">
        <v>1624.146</v>
      </c>
      <c r="BQ72" s="146">
        <v>1684.6289999999999</v>
      </c>
      <c r="BR72" s="146">
        <v>1749.6769999999999</v>
      </c>
      <c r="BS72" s="146">
        <v>1817.07</v>
      </c>
      <c r="BT72" s="146">
        <v>1883.8009999999999</v>
      </c>
      <c r="BU72" s="146">
        <v>1947.69</v>
      </c>
      <c r="BV72" s="146">
        <v>2007.8820000000001</v>
      </c>
      <c r="BW72" s="146">
        <v>2064.8119999999999</v>
      </c>
      <c r="BX72" s="146">
        <v>2119.2750000000001</v>
      </c>
      <c r="BY72" s="146">
        <v>2172.578</v>
      </c>
      <c r="BZ72" s="146">
        <v>2225.7280000000001</v>
      </c>
    </row>
    <row r="73" spans="1:78" ht="11.65">
      <c r="A73" s="121">
        <v>56</v>
      </c>
      <c r="B73" s="122" t="s">
        <v>669</v>
      </c>
      <c r="C73" s="135" t="s">
        <v>459</v>
      </c>
      <c r="D73" s="141"/>
      <c r="E73" s="141">
        <v>678</v>
      </c>
      <c r="F73" s="122" t="s">
        <v>711</v>
      </c>
      <c r="G73" s="141">
        <v>911</v>
      </c>
      <c r="H73" s="146">
        <v>59.997999999999998</v>
      </c>
      <c r="I73" s="146">
        <v>59.219000000000001</v>
      </c>
      <c r="J73" s="146">
        <v>58.554000000000002</v>
      </c>
      <c r="K73" s="146">
        <v>58.183999999999997</v>
      </c>
      <c r="L73" s="146">
        <v>58.261000000000003</v>
      </c>
      <c r="M73" s="146">
        <v>58.807000000000002</v>
      </c>
      <c r="N73" s="146">
        <v>59.774000000000001</v>
      </c>
      <c r="O73" s="146">
        <v>61.027000000000001</v>
      </c>
      <c r="P73" s="146">
        <v>62.347000000000001</v>
      </c>
      <c r="Q73" s="146">
        <v>63.509</v>
      </c>
      <c r="R73" s="146">
        <v>64.293999999999997</v>
      </c>
      <c r="S73" s="146">
        <v>64.596999999999994</v>
      </c>
      <c r="T73" s="146">
        <v>64.477999999999994</v>
      </c>
      <c r="U73" s="146">
        <v>64.236999999999995</v>
      </c>
      <c r="V73" s="146">
        <v>64.278000000000006</v>
      </c>
      <c r="W73" s="146">
        <v>64.884</v>
      </c>
      <c r="X73" s="146">
        <v>66.171999999999997</v>
      </c>
      <c r="Y73" s="146">
        <v>68.039000000000001</v>
      </c>
      <c r="Z73" s="146">
        <v>70.257999999999996</v>
      </c>
      <c r="AA73" s="146">
        <v>72.501000000000005</v>
      </c>
      <c r="AB73" s="146">
        <v>74.569999999999993</v>
      </c>
      <c r="AC73" s="146">
        <v>76.343999999999994</v>
      </c>
      <c r="AD73" s="146">
        <v>77.930000000000007</v>
      </c>
      <c r="AE73" s="146">
        <v>79.462999999999994</v>
      </c>
      <c r="AF73" s="146">
        <v>81.147999999999996</v>
      </c>
      <c r="AG73" s="146">
        <v>83.134</v>
      </c>
      <c r="AH73" s="146">
        <v>85.474999999999994</v>
      </c>
      <c r="AI73" s="146">
        <v>88.102000000000004</v>
      </c>
      <c r="AJ73" s="146">
        <v>90.846000000000004</v>
      </c>
      <c r="AK73" s="146">
        <v>93.457999999999998</v>
      </c>
      <c r="AL73" s="146">
        <v>95.787999999999997</v>
      </c>
      <c r="AM73" s="146">
        <v>97.766999999999996</v>
      </c>
      <c r="AN73" s="146">
        <v>99.477999999999994</v>
      </c>
      <c r="AO73" s="146">
        <v>101.06399999999999</v>
      </c>
      <c r="AP73" s="146">
        <v>102.82599999999999</v>
      </c>
      <c r="AQ73" s="146">
        <v>104.926</v>
      </c>
      <c r="AR73" s="146">
        <v>107.429</v>
      </c>
      <c r="AS73" s="146">
        <v>110.259</v>
      </c>
      <c r="AT73" s="146">
        <v>113.288</v>
      </c>
      <c r="AU73" s="146">
        <v>116.313</v>
      </c>
      <c r="AV73" s="146">
        <v>119.211</v>
      </c>
      <c r="AW73" s="146">
        <v>121.949</v>
      </c>
      <c r="AX73" s="146">
        <v>124.574</v>
      </c>
      <c r="AY73" s="146">
        <v>127.066</v>
      </c>
      <c r="AZ73" s="146">
        <v>129.42599999999999</v>
      </c>
      <c r="BA73" s="146">
        <v>131.679</v>
      </c>
      <c r="BB73" s="146">
        <v>133.79900000000001</v>
      </c>
      <c r="BC73" s="146">
        <v>135.83099999999999</v>
      </c>
      <c r="BD73" s="146">
        <v>137.85499999999999</v>
      </c>
      <c r="BE73" s="146">
        <v>139.964</v>
      </c>
      <c r="BF73" s="146">
        <v>142.26400000000001</v>
      </c>
      <c r="BG73" s="146">
        <v>144.76</v>
      </c>
      <c r="BH73" s="146">
        <v>147.44999999999999</v>
      </c>
      <c r="BI73" s="146">
        <v>150.405</v>
      </c>
      <c r="BJ73" s="146">
        <v>153.73599999999999</v>
      </c>
      <c r="BK73" s="146">
        <v>157.47200000000001</v>
      </c>
      <c r="BL73" s="146">
        <v>161.67599999999999</v>
      </c>
      <c r="BM73" s="146">
        <v>166.297</v>
      </c>
      <c r="BN73" s="146">
        <v>171.12200000000001</v>
      </c>
      <c r="BO73" s="146">
        <v>175.87700000000001</v>
      </c>
      <c r="BP73" s="146">
        <v>180.37200000000001</v>
      </c>
      <c r="BQ73" s="146">
        <v>184.52099999999999</v>
      </c>
      <c r="BR73" s="146">
        <v>188.39400000000001</v>
      </c>
      <c r="BS73" s="146">
        <v>192.07599999999999</v>
      </c>
      <c r="BT73" s="146">
        <v>195.727</v>
      </c>
      <c r="BU73" s="146">
        <v>199.43899999999999</v>
      </c>
      <c r="BV73" s="146">
        <v>203.221</v>
      </c>
      <c r="BW73" s="146">
        <v>207.08600000000001</v>
      </c>
      <c r="BX73" s="146">
        <v>211.03200000000001</v>
      </c>
      <c r="BY73" s="146">
        <v>215.048</v>
      </c>
      <c r="BZ73" s="146">
        <v>219.161</v>
      </c>
    </row>
    <row r="74" spans="1:78" ht="11.65">
      <c r="A74" s="132">
        <v>57</v>
      </c>
      <c r="B74" s="133" t="s">
        <v>669</v>
      </c>
      <c r="C74" s="134" t="s">
        <v>720</v>
      </c>
      <c r="D74" s="144"/>
      <c r="E74" s="144">
        <v>913</v>
      </c>
      <c r="F74" s="133" t="s">
        <v>710</v>
      </c>
      <c r="G74" s="144">
        <v>947</v>
      </c>
      <c r="H74" s="149">
        <v>15533.036</v>
      </c>
      <c r="I74" s="149">
        <v>15866.066000000001</v>
      </c>
      <c r="J74" s="149">
        <v>16209.736999999999</v>
      </c>
      <c r="K74" s="149">
        <v>16564.214</v>
      </c>
      <c r="L74" s="149">
        <v>16929.925999999999</v>
      </c>
      <c r="M74" s="149">
        <v>17307.490000000002</v>
      </c>
      <c r="N74" s="149">
        <v>17697.834999999999</v>
      </c>
      <c r="O74" s="149">
        <v>18102.017</v>
      </c>
      <c r="P74" s="149">
        <v>18521.300999999999</v>
      </c>
      <c r="Q74" s="149">
        <v>18957.063999999998</v>
      </c>
      <c r="R74" s="149">
        <v>19410.548999999999</v>
      </c>
      <c r="S74" s="149">
        <v>19882.733</v>
      </c>
      <c r="T74" s="149">
        <v>20373.916000000001</v>
      </c>
      <c r="U74" s="149">
        <v>20883.822</v>
      </c>
      <c r="V74" s="149">
        <v>21411.847000000002</v>
      </c>
      <c r="W74" s="149">
        <v>21957.653999999999</v>
      </c>
      <c r="X74" s="149">
        <v>22520.7</v>
      </c>
      <c r="Y74" s="149">
        <v>23101.683000000001</v>
      </c>
      <c r="Z74" s="149">
        <v>23702.712</v>
      </c>
      <c r="AA74" s="149">
        <v>24326.61</v>
      </c>
      <c r="AB74" s="149">
        <v>24975.151999999998</v>
      </c>
      <c r="AC74" s="149">
        <v>25650.565999999999</v>
      </c>
      <c r="AD74" s="149">
        <v>26351.707999999999</v>
      </c>
      <c r="AE74" s="149">
        <v>27072.705999999998</v>
      </c>
      <c r="AF74" s="149">
        <v>27805.522000000001</v>
      </c>
      <c r="AG74" s="149">
        <v>28545.008999999998</v>
      </c>
      <c r="AH74" s="149">
        <v>29287.108</v>
      </c>
      <c r="AI74" s="149">
        <v>30035.182000000001</v>
      </c>
      <c r="AJ74" s="149">
        <v>30800.486000000001</v>
      </c>
      <c r="AK74" s="149">
        <v>31598.762999999999</v>
      </c>
      <c r="AL74" s="149">
        <v>32440.464</v>
      </c>
      <c r="AM74" s="149">
        <v>33330.627</v>
      </c>
      <c r="AN74" s="149">
        <v>34263.584000000003</v>
      </c>
      <c r="AO74" s="149">
        <v>35226.349000000002</v>
      </c>
      <c r="AP74" s="149">
        <v>36200.233999999997</v>
      </c>
      <c r="AQ74" s="149">
        <v>37171.819000000003</v>
      </c>
      <c r="AR74" s="149">
        <v>38132.112999999998</v>
      </c>
      <c r="AS74" s="149">
        <v>39084.455999999998</v>
      </c>
      <c r="AT74" s="149">
        <v>40042.29</v>
      </c>
      <c r="AU74" s="149">
        <v>41025.612999999998</v>
      </c>
      <c r="AV74" s="149">
        <v>42046.341999999997</v>
      </c>
      <c r="AW74" s="149">
        <v>43109.472999999998</v>
      </c>
      <c r="AX74" s="149">
        <v>44202.381999999998</v>
      </c>
      <c r="AY74" s="149">
        <v>45297.904999999999</v>
      </c>
      <c r="AZ74" s="149">
        <v>46358.892999999996</v>
      </c>
      <c r="BA74" s="149">
        <v>47358.233999999997</v>
      </c>
      <c r="BB74" s="149">
        <v>48288.909</v>
      </c>
      <c r="BC74" s="149">
        <v>49157.379000000001</v>
      </c>
      <c r="BD74" s="149">
        <v>49967.167000000001</v>
      </c>
      <c r="BE74" s="149">
        <v>50726.508999999998</v>
      </c>
      <c r="BF74" s="149">
        <v>51443.866000000002</v>
      </c>
      <c r="BG74" s="149">
        <v>52118.959000000003</v>
      </c>
      <c r="BH74" s="149">
        <v>52755.955000000002</v>
      </c>
      <c r="BI74" s="149">
        <v>53373.853999999999</v>
      </c>
      <c r="BJ74" s="149">
        <v>53997.120000000003</v>
      </c>
      <c r="BK74" s="149">
        <v>54644.678</v>
      </c>
      <c r="BL74" s="149">
        <v>55322.720999999998</v>
      </c>
      <c r="BM74" s="149">
        <v>56031.317000000003</v>
      </c>
      <c r="BN74" s="149">
        <v>56775.567999999999</v>
      </c>
      <c r="BO74" s="149">
        <v>57559.144</v>
      </c>
      <c r="BP74" s="149">
        <v>58383.366000000002</v>
      </c>
      <c r="BQ74" s="149">
        <v>59251.684999999998</v>
      </c>
      <c r="BR74" s="149">
        <v>60161.26</v>
      </c>
      <c r="BS74" s="149">
        <v>61098.553</v>
      </c>
      <c r="BT74" s="149">
        <v>62044.699000000001</v>
      </c>
      <c r="BU74" s="149">
        <v>62985.035000000003</v>
      </c>
      <c r="BV74" s="149">
        <v>63914.652999999998</v>
      </c>
      <c r="BW74" s="149">
        <v>64833.79</v>
      </c>
      <c r="BX74" s="149">
        <v>65739.487999999998</v>
      </c>
      <c r="BY74" s="149">
        <v>66629.894</v>
      </c>
      <c r="BZ74" s="149">
        <v>67503.646999999997</v>
      </c>
    </row>
    <row r="75" spans="1:78" ht="11.65">
      <c r="A75" s="121">
        <v>58</v>
      </c>
      <c r="B75" s="122" t="s">
        <v>669</v>
      </c>
      <c r="C75" s="135" t="s">
        <v>291</v>
      </c>
      <c r="D75" s="141"/>
      <c r="E75" s="141">
        <v>72</v>
      </c>
      <c r="F75" s="122" t="s">
        <v>711</v>
      </c>
      <c r="G75" s="141">
        <v>913</v>
      </c>
      <c r="H75" s="146">
        <v>412.541</v>
      </c>
      <c r="I75" s="146">
        <v>424.00200000000001</v>
      </c>
      <c r="J75" s="146">
        <v>435.03100000000001</v>
      </c>
      <c r="K75" s="146">
        <v>445.334</v>
      </c>
      <c r="L75" s="146">
        <v>454.78</v>
      </c>
      <c r="M75" s="146">
        <v>463.35300000000001</v>
      </c>
      <c r="N75" s="146">
        <v>471.23399999999998</v>
      </c>
      <c r="O75" s="146">
        <v>478.66399999999999</v>
      </c>
      <c r="P75" s="146">
        <v>486.08</v>
      </c>
      <c r="Q75" s="146">
        <v>493.96</v>
      </c>
      <c r="R75" s="146">
        <v>502.733</v>
      </c>
      <c r="S75" s="146">
        <v>512.68799999999999</v>
      </c>
      <c r="T75" s="146">
        <v>523.77700000000004</v>
      </c>
      <c r="U75" s="146">
        <v>535.69200000000001</v>
      </c>
      <c r="V75" s="146">
        <v>547.87</v>
      </c>
      <c r="W75" s="146">
        <v>559.99599999999998</v>
      </c>
      <c r="X75" s="146">
        <v>571.95699999999999</v>
      </c>
      <c r="Y75" s="146">
        <v>584.09799999999996</v>
      </c>
      <c r="Z75" s="146">
        <v>596.94600000000003</v>
      </c>
      <c r="AA75" s="146">
        <v>611.29700000000003</v>
      </c>
      <c r="AB75" s="146">
        <v>627.71400000000006</v>
      </c>
      <c r="AC75" s="146">
        <v>646.35</v>
      </c>
      <c r="AD75" s="146">
        <v>667.096</v>
      </c>
      <c r="AE75" s="146">
        <v>689.90599999999995</v>
      </c>
      <c r="AF75" s="146">
        <v>714.70100000000002</v>
      </c>
      <c r="AG75" s="146">
        <v>741.346</v>
      </c>
      <c r="AH75" s="146">
        <v>769.98199999999997</v>
      </c>
      <c r="AI75" s="146">
        <v>800.53200000000004</v>
      </c>
      <c r="AJ75" s="146">
        <v>832.46699999999998</v>
      </c>
      <c r="AK75" s="146">
        <v>865.07299999999998</v>
      </c>
      <c r="AL75" s="146">
        <v>897.86</v>
      </c>
      <c r="AM75" s="146">
        <v>930.41200000000003</v>
      </c>
      <c r="AN75" s="146">
        <v>962.85900000000004</v>
      </c>
      <c r="AO75" s="146">
        <v>996.12400000000002</v>
      </c>
      <c r="AP75" s="146">
        <v>1031.4390000000001</v>
      </c>
      <c r="AQ75" s="146">
        <v>1069.585</v>
      </c>
      <c r="AR75" s="146">
        <v>1110.9480000000001</v>
      </c>
      <c r="AS75" s="146">
        <v>1154.904</v>
      </c>
      <c r="AT75" s="146">
        <v>1200.0730000000001</v>
      </c>
      <c r="AU75" s="146">
        <v>1244.4839999999999</v>
      </c>
      <c r="AV75" s="146">
        <v>1286.7560000000001</v>
      </c>
      <c r="AW75" s="146">
        <v>1326.3209999999999</v>
      </c>
      <c r="AX75" s="146">
        <v>1363.5409999999999</v>
      </c>
      <c r="AY75" s="146">
        <v>1399.11</v>
      </c>
      <c r="AZ75" s="146">
        <v>1434.0609999999999</v>
      </c>
      <c r="BA75" s="146">
        <v>1469.173</v>
      </c>
      <c r="BB75" s="146">
        <v>1504.7239999999999</v>
      </c>
      <c r="BC75" s="146">
        <v>1540.424</v>
      </c>
      <c r="BD75" s="146">
        <v>1575.827</v>
      </c>
      <c r="BE75" s="146">
        <v>1610.26</v>
      </c>
      <c r="BF75" s="146">
        <v>1643.3330000000001</v>
      </c>
      <c r="BG75" s="146">
        <v>1674.674</v>
      </c>
      <c r="BH75" s="146">
        <v>1704.6369999999999</v>
      </c>
      <c r="BI75" s="146">
        <v>1734.3869999999999</v>
      </c>
      <c r="BJ75" s="146">
        <v>1765.5329999999999</v>
      </c>
      <c r="BK75" s="146">
        <v>1799.077</v>
      </c>
      <c r="BL75" s="146">
        <v>1835.9110000000001</v>
      </c>
      <c r="BM75" s="146">
        <v>1875.4580000000001</v>
      </c>
      <c r="BN75" s="146">
        <v>1915.636</v>
      </c>
      <c r="BO75" s="146">
        <v>1953.4949999999999</v>
      </c>
      <c r="BP75" s="146">
        <v>1987.106</v>
      </c>
      <c r="BQ75" s="146">
        <v>2015.4059999999999</v>
      </c>
      <c r="BR75" s="146">
        <v>2039.5509999999999</v>
      </c>
      <c r="BS75" s="146">
        <v>2062.5509999999999</v>
      </c>
      <c r="BT75" s="146">
        <v>2088.6190000000001</v>
      </c>
      <c r="BU75" s="146">
        <v>2120.7159999999999</v>
      </c>
      <c r="BV75" s="146">
        <v>2159.9250000000002</v>
      </c>
      <c r="BW75" s="146">
        <v>2205.076</v>
      </c>
      <c r="BX75" s="146">
        <v>2254.067</v>
      </c>
      <c r="BY75" s="146">
        <v>2303.703</v>
      </c>
      <c r="BZ75" s="146">
        <v>2351.625</v>
      </c>
    </row>
    <row r="76" spans="1:78" ht="11.65">
      <c r="A76" s="121">
        <v>59</v>
      </c>
      <c r="B76" s="122" t="s">
        <v>669</v>
      </c>
      <c r="C76" s="135" t="s">
        <v>721</v>
      </c>
      <c r="D76" s="141"/>
      <c r="E76" s="141">
        <v>748</v>
      </c>
      <c r="F76" s="122" t="s">
        <v>711</v>
      </c>
      <c r="G76" s="141">
        <v>913</v>
      </c>
      <c r="H76" s="146">
        <v>272.99700000000001</v>
      </c>
      <c r="I76" s="146">
        <v>279.35700000000003</v>
      </c>
      <c r="J76" s="146">
        <v>285.286</v>
      </c>
      <c r="K76" s="146">
        <v>291.08199999999999</v>
      </c>
      <c r="L76" s="146">
        <v>296.94299999999998</v>
      </c>
      <c r="M76" s="146">
        <v>303.02699999999999</v>
      </c>
      <c r="N76" s="146">
        <v>309.40499999999997</v>
      </c>
      <c r="O76" s="146">
        <v>316.03699999999998</v>
      </c>
      <c r="P76" s="146">
        <v>322.86</v>
      </c>
      <c r="Q76" s="146">
        <v>329.74400000000003</v>
      </c>
      <c r="R76" s="146">
        <v>336.57799999999997</v>
      </c>
      <c r="S76" s="146">
        <v>343.346</v>
      </c>
      <c r="T76" s="146">
        <v>350.15499999999997</v>
      </c>
      <c r="U76" s="146">
        <v>357.279</v>
      </c>
      <c r="V76" s="146">
        <v>365.12</v>
      </c>
      <c r="W76" s="146">
        <v>373.92500000000001</v>
      </c>
      <c r="X76" s="146">
        <v>383.82</v>
      </c>
      <c r="Y76" s="146">
        <v>394.76</v>
      </c>
      <c r="Z76" s="146">
        <v>406.50799999999998</v>
      </c>
      <c r="AA76" s="146">
        <v>418.73899999999998</v>
      </c>
      <c r="AB76" s="146">
        <v>431.25099999999998</v>
      </c>
      <c r="AC76" s="146">
        <v>443.97899999999998</v>
      </c>
      <c r="AD76" s="146">
        <v>457.03899999999999</v>
      </c>
      <c r="AE76" s="146">
        <v>470.56099999999998</v>
      </c>
      <c r="AF76" s="146">
        <v>484.74700000000001</v>
      </c>
      <c r="AG76" s="146">
        <v>499.75900000000001</v>
      </c>
      <c r="AH76" s="146">
        <v>515.60199999999998</v>
      </c>
      <c r="AI76" s="146">
        <v>532.25300000000004</v>
      </c>
      <c r="AJ76" s="146">
        <v>549.78700000000003</v>
      </c>
      <c r="AK76" s="146">
        <v>568.31600000000003</v>
      </c>
      <c r="AL76" s="146">
        <v>587.85199999999998</v>
      </c>
      <c r="AM76" s="146">
        <v>608.37400000000002</v>
      </c>
      <c r="AN76" s="146">
        <v>629.81200000000001</v>
      </c>
      <c r="AO76" s="146">
        <v>652.11199999999997</v>
      </c>
      <c r="AP76" s="146">
        <v>675.24</v>
      </c>
      <c r="AQ76" s="146">
        <v>699.077</v>
      </c>
      <c r="AR76" s="146">
        <v>723.59900000000005</v>
      </c>
      <c r="AS76" s="146">
        <v>748.63400000000001</v>
      </c>
      <c r="AT76" s="146">
        <v>773.774</v>
      </c>
      <c r="AU76" s="146">
        <v>798.49800000000005</v>
      </c>
      <c r="AV76" s="146">
        <v>822.423</v>
      </c>
      <c r="AW76" s="146">
        <v>845.26700000000005</v>
      </c>
      <c r="AX76" s="146">
        <v>866.995</v>
      </c>
      <c r="AY76" s="146">
        <v>887.70600000000002</v>
      </c>
      <c r="AZ76" s="146">
        <v>907.62199999999996</v>
      </c>
      <c r="BA76" s="146">
        <v>926.83600000000001</v>
      </c>
      <c r="BB76" s="146">
        <v>945.50599999999997</v>
      </c>
      <c r="BC76" s="146">
        <v>963.41600000000005</v>
      </c>
      <c r="BD76" s="146">
        <v>979.92200000000003</v>
      </c>
      <c r="BE76" s="146">
        <v>994.10500000000002</v>
      </c>
      <c r="BF76" s="146">
        <v>1005.432</v>
      </c>
      <c r="BG76" s="146">
        <v>1013.6079999999999</v>
      </c>
      <c r="BH76" s="146">
        <v>1019.054</v>
      </c>
      <c r="BI76" s="146">
        <v>1022.796</v>
      </c>
      <c r="BJ76" s="146">
        <v>1026.287</v>
      </c>
      <c r="BK76" s="146">
        <v>1030.575</v>
      </c>
      <c r="BL76" s="146">
        <v>1036.095</v>
      </c>
      <c r="BM76" s="146">
        <v>1042.6510000000001</v>
      </c>
      <c r="BN76" s="146">
        <v>1049.9480000000001</v>
      </c>
      <c r="BO76" s="146">
        <v>1057.462</v>
      </c>
      <c r="BP76" s="146">
        <v>1064.8409999999999</v>
      </c>
      <c r="BQ76" s="146">
        <v>1072.029</v>
      </c>
      <c r="BR76" s="146">
        <v>1079.2850000000001</v>
      </c>
      <c r="BS76" s="146">
        <v>1086.8430000000001</v>
      </c>
      <c r="BT76" s="146">
        <v>1095.0219999999999</v>
      </c>
      <c r="BU76" s="146">
        <v>1104.038</v>
      </c>
      <c r="BV76" s="146">
        <v>1113.9939999999999</v>
      </c>
      <c r="BW76" s="146">
        <v>1124.808</v>
      </c>
      <c r="BX76" s="146">
        <v>1136.2739999999999</v>
      </c>
      <c r="BY76" s="146">
        <v>1148.133</v>
      </c>
      <c r="BZ76" s="146">
        <v>1160.164</v>
      </c>
    </row>
    <row r="77" spans="1:78" ht="11.65">
      <c r="A77" s="121">
        <v>60</v>
      </c>
      <c r="B77" s="122" t="s">
        <v>669</v>
      </c>
      <c r="C77" s="135" t="s">
        <v>311</v>
      </c>
      <c r="D77" s="141"/>
      <c r="E77" s="141">
        <v>426</v>
      </c>
      <c r="F77" s="122" t="s">
        <v>711</v>
      </c>
      <c r="G77" s="141">
        <v>913</v>
      </c>
      <c r="H77" s="146">
        <v>704.68600000000004</v>
      </c>
      <c r="I77" s="146">
        <v>716.81</v>
      </c>
      <c r="J77" s="146">
        <v>729</v>
      </c>
      <c r="K77" s="146">
        <v>741.33799999999997</v>
      </c>
      <c r="L77" s="146">
        <v>753.899</v>
      </c>
      <c r="M77" s="146">
        <v>766.76300000000003</v>
      </c>
      <c r="N77" s="146">
        <v>779.97400000000005</v>
      </c>
      <c r="O77" s="146">
        <v>793.59400000000005</v>
      </c>
      <c r="P77" s="146">
        <v>807.66399999999999</v>
      </c>
      <c r="Q77" s="146">
        <v>822.21400000000006</v>
      </c>
      <c r="R77" s="146">
        <v>837.26400000000001</v>
      </c>
      <c r="S77" s="146">
        <v>852.89200000000005</v>
      </c>
      <c r="T77" s="146">
        <v>869.13199999999995</v>
      </c>
      <c r="U77" s="146">
        <v>886.06100000000004</v>
      </c>
      <c r="V77" s="146">
        <v>903.75699999999995</v>
      </c>
      <c r="W77" s="146">
        <v>922.30700000000002</v>
      </c>
      <c r="X77" s="146">
        <v>941.798</v>
      </c>
      <c r="Y77" s="146">
        <v>962.279</v>
      </c>
      <c r="Z77" s="146">
        <v>983.68299999999999</v>
      </c>
      <c r="AA77" s="146">
        <v>1005.9109999999999</v>
      </c>
      <c r="AB77" s="146">
        <v>1028.93</v>
      </c>
      <c r="AC77" s="146">
        <v>1052.6189999999999</v>
      </c>
      <c r="AD77" s="146">
        <v>1077.1020000000001</v>
      </c>
      <c r="AE77" s="146">
        <v>1102.885</v>
      </c>
      <c r="AF77" s="146">
        <v>1130.634</v>
      </c>
      <c r="AG77" s="146">
        <v>1160.7950000000001</v>
      </c>
      <c r="AH77" s="146">
        <v>1193.5170000000001</v>
      </c>
      <c r="AI77" s="146">
        <v>1228.527</v>
      </c>
      <c r="AJ77" s="146">
        <v>1265.211</v>
      </c>
      <c r="AK77" s="146">
        <v>1302.67</v>
      </c>
      <c r="AL77" s="146">
        <v>1340.258</v>
      </c>
      <c r="AM77" s="146">
        <v>1377.808</v>
      </c>
      <c r="AN77" s="146">
        <v>1415.3620000000001</v>
      </c>
      <c r="AO77" s="146">
        <v>1452.7270000000001</v>
      </c>
      <c r="AP77" s="146">
        <v>1489.6849999999999</v>
      </c>
      <c r="AQ77" s="146">
        <v>1526.1320000000001</v>
      </c>
      <c r="AR77" s="146">
        <v>1561.6869999999999</v>
      </c>
      <c r="AS77" s="146">
        <v>1596.395</v>
      </c>
      <c r="AT77" s="146">
        <v>1630.9929999999999</v>
      </c>
      <c r="AU77" s="146">
        <v>1666.5640000000001</v>
      </c>
      <c r="AV77" s="146">
        <v>1703.7570000000001</v>
      </c>
      <c r="AW77" s="146">
        <v>1742.5340000000001</v>
      </c>
      <c r="AX77" s="146">
        <v>1782.2840000000001</v>
      </c>
      <c r="AY77" s="146">
        <v>1822.2370000000001</v>
      </c>
      <c r="AZ77" s="146">
        <v>1861.3230000000001</v>
      </c>
      <c r="BA77" s="146">
        <v>1898.598</v>
      </c>
      <c r="BB77" s="146">
        <v>1934.2940000000001</v>
      </c>
      <c r="BC77" s="146">
        <v>1968.0540000000001</v>
      </c>
      <c r="BD77" s="146">
        <v>1997.5239999999999</v>
      </c>
      <c r="BE77" s="146">
        <v>2019.732</v>
      </c>
      <c r="BF77" s="146">
        <v>2032.8050000000001</v>
      </c>
      <c r="BG77" s="146">
        <v>2035.7380000000001</v>
      </c>
      <c r="BH77" s="146">
        <v>2029.8320000000001</v>
      </c>
      <c r="BI77" s="146">
        <v>2018.355</v>
      </c>
      <c r="BJ77" s="146">
        <v>2005.953</v>
      </c>
      <c r="BK77" s="146">
        <v>1996.115</v>
      </c>
      <c r="BL77" s="146">
        <v>1989.933</v>
      </c>
      <c r="BM77" s="146">
        <v>1986.9259999999999</v>
      </c>
      <c r="BN77" s="146">
        <v>1987.13</v>
      </c>
      <c r="BO77" s="146">
        <v>1990.135</v>
      </c>
      <c r="BP77" s="146">
        <v>1995.575</v>
      </c>
      <c r="BQ77" s="146">
        <v>2003.7929999999999</v>
      </c>
      <c r="BR77" s="146">
        <v>2014.9880000000001</v>
      </c>
      <c r="BS77" s="146">
        <v>2028.528</v>
      </c>
      <c r="BT77" s="146">
        <v>2043.4480000000001</v>
      </c>
      <c r="BU77" s="146">
        <v>2059.011</v>
      </c>
      <c r="BV77" s="146">
        <v>2075.0410000000002</v>
      </c>
      <c r="BW77" s="146">
        <v>2091.5320000000002</v>
      </c>
      <c r="BX77" s="146">
        <v>2108.3270000000002</v>
      </c>
      <c r="BY77" s="146">
        <v>2125.2669999999998</v>
      </c>
      <c r="BZ77" s="146">
        <v>2142.252</v>
      </c>
    </row>
    <row r="78" spans="1:78" ht="11.65">
      <c r="A78" s="121">
        <v>61</v>
      </c>
      <c r="B78" s="122" t="s">
        <v>669</v>
      </c>
      <c r="C78" s="135" t="s">
        <v>442</v>
      </c>
      <c r="D78" s="141"/>
      <c r="E78" s="141">
        <v>516</v>
      </c>
      <c r="F78" s="122" t="s">
        <v>711</v>
      </c>
      <c r="G78" s="141">
        <v>913</v>
      </c>
      <c r="H78" s="146">
        <v>514.37800000000004</v>
      </c>
      <c r="I78" s="146">
        <v>523.96299999999997</v>
      </c>
      <c r="J78" s="146">
        <v>534.16300000000001</v>
      </c>
      <c r="K78" s="146">
        <v>544.9</v>
      </c>
      <c r="L78" s="146">
        <v>556.14099999999996</v>
      </c>
      <c r="M78" s="146">
        <v>567.846</v>
      </c>
      <c r="N78" s="146">
        <v>580.024</v>
      </c>
      <c r="O78" s="146">
        <v>592.702</v>
      </c>
      <c r="P78" s="146">
        <v>605.90200000000004</v>
      </c>
      <c r="Q78" s="146">
        <v>619.69500000000005</v>
      </c>
      <c r="R78" s="146">
        <v>634.13800000000003</v>
      </c>
      <c r="S78" s="146">
        <v>649.274</v>
      </c>
      <c r="T78" s="146">
        <v>665.11900000000003</v>
      </c>
      <c r="U78" s="146">
        <v>681.63300000000004</v>
      </c>
      <c r="V78" s="146">
        <v>698.79700000000003</v>
      </c>
      <c r="W78" s="146">
        <v>716.58799999999997</v>
      </c>
      <c r="X78" s="146">
        <v>734.86599999999999</v>
      </c>
      <c r="Y78" s="146">
        <v>753.68299999999999</v>
      </c>
      <c r="Z78" s="146">
        <v>773.428</v>
      </c>
      <c r="AA78" s="146">
        <v>794.58799999999997</v>
      </c>
      <c r="AB78" s="146">
        <v>817.47400000000005</v>
      </c>
      <c r="AC78" s="146">
        <v>842.35299999999995</v>
      </c>
      <c r="AD78" s="146">
        <v>868.95399999999995</v>
      </c>
      <c r="AE78" s="146">
        <v>896.26400000000001</v>
      </c>
      <c r="AF78" s="146">
        <v>922.9</v>
      </c>
      <c r="AG78" s="146">
        <v>947.92499999999995</v>
      </c>
      <c r="AH78" s="146">
        <v>971.11699999999996</v>
      </c>
      <c r="AI78" s="146">
        <v>992.95500000000004</v>
      </c>
      <c r="AJ78" s="146">
        <v>1014.0549999999999</v>
      </c>
      <c r="AK78" s="146">
        <v>1035.3789999999999</v>
      </c>
      <c r="AL78" s="146">
        <v>1057.723</v>
      </c>
      <c r="AM78" s="146">
        <v>1080.9380000000001</v>
      </c>
      <c r="AN78" s="146">
        <v>1105.1030000000001</v>
      </c>
      <c r="AO78" s="146">
        <v>1131.624</v>
      </c>
      <c r="AP78" s="146">
        <v>1162.2819999999999</v>
      </c>
      <c r="AQ78" s="146">
        <v>1198.1489999999999</v>
      </c>
      <c r="AR78" s="146">
        <v>1239.923</v>
      </c>
      <c r="AS78" s="146">
        <v>1286.796</v>
      </c>
      <c r="AT78" s="146">
        <v>1336.5450000000001</v>
      </c>
      <c r="AU78" s="146">
        <v>1386.011</v>
      </c>
      <c r="AV78" s="146">
        <v>1432.8989999999999</v>
      </c>
      <c r="AW78" s="146">
        <v>1476.3989999999999</v>
      </c>
      <c r="AX78" s="146">
        <v>1516.951</v>
      </c>
      <c r="AY78" s="146">
        <v>1555.098</v>
      </c>
      <c r="AZ78" s="146">
        <v>1591.826</v>
      </c>
      <c r="BA78" s="146">
        <v>1627.866</v>
      </c>
      <c r="BB78" s="146">
        <v>1663.3779999999999</v>
      </c>
      <c r="BC78" s="146">
        <v>1698.029</v>
      </c>
      <c r="BD78" s="146">
        <v>1731.635</v>
      </c>
      <c r="BE78" s="146">
        <v>1763.8610000000001</v>
      </c>
      <c r="BF78" s="146">
        <v>1794.5830000000001</v>
      </c>
      <c r="BG78" s="146">
        <v>1823.6669999999999</v>
      </c>
      <c r="BH78" s="146">
        <v>1851.519</v>
      </c>
      <c r="BI78" s="146">
        <v>1879.1130000000001</v>
      </c>
      <c r="BJ78" s="146">
        <v>1907.7370000000001</v>
      </c>
      <c r="BK78" s="146">
        <v>1938.316</v>
      </c>
      <c r="BL78" s="146">
        <v>1971.318</v>
      </c>
      <c r="BM78" s="146">
        <v>2006.5160000000001</v>
      </c>
      <c r="BN78" s="146">
        <v>2043.3820000000001</v>
      </c>
      <c r="BO78" s="146">
        <v>2081.0390000000002</v>
      </c>
      <c r="BP78" s="146">
        <v>2118.877</v>
      </c>
      <c r="BQ78" s="146">
        <v>2156.6979999999999</v>
      </c>
      <c r="BR78" s="146">
        <v>2194.777</v>
      </c>
      <c r="BS78" s="146">
        <v>2233.5059999999999</v>
      </c>
      <c r="BT78" s="146">
        <v>2273.4259999999999</v>
      </c>
      <c r="BU78" s="146">
        <v>2314.9009999999998</v>
      </c>
      <c r="BV78" s="146">
        <v>2358.0439999999999</v>
      </c>
      <c r="BW78" s="146">
        <v>2402.623</v>
      </c>
      <c r="BX78" s="146">
        <v>2448.3000000000002</v>
      </c>
      <c r="BY78" s="146">
        <v>2494.5239999999999</v>
      </c>
      <c r="BZ78" s="146">
        <v>2540.9160000000002</v>
      </c>
    </row>
    <row r="79" spans="1:78" ht="11.65">
      <c r="A79" s="121">
        <v>62</v>
      </c>
      <c r="B79" s="122" t="s">
        <v>669</v>
      </c>
      <c r="C79" s="135" t="s">
        <v>130</v>
      </c>
      <c r="D79" s="141"/>
      <c r="E79" s="141">
        <v>710</v>
      </c>
      <c r="F79" s="122" t="s">
        <v>711</v>
      </c>
      <c r="G79" s="141">
        <v>913</v>
      </c>
      <c r="H79" s="146">
        <v>13628.433999999999</v>
      </c>
      <c r="I79" s="146">
        <v>13921.933999999999</v>
      </c>
      <c r="J79" s="146">
        <v>14226.257</v>
      </c>
      <c r="K79" s="146">
        <v>14541.56</v>
      </c>
      <c r="L79" s="146">
        <v>14868.163</v>
      </c>
      <c r="M79" s="146">
        <v>15206.501</v>
      </c>
      <c r="N79" s="146">
        <v>15557.198</v>
      </c>
      <c r="O79" s="146">
        <v>15921.02</v>
      </c>
      <c r="P79" s="146">
        <v>16298.795</v>
      </c>
      <c r="Q79" s="146">
        <v>16691.451000000001</v>
      </c>
      <c r="R79" s="146">
        <v>17099.835999999999</v>
      </c>
      <c r="S79" s="146">
        <v>17524.532999999999</v>
      </c>
      <c r="T79" s="146">
        <v>17965.733</v>
      </c>
      <c r="U79" s="146">
        <v>18423.156999999999</v>
      </c>
      <c r="V79" s="146">
        <v>18896.303</v>
      </c>
      <c r="W79" s="146">
        <v>19384.838</v>
      </c>
      <c r="X79" s="146">
        <v>19888.258999999998</v>
      </c>
      <c r="Y79" s="146">
        <v>20406.863000000001</v>
      </c>
      <c r="Z79" s="146">
        <v>20942.147000000001</v>
      </c>
      <c r="AA79" s="146">
        <v>21496.075000000001</v>
      </c>
      <c r="AB79" s="146">
        <v>22069.782999999999</v>
      </c>
      <c r="AC79" s="146">
        <v>22665.264999999999</v>
      </c>
      <c r="AD79" s="146">
        <v>23281.517</v>
      </c>
      <c r="AE79" s="146">
        <v>23913.09</v>
      </c>
      <c r="AF79" s="146">
        <v>24552.54</v>
      </c>
      <c r="AG79" s="146">
        <v>25195.184000000001</v>
      </c>
      <c r="AH79" s="146">
        <v>25836.89</v>
      </c>
      <c r="AI79" s="146">
        <v>26480.915000000001</v>
      </c>
      <c r="AJ79" s="146">
        <v>27138.966</v>
      </c>
      <c r="AK79" s="146">
        <v>27827.325000000001</v>
      </c>
      <c r="AL79" s="146">
        <v>28556.771000000001</v>
      </c>
      <c r="AM79" s="146">
        <v>29333.095000000001</v>
      </c>
      <c r="AN79" s="146">
        <v>30150.448</v>
      </c>
      <c r="AO79" s="146">
        <v>30993.761999999999</v>
      </c>
      <c r="AP79" s="146">
        <v>31841.588</v>
      </c>
      <c r="AQ79" s="146">
        <v>32678.876</v>
      </c>
      <c r="AR79" s="146">
        <v>33495.955999999998</v>
      </c>
      <c r="AS79" s="146">
        <v>34297.726999999999</v>
      </c>
      <c r="AT79" s="146">
        <v>35100.904999999999</v>
      </c>
      <c r="AU79" s="146">
        <v>35930.055999999997</v>
      </c>
      <c r="AV79" s="146">
        <v>36800.506999999998</v>
      </c>
      <c r="AW79" s="146">
        <v>37718.951999999997</v>
      </c>
      <c r="AX79" s="146">
        <v>38672.610999999997</v>
      </c>
      <c r="AY79" s="146">
        <v>39633.754000000001</v>
      </c>
      <c r="AZ79" s="146">
        <v>40564.061000000002</v>
      </c>
      <c r="BA79" s="146">
        <v>41435.760999999999</v>
      </c>
      <c r="BB79" s="146">
        <v>42241.006999999998</v>
      </c>
      <c r="BC79" s="146">
        <v>42987.455999999998</v>
      </c>
      <c r="BD79" s="146">
        <v>43682.258999999998</v>
      </c>
      <c r="BE79" s="146">
        <v>44338.550999999999</v>
      </c>
      <c r="BF79" s="146">
        <v>44967.713000000003</v>
      </c>
      <c r="BG79" s="146">
        <v>45571.271999999997</v>
      </c>
      <c r="BH79" s="146">
        <v>46150.913</v>
      </c>
      <c r="BI79" s="146">
        <v>46719.203000000001</v>
      </c>
      <c r="BJ79" s="146">
        <v>47291.61</v>
      </c>
      <c r="BK79" s="146">
        <v>47880.595000000001</v>
      </c>
      <c r="BL79" s="146">
        <v>48489.464</v>
      </c>
      <c r="BM79" s="146">
        <v>49119.766000000003</v>
      </c>
      <c r="BN79" s="146">
        <v>49779.472000000002</v>
      </c>
      <c r="BO79" s="146">
        <v>50477.012999999999</v>
      </c>
      <c r="BP79" s="146">
        <v>51216.966999999997</v>
      </c>
      <c r="BQ79" s="146">
        <v>52003.758999999998</v>
      </c>
      <c r="BR79" s="146">
        <v>52832.659</v>
      </c>
      <c r="BS79" s="146">
        <v>53687.125</v>
      </c>
      <c r="BT79" s="146">
        <v>54544.184000000001</v>
      </c>
      <c r="BU79" s="146">
        <v>55386.368999999999</v>
      </c>
      <c r="BV79" s="146">
        <v>56207.648999999998</v>
      </c>
      <c r="BW79" s="146">
        <v>57009.750999999997</v>
      </c>
      <c r="BX79" s="146">
        <v>57792.52</v>
      </c>
      <c r="BY79" s="146">
        <v>58558.267</v>
      </c>
      <c r="BZ79" s="146">
        <v>59308.69</v>
      </c>
    </row>
    <row r="80" spans="1:78" ht="11.65">
      <c r="A80" s="132">
        <v>63</v>
      </c>
      <c r="B80" s="133" t="s">
        <v>669</v>
      </c>
      <c r="C80" s="134" t="s">
        <v>128</v>
      </c>
      <c r="D80" s="144"/>
      <c r="E80" s="144">
        <v>914</v>
      </c>
      <c r="F80" s="133" t="s">
        <v>710</v>
      </c>
      <c r="G80" s="144">
        <v>947</v>
      </c>
      <c r="H80" s="149">
        <v>70875.173999999999</v>
      </c>
      <c r="I80" s="149">
        <v>71979.847999999998</v>
      </c>
      <c r="J80" s="149">
        <v>73162.505000000005</v>
      </c>
      <c r="K80" s="149">
        <v>74414.922000000006</v>
      </c>
      <c r="L80" s="149">
        <v>75731.349000000002</v>
      </c>
      <c r="M80" s="149">
        <v>77108.323000000004</v>
      </c>
      <c r="N80" s="149">
        <v>78545.046000000002</v>
      </c>
      <c r="O80" s="149">
        <v>80043.021999999997</v>
      </c>
      <c r="P80" s="149">
        <v>81605.922000000006</v>
      </c>
      <c r="Q80" s="149">
        <v>83238.957999999999</v>
      </c>
      <c r="R80" s="149">
        <v>84947.076000000001</v>
      </c>
      <c r="S80" s="149">
        <v>86733.428</v>
      </c>
      <c r="T80" s="149">
        <v>88597.688999999998</v>
      </c>
      <c r="U80" s="149">
        <v>90535.392999999996</v>
      </c>
      <c r="V80" s="149">
        <v>92539.735000000001</v>
      </c>
      <c r="W80" s="149">
        <v>94607.331000000006</v>
      </c>
      <c r="X80" s="149">
        <v>96738.694000000003</v>
      </c>
      <c r="Y80" s="149">
        <v>98940.445000000007</v>
      </c>
      <c r="Z80" s="149">
        <v>101222.70299999999</v>
      </c>
      <c r="AA80" s="149">
        <v>103598.81</v>
      </c>
      <c r="AB80" s="149">
        <v>106080.024</v>
      </c>
      <c r="AC80" s="149">
        <v>108668.39</v>
      </c>
      <c r="AD80" s="149">
        <v>111366.484</v>
      </c>
      <c r="AE80" s="149">
        <v>114186.192</v>
      </c>
      <c r="AF80" s="149">
        <v>117141.53200000001</v>
      </c>
      <c r="AG80" s="149">
        <v>120241.77899999999</v>
      </c>
      <c r="AH80" s="149">
        <v>123493.22</v>
      </c>
      <c r="AI80" s="149">
        <v>126891.743</v>
      </c>
      <c r="AJ80" s="149">
        <v>130422.401</v>
      </c>
      <c r="AK80" s="149">
        <v>134063.66399999999</v>
      </c>
      <c r="AL80" s="149">
        <v>137799.46100000001</v>
      </c>
      <c r="AM80" s="149">
        <v>141624.70699999999</v>
      </c>
      <c r="AN80" s="149">
        <v>145542.71400000001</v>
      </c>
      <c r="AO80" s="149">
        <v>149556.329</v>
      </c>
      <c r="AP80" s="149">
        <v>153671.19399999999</v>
      </c>
      <c r="AQ80" s="149">
        <v>157891.46400000001</v>
      </c>
      <c r="AR80" s="149">
        <v>162220.47</v>
      </c>
      <c r="AS80" s="149">
        <v>166656.462</v>
      </c>
      <c r="AT80" s="149">
        <v>171192.91</v>
      </c>
      <c r="AU80" s="149">
        <v>175820.53099999999</v>
      </c>
      <c r="AV80" s="149">
        <v>180535.022</v>
      </c>
      <c r="AW80" s="149">
        <v>185334.39499999999</v>
      </c>
      <c r="AX80" s="149">
        <v>190227.59</v>
      </c>
      <c r="AY80" s="149">
        <v>195234.75</v>
      </c>
      <c r="AZ80" s="149">
        <v>200382.693</v>
      </c>
      <c r="BA80" s="149">
        <v>205691.815</v>
      </c>
      <c r="BB80" s="149">
        <v>211175.755</v>
      </c>
      <c r="BC80" s="149">
        <v>216834.49100000001</v>
      </c>
      <c r="BD80" s="149">
        <v>222658.95800000001</v>
      </c>
      <c r="BE80" s="149">
        <v>228633.06899999999</v>
      </c>
      <c r="BF80" s="149">
        <v>234748.62</v>
      </c>
      <c r="BG80" s="149">
        <v>241003.26300000001</v>
      </c>
      <c r="BH80" s="149">
        <v>247412.245</v>
      </c>
      <c r="BI80" s="149">
        <v>254005.67600000001</v>
      </c>
      <c r="BJ80" s="149">
        <v>260823.416</v>
      </c>
      <c r="BK80" s="149">
        <v>267894.67200000002</v>
      </c>
      <c r="BL80" s="149">
        <v>275232.08</v>
      </c>
      <c r="BM80" s="149">
        <v>282830.14799999999</v>
      </c>
      <c r="BN80" s="149">
        <v>290676.98800000001</v>
      </c>
      <c r="BO80" s="149">
        <v>298752.071</v>
      </c>
      <c r="BP80" s="149">
        <v>307040.40999999997</v>
      </c>
      <c r="BQ80" s="149">
        <v>315538.37099999998</v>
      </c>
      <c r="BR80" s="149">
        <v>324250.94199999998</v>
      </c>
      <c r="BS80" s="149">
        <v>333181.56199999998</v>
      </c>
      <c r="BT80" s="149">
        <v>342336.09100000001</v>
      </c>
      <c r="BU80" s="149">
        <v>351717.64399999997</v>
      </c>
      <c r="BV80" s="149">
        <v>361327.30800000002</v>
      </c>
      <c r="BW80" s="149">
        <v>371159.56300000002</v>
      </c>
      <c r="BX80" s="149">
        <v>381202.45299999998</v>
      </c>
      <c r="BY80" s="149">
        <v>391440.147</v>
      </c>
      <c r="BZ80" s="149">
        <v>401861.255</v>
      </c>
    </row>
    <row r="81" spans="1:78" ht="11.65">
      <c r="A81" s="121">
        <v>64</v>
      </c>
      <c r="B81" s="122" t="s">
        <v>669</v>
      </c>
      <c r="C81" s="135" t="s">
        <v>371</v>
      </c>
      <c r="D81" s="141"/>
      <c r="E81" s="141">
        <v>204</v>
      </c>
      <c r="F81" s="122" t="s">
        <v>711</v>
      </c>
      <c r="G81" s="141">
        <v>914</v>
      </c>
      <c r="H81" s="146">
        <v>2255.2220000000002</v>
      </c>
      <c r="I81" s="146">
        <v>2258.4749999999999</v>
      </c>
      <c r="J81" s="146">
        <v>2264.8620000000001</v>
      </c>
      <c r="K81" s="146">
        <v>2274.4839999999999</v>
      </c>
      <c r="L81" s="146">
        <v>2287.3760000000002</v>
      </c>
      <c r="M81" s="146">
        <v>2303.5920000000001</v>
      </c>
      <c r="N81" s="146">
        <v>2323.0520000000001</v>
      </c>
      <c r="O81" s="146">
        <v>2345.712</v>
      </c>
      <c r="P81" s="146">
        <v>2371.4549999999999</v>
      </c>
      <c r="Q81" s="146">
        <v>2400.1289999999999</v>
      </c>
      <c r="R81" s="146">
        <v>2431.6170000000002</v>
      </c>
      <c r="S81" s="146">
        <v>2465.8649999999998</v>
      </c>
      <c r="T81" s="146">
        <v>2502.8969999999999</v>
      </c>
      <c r="U81" s="146">
        <v>2542.864</v>
      </c>
      <c r="V81" s="146">
        <v>2585.9609999999998</v>
      </c>
      <c r="W81" s="146">
        <v>2632.3609999999999</v>
      </c>
      <c r="X81" s="146">
        <v>2682.1590000000001</v>
      </c>
      <c r="Y81" s="146">
        <v>2735.308</v>
      </c>
      <c r="Z81" s="146">
        <v>2791.5880000000002</v>
      </c>
      <c r="AA81" s="146">
        <v>2850.6570000000002</v>
      </c>
      <c r="AB81" s="146">
        <v>2912.3380000000002</v>
      </c>
      <c r="AC81" s="146">
        <v>2976.5749999999998</v>
      </c>
      <c r="AD81" s="146">
        <v>3043.5630000000001</v>
      </c>
      <c r="AE81" s="146">
        <v>3113.681</v>
      </c>
      <c r="AF81" s="146">
        <v>3187.413</v>
      </c>
      <c r="AG81" s="146">
        <v>3265.1669999999999</v>
      </c>
      <c r="AH81" s="146">
        <v>3347.1689999999999</v>
      </c>
      <c r="AI81" s="146">
        <v>3433.4450000000002</v>
      </c>
      <c r="AJ81" s="146">
        <v>3523.933</v>
      </c>
      <c r="AK81" s="146">
        <v>3618.5189999999998</v>
      </c>
      <c r="AL81" s="146">
        <v>3717.1610000000001</v>
      </c>
      <c r="AM81" s="146">
        <v>3820.1260000000002</v>
      </c>
      <c r="AN81" s="146">
        <v>3927.7170000000001</v>
      </c>
      <c r="AO81" s="146">
        <v>4039.94</v>
      </c>
      <c r="AP81" s="146">
        <v>4156.8190000000004</v>
      </c>
      <c r="AQ81" s="146">
        <v>4278.5020000000004</v>
      </c>
      <c r="AR81" s="146">
        <v>4404.5039999999999</v>
      </c>
      <c r="AS81" s="146">
        <v>4535.2619999999997</v>
      </c>
      <c r="AT81" s="146">
        <v>4672.8440000000001</v>
      </c>
      <c r="AU81" s="146">
        <v>4820.0200000000004</v>
      </c>
      <c r="AV81" s="146">
        <v>4978.4889999999996</v>
      </c>
      <c r="AW81" s="146">
        <v>5149.4960000000001</v>
      </c>
      <c r="AX81" s="146">
        <v>5331.8050000000003</v>
      </c>
      <c r="AY81" s="146">
        <v>5521.7610000000004</v>
      </c>
      <c r="AZ81" s="146">
        <v>5714.2150000000001</v>
      </c>
      <c r="BA81" s="146">
        <v>5905.5519999999997</v>
      </c>
      <c r="BB81" s="146">
        <v>6094.2719999999999</v>
      </c>
      <c r="BC81" s="146">
        <v>6281.6440000000002</v>
      </c>
      <c r="BD81" s="146">
        <v>6470.2749999999996</v>
      </c>
      <c r="BE81" s="146">
        <v>6664.1019999999999</v>
      </c>
      <c r="BF81" s="146">
        <v>6865.9459999999999</v>
      </c>
      <c r="BG81" s="146">
        <v>7076.7280000000001</v>
      </c>
      <c r="BH81" s="146">
        <v>7295.4</v>
      </c>
      <c r="BI81" s="146">
        <v>7520.5559999999996</v>
      </c>
      <c r="BJ81" s="146">
        <v>7750.0029999999997</v>
      </c>
      <c r="BK81" s="146">
        <v>7982.223</v>
      </c>
      <c r="BL81" s="146">
        <v>8216.893</v>
      </c>
      <c r="BM81" s="146">
        <v>8454.7900000000009</v>
      </c>
      <c r="BN81" s="146">
        <v>8696.9150000000009</v>
      </c>
      <c r="BO81" s="146">
        <v>8944.7129999999997</v>
      </c>
      <c r="BP81" s="146">
        <v>9199.2540000000008</v>
      </c>
      <c r="BQ81" s="146">
        <v>9460.8289999999997</v>
      </c>
      <c r="BR81" s="146">
        <v>9729.2540000000008</v>
      </c>
      <c r="BS81" s="146">
        <v>10004.593999999999</v>
      </c>
      <c r="BT81" s="146">
        <v>10286.839</v>
      </c>
      <c r="BU81" s="146">
        <v>10575.962</v>
      </c>
      <c r="BV81" s="146">
        <v>10872.072</v>
      </c>
      <c r="BW81" s="146">
        <v>11175.191999999999</v>
      </c>
      <c r="BX81" s="146">
        <v>11485.035</v>
      </c>
      <c r="BY81" s="146">
        <v>11801.151</v>
      </c>
      <c r="BZ81" s="146">
        <v>12123.198</v>
      </c>
    </row>
    <row r="82" spans="1:78" ht="11.65">
      <c r="A82" s="121">
        <v>65</v>
      </c>
      <c r="B82" s="122" t="s">
        <v>669</v>
      </c>
      <c r="C82" s="135" t="s">
        <v>292</v>
      </c>
      <c r="D82" s="141"/>
      <c r="E82" s="141">
        <v>854</v>
      </c>
      <c r="F82" s="122" t="s">
        <v>711</v>
      </c>
      <c r="G82" s="141">
        <v>914</v>
      </c>
      <c r="H82" s="146">
        <v>4284.4549999999999</v>
      </c>
      <c r="I82" s="146">
        <v>4324.4930000000004</v>
      </c>
      <c r="J82" s="146">
        <v>4367.1369999999997</v>
      </c>
      <c r="K82" s="146">
        <v>4413.2020000000002</v>
      </c>
      <c r="L82" s="146">
        <v>4463.165</v>
      </c>
      <c r="M82" s="146">
        <v>4517.1549999999997</v>
      </c>
      <c r="N82" s="146">
        <v>4574.9449999999997</v>
      </c>
      <c r="O82" s="146">
        <v>4635.951</v>
      </c>
      <c r="P82" s="146">
        <v>4699.3450000000003</v>
      </c>
      <c r="Q82" s="146">
        <v>4764.085</v>
      </c>
      <c r="R82" s="146">
        <v>4829.2889999999998</v>
      </c>
      <c r="S82" s="146">
        <v>4894.58</v>
      </c>
      <c r="T82" s="146">
        <v>4960.3280000000004</v>
      </c>
      <c r="U82" s="146">
        <v>5027.8109999999997</v>
      </c>
      <c r="V82" s="146">
        <v>5098.8909999999996</v>
      </c>
      <c r="W82" s="146">
        <v>5174.8739999999998</v>
      </c>
      <c r="X82" s="146">
        <v>5256.36</v>
      </c>
      <c r="Y82" s="146">
        <v>5343.0249999999996</v>
      </c>
      <c r="Z82" s="146">
        <v>5434.0460000000003</v>
      </c>
      <c r="AA82" s="146">
        <v>5528.1719999999996</v>
      </c>
      <c r="AB82" s="146">
        <v>5624.5919999999996</v>
      </c>
      <c r="AC82" s="146">
        <v>5723.3779999999997</v>
      </c>
      <c r="AD82" s="146">
        <v>5825.174</v>
      </c>
      <c r="AE82" s="146">
        <v>5930.4930000000004</v>
      </c>
      <c r="AF82" s="146">
        <v>6040.0450000000001</v>
      </c>
      <c r="AG82" s="146">
        <v>6154.5540000000001</v>
      </c>
      <c r="AH82" s="146">
        <v>6274.0320000000002</v>
      </c>
      <c r="AI82" s="146">
        <v>6398.933</v>
      </c>
      <c r="AJ82" s="146">
        <v>6530.82</v>
      </c>
      <c r="AK82" s="146">
        <v>6671.6559999999999</v>
      </c>
      <c r="AL82" s="146">
        <v>6822.8370000000004</v>
      </c>
      <c r="AM82" s="146">
        <v>6985.1660000000002</v>
      </c>
      <c r="AN82" s="146">
        <v>7158.259</v>
      </c>
      <c r="AO82" s="146">
        <v>7340.91</v>
      </c>
      <c r="AP82" s="146">
        <v>7531.2389999999996</v>
      </c>
      <c r="AQ82" s="146">
        <v>7727.9080000000004</v>
      </c>
      <c r="AR82" s="146">
        <v>7930.6890000000003</v>
      </c>
      <c r="AS82" s="146">
        <v>8140.08</v>
      </c>
      <c r="AT82" s="146">
        <v>8356.3130000000001</v>
      </c>
      <c r="AU82" s="146">
        <v>8579.8179999999993</v>
      </c>
      <c r="AV82" s="146">
        <v>8811.0329999999994</v>
      </c>
      <c r="AW82" s="146">
        <v>9050.0859999999993</v>
      </c>
      <c r="AX82" s="146">
        <v>9297.11</v>
      </c>
      <c r="AY82" s="146">
        <v>9552.473</v>
      </c>
      <c r="AZ82" s="146">
        <v>9816.5840000000007</v>
      </c>
      <c r="BA82" s="146">
        <v>10089.879999999999</v>
      </c>
      <c r="BB82" s="146">
        <v>10372.734</v>
      </c>
      <c r="BC82" s="146">
        <v>10665.552</v>
      </c>
      <c r="BD82" s="146">
        <v>10968.722</v>
      </c>
      <c r="BE82" s="146">
        <v>11282.696</v>
      </c>
      <c r="BF82" s="146">
        <v>11607.950999999999</v>
      </c>
      <c r="BG82" s="146">
        <v>11944.589</v>
      </c>
      <c r="BH82" s="146">
        <v>12293.097</v>
      </c>
      <c r="BI82" s="146">
        <v>12654.624</v>
      </c>
      <c r="BJ82" s="146">
        <v>13030.575999999999</v>
      </c>
      <c r="BK82" s="146">
        <v>13421.934999999999</v>
      </c>
      <c r="BL82" s="146">
        <v>13829.173000000001</v>
      </c>
      <c r="BM82" s="146">
        <v>14252.029</v>
      </c>
      <c r="BN82" s="146">
        <v>14689.725</v>
      </c>
      <c r="BO82" s="146">
        <v>15141.098</v>
      </c>
      <c r="BP82" s="146">
        <v>15605.210999999999</v>
      </c>
      <c r="BQ82" s="146">
        <v>16081.915000000001</v>
      </c>
      <c r="BR82" s="146">
        <v>16571.252</v>
      </c>
      <c r="BS82" s="146">
        <v>17072.791000000001</v>
      </c>
      <c r="BT82" s="146">
        <v>17586.028999999999</v>
      </c>
      <c r="BU82" s="146">
        <v>18110.616000000002</v>
      </c>
      <c r="BV82" s="146">
        <v>18646.349999999999</v>
      </c>
      <c r="BW82" s="146">
        <v>19193.236000000001</v>
      </c>
      <c r="BX82" s="146">
        <v>19751.466</v>
      </c>
      <c r="BY82" s="146">
        <v>20321.383000000002</v>
      </c>
      <c r="BZ82" s="146">
        <v>20903.277999999998</v>
      </c>
    </row>
    <row r="83" spans="1:78" ht="11.65">
      <c r="A83" s="121">
        <v>66</v>
      </c>
      <c r="B83" s="122" t="s">
        <v>669</v>
      </c>
      <c r="C83" s="135" t="s">
        <v>387</v>
      </c>
      <c r="D83" s="141"/>
      <c r="E83" s="141">
        <v>132</v>
      </c>
      <c r="F83" s="122" t="s">
        <v>711</v>
      </c>
      <c r="G83" s="141">
        <v>914</v>
      </c>
      <c r="H83" s="146">
        <v>178.06399999999999</v>
      </c>
      <c r="I83" s="146">
        <v>186.083</v>
      </c>
      <c r="J83" s="146">
        <v>191.447</v>
      </c>
      <c r="K83" s="146">
        <v>194.72200000000001</v>
      </c>
      <c r="L83" s="146">
        <v>196.46199999999999</v>
      </c>
      <c r="M83" s="146">
        <v>197.19300000000001</v>
      </c>
      <c r="N83" s="146">
        <v>197.417</v>
      </c>
      <c r="O83" s="146">
        <v>197.59299999999999</v>
      </c>
      <c r="P83" s="146">
        <v>198.12899999999999</v>
      </c>
      <c r="Q83" s="146">
        <v>199.434</v>
      </c>
      <c r="R83" s="146">
        <v>201.77</v>
      </c>
      <c r="S83" s="146">
        <v>205.321</v>
      </c>
      <c r="T83" s="146">
        <v>210.14099999999999</v>
      </c>
      <c r="U83" s="146">
        <v>216.08699999999999</v>
      </c>
      <c r="V83" s="146">
        <v>222.94900000000001</v>
      </c>
      <c r="W83" s="146">
        <v>230.42099999999999</v>
      </c>
      <c r="X83" s="146">
        <v>238.655</v>
      </c>
      <c r="Y83" s="146">
        <v>247.52199999999999</v>
      </c>
      <c r="Z83" s="146">
        <v>256.16899999999998</v>
      </c>
      <c r="AA83" s="146">
        <v>263.46100000000001</v>
      </c>
      <c r="AB83" s="146">
        <v>268.63299999999998</v>
      </c>
      <c r="AC83" s="146">
        <v>271.315</v>
      </c>
      <c r="AD83" s="146">
        <v>271.84100000000001</v>
      </c>
      <c r="AE83" s="146">
        <v>271.06799999999998</v>
      </c>
      <c r="AF83" s="146">
        <v>270.22800000000001</v>
      </c>
      <c r="AG83" s="146">
        <v>270.24</v>
      </c>
      <c r="AH83" s="146">
        <v>271.34500000000003</v>
      </c>
      <c r="AI83" s="146">
        <v>273.33499999999998</v>
      </c>
      <c r="AJ83" s="146">
        <v>276.18200000000002</v>
      </c>
      <c r="AK83" s="146">
        <v>279.72899999999998</v>
      </c>
      <c r="AL83" s="146">
        <v>283.84800000000001</v>
      </c>
      <c r="AM83" s="146">
        <v>288.678</v>
      </c>
      <c r="AN83" s="146">
        <v>294.24400000000003</v>
      </c>
      <c r="AO83" s="146">
        <v>300.226</v>
      </c>
      <c r="AP83" s="146">
        <v>306.14</v>
      </c>
      <c r="AQ83" s="146">
        <v>311.66800000000001</v>
      </c>
      <c r="AR83" s="146">
        <v>316.613</v>
      </c>
      <c r="AS83" s="146">
        <v>321.137</v>
      </c>
      <c r="AT83" s="146">
        <v>325.74400000000003</v>
      </c>
      <c r="AU83" s="146">
        <v>331.18</v>
      </c>
      <c r="AV83" s="146">
        <v>337.95299999999997</v>
      </c>
      <c r="AW83" s="146">
        <v>346.22899999999998</v>
      </c>
      <c r="AX83" s="146">
        <v>355.76299999999998</v>
      </c>
      <c r="AY83" s="146">
        <v>366.05700000000002</v>
      </c>
      <c r="AZ83" s="146">
        <v>376.40899999999999</v>
      </c>
      <c r="BA83" s="146">
        <v>386.28800000000001</v>
      </c>
      <c r="BB83" s="146">
        <v>395.53300000000002</v>
      </c>
      <c r="BC83" s="146">
        <v>404.24799999999999</v>
      </c>
      <c r="BD83" s="146">
        <v>412.51299999999998</v>
      </c>
      <c r="BE83" s="146">
        <v>420.45600000000002</v>
      </c>
      <c r="BF83" s="146">
        <v>428.178</v>
      </c>
      <c r="BG83" s="146">
        <v>435.70100000000002</v>
      </c>
      <c r="BH83" s="146">
        <v>442.95499999999998</v>
      </c>
      <c r="BI83" s="146">
        <v>449.92500000000001</v>
      </c>
      <c r="BJ83" s="146">
        <v>456.61900000000003</v>
      </c>
      <c r="BK83" s="146">
        <v>463.03399999999999</v>
      </c>
      <c r="BL83" s="146">
        <v>469.17099999999999</v>
      </c>
      <c r="BM83" s="146">
        <v>475.06700000000001</v>
      </c>
      <c r="BN83" s="146">
        <v>480.846</v>
      </c>
      <c r="BO83" s="146">
        <v>486.66699999999997</v>
      </c>
      <c r="BP83" s="146">
        <v>492.64400000000001</v>
      </c>
      <c r="BQ83" s="146">
        <v>498.858</v>
      </c>
      <c r="BR83" s="146">
        <v>505.24099999999999</v>
      </c>
      <c r="BS83" s="146">
        <v>511.74</v>
      </c>
      <c r="BT83" s="146">
        <v>518.27599999999995</v>
      </c>
      <c r="BU83" s="146">
        <v>524.74</v>
      </c>
      <c r="BV83" s="146">
        <v>531.14</v>
      </c>
      <c r="BW83" s="146">
        <v>537.49900000000002</v>
      </c>
      <c r="BX83" s="146">
        <v>543.76400000000001</v>
      </c>
      <c r="BY83" s="146">
        <v>549.93600000000004</v>
      </c>
      <c r="BZ83" s="146">
        <v>555.98800000000006</v>
      </c>
    </row>
    <row r="84" spans="1:78" ht="11.65">
      <c r="A84" s="121">
        <v>67</v>
      </c>
      <c r="B84" s="122" t="s">
        <v>669</v>
      </c>
      <c r="C84" s="135" t="s">
        <v>300</v>
      </c>
      <c r="D84" s="141"/>
      <c r="E84" s="141">
        <v>384</v>
      </c>
      <c r="F84" s="122" t="s">
        <v>711</v>
      </c>
      <c r="G84" s="141">
        <v>914</v>
      </c>
      <c r="H84" s="146">
        <v>2630.1309999999999</v>
      </c>
      <c r="I84" s="146">
        <v>2690.625</v>
      </c>
      <c r="J84" s="146">
        <v>2761.0839999999998</v>
      </c>
      <c r="K84" s="146">
        <v>2838.1889999999999</v>
      </c>
      <c r="L84" s="146">
        <v>2919.7130000000002</v>
      </c>
      <c r="M84" s="146">
        <v>3004.4209999999998</v>
      </c>
      <c r="N84" s="146">
        <v>3092.2</v>
      </c>
      <c r="O84" s="146">
        <v>3183.962</v>
      </c>
      <c r="P84" s="146">
        <v>3281.5129999999999</v>
      </c>
      <c r="Q84" s="146">
        <v>3387.29</v>
      </c>
      <c r="R84" s="146">
        <v>3503.5590000000002</v>
      </c>
      <c r="S84" s="146">
        <v>3631.547</v>
      </c>
      <c r="T84" s="146">
        <v>3770.7559999999999</v>
      </c>
      <c r="U84" s="146">
        <v>3918.63</v>
      </c>
      <c r="V84" s="146">
        <v>4071.4110000000001</v>
      </c>
      <c r="W84" s="146">
        <v>4226.8429999999998</v>
      </c>
      <c r="X84" s="146">
        <v>4383.723</v>
      </c>
      <c r="Y84" s="146">
        <v>4544.1679999999997</v>
      </c>
      <c r="Z84" s="146">
        <v>4713.134</v>
      </c>
      <c r="AA84" s="146">
        <v>4897.47</v>
      </c>
      <c r="AB84" s="146">
        <v>5102.07</v>
      </c>
      <c r="AC84" s="146">
        <v>5328.7349999999997</v>
      </c>
      <c r="AD84" s="146">
        <v>5576.0259999999998</v>
      </c>
      <c r="AE84" s="146">
        <v>5841.5129999999999</v>
      </c>
      <c r="AF84" s="146">
        <v>6121.2950000000001</v>
      </c>
      <c r="AG84" s="146">
        <v>6412.4089999999997</v>
      </c>
      <c r="AH84" s="146">
        <v>6713.9489999999996</v>
      </c>
      <c r="AI84" s="146">
        <v>7026.4970000000003</v>
      </c>
      <c r="AJ84" s="146">
        <v>7350.2690000000002</v>
      </c>
      <c r="AK84" s="146">
        <v>7685.9269999999997</v>
      </c>
      <c r="AL84" s="146">
        <v>8033.652</v>
      </c>
      <c r="AM84" s="146">
        <v>8393.6890000000003</v>
      </c>
      <c r="AN84" s="146">
        <v>8764.991</v>
      </c>
      <c r="AO84" s="146">
        <v>9144.94</v>
      </c>
      <c r="AP84" s="146">
        <v>9530.1029999999992</v>
      </c>
      <c r="AQ84" s="146">
        <v>9918.2039999999997</v>
      </c>
      <c r="AR84" s="146">
        <v>10307.268</v>
      </c>
      <c r="AS84" s="146">
        <v>10698.188</v>
      </c>
      <c r="AT84" s="146">
        <v>11094.74</v>
      </c>
      <c r="AU84" s="146">
        <v>11502.453</v>
      </c>
      <c r="AV84" s="146">
        <v>11924.873</v>
      </c>
      <c r="AW84" s="146">
        <v>12362.404</v>
      </c>
      <c r="AX84" s="146">
        <v>12812.428</v>
      </c>
      <c r="AY84" s="146">
        <v>13271.638000000001</v>
      </c>
      <c r="AZ84" s="146">
        <v>13735.438</v>
      </c>
      <c r="BA84" s="146">
        <v>14199.759</v>
      </c>
      <c r="BB84" s="146">
        <v>14665.125</v>
      </c>
      <c r="BC84" s="146">
        <v>15130.674000000001</v>
      </c>
      <c r="BD84" s="146">
        <v>15589.406999999999</v>
      </c>
      <c r="BE84" s="146">
        <v>16032.573</v>
      </c>
      <c r="BF84" s="146">
        <v>16454.66</v>
      </c>
      <c r="BG84" s="146">
        <v>16853.026999999998</v>
      </c>
      <c r="BH84" s="146">
        <v>17231.539000000001</v>
      </c>
      <c r="BI84" s="146">
        <v>17599.613000000001</v>
      </c>
      <c r="BJ84" s="146">
        <v>17970.492999999999</v>
      </c>
      <c r="BK84" s="146">
        <v>18354.512999999999</v>
      </c>
      <c r="BL84" s="146">
        <v>18754.914000000001</v>
      </c>
      <c r="BM84" s="146">
        <v>19171.25</v>
      </c>
      <c r="BN84" s="146">
        <v>19605.567999999999</v>
      </c>
      <c r="BO84" s="146">
        <v>20059.147000000001</v>
      </c>
      <c r="BP84" s="146">
        <v>20532.944</v>
      </c>
      <c r="BQ84" s="146">
        <v>21028.651999999998</v>
      </c>
      <c r="BR84" s="146">
        <v>21547.187999999998</v>
      </c>
      <c r="BS84" s="146">
        <v>22087.506000000001</v>
      </c>
      <c r="BT84" s="146">
        <v>22647.671999999999</v>
      </c>
      <c r="BU84" s="146">
        <v>23226.148000000001</v>
      </c>
      <c r="BV84" s="146">
        <v>23822.725999999999</v>
      </c>
      <c r="BW84" s="146">
        <v>24437.474999999999</v>
      </c>
      <c r="BX84" s="146">
        <v>25069.225999999999</v>
      </c>
      <c r="BY84" s="146">
        <v>25716.554</v>
      </c>
      <c r="BZ84" s="146">
        <v>26378.275000000001</v>
      </c>
    </row>
    <row r="85" spans="1:78" ht="11.65">
      <c r="A85" s="121">
        <v>68</v>
      </c>
      <c r="B85" s="122" t="s">
        <v>669</v>
      </c>
      <c r="C85" s="135" t="s">
        <v>405</v>
      </c>
      <c r="D85" s="141"/>
      <c r="E85" s="141">
        <v>270</v>
      </c>
      <c r="F85" s="122" t="s">
        <v>711</v>
      </c>
      <c r="G85" s="141">
        <v>914</v>
      </c>
      <c r="H85" s="146">
        <v>304.89499999999998</v>
      </c>
      <c r="I85" s="146">
        <v>309.08300000000003</v>
      </c>
      <c r="J85" s="146">
        <v>313.52499999999998</v>
      </c>
      <c r="K85" s="146">
        <v>318.38200000000001</v>
      </c>
      <c r="L85" s="146">
        <v>323.755</v>
      </c>
      <c r="M85" s="146">
        <v>329.66199999999998</v>
      </c>
      <c r="N85" s="146">
        <v>336.11700000000002</v>
      </c>
      <c r="O85" s="146">
        <v>343.01299999999998</v>
      </c>
      <c r="P85" s="146">
        <v>350.22800000000001</v>
      </c>
      <c r="Q85" s="146">
        <v>357.63</v>
      </c>
      <c r="R85" s="146">
        <v>365.04899999999998</v>
      </c>
      <c r="S85" s="146">
        <v>372.43599999999998</v>
      </c>
      <c r="T85" s="146">
        <v>379.88600000000002</v>
      </c>
      <c r="U85" s="146">
        <v>387.63499999999999</v>
      </c>
      <c r="V85" s="146">
        <v>396.012</v>
      </c>
      <c r="W85" s="146">
        <v>405.25799999999998</v>
      </c>
      <c r="X85" s="146">
        <v>415.47800000000001</v>
      </c>
      <c r="Y85" s="146">
        <v>426.62200000000001</v>
      </c>
      <c r="Z85" s="146">
        <v>438.59</v>
      </c>
      <c r="AA85" s="146">
        <v>451.22800000000001</v>
      </c>
      <c r="AB85" s="146">
        <v>464.404</v>
      </c>
      <c r="AC85" s="146">
        <v>478.10599999999999</v>
      </c>
      <c r="AD85" s="146">
        <v>492.42399999999998</v>
      </c>
      <c r="AE85" s="146">
        <v>507.428</v>
      </c>
      <c r="AF85" s="146">
        <v>523.25</v>
      </c>
      <c r="AG85" s="146">
        <v>539.98500000000001</v>
      </c>
      <c r="AH85" s="146">
        <v>557.80999999999995</v>
      </c>
      <c r="AI85" s="146">
        <v>576.755</v>
      </c>
      <c r="AJ85" s="146">
        <v>596.54</v>
      </c>
      <c r="AK85" s="146">
        <v>616.77</v>
      </c>
      <c r="AL85" s="146">
        <v>637.25199999999995</v>
      </c>
      <c r="AM85" s="146">
        <v>657.58100000000002</v>
      </c>
      <c r="AN85" s="146">
        <v>678.11099999999999</v>
      </c>
      <c r="AO85" s="146">
        <v>700.19799999999998</v>
      </c>
      <c r="AP85" s="146">
        <v>725.68799999999999</v>
      </c>
      <c r="AQ85" s="146">
        <v>755.79100000000005</v>
      </c>
      <c r="AR85" s="146">
        <v>791.14099999999996</v>
      </c>
      <c r="AS85" s="146">
        <v>831.01099999999997</v>
      </c>
      <c r="AT85" s="146">
        <v>873.44</v>
      </c>
      <c r="AU85" s="146">
        <v>915.63099999999997</v>
      </c>
      <c r="AV85" s="146">
        <v>955.59500000000003</v>
      </c>
      <c r="AW85" s="146">
        <v>992.67100000000005</v>
      </c>
      <c r="AX85" s="146">
        <v>1027.4760000000001</v>
      </c>
      <c r="AY85" s="146">
        <v>1060.8610000000001</v>
      </c>
      <c r="AZ85" s="146">
        <v>1094.2190000000001</v>
      </c>
      <c r="BA85" s="146">
        <v>1128.577</v>
      </c>
      <c r="BB85" s="146">
        <v>1164.0909999999999</v>
      </c>
      <c r="BC85" s="146">
        <v>1200.5219999999999</v>
      </c>
      <c r="BD85" s="146">
        <v>1238.124</v>
      </c>
      <c r="BE85" s="146">
        <v>1277.1179999999999</v>
      </c>
      <c r="BF85" s="146">
        <v>1317.7080000000001</v>
      </c>
      <c r="BG85" s="146">
        <v>1360.07</v>
      </c>
      <c r="BH85" s="146">
        <v>1404.2629999999999</v>
      </c>
      <c r="BI85" s="146">
        <v>1449.925</v>
      </c>
      <c r="BJ85" s="146">
        <v>1496.5239999999999</v>
      </c>
      <c r="BK85" s="146">
        <v>1543.7449999999999</v>
      </c>
      <c r="BL85" s="146">
        <v>1591.444</v>
      </c>
      <c r="BM85" s="146">
        <v>1639.846</v>
      </c>
      <c r="BN85" s="146">
        <v>1689.288</v>
      </c>
      <c r="BO85" s="146">
        <v>1740.277</v>
      </c>
      <c r="BP85" s="146">
        <v>1793.1990000000001</v>
      </c>
      <c r="BQ85" s="146">
        <v>1848.1420000000001</v>
      </c>
      <c r="BR85" s="146">
        <v>1905.02</v>
      </c>
      <c r="BS85" s="146">
        <v>1963.7080000000001</v>
      </c>
      <c r="BT85" s="146">
        <v>2024.037</v>
      </c>
      <c r="BU85" s="146">
        <v>2085.86</v>
      </c>
      <c r="BV85" s="146">
        <v>2149.134</v>
      </c>
      <c r="BW85" s="146">
        <v>2213.9</v>
      </c>
      <c r="BX85" s="146">
        <v>2280.0920000000001</v>
      </c>
      <c r="BY85" s="146">
        <v>2347.6959999999999</v>
      </c>
      <c r="BZ85" s="146">
        <v>2416.6640000000002</v>
      </c>
    </row>
    <row r="86" spans="1:78" ht="11.65">
      <c r="A86" s="121">
        <v>69</v>
      </c>
      <c r="B86" s="122" t="s">
        <v>669</v>
      </c>
      <c r="C86" s="135" t="s">
        <v>307</v>
      </c>
      <c r="D86" s="141"/>
      <c r="E86" s="141">
        <v>288</v>
      </c>
      <c r="F86" s="122" t="s">
        <v>711</v>
      </c>
      <c r="G86" s="141">
        <v>914</v>
      </c>
      <c r="H86" s="146">
        <v>5036.1509999999998</v>
      </c>
      <c r="I86" s="146">
        <v>5140.3190000000004</v>
      </c>
      <c r="J86" s="146">
        <v>5268.6480000000001</v>
      </c>
      <c r="K86" s="146">
        <v>5413.3710000000001</v>
      </c>
      <c r="L86" s="146">
        <v>5568.6540000000005</v>
      </c>
      <c r="M86" s="146">
        <v>5730.5919999999996</v>
      </c>
      <c r="N86" s="146">
        <v>5897.3450000000003</v>
      </c>
      <c r="O86" s="146">
        <v>6068.9970000000003</v>
      </c>
      <c r="P86" s="146">
        <v>6247.3040000000001</v>
      </c>
      <c r="Q86" s="146">
        <v>6435.16</v>
      </c>
      <c r="R86" s="146">
        <v>6635.2290000000003</v>
      </c>
      <c r="S86" s="146">
        <v>6848.2910000000002</v>
      </c>
      <c r="T86" s="146">
        <v>7071.9660000000003</v>
      </c>
      <c r="U86" s="146">
        <v>7300.1239999999998</v>
      </c>
      <c r="V86" s="146">
        <v>7524.47</v>
      </c>
      <c r="W86" s="146">
        <v>7739.4629999999997</v>
      </c>
      <c r="X86" s="146">
        <v>7941.4179999999997</v>
      </c>
      <c r="Y86" s="146">
        <v>8132.8029999999999</v>
      </c>
      <c r="Z86" s="146">
        <v>8321.7729999999992</v>
      </c>
      <c r="AA86" s="146">
        <v>8520.018</v>
      </c>
      <c r="AB86" s="146">
        <v>8735.4930000000004</v>
      </c>
      <c r="AC86" s="146">
        <v>8973.2469999999994</v>
      </c>
      <c r="AD86" s="146">
        <v>9229.64</v>
      </c>
      <c r="AE86" s="146">
        <v>9493.5519999999997</v>
      </c>
      <c r="AF86" s="146">
        <v>9749.098</v>
      </c>
      <c r="AG86" s="146">
        <v>9985.9459999999999</v>
      </c>
      <c r="AH86" s="146">
        <v>10199.164000000001</v>
      </c>
      <c r="AI86" s="146">
        <v>10395.453</v>
      </c>
      <c r="AJ86" s="146">
        <v>10590.264999999999</v>
      </c>
      <c r="AK86" s="146">
        <v>10805.317999999999</v>
      </c>
      <c r="AL86" s="146">
        <v>11056.111999999999</v>
      </c>
      <c r="AM86" s="146">
        <v>11348.287</v>
      </c>
      <c r="AN86" s="146">
        <v>11676.828</v>
      </c>
      <c r="AO86" s="146">
        <v>12033.558999999999</v>
      </c>
      <c r="AP86" s="146">
        <v>12405.659</v>
      </c>
      <c r="AQ86" s="146">
        <v>12783.617</v>
      </c>
      <c r="AR86" s="146">
        <v>13164.839</v>
      </c>
      <c r="AS86" s="146">
        <v>13552.021000000001</v>
      </c>
      <c r="AT86" s="146">
        <v>13947.047</v>
      </c>
      <c r="AU86" s="146">
        <v>14353.409</v>
      </c>
      <c r="AV86" s="146">
        <v>14773.273999999999</v>
      </c>
      <c r="AW86" s="146">
        <v>15207.36</v>
      </c>
      <c r="AX86" s="146">
        <v>15653.344999999999</v>
      </c>
      <c r="AY86" s="146">
        <v>16106.755999999999</v>
      </c>
      <c r="AZ86" s="146">
        <v>16561.677</v>
      </c>
      <c r="BA86" s="146">
        <v>17014.058000000001</v>
      </c>
      <c r="BB86" s="146">
        <v>17462.504000000001</v>
      </c>
      <c r="BC86" s="146">
        <v>17908.976999999999</v>
      </c>
      <c r="BD86" s="146">
        <v>18357.159</v>
      </c>
      <c r="BE86" s="146">
        <v>18812.368999999999</v>
      </c>
      <c r="BF86" s="146">
        <v>19278.849999999999</v>
      </c>
      <c r="BG86" s="146">
        <v>19756.929</v>
      </c>
      <c r="BH86" s="146">
        <v>20246.376</v>
      </c>
      <c r="BI86" s="146">
        <v>20750.308000000001</v>
      </c>
      <c r="BJ86" s="146">
        <v>21272.328000000001</v>
      </c>
      <c r="BK86" s="146">
        <v>21814.648000000001</v>
      </c>
      <c r="BL86" s="146">
        <v>22379.057000000001</v>
      </c>
      <c r="BM86" s="146">
        <v>22963.946</v>
      </c>
      <c r="BN86" s="146">
        <v>23563.831999999999</v>
      </c>
      <c r="BO86" s="146">
        <v>24170.942999999999</v>
      </c>
      <c r="BP86" s="146">
        <v>24779.614000000001</v>
      </c>
      <c r="BQ86" s="146">
        <v>25387.713</v>
      </c>
      <c r="BR86" s="146">
        <v>25996.454000000002</v>
      </c>
      <c r="BS86" s="146">
        <v>26607.641</v>
      </c>
      <c r="BT86" s="146">
        <v>27224.48</v>
      </c>
      <c r="BU86" s="146">
        <v>27849.203000000001</v>
      </c>
      <c r="BV86" s="146">
        <v>28481.947</v>
      </c>
      <c r="BW86" s="146">
        <v>29121.464</v>
      </c>
      <c r="BX86" s="146">
        <v>29767.108</v>
      </c>
      <c r="BY86" s="146">
        <v>30417.858</v>
      </c>
      <c r="BZ86" s="146">
        <v>31072.945</v>
      </c>
    </row>
    <row r="87" spans="1:78" ht="11.65">
      <c r="A87" s="121">
        <v>70</v>
      </c>
      <c r="B87" s="122" t="s">
        <v>669</v>
      </c>
      <c r="C87" s="135" t="s">
        <v>404</v>
      </c>
      <c r="D87" s="141"/>
      <c r="E87" s="141">
        <v>324</v>
      </c>
      <c r="F87" s="122" t="s">
        <v>711</v>
      </c>
      <c r="G87" s="141">
        <v>914</v>
      </c>
      <c r="H87" s="146">
        <v>3012.9380000000001</v>
      </c>
      <c r="I87" s="146">
        <v>3054</v>
      </c>
      <c r="J87" s="146">
        <v>3095.6129999999998</v>
      </c>
      <c r="K87" s="146">
        <v>3138.4520000000002</v>
      </c>
      <c r="L87" s="146">
        <v>3183.009</v>
      </c>
      <c r="M87" s="146">
        <v>3229.643</v>
      </c>
      <c r="N87" s="146">
        <v>3278.4949999999999</v>
      </c>
      <c r="O87" s="146">
        <v>3329.5619999999999</v>
      </c>
      <c r="P87" s="146">
        <v>3382.7139999999999</v>
      </c>
      <c r="Q87" s="146">
        <v>3437.6669999999999</v>
      </c>
      <c r="R87" s="146">
        <v>3494.1640000000002</v>
      </c>
      <c r="S87" s="146">
        <v>3552.0680000000002</v>
      </c>
      <c r="T87" s="146">
        <v>3611.4279999999999</v>
      </c>
      <c r="U87" s="146">
        <v>3672.56</v>
      </c>
      <c r="V87" s="146">
        <v>3735.9119999999998</v>
      </c>
      <c r="W87" s="146">
        <v>3801.7109999999998</v>
      </c>
      <c r="X87" s="146">
        <v>3870.2040000000002</v>
      </c>
      <c r="Y87" s="146">
        <v>3941.0459999999998</v>
      </c>
      <c r="Z87" s="146">
        <v>4013.05</v>
      </c>
      <c r="AA87" s="146">
        <v>4084.6010000000001</v>
      </c>
      <c r="AB87" s="146">
        <v>4154.6059999999998</v>
      </c>
      <c r="AC87" s="146">
        <v>4223.0559999999996</v>
      </c>
      <c r="AD87" s="146">
        <v>4290.5439999999999</v>
      </c>
      <c r="AE87" s="146">
        <v>4357.357</v>
      </c>
      <c r="AF87" s="146">
        <v>4424.03</v>
      </c>
      <c r="AG87" s="146">
        <v>4491.2479999999996</v>
      </c>
      <c r="AH87" s="146">
        <v>4559.2389999999996</v>
      </c>
      <c r="AI87" s="146">
        <v>4628.8810000000003</v>
      </c>
      <c r="AJ87" s="146">
        <v>4702.3710000000001</v>
      </c>
      <c r="AK87" s="146">
        <v>4782.491</v>
      </c>
      <c r="AL87" s="146">
        <v>4871.4459999999999</v>
      </c>
      <c r="AM87" s="146">
        <v>4969.5950000000003</v>
      </c>
      <c r="AN87" s="146">
        <v>5077.0730000000003</v>
      </c>
      <c r="AO87" s="146">
        <v>5195.4430000000002</v>
      </c>
      <c r="AP87" s="146">
        <v>5326.3689999999997</v>
      </c>
      <c r="AQ87" s="146">
        <v>5470.7160000000003</v>
      </c>
      <c r="AR87" s="146">
        <v>5629.42</v>
      </c>
      <c r="AS87" s="146">
        <v>5801.3230000000003</v>
      </c>
      <c r="AT87" s="146">
        <v>5982.4840000000004</v>
      </c>
      <c r="AU87" s="146">
        <v>6167.48</v>
      </c>
      <c r="AV87" s="146">
        <v>6352.2820000000002</v>
      </c>
      <c r="AW87" s="146">
        <v>6534.9359999999997</v>
      </c>
      <c r="AX87" s="146">
        <v>6716.0320000000002</v>
      </c>
      <c r="AY87" s="146">
        <v>6897.1710000000003</v>
      </c>
      <c r="AZ87" s="146">
        <v>7081.1189999999997</v>
      </c>
      <c r="BA87" s="146">
        <v>7269.6310000000003</v>
      </c>
      <c r="BB87" s="146">
        <v>7463.7820000000002</v>
      </c>
      <c r="BC87" s="146">
        <v>7662.0709999999999</v>
      </c>
      <c r="BD87" s="146">
        <v>7860.7719999999999</v>
      </c>
      <c r="BE87" s="146">
        <v>8054.7449999999999</v>
      </c>
      <c r="BF87" s="146">
        <v>8240.7350000000006</v>
      </c>
      <c r="BG87" s="146">
        <v>8417.0820000000003</v>
      </c>
      <c r="BH87" s="146">
        <v>8586.0769999999993</v>
      </c>
      <c r="BI87" s="146">
        <v>8753.0969999999998</v>
      </c>
      <c r="BJ87" s="146">
        <v>8925.7289999999994</v>
      </c>
      <c r="BK87" s="146">
        <v>9109.5849999999991</v>
      </c>
      <c r="BL87" s="146">
        <v>9307.4210000000003</v>
      </c>
      <c r="BM87" s="146">
        <v>9518.1589999999997</v>
      </c>
      <c r="BN87" s="146">
        <v>9738.7960000000003</v>
      </c>
      <c r="BO87" s="146">
        <v>9964.4699999999993</v>
      </c>
      <c r="BP87" s="146">
        <v>10192.168</v>
      </c>
      <c r="BQ87" s="146">
        <v>10420.459000000001</v>
      </c>
      <c r="BR87" s="146">
        <v>10652.031999999999</v>
      </c>
      <c r="BS87" s="146">
        <v>10892.821</v>
      </c>
      <c r="BT87" s="146">
        <v>11150.97</v>
      </c>
      <c r="BU87" s="146">
        <v>11432.096</v>
      </c>
      <c r="BV87" s="146">
        <v>11738.433999999999</v>
      </c>
      <c r="BW87" s="146">
        <v>12067.516</v>
      </c>
      <c r="BX87" s="146">
        <v>12414.291999999999</v>
      </c>
      <c r="BY87" s="146">
        <v>12771.245999999999</v>
      </c>
      <c r="BZ87" s="146">
        <v>13132.791999999999</v>
      </c>
    </row>
    <row r="88" spans="1:78" ht="11.65">
      <c r="A88" s="121">
        <v>71</v>
      </c>
      <c r="B88" s="122" t="s">
        <v>669</v>
      </c>
      <c r="C88" s="135" t="s">
        <v>406</v>
      </c>
      <c r="D88" s="141"/>
      <c r="E88" s="141">
        <v>624</v>
      </c>
      <c r="F88" s="122" t="s">
        <v>711</v>
      </c>
      <c r="G88" s="141">
        <v>914</v>
      </c>
      <c r="H88" s="146">
        <v>535.43799999999999</v>
      </c>
      <c r="I88" s="146">
        <v>544.41200000000003</v>
      </c>
      <c r="J88" s="146">
        <v>552.56899999999996</v>
      </c>
      <c r="K88" s="146">
        <v>560.36199999999997</v>
      </c>
      <c r="L88" s="146">
        <v>568.16300000000001</v>
      </c>
      <c r="M88" s="146">
        <v>576.13099999999997</v>
      </c>
      <c r="N88" s="146">
        <v>584.33500000000004</v>
      </c>
      <c r="O88" s="146">
        <v>592.66899999999998</v>
      </c>
      <c r="P88" s="146">
        <v>600.92499999999995</v>
      </c>
      <c r="Q88" s="146">
        <v>608.83500000000004</v>
      </c>
      <c r="R88" s="146">
        <v>616.14</v>
      </c>
      <c r="S88" s="146">
        <v>622.75400000000002</v>
      </c>
      <c r="T88" s="146">
        <v>628.87699999999995</v>
      </c>
      <c r="U88" s="146">
        <v>635.00800000000004</v>
      </c>
      <c r="V88" s="146">
        <v>641.82100000000003</v>
      </c>
      <c r="W88" s="146">
        <v>649.79499999999996</v>
      </c>
      <c r="X88" s="146">
        <v>658.99800000000005</v>
      </c>
      <c r="Y88" s="146">
        <v>669.24300000000005</v>
      </c>
      <c r="Z88" s="146">
        <v>680.43100000000004</v>
      </c>
      <c r="AA88" s="146">
        <v>692.40700000000004</v>
      </c>
      <c r="AB88" s="146">
        <v>704.93700000000001</v>
      </c>
      <c r="AC88" s="146">
        <v>718.35900000000004</v>
      </c>
      <c r="AD88" s="146">
        <v>732.51599999999996</v>
      </c>
      <c r="AE88" s="146">
        <v>746.178</v>
      </c>
      <c r="AF88" s="146">
        <v>757.66800000000001</v>
      </c>
      <c r="AG88" s="146">
        <v>765.98500000000001</v>
      </c>
      <c r="AH88" s="146">
        <v>770.41499999999996</v>
      </c>
      <c r="AI88" s="146">
        <v>771.73199999999997</v>
      </c>
      <c r="AJ88" s="146">
        <v>772.13699999999994</v>
      </c>
      <c r="AK88" s="146">
        <v>774.726</v>
      </c>
      <c r="AL88" s="146">
        <v>781.678</v>
      </c>
      <c r="AM88" s="146">
        <v>793.80399999999997</v>
      </c>
      <c r="AN88" s="146">
        <v>810.40200000000004</v>
      </c>
      <c r="AO88" s="146">
        <v>830.21199999999999</v>
      </c>
      <c r="AP88" s="146">
        <v>851.27599999999995</v>
      </c>
      <c r="AQ88" s="146">
        <v>872.16300000000001</v>
      </c>
      <c r="AR88" s="146">
        <v>892.53</v>
      </c>
      <c r="AS88" s="146">
        <v>912.755</v>
      </c>
      <c r="AT88" s="146">
        <v>933.04600000000005</v>
      </c>
      <c r="AU88" s="146">
        <v>953.78200000000004</v>
      </c>
      <c r="AV88" s="146">
        <v>975.26499999999999</v>
      </c>
      <c r="AW88" s="146">
        <v>997.52200000000005</v>
      </c>
      <c r="AX88" s="146">
        <v>1020.353</v>
      </c>
      <c r="AY88" s="146">
        <v>1043.421</v>
      </c>
      <c r="AZ88" s="146">
        <v>1066.345</v>
      </c>
      <c r="BA88" s="146">
        <v>1088.8499999999999</v>
      </c>
      <c r="BB88" s="146">
        <v>1110.835</v>
      </c>
      <c r="BC88" s="146">
        <v>1132.5050000000001</v>
      </c>
      <c r="BD88" s="146">
        <v>1154.3720000000001</v>
      </c>
      <c r="BE88" s="146">
        <v>1177.133</v>
      </c>
      <c r="BF88" s="146">
        <v>1201.3050000000001</v>
      </c>
      <c r="BG88" s="146">
        <v>1227.105</v>
      </c>
      <c r="BH88" s="146">
        <v>1254.454</v>
      </c>
      <c r="BI88" s="146">
        <v>1283.297</v>
      </c>
      <c r="BJ88" s="146">
        <v>1313.492</v>
      </c>
      <c r="BK88" s="146">
        <v>1344.931</v>
      </c>
      <c r="BL88" s="146">
        <v>1377.5820000000001</v>
      </c>
      <c r="BM88" s="146">
        <v>1411.5450000000001</v>
      </c>
      <c r="BN88" s="146">
        <v>1446.9359999999999</v>
      </c>
      <c r="BO88" s="146">
        <v>1483.92</v>
      </c>
      <c r="BP88" s="146">
        <v>1522.6030000000001</v>
      </c>
      <c r="BQ88" s="146">
        <v>1562.9960000000001</v>
      </c>
      <c r="BR88" s="146">
        <v>1604.981</v>
      </c>
      <c r="BS88" s="146">
        <v>1648.259</v>
      </c>
      <c r="BT88" s="146">
        <v>1692.433</v>
      </c>
      <c r="BU88" s="146">
        <v>1737.2070000000001</v>
      </c>
      <c r="BV88" s="146">
        <v>1782.434</v>
      </c>
      <c r="BW88" s="146">
        <v>1828.146</v>
      </c>
      <c r="BX88" s="146">
        <v>1874.3040000000001</v>
      </c>
      <c r="BY88" s="146">
        <v>1920.9169999999999</v>
      </c>
      <c r="BZ88" s="146">
        <v>1967.998</v>
      </c>
    </row>
    <row r="89" spans="1:78" ht="11.65">
      <c r="A89" s="121">
        <v>72</v>
      </c>
      <c r="B89" s="122" t="s">
        <v>669</v>
      </c>
      <c r="C89" s="135" t="s">
        <v>312</v>
      </c>
      <c r="D89" s="141"/>
      <c r="E89" s="141">
        <v>430</v>
      </c>
      <c r="F89" s="122" t="s">
        <v>711</v>
      </c>
      <c r="G89" s="141">
        <v>914</v>
      </c>
      <c r="H89" s="146">
        <v>930.02200000000005</v>
      </c>
      <c r="I89" s="146">
        <v>943.65899999999999</v>
      </c>
      <c r="J89" s="146">
        <v>958.7</v>
      </c>
      <c r="K89" s="146">
        <v>975.05600000000004</v>
      </c>
      <c r="L89" s="146">
        <v>992.64599999999996</v>
      </c>
      <c r="M89" s="146">
        <v>1011.367</v>
      </c>
      <c r="N89" s="146">
        <v>1031.135</v>
      </c>
      <c r="O89" s="146">
        <v>1051.8340000000001</v>
      </c>
      <c r="P89" s="146">
        <v>1073.3800000000001</v>
      </c>
      <c r="Q89" s="146">
        <v>1095.67</v>
      </c>
      <c r="R89" s="146">
        <v>1118.655</v>
      </c>
      <c r="S89" s="146">
        <v>1142.3040000000001</v>
      </c>
      <c r="T89" s="146">
        <v>1166.6510000000001</v>
      </c>
      <c r="U89" s="146">
        <v>1191.796</v>
      </c>
      <c r="V89" s="146">
        <v>1217.905</v>
      </c>
      <c r="W89" s="146">
        <v>1245.104</v>
      </c>
      <c r="X89" s="146">
        <v>1273.4580000000001</v>
      </c>
      <c r="Y89" s="146">
        <v>1303.0319999999999</v>
      </c>
      <c r="Z89" s="146">
        <v>1333.98</v>
      </c>
      <c r="AA89" s="146">
        <v>1366.5</v>
      </c>
      <c r="AB89" s="146">
        <v>1400.73</v>
      </c>
      <c r="AC89" s="146">
        <v>1436.74</v>
      </c>
      <c r="AD89" s="146">
        <v>1474.567</v>
      </c>
      <c r="AE89" s="146">
        <v>1514.364</v>
      </c>
      <c r="AF89" s="146">
        <v>1556.288</v>
      </c>
      <c r="AG89" s="146">
        <v>1600.454</v>
      </c>
      <c r="AH89" s="146">
        <v>1645.8330000000001</v>
      </c>
      <c r="AI89" s="146">
        <v>1692.155</v>
      </c>
      <c r="AJ89" s="146">
        <v>1740.9190000000001</v>
      </c>
      <c r="AK89" s="146">
        <v>1794.251</v>
      </c>
      <c r="AL89" s="146">
        <v>1852.991</v>
      </c>
      <c r="AM89" s="146">
        <v>1918.8320000000001</v>
      </c>
      <c r="AN89" s="146">
        <v>1989.4770000000001</v>
      </c>
      <c r="AO89" s="146">
        <v>2057.232</v>
      </c>
      <c r="AP89" s="146">
        <v>2111.6669999999999</v>
      </c>
      <c r="AQ89" s="146">
        <v>2145.7559999999999</v>
      </c>
      <c r="AR89" s="146">
        <v>2158.4340000000002</v>
      </c>
      <c r="AS89" s="146">
        <v>2153.3119999999999</v>
      </c>
      <c r="AT89" s="146">
        <v>2134.105</v>
      </c>
      <c r="AU89" s="146">
        <v>2106.4290000000001</v>
      </c>
      <c r="AV89" s="146">
        <v>2075.9169999999999</v>
      </c>
      <c r="AW89" s="146">
        <v>2040.1410000000001</v>
      </c>
      <c r="AX89" s="146">
        <v>2001.6120000000001</v>
      </c>
      <c r="AY89" s="146">
        <v>1976.701</v>
      </c>
      <c r="AZ89" s="146">
        <v>1986.491</v>
      </c>
      <c r="BA89" s="146">
        <v>2044.6569999999999</v>
      </c>
      <c r="BB89" s="146">
        <v>2160.48</v>
      </c>
      <c r="BC89" s="146">
        <v>2326.21</v>
      </c>
      <c r="BD89" s="146">
        <v>2517.4720000000002</v>
      </c>
      <c r="BE89" s="146">
        <v>2699.7080000000001</v>
      </c>
      <c r="BF89" s="146">
        <v>2848.4470000000001</v>
      </c>
      <c r="BG89" s="146">
        <v>2953.9279999999999</v>
      </c>
      <c r="BH89" s="146">
        <v>3024.7269999999999</v>
      </c>
      <c r="BI89" s="146">
        <v>3077.0549999999998</v>
      </c>
      <c r="BJ89" s="146">
        <v>3135.654</v>
      </c>
      <c r="BK89" s="146">
        <v>3218.114</v>
      </c>
      <c r="BL89" s="146">
        <v>3329.2109999999998</v>
      </c>
      <c r="BM89" s="146">
        <v>3461.9110000000001</v>
      </c>
      <c r="BN89" s="146">
        <v>3607.8629999999998</v>
      </c>
      <c r="BO89" s="146">
        <v>3754.1289999999999</v>
      </c>
      <c r="BP89" s="146">
        <v>3891.357</v>
      </c>
      <c r="BQ89" s="146">
        <v>4017.4459999999999</v>
      </c>
      <c r="BR89" s="146">
        <v>4135.6620000000003</v>
      </c>
      <c r="BS89" s="146">
        <v>4248.3370000000004</v>
      </c>
      <c r="BT89" s="146">
        <v>4359.5079999999998</v>
      </c>
      <c r="BU89" s="146">
        <v>4472.2290000000003</v>
      </c>
      <c r="BV89" s="146">
        <v>4586.7879999999996</v>
      </c>
      <c r="BW89" s="146">
        <v>4702.2240000000002</v>
      </c>
      <c r="BX89" s="146">
        <v>4818.9759999999997</v>
      </c>
      <c r="BY89" s="146">
        <v>4937.3739999999998</v>
      </c>
      <c r="BZ89" s="146">
        <v>5057.6769999999997</v>
      </c>
    </row>
    <row r="90" spans="1:78" ht="11.65">
      <c r="A90" s="121">
        <v>73</v>
      </c>
      <c r="B90" s="122" t="s">
        <v>669</v>
      </c>
      <c r="C90" s="135" t="s">
        <v>316</v>
      </c>
      <c r="D90" s="141"/>
      <c r="E90" s="141">
        <v>466</v>
      </c>
      <c r="F90" s="122" t="s">
        <v>711</v>
      </c>
      <c r="G90" s="141">
        <v>914</v>
      </c>
      <c r="H90" s="146">
        <v>4708.4250000000002</v>
      </c>
      <c r="I90" s="146">
        <v>4759.0429999999997</v>
      </c>
      <c r="J90" s="146">
        <v>4811.2020000000002</v>
      </c>
      <c r="K90" s="146">
        <v>4864.7520000000004</v>
      </c>
      <c r="L90" s="146">
        <v>4919.5479999999998</v>
      </c>
      <c r="M90" s="146">
        <v>4975.3999999999996</v>
      </c>
      <c r="N90" s="146">
        <v>5032.1229999999996</v>
      </c>
      <c r="O90" s="146">
        <v>5089.5119999999997</v>
      </c>
      <c r="P90" s="146">
        <v>5147.3419999999996</v>
      </c>
      <c r="Q90" s="146">
        <v>5205.4470000000001</v>
      </c>
      <c r="R90" s="146">
        <v>5263.7269999999999</v>
      </c>
      <c r="S90" s="146">
        <v>5322.2690000000002</v>
      </c>
      <c r="T90" s="146">
        <v>5381.3670000000002</v>
      </c>
      <c r="U90" s="146">
        <v>5441.6180000000004</v>
      </c>
      <c r="V90" s="146">
        <v>5503.75</v>
      </c>
      <c r="W90" s="146">
        <v>5568.4949999999999</v>
      </c>
      <c r="X90" s="146">
        <v>5635.8639999999996</v>
      </c>
      <c r="Y90" s="146">
        <v>5706.192</v>
      </c>
      <c r="Z90" s="146">
        <v>5780.8360000000002</v>
      </c>
      <c r="AA90" s="146">
        <v>5861.4170000000004</v>
      </c>
      <c r="AB90" s="146">
        <v>5949.0420000000004</v>
      </c>
      <c r="AC90" s="146">
        <v>6044.5240000000003</v>
      </c>
      <c r="AD90" s="146">
        <v>6147.4639999999999</v>
      </c>
      <c r="AE90" s="146">
        <v>6256.1909999999998</v>
      </c>
      <c r="AF90" s="146">
        <v>6368.3459999999995</v>
      </c>
      <c r="AG90" s="146">
        <v>6482.2820000000002</v>
      </c>
      <c r="AH90" s="146">
        <v>6596.7209999999995</v>
      </c>
      <c r="AI90" s="146">
        <v>6712.2669999999998</v>
      </c>
      <c r="AJ90" s="146">
        <v>6831.09</v>
      </c>
      <c r="AK90" s="146">
        <v>6956.4089999999997</v>
      </c>
      <c r="AL90" s="146">
        <v>7090.1239999999998</v>
      </c>
      <c r="AM90" s="146">
        <v>7234.7250000000004</v>
      </c>
      <c r="AN90" s="146">
        <v>7388.67</v>
      </c>
      <c r="AO90" s="146">
        <v>7545.1629999999996</v>
      </c>
      <c r="AP90" s="146">
        <v>7694.857</v>
      </c>
      <c r="AQ90" s="146">
        <v>7831.8879999999999</v>
      </c>
      <c r="AR90" s="146">
        <v>7952.8630000000003</v>
      </c>
      <c r="AS90" s="146">
        <v>8062.2160000000003</v>
      </c>
      <c r="AT90" s="146">
        <v>8171.5249999999996</v>
      </c>
      <c r="AU90" s="146">
        <v>8296.9189999999999</v>
      </c>
      <c r="AV90" s="146">
        <v>8449.9150000000009</v>
      </c>
      <c r="AW90" s="146">
        <v>8635.5280000000002</v>
      </c>
      <c r="AX90" s="146">
        <v>8850.3340000000007</v>
      </c>
      <c r="AY90" s="146">
        <v>9087.1730000000007</v>
      </c>
      <c r="AZ90" s="146">
        <v>9334.893</v>
      </c>
      <c r="BA90" s="146">
        <v>9585.66</v>
      </c>
      <c r="BB90" s="146">
        <v>9837.5750000000007</v>
      </c>
      <c r="BC90" s="146">
        <v>10094.362999999999</v>
      </c>
      <c r="BD90" s="146">
        <v>10360.564</v>
      </c>
      <c r="BE90" s="146">
        <v>10642.937</v>
      </c>
      <c r="BF90" s="146">
        <v>10946.448</v>
      </c>
      <c r="BG90" s="146">
        <v>11271.602999999999</v>
      </c>
      <c r="BH90" s="146">
        <v>11616.89</v>
      </c>
      <c r="BI90" s="146">
        <v>11982.691999999999</v>
      </c>
      <c r="BJ90" s="146">
        <v>12369.078</v>
      </c>
      <c r="BK90" s="146">
        <v>12775.509</v>
      </c>
      <c r="BL90" s="146">
        <v>13203.378000000001</v>
      </c>
      <c r="BM90" s="146">
        <v>13651.455</v>
      </c>
      <c r="BN90" s="146">
        <v>14113.578</v>
      </c>
      <c r="BO90" s="146">
        <v>14581.427</v>
      </c>
      <c r="BP90" s="146">
        <v>15049.352000000001</v>
      </c>
      <c r="BQ90" s="146">
        <v>15514.593000000001</v>
      </c>
      <c r="BR90" s="146">
        <v>15979.492</v>
      </c>
      <c r="BS90" s="146">
        <v>16449.853999999999</v>
      </c>
      <c r="BT90" s="146">
        <v>16934.213</v>
      </c>
      <c r="BU90" s="146">
        <v>17438.772000000001</v>
      </c>
      <c r="BV90" s="146">
        <v>17965.448</v>
      </c>
      <c r="BW90" s="146">
        <v>18512.429</v>
      </c>
      <c r="BX90" s="146">
        <v>19077.755000000001</v>
      </c>
      <c r="BY90" s="146">
        <v>19658.023000000001</v>
      </c>
      <c r="BZ90" s="146">
        <v>20250.833999999999</v>
      </c>
    </row>
    <row r="91" spans="1:78" ht="11.65">
      <c r="A91" s="121">
        <v>74</v>
      </c>
      <c r="B91" s="122" t="s">
        <v>669</v>
      </c>
      <c r="C91" s="135" t="s">
        <v>439</v>
      </c>
      <c r="D91" s="141"/>
      <c r="E91" s="141">
        <v>478</v>
      </c>
      <c r="F91" s="122" t="s">
        <v>711</v>
      </c>
      <c r="G91" s="141">
        <v>914</v>
      </c>
      <c r="H91" s="146">
        <v>651.43399999999997</v>
      </c>
      <c r="I91" s="146">
        <v>666.80600000000004</v>
      </c>
      <c r="J91" s="146">
        <v>683.13900000000001</v>
      </c>
      <c r="K91" s="146">
        <v>700.49400000000003</v>
      </c>
      <c r="L91" s="146">
        <v>718.87099999999998</v>
      </c>
      <c r="M91" s="146">
        <v>738.29499999999996</v>
      </c>
      <c r="N91" s="146">
        <v>758.75099999999998</v>
      </c>
      <c r="O91" s="146">
        <v>780.21900000000005</v>
      </c>
      <c r="P91" s="146">
        <v>802.673</v>
      </c>
      <c r="Q91" s="146">
        <v>826.06899999999996</v>
      </c>
      <c r="R91" s="146">
        <v>850.37699999999995</v>
      </c>
      <c r="S91" s="146">
        <v>875.58600000000001</v>
      </c>
      <c r="T91" s="146">
        <v>901.69</v>
      </c>
      <c r="U91" s="146">
        <v>928.74199999999996</v>
      </c>
      <c r="V91" s="146">
        <v>956.79399999999998</v>
      </c>
      <c r="W91" s="146">
        <v>985.90700000000004</v>
      </c>
      <c r="X91" s="146">
        <v>1016.093</v>
      </c>
      <c r="Y91" s="146">
        <v>1047.345</v>
      </c>
      <c r="Z91" s="146">
        <v>1079.58</v>
      </c>
      <c r="AA91" s="146">
        <v>1112.749</v>
      </c>
      <c r="AB91" s="146">
        <v>1146.7760000000001</v>
      </c>
      <c r="AC91" s="146">
        <v>1181.6590000000001</v>
      </c>
      <c r="AD91" s="146">
        <v>1217.443</v>
      </c>
      <c r="AE91" s="146">
        <v>1254.1559999999999</v>
      </c>
      <c r="AF91" s="146">
        <v>1291.857</v>
      </c>
      <c r="AG91" s="146">
        <v>1330.5940000000001</v>
      </c>
      <c r="AH91" s="146">
        <v>1370.364</v>
      </c>
      <c r="AI91" s="146">
        <v>1411.1389999999999</v>
      </c>
      <c r="AJ91" s="146">
        <v>1453.028</v>
      </c>
      <c r="AK91" s="146">
        <v>1496.174</v>
      </c>
      <c r="AL91" s="146">
        <v>1540.644</v>
      </c>
      <c r="AM91" s="146">
        <v>1586.4960000000001</v>
      </c>
      <c r="AN91" s="146">
        <v>1633.655</v>
      </c>
      <c r="AO91" s="146">
        <v>1681.8589999999999</v>
      </c>
      <c r="AP91" s="146">
        <v>1730.7370000000001</v>
      </c>
      <c r="AQ91" s="146">
        <v>1780.0329999999999</v>
      </c>
      <c r="AR91" s="146">
        <v>1829.6780000000001</v>
      </c>
      <c r="AS91" s="146">
        <v>1879.7560000000001</v>
      </c>
      <c r="AT91" s="146">
        <v>1930.4269999999999</v>
      </c>
      <c r="AU91" s="146">
        <v>1981.902</v>
      </c>
      <c r="AV91" s="146">
        <v>2034.347</v>
      </c>
      <c r="AW91" s="146">
        <v>2087.9140000000002</v>
      </c>
      <c r="AX91" s="146">
        <v>2142.645</v>
      </c>
      <c r="AY91" s="146">
        <v>2198.538</v>
      </c>
      <c r="AZ91" s="146">
        <v>2255.52</v>
      </c>
      <c r="BA91" s="146">
        <v>2313.63</v>
      </c>
      <c r="BB91" s="146">
        <v>2372.9</v>
      </c>
      <c r="BC91" s="146">
        <v>2433.567</v>
      </c>
      <c r="BD91" s="146">
        <v>2496.2170000000001</v>
      </c>
      <c r="BE91" s="146">
        <v>2561.5839999999998</v>
      </c>
      <c r="BF91" s="146">
        <v>2630.2170000000001</v>
      </c>
      <c r="BG91" s="146">
        <v>2702.4050000000002</v>
      </c>
      <c r="BH91" s="146">
        <v>2778.0970000000002</v>
      </c>
      <c r="BI91" s="146">
        <v>2857.15</v>
      </c>
      <c r="BJ91" s="146">
        <v>2939.2460000000001</v>
      </c>
      <c r="BK91" s="146">
        <v>3024.1979999999999</v>
      </c>
      <c r="BL91" s="146">
        <v>3111.9079999999999</v>
      </c>
      <c r="BM91" s="146">
        <v>3202.5120000000002</v>
      </c>
      <c r="BN91" s="146">
        <v>3296.2370000000001</v>
      </c>
      <c r="BO91" s="146">
        <v>3393.4079999999999</v>
      </c>
      <c r="BP91" s="146">
        <v>3494.2</v>
      </c>
      <c r="BQ91" s="146">
        <v>3598.6460000000002</v>
      </c>
      <c r="BR91" s="146">
        <v>3706.5549999999998</v>
      </c>
      <c r="BS91" s="146">
        <v>3817.4969999999998</v>
      </c>
      <c r="BT91" s="146">
        <v>3930.8939999999998</v>
      </c>
      <c r="BU91" s="146">
        <v>4046.3040000000001</v>
      </c>
      <c r="BV91" s="146">
        <v>4163.5320000000002</v>
      </c>
      <c r="BW91" s="146">
        <v>4282.5820000000003</v>
      </c>
      <c r="BX91" s="146">
        <v>4403.3119999999999</v>
      </c>
      <c r="BY91" s="146">
        <v>4525.6980000000003</v>
      </c>
      <c r="BZ91" s="146">
        <v>4649.66</v>
      </c>
    </row>
    <row r="92" spans="1:78" ht="11.65">
      <c r="A92" s="121">
        <v>75</v>
      </c>
      <c r="B92" s="122" t="s">
        <v>669</v>
      </c>
      <c r="C92" s="135" t="s">
        <v>322</v>
      </c>
      <c r="D92" s="141"/>
      <c r="E92" s="141">
        <v>562</v>
      </c>
      <c r="F92" s="122" t="s">
        <v>711</v>
      </c>
      <c r="G92" s="141">
        <v>914</v>
      </c>
      <c r="H92" s="146">
        <v>2559.7060000000001</v>
      </c>
      <c r="I92" s="146">
        <v>2638.13</v>
      </c>
      <c r="J92" s="146">
        <v>2716.8150000000001</v>
      </c>
      <c r="K92" s="146">
        <v>2795.799</v>
      </c>
      <c r="L92" s="146">
        <v>2875.2710000000002</v>
      </c>
      <c r="M92" s="146">
        <v>2955.5360000000001</v>
      </c>
      <c r="N92" s="146">
        <v>3037.0520000000001</v>
      </c>
      <c r="O92" s="146">
        <v>3120.4189999999999</v>
      </c>
      <c r="P92" s="146">
        <v>3206.3409999999999</v>
      </c>
      <c r="Q92" s="146">
        <v>3295.5680000000002</v>
      </c>
      <c r="R92" s="146">
        <v>3388.7739999999999</v>
      </c>
      <c r="S92" s="146">
        <v>3486.3220000000001</v>
      </c>
      <c r="T92" s="146">
        <v>3588.2280000000001</v>
      </c>
      <c r="U92" s="146">
        <v>3693.9850000000001</v>
      </c>
      <c r="V92" s="146">
        <v>3802.8020000000001</v>
      </c>
      <c r="W92" s="146">
        <v>3914.1179999999999</v>
      </c>
      <c r="X92" s="146">
        <v>4027.9690000000001</v>
      </c>
      <c r="Y92" s="146">
        <v>4144.5879999999997</v>
      </c>
      <c r="Z92" s="146">
        <v>4263.9250000000002</v>
      </c>
      <c r="AA92" s="146">
        <v>4385.9250000000002</v>
      </c>
      <c r="AB92" s="146">
        <v>4510.6450000000004</v>
      </c>
      <c r="AC92" s="146">
        <v>4637.9840000000004</v>
      </c>
      <c r="AD92" s="146">
        <v>4768.2250000000004</v>
      </c>
      <c r="AE92" s="146">
        <v>4902.1509999999998</v>
      </c>
      <c r="AF92" s="146">
        <v>5040.7950000000001</v>
      </c>
      <c r="AG92" s="146">
        <v>5184.9399999999996</v>
      </c>
      <c r="AH92" s="146">
        <v>5335.0829999999996</v>
      </c>
      <c r="AI92" s="146">
        <v>5491.1580000000004</v>
      </c>
      <c r="AJ92" s="146">
        <v>5652.6549999999997</v>
      </c>
      <c r="AK92" s="146">
        <v>5818.7629999999999</v>
      </c>
      <c r="AL92" s="146">
        <v>5989</v>
      </c>
      <c r="AM92" s="146">
        <v>6163.7110000000002</v>
      </c>
      <c r="AN92" s="146">
        <v>6343.53</v>
      </c>
      <c r="AO92" s="146">
        <v>6528.6459999999997</v>
      </c>
      <c r="AP92" s="146">
        <v>6719.31</v>
      </c>
      <c r="AQ92" s="146">
        <v>6915.9939999999997</v>
      </c>
      <c r="AR92" s="146">
        <v>7118.8850000000002</v>
      </c>
      <c r="AS92" s="146">
        <v>7328.9340000000002</v>
      </c>
      <c r="AT92" s="146">
        <v>7548.4290000000001</v>
      </c>
      <c r="AU92" s="146">
        <v>7780.2420000000002</v>
      </c>
      <c r="AV92" s="146">
        <v>8026.5919999999996</v>
      </c>
      <c r="AW92" s="146">
        <v>8288.7389999999996</v>
      </c>
      <c r="AX92" s="146">
        <v>8566.7729999999992</v>
      </c>
      <c r="AY92" s="146">
        <v>8860.2970000000005</v>
      </c>
      <c r="AZ92" s="146">
        <v>9168.3160000000007</v>
      </c>
      <c r="BA92" s="146">
        <v>9490.2890000000007</v>
      </c>
      <c r="BB92" s="146">
        <v>9826.6</v>
      </c>
      <c r="BC92" s="146">
        <v>10178.196</v>
      </c>
      <c r="BD92" s="146">
        <v>10545.72</v>
      </c>
      <c r="BE92" s="146">
        <v>10929.922</v>
      </c>
      <c r="BF92" s="146">
        <v>11331.561</v>
      </c>
      <c r="BG92" s="146">
        <v>11751.364</v>
      </c>
      <c r="BH92" s="146">
        <v>12189.987999999999</v>
      </c>
      <c r="BI92" s="146">
        <v>12647.983</v>
      </c>
      <c r="BJ92" s="146">
        <v>13125.914000000001</v>
      </c>
      <c r="BK92" s="146">
        <v>13624.474</v>
      </c>
      <c r="BL92" s="146">
        <v>14143.968999999999</v>
      </c>
      <c r="BM92" s="146">
        <v>14685.404</v>
      </c>
      <c r="BN92" s="146">
        <v>15250.913</v>
      </c>
      <c r="BO92" s="146">
        <v>15843.130999999999</v>
      </c>
      <c r="BP92" s="146">
        <v>16464.025000000001</v>
      </c>
      <c r="BQ92" s="146">
        <v>17114.77</v>
      </c>
      <c r="BR92" s="146">
        <v>17795.208999999999</v>
      </c>
      <c r="BS92" s="146">
        <v>18504.287</v>
      </c>
      <c r="BT92" s="146">
        <v>19240.182000000001</v>
      </c>
      <c r="BU92" s="146">
        <v>20001.663</v>
      </c>
      <c r="BV92" s="146">
        <v>20788.789000000001</v>
      </c>
      <c r="BW92" s="146">
        <v>21602.387999999999</v>
      </c>
      <c r="BX92" s="146">
        <v>22442.830999999998</v>
      </c>
      <c r="BY92" s="146">
        <v>23310.719000000001</v>
      </c>
      <c r="BZ92" s="146">
        <v>24206.635999999999</v>
      </c>
    </row>
    <row r="93" spans="1:78" ht="11.65">
      <c r="A93" s="121">
        <v>76</v>
      </c>
      <c r="B93" s="122" t="s">
        <v>669</v>
      </c>
      <c r="C93" s="135" t="s">
        <v>323</v>
      </c>
      <c r="D93" s="141"/>
      <c r="E93" s="141">
        <v>566</v>
      </c>
      <c r="F93" s="122" t="s">
        <v>711</v>
      </c>
      <c r="G93" s="141">
        <v>914</v>
      </c>
      <c r="H93" s="146">
        <v>37859.75</v>
      </c>
      <c r="I93" s="146">
        <v>38424.142</v>
      </c>
      <c r="J93" s="146">
        <v>39035.434999999998</v>
      </c>
      <c r="K93" s="146">
        <v>39686.159</v>
      </c>
      <c r="L93" s="146">
        <v>40370.853000000003</v>
      </c>
      <c r="M93" s="146">
        <v>41086.1</v>
      </c>
      <c r="N93" s="146">
        <v>41830.616999999998</v>
      </c>
      <c r="O93" s="146">
        <v>42605.120000000003</v>
      </c>
      <c r="P93" s="146">
        <v>43412.093999999997</v>
      </c>
      <c r="Q93" s="146">
        <v>44255.337</v>
      </c>
      <c r="R93" s="146">
        <v>45138.46</v>
      </c>
      <c r="S93" s="146">
        <v>46063.57</v>
      </c>
      <c r="T93" s="146">
        <v>47029.817999999999</v>
      </c>
      <c r="U93" s="146">
        <v>48032.932000000001</v>
      </c>
      <c r="V93" s="146">
        <v>49066.762000000002</v>
      </c>
      <c r="W93" s="146">
        <v>50127.92</v>
      </c>
      <c r="X93" s="146">
        <v>51217.968999999997</v>
      </c>
      <c r="Y93" s="146">
        <v>52342.231</v>
      </c>
      <c r="Z93" s="146">
        <v>53506.201000000001</v>
      </c>
      <c r="AA93" s="146">
        <v>54717.035000000003</v>
      </c>
      <c r="AB93" s="146">
        <v>55982.142</v>
      </c>
      <c r="AC93" s="146">
        <v>57296.987999999998</v>
      </c>
      <c r="AD93" s="146">
        <v>58665.813000000002</v>
      </c>
      <c r="AE93" s="146">
        <v>60114.614999999998</v>
      </c>
      <c r="AF93" s="146">
        <v>61677.167000000001</v>
      </c>
      <c r="AG93" s="146">
        <v>63374.288999999997</v>
      </c>
      <c r="AH93" s="146">
        <v>65221.379000000001</v>
      </c>
      <c r="AI93" s="146">
        <v>67203.134000000005</v>
      </c>
      <c r="AJ93" s="146">
        <v>69271.914999999994</v>
      </c>
      <c r="AK93" s="146">
        <v>71361.141000000003</v>
      </c>
      <c r="AL93" s="146">
        <v>73423.645999999993</v>
      </c>
      <c r="AM93" s="146">
        <v>75440.505000000005</v>
      </c>
      <c r="AN93" s="146">
        <v>77427.539000000004</v>
      </c>
      <c r="AO93" s="146">
        <v>79414.841</v>
      </c>
      <c r="AP93" s="146">
        <v>81448.756999999998</v>
      </c>
      <c r="AQ93" s="146">
        <v>83562.775999999998</v>
      </c>
      <c r="AR93" s="146">
        <v>85766.395999999993</v>
      </c>
      <c r="AS93" s="146">
        <v>88048.028999999995</v>
      </c>
      <c r="AT93" s="146">
        <v>90395.278000000006</v>
      </c>
      <c r="AU93" s="146">
        <v>92788.039000000004</v>
      </c>
      <c r="AV93" s="146">
        <v>95212.453999999998</v>
      </c>
      <c r="AW93" s="146">
        <v>97667.631999999998</v>
      </c>
      <c r="AX93" s="146">
        <v>100161.708</v>
      </c>
      <c r="AY93" s="146">
        <v>102700.751</v>
      </c>
      <c r="AZ93" s="146">
        <v>105293.701</v>
      </c>
      <c r="BA93" s="146">
        <v>107948.33900000001</v>
      </c>
      <c r="BB93" s="146">
        <v>110668.784</v>
      </c>
      <c r="BC93" s="146">
        <v>113457.66099999999</v>
      </c>
      <c r="BD93" s="146">
        <v>116319.76300000001</v>
      </c>
      <c r="BE93" s="146">
        <v>119260.05499999999</v>
      </c>
      <c r="BF93" s="146">
        <v>122283.853</v>
      </c>
      <c r="BG93" s="146">
        <v>125394.046</v>
      </c>
      <c r="BH93" s="146">
        <v>128596.079</v>
      </c>
      <c r="BI93" s="146">
        <v>131900.63399999999</v>
      </c>
      <c r="BJ93" s="146">
        <v>135320.42000000001</v>
      </c>
      <c r="BK93" s="146">
        <v>138865.014</v>
      </c>
      <c r="BL93" s="146">
        <v>142538.30499999999</v>
      </c>
      <c r="BM93" s="146">
        <v>146339.97099999999</v>
      </c>
      <c r="BN93" s="146">
        <v>150269.622</v>
      </c>
      <c r="BO93" s="146">
        <v>154324.93900000001</v>
      </c>
      <c r="BP93" s="146">
        <v>158503.20300000001</v>
      </c>
      <c r="BQ93" s="146">
        <v>162805.07999999999</v>
      </c>
      <c r="BR93" s="146">
        <v>167228.80300000001</v>
      </c>
      <c r="BS93" s="146">
        <v>171765.81899999999</v>
      </c>
      <c r="BT93" s="146">
        <v>176404.93100000001</v>
      </c>
      <c r="BU93" s="146">
        <v>181137.454</v>
      </c>
      <c r="BV93" s="146">
        <v>185960.24400000001</v>
      </c>
      <c r="BW93" s="146">
        <v>190873.247</v>
      </c>
      <c r="BX93" s="146">
        <v>195874.685</v>
      </c>
      <c r="BY93" s="146">
        <v>200963.603</v>
      </c>
      <c r="BZ93" s="146">
        <v>206139.587</v>
      </c>
    </row>
    <row r="94" spans="1:78" ht="11.65">
      <c r="A94" s="121">
        <v>77</v>
      </c>
      <c r="B94" s="122" t="s">
        <v>669</v>
      </c>
      <c r="C94" s="135" t="s">
        <v>722</v>
      </c>
      <c r="D94" s="141">
        <v>4</v>
      </c>
      <c r="E94" s="141">
        <v>654</v>
      </c>
      <c r="F94" s="122" t="s">
        <v>711</v>
      </c>
      <c r="G94" s="141">
        <v>914</v>
      </c>
      <c r="H94" s="146">
        <v>5.2489999999999997</v>
      </c>
      <c r="I94" s="146">
        <v>5.2850000000000001</v>
      </c>
      <c r="J94" s="146">
        <v>5.3170000000000002</v>
      </c>
      <c r="K94" s="146">
        <v>5.3310000000000004</v>
      </c>
      <c r="L94" s="146">
        <v>5.34</v>
      </c>
      <c r="M94" s="146">
        <v>5.3460000000000001</v>
      </c>
      <c r="N94" s="146">
        <v>5.3520000000000003</v>
      </c>
      <c r="O94" s="146">
        <v>5.3630000000000004</v>
      </c>
      <c r="P94" s="146">
        <v>5.3739999999999997</v>
      </c>
      <c r="Q94" s="146">
        <v>5.375</v>
      </c>
      <c r="R94" s="146">
        <v>5.3630000000000004</v>
      </c>
      <c r="S94" s="146">
        <v>5.3419999999999996</v>
      </c>
      <c r="T94" s="146">
        <v>5.3330000000000002</v>
      </c>
      <c r="U94" s="146">
        <v>5.3250000000000002</v>
      </c>
      <c r="V94" s="146">
        <v>5.31</v>
      </c>
      <c r="W94" s="146">
        <v>5.3250000000000002</v>
      </c>
      <c r="X94" s="146">
        <v>5.3650000000000002</v>
      </c>
      <c r="Y94" s="146">
        <v>5.4240000000000004</v>
      </c>
      <c r="Z94" s="146">
        <v>5.5049999999999999</v>
      </c>
      <c r="AA94" s="146">
        <v>5.6</v>
      </c>
      <c r="AB94" s="146">
        <v>5.6959999999999997</v>
      </c>
      <c r="AC94" s="146">
        <v>5.798</v>
      </c>
      <c r="AD94" s="146">
        <v>5.9139999999999997</v>
      </c>
      <c r="AE94" s="146">
        <v>6.0279999999999996</v>
      </c>
      <c r="AF94" s="146">
        <v>6.1390000000000002</v>
      </c>
      <c r="AG94" s="146">
        <v>6.2309999999999999</v>
      </c>
      <c r="AH94" s="146">
        <v>6.3230000000000004</v>
      </c>
      <c r="AI94" s="146">
        <v>6.3970000000000002</v>
      </c>
      <c r="AJ94" s="146">
        <v>6.4580000000000002</v>
      </c>
      <c r="AK94" s="146">
        <v>6.5220000000000002</v>
      </c>
      <c r="AL94" s="146">
        <v>6.5839999999999996</v>
      </c>
      <c r="AM94" s="146">
        <v>6.6459999999999999</v>
      </c>
      <c r="AN94" s="146">
        <v>6.702</v>
      </c>
      <c r="AO94" s="146">
        <v>6.7590000000000003</v>
      </c>
      <c r="AP94" s="146">
        <v>6.8</v>
      </c>
      <c r="AQ94" s="146">
        <v>6.8179999999999996</v>
      </c>
      <c r="AR94" s="146">
        <v>6.82</v>
      </c>
      <c r="AS94" s="146">
        <v>6.8</v>
      </c>
      <c r="AT94" s="146">
        <v>6.7590000000000003</v>
      </c>
      <c r="AU94" s="146">
        <v>6.7149999999999999</v>
      </c>
      <c r="AV94" s="146">
        <v>6.6539999999999999</v>
      </c>
      <c r="AW94" s="146">
        <v>6.5730000000000004</v>
      </c>
      <c r="AX94" s="146">
        <v>6.4870000000000001</v>
      </c>
      <c r="AY94" s="146">
        <v>6.3940000000000001</v>
      </c>
      <c r="AZ94" s="146">
        <v>6.3049999999999997</v>
      </c>
      <c r="BA94" s="146">
        <v>6.2439999999999998</v>
      </c>
      <c r="BB94" s="146">
        <v>6.2</v>
      </c>
      <c r="BC94" s="146">
        <v>6.1849999999999996</v>
      </c>
      <c r="BD94" s="146">
        <v>6.1660000000000004</v>
      </c>
      <c r="BE94" s="146">
        <v>6.125</v>
      </c>
      <c r="BF94" s="146">
        <v>6.0540000000000003</v>
      </c>
      <c r="BG94" s="146">
        <v>5.944</v>
      </c>
      <c r="BH94" s="146">
        <v>5.7990000000000004</v>
      </c>
      <c r="BI94" s="146">
        <v>5.6440000000000001</v>
      </c>
      <c r="BJ94" s="146">
        <v>5.4889999999999999</v>
      </c>
      <c r="BK94" s="146">
        <v>5.3540000000000001</v>
      </c>
      <c r="BL94" s="146">
        <v>5.2610000000000001</v>
      </c>
      <c r="BM94" s="146">
        <v>5.1840000000000002</v>
      </c>
      <c r="BN94" s="146">
        <v>5.1529999999999996</v>
      </c>
      <c r="BO94" s="146">
        <v>5.1349999999999998</v>
      </c>
      <c r="BP94" s="146">
        <v>5.1829999999999998</v>
      </c>
      <c r="BQ94" s="146">
        <v>5.2809999999999997</v>
      </c>
      <c r="BR94" s="146">
        <v>5.4160000000000004</v>
      </c>
      <c r="BS94" s="146">
        <v>5.5830000000000002</v>
      </c>
      <c r="BT94" s="146">
        <v>5.7370000000000001</v>
      </c>
      <c r="BU94" s="146">
        <v>5.8689999999999998</v>
      </c>
      <c r="BV94" s="146">
        <v>5.9580000000000002</v>
      </c>
      <c r="BW94" s="146">
        <v>6.008</v>
      </c>
      <c r="BX94" s="146">
        <v>6.0389999999999997</v>
      </c>
      <c r="BY94" s="146">
        <v>6.0609999999999999</v>
      </c>
      <c r="BZ94" s="146">
        <v>6.0709999999999997</v>
      </c>
    </row>
    <row r="95" spans="1:78" ht="11.65">
      <c r="A95" s="121">
        <v>78</v>
      </c>
      <c r="B95" s="122" t="s">
        <v>669</v>
      </c>
      <c r="C95" s="135" t="s">
        <v>457</v>
      </c>
      <c r="D95" s="141"/>
      <c r="E95" s="141">
        <v>686</v>
      </c>
      <c r="F95" s="122" t="s">
        <v>711</v>
      </c>
      <c r="G95" s="141">
        <v>914</v>
      </c>
      <c r="H95" s="146">
        <v>2486.6419999999998</v>
      </c>
      <c r="I95" s="146">
        <v>2545.3429999999998</v>
      </c>
      <c r="J95" s="146">
        <v>2606.6170000000002</v>
      </c>
      <c r="K95" s="146">
        <v>2670.7330000000002</v>
      </c>
      <c r="L95" s="146">
        <v>2737.91</v>
      </c>
      <c r="M95" s="146">
        <v>2808.239</v>
      </c>
      <c r="N95" s="146">
        <v>2881.7669999999998</v>
      </c>
      <c r="O95" s="146">
        <v>2958.4810000000002</v>
      </c>
      <c r="P95" s="146">
        <v>3038.2930000000001</v>
      </c>
      <c r="Q95" s="146">
        <v>3121.0929999999998</v>
      </c>
      <c r="R95" s="146">
        <v>3206.7570000000001</v>
      </c>
      <c r="S95" s="146">
        <v>3295.28</v>
      </c>
      <c r="T95" s="146">
        <v>3386.8029999999999</v>
      </c>
      <c r="U95" s="146">
        <v>3481.654</v>
      </c>
      <c r="V95" s="146">
        <v>3580.241</v>
      </c>
      <c r="W95" s="146">
        <v>3682.8789999999999</v>
      </c>
      <c r="X95" s="146">
        <v>3789.3809999999999</v>
      </c>
      <c r="Y95" s="146">
        <v>3899.6480000000001</v>
      </c>
      <c r="Z95" s="146">
        <v>4014.107</v>
      </c>
      <c r="AA95" s="146">
        <v>4133.3239999999996</v>
      </c>
      <c r="AB95" s="146">
        <v>4257.5079999999998</v>
      </c>
      <c r="AC95" s="146">
        <v>4387.5320000000002</v>
      </c>
      <c r="AD95" s="146">
        <v>4522.8860000000004</v>
      </c>
      <c r="AE95" s="146">
        <v>4660.7259999999997</v>
      </c>
      <c r="AF95" s="146">
        <v>4797.1880000000001</v>
      </c>
      <c r="AG95" s="146">
        <v>4929.8459999999995</v>
      </c>
      <c r="AH95" s="146">
        <v>5057.375</v>
      </c>
      <c r="AI95" s="146">
        <v>5181.5050000000001</v>
      </c>
      <c r="AJ95" s="146">
        <v>5306.6850000000004</v>
      </c>
      <c r="AK95" s="146">
        <v>5439.0690000000004</v>
      </c>
      <c r="AL95" s="146">
        <v>5583.1570000000002</v>
      </c>
      <c r="AM95" s="146">
        <v>5740.4409999999998</v>
      </c>
      <c r="AN95" s="146">
        <v>5909.7340000000004</v>
      </c>
      <c r="AO95" s="146">
        <v>6089.567</v>
      </c>
      <c r="AP95" s="146">
        <v>6277.42</v>
      </c>
      <c r="AQ95" s="146">
        <v>6471.3289999999997</v>
      </c>
      <c r="AR95" s="146">
        <v>6670.665</v>
      </c>
      <c r="AS95" s="146">
        <v>6875.7460000000001</v>
      </c>
      <c r="AT95" s="146">
        <v>7086.6239999999998</v>
      </c>
      <c r="AU95" s="146">
        <v>7303.5110000000004</v>
      </c>
      <c r="AV95" s="146">
        <v>7526.3059999999996</v>
      </c>
      <c r="AW95" s="146">
        <v>7755.5029999999997</v>
      </c>
      <c r="AX95" s="146">
        <v>7990.09</v>
      </c>
      <c r="AY95" s="146">
        <v>8226.7489999999998</v>
      </c>
      <c r="AZ95" s="146">
        <v>8461.0660000000007</v>
      </c>
      <c r="BA95" s="146">
        <v>8690.1550000000007</v>
      </c>
      <c r="BB95" s="146">
        <v>8912.8719999999994</v>
      </c>
      <c r="BC95" s="146">
        <v>9130.8760000000002</v>
      </c>
      <c r="BD95" s="146">
        <v>9347.777</v>
      </c>
      <c r="BE95" s="146">
        <v>9568.7170000000006</v>
      </c>
      <c r="BF95" s="146">
        <v>9797.7309999999998</v>
      </c>
      <c r="BG95" s="146">
        <v>10036.102000000001</v>
      </c>
      <c r="BH95" s="146">
        <v>10283.694</v>
      </c>
      <c r="BI95" s="146">
        <v>10541.47</v>
      </c>
      <c r="BJ95" s="146">
        <v>10810.085999999999</v>
      </c>
      <c r="BK95" s="146">
        <v>11090.123</v>
      </c>
      <c r="BL95" s="146">
        <v>11382.272000000001</v>
      </c>
      <c r="BM95" s="146">
        <v>11687.078</v>
      </c>
      <c r="BN95" s="146">
        <v>12004.7</v>
      </c>
      <c r="BO95" s="146">
        <v>12335.092000000001</v>
      </c>
      <c r="BP95" s="146">
        <v>12678.143</v>
      </c>
      <c r="BQ95" s="146">
        <v>13033.814</v>
      </c>
      <c r="BR95" s="146">
        <v>13401.99</v>
      </c>
      <c r="BS95" s="146">
        <v>13782.429</v>
      </c>
      <c r="BT95" s="146">
        <v>14174.74</v>
      </c>
      <c r="BU95" s="146">
        <v>14578.45</v>
      </c>
      <c r="BV95" s="146">
        <v>14993.513999999999</v>
      </c>
      <c r="BW95" s="146">
        <v>15419.353999999999</v>
      </c>
      <c r="BX95" s="146">
        <v>15854.324000000001</v>
      </c>
      <c r="BY95" s="146">
        <v>16296.361999999999</v>
      </c>
      <c r="BZ95" s="146">
        <v>16743.93</v>
      </c>
    </row>
    <row r="96" spans="1:78" ht="11.65">
      <c r="A96" s="121">
        <v>79</v>
      </c>
      <c r="B96" s="122" t="s">
        <v>669</v>
      </c>
      <c r="C96" s="135" t="s">
        <v>328</v>
      </c>
      <c r="D96" s="141"/>
      <c r="E96" s="141">
        <v>694</v>
      </c>
      <c r="F96" s="122" t="s">
        <v>711</v>
      </c>
      <c r="G96" s="141">
        <v>914</v>
      </c>
      <c r="H96" s="146">
        <v>2041.201</v>
      </c>
      <c r="I96" s="146">
        <v>2064.4659999999999</v>
      </c>
      <c r="J96" s="146">
        <v>2088.48</v>
      </c>
      <c r="K96" s="146">
        <v>2113.3449999999998</v>
      </c>
      <c r="L96" s="146">
        <v>2139.09</v>
      </c>
      <c r="M96" s="146">
        <v>2165.8159999999998</v>
      </c>
      <c r="N96" s="146">
        <v>2193.62</v>
      </c>
      <c r="O96" s="146">
        <v>2222.596</v>
      </c>
      <c r="P96" s="146">
        <v>2252.8409999999999</v>
      </c>
      <c r="Q96" s="146">
        <v>2284.4870000000001</v>
      </c>
      <c r="R96" s="146">
        <v>2317.6379999999999</v>
      </c>
      <c r="S96" s="146">
        <v>2352.37</v>
      </c>
      <c r="T96" s="146">
        <v>2388.759</v>
      </c>
      <c r="U96" s="146">
        <v>2426.864</v>
      </c>
      <c r="V96" s="146">
        <v>2466.6709999999998</v>
      </c>
      <c r="W96" s="146">
        <v>2508.2260000000001</v>
      </c>
      <c r="X96" s="146">
        <v>2551.58</v>
      </c>
      <c r="Y96" s="146">
        <v>2596.7979999999998</v>
      </c>
      <c r="Z96" s="146">
        <v>2644.011</v>
      </c>
      <c r="AA96" s="146">
        <v>2693.3440000000001</v>
      </c>
      <c r="AB96" s="146">
        <v>2744.89</v>
      </c>
      <c r="AC96" s="146">
        <v>2798.7269999999999</v>
      </c>
      <c r="AD96" s="146">
        <v>2854.866</v>
      </c>
      <c r="AE96" s="146">
        <v>2913.3470000000002</v>
      </c>
      <c r="AF96" s="146">
        <v>2974.105</v>
      </c>
      <c r="AG96" s="146">
        <v>3037.1579999999999</v>
      </c>
      <c r="AH96" s="146">
        <v>3102.5949999999998</v>
      </c>
      <c r="AI96" s="146">
        <v>3170.5030000000002</v>
      </c>
      <c r="AJ96" s="146">
        <v>3240.8409999999999</v>
      </c>
      <c r="AK96" s="146">
        <v>3313.5059999999999</v>
      </c>
      <c r="AL96" s="146">
        <v>3388.4940000000001</v>
      </c>
      <c r="AM96" s="146">
        <v>3464.1129999999998</v>
      </c>
      <c r="AN96" s="146">
        <v>3540.1640000000002</v>
      </c>
      <c r="AO96" s="146">
        <v>3619.8539999999998</v>
      </c>
      <c r="AP96" s="146">
        <v>3707.5129999999999</v>
      </c>
      <c r="AQ96" s="146">
        <v>3805.3040000000001</v>
      </c>
      <c r="AR96" s="146">
        <v>3916.6849999999999</v>
      </c>
      <c r="AS96" s="146">
        <v>4038.154</v>
      </c>
      <c r="AT96" s="146">
        <v>4156.6360000000004</v>
      </c>
      <c r="AU96" s="146">
        <v>4254.4340000000002</v>
      </c>
      <c r="AV96" s="146">
        <v>4319.7629999999999</v>
      </c>
      <c r="AW96" s="146">
        <v>4348.6629999999996</v>
      </c>
      <c r="AX96" s="146">
        <v>4347.7269999999999</v>
      </c>
      <c r="AY96" s="146">
        <v>4328.9650000000001</v>
      </c>
      <c r="AZ96" s="146">
        <v>4309.78</v>
      </c>
      <c r="BA96" s="146">
        <v>4303.9530000000004</v>
      </c>
      <c r="BB96" s="146">
        <v>4312.66</v>
      </c>
      <c r="BC96" s="146">
        <v>4335.2950000000001</v>
      </c>
      <c r="BD96" s="146">
        <v>4381.4840000000004</v>
      </c>
      <c r="BE96" s="146">
        <v>4462.3739999999998</v>
      </c>
      <c r="BF96" s="146">
        <v>4584.57</v>
      </c>
      <c r="BG96" s="146">
        <v>4754.0690000000004</v>
      </c>
      <c r="BH96" s="146">
        <v>4965.7700000000004</v>
      </c>
      <c r="BI96" s="146">
        <v>5201.0739999999996</v>
      </c>
      <c r="BJ96" s="146">
        <v>5433.9949999999999</v>
      </c>
      <c r="BK96" s="146">
        <v>5645.6289999999999</v>
      </c>
      <c r="BL96" s="146">
        <v>5829.24</v>
      </c>
      <c r="BM96" s="146">
        <v>5989.6409999999996</v>
      </c>
      <c r="BN96" s="146">
        <v>6133.5990000000002</v>
      </c>
      <c r="BO96" s="146">
        <v>6272.7349999999997</v>
      </c>
      <c r="BP96" s="146">
        <v>6415.6360000000004</v>
      </c>
      <c r="BQ96" s="146">
        <v>6563.2380000000003</v>
      </c>
      <c r="BR96" s="146">
        <v>6712.5860000000002</v>
      </c>
      <c r="BS96" s="146">
        <v>6863.9750000000004</v>
      </c>
      <c r="BT96" s="146">
        <v>7017.1530000000002</v>
      </c>
      <c r="BU96" s="146">
        <v>7171.9089999999997</v>
      </c>
      <c r="BV96" s="146">
        <v>7328.8459999999995</v>
      </c>
      <c r="BW96" s="146">
        <v>7488.4269999999997</v>
      </c>
      <c r="BX96" s="146">
        <v>7650.1490000000003</v>
      </c>
      <c r="BY96" s="146">
        <v>7813.2070000000003</v>
      </c>
      <c r="BZ96" s="146">
        <v>7976.9849999999997</v>
      </c>
    </row>
    <row r="97" spans="1:78" ht="11.65">
      <c r="A97" s="121">
        <v>80</v>
      </c>
      <c r="B97" s="122" t="s">
        <v>669</v>
      </c>
      <c r="C97" s="135" t="s">
        <v>334</v>
      </c>
      <c r="D97" s="141"/>
      <c r="E97" s="141">
        <v>768</v>
      </c>
      <c r="F97" s="122" t="s">
        <v>711</v>
      </c>
      <c r="G97" s="141">
        <v>914</v>
      </c>
      <c r="H97" s="146">
        <v>1395.451</v>
      </c>
      <c r="I97" s="146">
        <v>1425.4839999999999</v>
      </c>
      <c r="J97" s="146">
        <v>1441.915</v>
      </c>
      <c r="K97" s="146">
        <v>1452.0889999999999</v>
      </c>
      <c r="L97" s="146">
        <v>1461.5229999999999</v>
      </c>
      <c r="M97" s="146">
        <v>1473.835</v>
      </c>
      <c r="N97" s="146">
        <v>1490.723</v>
      </c>
      <c r="O97" s="146">
        <v>1512.019</v>
      </c>
      <c r="P97" s="146">
        <v>1535.971</v>
      </c>
      <c r="Q97" s="146">
        <v>1559.682</v>
      </c>
      <c r="R97" s="146">
        <v>1580.508</v>
      </c>
      <c r="S97" s="146">
        <v>1597.5229999999999</v>
      </c>
      <c r="T97" s="146">
        <v>1612.761</v>
      </c>
      <c r="U97" s="146">
        <v>1631.758</v>
      </c>
      <c r="V97" s="146">
        <v>1662.0730000000001</v>
      </c>
      <c r="W97" s="146">
        <v>1708.6310000000001</v>
      </c>
      <c r="X97" s="146">
        <v>1774.02</v>
      </c>
      <c r="Y97" s="146">
        <v>1855.45</v>
      </c>
      <c r="Z97" s="146">
        <v>1945.777</v>
      </c>
      <c r="AA97" s="146">
        <v>2034.902</v>
      </c>
      <c r="AB97" s="146">
        <v>2115.5219999999999</v>
      </c>
      <c r="AC97" s="146">
        <v>2185.6669999999999</v>
      </c>
      <c r="AD97" s="146">
        <v>2247.578</v>
      </c>
      <c r="AE97" s="146">
        <v>2303.3440000000001</v>
      </c>
      <c r="AF97" s="146">
        <v>2356.62</v>
      </c>
      <c r="AG97" s="146">
        <v>2410.451</v>
      </c>
      <c r="AH97" s="146">
        <v>2464.424</v>
      </c>
      <c r="AI97" s="146">
        <v>2518.4540000000002</v>
      </c>
      <c r="AJ97" s="146">
        <v>2576.2930000000001</v>
      </c>
      <c r="AK97" s="146">
        <v>2642.6930000000002</v>
      </c>
      <c r="AL97" s="146">
        <v>2720.835</v>
      </c>
      <c r="AM97" s="146">
        <v>2812.3119999999999</v>
      </c>
      <c r="AN97" s="146">
        <v>2915.6179999999999</v>
      </c>
      <c r="AO97" s="146">
        <v>3026.98</v>
      </c>
      <c r="AP97" s="146">
        <v>3140.84</v>
      </c>
      <c r="AQ97" s="146">
        <v>3252.9969999999998</v>
      </c>
      <c r="AR97" s="146">
        <v>3363.04</v>
      </c>
      <c r="AS97" s="146">
        <v>3471.7379999999998</v>
      </c>
      <c r="AT97" s="146">
        <v>3577.4690000000001</v>
      </c>
      <c r="AU97" s="146">
        <v>3678.567</v>
      </c>
      <c r="AV97" s="146">
        <v>3774.31</v>
      </c>
      <c r="AW97" s="146">
        <v>3862.998</v>
      </c>
      <c r="AX97" s="146">
        <v>3945.902</v>
      </c>
      <c r="AY97" s="146">
        <v>4029.0439999999999</v>
      </c>
      <c r="AZ97" s="146">
        <v>4120.6149999999998</v>
      </c>
      <c r="BA97" s="146">
        <v>4226.2929999999997</v>
      </c>
      <c r="BB97" s="146">
        <v>4348.808</v>
      </c>
      <c r="BC97" s="146">
        <v>4485.9449999999997</v>
      </c>
      <c r="BD97" s="146">
        <v>4632.451</v>
      </c>
      <c r="BE97" s="146">
        <v>4780.4549999999999</v>
      </c>
      <c r="BF97" s="146">
        <v>4924.4059999999999</v>
      </c>
      <c r="BG97" s="146">
        <v>5062.5709999999999</v>
      </c>
      <c r="BH97" s="146">
        <v>5197.04</v>
      </c>
      <c r="BI97" s="146">
        <v>5330.6289999999999</v>
      </c>
      <c r="BJ97" s="146">
        <v>5467.77</v>
      </c>
      <c r="BK97" s="146">
        <v>5611.643</v>
      </c>
      <c r="BL97" s="146">
        <v>5762.8810000000003</v>
      </c>
      <c r="BM97" s="146">
        <v>5920.36</v>
      </c>
      <c r="BN97" s="146">
        <v>6083.4170000000004</v>
      </c>
      <c r="BO97" s="146">
        <v>6250.84</v>
      </c>
      <c r="BP97" s="146">
        <v>6421.674</v>
      </c>
      <c r="BQ97" s="146">
        <v>6595.9390000000003</v>
      </c>
      <c r="BR97" s="146">
        <v>6773.8069999999998</v>
      </c>
      <c r="BS97" s="146">
        <v>6954.7209999999995</v>
      </c>
      <c r="BT97" s="146">
        <v>7137.9970000000003</v>
      </c>
      <c r="BU97" s="146">
        <v>7323.1620000000003</v>
      </c>
      <c r="BV97" s="146">
        <v>7509.9520000000002</v>
      </c>
      <c r="BW97" s="146">
        <v>7698.4759999999997</v>
      </c>
      <c r="BX97" s="146">
        <v>7889.0950000000003</v>
      </c>
      <c r="BY97" s="146">
        <v>8082.3590000000004</v>
      </c>
      <c r="BZ97" s="146">
        <v>8278.7369999999992</v>
      </c>
    </row>
    <row r="98" spans="1:78" ht="11.65">
      <c r="A98" s="129">
        <v>81</v>
      </c>
      <c r="B98" s="130" t="s">
        <v>669</v>
      </c>
      <c r="C98" s="131" t="s">
        <v>723</v>
      </c>
      <c r="D98" s="143"/>
      <c r="E98" s="143">
        <v>1833</v>
      </c>
      <c r="F98" s="130" t="s">
        <v>709</v>
      </c>
      <c r="G98" s="143">
        <v>1828</v>
      </c>
      <c r="H98" s="148">
        <v>100239.14</v>
      </c>
      <c r="I98" s="148">
        <v>102643.614</v>
      </c>
      <c r="J98" s="148">
        <v>105170.685</v>
      </c>
      <c r="K98" s="148">
        <v>107813.26</v>
      </c>
      <c r="L98" s="148">
        <v>110566.02499999999</v>
      </c>
      <c r="M98" s="148">
        <v>113425.337</v>
      </c>
      <c r="N98" s="148">
        <v>116389.262</v>
      </c>
      <c r="O98" s="148">
        <v>119457.371</v>
      </c>
      <c r="P98" s="148">
        <v>122630.811</v>
      </c>
      <c r="Q98" s="148">
        <v>125911.61500000001</v>
      </c>
      <c r="R98" s="148">
        <v>129301.679</v>
      </c>
      <c r="S98" s="148">
        <v>132801.51500000001</v>
      </c>
      <c r="T98" s="148">
        <v>136408.97</v>
      </c>
      <c r="U98" s="148">
        <v>140118.989</v>
      </c>
      <c r="V98" s="148">
        <v>143924.731</v>
      </c>
      <c r="W98" s="148">
        <v>147821.73300000001</v>
      </c>
      <c r="X98" s="148">
        <v>151812.06899999999</v>
      </c>
      <c r="Y98" s="148">
        <v>155898.83799999999</v>
      </c>
      <c r="Z98" s="148">
        <v>160081.139</v>
      </c>
      <c r="AA98" s="148">
        <v>164357.66</v>
      </c>
      <c r="AB98" s="148">
        <v>168730.17499999999</v>
      </c>
      <c r="AC98" s="148">
        <v>173201.253</v>
      </c>
      <c r="AD98" s="148">
        <v>177779.997</v>
      </c>
      <c r="AE98" s="148">
        <v>182483.76800000001</v>
      </c>
      <c r="AF98" s="148">
        <v>187334.72700000001</v>
      </c>
      <c r="AG98" s="148">
        <v>192351.44899999999</v>
      </c>
      <c r="AH98" s="148">
        <v>197531.28899999999</v>
      </c>
      <c r="AI98" s="148">
        <v>202877.18400000001</v>
      </c>
      <c r="AJ98" s="148">
        <v>208419.19200000001</v>
      </c>
      <c r="AK98" s="148">
        <v>214194.60500000001</v>
      </c>
      <c r="AL98" s="148">
        <v>220224.39199999999</v>
      </c>
      <c r="AM98" s="148">
        <v>226520.864</v>
      </c>
      <c r="AN98" s="148">
        <v>233060.52799999999</v>
      </c>
      <c r="AO98" s="148">
        <v>239783.41399999999</v>
      </c>
      <c r="AP98" s="148">
        <v>246607.304</v>
      </c>
      <c r="AQ98" s="148">
        <v>253469.19399999999</v>
      </c>
      <c r="AR98" s="148">
        <v>260337.72200000001</v>
      </c>
      <c r="AS98" s="148">
        <v>267215.51299999998</v>
      </c>
      <c r="AT98" s="148">
        <v>274113.69199999998</v>
      </c>
      <c r="AU98" s="148">
        <v>281057.636</v>
      </c>
      <c r="AV98" s="148">
        <v>288060.44300000003</v>
      </c>
      <c r="AW98" s="148">
        <v>295134.772</v>
      </c>
      <c r="AX98" s="148">
        <v>302256.12699999998</v>
      </c>
      <c r="AY98" s="148">
        <v>309357.57199999999</v>
      </c>
      <c r="AZ98" s="148">
        <v>316350.28899999999</v>
      </c>
      <c r="BA98" s="148">
        <v>323178.11700000003</v>
      </c>
      <c r="BB98" s="148">
        <v>329823.06599999999</v>
      </c>
      <c r="BC98" s="148">
        <v>336326.65299999999</v>
      </c>
      <c r="BD98" s="148">
        <v>342767.42099999997</v>
      </c>
      <c r="BE98" s="148">
        <v>349255.93099999998</v>
      </c>
      <c r="BF98" s="148">
        <v>355881.66800000001</v>
      </c>
      <c r="BG98" s="148">
        <v>362661.04399999999</v>
      </c>
      <c r="BH98" s="148">
        <v>369598.60600000003</v>
      </c>
      <c r="BI98" s="148">
        <v>376756.17</v>
      </c>
      <c r="BJ98" s="148">
        <v>384203.33299999998</v>
      </c>
      <c r="BK98" s="148">
        <v>391985.54300000001</v>
      </c>
      <c r="BL98" s="148">
        <v>400125.549</v>
      </c>
      <c r="BM98" s="148">
        <v>408601.63299999997</v>
      </c>
      <c r="BN98" s="148">
        <v>417355.41200000001</v>
      </c>
      <c r="BO98" s="148">
        <v>426301.13799999998</v>
      </c>
      <c r="BP98" s="148">
        <v>435366.79</v>
      </c>
      <c r="BQ98" s="148">
        <v>444534.97899999999</v>
      </c>
      <c r="BR98" s="148">
        <v>453795.00400000002</v>
      </c>
      <c r="BS98" s="148">
        <v>463088.04800000001</v>
      </c>
      <c r="BT98" s="148">
        <v>472346.59700000001</v>
      </c>
      <c r="BU98" s="148">
        <v>481520.01500000001</v>
      </c>
      <c r="BV98" s="148">
        <v>490570.99699999997</v>
      </c>
      <c r="BW98" s="148">
        <v>499496.946</v>
      </c>
      <c r="BX98" s="148">
        <v>508325.57699999999</v>
      </c>
      <c r="BY98" s="148">
        <v>517105.55800000002</v>
      </c>
      <c r="BZ98" s="148">
        <v>525869.28200000001</v>
      </c>
    </row>
    <row r="99" spans="1:78" ht="11.65">
      <c r="A99" s="132">
        <v>82</v>
      </c>
      <c r="B99" s="133" t="s">
        <v>669</v>
      </c>
      <c r="C99" s="134" t="s">
        <v>127</v>
      </c>
      <c r="D99" s="144"/>
      <c r="E99" s="144">
        <v>912</v>
      </c>
      <c r="F99" s="133" t="s">
        <v>710</v>
      </c>
      <c r="G99" s="144">
        <v>1833</v>
      </c>
      <c r="H99" s="149">
        <v>48787.607000000004</v>
      </c>
      <c r="I99" s="149">
        <v>49955.116000000002</v>
      </c>
      <c r="J99" s="149">
        <v>51184.646999999997</v>
      </c>
      <c r="K99" s="149">
        <v>52478.245000000003</v>
      </c>
      <c r="L99" s="149">
        <v>53836.682999999997</v>
      </c>
      <c r="M99" s="149">
        <v>55259.404999999999</v>
      </c>
      <c r="N99" s="149">
        <v>56744.336000000003</v>
      </c>
      <c r="O99" s="149">
        <v>58288</v>
      </c>
      <c r="P99" s="149">
        <v>59885.834999999999</v>
      </c>
      <c r="Q99" s="149">
        <v>61532.55</v>
      </c>
      <c r="R99" s="149">
        <v>63223.192999999999</v>
      </c>
      <c r="S99" s="149">
        <v>64954.578999999998</v>
      </c>
      <c r="T99" s="149">
        <v>66726.244000000006</v>
      </c>
      <c r="U99" s="149">
        <v>68540.978000000003</v>
      </c>
      <c r="V99" s="149">
        <v>70403.437999999995</v>
      </c>
      <c r="W99" s="149">
        <v>72316.376000000004</v>
      </c>
      <c r="X99" s="149">
        <v>74284.691000000006</v>
      </c>
      <c r="Y99" s="149">
        <v>76305.739000000001</v>
      </c>
      <c r="Z99" s="149">
        <v>78366.153999999995</v>
      </c>
      <c r="AA99" s="149">
        <v>80447.645000000004</v>
      </c>
      <c r="AB99" s="149">
        <v>82539.482000000004</v>
      </c>
      <c r="AC99" s="149">
        <v>84637.315000000002</v>
      </c>
      <c r="AD99" s="149">
        <v>86752.476999999999</v>
      </c>
      <c r="AE99" s="149">
        <v>88909.320999999996</v>
      </c>
      <c r="AF99" s="149">
        <v>91141.346000000005</v>
      </c>
      <c r="AG99" s="149">
        <v>93474.138999999996</v>
      </c>
      <c r="AH99" s="149">
        <v>95912.551000000007</v>
      </c>
      <c r="AI99" s="149">
        <v>98453.985000000001</v>
      </c>
      <c r="AJ99" s="149">
        <v>101106.78200000001</v>
      </c>
      <c r="AK99" s="149">
        <v>103878.65700000001</v>
      </c>
      <c r="AL99" s="149">
        <v>106772.556</v>
      </c>
      <c r="AM99" s="149">
        <v>109791.443</v>
      </c>
      <c r="AN99" s="149">
        <v>112927.368</v>
      </c>
      <c r="AO99" s="149">
        <v>116157.776</v>
      </c>
      <c r="AP99" s="149">
        <v>119452.064</v>
      </c>
      <c r="AQ99" s="149">
        <v>122785.31600000001</v>
      </c>
      <c r="AR99" s="149">
        <v>126143.629</v>
      </c>
      <c r="AS99" s="149">
        <v>129522.558</v>
      </c>
      <c r="AT99" s="149">
        <v>132917.367</v>
      </c>
      <c r="AU99" s="149">
        <v>136326.36600000001</v>
      </c>
      <c r="AV99" s="149">
        <v>139744.83300000001</v>
      </c>
      <c r="AW99" s="149">
        <v>143173.356</v>
      </c>
      <c r="AX99" s="149">
        <v>146599.274</v>
      </c>
      <c r="AY99" s="149">
        <v>149989.61600000001</v>
      </c>
      <c r="AZ99" s="149">
        <v>153302.565</v>
      </c>
      <c r="BA99" s="149">
        <v>156510.64000000001</v>
      </c>
      <c r="BB99" s="149">
        <v>159601.51699999999</v>
      </c>
      <c r="BC99" s="149">
        <v>162589.704</v>
      </c>
      <c r="BD99" s="149">
        <v>165508.682</v>
      </c>
      <c r="BE99" s="149">
        <v>168407.02900000001</v>
      </c>
      <c r="BF99" s="149">
        <v>171322.84599999999</v>
      </c>
      <c r="BG99" s="149">
        <v>174275.386</v>
      </c>
      <c r="BH99" s="149">
        <v>177265.288</v>
      </c>
      <c r="BI99" s="149">
        <v>180290.666</v>
      </c>
      <c r="BJ99" s="149">
        <v>183342.856</v>
      </c>
      <c r="BK99" s="149">
        <v>186421.28200000001</v>
      </c>
      <c r="BL99" s="149">
        <v>189521.63200000001</v>
      </c>
      <c r="BM99" s="149">
        <v>192665.114</v>
      </c>
      <c r="BN99" s="149">
        <v>195906.13099999999</v>
      </c>
      <c r="BO99" s="149">
        <v>199315.26</v>
      </c>
      <c r="BP99" s="149">
        <v>202940.27299999999</v>
      </c>
      <c r="BQ99" s="149">
        <v>206799.18900000001</v>
      </c>
      <c r="BR99" s="149">
        <v>210870.33499999999</v>
      </c>
      <c r="BS99" s="149">
        <v>215111.204</v>
      </c>
      <c r="BT99" s="149">
        <v>219458.58900000001</v>
      </c>
      <c r="BU99" s="149">
        <v>223861.60200000001</v>
      </c>
      <c r="BV99" s="149">
        <v>228307.022</v>
      </c>
      <c r="BW99" s="149">
        <v>232793.19699999999</v>
      </c>
      <c r="BX99" s="149">
        <v>237293.802</v>
      </c>
      <c r="BY99" s="149">
        <v>241780.76500000001</v>
      </c>
      <c r="BZ99" s="149">
        <v>246232.508</v>
      </c>
    </row>
    <row r="100" spans="1:78" ht="11.65">
      <c r="A100" s="121">
        <v>83</v>
      </c>
      <c r="B100" s="122" t="s">
        <v>669</v>
      </c>
      <c r="C100" s="135" t="s">
        <v>395</v>
      </c>
      <c r="D100" s="141"/>
      <c r="E100" s="141">
        <v>12</v>
      </c>
      <c r="F100" s="122" t="s">
        <v>711</v>
      </c>
      <c r="G100" s="141">
        <v>912</v>
      </c>
      <c r="H100" s="146">
        <v>8872.25</v>
      </c>
      <c r="I100" s="146">
        <v>9023.2630000000008</v>
      </c>
      <c r="J100" s="146">
        <v>9186.15</v>
      </c>
      <c r="K100" s="146">
        <v>9364.3809999999994</v>
      </c>
      <c r="L100" s="146">
        <v>9560.1470000000008</v>
      </c>
      <c r="M100" s="146">
        <v>9774.2800000000007</v>
      </c>
      <c r="N100" s="146">
        <v>10006.145</v>
      </c>
      <c r="O100" s="146">
        <v>10253.777</v>
      </c>
      <c r="P100" s="146">
        <v>10514.076999999999</v>
      </c>
      <c r="Q100" s="146">
        <v>10783.227999999999</v>
      </c>
      <c r="R100" s="146">
        <v>11057.864</v>
      </c>
      <c r="S100" s="146">
        <v>11336.335999999999</v>
      </c>
      <c r="T100" s="146">
        <v>11619.828</v>
      </c>
      <c r="U100" s="146">
        <v>11912.8</v>
      </c>
      <c r="V100" s="146">
        <v>12221.674999999999</v>
      </c>
      <c r="W100" s="146">
        <v>12550.88</v>
      </c>
      <c r="X100" s="146">
        <v>12902.626</v>
      </c>
      <c r="Y100" s="146">
        <v>13275.02</v>
      </c>
      <c r="Z100" s="146">
        <v>13663.581</v>
      </c>
      <c r="AA100" s="146">
        <v>14061.724</v>
      </c>
      <c r="AB100" s="146">
        <v>14464.992</v>
      </c>
      <c r="AC100" s="146">
        <v>14872.253000000001</v>
      </c>
      <c r="AD100" s="146">
        <v>15285.992</v>
      </c>
      <c r="AE100" s="146">
        <v>15709.831</v>
      </c>
      <c r="AF100" s="146">
        <v>16149.018</v>
      </c>
      <c r="AG100" s="146">
        <v>16607.705999999998</v>
      </c>
      <c r="AH100" s="146">
        <v>17085.798999999999</v>
      </c>
      <c r="AI100" s="146">
        <v>17582.899000000001</v>
      </c>
      <c r="AJ100" s="146">
        <v>18102.266</v>
      </c>
      <c r="AK100" s="146">
        <v>18647.800999999999</v>
      </c>
      <c r="AL100" s="146">
        <v>19221.659</v>
      </c>
      <c r="AM100" s="146">
        <v>19824.296999999999</v>
      </c>
      <c r="AN100" s="146">
        <v>20452.901000000002</v>
      </c>
      <c r="AO100" s="146">
        <v>21101.875</v>
      </c>
      <c r="AP100" s="146">
        <v>21763.578000000001</v>
      </c>
      <c r="AQ100" s="146">
        <v>22431.507000000001</v>
      </c>
      <c r="AR100" s="146">
        <v>23102.385999999999</v>
      </c>
      <c r="AS100" s="146">
        <v>23774.287</v>
      </c>
      <c r="AT100" s="146">
        <v>24443.472000000002</v>
      </c>
      <c r="AU100" s="146">
        <v>25106.191999999999</v>
      </c>
      <c r="AV100" s="146">
        <v>25758.871999999999</v>
      </c>
      <c r="AW100" s="146">
        <v>26400.468000000001</v>
      </c>
      <c r="AX100" s="146">
        <v>27028.33</v>
      </c>
      <c r="AY100" s="146">
        <v>27635.517</v>
      </c>
      <c r="AZ100" s="146">
        <v>28213.776999999998</v>
      </c>
      <c r="BA100" s="146">
        <v>28757.788</v>
      </c>
      <c r="BB100" s="146">
        <v>29266.415000000001</v>
      </c>
      <c r="BC100" s="146">
        <v>29742.98</v>
      </c>
      <c r="BD100" s="146">
        <v>30192.75</v>
      </c>
      <c r="BE100" s="146">
        <v>30623.405999999999</v>
      </c>
      <c r="BF100" s="146">
        <v>31042.238000000001</v>
      </c>
      <c r="BG100" s="146">
        <v>31451.512999999999</v>
      </c>
      <c r="BH100" s="146">
        <v>31855.11</v>
      </c>
      <c r="BI100" s="146">
        <v>32264.159</v>
      </c>
      <c r="BJ100" s="146">
        <v>32692.152999999998</v>
      </c>
      <c r="BK100" s="146">
        <v>33149.72</v>
      </c>
      <c r="BL100" s="146">
        <v>33641.006999999998</v>
      </c>
      <c r="BM100" s="146">
        <v>34166.976000000002</v>
      </c>
      <c r="BN100" s="146">
        <v>34730.603999999999</v>
      </c>
      <c r="BO100" s="146">
        <v>35333.881999999998</v>
      </c>
      <c r="BP100" s="146">
        <v>35977.451000000001</v>
      </c>
      <c r="BQ100" s="146">
        <v>36661.438000000002</v>
      </c>
      <c r="BR100" s="146">
        <v>37383.898999999998</v>
      </c>
      <c r="BS100" s="146">
        <v>38140.135000000002</v>
      </c>
      <c r="BT100" s="146">
        <v>38923.688000000002</v>
      </c>
      <c r="BU100" s="146">
        <v>39728.019999999997</v>
      </c>
      <c r="BV100" s="146">
        <v>40551.398000000001</v>
      </c>
      <c r="BW100" s="146">
        <v>41389.173999999999</v>
      </c>
      <c r="BX100" s="146">
        <v>42228.415000000001</v>
      </c>
      <c r="BY100" s="146">
        <v>43053.053999999996</v>
      </c>
      <c r="BZ100" s="146">
        <v>43851.042999999998</v>
      </c>
    </row>
    <row r="101" spans="1:78" ht="11.65">
      <c r="A101" s="121">
        <v>84</v>
      </c>
      <c r="B101" s="122" t="s">
        <v>669</v>
      </c>
      <c r="C101" s="135" t="s">
        <v>397</v>
      </c>
      <c r="D101" s="141"/>
      <c r="E101" s="141">
        <v>818</v>
      </c>
      <c r="F101" s="122" t="s">
        <v>711</v>
      </c>
      <c r="G101" s="141">
        <v>912</v>
      </c>
      <c r="H101" s="146">
        <v>20451.988000000001</v>
      </c>
      <c r="I101" s="146">
        <v>20948.599999999999</v>
      </c>
      <c r="J101" s="146">
        <v>21473.792000000001</v>
      </c>
      <c r="K101" s="146">
        <v>22028.132000000001</v>
      </c>
      <c r="L101" s="146">
        <v>22611.502</v>
      </c>
      <c r="M101" s="146">
        <v>23223.125</v>
      </c>
      <c r="N101" s="146">
        <v>23861.508999999998</v>
      </c>
      <c r="O101" s="146">
        <v>24524.530999999999</v>
      </c>
      <c r="P101" s="146">
        <v>25209.458999999999</v>
      </c>
      <c r="Q101" s="146">
        <v>25913.226999999999</v>
      </c>
      <c r="R101" s="146">
        <v>26632.891</v>
      </c>
      <c r="S101" s="146">
        <v>27366.239000000001</v>
      </c>
      <c r="T101" s="146">
        <v>28112.258000000002</v>
      </c>
      <c r="U101" s="146">
        <v>28871.383000000002</v>
      </c>
      <c r="V101" s="146">
        <v>29644.875</v>
      </c>
      <c r="W101" s="146">
        <v>30433.024000000001</v>
      </c>
      <c r="X101" s="146">
        <v>31237.597000000002</v>
      </c>
      <c r="Y101" s="146">
        <v>32056.506000000001</v>
      </c>
      <c r="Z101" s="146">
        <v>32881.851999999999</v>
      </c>
      <c r="AA101" s="146">
        <v>33703.127</v>
      </c>
      <c r="AB101" s="146">
        <v>34513.851000000002</v>
      </c>
      <c r="AC101" s="146">
        <v>35311.904999999999</v>
      </c>
      <c r="AD101" s="146">
        <v>36102.67</v>
      </c>
      <c r="AE101" s="146">
        <v>36896.550999999999</v>
      </c>
      <c r="AF101" s="146">
        <v>37708.144</v>
      </c>
      <c r="AG101" s="146">
        <v>38549.133000000002</v>
      </c>
      <c r="AH101" s="146">
        <v>39422.731</v>
      </c>
      <c r="AI101" s="146">
        <v>40329.589</v>
      </c>
      <c r="AJ101" s="146">
        <v>41275.728000000003</v>
      </c>
      <c r="AK101" s="146">
        <v>42267.428999999996</v>
      </c>
      <c r="AL101" s="146">
        <v>43309.063000000002</v>
      </c>
      <c r="AM101" s="146">
        <v>44400.112999999998</v>
      </c>
      <c r="AN101" s="146">
        <v>45539.294999999998</v>
      </c>
      <c r="AO101" s="146">
        <v>46728.284</v>
      </c>
      <c r="AP101" s="146">
        <v>47968.642999999996</v>
      </c>
      <c r="AQ101" s="146">
        <v>49258.726000000002</v>
      </c>
      <c r="AR101" s="146">
        <v>50602.36</v>
      </c>
      <c r="AS101" s="146">
        <v>51991.696000000004</v>
      </c>
      <c r="AT101" s="146">
        <v>53399.243000000002</v>
      </c>
      <c r="AU101" s="146">
        <v>54788.68</v>
      </c>
      <c r="AV101" s="146">
        <v>56134.478000000003</v>
      </c>
      <c r="AW101" s="146">
        <v>57424.552000000003</v>
      </c>
      <c r="AX101" s="146">
        <v>58666.811999999998</v>
      </c>
      <c r="AY101" s="146">
        <v>59880.656000000003</v>
      </c>
      <c r="AZ101" s="146">
        <v>61095.803999999996</v>
      </c>
      <c r="BA101" s="146">
        <v>62334.025000000001</v>
      </c>
      <c r="BB101" s="146">
        <v>63601.631999999998</v>
      </c>
      <c r="BC101" s="146">
        <v>64892.269</v>
      </c>
      <c r="BD101" s="146">
        <v>66200.259000000005</v>
      </c>
      <c r="BE101" s="146">
        <v>67515.591</v>
      </c>
      <c r="BF101" s="146">
        <v>68831.561000000002</v>
      </c>
      <c r="BG101" s="146">
        <v>70152.661999999997</v>
      </c>
      <c r="BH101" s="146">
        <v>71485.043999999994</v>
      </c>
      <c r="BI101" s="146">
        <v>72826.101999999999</v>
      </c>
      <c r="BJ101" s="146">
        <v>74172.073000000004</v>
      </c>
      <c r="BK101" s="146">
        <v>75523.576000000001</v>
      </c>
      <c r="BL101" s="146">
        <v>76873.67</v>
      </c>
      <c r="BM101" s="146">
        <v>78232.123999999996</v>
      </c>
      <c r="BN101" s="146">
        <v>79636.081000000006</v>
      </c>
      <c r="BO101" s="146">
        <v>81134.789000000004</v>
      </c>
      <c r="BP101" s="146">
        <v>82761.244000000006</v>
      </c>
      <c r="BQ101" s="146">
        <v>84529.251000000004</v>
      </c>
      <c r="BR101" s="146">
        <v>86422.24</v>
      </c>
      <c r="BS101" s="146">
        <v>88404.652000000002</v>
      </c>
      <c r="BT101" s="146">
        <v>90424.668000000005</v>
      </c>
      <c r="BU101" s="146">
        <v>92442.548999999999</v>
      </c>
      <c r="BV101" s="146">
        <v>94447.070999999996</v>
      </c>
      <c r="BW101" s="146">
        <v>96442.59</v>
      </c>
      <c r="BX101" s="146">
        <v>98423.601999999999</v>
      </c>
      <c r="BY101" s="146">
        <v>100388.076</v>
      </c>
      <c r="BZ101" s="146">
        <v>102334.40300000001</v>
      </c>
    </row>
    <row r="102" spans="1:78" ht="11.65">
      <c r="A102" s="121">
        <v>85</v>
      </c>
      <c r="B102" s="122" t="s">
        <v>669</v>
      </c>
      <c r="C102" s="135" t="s">
        <v>428</v>
      </c>
      <c r="D102" s="141"/>
      <c r="E102" s="141">
        <v>434</v>
      </c>
      <c r="F102" s="122" t="s">
        <v>711</v>
      </c>
      <c r="G102" s="141">
        <v>912</v>
      </c>
      <c r="H102" s="146">
        <v>1124.519</v>
      </c>
      <c r="I102" s="146">
        <v>1142.9749999999999</v>
      </c>
      <c r="J102" s="146">
        <v>1163.8900000000001</v>
      </c>
      <c r="K102" s="146">
        <v>1187.74</v>
      </c>
      <c r="L102" s="146">
        <v>1214.8230000000001</v>
      </c>
      <c r="M102" s="146">
        <v>1245.355</v>
      </c>
      <c r="N102" s="146">
        <v>1279.403</v>
      </c>
      <c r="O102" s="146">
        <v>1316.913</v>
      </c>
      <c r="P102" s="146">
        <v>1357.732</v>
      </c>
      <c r="Q102" s="146">
        <v>1401.6310000000001</v>
      </c>
      <c r="R102" s="146">
        <v>1448.4159999999999</v>
      </c>
      <c r="S102" s="146">
        <v>1498.076</v>
      </c>
      <c r="T102" s="146">
        <v>1550.8150000000001</v>
      </c>
      <c r="U102" s="146">
        <v>1607.1679999999999</v>
      </c>
      <c r="V102" s="146">
        <v>1667.8219999999999</v>
      </c>
      <c r="W102" s="146">
        <v>1733.307</v>
      </c>
      <c r="X102" s="146">
        <v>1803.6890000000001</v>
      </c>
      <c r="Y102" s="146">
        <v>1878.8689999999999</v>
      </c>
      <c r="Z102" s="146">
        <v>1958.9090000000001</v>
      </c>
      <c r="AA102" s="146">
        <v>2043.82</v>
      </c>
      <c r="AB102" s="146">
        <v>2133.527</v>
      </c>
      <c r="AC102" s="146">
        <v>2228.1419999999998</v>
      </c>
      <c r="AD102" s="146">
        <v>2327.4870000000001</v>
      </c>
      <c r="AE102" s="146">
        <v>2430.7539999999999</v>
      </c>
      <c r="AF102" s="146">
        <v>2536.895</v>
      </c>
      <c r="AG102" s="146">
        <v>2645.136</v>
      </c>
      <c r="AH102" s="146">
        <v>2754.6979999999999</v>
      </c>
      <c r="AI102" s="146">
        <v>2865.6390000000001</v>
      </c>
      <c r="AJ102" s="146">
        <v>2979.1019999999999</v>
      </c>
      <c r="AK102" s="146">
        <v>3096.7240000000002</v>
      </c>
      <c r="AL102" s="146">
        <v>3219.462</v>
      </c>
      <c r="AM102" s="146">
        <v>3347.779</v>
      </c>
      <c r="AN102" s="146">
        <v>3480.4430000000002</v>
      </c>
      <c r="AO102" s="146">
        <v>3614.6819999999998</v>
      </c>
      <c r="AP102" s="146">
        <v>3746.712</v>
      </c>
      <c r="AQ102" s="146">
        <v>3873.7809999999999</v>
      </c>
      <c r="AR102" s="146">
        <v>3994.6010000000001</v>
      </c>
      <c r="AS102" s="146">
        <v>4109.7169999999996</v>
      </c>
      <c r="AT102" s="146">
        <v>4220.451</v>
      </c>
      <c r="AU102" s="146">
        <v>4328.9350000000004</v>
      </c>
      <c r="AV102" s="146">
        <v>4436.6629999999996</v>
      </c>
      <c r="AW102" s="146">
        <v>4544.2449999999999</v>
      </c>
      <c r="AX102" s="146">
        <v>4650.8959999999997</v>
      </c>
      <c r="AY102" s="146">
        <v>4755.134</v>
      </c>
      <c r="AZ102" s="146">
        <v>4854.8710000000001</v>
      </c>
      <c r="BA102" s="146">
        <v>4948.7960000000003</v>
      </c>
      <c r="BB102" s="146">
        <v>5036.1729999999998</v>
      </c>
      <c r="BC102" s="146">
        <v>5118.0079999999998</v>
      </c>
      <c r="BD102" s="146">
        <v>5196.7740000000003</v>
      </c>
      <c r="BE102" s="146">
        <v>5275.9210000000003</v>
      </c>
      <c r="BF102" s="146">
        <v>5357.893</v>
      </c>
      <c r="BG102" s="146">
        <v>5443.2489999999998</v>
      </c>
      <c r="BH102" s="146">
        <v>5531.0969999999998</v>
      </c>
      <c r="BI102" s="146">
        <v>5620.5450000000001</v>
      </c>
      <c r="BJ102" s="146">
        <v>5710.1629999999996</v>
      </c>
      <c r="BK102" s="146">
        <v>5798.6149999999998</v>
      </c>
      <c r="BL102" s="146">
        <v>5886.8739999999998</v>
      </c>
      <c r="BM102" s="146">
        <v>5974.7860000000001</v>
      </c>
      <c r="BN102" s="146">
        <v>6058.74</v>
      </c>
      <c r="BO102" s="146">
        <v>6133.9870000000001</v>
      </c>
      <c r="BP102" s="146">
        <v>6197.6670000000004</v>
      </c>
      <c r="BQ102" s="146">
        <v>6247.4380000000001</v>
      </c>
      <c r="BR102" s="146">
        <v>6285.7510000000002</v>
      </c>
      <c r="BS102" s="146">
        <v>6320.35</v>
      </c>
      <c r="BT102" s="146">
        <v>6362.0389999999998</v>
      </c>
      <c r="BU102" s="146">
        <v>6418.3149999999996</v>
      </c>
      <c r="BV102" s="146">
        <v>6492.16</v>
      </c>
      <c r="BW102" s="146">
        <v>6580.723</v>
      </c>
      <c r="BX102" s="146">
        <v>6678.5649999999996</v>
      </c>
      <c r="BY102" s="146">
        <v>6777.4530000000004</v>
      </c>
      <c r="BZ102" s="146">
        <v>6871.2870000000003</v>
      </c>
    </row>
    <row r="103" spans="1:78" ht="11.65">
      <c r="A103" s="121">
        <v>86</v>
      </c>
      <c r="B103" s="122" t="s">
        <v>669</v>
      </c>
      <c r="C103" s="135" t="s">
        <v>433</v>
      </c>
      <c r="D103" s="141"/>
      <c r="E103" s="141">
        <v>504</v>
      </c>
      <c r="F103" s="122" t="s">
        <v>711</v>
      </c>
      <c r="G103" s="141">
        <v>912</v>
      </c>
      <c r="H103" s="146">
        <v>8985.9860000000008</v>
      </c>
      <c r="I103" s="146">
        <v>9243.41</v>
      </c>
      <c r="J103" s="146">
        <v>9528.9789999999994</v>
      </c>
      <c r="K103" s="146">
        <v>9837.0750000000007</v>
      </c>
      <c r="L103" s="146">
        <v>10162.948</v>
      </c>
      <c r="M103" s="146">
        <v>10502.657999999999</v>
      </c>
      <c r="N103" s="146">
        <v>10853.173000000001</v>
      </c>
      <c r="O103" s="146">
        <v>11212.23</v>
      </c>
      <c r="P103" s="146">
        <v>11578.378000000001</v>
      </c>
      <c r="Q103" s="146">
        <v>11950.746999999999</v>
      </c>
      <c r="R103" s="146">
        <v>12328.531999999999</v>
      </c>
      <c r="S103" s="146">
        <v>12710.587</v>
      </c>
      <c r="T103" s="146">
        <v>13094.89</v>
      </c>
      <c r="U103" s="146">
        <v>13478.424999999999</v>
      </c>
      <c r="V103" s="146">
        <v>13857.656000000001</v>
      </c>
      <c r="W103" s="146">
        <v>14230.163</v>
      </c>
      <c r="X103" s="146">
        <v>14595.351000000001</v>
      </c>
      <c r="Y103" s="146">
        <v>14954.037</v>
      </c>
      <c r="Z103" s="146">
        <v>15307.267</v>
      </c>
      <c r="AA103" s="146">
        <v>15656.846</v>
      </c>
      <c r="AB103" s="146">
        <v>16004.732</v>
      </c>
      <c r="AC103" s="146">
        <v>16350.883</v>
      </c>
      <c r="AD103" s="146">
        <v>16696.89</v>
      </c>
      <c r="AE103" s="146">
        <v>17048.525000000001</v>
      </c>
      <c r="AF103" s="146">
        <v>17413.149000000001</v>
      </c>
      <c r="AG103" s="146">
        <v>17796.170999999998</v>
      </c>
      <c r="AH103" s="146">
        <v>18198.835999999999</v>
      </c>
      <c r="AI103" s="146">
        <v>18620.087</v>
      </c>
      <c r="AJ103" s="146">
        <v>19059.773000000001</v>
      </c>
      <c r="AK103" s="146">
        <v>19516.941999999999</v>
      </c>
      <c r="AL103" s="146">
        <v>19990.006000000001</v>
      </c>
      <c r="AM103" s="146">
        <v>20479.708999999999</v>
      </c>
      <c r="AN103" s="146">
        <v>20984.023000000001</v>
      </c>
      <c r="AO103" s="146">
        <v>21495.088</v>
      </c>
      <c r="AP103" s="146">
        <v>22002.641</v>
      </c>
      <c r="AQ103" s="146">
        <v>22499.111000000001</v>
      </c>
      <c r="AR103" s="146">
        <v>22980.333999999999</v>
      </c>
      <c r="AS103" s="146">
        <v>23447.256000000001</v>
      </c>
      <c r="AT103" s="146">
        <v>23903.592000000001</v>
      </c>
      <c r="AU103" s="146">
        <v>24355.624</v>
      </c>
      <c r="AV103" s="146">
        <v>24807.460999999999</v>
      </c>
      <c r="AW103" s="146">
        <v>25260.406999999999</v>
      </c>
      <c r="AX103" s="146">
        <v>25711.41</v>
      </c>
      <c r="AY103" s="146">
        <v>26155.204000000002</v>
      </c>
      <c r="AZ103" s="146">
        <v>26584.473000000002</v>
      </c>
      <c r="BA103" s="146">
        <v>26994.255000000001</v>
      </c>
      <c r="BB103" s="146">
        <v>27383.472000000002</v>
      </c>
      <c r="BC103" s="146">
        <v>27754.573</v>
      </c>
      <c r="BD103" s="146">
        <v>28110.447</v>
      </c>
      <c r="BE103" s="146">
        <v>28455.504000000001</v>
      </c>
      <c r="BF103" s="146">
        <v>28793.671999999999</v>
      </c>
      <c r="BG103" s="146">
        <v>29126.323</v>
      </c>
      <c r="BH103" s="146">
        <v>29454.764999999999</v>
      </c>
      <c r="BI103" s="146">
        <v>29782.883999999998</v>
      </c>
      <c r="BJ103" s="146">
        <v>30115.196</v>
      </c>
      <c r="BK103" s="146">
        <v>30455.562999999998</v>
      </c>
      <c r="BL103" s="146">
        <v>30804.688999999998</v>
      </c>
      <c r="BM103" s="146">
        <v>31163.67</v>
      </c>
      <c r="BN103" s="146">
        <v>31536.807000000001</v>
      </c>
      <c r="BO103" s="146">
        <v>31929.087</v>
      </c>
      <c r="BP103" s="146">
        <v>32343.383999999998</v>
      </c>
      <c r="BQ103" s="146">
        <v>32781.86</v>
      </c>
      <c r="BR103" s="146">
        <v>33241.898000000001</v>
      </c>
      <c r="BS103" s="146">
        <v>33715.705000000002</v>
      </c>
      <c r="BT103" s="146">
        <v>34192.358</v>
      </c>
      <c r="BU103" s="146">
        <v>34663.608</v>
      </c>
      <c r="BV103" s="146">
        <v>35126.273999999998</v>
      </c>
      <c r="BW103" s="146">
        <v>35581.256999999998</v>
      </c>
      <c r="BX103" s="146">
        <v>36029.089</v>
      </c>
      <c r="BY103" s="146">
        <v>36471.766000000003</v>
      </c>
      <c r="BZ103" s="146">
        <v>36910.557999999997</v>
      </c>
    </row>
    <row r="104" spans="1:78" ht="11.65">
      <c r="A104" s="121">
        <v>87</v>
      </c>
      <c r="B104" s="122" t="s">
        <v>669</v>
      </c>
      <c r="C104" s="135" t="s">
        <v>724</v>
      </c>
      <c r="D104" s="141"/>
      <c r="E104" s="141">
        <v>729</v>
      </c>
      <c r="F104" s="122" t="s">
        <v>711</v>
      </c>
      <c r="G104" s="141">
        <v>912</v>
      </c>
      <c r="H104" s="146">
        <v>5733.7889999999998</v>
      </c>
      <c r="I104" s="146">
        <v>5884.6509999999998</v>
      </c>
      <c r="J104" s="146">
        <v>6041.3320000000003</v>
      </c>
      <c r="K104" s="146">
        <v>6204.0990000000002</v>
      </c>
      <c r="L104" s="146">
        <v>6373.3140000000003</v>
      </c>
      <c r="M104" s="146">
        <v>6549.2939999999999</v>
      </c>
      <c r="N104" s="146">
        <v>6732.4390000000003</v>
      </c>
      <c r="O104" s="146">
        <v>6923.1149999999998</v>
      </c>
      <c r="P104" s="146">
        <v>7121.7380000000003</v>
      </c>
      <c r="Q104" s="146">
        <v>7328.7259999999997</v>
      </c>
      <c r="R104" s="146">
        <v>7544.4979999999996</v>
      </c>
      <c r="S104" s="146">
        <v>7769.4750000000004</v>
      </c>
      <c r="T104" s="146">
        <v>8004.1220000000003</v>
      </c>
      <c r="U104" s="146">
        <v>8248.8179999999993</v>
      </c>
      <c r="V104" s="146">
        <v>8503.9889999999996</v>
      </c>
      <c r="W104" s="146">
        <v>8770.0939999999991</v>
      </c>
      <c r="X104" s="146">
        <v>9047.8029999999999</v>
      </c>
      <c r="Y104" s="146">
        <v>9337.6620000000003</v>
      </c>
      <c r="Z104" s="146">
        <v>9639.8459999999995</v>
      </c>
      <c r="AA104" s="146">
        <v>9954.4110000000001</v>
      </c>
      <c r="AB104" s="146">
        <v>10281.695</v>
      </c>
      <c r="AC104" s="146">
        <v>10621.471</v>
      </c>
      <c r="AD104" s="146">
        <v>10974.626</v>
      </c>
      <c r="AE104" s="146">
        <v>11343.923000000001</v>
      </c>
      <c r="AF104" s="146">
        <v>11732.957</v>
      </c>
      <c r="AG104" s="146">
        <v>12144.128000000001</v>
      </c>
      <c r="AH104" s="146">
        <v>12578.397999999999</v>
      </c>
      <c r="AI104" s="146">
        <v>13034.630999999999</v>
      </c>
      <c r="AJ104" s="146">
        <v>13510.429</v>
      </c>
      <c r="AK104" s="146">
        <v>14002.302</v>
      </c>
      <c r="AL104" s="146">
        <v>14507.466</v>
      </c>
      <c r="AM104" s="146">
        <v>15027.254000000001</v>
      </c>
      <c r="AN104" s="146">
        <v>15562.129000000001</v>
      </c>
      <c r="AO104" s="146">
        <v>16107.612999999999</v>
      </c>
      <c r="AP104" s="146">
        <v>16657.955999999998</v>
      </c>
      <c r="AQ104" s="146">
        <v>17210.182000000001</v>
      </c>
      <c r="AR104" s="146">
        <v>17757.493999999999</v>
      </c>
      <c r="AS104" s="146">
        <v>18303.43</v>
      </c>
      <c r="AT104" s="146">
        <v>18867.559000000001</v>
      </c>
      <c r="AU104" s="146">
        <v>19476.652999999998</v>
      </c>
      <c r="AV104" s="146">
        <v>20147.592000000001</v>
      </c>
      <c r="AW104" s="146">
        <v>20891.441999999999</v>
      </c>
      <c r="AX104" s="146">
        <v>21696.240000000002</v>
      </c>
      <c r="AY104" s="146">
        <v>22527.837</v>
      </c>
      <c r="AZ104" s="146">
        <v>23338.465</v>
      </c>
      <c r="BA104" s="146">
        <v>24094.741000000002</v>
      </c>
      <c r="BB104" s="146">
        <v>24782.383999999998</v>
      </c>
      <c r="BC104" s="146">
        <v>25413.912</v>
      </c>
      <c r="BD104" s="146">
        <v>26015.518</v>
      </c>
      <c r="BE104" s="146">
        <v>26626.511999999999</v>
      </c>
      <c r="BF104" s="146">
        <v>27275.019</v>
      </c>
      <c r="BG104" s="146">
        <v>27971.077000000001</v>
      </c>
      <c r="BH104" s="146">
        <v>28704.786</v>
      </c>
      <c r="BI104" s="146">
        <v>29460.517</v>
      </c>
      <c r="BJ104" s="146">
        <v>30214.188999999998</v>
      </c>
      <c r="BK104" s="146">
        <v>30949.513999999999</v>
      </c>
      <c r="BL104" s="146">
        <v>31661.824000000001</v>
      </c>
      <c r="BM104" s="146">
        <v>32360.618999999999</v>
      </c>
      <c r="BN104" s="146">
        <v>33060.843999999997</v>
      </c>
      <c r="BO104" s="146">
        <v>33783.779000000002</v>
      </c>
      <c r="BP104" s="146">
        <v>34545.014000000003</v>
      </c>
      <c r="BQ104" s="146">
        <v>35349.675999999999</v>
      </c>
      <c r="BR104" s="146">
        <v>36193.781000000003</v>
      </c>
      <c r="BS104" s="146">
        <v>37072.555</v>
      </c>
      <c r="BT104" s="146">
        <v>37977.656999999999</v>
      </c>
      <c r="BU104" s="146">
        <v>38902.947999999997</v>
      </c>
      <c r="BV104" s="146">
        <v>39847.432999999997</v>
      </c>
      <c r="BW104" s="146">
        <v>40813.398000000001</v>
      </c>
      <c r="BX104" s="146">
        <v>41801.531999999999</v>
      </c>
      <c r="BY104" s="146">
        <v>42813.237000000001</v>
      </c>
      <c r="BZ104" s="146">
        <v>43849.269</v>
      </c>
    </row>
    <row r="105" spans="1:78" ht="11.65">
      <c r="A105" s="121">
        <v>88</v>
      </c>
      <c r="B105" s="122" t="s">
        <v>669</v>
      </c>
      <c r="C105" s="135" t="s">
        <v>470</v>
      </c>
      <c r="D105" s="141"/>
      <c r="E105" s="141">
        <v>788</v>
      </c>
      <c r="F105" s="122" t="s">
        <v>711</v>
      </c>
      <c r="G105" s="141">
        <v>912</v>
      </c>
      <c r="H105" s="146">
        <v>3605.3119999999999</v>
      </c>
      <c r="I105" s="146">
        <v>3696.163</v>
      </c>
      <c r="J105" s="146">
        <v>3772.9290000000001</v>
      </c>
      <c r="K105" s="146">
        <v>3838.0909999999999</v>
      </c>
      <c r="L105" s="146">
        <v>3894.12</v>
      </c>
      <c r="M105" s="146">
        <v>3943.5439999999999</v>
      </c>
      <c r="N105" s="146">
        <v>3988.8649999999998</v>
      </c>
      <c r="O105" s="146">
        <v>4032.5929999999998</v>
      </c>
      <c r="P105" s="146">
        <v>4077.2109999999998</v>
      </c>
      <c r="Q105" s="146">
        <v>4125.0780000000004</v>
      </c>
      <c r="R105" s="146">
        <v>4178.2349999999997</v>
      </c>
      <c r="S105" s="146">
        <v>4238.1409999999996</v>
      </c>
      <c r="T105" s="146">
        <v>4305.4769999999999</v>
      </c>
      <c r="U105" s="146">
        <v>4380.0739999999996</v>
      </c>
      <c r="V105" s="146">
        <v>4461.1109999999999</v>
      </c>
      <c r="W105" s="146">
        <v>4547.9409999999998</v>
      </c>
      <c r="X105" s="146">
        <v>4640.9949999999999</v>
      </c>
      <c r="Y105" s="146">
        <v>4740.5259999999998</v>
      </c>
      <c r="Z105" s="146">
        <v>4845.22</v>
      </c>
      <c r="AA105" s="146">
        <v>4953.3789999999999</v>
      </c>
      <c r="AB105" s="146">
        <v>5063.8050000000003</v>
      </c>
      <c r="AC105" s="146">
        <v>5176.29</v>
      </c>
      <c r="AD105" s="146">
        <v>5291.335</v>
      </c>
      <c r="AE105" s="146">
        <v>5409.3379999999997</v>
      </c>
      <c r="AF105" s="146">
        <v>5530.9780000000001</v>
      </c>
      <c r="AG105" s="146">
        <v>5656.9120000000003</v>
      </c>
      <c r="AH105" s="146">
        <v>5786.482</v>
      </c>
      <c r="AI105" s="146">
        <v>5919.9579999999996</v>
      </c>
      <c r="AJ105" s="146">
        <v>6060.1580000000004</v>
      </c>
      <c r="AK105" s="146">
        <v>6210.7560000000003</v>
      </c>
      <c r="AL105" s="146">
        <v>6374.04</v>
      </c>
      <c r="AM105" s="146">
        <v>6551.232</v>
      </c>
      <c r="AN105" s="146">
        <v>6740.52</v>
      </c>
      <c r="AO105" s="146">
        <v>6937.3320000000003</v>
      </c>
      <c r="AP105" s="146">
        <v>7135.2650000000003</v>
      </c>
      <c r="AQ105" s="146">
        <v>7329.59</v>
      </c>
      <c r="AR105" s="146">
        <v>7517.8540000000003</v>
      </c>
      <c r="AS105" s="146">
        <v>7700.7330000000002</v>
      </c>
      <c r="AT105" s="146">
        <v>7880.3329999999996</v>
      </c>
      <c r="AU105" s="146">
        <v>8060.2110000000002</v>
      </c>
      <c r="AV105" s="146">
        <v>8242.509</v>
      </c>
      <c r="AW105" s="146">
        <v>8427.8510000000006</v>
      </c>
      <c r="AX105" s="146">
        <v>8613.8549999999996</v>
      </c>
      <c r="AY105" s="146">
        <v>8795.9339999999993</v>
      </c>
      <c r="AZ105" s="146">
        <v>8967.9159999999993</v>
      </c>
      <c r="BA105" s="146">
        <v>9125.4</v>
      </c>
      <c r="BB105" s="146">
        <v>9267.3349999999991</v>
      </c>
      <c r="BC105" s="146">
        <v>9395.1190000000006</v>
      </c>
      <c r="BD105" s="146">
        <v>9509.8619999999992</v>
      </c>
      <c r="BE105" s="146">
        <v>9613.5869999999995</v>
      </c>
      <c r="BF105" s="146">
        <v>9708.3469999999998</v>
      </c>
      <c r="BG105" s="146">
        <v>9793.9150000000009</v>
      </c>
      <c r="BH105" s="146">
        <v>9871.2610000000004</v>
      </c>
      <c r="BI105" s="146">
        <v>9945.2819999999992</v>
      </c>
      <c r="BJ105" s="146">
        <v>10022.278</v>
      </c>
      <c r="BK105" s="146">
        <v>10106.778</v>
      </c>
      <c r="BL105" s="146">
        <v>10201.210999999999</v>
      </c>
      <c r="BM105" s="146">
        <v>10304.728999999999</v>
      </c>
      <c r="BN105" s="146">
        <v>10414.424999999999</v>
      </c>
      <c r="BO105" s="146">
        <v>10525.691000000001</v>
      </c>
      <c r="BP105" s="146">
        <v>10635.245000000001</v>
      </c>
      <c r="BQ105" s="146">
        <v>10741.871999999999</v>
      </c>
      <c r="BR105" s="146">
        <v>10846.993</v>
      </c>
      <c r="BS105" s="146">
        <v>10952.949000000001</v>
      </c>
      <c r="BT105" s="146">
        <v>11063.195</v>
      </c>
      <c r="BU105" s="146">
        <v>11179.950999999999</v>
      </c>
      <c r="BV105" s="146">
        <v>11303.941999999999</v>
      </c>
      <c r="BW105" s="146">
        <v>11433.438</v>
      </c>
      <c r="BX105" s="146">
        <v>11565.203</v>
      </c>
      <c r="BY105" s="146">
        <v>11694.721</v>
      </c>
      <c r="BZ105" s="146">
        <v>11818.618</v>
      </c>
    </row>
    <row r="106" spans="1:78" ht="11.65">
      <c r="A106" s="121">
        <v>89</v>
      </c>
      <c r="B106" s="122" t="s">
        <v>669</v>
      </c>
      <c r="C106" s="135" t="s">
        <v>725</v>
      </c>
      <c r="D106" s="141"/>
      <c r="E106" s="141">
        <v>732</v>
      </c>
      <c r="F106" s="122" t="s">
        <v>711</v>
      </c>
      <c r="G106" s="141">
        <v>912</v>
      </c>
      <c r="H106" s="146">
        <v>13.763</v>
      </c>
      <c r="I106" s="146">
        <v>16.053999999999998</v>
      </c>
      <c r="J106" s="146">
        <v>17.574999999999999</v>
      </c>
      <c r="K106" s="146">
        <v>18.727</v>
      </c>
      <c r="L106" s="146">
        <v>19.829000000000001</v>
      </c>
      <c r="M106" s="146">
        <v>21.149000000000001</v>
      </c>
      <c r="N106" s="146">
        <v>22.802</v>
      </c>
      <c r="O106" s="146">
        <v>24.841000000000001</v>
      </c>
      <c r="P106" s="146">
        <v>27.24</v>
      </c>
      <c r="Q106" s="146">
        <v>29.913</v>
      </c>
      <c r="R106" s="146">
        <v>32.756999999999998</v>
      </c>
      <c r="S106" s="146">
        <v>35.725000000000001</v>
      </c>
      <c r="T106" s="146">
        <v>38.853999999999999</v>
      </c>
      <c r="U106" s="146">
        <v>42.31</v>
      </c>
      <c r="V106" s="146">
        <v>46.31</v>
      </c>
      <c r="W106" s="146">
        <v>50.966999999999999</v>
      </c>
      <c r="X106" s="146">
        <v>56.63</v>
      </c>
      <c r="Y106" s="146">
        <v>63.119</v>
      </c>
      <c r="Z106" s="146">
        <v>69.478999999999999</v>
      </c>
      <c r="AA106" s="146">
        <v>74.337999999999994</v>
      </c>
      <c r="AB106" s="146">
        <v>76.88</v>
      </c>
      <c r="AC106" s="146">
        <v>76.370999999999995</v>
      </c>
      <c r="AD106" s="146">
        <v>73.477000000000004</v>
      </c>
      <c r="AE106" s="146">
        <v>70.399000000000001</v>
      </c>
      <c r="AF106" s="146">
        <v>70.204999999999998</v>
      </c>
      <c r="AG106" s="146">
        <v>74.953000000000003</v>
      </c>
      <c r="AH106" s="146">
        <v>85.606999999999999</v>
      </c>
      <c r="AI106" s="146">
        <v>101.182</v>
      </c>
      <c r="AJ106" s="146">
        <v>119.32599999999999</v>
      </c>
      <c r="AK106" s="146">
        <v>136.703</v>
      </c>
      <c r="AL106" s="146">
        <v>150.86000000000001</v>
      </c>
      <c r="AM106" s="146">
        <v>161.059</v>
      </c>
      <c r="AN106" s="146">
        <v>168.05699999999999</v>
      </c>
      <c r="AO106" s="146">
        <v>172.90199999999999</v>
      </c>
      <c r="AP106" s="146">
        <v>177.26900000000001</v>
      </c>
      <c r="AQ106" s="146">
        <v>182.41900000000001</v>
      </c>
      <c r="AR106" s="146">
        <v>188.6</v>
      </c>
      <c r="AS106" s="146">
        <v>195.43899999999999</v>
      </c>
      <c r="AT106" s="146">
        <v>202.71700000000001</v>
      </c>
      <c r="AU106" s="146">
        <v>210.071</v>
      </c>
      <c r="AV106" s="146">
        <v>217.25800000000001</v>
      </c>
      <c r="AW106" s="146">
        <v>224.39099999999999</v>
      </c>
      <c r="AX106" s="146">
        <v>231.73099999999999</v>
      </c>
      <c r="AY106" s="146">
        <v>239.334</v>
      </c>
      <c r="AZ106" s="146">
        <v>247.25899999999999</v>
      </c>
      <c r="BA106" s="146">
        <v>255.63499999999999</v>
      </c>
      <c r="BB106" s="146">
        <v>264.10599999999999</v>
      </c>
      <c r="BC106" s="146">
        <v>272.84300000000002</v>
      </c>
      <c r="BD106" s="146">
        <v>283.072</v>
      </c>
      <c r="BE106" s="146">
        <v>296.50799999999998</v>
      </c>
      <c r="BF106" s="146">
        <v>314.11599999999999</v>
      </c>
      <c r="BG106" s="146">
        <v>336.64699999999999</v>
      </c>
      <c r="BH106" s="146">
        <v>363.22500000000002</v>
      </c>
      <c r="BI106" s="146">
        <v>391.17700000000002</v>
      </c>
      <c r="BJ106" s="146">
        <v>416.80399999999997</v>
      </c>
      <c r="BK106" s="146">
        <v>437.51600000000002</v>
      </c>
      <c r="BL106" s="146">
        <v>452.35700000000003</v>
      </c>
      <c r="BM106" s="146">
        <v>462.21</v>
      </c>
      <c r="BN106" s="146">
        <v>468.63</v>
      </c>
      <c r="BO106" s="146">
        <v>474.04500000000002</v>
      </c>
      <c r="BP106" s="146">
        <v>480.26799999999997</v>
      </c>
      <c r="BQ106" s="146">
        <v>487.654</v>
      </c>
      <c r="BR106" s="146">
        <v>495.77300000000002</v>
      </c>
      <c r="BS106" s="146">
        <v>504.858</v>
      </c>
      <c r="BT106" s="146">
        <v>514.98400000000004</v>
      </c>
      <c r="BU106" s="146">
        <v>526.21100000000001</v>
      </c>
      <c r="BV106" s="146">
        <v>538.74400000000003</v>
      </c>
      <c r="BW106" s="146">
        <v>552.61699999999996</v>
      </c>
      <c r="BX106" s="146">
        <v>567.39599999999996</v>
      </c>
      <c r="BY106" s="146">
        <v>582.45799999999997</v>
      </c>
      <c r="BZ106" s="146">
        <v>597.33000000000004</v>
      </c>
    </row>
    <row r="107" spans="1:78" ht="11.65">
      <c r="A107" s="132">
        <v>90</v>
      </c>
      <c r="B107" s="133" t="s">
        <v>669</v>
      </c>
      <c r="C107" s="134" t="s">
        <v>726</v>
      </c>
      <c r="D107" s="144"/>
      <c r="E107" s="144">
        <v>922</v>
      </c>
      <c r="F107" s="133" t="s">
        <v>710</v>
      </c>
      <c r="G107" s="144">
        <v>1833</v>
      </c>
      <c r="H107" s="149">
        <v>51451.533000000003</v>
      </c>
      <c r="I107" s="149">
        <v>52688.498</v>
      </c>
      <c r="J107" s="149">
        <v>53986.038</v>
      </c>
      <c r="K107" s="149">
        <v>55335.014999999999</v>
      </c>
      <c r="L107" s="149">
        <v>56729.341999999997</v>
      </c>
      <c r="M107" s="149">
        <v>58165.932000000001</v>
      </c>
      <c r="N107" s="149">
        <v>59644.925999999999</v>
      </c>
      <c r="O107" s="149">
        <v>61169.370999999999</v>
      </c>
      <c r="P107" s="149">
        <v>62744.976000000002</v>
      </c>
      <c r="Q107" s="149">
        <v>64379.065000000002</v>
      </c>
      <c r="R107" s="149">
        <v>66078.486000000004</v>
      </c>
      <c r="S107" s="149">
        <v>67846.936000000002</v>
      </c>
      <c r="T107" s="149">
        <v>69682.725999999995</v>
      </c>
      <c r="U107" s="149">
        <v>71578.010999999999</v>
      </c>
      <c r="V107" s="149">
        <v>73521.293000000005</v>
      </c>
      <c r="W107" s="149">
        <v>75505.357000000004</v>
      </c>
      <c r="X107" s="149">
        <v>77527.377999999997</v>
      </c>
      <c r="Y107" s="149">
        <v>79593.099000000002</v>
      </c>
      <c r="Z107" s="149">
        <v>81714.985000000001</v>
      </c>
      <c r="AA107" s="149">
        <v>83910.014999999999</v>
      </c>
      <c r="AB107" s="149">
        <v>86190.692999999999</v>
      </c>
      <c r="AC107" s="149">
        <v>88563.937999999995</v>
      </c>
      <c r="AD107" s="149">
        <v>91027.520000000004</v>
      </c>
      <c r="AE107" s="149">
        <v>93574.447</v>
      </c>
      <c r="AF107" s="149">
        <v>96193.380999999994</v>
      </c>
      <c r="AG107" s="149">
        <v>98877.31</v>
      </c>
      <c r="AH107" s="149">
        <v>101618.738</v>
      </c>
      <c r="AI107" s="149">
        <v>104423.19899999999</v>
      </c>
      <c r="AJ107" s="149">
        <v>107312.41</v>
      </c>
      <c r="AK107" s="149">
        <v>110315.948</v>
      </c>
      <c r="AL107" s="149">
        <v>113451.836</v>
      </c>
      <c r="AM107" s="149">
        <v>116729.421</v>
      </c>
      <c r="AN107" s="149">
        <v>120133.16</v>
      </c>
      <c r="AO107" s="149">
        <v>123625.63800000001</v>
      </c>
      <c r="AP107" s="149">
        <v>127155.24</v>
      </c>
      <c r="AQ107" s="149">
        <v>130683.878</v>
      </c>
      <c r="AR107" s="149">
        <v>134194.09299999999</v>
      </c>
      <c r="AS107" s="149">
        <v>137692.95499999999</v>
      </c>
      <c r="AT107" s="149">
        <v>141196.32500000001</v>
      </c>
      <c r="AU107" s="149">
        <v>144731.26999999999</v>
      </c>
      <c r="AV107" s="149">
        <v>148315.60999999999</v>
      </c>
      <c r="AW107" s="149">
        <v>151961.416</v>
      </c>
      <c r="AX107" s="149">
        <v>155656.853</v>
      </c>
      <c r="AY107" s="149">
        <v>159367.95600000001</v>
      </c>
      <c r="AZ107" s="149">
        <v>163047.72399999999</v>
      </c>
      <c r="BA107" s="149">
        <v>166667.47700000001</v>
      </c>
      <c r="BB107" s="149">
        <v>170221.549</v>
      </c>
      <c r="BC107" s="149">
        <v>173736.94899999999</v>
      </c>
      <c r="BD107" s="149">
        <v>177258.739</v>
      </c>
      <c r="BE107" s="149">
        <v>180848.902</v>
      </c>
      <c r="BF107" s="149">
        <v>184558.82199999999</v>
      </c>
      <c r="BG107" s="149">
        <v>188385.658</v>
      </c>
      <c r="BH107" s="149">
        <v>192333.318</v>
      </c>
      <c r="BI107" s="149">
        <v>196465.50399999999</v>
      </c>
      <c r="BJ107" s="149">
        <v>200860.47700000001</v>
      </c>
      <c r="BK107" s="149">
        <v>205564.261</v>
      </c>
      <c r="BL107" s="149">
        <v>210603.91699999999</v>
      </c>
      <c r="BM107" s="149">
        <v>215936.519</v>
      </c>
      <c r="BN107" s="149">
        <v>221449.28099999999</v>
      </c>
      <c r="BO107" s="149">
        <v>226985.878</v>
      </c>
      <c r="BP107" s="149">
        <v>232426.51699999999</v>
      </c>
      <c r="BQ107" s="149">
        <v>237735.79</v>
      </c>
      <c r="BR107" s="149">
        <v>242924.66899999999</v>
      </c>
      <c r="BS107" s="149">
        <v>247976.84400000001</v>
      </c>
      <c r="BT107" s="149">
        <v>252888.008</v>
      </c>
      <c r="BU107" s="149">
        <v>257658.413</v>
      </c>
      <c r="BV107" s="149">
        <v>262263.97499999998</v>
      </c>
      <c r="BW107" s="149">
        <v>266703.74900000001</v>
      </c>
      <c r="BX107" s="149">
        <v>271031.77500000002</v>
      </c>
      <c r="BY107" s="149">
        <v>275324.79300000001</v>
      </c>
      <c r="BZ107" s="149">
        <v>279636.77399999998</v>
      </c>
    </row>
    <row r="108" spans="1:78" ht="11.65">
      <c r="A108" s="121">
        <v>91</v>
      </c>
      <c r="B108" s="122" t="s">
        <v>669</v>
      </c>
      <c r="C108" s="135" t="s">
        <v>366</v>
      </c>
      <c r="D108" s="141"/>
      <c r="E108" s="141">
        <v>51</v>
      </c>
      <c r="F108" s="122" t="s">
        <v>711</v>
      </c>
      <c r="G108" s="141">
        <v>922</v>
      </c>
      <c r="H108" s="146">
        <v>1353.502</v>
      </c>
      <c r="I108" s="146">
        <v>1381.87</v>
      </c>
      <c r="J108" s="146">
        <v>1418.2750000000001</v>
      </c>
      <c r="K108" s="146">
        <v>1461.425</v>
      </c>
      <c r="L108" s="146">
        <v>1510.1780000000001</v>
      </c>
      <c r="M108" s="146">
        <v>1563.5119999999999</v>
      </c>
      <c r="N108" s="146">
        <v>1620.5940000000001</v>
      </c>
      <c r="O108" s="146">
        <v>1680.713</v>
      </c>
      <c r="P108" s="146">
        <v>1743.306</v>
      </c>
      <c r="Q108" s="146">
        <v>1807.9079999999999</v>
      </c>
      <c r="R108" s="146">
        <v>1874.1189999999999</v>
      </c>
      <c r="S108" s="146">
        <v>1941.498</v>
      </c>
      <c r="T108" s="146">
        <v>2009.5239999999999</v>
      </c>
      <c r="U108" s="146">
        <v>2077.5839999999998</v>
      </c>
      <c r="V108" s="146">
        <v>2145.0039999999999</v>
      </c>
      <c r="W108" s="146">
        <v>2211.3159999999998</v>
      </c>
      <c r="X108" s="146">
        <v>2276.038</v>
      </c>
      <c r="Y108" s="146">
        <v>2339.1329999999998</v>
      </c>
      <c r="Z108" s="146">
        <v>2401.1419999999998</v>
      </c>
      <c r="AA108" s="146">
        <v>2462.9380000000001</v>
      </c>
      <c r="AB108" s="146">
        <v>2525.067</v>
      </c>
      <c r="AC108" s="146">
        <v>2587.7159999999999</v>
      </c>
      <c r="AD108" s="146">
        <v>2650.4839999999999</v>
      </c>
      <c r="AE108" s="146">
        <v>2712.78</v>
      </c>
      <c r="AF108" s="146">
        <v>2773.75</v>
      </c>
      <c r="AG108" s="146">
        <v>2832.752</v>
      </c>
      <c r="AH108" s="146">
        <v>2889.5830000000001</v>
      </c>
      <c r="AI108" s="146">
        <v>2944.375</v>
      </c>
      <c r="AJ108" s="146">
        <v>2997.4189999999999</v>
      </c>
      <c r="AK108" s="146">
        <v>3049.107</v>
      </c>
      <c r="AL108" s="146">
        <v>3099.759</v>
      </c>
      <c r="AM108" s="146">
        <v>3148.096</v>
      </c>
      <c r="AN108" s="146">
        <v>3193.6959999999999</v>
      </c>
      <c r="AO108" s="146">
        <v>3238.5920000000001</v>
      </c>
      <c r="AP108" s="146">
        <v>3285.5929999999998</v>
      </c>
      <c r="AQ108" s="146">
        <v>3335.9349999999999</v>
      </c>
      <c r="AR108" s="146">
        <v>3392.2640000000001</v>
      </c>
      <c r="AS108" s="146">
        <v>3451.9470000000001</v>
      </c>
      <c r="AT108" s="146">
        <v>3504.6669999999999</v>
      </c>
      <c r="AU108" s="146">
        <v>3536.473</v>
      </c>
      <c r="AV108" s="146">
        <v>3538.1640000000002</v>
      </c>
      <c r="AW108" s="146">
        <v>3505.2489999999998</v>
      </c>
      <c r="AX108" s="146">
        <v>3442.82</v>
      </c>
      <c r="AY108" s="146">
        <v>3363.1109999999999</v>
      </c>
      <c r="AZ108" s="146">
        <v>3283.6640000000002</v>
      </c>
      <c r="BA108" s="146">
        <v>3217.3490000000002</v>
      </c>
      <c r="BB108" s="146">
        <v>3168.2130000000002</v>
      </c>
      <c r="BC108" s="146">
        <v>3133.0810000000001</v>
      </c>
      <c r="BD108" s="146">
        <v>3108.6909999999998</v>
      </c>
      <c r="BE108" s="146">
        <v>3089.02</v>
      </c>
      <c r="BF108" s="146">
        <v>3069.5970000000002</v>
      </c>
      <c r="BG108" s="146">
        <v>3050.6860000000001</v>
      </c>
      <c r="BH108" s="146">
        <v>3033.9760000000001</v>
      </c>
      <c r="BI108" s="146">
        <v>3017.9380000000001</v>
      </c>
      <c r="BJ108" s="146">
        <v>3000.7150000000001</v>
      </c>
      <c r="BK108" s="146">
        <v>2981.2620000000002</v>
      </c>
      <c r="BL108" s="146">
        <v>2958.3009999999999</v>
      </c>
      <c r="BM108" s="146">
        <v>2932.6149999999998</v>
      </c>
      <c r="BN108" s="146">
        <v>2907.6149999999998</v>
      </c>
      <c r="BO108" s="146">
        <v>2888.0940000000001</v>
      </c>
      <c r="BP108" s="146">
        <v>2877.3139999999999</v>
      </c>
      <c r="BQ108" s="146">
        <v>2876.5360000000001</v>
      </c>
      <c r="BR108" s="146">
        <v>2884.239</v>
      </c>
      <c r="BS108" s="146">
        <v>2897.5929999999998</v>
      </c>
      <c r="BT108" s="146">
        <v>2912.4029999999998</v>
      </c>
      <c r="BU108" s="146">
        <v>2925.5590000000002</v>
      </c>
      <c r="BV108" s="146">
        <v>2936.1469999999999</v>
      </c>
      <c r="BW108" s="146">
        <v>2944.7890000000002</v>
      </c>
      <c r="BX108" s="146">
        <v>2951.741</v>
      </c>
      <c r="BY108" s="146">
        <v>2957.7280000000001</v>
      </c>
      <c r="BZ108" s="146">
        <v>2963.2339999999999</v>
      </c>
    </row>
    <row r="109" spans="1:78" ht="11.65">
      <c r="A109" s="121">
        <v>92</v>
      </c>
      <c r="B109" s="122" t="s">
        <v>669</v>
      </c>
      <c r="C109" s="135" t="s">
        <v>369</v>
      </c>
      <c r="D109" s="141">
        <v>5</v>
      </c>
      <c r="E109" s="141">
        <v>31</v>
      </c>
      <c r="F109" s="122" t="s">
        <v>711</v>
      </c>
      <c r="G109" s="141">
        <v>922</v>
      </c>
      <c r="H109" s="146">
        <v>2927.9259999999999</v>
      </c>
      <c r="I109" s="146">
        <v>2987.2640000000001</v>
      </c>
      <c r="J109" s="146">
        <v>3060.0140000000001</v>
      </c>
      <c r="K109" s="146">
        <v>3142.8130000000001</v>
      </c>
      <c r="L109" s="146">
        <v>3233.1669999999999</v>
      </c>
      <c r="M109" s="146">
        <v>3329.373</v>
      </c>
      <c r="N109" s="146">
        <v>3430.6660000000002</v>
      </c>
      <c r="O109" s="146">
        <v>3537.0219999999999</v>
      </c>
      <c r="P109" s="146">
        <v>3649.1889999999999</v>
      </c>
      <c r="Q109" s="146">
        <v>3768.3359999999998</v>
      </c>
      <c r="R109" s="146">
        <v>3895.3980000000001</v>
      </c>
      <c r="S109" s="146">
        <v>4030.3249999999998</v>
      </c>
      <c r="T109" s="146">
        <v>4171.4279999999999</v>
      </c>
      <c r="U109" s="146">
        <v>4315.1270000000004</v>
      </c>
      <c r="V109" s="146">
        <v>4456.6909999999998</v>
      </c>
      <c r="W109" s="146">
        <v>4592.6009999999997</v>
      </c>
      <c r="X109" s="146">
        <v>4721.5280000000002</v>
      </c>
      <c r="Y109" s="146">
        <v>4843.8720000000003</v>
      </c>
      <c r="Z109" s="146">
        <v>4960.2370000000001</v>
      </c>
      <c r="AA109" s="146">
        <v>5071.93</v>
      </c>
      <c r="AB109" s="146">
        <v>5180.0320000000002</v>
      </c>
      <c r="AC109" s="146">
        <v>5284.518</v>
      </c>
      <c r="AD109" s="146">
        <v>5385.2659999999996</v>
      </c>
      <c r="AE109" s="146">
        <v>5483.0879999999997</v>
      </c>
      <c r="AF109" s="146">
        <v>5579.0709999999999</v>
      </c>
      <c r="AG109" s="146">
        <v>5674.1289999999999</v>
      </c>
      <c r="AH109" s="146">
        <v>5768.73</v>
      </c>
      <c r="AI109" s="146">
        <v>5863.1379999999999</v>
      </c>
      <c r="AJ109" s="146">
        <v>5957.9269999999997</v>
      </c>
      <c r="AK109" s="146">
        <v>6053.6350000000002</v>
      </c>
      <c r="AL109" s="146">
        <v>6150.7349999999997</v>
      </c>
      <c r="AM109" s="146">
        <v>6249.3119999999999</v>
      </c>
      <c r="AN109" s="146">
        <v>6349.5550000000003</v>
      </c>
      <c r="AO109" s="146">
        <v>6452.067</v>
      </c>
      <c r="AP109" s="146">
        <v>6557.5810000000001</v>
      </c>
      <c r="AQ109" s="146">
        <v>6666.4470000000001</v>
      </c>
      <c r="AR109" s="146">
        <v>6778.6310000000003</v>
      </c>
      <c r="AS109" s="146">
        <v>6893.4859999999999</v>
      </c>
      <c r="AT109" s="146">
        <v>7010.027</v>
      </c>
      <c r="AU109" s="146">
        <v>7126.8770000000004</v>
      </c>
      <c r="AV109" s="146">
        <v>7242.7579999999998</v>
      </c>
      <c r="AW109" s="146">
        <v>7357.9449999999997</v>
      </c>
      <c r="AX109" s="146">
        <v>7471.924</v>
      </c>
      <c r="AY109" s="146">
        <v>7581.7539999999999</v>
      </c>
      <c r="AZ109" s="146">
        <v>7683.7039999999997</v>
      </c>
      <c r="BA109" s="146">
        <v>7775.4179999999997</v>
      </c>
      <c r="BB109" s="146">
        <v>7855.558</v>
      </c>
      <c r="BC109" s="146">
        <v>7925.6679999999997</v>
      </c>
      <c r="BD109" s="146">
        <v>7989.9030000000002</v>
      </c>
      <c r="BE109" s="146">
        <v>8054.1260000000002</v>
      </c>
      <c r="BF109" s="146">
        <v>8122.7430000000004</v>
      </c>
      <c r="BG109" s="146">
        <v>8197.2950000000001</v>
      </c>
      <c r="BH109" s="146">
        <v>8277.0650000000005</v>
      </c>
      <c r="BI109" s="146">
        <v>8361.4330000000009</v>
      </c>
      <c r="BJ109" s="146">
        <v>8448.9380000000001</v>
      </c>
      <c r="BK109" s="146">
        <v>8538.61</v>
      </c>
      <c r="BL109" s="146">
        <v>8630.1530000000002</v>
      </c>
      <c r="BM109" s="146">
        <v>8724.2369999999992</v>
      </c>
      <c r="BN109" s="146">
        <v>8821.8690000000006</v>
      </c>
      <c r="BO109" s="146">
        <v>8924.3829999999998</v>
      </c>
      <c r="BP109" s="146">
        <v>9032.4650000000001</v>
      </c>
      <c r="BQ109" s="146">
        <v>9146.277</v>
      </c>
      <c r="BR109" s="146">
        <v>9264.6839999999993</v>
      </c>
      <c r="BS109" s="146">
        <v>9385.4670000000006</v>
      </c>
      <c r="BT109" s="146">
        <v>9505.616</v>
      </c>
      <c r="BU109" s="146">
        <v>9622.741</v>
      </c>
      <c r="BV109" s="146">
        <v>9736.0409999999993</v>
      </c>
      <c r="BW109" s="146">
        <v>9845.3160000000007</v>
      </c>
      <c r="BX109" s="146">
        <v>9949.5370000000003</v>
      </c>
      <c r="BY109" s="146">
        <v>10047.718999999999</v>
      </c>
      <c r="BZ109" s="146">
        <v>10139.174999999999</v>
      </c>
    </row>
    <row r="110" spans="1:78" ht="11.65">
      <c r="A110" s="121">
        <v>93</v>
      </c>
      <c r="B110" s="122" t="s">
        <v>669</v>
      </c>
      <c r="C110" s="135" t="s">
        <v>373</v>
      </c>
      <c r="D110" s="141"/>
      <c r="E110" s="141">
        <v>48</v>
      </c>
      <c r="F110" s="122" t="s">
        <v>711</v>
      </c>
      <c r="G110" s="141">
        <v>922</v>
      </c>
      <c r="H110" s="146">
        <v>115.61199999999999</v>
      </c>
      <c r="I110" s="146">
        <v>116.828</v>
      </c>
      <c r="J110" s="146">
        <v>119.59</v>
      </c>
      <c r="K110" s="146">
        <v>123.496</v>
      </c>
      <c r="L110" s="146">
        <v>128.25</v>
      </c>
      <c r="M110" s="146">
        <v>133.58000000000001</v>
      </c>
      <c r="N110" s="146">
        <v>139.261</v>
      </c>
      <c r="O110" s="146">
        <v>145.107</v>
      </c>
      <c r="P110" s="146">
        <v>150.98099999999999</v>
      </c>
      <c r="Q110" s="146">
        <v>156.78</v>
      </c>
      <c r="R110" s="146">
        <v>162.429</v>
      </c>
      <c r="S110" s="146">
        <v>167.899</v>
      </c>
      <c r="T110" s="146">
        <v>173.14</v>
      </c>
      <c r="U110" s="146">
        <v>178.142</v>
      </c>
      <c r="V110" s="146">
        <v>182.88800000000001</v>
      </c>
      <c r="W110" s="146">
        <v>187.43199999999999</v>
      </c>
      <c r="X110" s="146">
        <v>191.785</v>
      </c>
      <c r="Y110" s="146">
        <v>196.06</v>
      </c>
      <c r="Z110" s="146">
        <v>200.65199999999999</v>
      </c>
      <c r="AA110" s="146">
        <v>206.03700000000001</v>
      </c>
      <c r="AB110" s="146">
        <v>212.607</v>
      </c>
      <c r="AC110" s="146">
        <v>220.31100000000001</v>
      </c>
      <c r="AD110" s="146">
        <v>229.15100000000001</v>
      </c>
      <c r="AE110" s="146">
        <v>239.52699999999999</v>
      </c>
      <c r="AF110" s="146">
        <v>251.90799999999999</v>
      </c>
      <c r="AG110" s="146">
        <v>266.54000000000002</v>
      </c>
      <c r="AH110" s="146">
        <v>283.74599999999998</v>
      </c>
      <c r="AI110" s="146">
        <v>303.16899999999998</v>
      </c>
      <c r="AJ110" s="146">
        <v>323.46800000000002</v>
      </c>
      <c r="AK110" s="146">
        <v>342.80399999999997</v>
      </c>
      <c r="AL110" s="146">
        <v>359.89699999999999</v>
      </c>
      <c r="AM110" s="146">
        <v>374.12</v>
      </c>
      <c r="AN110" s="146">
        <v>385.95299999999997</v>
      </c>
      <c r="AO110" s="146">
        <v>396.45100000000002</v>
      </c>
      <c r="AP110" s="146">
        <v>407.233</v>
      </c>
      <c r="AQ110" s="146">
        <v>419.428</v>
      </c>
      <c r="AR110" s="146">
        <v>433.47800000000001</v>
      </c>
      <c r="AS110" s="146">
        <v>448.98099999999999</v>
      </c>
      <c r="AT110" s="146">
        <v>465.19799999999998</v>
      </c>
      <c r="AU110" s="146">
        <v>481.08100000000002</v>
      </c>
      <c r="AV110" s="146">
        <v>495.92700000000002</v>
      </c>
      <c r="AW110" s="146">
        <v>509.762</v>
      </c>
      <c r="AX110" s="146">
        <v>523.08199999999999</v>
      </c>
      <c r="AY110" s="146">
        <v>536.21199999999999</v>
      </c>
      <c r="AZ110" s="146">
        <v>549.59</v>
      </c>
      <c r="BA110" s="146">
        <v>563.69799999999998</v>
      </c>
      <c r="BB110" s="146">
        <v>578.66099999999994</v>
      </c>
      <c r="BC110" s="146">
        <v>594.92700000000002</v>
      </c>
      <c r="BD110" s="146">
        <v>613.697</v>
      </c>
      <c r="BE110" s="146">
        <v>636.54</v>
      </c>
      <c r="BF110" s="146">
        <v>664.61</v>
      </c>
      <c r="BG110" s="146">
        <v>697.55</v>
      </c>
      <c r="BH110" s="146">
        <v>735.14</v>
      </c>
      <c r="BI110" s="146">
        <v>778.70799999999997</v>
      </c>
      <c r="BJ110" s="146">
        <v>829.846</v>
      </c>
      <c r="BK110" s="146">
        <v>889.15700000000004</v>
      </c>
      <c r="BL110" s="146">
        <v>958.423</v>
      </c>
      <c r="BM110" s="146">
        <v>1035.924</v>
      </c>
      <c r="BN110" s="146">
        <v>1114.645</v>
      </c>
      <c r="BO110" s="146">
        <v>1185.075</v>
      </c>
      <c r="BP110" s="146">
        <v>1240.864</v>
      </c>
      <c r="BQ110" s="146">
        <v>1278.153</v>
      </c>
      <c r="BR110" s="146">
        <v>1299.942</v>
      </c>
      <c r="BS110" s="146">
        <v>1315.029</v>
      </c>
      <c r="BT110" s="146">
        <v>1336.0730000000001</v>
      </c>
      <c r="BU110" s="146">
        <v>1371.8530000000001</v>
      </c>
      <c r="BV110" s="146">
        <v>1425.7929999999999</v>
      </c>
      <c r="BW110" s="146">
        <v>1494.077</v>
      </c>
      <c r="BX110" s="146">
        <v>1569.44</v>
      </c>
      <c r="BY110" s="146">
        <v>1641.164</v>
      </c>
      <c r="BZ110" s="146">
        <v>1701.5830000000001</v>
      </c>
    </row>
    <row r="111" spans="1:78" ht="11.65">
      <c r="A111" s="121">
        <v>94</v>
      </c>
      <c r="B111" s="122" t="s">
        <v>669</v>
      </c>
      <c r="C111" s="135" t="s">
        <v>389</v>
      </c>
      <c r="D111" s="141">
        <v>6</v>
      </c>
      <c r="E111" s="141">
        <v>196</v>
      </c>
      <c r="F111" s="122" t="s">
        <v>711</v>
      </c>
      <c r="G111" s="141">
        <v>922</v>
      </c>
      <c r="H111" s="146">
        <v>494.01799999999997</v>
      </c>
      <c r="I111" s="146">
        <v>500.38400000000001</v>
      </c>
      <c r="J111" s="146">
        <v>506.63</v>
      </c>
      <c r="K111" s="146">
        <v>513.42899999999997</v>
      </c>
      <c r="L111" s="146">
        <v>521.18600000000004</v>
      </c>
      <c r="M111" s="146">
        <v>529.97</v>
      </c>
      <c r="N111" s="146">
        <v>539.56799999999998</v>
      </c>
      <c r="O111" s="146">
        <v>549.46500000000003</v>
      </c>
      <c r="P111" s="146">
        <v>558.89700000000005</v>
      </c>
      <c r="Q111" s="146">
        <v>566.96900000000005</v>
      </c>
      <c r="R111" s="146">
        <v>572.93299999999999</v>
      </c>
      <c r="S111" s="146">
        <v>576.40200000000004</v>
      </c>
      <c r="T111" s="146">
        <v>577.69600000000003</v>
      </c>
      <c r="U111" s="146">
        <v>577.91800000000001</v>
      </c>
      <c r="V111" s="146">
        <v>578.62800000000004</v>
      </c>
      <c r="W111" s="146">
        <v>580.97199999999998</v>
      </c>
      <c r="X111" s="146">
        <v>585.31299999999999</v>
      </c>
      <c r="Y111" s="146">
        <v>591.30100000000004</v>
      </c>
      <c r="Z111" s="146">
        <v>598.495</v>
      </c>
      <c r="AA111" s="146">
        <v>606.12099999999998</v>
      </c>
      <c r="AB111" s="146">
        <v>613.61800000000005</v>
      </c>
      <c r="AC111" s="146">
        <v>620.86</v>
      </c>
      <c r="AD111" s="146">
        <v>628.00199999999995</v>
      </c>
      <c r="AE111" s="146">
        <v>635.10500000000002</v>
      </c>
      <c r="AF111" s="146">
        <v>642.322</v>
      </c>
      <c r="AG111" s="146">
        <v>649.75300000000004</v>
      </c>
      <c r="AH111" s="146">
        <v>657.524</v>
      </c>
      <c r="AI111" s="146">
        <v>665.52099999999996</v>
      </c>
      <c r="AJ111" s="146">
        <v>673.25300000000004</v>
      </c>
      <c r="AK111" s="146">
        <v>680.01</v>
      </c>
      <c r="AL111" s="146">
        <v>685.40800000000002</v>
      </c>
      <c r="AM111" s="146">
        <v>689.17</v>
      </c>
      <c r="AN111" s="146">
        <v>691.71600000000001</v>
      </c>
      <c r="AO111" s="146">
        <v>694.07600000000002</v>
      </c>
      <c r="AP111" s="146">
        <v>697.71500000000003</v>
      </c>
      <c r="AQ111" s="146">
        <v>703.69399999999996</v>
      </c>
      <c r="AR111" s="146">
        <v>712.33500000000004</v>
      </c>
      <c r="AS111" s="146">
        <v>723.38400000000001</v>
      </c>
      <c r="AT111" s="146">
        <v>736.476</v>
      </c>
      <c r="AU111" s="146">
        <v>751.04300000000001</v>
      </c>
      <c r="AV111" s="146">
        <v>766.61599999999999</v>
      </c>
      <c r="AW111" s="146">
        <v>783.12099999999998</v>
      </c>
      <c r="AX111" s="146">
        <v>800.61</v>
      </c>
      <c r="AY111" s="146">
        <v>818.75</v>
      </c>
      <c r="AZ111" s="146">
        <v>837.10400000000004</v>
      </c>
      <c r="BA111" s="146">
        <v>855.39099999999996</v>
      </c>
      <c r="BB111" s="146">
        <v>873.42600000000004</v>
      </c>
      <c r="BC111" s="146">
        <v>891.19</v>
      </c>
      <c r="BD111" s="146">
        <v>908.71</v>
      </c>
      <c r="BE111" s="146">
        <v>926.04899999999998</v>
      </c>
      <c r="BF111" s="146">
        <v>943.28800000000001</v>
      </c>
      <c r="BG111" s="146">
        <v>960.274</v>
      </c>
      <c r="BH111" s="146">
        <v>976.96799999999996</v>
      </c>
      <c r="BI111" s="146">
        <v>993.56200000000001</v>
      </c>
      <c r="BJ111" s="146">
        <v>1010.41</v>
      </c>
      <c r="BK111" s="146">
        <v>1027.6569999999999</v>
      </c>
      <c r="BL111" s="146">
        <v>1045.508</v>
      </c>
      <c r="BM111" s="146">
        <v>1063.7080000000001</v>
      </c>
      <c r="BN111" s="146">
        <v>1081.568</v>
      </c>
      <c r="BO111" s="146">
        <v>1098.0889999999999</v>
      </c>
      <c r="BP111" s="146">
        <v>1112.617</v>
      </c>
      <c r="BQ111" s="146">
        <v>1124.837</v>
      </c>
      <c r="BR111" s="146">
        <v>1135.046</v>
      </c>
      <c r="BS111" s="146">
        <v>1143.866</v>
      </c>
      <c r="BT111" s="146">
        <v>1152.297</v>
      </c>
      <c r="BU111" s="146">
        <v>1160.9870000000001</v>
      </c>
      <c r="BV111" s="146">
        <v>1170.1890000000001</v>
      </c>
      <c r="BW111" s="146">
        <v>1179.6849999999999</v>
      </c>
      <c r="BX111" s="146">
        <v>1189.2619999999999</v>
      </c>
      <c r="BY111" s="146">
        <v>1198.5740000000001</v>
      </c>
      <c r="BZ111" s="146">
        <v>1207.3610000000001</v>
      </c>
    </row>
    <row r="112" spans="1:78" ht="11.65">
      <c r="A112" s="121">
        <v>95</v>
      </c>
      <c r="B112" s="122" t="s">
        <v>669</v>
      </c>
      <c r="C112" s="135" t="s">
        <v>403</v>
      </c>
      <c r="D112" s="141">
        <v>7</v>
      </c>
      <c r="E112" s="141">
        <v>268</v>
      </c>
      <c r="F112" s="122" t="s">
        <v>711</v>
      </c>
      <c r="G112" s="141">
        <v>922</v>
      </c>
      <c r="H112" s="146">
        <v>3527.0079999999998</v>
      </c>
      <c r="I112" s="146">
        <v>3555.8780000000002</v>
      </c>
      <c r="J112" s="146">
        <v>3588.6309999999999</v>
      </c>
      <c r="K112" s="146">
        <v>3625.614</v>
      </c>
      <c r="L112" s="146">
        <v>3667.0770000000002</v>
      </c>
      <c r="M112" s="146">
        <v>3713.1289999999999</v>
      </c>
      <c r="N112" s="146">
        <v>3763.77</v>
      </c>
      <c r="O112" s="146">
        <v>3818.8560000000002</v>
      </c>
      <c r="P112" s="146">
        <v>3878.1329999999998</v>
      </c>
      <c r="Q112" s="146">
        <v>3941.2489999999998</v>
      </c>
      <c r="R112" s="146">
        <v>4007.7240000000002</v>
      </c>
      <c r="S112" s="146">
        <v>4077.0790000000002</v>
      </c>
      <c r="T112" s="146">
        <v>4148.7330000000002</v>
      </c>
      <c r="U112" s="146">
        <v>4222.1570000000002</v>
      </c>
      <c r="V112" s="146">
        <v>4296.6710000000003</v>
      </c>
      <c r="W112" s="146">
        <v>4371.527</v>
      </c>
      <c r="X112" s="146">
        <v>4446.8370000000004</v>
      </c>
      <c r="Y112" s="146">
        <v>4521.7150000000001</v>
      </c>
      <c r="Z112" s="146">
        <v>4593.3149999999996</v>
      </c>
      <c r="AA112" s="146">
        <v>4658.009</v>
      </c>
      <c r="AB112" s="146">
        <v>4713.34</v>
      </c>
      <c r="AC112" s="146">
        <v>4758.1610000000001</v>
      </c>
      <c r="AD112" s="146">
        <v>4793.558</v>
      </c>
      <c r="AE112" s="146">
        <v>4822.1679999999997</v>
      </c>
      <c r="AF112" s="146">
        <v>4847.8689999999997</v>
      </c>
      <c r="AG112" s="146">
        <v>4873.6379999999999</v>
      </c>
      <c r="AH112" s="146">
        <v>4900.192</v>
      </c>
      <c r="AI112" s="146">
        <v>4927.2510000000002</v>
      </c>
      <c r="AJ112" s="146">
        <v>4955.5169999999998</v>
      </c>
      <c r="AK112" s="146">
        <v>4985.5910000000003</v>
      </c>
      <c r="AL112" s="146">
        <v>5017.8270000000002</v>
      </c>
      <c r="AM112" s="146">
        <v>5051.116</v>
      </c>
      <c r="AN112" s="146">
        <v>5085.1409999999996</v>
      </c>
      <c r="AO112" s="146">
        <v>5121.8010000000004</v>
      </c>
      <c r="AP112" s="146">
        <v>5163.6409999999996</v>
      </c>
      <c r="AQ112" s="146">
        <v>5211.4539999999997</v>
      </c>
      <c r="AR112" s="146">
        <v>5267.2330000000002</v>
      </c>
      <c r="AS112" s="146">
        <v>5327.4960000000001</v>
      </c>
      <c r="AT112" s="146">
        <v>5380.82</v>
      </c>
      <c r="AU112" s="146">
        <v>5411.9830000000002</v>
      </c>
      <c r="AV112" s="146">
        <v>5410.4</v>
      </c>
      <c r="AW112" s="146">
        <v>5372.9960000000001</v>
      </c>
      <c r="AX112" s="146">
        <v>5303.9250000000002</v>
      </c>
      <c r="AY112" s="146">
        <v>5208.9539999999997</v>
      </c>
      <c r="AZ112" s="146">
        <v>5097.1260000000002</v>
      </c>
      <c r="BA112" s="146">
        <v>4976.2520000000004</v>
      </c>
      <c r="BB112" s="146">
        <v>4846.6270000000004</v>
      </c>
      <c r="BC112" s="146">
        <v>4709.5959999999995</v>
      </c>
      <c r="BD112" s="146">
        <v>4575.3959999999997</v>
      </c>
      <c r="BE112" s="146">
        <v>4456.652</v>
      </c>
      <c r="BF112" s="146">
        <v>4362.1840000000002</v>
      </c>
      <c r="BG112" s="146">
        <v>4296.9809999999998</v>
      </c>
      <c r="BH112" s="146">
        <v>4258.5730000000003</v>
      </c>
      <c r="BI112" s="146">
        <v>4238.93</v>
      </c>
      <c r="BJ112" s="146">
        <v>4225.8109999999997</v>
      </c>
      <c r="BK112" s="146">
        <v>4210.1580000000004</v>
      </c>
      <c r="BL112" s="146">
        <v>4189.7219999999998</v>
      </c>
      <c r="BM112" s="146">
        <v>4166.8599999999997</v>
      </c>
      <c r="BN112" s="146">
        <v>4142.6480000000001</v>
      </c>
      <c r="BO112" s="146">
        <v>4119.49</v>
      </c>
      <c r="BP112" s="146">
        <v>4099.0959999999995</v>
      </c>
      <c r="BQ112" s="146">
        <v>4081.0120000000002</v>
      </c>
      <c r="BR112" s="146">
        <v>4064.0970000000002</v>
      </c>
      <c r="BS112" s="146">
        <v>4048.701</v>
      </c>
      <c r="BT112" s="146">
        <v>4035.31</v>
      </c>
      <c r="BU112" s="146">
        <v>4024.18</v>
      </c>
      <c r="BV112" s="146">
        <v>4015.4569999999999</v>
      </c>
      <c r="BW112" s="146">
        <v>4008.723</v>
      </c>
      <c r="BX112" s="146">
        <v>4002.9459999999999</v>
      </c>
      <c r="BY112" s="146">
        <v>3996.7620000000002</v>
      </c>
      <c r="BZ112" s="146">
        <v>3989.1750000000002</v>
      </c>
    </row>
    <row r="113" spans="1:78" ht="11.65">
      <c r="A113" s="121">
        <v>96</v>
      </c>
      <c r="B113" s="122" t="s">
        <v>669</v>
      </c>
      <c r="C113" s="135" t="s">
        <v>416</v>
      </c>
      <c r="D113" s="141"/>
      <c r="E113" s="141">
        <v>368</v>
      </c>
      <c r="F113" s="122" t="s">
        <v>711</v>
      </c>
      <c r="G113" s="141">
        <v>922</v>
      </c>
      <c r="H113" s="146">
        <v>5719.183</v>
      </c>
      <c r="I113" s="146">
        <v>5901.51</v>
      </c>
      <c r="J113" s="146">
        <v>6065.0110000000004</v>
      </c>
      <c r="K113" s="146">
        <v>6216.1289999999999</v>
      </c>
      <c r="L113" s="146">
        <v>6360.4369999999999</v>
      </c>
      <c r="M113" s="146">
        <v>6502.6610000000001</v>
      </c>
      <c r="N113" s="146">
        <v>6646.6350000000002</v>
      </c>
      <c r="O113" s="146">
        <v>6795.3980000000001</v>
      </c>
      <c r="P113" s="146">
        <v>6951.1589999999997</v>
      </c>
      <c r="Q113" s="146">
        <v>7115.5050000000001</v>
      </c>
      <c r="R113" s="146">
        <v>7289.7529999999997</v>
      </c>
      <c r="S113" s="146">
        <v>7475.3490000000002</v>
      </c>
      <c r="T113" s="146">
        <v>7674.2169999999996</v>
      </c>
      <c r="U113" s="146">
        <v>7888.91</v>
      </c>
      <c r="V113" s="146">
        <v>8122.1989999999996</v>
      </c>
      <c r="W113" s="146">
        <v>8375.7950000000001</v>
      </c>
      <c r="X113" s="146">
        <v>8651.1620000000003</v>
      </c>
      <c r="Y113" s="146">
        <v>8947.3970000000008</v>
      </c>
      <c r="Z113" s="146">
        <v>9260.6869999999999</v>
      </c>
      <c r="AA113" s="146">
        <v>9585.5849999999991</v>
      </c>
      <c r="AB113" s="146">
        <v>9917.9779999999992</v>
      </c>
      <c r="AC113" s="146">
        <v>10255.852999999999</v>
      </c>
      <c r="AD113" s="146">
        <v>10599.661</v>
      </c>
      <c r="AE113" s="146">
        <v>10950.888000000001</v>
      </c>
      <c r="AF113" s="146">
        <v>11312.062</v>
      </c>
      <c r="AG113" s="146">
        <v>11684.579</v>
      </c>
      <c r="AH113" s="146">
        <v>12068.674999999999</v>
      </c>
      <c r="AI113" s="146">
        <v>12462.058999999999</v>
      </c>
      <c r="AJ113" s="146">
        <v>12860.678</v>
      </c>
      <c r="AK113" s="146">
        <v>13259.107</v>
      </c>
      <c r="AL113" s="146">
        <v>13653.348</v>
      </c>
      <c r="AM113" s="146">
        <v>14044.115</v>
      </c>
      <c r="AN113" s="146">
        <v>14432.466</v>
      </c>
      <c r="AO113" s="146">
        <v>14815.653</v>
      </c>
      <c r="AP113" s="146">
        <v>15190.396000000001</v>
      </c>
      <c r="AQ113" s="146">
        <v>15555.807000000001</v>
      </c>
      <c r="AR113" s="146">
        <v>15909.763999999999</v>
      </c>
      <c r="AS113" s="146">
        <v>16257.072</v>
      </c>
      <c r="AT113" s="146">
        <v>16612.319</v>
      </c>
      <c r="AU113" s="146">
        <v>16994.941999999999</v>
      </c>
      <c r="AV113" s="146">
        <v>17419.113000000001</v>
      </c>
      <c r="AW113" s="146">
        <v>17889.456999999999</v>
      </c>
      <c r="AX113" s="146">
        <v>18402.740000000002</v>
      </c>
      <c r="AY113" s="146">
        <v>18955.087</v>
      </c>
      <c r="AZ113" s="146">
        <v>19539.348000000002</v>
      </c>
      <c r="BA113" s="146">
        <v>20149.342000000001</v>
      </c>
      <c r="BB113" s="146">
        <v>20783.073</v>
      </c>
      <c r="BC113" s="146">
        <v>21439.579000000002</v>
      </c>
      <c r="BD113" s="146">
        <v>22114.33</v>
      </c>
      <c r="BE113" s="146">
        <v>22802.061000000002</v>
      </c>
      <c r="BF113" s="146">
        <v>23497.589</v>
      </c>
      <c r="BG113" s="146">
        <v>24208.178</v>
      </c>
      <c r="BH113" s="146">
        <v>24931.921999999999</v>
      </c>
      <c r="BI113" s="146">
        <v>25644.503000000001</v>
      </c>
      <c r="BJ113" s="146">
        <v>26313.838</v>
      </c>
      <c r="BK113" s="146">
        <v>26922.278999999999</v>
      </c>
      <c r="BL113" s="146">
        <v>27448.124</v>
      </c>
      <c r="BM113" s="146">
        <v>27911.241999999998</v>
      </c>
      <c r="BN113" s="146">
        <v>28385.739000000001</v>
      </c>
      <c r="BO113" s="146">
        <v>28973.156999999999</v>
      </c>
      <c r="BP113" s="146">
        <v>29741.976999999999</v>
      </c>
      <c r="BQ113" s="146">
        <v>30725.305</v>
      </c>
      <c r="BR113" s="146">
        <v>31890.011999999999</v>
      </c>
      <c r="BS113" s="146">
        <v>33157.061000000002</v>
      </c>
      <c r="BT113" s="146">
        <v>34411.949000000001</v>
      </c>
      <c r="BU113" s="146">
        <v>35572.269</v>
      </c>
      <c r="BV113" s="146">
        <v>36610.631999999998</v>
      </c>
      <c r="BW113" s="146">
        <v>37552.788999999997</v>
      </c>
      <c r="BX113" s="146">
        <v>38433.603999999999</v>
      </c>
      <c r="BY113" s="146">
        <v>39309.788999999997</v>
      </c>
      <c r="BZ113" s="146">
        <v>40222.502999999997</v>
      </c>
    </row>
    <row r="114" spans="1:78" ht="11.65">
      <c r="A114" s="121">
        <v>97</v>
      </c>
      <c r="B114" s="122" t="s">
        <v>669</v>
      </c>
      <c r="C114" s="135" t="s">
        <v>418</v>
      </c>
      <c r="D114" s="141"/>
      <c r="E114" s="141">
        <v>376</v>
      </c>
      <c r="F114" s="122" t="s">
        <v>711</v>
      </c>
      <c r="G114" s="141">
        <v>922</v>
      </c>
      <c r="H114" s="146">
        <v>1257.9680000000001</v>
      </c>
      <c r="I114" s="146">
        <v>1345.335</v>
      </c>
      <c r="J114" s="146">
        <v>1435.825</v>
      </c>
      <c r="K114" s="146">
        <v>1525.3579999999999</v>
      </c>
      <c r="L114" s="146">
        <v>1611.1679999999999</v>
      </c>
      <c r="M114" s="146">
        <v>1691.873</v>
      </c>
      <c r="N114" s="146">
        <v>1767.489</v>
      </c>
      <c r="O114" s="146">
        <v>1839.3710000000001</v>
      </c>
      <c r="P114" s="146">
        <v>1910.0429999999999</v>
      </c>
      <c r="Q114" s="146">
        <v>1982.76</v>
      </c>
      <c r="R114" s="146">
        <v>2060.4760000000001</v>
      </c>
      <c r="S114" s="146">
        <v>2144.6480000000001</v>
      </c>
      <c r="T114" s="146">
        <v>2234.1990000000001</v>
      </c>
      <c r="U114" s="146">
        <v>2325.1489999999999</v>
      </c>
      <c r="V114" s="146">
        <v>2411.7820000000002</v>
      </c>
      <c r="W114" s="146">
        <v>2490.3220000000001</v>
      </c>
      <c r="X114" s="146">
        <v>2558.7159999999999</v>
      </c>
      <c r="Y114" s="146">
        <v>2619.1019999999999</v>
      </c>
      <c r="Z114" s="146">
        <v>2676.9720000000002</v>
      </c>
      <c r="AA114" s="146">
        <v>2740.0659999999998</v>
      </c>
      <c r="AB114" s="146">
        <v>2813.7460000000001</v>
      </c>
      <c r="AC114" s="146">
        <v>2900.0160000000001</v>
      </c>
      <c r="AD114" s="146">
        <v>2996.4749999999999</v>
      </c>
      <c r="AE114" s="146">
        <v>3098.7849999999999</v>
      </c>
      <c r="AF114" s="146">
        <v>3200.5329999999999</v>
      </c>
      <c r="AG114" s="146">
        <v>3296.931</v>
      </c>
      <c r="AH114" s="146">
        <v>3387.0479999999998</v>
      </c>
      <c r="AI114" s="146">
        <v>3472.1179999999999</v>
      </c>
      <c r="AJ114" s="146">
        <v>3552.297</v>
      </c>
      <c r="AK114" s="146">
        <v>3628.3069999999998</v>
      </c>
      <c r="AL114" s="146">
        <v>3700.9160000000002</v>
      </c>
      <c r="AM114" s="146">
        <v>3770.694</v>
      </c>
      <c r="AN114" s="146">
        <v>3838.1089999999999</v>
      </c>
      <c r="AO114" s="146">
        <v>3903.9540000000002</v>
      </c>
      <c r="AP114" s="146">
        <v>3969.1819999999998</v>
      </c>
      <c r="AQ114" s="146">
        <v>4035.0619999999999</v>
      </c>
      <c r="AR114" s="146">
        <v>4100.5429999999997</v>
      </c>
      <c r="AS114" s="146">
        <v>4167.13</v>
      </c>
      <c r="AT114" s="146">
        <v>4241.7860000000001</v>
      </c>
      <c r="AU114" s="146">
        <v>4333.5780000000004</v>
      </c>
      <c r="AV114" s="146">
        <v>4448.348</v>
      </c>
      <c r="AW114" s="146">
        <v>4589.3050000000003</v>
      </c>
      <c r="AX114" s="146">
        <v>4752.826</v>
      </c>
      <c r="AY114" s="146">
        <v>4929.4129999999996</v>
      </c>
      <c r="AZ114" s="146">
        <v>5105.5709999999999</v>
      </c>
      <c r="BA114" s="146">
        <v>5271.3680000000004</v>
      </c>
      <c r="BB114" s="146">
        <v>5424.241</v>
      </c>
      <c r="BC114" s="146">
        <v>5566.5510000000004</v>
      </c>
      <c r="BD114" s="146">
        <v>5699.2790000000005</v>
      </c>
      <c r="BE114" s="146">
        <v>5824.9440000000004</v>
      </c>
      <c r="BF114" s="146">
        <v>5945.9489999999996</v>
      </c>
      <c r="BG114" s="146">
        <v>6060.6790000000001</v>
      </c>
      <c r="BH114" s="146">
        <v>6169.3109999999997</v>
      </c>
      <c r="BI114" s="146">
        <v>6278.3739999999998</v>
      </c>
      <c r="BJ114" s="146">
        <v>6396.5110000000004</v>
      </c>
      <c r="BK114" s="146">
        <v>6529.47</v>
      </c>
      <c r="BL114" s="146">
        <v>6680.6409999999996</v>
      </c>
      <c r="BM114" s="146">
        <v>6847.1480000000001</v>
      </c>
      <c r="BN114" s="146">
        <v>7020.8320000000003</v>
      </c>
      <c r="BO114" s="146">
        <v>7190.0370000000003</v>
      </c>
      <c r="BP114" s="146">
        <v>7346.4459999999999</v>
      </c>
      <c r="BQ114" s="146">
        <v>7487.0950000000003</v>
      </c>
      <c r="BR114" s="146">
        <v>7614.9459999999999</v>
      </c>
      <c r="BS114" s="146">
        <v>7734.8339999999998</v>
      </c>
      <c r="BT114" s="146">
        <v>7854.2160000000003</v>
      </c>
      <c r="BU114" s="146">
        <v>7978.4960000000001</v>
      </c>
      <c r="BV114" s="146">
        <v>8108.9840000000004</v>
      </c>
      <c r="BW114" s="146">
        <v>8243.8490000000002</v>
      </c>
      <c r="BX114" s="146">
        <v>8381.5069999999996</v>
      </c>
      <c r="BY114" s="146">
        <v>8519.3729999999996</v>
      </c>
      <c r="BZ114" s="146">
        <v>8655.5409999999993</v>
      </c>
    </row>
    <row r="115" spans="1:78" ht="11.65">
      <c r="A115" s="121">
        <v>98</v>
      </c>
      <c r="B115" s="122" t="s">
        <v>669</v>
      </c>
      <c r="C115" s="135" t="s">
        <v>421</v>
      </c>
      <c r="D115" s="141"/>
      <c r="E115" s="141">
        <v>400</v>
      </c>
      <c r="F115" s="122" t="s">
        <v>711</v>
      </c>
      <c r="G115" s="141">
        <v>922</v>
      </c>
      <c r="H115" s="146">
        <v>481.31900000000002</v>
      </c>
      <c r="I115" s="146">
        <v>536.39800000000002</v>
      </c>
      <c r="J115" s="146">
        <v>576.27499999999998</v>
      </c>
      <c r="K115" s="146">
        <v>609.98</v>
      </c>
      <c r="L115" s="146">
        <v>644.12400000000002</v>
      </c>
      <c r="M115" s="146">
        <v>682.97500000000002</v>
      </c>
      <c r="N115" s="146">
        <v>728.20500000000004</v>
      </c>
      <c r="O115" s="146">
        <v>779.11099999999999</v>
      </c>
      <c r="P115" s="146">
        <v>832.97900000000004</v>
      </c>
      <c r="Q115" s="146">
        <v>885.58600000000001</v>
      </c>
      <c r="R115" s="146">
        <v>933.10199999999998</v>
      </c>
      <c r="S115" s="146">
        <v>973.98299999999995</v>
      </c>
      <c r="T115" s="146">
        <v>1010.647</v>
      </c>
      <c r="U115" s="146">
        <v>1050.212</v>
      </c>
      <c r="V115" s="146">
        <v>1102.404</v>
      </c>
      <c r="W115" s="146">
        <v>1173.6030000000001</v>
      </c>
      <c r="X115" s="146">
        <v>1267.0630000000001</v>
      </c>
      <c r="Y115" s="146">
        <v>1378.9949999999999</v>
      </c>
      <c r="Z115" s="146">
        <v>1500.1679999999999</v>
      </c>
      <c r="AA115" s="146">
        <v>1617.4269999999999</v>
      </c>
      <c r="AB115" s="146">
        <v>1721.3150000000001</v>
      </c>
      <c r="AC115" s="146">
        <v>1809.193</v>
      </c>
      <c r="AD115" s="146">
        <v>1883.923</v>
      </c>
      <c r="AE115" s="146">
        <v>1948.443</v>
      </c>
      <c r="AF115" s="146">
        <v>2007.7349999999999</v>
      </c>
      <c r="AG115" s="146">
        <v>2065.9160000000002</v>
      </c>
      <c r="AH115" s="146">
        <v>2123.1799999999998</v>
      </c>
      <c r="AI115" s="146">
        <v>2179.3609999999999</v>
      </c>
      <c r="AJ115" s="146">
        <v>2237.9360000000001</v>
      </c>
      <c r="AK115" s="146">
        <v>2303.116</v>
      </c>
      <c r="AL115" s="146">
        <v>2377.9969999999998</v>
      </c>
      <c r="AM115" s="146">
        <v>2464.87</v>
      </c>
      <c r="AN115" s="146">
        <v>2563.5250000000001</v>
      </c>
      <c r="AO115" s="146">
        <v>2671.413</v>
      </c>
      <c r="AP115" s="146">
        <v>2784.4569999999999</v>
      </c>
      <c r="AQ115" s="146">
        <v>2900.0549999999998</v>
      </c>
      <c r="AR115" s="146">
        <v>3015.2939999999999</v>
      </c>
      <c r="AS115" s="146">
        <v>3131.8</v>
      </c>
      <c r="AT115" s="146">
        <v>3256.5520000000001</v>
      </c>
      <c r="AU115" s="146">
        <v>3399.3330000000001</v>
      </c>
      <c r="AV115" s="146">
        <v>3565.8879999999999</v>
      </c>
      <c r="AW115" s="146">
        <v>3760.4929999999999</v>
      </c>
      <c r="AX115" s="146">
        <v>3977.6669999999999</v>
      </c>
      <c r="AY115" s="146">
        <v>4201.5590000000002</v>
      </c>
      <c r="AZ115" s="146">
        <v>4410.357</v>
      </c>
      <c r="BA115" s="146">
        <v>4588.8419999999996</v>
      </c>
      <c r="BB115" s="146">
        <v>4732.848</v>
      </c>
      <c r="BC115" s="146">
        <v>4848.5360000000001</v>
      </c>
      <c r="BD115" s="146">
        <v>4943.9750000000004</v>
      </c>
      <c r="BE115" s="146">
        <v>5031.7539999999999</v>
      </c>
      <c r="BF115" s="146">
        <v>5122.4949999999999</v>
      </c>
      <c r="BG115" s="146">
        <v>5217.3280000000004</v>
      </c>
      <c r="BH115" s="146">
        <v>5317.5140000000001</v>
      </c>
      <c r="BI115" s="146">
        <v>5434.0360000000001</v>
      </c>
      <c r="BJ115" s="146">
        <v>5580.241</v>
      </c>
      <c r="BK115" s="146">
        <v>5765.6390000000001</v>
      </c>
      <c r="BL115" s="146">
        <v>5991.5469999999996</v>
      </c>
      <c r="BM115" s="146">
        <v>6255.29</v>
      </c>
      <c r="BN115" s="146">
        <v>6556.473</v>
      </c>
      <c r="BO115" s="146">
        <v>6893.2579999999998</v>
      </c>
      <c r="BP115" s="146">
        <v>7261.5410000000002</v>
      </c>
      <c r="BQ115" s="146">
        <v>7662.8580000000002</v>
      </c>
      <c r="BR115" s="146">
        <v>8089.9629999999997</v>
      </c>
      <c r="BS115" s="146">
        <v>8518.9920000000002</v>
      </c>
      <c r="BT115" s="146">
        <v>8918.8220000000001</v>
      </c>
      <c r="BU115" s="146">
        <v>9266.5730000000003</v>
      </c>
      <c r="BV115" s="146">
        <v>9554.2860000000001</v>
      </c>
      <c r="BW115" s="146">
        <v>9785.84</v>
      </c>
      <c r="BX115" s="146">
        <v>9965.3220000000001</v>
      </c>
      <c r="BY115" s="146">
        <v>10101.697</v>
      </c>
      <c r="BZ115" s="146">
        <v>10203.14</v>
      </c>
    </row>
    <row r="116" spans="1:78" ht="11.65">
      <c r="A116" s="121">
        <v>99</v>
      </c>
      <c r="B116" s="122" t="s">
        <v>669</v>
      </c>
      <c r="C116" s="135" t="s">
        <v>425</v>
      </c>
      <c r="D116" s="141"/>
      <c r="E116" s="141">
        <v>414</v>
      </c>
      <c r="F116" s="122" t="s">
        <v>711</v>
      </c>
      <c r="G116" s="141">
        <v>922</v>
      </c>
      <c r="H116" s="146">
        <v>153.10300000000001</v>
      </c>
      <c r="I116" s="146">
        <v>158.01</v>
      </c>
      <c r="J116" s="146">
        <v>162.804</v>
      </c>
      <c r="K116" s="146">
        <v>167.99100000000001</v>
      </c>
      <c r="L116" s="146">
        <v>174.148</v>
      </c>
      <c r="M116" s="146">
        <v>181.893</v>
      </c>
      <c r="N116" s="146">
        <v>191.88800000000001</v>
      </c>
      <c r="O116" s="146">
        <v>204.89</v>
      </c>
      <c r="P116" s="146">
        <v>221.61500000000001</v>
      </c>
      <c r="Q116" s="146">
        <v>242.79599999999999</v>
      </c>
      <c r="R116" s="146">
        <v>269.02600000000001</v>
      </c>
      <c r="S116" s="146">
        <v>300.58100000000002</v>
      </c>
      <c r="T116" s="146">
        <v>337.346</v>
      </c>
      <c r="U116" s="146">
        <v>378.75599999999997</v>
      </c>
      <c r="V116" s="146">
        <v>423.9</v>
      </c>
      <c r="W116" s="146">
        <v>472.03199999999998</v>
      </c>
      <c r="X116" s="146">
        <v>523.16899999999998</v>
      </c>
      <c r="Y116" s="146">
        <v>577.16399999999999</v>
      </c>
      <c r="Z116" s="146">
        <v>632.91099999999994</v>
      </c>
      <c r="AA116" s="146">
        <v>688.97199999999998</v>
      </c>
      <c r="AB116" s="146">
        <v>744.44399999999996</v>
      </c>
      <c r="AC116" s="146">
        <v>798.63900000000001</v>
      </c>
      <c r="AD116" s="146">
        <v>851.91800000000001</v>
      </c>
      <c r="AE116" s="146">
        <v>905.63900000000001</v>
      </c>
      <c r="AF116" s="146">
        <v>961.77300000000002</v>
      </c>
      <c r="AG116" s="146">
        <v>1021.725</v>
      </c>
      <c r="AH116" s="146">
        <v>1085.866</v>
      </c>
      <c r="AI116" s="146">
        <v>1153.5730000000001</v>
      </c>
      <c r="AJ116" s="146">
        <v>1224.0630000000001</v>
      </c>
      <c r="AK116" s="146">
        <v>1296.077</v>
      </c>
      <c r="AL116" s="146">
        <v>1368.68</v>
      </c>
      <c r="AM116" s="146">
        <v>1439.3340000000001</v>
      </c>
      <c r="AN116" s="146">
        <v>1507.636</v>
      </c>
      <c r="AO116" s="146">
        <v>1576.9749999999999</v>
      </c>
      <c r="AP116" s="146">
        <v>1652.15</v>
      </c>
      <c r="AQ116" s="146">
        <v>1735.278</v>
      </c>
      <c r="AR116" s="146">
        <v>1832.3019999999999</v>
      </c>
      <c r="AS116" s="146">
        <v>1938.9159999999999</v>
      </c>
      <c r="AT116" s="146">
        <v>2034.85</v>
      </c>
      <c r="AU116" s="146">
        <v>2092.7860000000001</v>
      </c>
      <c r="AV116" s="146">
        <v>2095.35</v>
      </c>
      <c r="AW116" s="146">
        <v>2031.297</v>
      </c>
      <c r="AX116" s="146">
        <v>1912.425</v>
      </c>
      <c r="AY116" s="146">
        <v>1772.607</v>
      </c>
      <c r="AZ116" s="146">
        <v>1659.3040000000001</v>
      </c>
      <c r="BA116" s="146">
        <v>1605.9069999999999</v>
      </c>
      <c r="BB116" s="146">
        <v>1626.8579999999999</v>
      </c>
      <c r="BC116" s="146">
        <v>1710.2570000000001</v>
      </c>
      <c r="BD116" s="146">
        <v>1831.1210000000001</v>
      </c>
      <c r="BE116" s="146">
        <v>1951.6420000000001</v>
      </c>
      <c r="BF116" s="146">
        <v>2045.123</v>
      </c>
      <c r="BG116" s="146">
        <v>2103.2730000000001</v>
      </c>
      <c r="BH116" s="146">
        <v>2136.991</v>
      </c>
      <c r="BI116" s="146">
        <v>2161.6260000000002</v>
      </c>
      <c r="BJ116" s="146">
        <v>2200.498</v>
      </c>
      <c r="BK116" s="146">
        <v>2270.1959999999999</v>
      </c>
      <c r="BL116" s="146">
        <v>2373.6610000000001</v>
      </c>
      <c r="BM116" s="146">
        <v>2504.0259999999998</v>
      </c>
      <c r="BN116" s="146">
        <v>2656.01</v>
      </c>
      <c r="BO116" s="146">
        <v>2821.0410000000002</v>
      </c>
      <c r="BP116" s="146">
        <v>2991.884</v>
      </c>
      <c r="BQ116" s="146">
        <v>3168.0540000000001</v>
      </c>
      <c r="BR116" s="146">
        <v>3348.8519999999999</v>
      </c>
      <c r="BS116" s="146">
        <v>3526.3820000000001</v>
      </c>
      <c r="BT116" s="146">
        <v>3690.9389999999999</v>
      </c>
      <c r="BU116" s="146">
        <v>3835.5880000000002</v>
      </c>
      <c r="BV116" s="146">
        <v>3956.8620000000001</v>
      </c>
      <c r="BW116" s="146">
        <v>4056.1019999999999</v>
      </c>
      <c r="BX116" s="146">
        <v>4137.3140000000003</v>
      </c>
      <c r="BY116" s="146">
        <v>4207.0770000000002</v>
      </c>
      <c r="BZ116" s="146">
        <v>4270.5630000000001</v>
      </c>
    </row>
    <row r="117" spans="1:78" ht="11.65">
      <c r="A117" s="121">
        <v>100</v>
      </c>
      <c r="B117" s="122" t="s">
        <v>669</v>
      </c>
      <c r="C117" s="135" t="s">
        <v>427</v>
      </c>
      <c r="D117" s="141"/>
      <c r="E117" s="141">
        <v>422</v>
      </c>
      <c r="F117" s="122" t="s">
        <v>711</v>
      </c>
      <c r="G117" s="141">
        <v>922</v>
      </c>
      <c r="H117" s="146">
        <v>1334.617</v>
      </c>
      <c r="I117" s="146">
        <v>1358.2260000000001</v>
      </c>
      <c r="J117" s="146">
        <v>1392.73</v>
      </c>
      <c r="K117" s="146">
        <v>1434.848</v>
      </c>
      <c r="L117" s="146">
        <v>1481.9680000000001</v>
      </c>
      <c r="M117" s="146">
        <v>1532.12</v>
      </c>
      <c r="N117" s="146">
        <v>1584.039</v>
      </c>
      <c r="O117" s="146">
        <v>1637.13</v>
      </c>
      <c r="P117" s="146">
        <v>1691.3820000000001</v>
      </c>
      <c r="Q117" s="146">
        <v>1747.1679999999999</v>
      </c>
      <c r="R117" s="146">
        <v>1804.9349999999999</v>
      </c>
      <c r="S117" s="146">
        <v>1864.6130000000001</v>
      </c>
      <c r="T117" s="146">
        <v>1925.2950000000001</v>
      </c>
      <c r="U117" s="146">
        <v>1984.999</v>
      </c>
      <c r="V117" s="146">
        <v>2041.231</v>
      </c>
      <c r="W117" s="146">
        <v>2092.3739999999998</v>
      </c>
      <c r="X117" s="146">
        <v>2136.6170000000002</v>
      </c>
      <c r="Y117" s="146">
        <v>2174.732</v>
      </c>
      <c r="Z117" s="146">
        <v>2210.7689999999998</v>
      </c>
      <c r="AA117" s="146">
        <v>2250.4540000000002</v>
      </c>
      <c r="AB117" s="146">
        <v>2297.4360000000001</v>
      </c>
      <c r="AC117" s="146">
        <v>2354.0459999999998</v>
      </c>
      <c r="AD117" s="146">
        <v>2417.837</v>
      </c>
      <c r="AE117" s="146">
        <v>2481.9430000000002</v>
      </c>
      <c r="AF117" s="146">
        <v>2536.7719999999999</v>
      </c>
      <c r="AG117" s="146">
        <v>2575.7460000000001</v>
      </c>
      <c r="AH117" s="146">
        <v>2596.4090000000001</v>
      </c>
      <c r="AI117" s="146">
        <v>2601.7339999999999</v>
      </c>
      <c r="AJ117" s="146">
        <v>2597.2020000000002</v>
      </c>
      <c r="AK117" s="146">
        <v>2590.9110000000001</v>
      </c>
      <c r="AL117" s="146">
        <v>2588.9279999999999</v>
      </c>
      <c r="AM117" s="146">
        <v>2594.299</v>
      </c>
      <c r="AN117" s="146">
        <v>2606.1480000000001</v>
      </c>
      <c r="AO117" s="146">
        <v>2622.0720000000001</v>
      </c>
      <c r="AP117" s="146">
        <v>2638.056</v>
      </c>
      <c r="AQ117" s="146">
        <v>2651.9920000000002</v>
      </c>
      <c r="AR117" s="146">
        <v>2660.873</v>
      </c>
      <c r="AS117" s="146">
        <v>2667.9569999999999</v>
      </c>
      <c r="AT117" s="146">
        <v>2684.6819999999998</v>
      </c>
      <c r="AU117" s="146">
        <v>2726.4380000000001</v>
      </c>
      <c r="AV117" s="146">
        <v>2803.0320000000002</v>
      </c>
      <c r="AW117" s="146">
        <v>2921.7</v>
      </c>
      <c r="AX117" s="146">
        <v>3076.1329999999998</v>
      </c>
      <c r="AY117" s="146">
        <v>3246.1289999999999</v>
      </c>
      <c r="AZ117" s="146">
        <v>3403.3589999999999</v>
      </c>
      <c r="BA117" s="146">
        <v>3528.3789999999999</v>
      </c>
      <c r="BB117" s="146">
        <v>3610.663</v>
      </c>
      <c r="BC117" s="146">
        <v>3658.4250000000002</v>
      </c>
      <c r="BD117" s="146">
        <v>3693.5140000000001</v>
      </c>
      <c r="BE117" s="146">
        <v>3747.7620000000002</v>
      </c>
      <c r="BF117" s="146">
        <v>3842.7739999999999</v>
      </c>
      <c r="BG117" s="146">
        <v>3990.9989999999998</v>
      </c>
      <c r="BH117" s="146">
        <v>4182.2049999999999</v>
      </c>
      <c r="BI117" s="146">
        <v>4388.3779999999997</v>
      </c>
      <c r="BJ117" s="146">
        <v>4569.3770000000004</v>
      </c>
      <c r="BK117" s="146">
        <v>4698.7610000000004</v>
      </c>
      <c r="BL117" s="146">
        <v>4759.76</v>
      </c>
      <c r="BM117" s="146">
        <v>4767.3469999999998</v>
      </c>
      <c r="BN117" s="146">
        <v>4764.7449999999999</v>
      </c>
      <c r="BO117" s="146">
        <v>4813.0259999999998</v>
      </c>
      <c r="BP117" s="146">
        <v>4953.0640000000003</v>
      </c>
      <c r="BQ117" s="146">
        <v>5202.0219999999999</v>
      </c>
      <c r="BR117" s="146">
        <v>5537.62</v>
      </c>
      <c r="BS117" s="146">
        <v>5913.0159999999996</v>
      </c>
      <c r="BT117" s="146">
        <v>6261.0460000000003</v>
      </c>
      <c r="BU117" s="146">
        <v>6532.6809999999996</v>
      </c>
      <c r="BV117" s="146">
        <v>6714.2809999999999</v>
      </c>
      <c r="BW117" s="146">
        <v>6819.3729999999996</v>
      </c>
      <c r="BX117" s="146">
        <v>6859.4080000000004</v>
      </c>
      <c r="BY117" s="146">
        <v>6855.7089999999998</v>
      </c>
      <c r="BZ117" s="146">
        <v>6825.442</v>
      </c>
    </row>
    <row r="118" spans="1:78" ht="11.65">
      <c r="A118" s="121">
        <v>101</v>
      </c>
      <c r="B118" s="122" t="s">
        <v>669</v>
      </c>
      <c r="C118" s="135" t="s">
        <v>278</v>
      </c>
      <c r="D118" s="141"/>
      <c r="E118" s="141">
        <v>512</v>
      </c>
      <c r="F118" s="122" t="s">
        <v>711</v>
      </c>
      <c r="G118" s="141">
        <v>922</v>
      </c>
      <c r="H118" s="146">
        <v>456.41</v>
      </c>
      <c r="I118" s="146">
        <v>462.255</v>
      </c>
      <c r="J118" s="146">
        <v>469.346</v>
      </c>
      <c r="K118" s="146">
        <v>477.44299999999998</v>
      </c>
      <c r="L118" s="146">
        <v>486.315</v>
      </c>
      <c r="M118" s="146">
        <v>495.82499999999999</v>
      </c>
      <c r="N118" s="146">
        <v>505.88799999999998</v>
      </c>
      <c r="O118" s="146">
        <v>516.46799999999996</v>
      </c>
      <c r="P118" s="146">
        <v>527.59100000000001</v>
      </c>
      <c r="Q118" s="146">
        <v>539.32000000000005</v>
      </c>
      <c r="R118" s="146">
        <v>551.73500000000001</v>
      </c>
      <c r="S118" s="146">
        <v>564.89099999999996</v>
      </c>
      <c r="T118" s="146">
        <v>578.827</v>
      </c>
      <c r="U118" s="146">
        <v>593.49800000000005</v>
      </c>
      <c r="V118" s="146">
        <v>608.89</v>
      </c>
      <c r="W118" s="146">
        <v>625.00599999999997</v>
      </c>
      <c r="X118" s="146">
        <v>642.00699999999995</v>
      </c>
      <c r="Y118" s="146">
        <v>660.11699999999996</v>
      </c>
      <c r="Z118" s="146">
        <v>679.59199999999998</v>
      </c>
      <c r="AA118" s="146">
        <v>700.72500000000002</v>
      </c>
      <c r="AB118" s="146">
        <v>723.84199999999998</v>
      </c>
      <c r="AC118" s="146">
        <v>748.96799999999996</v>
      </c>
      <c r="AD118" s="146">
        <v>776.38499999999999</v>
      </c>
      <c r="AE118" s="146">
        <v>806.98500000000001</v>
      </c>
      <c r="AF118" s="146">
        <v>841.952</v>
      </c>
      <c r="AG118" s="146">
        <v>882.03800000000001</v>
      </c>
      <c r="AH118" s="146">
        <v>927.43399999999997</v>
      </c>
      <c r="AI118" s="146">
        <v>977.80399999999997</v>
      </c>
      <c r="AJ118" s="146">
        <v>1032.797</v>
      </c>
      <c r="AK118" s="146">
        <v>1091.8579999999999</v>
      </c>
      <c r="AL118" s="146">
        <v>1154.373</v>
      </c>
      <c r="AM118" s="146">
        <v>1220.578</v>
      </c>
      <c r="AN118" s="146">
        <v>1290.1210000000001</v>
      </c>
      <c r="AO118" s="146">
        <v>1361.085</v>
      </c>
      <c r="AP118" s="146">
        <v>1431.066</v>
      </c>
      <c r="AQ118" s="146">
        <v>1498.413</v>
      </c>
      <c r="AR118" s="146">
        <v>1561.18</v>
      </c>
      <c r="AS118" s="146">
        <v>1619.8710000000001</v>
      </c>
      <c r="AT118" s="146">
        <v>1678.1189999999999</v>
      </c>
      <c r="AU118" s="146">
        <v>1741.155</v>
      </c>
      <c r="AV118" s="146">
        <v>1812.1579999999999</v>
      </c>
      <c r="AW118" s="146">
        <v>1893.761</v>
      </c>
      <c r="AX118" s="146">
        <v>1983.2719999999999</v>
      </c>
      <c r="AY118" s="146">
        <v>2072.1060000000002</v>
      </c>
      <c r="AZ118" s="146">
        <v>2148.4160000000002</v>
      </c>
      <c r="BA118" s="146">
        <v>2204.2669999999998</v>
      </c>
      <c r="BB118" s="146">
        <v>2236.652</v>
      </c>
      <c r="BC118" s="146">
        <v>2249.759</v>
      </c>
      <c r="BD118" s="146">
        <v>2251.8589999999999</v>
      </c>
      <c r="BE118" s="146">
        <v>2254.8980000000001</v>
      </c>
      <c r="BF118" s="146">
        <v>2267.973</v>
      </c>
      <c r="BG118" s="146">
        <v>2294.9589999999998</v>
      </c>
      <c r="BH118" s="146">
        <v>2334.86</v>
      </c>
      <c r="BI118" s="146">
        <v>2386.1640000000002</v>
      </c>
      <c r="BJ118" s="146">
        <v>2445.5239999999999</v>
      </c>
      <c r="BK118" s="146">
        <v>2511.2539999999999</v>
      </c>
      <c r="BL118" s="146">
        <v>2580.7530000000002</v>
      </c>
      <c r="BM118" s="146">
        <v>2657.1619999999998</v>
      </c>
      <c r="BN118" s="146">
        <v>2750.9560000000001</v>
      </c>
      <c r="BO118" s="146">
        <v>2876.1860000000001</v>
      </c>
      <c r="BP118" s="146">
        <v>3041.4349999999999</v>
      </c>
      <c r="BQ118" s="146">
        <v>3251.1019999999999</v>
      </c>
      <c r="BR118" s="146">
        <v>3498.0309999999999</v>
      </c>
      <c r="BS118" s="146">
        <v>3764.8049999999998</v>
      </c>
      <c r="BT118" s="146">
        <v>4027.2550000000001</v>
      </c>
      <c r="BU118" s="146">
        <v>4267.3410000000003</v>
      </c>
      <c r="BV118" s="146">
        <v>4479.2169999999996</v>
      </c>
      <c r="BW118" s="146">
        <v>4665.9260000000004</v>
      </c>
      <c r="BX118" s="146">
        <v>4829.4759999999997</v>
      </c>
      <c r="BY118" s="146">
        <v>4974.9920000000002</v>
      </c>
      <c r="BZ118" s="146">
        <v>5106.6220000000003</v>
      </c>
    </row>
    <row r="119" spans="1:78" ht="11.65">
      <c r="A119" s="121">
        <v>102</v>
      </c>
      <c r="B119" s="122" t="s">
        <v>669</v>
      </c>
      <c r="C119" s="135" t="s">
        <v>279</v>
      </c>
      <c r="D119" s="141"/>
      <c r="E119" s="141">
        <v>634</v>
      </c>
      <c r="F119" s="122" t="s">
        <v>711</v>
      </c>
      <c r="G119" s="141">
        <v>922</v>
      </c>
      <c r="H119" s="146">
        <v>25.006</v>
      </c>
      <c r="I119" s="146">
        <v>27.497</v>
      </c>
      <c r="J119" s="146">
        <v>29.872</v>
      </c>
      <c r="K119" s="146">
        <v>32.061999999999998</v>
      </c>
      <c r="L119" s="146">
        <v>34.051000000000002</v>
      </c>
      <c r="M119" s="146">
        <v>35.863</v>
      </c>
      <c r="N119" s="146">
        <v>37.616</v>
      </c>
      <c r="O119" s="146">
        <v>39.451000000000001</v>
      </c>
      <c r="P119" s="146">
        <v>41.542000000000002</v>
      </c>
      <c r="Q119" s="146">
        <v>44.118000000000002</v>
      </c>
      <c r="R119" s="146">
        <v>47.383000000000003</v>
      </c>
      <c r="S119" s="146">
        <v>51.427</v>
      </c>
      <c r="T119" s="146">
        <v>56.265999999999998</v>
      </c>
      <c r="U119" s="146">
        <v>61.720999999999997</v>
      </c>
      <c r="V119" s="146">
        <v>67.561999999999998</v>
      </c>
      <c r="W119" s="146">
        <v>73.631</v>
      </c>
      <c r="X119" s="146">
        <v>79.849999999999994</v>
      </c>
      <c r="Y119" s="146">
        <v>86.298000000000002</v>
      </c>
      <c r="Z119" s="146">
        <v>93.206000000000003</v>
      </c>
      <c r="AA119" s="146">
        <v>100.88</v>
      </c>
      <c r="AB119" s="146">
        <v>109.521</v>
      </c>
      <c r="AC119" s="146">
        <v>119.413</v>
      </c>
      <c r="AD119" s="146">
        <v>130.505</v>
      </c>
      <c r="AE119" s="146">
        <v>142.18100000000001</v>
      </c>
      <c r="AF119" s="146">
        <v>153.624</v>
      </c>
      <c r="AG119" s="146">
        <v>164.31399999999999</v>
      </c>
      <c r="AH119" s="146">
        <v>173.71600000000001</v>
      </c>
      <c r="AI119" s="146">
        <v>182.31899999999999</v>
      </c>
      <c r="AJ119" s="146">
        <v>191.947</v>
      </c>
      <c r="AK119" s="146">
        <v>205.172</v>
      </c>
      <c r="AL119" s="146">
        <v>223.62200000000001</v>
      </c>
      <c r="AM119" s="146">
        <v>247.98400000000001</v>
      </c>
      <c r="AN119" s="146">
        <v>277.22899999999998</v>
      </c>
      <c r="AO119" s="146">
        <v>309.29899999999998</v>
      </c>
      <c r="AP119" s="146">
        <v>341.27199999999999</v>
      </c>
      <c r="AQ119" s="146">
        <v>370.88600000000002</v>
      </c>
      <c r="AR119" s="146">
        <v>397.73899999999998</v>
      </c>
      <c r="AS119" s="146">
        <v>422.154</v>
      </c>
      <c r="AT119" s="146">
        <v>443.61099999999999</v>
      </c>
      <c r="AU119" s="146">
        <v>461.68799999999999</v>
      </c>
      <c r="AV119" s="146">
        <v>476.27499999999998</v>
      </c>
      <c r="AW119" s="146">
        <v>487.35399999999998</v>
      </c>
      <c r="AX119" s="146">
        <v>495.40300000000002</v>
      </c>
      <c r="AY119" s="146">
        <v>501.47899999999998</v>
      </c>
      <c r="AZ119" s="146">
        <v>507.04399999999998</v>
      </c>
      <c r="BA119" s="146">
        <v>513.447</v>
      </c>
      <c r="BB119" s="146">
        <v>522.53099999999995</v>
      </c>
      <c r="BC119" s="146">
        <v>535.32000000000005</v>
      </c>
      <c r="BD119" s="146">
        <v>551.56600000000003</v>
      </c>
      <c r="BE119" s="146">
        <v>570.48599999999999</v>
      </c>
      <c r="BF119" s="146">
        <v>592.46699999999998</v>
      </c>
      <c r="BG119" s="146">
        <v>615.01300000000003</v>
      </c>
      <c r="BH119" s="146">
        <v>640.87199999999996</v>
      </c>
      <c r="BI119" s="146">
        <v>681.79100000000005</v>
      </c>
      <c r="BJ119" s="146">
        <v>753.33199999999999</v>
      </c>
      <c r="BK119" s="146">
        <v>865.41</v>
      </c>
      <c r="BL119" s="146">
        <v>1022.704</v>
      </c>
      <c r="BM119" s="146">
        <v>1218.441</v>
      </c>
      <c r="BN119" s="146">
        <v>1436.67</v>
      </c>
      <c r="BO119" s="146">
        <v>1654.944</v>
      </c>
      <c r="BP119" s="146">
        <v>1856.329</v>
      </c>
      <c r="BQ119" s="146">
        <v>2035.8620000000001</v>
      </c>
      <c r="BR119" s="146">
        <v>2196.078</v>
      </c>
      <c r="BS119" s="146">
        <v>2336.5790000000002</v>
      </c>
      <c r="BT119" s="146">
        <v>2459.2020000000002</v>
      </c>
      <c r="BU119" s="146">
        <v>2565.7080000000001</v>
      </c>
      <c r="BV119" s="146">
        <v>2654.3789999999999</v>
      </c>
      <c r="BW119" s="146">
        <v>2724.7269999999999</v>
      </c>
      <c r="BX119" s="146">
        <v>2781.6819999999998</v>
      </c>
      <c r="BY119" s="146">
        <v>2832.0709999999999</v>
      </c>
      <c r="BZ119" s="146">
        <v>2881.06</v>
      </c>
    </row>
    <row r="120" spans="1:78" ht="11.65">
      <c r="A120" s="121">
        <v>103</v>
      </c>
      <c r="B120" s="122" t="s">
        <v>669</v>
      </c>
      <c r="C120" s="135" t="s">
        <v>455</v>
      </c>
      <c r="D120" s="141"/>
      <c r="E120" s="141">
        <v>682</v>
      </c>
      <c r="F120" s="122" t="s">
        <v>711</v>
      </c>
      <c r="G120" s="141">
        <v>922</v>
      </c>
      <c r="H120" s="146">
        <v>3121.34</v>
      </c>
      <c r="I120" s="146">
        <v>3198.8110000000001</v>
      </c>
      <c r="J120" s="146">
        <v>3283.5929999999998</v>
      </c>
      <c r="K120" s="146">
        <v>3372.837</v>
      </c>
      <c r="L120" s="146">
        <v>3464.6619999999998</v>
      </c>
      <c r="M120" s="146">
        <v>3558.165</v>
      </c>
      <c r="N120" s="146">
        <v>3653.5050000000001</v>
      </c>
      <c r="O120" s="146">
        <v>3751.7979999999998</v>
      </c>
      <c r="P120" s="146">
        <v>3855.03</v>
      </c>
      <c r="Q120" s="146">
        <v>3965.799</v>
      </c>
      <c r="R120" s="146">
        <v>4086.5340000000001</v>
      </c>
      <c r="S120" s="146">
        <v>4218.8519999999999</v>
      </c>
      <c r="T120" s="146">
        <v>4362.7879999999996</v>
      </c>
      <c r="U120" s="146">
        <v>4516.54</v>
      </c>
      <c r="V120" s="146">
        <v>4677.3040000000001</v>
      </c>
      <c r="W120" s="146">
        <v>4843.6319999999996</v>
      </c>
      <c r="X120" s="146">
        <v>5015.3530000000001</v>
      </c>
      <c r="Y120" s="146">
        <v>5195.1239999999998</v>
      </c>
      <c r="Z120" s="146">
        <v>5387.8220000000001</v>
      </c>
      <c r="AA120" s="146">
        <v>5599.9089999999997</v>
      </c>
      <c r="AB120" s="146">
        <v>5836.3879999999999</v>
      </c>
      <c r="AC120" s="146">
        <v>6100.6310000000003</v>
      </c>
      <c r="AD120" s="146">
        <v>6392.973</v>
      </c>
      <c r="AE120" s="146">
        <v>6711.9219999999996</v>
      </c>
      <c r="AF120" s="146">
        <v>7054.5320000000002</v>
      </c>
      <c r="AG120" s="146">
        <v>7419.4859999999999</v>
      </c>
      <c r="AH120" s="146">
        <v>7802.9279999999999</v>
      </c>
      <c r="AI120" s="146">
        <v>8207.6949999999997</v>
      </c>
      <c r="AJ120" s="146">
        <v>8646.8449999999993</v>
      </c>
      <c r="AK120" s="146">
        <v>9137.9279999999999</v>
      </c>
      <c r="AL120" s="146">
        <v>9691.4709999999995</v>
      </c>
      <c r="AM120" s="146">
        <v>10311.771000000001</v>
      </c>
      <c r="AN120" s="146">
        <v>10988.851000000001</v>
      </c>
      <c r="AO120" s="146">
        <v>11701.132</v>
      </c>
      <c r="AP120" s="146">
        <v>12418.835999999999</v>
      </c>
      <c r="AQ120" s="146">
        <v>13118.998</v>
      </c>
      <c r="AR120" s="146">
        <v>13794.166999999999</v>
      </c>
      <c r="AS120" s="146">
        <v>14445.663</v>
      </c>
      <c r="AT120" s="146">
        <v>15070.082</v>
      </c>
      <c r="AU120" s="146">
        <v>15666.289000000001</v>
      </c>
      <c r="AV120" s="146">
        <v>16233.786</v>
      </c>
      <c r="AW120" s="146">
        <v>16772.695</v>
      </c>
      <c r="AX120" s="146">
        <v>17282.686000000002</v>
      </c>
      <c r="AY120" s="146">
        <v>17763.296999999999</v>
      </c>
      <c r="AZ120" s="146">
        <v>18214.474999999999</v>
      </c>
      <c r="BA120" s="146">
        <v>18638.79</v>
      </c>
      <c r="BB120" s="146">
        <v>19033.843000000001</v>
      </c>
      <c r="BC120" s="146">
        <v>19407.137999999999</v>
      </c>
      <c r="BD120" s="146">
        <v>19783.300999999999</v>
      </c>
      <c r="BE120" s="146">
        <v>20194.530999999999</v>
      </c>
      <c r="BF120" s="146">
        <v>20663.84</v>
      </c>
      <c r="BG120" s="146">
        <v>21202.646000000001</v>
      </c>
      <c r="BH120" s="146">
        <v>21805.322</v>
      </c>
      <c r="BI120" s="146">
        <v>22456.645</v>
      </c>
      <c r="BJ120" s="146">
        <v>23132.686000000002</v>
      </c>
      <c r="BK120" s="146">
        <v>23816.174999999999</v>
      </c>
      <c r="BL120" s="146">
        <v>24498.312999999998</v>
      </c>
      <c r="BM120" s="146">
        <v>25184.589</v>
      </c>
      <c r="BN120" s="146">
        <v>25888.535</v>
      </c>
      <c r="BO120" s="146">
        <v>26630.303</v>
      </c>
      <c r="BP120" s="146">
        <v>27421.468000000001</v>
      </c>
      <c r="BQ120" s="146">
        <v>28267.591</v>
      </c>
      <c r="BR120" s="146">
        <v>29154.905999999999</v>
      </c>
      <c r="BS120" s="146">
        <v>30052.058000000001</v>
      </c>
      <c r="BT120" s="146">
        <v>30916.602999999999</v>
      </c>
      <c r="BU120" s="146">
        <v>31717.675999999999</v>
      </c>
      <c r="BV120" s="146">
        <v>32443.442999999999</v>
      </c>
      <c r="BW120" s="146">
        <v>33101.182999999997</v>
      </c>
      <c r="BX120" s="146">
        <v>33702.756999999998</v>
      </c>
      <c r="BY120" s="146">
        <v>34268.529000000002</v>
      </c>
      <c r="BZ120" s="146">
        <v>34813.866999999998</v>
      </c>
    </row>
    <row r="121" spans="1:78" ht="11.65">
      <c r="A121" s="121">
        <v>104</v>
      </c>
      <c r="B121" s="122" t="s">
        <v>669</v>
      </c>
      <c r="C121" s="135" t="s">
        <v>452</v>
      </c>
      <c r="D121" s="141">
        <v>8</v>
      </c>
      <c r="E121" s="141">
        <v>275</v>
      </c>
      <c r="F121" s="122" t="s">
        <v>711</v>
      </c>
      <c r="G121" s="141">
        <v>922</v>
      </c>
      <c r="H121" s="146">
        <v>931.92499999999995</v>
      </c>
      <c r="I121" s="146">
        <v>923.89099999999996</v>
      </c>
      <c r="J121" s="146">
        <v>932.06799999999998</v>
      </c>
      <c r="K121" s="146">
        <v>948.89200000000005</v>
      </c>
      <c r="L121" s="146">
        <v>968.69899999999996</v>
      </c>
      <c r="M121" s="146">
        <v>987.75099999999998</v>
      </c>
      <c r="N121" s="146">
        <v>1004.288</v>
      </c>
      <c r="O121" s="146">
        <v>1018.477</v>
      </c>
      <c r="P121" s="146">
        <v>1032.1010000000001</v>
      </c>
      <c r="Q121" s="146">
        <v>1048.133</v>
      </c>
      <c r="R121" s="146">
        <v>1069.318</v>
      </c>
      <c r="S121" s="146">
        <v>1096.752</v>
      </c>
      <c r="T121" s="146">
        <v>1128.577</v>
      </c>
      <c r="U121" s="146">
        <v>1159.4000000000001</v>
      </c>
      <c r="V121" s="146">
        <v>1181.893</v>
      </c>
      <c r="W121" s="146">
        <v>1191.3810000000001</v>
      </c>
      <c r="X121" s="146">
        <v>1184.9690000000001</v>
      </c>
      <c r="Y121" s="146">
        <v>1165.752</v>
      </c>
      <c r="Z121" s="146">
        <v>1142.2239999999999</v>
      </c>
      <c r="AA121" s="146">
        <v>1126.3720000000001</v>
      </c>
      <c r="AB121" s="146">
        <v>1126.6279999999999</v>
      </c>
      <c r="AC121" s="146">
        <v>1146.3209999999999</v>
      </c>
      <c r="AD121" s="146">
        <v>1182.4259999999999</v>
      </c>
      <c r="AE121" s="146">
        <v>1229.3699999999999</v>
      </c>
      <c r="AF121" s="146">
        <v>1278.559</v>
      </c>
      <c r="AG121" s="146">
        <v>1323.8050000000001</v>
      </c>
      <c r="AH121" s="146">
        <v>1363.6179999999999</v>
      </c>
      <c r="AI121" s="146">
        <v>1400.1210000000001</v>
      </c>
      <c r="AJ121" s="146">
        <v>1434.992</v>
      </c>
      <c r="AK121" s="146">
        <v>1471.1379999999999</v>
      </c>
      <c r="AL121" s="146">
        <v>1510.7170000000001</v>
      </c>
      <c r="AM121" s="146">
        <v>1554.19</v>
      </c>
      <c r="AN121" s="146">
        <v>1600.9559999999999</v>
      </c>
      <c r="AO121" s="146">
        <v>1650.9259999999999</v>
      </c>
      <c r="AP121" s="146">
        <v>1703.808</v>
      </c>
      <c r="AQ121" s="146">
        <v>1759.5329999999999</v>
      </c>
      <c r="AR121" s="146">
        <v>1817.981</v>
      </c>
      <c r="AS121" s="146">
        <v>1879.75</v>
      </c>
      <c r="AT121" s="146">
        <v>1946.376</v>
      </c>
      <c r="AU121" s="146">
        <v>2019.825</v>
      </c>
      <c r="AV121" s="146">
        <v>2101.4450000000002</v>
      </c>
      <c r="AW121" s="146">
        <v>2191</v>
      </c>
      <c r="AX121" s="146">
        <v>2287.6759999999999</v>
      </c>
      <c r="AY121" s="146">
        <v>2391.3989999999999</v>
      </c>
      <c r="AZ121" s="146">
        <v>2501.973</v>
      </c>
      <c r="BA121" s="146">
        <v>2618.6709999999998</v>
      </c>
      <c r="BB121" s="146">
        <v>2742.5340000000001</v>
      </c>
      <c r="BC121" s="146">
        <v>2872.0059999999999</v>
      </c>
      <c r="BD121" s="146">
        <v>3000.6239999999998</v>
      </c>
      <c r="BE121" s="146">
        <v>3119.8679999999999</v>
      </c>
      <c r="BF121" s="146">
        <v>3224.009</v>
      </c>
      <c r="BG121" s="146">
        <v>3309.9079999999999</v>
      </c>
      <c r="BH121" s="146">
        <v>3380.1610000000001</v>
      </c>
      <c r="BI121" s="146">
        <v>3441.8679999999999</v>
      </c>
      <c r="BJ121" s="146">
        <v>3505.32</v>
      </c>
      <c r="BK121" s="146">
        <v>3577.9560000000001</v>
      </c>
      <c r="BL121" s="146">
        <v>3662.4209999999998</v>
      </c>
      <c r="BM121" s="146">
        <v>3756.4589999999998</v>
      </c>
      <c r="BN121" s="146">
        <v>3856.692</v>
      </c>
      <c r="BO121" s="146">
        <v>3957.6840000000002</v>
      </c>
      <c r="BP121" s="146">
        <v>4055.6320000000001</v>
      </c>
      <c r="BQ121" s="146">
        <v>4149.6540000000005</v>
      </c>
      <c r="BR121" s="146">
        <v>4241.5720000000001</v>
      </c>
      <c r="BS121" s="146">
        <v>4333.5209999999997</v>
      </c>
      <c r="BT121" s="146">
        <v>4428.634</v>
      </c>
      <c r="BU121" s="146">
        <v>4529.16</v>
      </c>
      <c r="BV121" s="146">
        <v>4635.6440000000002</v>
      </c>
      <c r="BW121" s="146">
        <v>4747.2330000000002</v>
      </c>
      <c r="BX121" s="146">
        <v>4862.9780000000001</v>
      </c>
      <c r="BY121" s="146">
        <v>4981.4219999999996</v>
      </c>
      <c r="BZ121" s="146">
        <v>5101.4160000000002</v>
      </c>
    </row>
    <row r="122" spans="1:78" ht="11.65">
      <c r="A122" s="121">
        <v>105</v>
      </c>
      <c r="B122" s="122" t="s">
        <v>669</v>
      </c>
      <c r="C122" s="135" t="s">
        <v>464</v>
      </c>
      <c r="D122" s="141"/>
      <c r="E122" s="141">
        <v>760</v>
      </c>
      <c r="F122" s="122" t="s">
        <v>711</v>
      </c>
      <c r="G122" s="141">
        <v>922</v>
      </c>
      <c r="H122" s="146">
        <v>3413.3249999999998</v>
      </c>
      <c r="I122" s="146">
        <v>3498.5309999999999</v>
      </c>
      <c r="J122" s="146">
        <v>3591.0030000000002</v>
      </c>
      <c r="K122" s="146">
        <v>3690.7339999999999</v>
      </c>
      <c r="L122" s="146">
        <v>3797.636</v>
      </c>
      <c r="M122" s="146">
        <v>3911.4969999999998</v>
      </c>
      <c r="N122" s="146">
        <v>4032.0680000000002</v>
      </c>
      <c r="O122" s="146">
        <v>4158.9780000000001</v>
      </c>
      <c r="P122" s="146">
        <v>4291.8109999999997</v>
      </c>
      <c r="Q122" s="146">
        <v>4430.1009999999997</v>
      </c>
      <c r="R122" s="146">
        <v>4573.5140000000001</v>
      </c>
      <c r="S122" s="146">
        <v>4721.893</v>
      </c>
      <c r="T122" s="146">
        <v>4875.4290000000001</v>
      </c>
      <c r="U122" s="146">
        <v>5034.6390000000001</v>
      </c>
      <c r="V122" s="146">
        <v>5200.3410000000003</v>
      </c>
      <c r="W122" s="146">
        <v>5373.1369999999997</v>
      </c>
      <c r="X122" s="146">
        <v>5553.2470000000003</v>
      </c>
      <c r="Y122" s="146">
        <v>5740.7020000000002</v>
      </c>
      <c r="Z122" s="146">
        <v>5935.85</v>
      </c>
      <c r="AA122" s="146">
        <v>6139.0540000000001</v>
      </c>
      <c r="AB122" s="146">
        <v>6350.5439999999999</v>
      </c>
      <c r="AC122" s="146">
        <v>6570.8590000000004</v>
      </c>
      <c r="AD122" s="146">
        <v>6800.1480000000001</v>
      </c>
      <c r="AE122" s="146">
        <v>7037.86</v>
      </c>
      <c r="AF122" s="146">
        <v>7283.1809999999996</v>
      </c>
      <c r="AG122" s="146">
        <v>7535.7150000000001</v>
      </c>
      <c r="AH122" s="146">
        <v>7794.6580000000004</v>
      </c>
      <c r="AI122" s="146">
        <v>8060.652</v>
      </c>
      <c r="AJ122" s="146">
        <v>8336.4210000000003</v>
      </c>
      <c r="AK122" s="146">
        <v>8625.6929999999993</v>
      </c>
      <c r="AL122" s="146">
        <v>8930.7759999999998</v>
      </c>
      <c r="AM122" s="146">
        <v>9252.8539999999994</v>
      </c>
      <c r="AN122" s="146">
        <v>9590.2260000000006</v>
      </c>
      <c r="AO122" s="146">
        <v>9938.8520000000008</v>
      </c>
      <c r="AP122" s="146">
        <v>10293.048000000001</v>
      </c>
      <c r="AQ122" s="146">
        <v>10648.633</v>
      </c>
      <c r="AR122" s="146">
        <v>11004.272999999999</v>
      </c>
      <c r="AS122" s="146">
        <v>11360.848</v>
      </c>
      <c r="AT122" s="146">
        <v>11719.064</v>
      </c>
      <c r="AU122" s="146">
        <v>12080.439</v>
      </c>
      <c r="AV122" s="146">
        <v>12446.168</v>
      </c>
      <c r="AW122" s="146">
        <v>12815.4</v>
      </c>
      <c r="AX122" s="146">
        <v>13187.669</v>
      </c>
      <c r="AY122" s="146">
        <v>13565.074000000001</v>
      </c>
      <c r="AZ122" s="146">
        <v>13950.486000000001</v>
      </c>
      <c r="BA122" s="146">
        <v>14345.491</v>
      </c>
      <c r="BB122" s="146">
        <v>14754.147999999999</v>
      </c>
      <c r="BC122" s="146">
        <v>15175.308000000001</v>
      </c>
      <c r="BD122" s="146">
        <v>15599.588</v>
      </c>
      <c r="BE122" s="146">
        <v>16013.992</v>
      </c>
      <c r="BF122" s="146">
        <v>16410.847000000002</v>
      </c>
      <c r="BG122" s="146">
        <v>16766.555</v>
      </c>
      <c r="BH122" s="146">
        <v>17084.628000000001</v>
      </c>
      <c r="BI122" s="146">
        <v>17415.214</v>
      </c>
      <c r="BJ122" s="146">
        <v>17827.827000000001</v>
      </c>
      <c r="BK122" s="146">
        <v>18361.178</v>
      </c>
      <c r="BL122" s="146">
        <v>19059.257000000001</v>
      </c>
      <c r="BM122" s="146">
        <v>19878.257000000001</v>
      </c>
      <c r="BN122" s="146">
        <v>20664.037</v>
      </c>
      <c r="BO122" s="146">
        <v>21205.873</v>
      </c>
      <c r="BP122" s="146">
        <v>21362.541000000001</v>
      </c>
      <c r="BQ122" s="146">
        <v>21081.813999999998</v>
      </c>
      <c r="BR122" s="146">
        <v>20438.861000000001</v>
      </c>
      <c r="BS122" s="146">
        <v>19578.466</v>
      </c>
      <c r="BT122" s="146">
        <v>18710.710999999999</v>
      </c>
      <c r="BU122" s="146">
        <v>17997.411</v>
      </c>
      <c r="BV122" s="146">
        <v>17465.566999999999</v>
      </c>
      <c r="BW122" s="146">
        <v>17095.669000000002</v>
      </c>
      <c r="BX122" s="146">
        <v>16945.062000000002</v>
      </c>
      <c r="BY122" s="146">
        <v>17070.132000000001</v>
      </c>
      <c r="BZ122" s="146">
        <v>17500.656999999999</v>
      </c>
    </row>
    <row r="123" spans="1:78" ht="11.65">
      <c r="A123" s="121">
        <v>106</v>
      </c>
      <c r="B123" s="122" t="s">
        <v>669</v>
      </c>
      <c r="C123" s="135" t="s">
        <v>133</v>
      </c>
      <c r="D123" s="141"/>
      <c r="E123" s="141">
        <v>792</v>
      </c>
      <c r="F123" s="122" t="s">
        <v>711</v>
      </c>
      <c r="G123" s="141">
        <v>922</v>
      </c>
      <c r="H123" s="146">
        <v>21408.398000000001</v>
      </c>
      <c r="I123" s="146">
        <v>21951.203000000001</v>
      </c>
      <c r="J123" s="146">
        <v>22508.952000000001</v>
      </c>
      <c r="K123" s="146">
        <v>23081.587</v>
      </c>
      <c r="L123" s="146">
        <v>23668.91</v>
      </c>
      <c r="M123" s="146">
        <v>24270.598999999998</v>
      </c>
      <c r="N123" s="146">
        <v>24886.127</v>
      </c>
      <c r="O123" s="146">
        <v>25514.825000000001</v>
      </c>
      <c r="P123" s="146">
        <v>26155.927</v>
      </c>
      <c r="Q123" s="146">
        <v>26808.633000000002</v>
      </c>
      <c r="R123" s="146">
        <v>27472.339</v>
      </c>
      <c r="S123" s="146">
        <v>28146.909</v>
      </c>
      <c r="T123" s="146">
        <v>28832.830999999998</v>
      </c>
      <c r="U123" s="146">
        <v>29531.362000000001</v>
      </c>
      <c r="V123" s="146">
        <v>30244.258000000002</v>
      </c>
      <c r="W123" s="146">
        <v>30972.995999999999</v>
      </c>
      <c r="X123" s="146">
        <v>31717.504000000001</v>
      </c>
      <c r="Y123" s="146">
        <v>32477.993999999999</v>
      </c>
      <c r="Z123" s="146">
        <v>33256.464999999997</v>
      </c>
      <c r="AA123" s="146">
        <v>34055.391000000003</v>
      </c>
      <c r="AB123" s="146">
        <v>34876.296000000002</v>
      </c>
      <c r="AC123" s="146">
        <v>35720.603000000003</v>
      </c>
      <c r="AD123" s="146">
        <v>36587.267</v>
      </c>
      <c r="AE123" s="146">
        <v>37472.328999999998</v>
      </c>
      <c r="AF123" s="146">
        <v>38370.277999999998</v>
      </c>
      <c r="AG123" s="146">
        <v>39277.249000000003</v>
      </c>
      <c r="AH123" s="146">
        <v>40189.561000000002</v>
      </c>
      <c r="AI123" s="146">
        <v>41108.29</v>
      </c>
      <c r="AJ123" s="146">
        <v>42039.983</v>
      </c>
      <c r="AK123" s="146">
        <v>42994.042999999998</v>
      </c>
      <c r="AL123" s="146">
        <v>43975.972000000002</v>
      </c>
      <c r="AM123" s="146">
        <v>44988.411</v>
      </c>
      <c r="AN123" s="146">
        <v>46025.411</v>
      </c>
      <c r="AO123" s="146">
        <v>47073.47</v>
      </c>
      <c r="AP123" s="146">
        <v>48114.158000000003</v>
      </c>
      <c r="AQ123" s="146">
        <v>49133.928</v>
      </c>
      <c r="AR123" s="146">
        <v>50128.548000000003</v>
      </c>
      <c r="AS123" s="146">
        <v>51100.93</v>
      </c>
      <c r="AT123" s="146">
        <v>52053.764000000003</v>
      </c>
      <c r="AU123" s="146">
        <v>52992.478999999999</v>
      </c>
      <c r="AV123" s="146">
        <v>53921.758000000002</v>
      </c>
      <c r="AW123" s="146">
        <v>54840.595000000001</v>
      </c>
      <c r="AX123" s="146">
        <v>55748.946000000004</v>
      </c>
      <c r="AY123" s="146">
        <v>56653.807999999997</v>
      </c>
      <c r="AZ123" s="146">
        <v>57564.209000000003</v>
      </c>
      <c r="BA123" s="146">
        <v>58486.453000000001</v>
      </c>
      <c r="BB123" s="146">
        <v>59423.277999999998</v>
      </c>
      <c r="BC123" s="146">
        <v>60372.571000000004</v>
      </c>
      <c r="BD123" s="146">
        <v>61329.665000000001</v>
      </c>
      <c r="BE123" s="146">
        <v>62287.391000000003</v>
      </c>
      <c r="BF123" s="146">
        <v>63240.196000000004</v>
      </c>
      <c r="BG123" s="146">
        <v>64192.243000000002</v>
      </c>
      <c r="BH123" s="146">
        <v>65145.357000000004</v>
      </c>
      <c r="BI123" s="146">
        <v>66089.402000000002</v>
      </c>
      <c r="BJ123" s="146">
        <v>67010.929999999993</v>
      </c>
      <c r="BK123" s="146">
        <v>67903.460999999996</v>
      </c>
      <c r="BL123" s="146">
        <v>68756.808999999994</v>
      </c>
      <c r="BM123" s="146">
        <v>69581.854000000007</v>
      </c>
      <c r="BN123" s="146">
        <v>70418.611999999994</v>
      </c>
      <c r="BO123" s="146">
        <v>71321.406000000003</v>
      </c>
      <c r="BP123" s="146">
        <v>72326.991999999998</v>
      </c>
      <c r="BQ123" s="146">
        <v>73443.254000000001</v>
      </c>
      <c r="BR123" s="146">
        <v>74651.046000000002</v>
      </c>
      <c r="BS123" s="146">
        <v>75925.453999999998</v>
      </c>
      <c r="BT123" s="146">
        <v>77229.262000000002</v>
      </c>
      <c r="BU123" s="146">
        <v>78529.413</v>
      </c>
      <c r="BV123" s="146">
        <v>79827.868000000002</v>
      </c>
      <c r="BW123" s="146">
        <v>81116.451000000001</v>
      </c>
      <c r="BX123" s="146">
        <v>82340.09</v>
      </c>
      <c r="BY123" s="146">
        <v>83429.607000000004</v>
      </c>
      <c r="BZ123" s="146">
        <v>84339.066999999995</v>
      </c>
    </row>
    <row r="124" spans="1:78" ht="11.65">
      <c r="A124" s="121">
        <v>107</v>
      </c>
      <c r="B124" s="122" t="s">
        <v>669</v>
      </c>
      <c r="C124" s="135" t="s">
        <v>364</v>
      </c>
      <c r="D124" s="141"/>
      <c r="E124" s="141">
        <v>784</v>
      </c>
      <c r="F124" s="122" t="s">
        <v>711</v>
      </c>
      <c r="G124" s="141">
        <v>922</v>
      </c>
      <c r="H124" s="146">
        <v>69.593999999999994</v>
      </c>
      <c r="I124" s="146">
        <v>67.465999999999994</v>
      </c>
      <c r="J124" s="146">
        <v>69.234999999999999</v>
      </c>
      <c r="K124" s="146">
        <v>72.771000000000001</v>
      </c>
      <c r="L124" s="146">
        <v>76.522999999999996</v>
      </c>
      <c r="M124" s="146">
        <v>79.578999999999994</v>
      </c>
      <c r="N124" s="146">
        <v>81.623999999999995</v>
      </c>
      <c r="O124" s="146">
        <v>82.962999999999994</v>
      </c>
      <c r="P124" s="146">
        <v>84.42</v>
      </c>
      <c r="Q124" s="146">
        <v>87.188000000000002</v>
      </c>
      <c r="R124" s="146">
        <v>92.417000000000002</v>
      </c>
      <c r="S124" s="146">
        <v>100.801</v>
      </c>
      <c r="T124" s="146">
        <v>112.11199999999999</v>
      </c>
      <c r="U124" s="146">
        <v>125.13</v>
      </c>
      <c r="V124" s="146">
        <v>138.04900000000001</v>
      </c>
      <c r="W124" s="146">
        <v>149.85499999999999</v>
      </c>
      <c r="X124" s="146">
        <v>159.97900000000001</v>
      </c>
      <c r="Y124" s="146">
        <v>169.768</v>
      </c>
      <c r="Z124" s="146">
        <v>182.62</v>
      </c>
      <c r="AA124" s="146">
        <v>203.10300000000001</v>
      </c>
      <c r="AB124" s="146">
        <v>234.512</v>
      </c>
      <c r="AC124" s="146">
        <v>277.46300000000002</v>
      </c>
      <c r="AD124" s="146">
        <v>330.96800000000002</v>
      </c>
      <c r="AE124" s="146">
        <v>394.625</v>
      </c>
      <c r="AF124" s="146">
        <v>467.45699999999999</v>
      </c>
      <c r="AG124" s="146">
        <v>548.29499999999996</v>
      </c>
      <c r="AH124" s="146">
        <v>637.92600000000004</v>
      </c>
      <c r="AI124" s="146">
        <v>735.34699999999998</v>
      </c>
      <c r="AJ124" s="146">
        <v>835.49800000000005</v>
      </c>
      <c r="AK124" s="146">
        <v>931.75199999999995</v>
      </c>
      <c r="AL124" s="146">
        <v>1019.5069999999999</v>
      </c>
      <c r="AM124" s="146">
        <v>1096.6020000000001</v>
      </c>
      <c r="AN124" s="146">
        <v>1164.816</v>
      </c>
      <c r="AO124" s="146">
        <v>1228.4570000000001</v>
      </c>
      <c r="AP124" s="146">
        <v>1293.97</v>
      </c>
      <c r="AQ124" s="146">
        <v>1366.165</v>
      </c>
      <c r="AR124" s="146">
        <v>1446.386</v>
      </c>
      <c r="AS124" s="146">
        <v>1533.5260000000001</v>
      </c>
      <c r="AT124" s="146">
        <v>1627.068</v>
      </c>
      <c r="AU124" s="146">
        <v>1725.6759999999999</v>
      </c>
      <c r="AV124" s="146">
        <v>1828.4369999999999</v>
      </c>
      <c r="AW124" s="146">
        <v>1937.1590000000001</v>
      </c>
      <c r="AX124" s="146">
        <v>2052.8919999999998</v>
      </c>
      <c r="AY124" s="146">
        <v>2173.1350000000002</v>
      </c>
      <c r="AZ124" s="146">
        <v>2294.377</v>
      </c>
      <c r="BA124" s="146">
        <v>2415.0990000000002</v>
      </c>
      <c r="BB124" s="146">
        <v>2539.1210000000001</v>
      </c>
      <c r="BC124" s="146">
        <v>2671.3609999999999</v>
      </c>
      <c r="BD124" s="146">
        <v>2813.2139999999999</v>
      </c>
      <c r="BE124" s="146">
        <v>2966.029</v>
      </c>
      <c r="BF124" s="146">
        <v>3134.067</v>
      </c>
      <c r="BG124" s="146">
        <v>3302.7220000000002</v>
      </c>
      <c r="BH124" s="146">
        <v>3478.7689999999998</v>
      </c>
      <c r="BI124" s="146">
        <v>3711.931</v>
      </c>
      <c r="BJ124" s="146">
        <v>4068.5770000000002</v>
      </c>
      <c r="BK124" s="146">
        <v>4588.2219999999998</v>
      </c>
      <c r="BL124" s="146">
        <v>5300.1719999999996</v>
      </c>
      <c r="BM124" s="146">
        <v>6168.8459999999995</v>
      </c>
      <c r="BN124" s="146">
        <v>7089.4859999999999</v>
      </c>
      <c r="BO124" s="146">
        <v>7917.3680000000004</v>
      </c>
      <c r="BP124" s="146">
        <v>8549.9979999999996</v>
      </c>
      <c r="BQ124" s="146">
        <v>8946.7780000000002</v>
      </c>
      <c r="BR124" s="146">
        <v>9141.598</v>
      </c>
      <c r="BS124" s="146">
        <v>9197.9079999999994</v>
      </c>
      <c r="BT124" s="146">
        <v>9214.1820000000007</v>
      </c>
      <c r="BU124" s="146">
        <v>9262.8960000000006</v>
      </c>
      <c r="BV124" s="146">
        <v>9360.9750000000004</v>
      </c>
      <c r="BW124" s="146">
        <v>9487.2060000000001</v>
      </c>
      <c r="BX124" s="146">
        <v>9630.9660000000003</v>
      </c>
      <c r="BY124" s="146">
        <v>9770.5259999999998</v>
      </c>
      <c r="BZ124" s="146">
        <v>9890.4</v>
      </c>
    </row>
    <row r="125" spans="1:78" ht="11.65">
      <c r="A125" s="121">
        <v>108</v>
      </c>
      <c r="B125" s="122" t="s">
        <v>669</v>
      </c>
      <c r="C125" s="135" t="s">
        <v>479</v>
      </c>
      <c r="D125" s="141"/>
      <c r="E125" s="141">
        <v>887</v>
      </c>
      <c r="F125" s="122" t="s">
        <v>711</v>
      </c>
      <c r="G125" s="141">
        <v>922</v>
      </c>
      <c r="H125" s="146">
        <v>4661.2790000000005</v>
      </c>
      <c r="I125" s="146">
        <v>4717.1409999999996</v>
      </c>
      <c r="J125" s="146">
        <v>4776.1840000000002</v>
      </c>
      <c r="K125" s="146">
        <v>4837.6059999999998</v>
      </c>
      <c r="L125" s="146">
        <v>4900.8429999999998</v>
      </c>
      <c r="M125" s="146">
        <v>4965.567</v>
      </c>
      <c r="N125" s="146">
        <v>5031.6949999999997</v>
      </c>
      <c r="O125" s="146">
        <v>5099.348</v>
      </c>
      <c r="P125" s="146">
        <v>5168.87</v>
      </c>
      <c r="Q125" s="146">
        <v>5240.7160000000003</v>
      </c>
      <c r="R125" s="146">
        <v>5315.3509999999997</v>
      </c>
      <c r="S125" s="146">
        <v>5393.0339999999997</v>
      </c>
      <c r="T125" s="146">
        <v>5473.6710000000003</v>
      </c>
      <c r="U125" s="146">
        <v>5556.7669999999998</v>
      </c>
      <c r="V125" s="146">
        <v>5641.598</v>
      </c>
      <c r="W125" s="146">
        <v>5727.7449999999999</v>
      </c>
      <c r="X125" s="146">
        <v>5816.241</v>
      </c>
      <c r="Y125" s="146">
        <v>5907.8729999999996</v>
      </c>
      <c r="Z125" s="146">
        <v>6001.8580000000002</v>
      </c>
      <c r="AA125" s="146">
        <v>6097.0420000000004</v>
      </c>
      <c r="AB125" s="146">
        <v>6193.3789999999999</v>
      </c>
      <c r="AC125" s="146">
        <v>6290.3670000000002</v>
      </c>
      <c r="AD125" s="146">
        <v>6390.5730000000003</v>
      </c>
      <c r="AE125" s="146">
        <v>6500.8090000000002</v>
      </c>
      <c r="AF125" s="146">
        <v>6630.0029999999997</v>
      </c>
      <c r="AG125" s="146">
        <v>6784.6989999999996</v>
      </c>
      <c r="AH125" s="146">
        <v>6967.9440000000004</v>
      </c>
      <c r="AI125" s="146">
        <v>7178.6719999999996</v>
      </c>
      <c r="AJ125" s="146">
        <v>7414.1670000000004</v>
      </c>
      <c r="AK125" s="146">
        <v>7669.6989999999996</v>
      </c>
      <c r="AL125" s="146">
        <v>7941.9030000000002</v>
      </c>
      <c r="AM125" s="146">
        <v>8231.9050000000007</v>
      </c>
      <c r="AN125" s="146">
        <v>8541.6049999999996</v>
      </c>
      <c r="AO125" s="146">
        <v>8869.3629999999994</v>
      </c>
      <c r="AP125" s="146">
        <v>9213.0779999999995</v>
      </c>
      <c r="AQ125" s="146">
        <v>9572.17</v>
      </c>
      <c r="AR125" s="146">
        <v>9941.1020000000008</v>
      </c>
      <c r="AS125" s="146">
        <v>10322.044</v>
      </c>
      <c r="AT125" s="146">
        <v>10730.864</v>
      </c>
      <c r="AU125" s="146">
        <v>11189.184999999999</v>
      </c>
      <c r="AV125" s="146">
        <v>11709.986999999999</v>
      </c>
      <c r="AW125" s="146">
        <v>12302.127</v>
      </c>
      <c r="AX125" s="146">
        <v>12954.156999999999</v>
      </c>
      <c r="AY125" s="146">
        <v>13634.082</v>
      </c>
      <c r="AZ125" s="146">
        <v>14297.617</v>
      </c>
      <c r="BA125" s="146">
        <v>14913.313</v>
      </c>
      <c r="BB125" s="146">
        <v>15469.273999999999</v>
      </c>
      <c r="BC125" s="146">
        <v>15975.675999999999</v>
      </c>
      <c r="BD125" s="146">
        <v>16450.306</v>
      </c>
      <c r="BE125" s="146">
        <v>16921.156999999999</v>
      </c>
      <c r="BF125" s="146">
        <v>17409.071</v>
      </c>
      <c r="BG125" s="146">
        <v>17918.368999999999</v>
      </c>
      <c r="BH125" s="146">
        <v>18443.684000000001</v>
      </c>
      <c r="BI125" s="146">
        <v>18985.001</v>
      </c>
      <c r="BJ125" s="146">
        <v>19540.096000000001</v>
      </c>
      <c r="BK125" s="146">
        <v>20107.416000000001</v>
      </c>
      <c r="BL125" s="146">
        <v>20687.648000000001</v>
      </c>
      <c r="BM125" s="146">
        <v>21282.513999999999</v>
      </c>
      <c r="BN125" s="146">
        <v>21892.149000000001</v>
      </c>
      <c r="BO125" s="146">
        <v>22516.464</v>
      </c>
      <c r="BP125" s="146">
        <v>23154.853999999999</v>
      </c>
      <c r="BQ125" s="146">
        <v>23807.585999999999</v>
      </c>
      <c r="BR125" s="146">
        <v>24473.175999999999</v>
      </c>
      <c r="BS125" s="146">
        <v>25147.112000000001</v>
      </c>
      <c r="BT125" s="146">
        <v>25823.488000000001</v>
      </c>
      <c r="BU125" s="146">
        <v>26497.881000000001</v>
      </c>
      <c r="BV125" s="146">
        <v>27168.21</v>
      </c>
      <c r="BW125" s="146">
        <v>27834.811000000002</v>
      </c>
      <c r="BX125" s="146">
        <v>28498.683000000001</v>
      </c>
      <c r="BY125" s="146">
        <v>29161.921999999999</v>
      </c>
      <c r="BZ125" s="146">
        <v>29825.968000000001</v>
      </c>
    </row>
    <row r="126" spans="1:78" ht="11.65">
      <c r="A126" s="129">
        <v>109</v>
      </c>
      <c r="B126" s="130" t="s">
        <v>669</v>
      </c>
      <c r="C126" s="131" t="s">
        <v>727</v>
      </c>
      <c r="D126" s="143"/>
      <c r="E126" s="143">
        <v>921</v>
      </c>
      <c r="F126" s="130" t="s">
        <v>709</v>
      </c>
      <c r="G126" s="143">
        <v>1828</v>
      </c>
      <c r="H126" s="148">
        <v>510788.12</v>
      </c>
      <c r="I126" s="148">
        <v>519324.11200000002</v>
      </c>
      <c r="J126" s="148">
        <v>528392.16</v>
      </c>
      <c r="K126" s="148">
        <v>537978.36499999999</v>
      </c>
      <c r="L126" s="148">
        <v>548072.049</v>
      </c>
      <c r="M126" s="148">
        <v>558665.56599999999</v>
      </c>
      <c r="N126" s="148">
        <v>569754.38800000004</v>
      </c>
      <c r="O126" s="148">
        <v>581337.21699999995</v>
      </c>
      <c r="P126" s="148">
        <v>593415.26100000006</v>
      </c>
      <c r="Q126" s="148">
        <v>605991.42599999998</v>
      </c>
      <c r="R126" s="148">
        <v>619067.69999999995</v>
      </c>
      <c r="S126" s="148">
        <v>632642.38199999998</v>
      </c>
      <c r="T126" s="148">
        <v>646707.74100000004</v>
      </c>
      <c r="U126" s="148">
        <v>661248.88800000004</v>
      </c>
      <c r="V126" s="148">
        <v>676246.821</v>
      </c>
      <c r="W126" s="148">
        <v>691686.85499999998</v>
      </c>
      <c r="X126" s="148">
        <v>707574.25199999998</v>
      </c>
      <c r="Y126" s="148">
        <v>723911.66</v>
      </c>
      <c r="Z126" s="148">
        <v>740680.91500000004</v>
      </c>
      <c r="AA126" s="148">
        <v>757859.07900000003</v>
      </c>
      <c r="AB126" s="148">
        <v>775436.81099999999</v>
      </c>
      <c r="AC126" s="148">
        <v>793405.04099999997</v>
      </c>
      <c r="AD126" s="148">
        <v>811788.80799999996</v>
      </c>
      <c r="AE126" s="148">
        <v>830656.04</v>
      </c>
      <c r="AF126" s="148">
        <v>850097.28099999996</v>
      </c>
      <c r="AG126" s="148">
        <v>870180.42700000003</v>
      </c>
      <c r="AH126" s="148">
        <v>890916.00600000005</v>
      </c>
      <c r="AI126" s="148">
        <v>912291.55900000001</v>
      </c>
      <c r="AJ126" s="148">
        <v>934320.27099999995</v>
      </c>
      <c r="AK126" s="148">
        <v>957010.83299999998</v>
      </c>
      <c r="AL126" s="148">
        <v>980358.98800000001</v>
      </c>
      <c r="AM126" s="148">
        <v>1004358.393</v>
      </c>
      <c r="AN126" s="148">
        <v>1028976.451</v>
      </c>
      <c r="AO126" s="148">
        <v>1054145.203</v>
      </c>
      <c r="AP126" s="148">
        <v>1079776.298</v>
      </c>
      <c r="AQ126" s="148">
        <v>1105791.297</v>
      </c>
      <c r="AR126" s="148">
        <v>1132153.1780000001</v>
      </c>
      <c r="AS126" s="148">
        <v>1158827.8810000001</v>
      </c>
      <c r="AT126" s="148">
        <v>1185742.706</v>
      </c>
      <c r="AU126" s="148">
        <v>1212816.933</v>
      </c>
      <c r="AV126" s="148">
        <v>1239984.308</v>
      </c>
      <c r="AW126" s="148">
        <v>1267202.2620000001</v>
      </c>
      <c r="AX126" s="148">
        <v>1294448.1640000001</v>
      </c>
      <c r="AY126" s="148">
        <v>1321702.6200000001</v>
      </c>
      <c r="AZ126" s="148">
        <v>1348955.98</v>
      </c>
      <c r="BA126" s="148">
        <v>1376199.571</v>
      </c>
      <c r="BB126" s="148">
        <v>1403396.4450000001</v>
      </c>
      <c r="BC126" s="148">
        <v>1430528.3559999999</v>
      </c>
      <c r="BD126" s="148">
        <v>1457628.365</v>
      </c>
      <c r="BE126" s="148">
        <v>1484748.37</v>
      </c>
      <c r="BF126" s="148">
        <v>1511915.31</v>
      </c>
      <c r="BG126" s="148">
        <v>1539136.3030000001</v>
      </c>
      <c r="BH126" s="148">
        <v>1566364.5020000001</v>
      </c>
      <c r="BI126" s="148">
        <v>1593507.3640000001</v>
      </c>
      <c r="BJ126" s="148">
        <v>1620441.537</v>
      </c>
      <c r="BK126" s="148">
        <v>1647073.7890000001</v>
      </c>
      <c r="BL126" s="148">
        <v>1673377.855</v>
      </c>
      <c r="BM126" s="148">
        <v>1699363.6669999999</v>
      </c>
      <c r="BN126" s="148">
        <v>1725021.1880000001</v>
      </c>
      <c r="BO126" s="148">
        <v>1750350.9169999999</v>
      </c>
      <c r="BP126" s="148">
        <v>1775360.5330000001</v>
      </c>
      <c r="BQ126" s="148">
        <v>1800024.3019999999</v>
      </c>
      <c r="BR126" s="148">
        <v>1824353.1969999999</v>
      </c>
      <c r="BS126" s="148">
        <v>1848437.7790000001</v>
      </c>
      <c r="BT126" s="148">
        <v>1872400.9890000001</v>
      </c>
      <c r="BU126" s="148">
        <v>1896327.2930000001</v>
      </c>
      <c r="BV126" s="148">
        <v>1920242.5220000001</v>
      </c>
      <c r="BW126" s="148">
        <v>1944108.541</v>
      </c>
      <c r="BX126" s="148">
        <v>1967865.6040000001</v>
      </c>
      <c r="BY126" s="148">
        <v>1991423.507</v>
      </c>
      <c r="BZ126" s="148">
        <v>2014708.531</v>
      </c>
    </row>
    <row r="127" spans="1:78" ht="11.65">
      <c r="A127" s="132">
        <v>110</v>
      </c>
      <c r="B127" s="133" t="s">
        <v>669</v>
      </c>
      <c r="C127" s="134" t="s">
        <v>728</v>
      </c>
      <c r="D127" s="144"/>
      <c r="E127" s="144">
        <v>5500</v>
      </c>
      <c r="F127" s="133" t="s">
        <v>710</v>
      </c>
      <c r="G127" s="144">
        <v>921</v>
      </c>
      <c r="H127" s="149">
        <v>17449.567999999999</v>
      </c>
      <c r="I127" s="149">
        <v>17863.998</v>
      </c>
      <c r="J127" s="149">
        <v>18366.005000000001</v>
      </c>
      <c r="K127" s="149">
        <v>18942.188999999998</v>
      </c>
      <c r="L127" s="149">
        <v>19581.025000000001</v>
      </c>
      <c r="M127" s="149">
        <v>20272.975999999999</v>
      </c>
      <c r="N127" s="149">
        <v>21010.362000000001</v>
      </c>
      <c r="O127" s="149">
        <v>21787.449000000001</v>
      </c>
      <c r="P127" s="149">
        <v>22600.215</v>
      </c>
      <c r="Q127" s="149">
        <v>23445.786</v>
      </c>
      <c r="R127" s="149">
        <v>24321.260999999999</v>
      </c>
      <c r="S127" s="149">
        <v>25222.3</v>
      </c>
      <c r="T127" s="149">
        <v>26141.982</v>
      </c>
      <c r="U127" s="149">
        <v>27070.333999999999</v>
      </c>
      <c r="V127" s="149">
        <v>27995.637999999999</v>
      </c>
      <c r="W127" s="149">
        <v>28908.814999999999</v>
      </c>
      <c r="X127" s="149">
        <v>29805.701000000001</v>
      </c>
      <c r="Y127" s="149">
        <v>30685.297999999999</v>
      </c>
      <c r="Z127" s="149">
        <v>31546.147000000001</v>
      </c>
      <c r="AA127" s="149">
        <v>32388.06</v>
      </c>
      <c r="AB127" s="149">
        <v>33211.580999999998</v>
      </c>
      <c r="AC127" s="149">
        <v>34015.798000000003</v>
      </c>
      <c r="AD127" s="149">
        <v>34801.803</v>
      </c>
      <c r="AE127" s="149">
        <v>35575.351000000002</v>
      </c>
      <c r="AF127" s="149">
        <v>36344.243000000002</v>
      </c>
      <c r="AG127" s="149">
        <v>37115.084999999999</v>
      </c>
      <c r="AH127" s="149">
        <v>37889.499000000003</v>
      </c>
      <c r="AI127" s="149">
        <v>38668.618000000002</v>
      </c>
      <c r="AJ127" s="149">
        <v>39457.716999999997</v>
      </c>
      <c r="AK127" s="149">
        <v>40262.845999999998</v>
      </c>
      <c r="AL127" s="149">
        <v>41088.161</v>
      </c>
      <c r="AM127" s="149">
        <v>41931.85</v>
      </c>
      <c r="AN127" s="149">
        <v>42792.046999999999</v>
      </c>
      <c r="AO127" s="149">
        <v>43671.906999999999</v>
      </c>
      <c r="AP127" s="149">
        <v>44575.243999999999</v>
      </c>
      <c r="AQ127" s="149">
        <v>45501.798000000003</v>
      </c>
      <c r="AR127" s="149">
        <v>46455.036999999997</v>
      </c>
      <c r="AS127" s="149">
        <v>47425.555</v>
      </c>
      <c r="AT127" s="149">
        <v>48384.235000000001</v>
      </c>
      <c r="AU127" s="149">
        <v>49292.561999999998</v>
      </c>
      <c r="AV127" s="149">
        <v>50122.902000000002</v>
      </c>
      <c r="AW127" s="149">
        <v>50867.620999999999</v>
      </c>
      <c r="AX127" s="149">
        <v>51534.447999999997</v>
      </c>
      <c r="AY127" s="149">
        <v>52131.084999999999</v>
      </c>
      <c r="AZ127" s="149">
        <v>52671.508000000002</v>
      </c>
      <c r="BA127" s="149">
        <v>53169.133000000002</v>
      </c>
      <c r="BB127" s="149">
        <v>53625.322999999997</v>
      </c>
      <c r="BC127" s="149">
        <v>54045.671999999999</v>
      </c>
      <c r="BD127" s="149">
        <v>54453.828999999998</v>
      </c>
      <c r="BE127" s="149">
        <v>54879.542000000001</v>
      </c>
      <c r="BF127" s="149">
        <v>55345.847999999998</v>
      </c>
      <c r="BG127" s="149">
        <v>55864.197</v>
      </c>
      <c r="BH127" s="149">
        <v>56435.656999999999</v>
      </c>
      <c r="BI127" s="149">
        <v>57059.993999999999</v>
      </c>
      <c r="BJ127" s="149">
        <v>57732.411999999997</v>
      </c>
      <c r="BK127" s="149">
        <v>58449.898000000001</v>
      </c>
      <c r="BL127" s="149">
        <v>59212.413</v>
      </c>
      <c r="BM127" s="149">
        <v>60024.016000000003</v>
      </c>
      <c r="BN127" s="149">
        <v>60889.764999999999</v>
      </c>
      <c r="BO127" s="149">
        <v>61815.896999999997</v>
      </c>
      <c r="BP127" s="149">
        <v>62805.087</v>
      </c>
      <c r="BQ127" s="149">
        <v>63857.184999999998</v>
      </c>
      <c r="BR127" s="149">
        <v>64965.264999999999</v>
      </c>
      <c r="BS127" s="149">
        <v>66116.217999999993</v>
      </c>
      <c r="BT127" s="149">
        <v>67292.686000000002</v>
      </c>
      <c r="BU127" s="149">
        <v>68479.994000000006</v>
      </c>
      <c r="BV127" s="149">
        <v>69672.928</v>
      </c>
      <c r="BW127" s="149">
        <v>70867.460999999996</v>
      </c>
      <c r="BX127" s="149">
        <v>72051.622000000003</v>
      </c>
      <c r="BY127" s="149">
        <v>73212.111000000004</v>
      </c>
      <c r="BZ127" s="149">
        <v>74338.926000000007</v>
      </c>
    </row>
    <row r="128" spans="1:78" ht="11.65">
      <c r="A128" s="121">
        <v>111</v>
      </c>
      <c r="B128" s="122" t="s">
        <v>669</v>
      </c>
      <c r="C128" s="135" t="s">
        <v>208</v>
      </c>
      <c r="D128" s="141"/>
      <c r="E128" s="141">
        <v>398</v>
      </c>
      <c r="F128" s="122" t="s">
        <v>711</v>
      </c>
      <c r="G128" s="141">
        <v>5500</v>
      </c>
      <c r="H128" s="146">
        <v>6703</v>
      </c>
      <c r="I128" s="146">
        <v>6811.5640000000003</v>
      </c>
      <c r="J128" s="146">
        <v>7006.6409999999996</v>
      </c>
      <c r="K128" s="146">
        <v>7269.0540000000001</v>
      </c>
      <c r="L128" s="146">
        <v>7582.2979999999998</v>
      </c>
      <c r="M128" s="146">
        <v>7932.5169999999998</v>
      </c>
      <c r="N128" s="146">
        <v>8308.5939999999991</v>
      </c>
      <c r="O128" s="146">
        <v>8702.0759999999991</v>
      </c>
      <c r="P128" s="146">
        <v>9106.9</v>
      </c>
      <c r="Q128" s="146">
        <v>9518.9060000000009</v>
      </c>
      <c r="R128" s="146">
        <v>9934.5640000000003</v>
      </c>
      <c r="S128" s="146">
        <v>10349.422</v>
      </c>
      <c r="T128" s="146">
        <v>10756.931</v>
      </c>
      <c r="U128" s="146">
        <v>11147.86</v>
      </c>
      <c r="V128" s="146">
        <v>11511.856</v>
      </c>
      <c r="W128" s="146">
        <v>11841.925999999999</v>
      </c>
      <c r="X128" s="146">
        <v>12132.56</v>
      </c>
      <c r="Y128" s="146">
        <v>12385.706</v>
      </c>
      <c r="Z128" s="146">
        <v>12611.432000000001</v>
      </c>
      <c r="AA128" s="146">
        <v>12824.614</v>
      </c>
      <c r="AB128" s="146">
        <v>13036.14</v>
      </c>
      <c r="AC128" s="146">
        <v>13250.210999999999</v>
      </c>
      <c r="AD128" s="146">
        <v>13463.985000000001</v>
      </c>
      <c r="AE128" s="146">
        <v>13673.013999999999</v>
      </c>
      <c r="AF128" s="146">
        <v>13869.975</v>
      </c>
      <c r="AG128" s="146">
        <v>14050.227000000001</v>
      </c>
      <c r="AH128" s="146">
        <v>14212.145</v>
      </c>
      <c r="AI128" s="146">
        <v>14359.629000000001</v>
      </c>
      <c r="AJ128" s="146">
        <v>14499.957</v>
      </c>
      <c r="AK128" s="146">
        <v>14643.133</v>
      </c>
      <c r="AL128" s="146">
        <v>14796.174999999999</v>
      </c>
      <c r="AM128" s="146">
        <v>14958.897000000001</v>
      </c>
      <c r="AN128" s="146">
        <v>15128.09</v>
      </c>
      <c r="AO128" s="146">
        <v>15303.316000000001</v>
      </c>
      <c r="AP128" s="146">
        <v>15483.411</v>
      </c>
      <c r="AQ128" s="146">
        <v>15665.593999999999</v>
      </c>
      <c r="AR128" s="146">
        <v>15852.523999999999</v>
      </c>
      <c r="AS128" s="146">
        <v>16039.253000000001</v>
      </c>
      <c r="AT128" s="146">
        <v>16205.998</v>
      </c>
      <c r="AU128" s="146">
        <v>16326.848</v>
      </c>
      <c r="AV128" s="146">
        <v>16383.880999999999</v>
      </c>
      <c r="AW128" s="146">
        <v>16373.308000000001</v>
      </c>
      <c r="AX128" s="146">
        <v>16302.808999999999</v>
      </c>
      <c r="AY128" s="146">
        <v>16181.161</v>
      </c>
      <c r="AZ128" s="146">
        <v>16022.224</v>
      </c>
      <c r="BA128" s="146">
        <v>15839.357</v>
      </c>
      <c r="BB128" s="146">
        <v>15631.925999999999</v>
      </c>
      <c r="BC128" s="146">
        <v>15406.004999999999</v>
      </c>
      <c r="BD128" s="146">
        <v>15190.168</v>
      </c>
      <c r="BE128" s="146">
        <v>15020.573</v>
      </c>
      <c r="BF128" s="146">
        <v>14922.724</v>
      </c>
      <c r="BG128" s="146">
        <v>14910.207</v>
      </c>
      <c r="BH128" s="146">
        <v>14976.183999999999</v>
      </c>
      <c r="BI128" s="146">
        <v>15100.045</v>
      </c>
      <c r="BJ128" s="146">
        <v>15250.016</v>
      </c>
      <c r="BK128" s="146">
        <v>15402.803</v>
      </c>
      <c r="BL128" s="146">
        <v>15551.263000000001</v>
      </c>
      <c r="BM128" s="146">
        <v>15702.111999999999</v>
      </c>
      <c r="BN128" s="146">
        <v>15862.126</v>
      </c>
      <c r="BO128" s="146">
        <v>16043.014999999999</v>
      </c>
      <c r="BP128" s="146">
        <v>16252.272999999999</v>
      </c>
      <c r="BQ128" s="146">
        <v>16490.669000000002</v>
      </c>
      <c r="BR128" s="146">
        <v>16751.523000000001</v>
      </c>
      <c r="BS128" s="146">
        <v>17026.117999999999</v>
      </c>
      <c r="BT128" s="146">
        <v>17302.618999999999</v>
      </c>
      <c r="BU128" s="146">
        <v>17572.009999999998</v>
      </c>
      <c r="BV128" s="146">
        <v>17830.901999999998</v>
      </c>
      <c r="BW128" s="146">
        <v>18080.023000000001</v>
      </c>
      <c r="BX128" s="146">
        <v>18319.616000000002</v>
      </c>
      <c r="BY128" s="146">
        <v>18551.428</v>
      </c>
      <c r="BZ128" s="146">
        <v>18776.706999999999</v>
      </c>
    </row>
    <row r="129" spans="1:78" ht="11.65">
      <c r="A129" s="121">
        <v>112</v>
      </c>
      <c r="B129" s="122" t="s">
        <v>669</v>
      </c>
      <c r="C129" s="135" t="s">
        <v>422</v>
      </c>
      <c r="D129" s="141"/>
      <c r="E129" s="141">
        <v>417</v>
      </c>
      <c r="F129" s="122" t="s">
        <v>711</v>
      </c>
      <c r="G129" s="141">
        <v>5500</v>
      </c>
      <c r="H129" s="146">
        <v>1740.0050000000001</v>
      </c>
      <c r="I129" s="146">
        <v>1765.557</v>
      </c>
      <c r="J129" s="146">
        <v>1795.1410000000001</v>
      </c>
      <c r="K129" s="146">
        <v>1828.202</v>
      </c>
      <c r="L129" s="146">
        <v>1864.4970000000001</v>
      </c>
      <c r="M129" s="146">
        <v>1904.069</v>
      </c>
      <c r="N129" s="146">
        <v>1947.222</v>
      </c>
      <c r="O129" s="146">
        <v>1994.559</v>
      </c>
      <c r="P129" s="146">
        <v>2046.913</v>
      </c>
      <c r="Q129" s="146">
        <v>2105.1869999999999</v>
      </c>
      <c r="R129" s="146">
        <v>2170.0909999999999</v>
      </c>
      <c r="S129" s="146">
        <v>2241.761</v>
      </c>
      <c r="T129" s="146">
        <v>2319.4499999999998</v>
      </c>
      <c r="U129" s="146">
        <v>2401.462</v>
      </c>
      <c r="V129" s="146">
        <v>2485.4250000000002</v>
      </c>
      <c r="W129" s="146">
        <v>2569.4479999999999</v>
      </c>
      <c r="X129" s="146">
        <v>2653.05</v>
      </c>
      <c r="Y129" s="146">
        <v>2736.0740000000001</v>
      </c>
      <c r="Z129" s="146">
        <v>2817.3240000000001</v>
      </c>
      <c r="AA129" s="146">
        <v>2895.538</v>
      </c>
      <c r="AB129" s="146">
        <v>2969.857</v>
      </c>
      <c r="AC129" s="146">
        <v>3039.759</v>
      </c>
      <c r="AD129" s="146">
        <v>3105.5329999999999</v>
      </c>
      <c r="AE129" s="146">
        <v>3168.2930000000001</v>
      </c>
      <c r="AF129" s="146">
        <v>3229.683</v>
      </c>
      <c r="AG129" s="146">
        <v>3291.0740000000001</v>
      </c>
      <c r="AH129" s="146">
        <v>3352.6149999999998</v>
      </c>
      <c r="AI129" s="146">
        <v>3414.33</v>
      </c>
      <c r="AJ129" s="146">
        <v>3477.2240000000002</v>
      </c>
      <c r="AK129" s="146">
        <v>3542.511</v>
      </c>
      <c r="AL129" s="146">
        <v>3610.9740000000002</v>
      </c>
      <c r="AM129" s="146">
        <v>3682.66</v>
      </c>
      <c r="AN129" s="146">
        <v>3757.1680000000001</v>
      </c>
      <c r="AO129" s="146">
        <v>3834.14</v>
      </c>
      <c r="AP129" s="146">
        <v>3913.018</v>
      </c>
      <c r="AQ129" s="146">
        <v>3993.0770000000002</v>
      </c>
      <c r="AR129" s="146">
        <v>4075.1439999999998</v>
      </c>
      <c r="AS129" s="146">
        <v>4158.5839999999998</v>
      </c>
      <c r="AT129" s="146">
        <v>4239.2830000000004</v>
      </c>
      <c r="AU129" s="146">
        <v>4311.8559999999998</v>
      </c>
      <c r="AV129" s="146">
        <v>4372.8850000000002</v>
      </c>
      <c r="AW129" s="146">
        <v>4419.6270000000004</v>
      </c>
      <c r="AX129" s="146">
        <v>4454.192</v>
      </c>
      <c r="AY129" s="146">
        <v>4483.8440000000001</v>
      </c>
      <c r="AZ129" s="146">
        <v>4518.808</v>
      </c>
      <c r="BA129" s="146">
        <v>4566.0959999999995</v>
      </c>
      <c r="BB129" s="146">
        <v>4629.4030000000002</v>
      </c>
      <c r="BC129" s="146">
        <v>4705.6509999999998</v>
      </c>
      <c r="BD129" s="146">
        <v>4786.7719999999999</v>
      </c>
      <c r="BE129" s="146">
        <v>4861.1210000000001</v>
      </c>
      <c r="BF129" s="146">
        <v>4920.7120000000004</v>
      </c>
      <c r="BG129" s="146">
        <v>4962.8389999999999</v>
      </c>
      <c r="BH129" s="146">
        <v>4991.4780000000001</v>
      </c>
      <c r="BI129" s="146">
        <v>5013.5379999999996</v>
      </c>
      <c r="BJ129" s="146">
        <v>5038.9949999999999</v>
      </c>
      <c r="BK129" s="146">
        <v>5075.34</v>
      </c>
      <c r="BL129" s="146">
        <v>5124.3789999999999</v>
      </c>
      <c r="BM129" s="146">
        <v>5184.384</v>
      </c>
      <c r="BN129" s="146">
        <v>5254.9690000000001</v>
      </c>
      <c r="BO129" s="146">
        <v>5334.7079999999996</v>
      </c>
      <c r="BP129" s="146">
        <v>5422.2979999999998</v>
      </c>
      <c r="BQ129" s="146">
        <v>5517.9269999999997</v>
      </c>
      <c r="BR129" s="146">
        <v>5621.5829999999996</v>
      </c>
      <c r="BS129" s="146">
        <v>5731.3119999999999</v>
      </c>
      <c r="BT129" s="146">
        <v>5844.5209999999997</v>
      </c>
      <c r="BU129" s="146">
        <v>5959.1260000000002</v>
      </c>
      <c r="BV129" s="146">
        <v>6074.3270000000002</v>
      </c>
      <c r="BW129" s="146">
        <v>6189.7269999999999</v>
      </c>
      <c r="BX129" s="146">
        <v>6304.0249999999996</v>
      </c>
      <c r="BY129" s="146">
        <v>6415.8509999999997</v>
      </c>
      <c r="BZ129" s="146">
        <v>6524.1909999999998</v>
      </c>
    </row>
    <row r="130" spans="1:78" ht="11.65">
      <c r="A130" s="121">
        <v>113</v>
      </c>
      <c r="B130" s="122" t="s">
        <v>669</v>
      </c>
      <c r="C130" s="135" t="s">
        <v>467</v>
      </c>
      <c r="D130" s="141"/>
      <c r="E130" s="141">
        <v>762</v>
      </c>
      <c r="F130" s="122" t="s">
        <v>711</v>
      </c>
      <c r="G130" s="141">
        <v>5500</v>
      </c>
      <c r="H130" s="146">
        <v>1531.5070000000001</v>
      </c>
      <c r="I130" s="146">
        <v>1584.9949999999999</v>
      </c>
      <c r="J130" s="146">
        <v>1637.95</v>
      </c>
      <c r="K130" s="146">
        <v>1690.3409999999999</v>
      </c>
      <c r="L130" s="146">
        <v>1742.345</v>
      </c>
      <c r="M130" s="146">
        <v>1794.4159999999999</v>
      </c>
      <c r="N130" s="146">
        <v>1847.251</v>
      </c>
      <c r="O130" s="146">
        <v>1901.7760000000001</v>
      </c>
      <c r="P130" s="146">
        <v>1959.1369999999999</v>
      </c>
      <c r="Q130" s="146">
        <v>2020.558</v>
      </c>
      <c r="R130" s="146">
        <v>2087.0529999999999</v>
      </c>
      <c r="S130" s="146">
        <v>2159.134</v>
      </c>
      <c r="T130" s="146">
        <v>2236.5639999999999</v>
      </c>
      <c r="U130" s="146">
        <v>2318.252</v>
      </c>
      <c r="V130" s="146">
        <v>2402.473</v>
      </c>
      <c r="W130" s="146">
        <v>2487.9749999999999</v>
      </c>
      <c r="X130" s="146">
        <v>2574.5059999999999</v>
      </c>
      <c r="Y130" s="146">
        <v>2662.2570000000001</v>
      </c>
      <c r="Z130" s="146">
        <v>2750.9319999999998</v>
      </c>
      <c r="AA130" s="146">
        <v>2840.2649999999999</v>
      </c>
      <c r="AB130" s="146">
        <v>2930.1080000000002</v>
      </c>
      <c r="AC130" s="146">
        <v>3020.4189999999999</v>
      </c>
      <c r="AD130" s="146">
        <v>3111.2840000000001</v>
      </c>
      <c r="AE130" s="146">
        <v>3203.0349999999999</v>
      </c>
      <c r="AF130" s="146">
        <v>3296.0920000000001</v>
      </c>
      <c r="AG130" s="146">
        <v>3390.9409999999998</v>
      </c>
      <c r="AH130" s="146">
        <v>3487.6579999999999</v>
      </c>
      <c r="AI130" s="146">
        <v>3586.5160000000001</v>
      </c>
      <c r="AJ130" s="146">
        <v>3688.4110000000001</v>
      </c>
      <c r="AK130" s="146">
        <v>3794.4569999999999</v>
      </c>
      <c r="AL130" s="146">
        <v>3905.4430000000002</v>
      </c>
      <c r="AM130" s="146">
        <v>4020.8180000000002</v>
      </c>
      <c r="AN130" s="146">
        <v>4140.2969999999996</v>
      </c>
      <c r="AO130" s="146">
        <v>4265.2780000000002</v>
      </c>
      <c r="AP130" s="146">
        <v>4397.5630000000001</v>
      </c>
      <c r="AQ130" s="146">
        <v>4537.82</v>
      </c>
      <c r="AR130" s="146">
        <v>4687.3280000000004</v>
      </c>
      <c r="AS130" s="146">
        <v>4843.9970000000003</v>
      </c>
      <c r="AT130" s="146">
        <v>5001.1719999999996</v>
      </c>
      <c r="AU130" s="146">
        <v>5149.8720000000003</v>
      </c>
      <c r="AV130" s="146">
        <v>5283.8109999999997</v>
      </c>
      <c r="AW130" s="146">
        <v>5400.6360000000004</v>
      </c>
      <c r="AX130" s="146">
        <v>5502.49</v>
      </c>
      <c r="AY130" s="146">
        <v>5593.317</v>
      </c>
      <c r="AZ130" s="146">
        <v>5679.1689999999999</v>
      </c>
      <c r="BA130" s="146">
        <v>5764.8059999999996</v>
      </c>
      <c r="BB130" s="146">
        <v>5851.3540000000003</v>
      </c>
      <c r="BC130" s="146">
        <v>5938.4040000000005</v>
      </c>
      <c r="BD130" s="146">
        <v>6027.3950000000004</v>
      </c>
      <c r="BE130" s="146">
        <v>6119.6639999999998</v>
      </c>
      <c r="BF130" s="146">
        <v>6216.3289999999997</v>
      </c>
      <c r="BG130" s="146">
        <v>6318.51</v>
      </c>
      <c r="BH130" s="146">
        <v>6426.8609999999999</v>
      </c>
      <c r="BI130" s="146">
        <v>6541.55</v>
      </c>
      <c r="BJ130" s="146">
        <v>6662.3909999999996</v>
      </c>
      <c r="BK130" s="146">
        <v>6789.3180000000002</v>
      </c>
      <c r="BL130" s="146">
        <v>6922.59</v>
      </c>
      <c r="BM130" s="146">
        <v>7062.6670000000004</v>
      </c>
      <c r="BN130" s="146">
        <v>7209.924</v>
      </c>
      <c r="BO130" s="146">
        <v>7364.7520000000004</v>
      </c>
      <c r="BP130" s="146">
        <v>7527.3969999999999</v>
      </c>
      <c r="BQ130" s="146">
        <v>7697.5069999999996</v>
      </c>
      <c r="BR130" s="146">
        <v>7874.8379999999997</v>
      </c>
      <c r="BS130" s="146">
        <v>8059.7820000000002</v>
      </c>
      <c r="BT130" s="146">
        <v>8252.8279999999995</v>
      </c>
      <c r="BU130" s="146">
        <v>8454.0190000000002</v>
      </c>
      <c r="BV130" s="146">
        <v>8663.5750000000007</v>
      </c>
      <c r="BW130" s="146">
        <v>8880.27</v>
      </c>
      <c r="BX130" s="146">
        <v>9100.8469999999998</v>
      </c>
      <c r="BY130" s="146">
        <v>9321.0229999999992</v>
      </c>
      <c r="BZ130" s="146">
        <v>9537.6419999999998</v>
      </c>
    </row>
    <row r="131" spans="1:78" ht="11.65">
      <c r="A131" s="121">
        <v>114</v>
      </c>
      <c r="B131" s="122" t="s">
        <v>669</v>
      </c>
      <c r="C131" s="135" t="s">
        <v>468</v>
      </c>
      <c r="D131" s="141"/>
      <c r="E131" s="141">
        <v>795</v>
      </c>
      <c r="F131" s="122" t="s">
        <v>711</v>
      </c>
      <c r="G131" s="141">
        <v>5500</v>
      </c>
      <c r="H131" s="146">
        <v>1210.998</v>
      </c>
      <c r="I131" s="146">
        <v>1231.825</v>
      </c>
      <c r="J131" s="146">
        <v>1258.3810000000001</v>
      </c>
      <c r="K131" s="146">
        <v>1289.8309999999999</v>
      </c>
      <c r="L131" s="146">
        <v>1325.43</v>
      </c>
      <c r="M131" s="146">
        <v>1364.6379999999999</v>
      </c>
      <c r="N131" s="146">
        <v>1406.9880000000001</v>
      </c>
      <c r="O131" s="146">
        <v>1452.1780000000001</v>
      </c>
      <c r="P131" s="146">
        <v>1500.0129999999999</v>
      </c>
      <c r="Q131" s="146">
        <v>1550.4159999999999</v>
      </c>
      <c r="R131" s="146">
        <v>1603.2539999999999</v>
      </c>
      <c r="S131" s="146">
        <v>1658.364</v>
      </c>
      <c r="T131" s="146">
        <v>1715.4079999999999</v>
      </c>
      <c r="U131" s="146">
        <v>1773.854</v>
      </c>
      <c r="V131" s="146">
        <v>1833.0650000000001</v>
      </c>
      <c r="W131" s="146">
        <v>1892.596</v>
      </c>
      <c r="X131" s="146">
        <v>1952.144</v>
      </c>
      <c r="Y131" s="146">
        <v>2011.7619999999999</v>
      </c>
      <c r="Z131" s="146">
        <v>2071.7930000000001</v>
      </c>
      <c r="AA131" s="146">
        <v>2132.8000000000002</v>
      </c>
      <c r="AB131" s="146">
        <v>2195.165</v>
      </c>
      <c r="AC131" s="146">
        <v>2258.9650000000001</v>
      </c>
      <c r="AD131" s="146">
        <v>2324.0189999999998</v>
      </c>
      <c r="AE131" s="146">
        <v>2390.212</v>
      </c>
      <c r="AF131" s="146">
        <v>2457.3789999999999</v>
      </c>
      <c r="AG131" s="146">
        <v>2525.3739999999998</v>
      </c>
      <c r="AH131" s="146">
        <v>2594.3150000000001</v>
      </c>
      <c r="AI131" s="146">
        <v>2664.2620000000002</v>
      </c>
      <c r="AJ131" s="146">
        <v>2734.8989999999999</v>
      </c>
      <c r="AK131" s="146">
        <v>2805.817</v>
      </c>
      <c r="AL131" s="146">
        <v>2876.8090000000002</v>
      </c>
      <c r="AM131" s="146">
        <v>2947.7829999999999</v>
      </c>
      <c r="AN131" s="146">
        <v>3019.0639999999999</v>
      </c>
      <c r="AO131" s="146">
        <v>3091.51</v>
      </c>
      <c r="AP131" s="146">
        <v>3166.2150000000001</v>
      </c>
      <c r="AQ131" s="146">
        <v>3244.0239999999999</v>
      </c>
      <c r="AR131" s="146">
        <v>3324.462</v>
      </c>
      <c r="AS131" s="146">
        <v>3407.31</v>
      </c>
      <c r="AT131" s="146">
        <v>3493.8919999999998</v>
      </c>
      <c r="AU131" s="146">
        <v>3585.8670000000002</v>
      </c>
      <c r="AV131" s="146">
        <v>3683.9780000000001</v>
      </c>
      <c r="AW131" s="146">
        <v>3789.1880000000001</v>
      </c>
      <c r="AX131" s="146">
        <v>3899.8429999999998</v>
      </c>
      <c r="AY131" s="146">
        <v>4010.7890000000002</v>
      </c>
      <c r="AZ131" s="146">
        <v>4115.1049999999996</v>
      </c>
      <c r="BA131" s="146">
        <v>4207.8410000000003</v>
      </c>
      <c r="BB131" s="146">
        <v>4287.3370000000004</v>
      </c>
      <c r="BC131" s="146">
        <v>4355.125</v>
      </c>
      <c r="BD131" s="146">
        <v>4413.4769999999999</v>
      </c>
      <c r="BE131" s="146">
        <v>4466.1329999999998</v>
      </c>
      <c r="BF131" s="146">
        <v>4516.1279999999997</v>
      </c>
      <c r="BG131" s="146">
        <v>4564.0870000000004</v>
      </c>
      <c r="BH131" s="146">
        <v>4610.018</v>
      </c>
      <c r="BI131" s="146">
        <v>4655.7520000000004</v>
      </c>
      <c r="BJ131" s="146">
        <v>4703.3959999999997</v>
      </c>
      <c r="BK131" s="146">
        <v>4754.652</v>
      </c>
      <c r="BL131" s="146">
        <v>4810.1139999999996</v>
      </c>
      <c r="BM131" s="146">
        <v>4870.1419999999998</v>
      </c>
      <c r="BN131" s="146">
        <v>4935.7650000000003</v>
      </c>
      <c r="BO131" s="146">
        <v>5007.9530000000004</v>
      </c>
      <c r="BP131" s="146">
        <v>5087.2110000000002</v>
      </c>
      <c r="BQ131" s="146">
        <v>5174.076</v>
      </c>
      <c r="BR131" s="146">
        <v>5267.9059999999999</v>
      </c>
      <c r="BS131" s="146">
        <v>5366.3760000000002</v>
      </c>
      <c r="BT131" s="146">
        <v>5466.3239999999996</v>
      </c>
      <c r="BU131" s="146">
        <v>5565.2830000000004</v>
      </c>
      <c r="BV131" s="146">
        <v>5662.3710000000001</v>
      </c>
      <c r="BW131" s="146">
        <v>5757.6670000000004</v>
      </c>
      <c r="BX131" s="146">
        <v>5850.902</v>
      </c>
      <c r="BY131" s="146">
        <v>5942.0940000000001</v>
      </c>
      <c r="BZ131" s="146">
        <v>6031.1869999999999</v>
      </c>
    </row>
    <row r="132" spans="1:78" ht="11.65">
      <c r="A132" s="121">
        <v>115</v>
      </c>
      <c r="B132" s="122" t="s">
        <v>669</v>
      </c>
      <c r="C132" s="135" t="s">
        <v>476</v>
      </c>
      <c r="D132" s="141"/>
      <c r="E132" s="141">
        <v>860</v>
      </c>
      <c r="F132" s="122" t="s">
        <v>711</v>
      </c>
      <c r="G132" s="141">
        <v>5500</v>
      </c>
      <c r="H132" s="146">
        <v>6264.058</v>
      </c>
      <c r="I132" s="146">
        <v>6470.0569999999998</v>
      </c>
      <c r="J132" s="146">
        <v>6667.8919999999998</v>
      </c>
      <c r="K132" s="146">
        <v>6864.7610000000004</v>
      </c>
      <c r="L132" s="146">
        <v>7066.4549999999999</v>
      </c>
      <c r="M132" s="146">
        <v>7277.3360000000002</v>
      </c>
      <c r="N132" s="146">
        <v>7500.3069999999998</v>
      </c>
      <c r="O132" s="146">
        <v>7736.86</v>
      </c>
      <c r="P132" s="146">
        <v>7987.2520000000004</v>
      </c>
      <c r="Q132" s="146">
        <v>8250.7189999999991</v>
      </c>
      <c r="R132" s="146">
        <v>8526.2990000000009</v>
      </c>
      <c r="S132" s="146">
        <v>8813.6190000000006</v>
      </c>
      <c r="T132" s="146">
        <v>9113.6290000000008</v>
      </c>
      <c r="U132" s="146">
        <v>9428.9060000000009</v>
      </c>
      <c r="V132" s="146">
        <v>9762.8189999999995</v>
      </c>
      <c r="W132" s="146">
        <v>10116.870000000001</v>
      </c>
      <c r="X132" s="146">
        <v>10493.441000000001</v>
      </c>
      <c r="Y132" s="146">
        <v>10889.499</v>
      </c>
      <c r="Z132" s="146">
        <v>11294.665999999999</v>
      </c>
      <c r="AA132" s="146">
        <v>11694.843000000001</v>
      </c>
      <c r="AB132" s="146">
        <v>12080.311</v>
      </c>
      <c r="AC132" s="146">
        <v>12446.444</v>
      </c>
      <c r="AD132" s="146">
        <v>12796.982</v>
      </c>
      <c r="AE132" s="146">
        <v>13140.797</v>
      </c>
      <c r="AF132" s="146">
        <v>13491.114</v>
      </c>
      <c r="AG132" s="146">
        <v>13857.468999999999</v>
      </c>
      <c r="AH132" s="146">
        <v>14242.766</v>
      </c>
      <c r="AI132" s="146">
        <v>14643.880999999999</v>
      </c>
      <c r="AJ132" s="146">
        <v>15057.226000000001</v>
      </c>
      <c r="AK132" s="146">
        <v>15476.928</v>
      </c>
      <c r="AL132" s="146">
        <v>15898.76</v>
      </c>
      <c r="AM132" s="146">
        <v>16321.691999999999</v>
      </c>
      <c r="AN132" s="146">
        <v>16747.428</v>
      </c>
      <c r="AO132" s="146">
        <v>17177.663</v>
      </c>
      <c r="AP132" s="146">
        <v>17615.037</v>
      </c>
      <c r="AQ132" s="146">
        <v>18061.282999999999</v>
      </c>
      <c r="AR132" s="146">
        <v>18515.579000000002</v>
      </c>
      <c r="AS132" s="146">
        <v>18976.411</v>
      </c>
      <c r="AT132" s="146">
        <v>19443.89</v>
      </c>
      <c r="AU132" s="146">
        <v>19918.118999999999</v>
      </c>
      <c r="AV132" s="146">
        <v>20398.347000000002</v>
      </c>
      <c r="AW132" s="146">
        <v>20884.862000000001</v>
      </c>
      <c r="AX132" s="146">
        <v>21375.114000000001</v>
      </c>
      <c r="AY132" s="146">
        <v>21861.973999999998</v>
      </c>
      <c r="AZ132" s="146">
        <v>22336.202000000001</v>
      </c>
      <c r="BA132" s="146">
        <v>22791.032999999999</v>
      </c>
      <c r="BB132" s="146">
        <v>23225.303</v>
      </c>
      <c r="BC132" s="146">
        <v>23640.487000000001</v>
      </c>
      <c r="BD132" s="146">
        <v>24036.017</v>
      </c>
      <c r="BE132" s="146">
        <v>24412.050999999999</v>
      </c>
      <c r="BF132" s="146">
        <v>24769.955000000002</v>
      </c>
      <c r="BG132" s="146">
        <v>25108.554</v>
      </c>
      <c r="BH132" s="146">
        <v>25431.116000000002</v>
      </c>
      <c r="BI132" s="146">
        <v>25749.109</v>
      </c>
      <c r="BJ132" s="146">
        <v>26077.614000000001</v>
      </c>
      <c r="BK132" s="146">
        <v>26427.785</v>
      </c>
      <c r="BL132" s="146">
        <v>26804.066999999999</v>
      </c>
      <c r="BM132" s="146">
        <v>27204.710999999999</v>
      </c>
      <c r="BN132" s="146">
        <v>27626.981</v>
      </c>
      <c r="BO132" s="146">
        <v>28065.469000000001</v>
      </c>
      <c r="BP132" s="146">
        <v>28515.907999999999</v>
      </c>
      <c r="BQ132" s="146">
        <v>28977.006000000001</v>
      </c>
      <c r="BR132" s="146">
        <v>29449.415000000001</v>
      </c>
      <c r="BS132" s="146">
        <v>29932.63</v>
      </c>
      <c r="BT132" s="146">
        <v>30426.394</v>
      </c>
      <c r="BU132" s="146">
        <v>30929.556</v>
      </c>
      <c r="BV132" s="146">
        <v>31441.753000000001</v>
      </c>
      <c r="BW132" s="146">
        <v>31959.774000000001</v>
      </c>
      <c r="BX132" s="146">
        <v>32476.232</v>
      </c>
      <c r="BY132" s="146">
        <v>32981.714999999997</v>
      </c>
      <c r="BZ132" s="146">
        <v>33469.199000000001</v>
      </c>
    </row>
    <row r="133" spans="1:78" ht="11.65">
      <c r="A133" s="132">
        <v>116</v>
      </c>
      <c r="B133" s="133" t="s">
        <v>669</v>
      </c>
      <c r="C133" s="134" t="s">
        <v>729</v>
      </c>
      <c r="D133" s="144"/>
      <c r="E133" s="144">
        <v>5501</v>
      </c>
      <c r="F133" s="133" t="s">
        <v>710</v>
      </c>
      <c r="G133" s="144">
        <v>921</v>
      </c>
      <c r="H133" s="149">
        <v>493338.55200000003</v>
      </c>
      <c r="I133" s="149">
        <v>501460.114</v>
      </c>
      <c r="J133" s="149">
        <v>510026.15500000003</v>
      </c>
      <c r="K133" s="149">
        <v>519036.17599999998</v>
      </c>
      <c r="L133" s="149">
        <v>528491.02399999998</v>
      </c>
      <c r="M133" s="149">
        <v>538392.59</v>
      </c>
      <c r="N133" s="149">
        <v>548744.02599999995</v>
      </c>
      <c r="O133" s="149">
        <v>559549.76800000004</v>
      </c>
      <c r="P133" s="149">
        <v>570815.04599999997</v>
      </c>
      <c r="Q133" s="149">
        <v>582545.64</v>
      </c>
      <c r="R133" s="149">
        <v>594746.43900000001</v>
      </c>
      <c r="S133" s="149">
        <v>607420.08200000005</v>
      </c>
      <c r="T133" s="149">
        <v>620565.75899999996</v>
      </c>
      <c r="U133" s="149">
        <v>634178.554</v>
      </c>
      <c r="V133" s="149">
        <v>648251.18299999996</v>
      </c>
      <c r="W133" s="149">
        <v>662778.04</v>
      </c>
      <c r="X133" s="149">
        <v>677768.55099999998</v>
      </c>
      <c r="Y133" s="149">
        <v>693226.36199999996</v>
      </c>
      <c r="Z133" s="149">
        <v>709134.76800000004</v>
      </c>
      <c r="AA133" s="149">
        <v>725471.01899999997</v>
      </c>
      <c r="AB133" s="149">
        <v>742225.23</v>
      </c>
      <c r="AC133" s="149">
        <v>759389.24300000002</v>
      </c>
      <c r="AD133" s="149">
        <v>776987.005</v>
      </c>
      <c r="AE133" s="149">
        <v>795080.68900000001</v>
      </c>
      <c r="AF133" s="149">
        <v>813753.03799999994</v>
      </c>
      <c r="AG133" s="149">
        <v>833065.34199999995</v>
      </c>
      <c r="AH133" s="149">
        <v>853026.50699999998</v>
      </c>
      <c r="AI133" s="149">
        <v>873622.94099999999</v>
      </c>
      <c r="AJ133" s="149">
        <v>894862.554</v>
      </c>
      <c r="AK133" s="149">
        <v>916747.98699999996</v>
      </c>
      <c r="AL133" s="149">
        <v>939270.82700000005</v>
      </c>
      <c r="AM133" s="149">
        <v>962426.54299999995</v>
      </c>
      <c r="AN133" s="149">
        <v>986184.40399999998</v>
      </c>
      <c r="AO133" s="149">
        <v>1010473.296</v>
      </c>
      <c r="AP133" s="149">
        <v>1035201.054</v>
      </c>
      <c r="AQ133" s="149">
        <v>1060289.4990000001</v>
      </c>
      <c r="AR133" s="149">
        <v>1085698.1410000001</v>
      </c>
      <c r="AS133" s="149">
        <v>1111402.3259999999</v>
      </c>
      <c r="AT133" s="149">
        <v>1137358.4709999999</v>
      </c>
      <c r="AU133" s="149">
        <v>1163524.371</v>
      </c>
      <c r="AV133" s="149">
        <v>1189861.406</v>
      </c>
      <c r="AW133" s="149">
        <v>1216334.6410000001</v>
      </c>
      <c r="AX133" s="149">
        <v>1242913.716</v>
      </c>
      <c r="AY133" s="149">
        <v>1269571.5349999999</v>
      </c>
      <c r="AZ133" s="149">
        <v>1296284.4720000001</v>
      </c>
      <c r="BA133" s="149">
        <v>1323030.4380000001</v>
      </c>
      <c r="BB133" s="149">
        <v>1349771.122</v>
      </c>
      <c r="BC133" s="149">
        <v>1376482.6839999999</v>
      </c>
      <c r="BD133" s="149">
        <v>1403174.5360000001</v>
      </c>
      <c r="BE133" s="149">
        <v>1429868.828</v>
      </c>
      <c r="BF133" s="149">
        <v>1456569.4620000001</v>
      </c>
      <c r="BG133" s="149">
        <v>1483272.1059999999</v>
      </c>
      <c r="BH133" s="149">
        <v>1509928.845</v>
      </c>
      <c r="BI133" s="149">
        <v>1536447.37</v>
      </c>
      <c r="BJ133" s="149">
        <v>1562709.125</v>
      </c>
      <c r="BK133" s="149">
        <v>1588623.8910000001</v>
      </c>
      <c r="BL133" s="149">
        <v>1614165.442</v>
      </c>
      <c r="BM133" s="149">
        <v>1639339.6510000001</v>
      </c>
      <c r="BN133" s="149">
        <v>1664131.423</v>
      </c>
      <c r="BO133" s="149">
        <v>1688535.02</v>
      </c>
      <c r="BP133" s="149">
        <v>1712555.446</v>
      </c>
      <c r="BQ133" s="149">
        <v>1736167.1170000001</v>
      </c>
      <c r="BR133" s="149">
        <v>1759387.932</v>
      </c>
      <c r="BS133" s="149">
        <v>1782321.561</v>
      </c>
      <c r="BT133" s="149">
        <v>1805108.3030000001</v>
      </c>
      <c r="BU133" s="149">
        <v>1827847.2990000001</v>
      </c>
      <c r="BV133" s="149">
        <v>1850569.594</v>
      </c>
      <c r="BW133" s="149">
        <v>1873241.08</v>
      </c>
      <c r="BX133" s="149">
        <v>1895813.9820000001</v>
      </c>
      <c r="BY133" s="149">
        <v>1918211.3959999999</v>
      </c>
      <c r="BZ133" s="149">
        <v>1940369.605</v>
      </c>
    </row>
    <row r="134" spans="1:78" ht="11.65">
      <c r="A134" s="121">
        <v>117</v>
      </c>
      <c r="B134" s="122" t="s">
        <v>669</v>
      </c>
      <c r="C134" s="135" t="s">
        <v>263</v>
      </c>
      <c r="D134" s="141"/>
      <c r="E134" s="141">
        <v>4</v>
      </c>
      <c r="F134" s="122" t="s">
        <v>711</v>
      </c>
      <c r="G134" s="141">
        <v>5501</v>
      </c>
      <c r="H134" s="146">
        <v>7752.1170000000002</v>
      </c>
      <c r="I134" s="146">
        <v>7840.1509999999998</v>
      </c>
      <c r="J134" s="146">
        <v>7935.9960000000001</v>
      </c>
      <c r="K134" s="146">
        <v>8039.6840000000002</v>
      </c>
      <c r="L134" s="146">
        <v>8151.3159999999998</v>
      </c>
      <c r="M134" s="146">
        <v>8270.9920000000002</v>
      </c>
      <c r="N134" s="146">
        <v>8398.8729999999996</v>
      </c>
      <c r="O134" s="146">
        <v>8535.1569999999992</v>
      </c>
      <c r="P134" s="146">
        <v>8680.0969999999998</v>
      </c>
      <c r="Q134" s="146">
        <v>8833.9470000000001</v>
      </c>
      <c r="R134" s="146">
        <v>8996.9670000000006</v>
      </c>
      <c r="S134" s="146">
        <v>9169.4060000000009</v>
      </c>
      <c r="T134" s="146">
        <v>9351.4419999999991</v>
      </c>
      <c r="U134" s="146">
        <v>9543.2000000000007</v>
      </c>
      <c r="V134" s="146">
        <v>9744.7720000000008</v>
      </c>
      <c r="W134" s="146">
        <v>9956.3179999999993</v>
      </c>
      <c r="X134" s="146">
        <v>10174.84</v>
      </c>
      <c r="Y134" s="146">
        <v>10399.936</v>
      </c>
      <c r="Z134" s="146">
        <v>10637.064</v>
      </c>
      <c r="AA134" s="146">
        <v>10893.772000000001</v>
      </c>
      <c r="AB134" s="146">
        <v>11173.654</v>
      </c>
      <c r="AC134" s="146">
        <v>11475.45</v>
      </c>
      <c r="AD134" s="146">
        <v>11791.222</v>
      </c>
      <c r="AE134" s="146">
        <v>12108.963</v>
      </c>
      <c r="AF134" s="146">
        <v>12412.96</v>
      </c>
      <c r="AG134" s="146">
        <v>12689.164000000001</v>
      </c>
      <c r="AH134" s="146">
        <v>12943.093000000001</v>
      </c>
      <c r="AI134" s="146">
        <v>13171.294</v>
      </c>
      <c r="AJ134" s="146">
        <v>13341.199000000001</v>
      </c>
      <c r="AK134" s="146">
        <v>13411.06</v>
      </c>
      <c r="AL134" s="146">
        <v>13356.5</v>
      </c>
      <c r="AM134" s="146">
        <v>13171.679</v>
      </c>
      <c r="AN134" s="146">
        <v>12882.518</v>
      </c>
      <c r="AO134" s="146">
        <v>12537.732</v>
      </c>
      <c r="AP134" s="146">
        <v>12204.306</v>
      </c>
      <c r="AQ134" s="146">
        <v>11938.204</v>
      </c>
      <c r="AR134" s="146">
        <v>11736.177</v>
      </c>
      <c r="AS134" s="146">
        <v>11604.538</v>
      </c>
      <c r="AT134" s="146">
        <v>11618.008</v>
      </c>
      <c r="AU134" s="146">
        <v>11868.873</v>
      </c>
      <c r="AV134" s="146">
        <v>12412.311</v>
      </c>
      <c r="AW134" s="146">
        <v>13299.016</v>
      </c>
      <c r="AX134" s="146">
        <v>14485.543</v>
      </c>
      <c r="AY134" s="146">
        <v>15816.601000000001</v>
      </c>
      <c r="AZ134" s="146">
        <v>17075.727999999999</v>
      </c>
      <c r="BA134" s="146">
        <v>18110.662</v>
      </c>
      <c r="BB134" s="146">
        <v>18853.444</v>
      </c>
      <c r="BC134" s="146">
        <v>19357.126</v>
      </c>
      <c r="BD134" s="146">
        <v>19737.77</v>
      </c>
      <c r="BE134" s="146">
        <v>20170.847000000002</v>
      </c>
      <c r="BF134" s="146">
        <v>20779.956999999999</v>
      </c>
      <c r="BG134" s="146">
        <v>21606.991999999998</v>
      </c>
      <c r="BH134" s="146">
        <v>22600.774000000001</v>
      </c>
      <c r="BI134" s="146">
        <v>23680.870999999999</v>
      </c>
      <c r="BJ134" s="146">
        <v>24726.688999999998</v>
      </c>
      <c r="BK134" s="146">
        <v>25654.274000000001</v>
      </c>
      <c r="BL134" s="146">
        <v>26433.058000000001</v>
      </c>
      <c r="BM134" s="146">
        <v>27100.542000000001</v>
      </c>
      <c r="BN134" s="146">
        <v>27722.280999999999</v>
      </c>
      <c r="BO134" s="146">
        <v>28394.806</v>
      </c>
      <c r="BP134" s="146">
        <v>29185.510999999999</v>
      </c>
      <c r="BQ134" s="146">
        <v>30117.411</v>
      </c>
      <c r="BR134" s="146">
        <v>31161.378000000001</v>
      </c>
      <c r="BS134" s="146">
        <v>32269.592000000001</v>
      </c>
      <c r="BT134" s="146">
        <v>33370.803999999996</v>
      </c>
      <c r="BU134" s="146">
        <v>34413.603000000003</v>
      </c>
      <c r="BV134" s="146">
        <v>35383.027999999998</v>
      </c>
      <c r="BW134" s="146">
        <v>36296.110999999997</v>
      </c>
      <c r="BX134" s="146">
        <v>37171.921999999999</v>
      </c>
      <c r="BY134" s="146">
        <v>38041.756999999998</v>
      </c>
      <c r="BZ134" s="146">
        <v>38928.341</v>
      </c>
    </row>
    <row r="135" spans="1:78" ht="11.65">
      <c r="A135" s="121">
        <v>118</v>
      </c>
      <c r="B135" s="122" t="s">
        <v>669</v>
      </c>
      <c r="C135" s="135" t="s">
        <v>254</v>
      </c>
      <c r="D135" s="141"/>
      <c r="E135" s="141">
        <v>50</v>
      </c>
      <c r="F135" s="122" t="s">
        <v>711</v>
      </c>
      <c r="G135" s="141">
        <v>5501</v>
      </c>
      <c r="H135" s="146">
        <v>37894.671000000002</v>
      </c>
      <c r="I135" s="146">
        <v>38706.398999999998</v>
      </c>
      <c r="J135" s="146">
        <v>39489.860999999997</v>
      </c>
      <c r="K135" s="146">
        <v>40292.411</v>
      </c>
      <c r="L135" s="146">
        <v>41149.83</v>
      </c>
      <c r="M135" s="146">
        <v>42086.305</v>
      </c>
      <c r="N135" s="146">
        <v>43113.921999999999</v>
      </c>
      <c r="O135" s="146">
        <v>44233.216999999997</v>
      </c>
      <c r="P135" s="146">
        <v>45434.542000000001</v>
      </c>
      <c r="Q135" s="146">
        <v>46700.569000000003</v>
      </c>
      <c r="R135" s="146">
        <v>48013.504999999997</v>
      </c>
      <c r="S135" s="146">
        <v>49362.834000000003</v>
      </c>
      <c r="T135" s="146">
        <v>50752.15</v>
      </c>
      <c r="U135" s="146">
        <v>52202.008000000002</v>
      </c>
      <c r="V135" s="146">
        <v>53741.720999999998</v>
      </c>
      <c r="W135" s="146">
        <v>55385.114000000001</v>
      </c>
      <c r="X135" s="146">
        <v>57157.650999999998</v>
      </c>
      <c r="Y135" s="146">
        <v>59034.25</v>
      </c>
      <c r="Z135" s="146">
        <v>60918.451999999997</v>
      </c>
      <c r="AA135" s="146">
        <v>62679.764999999999</v>
      </c>
      <c r="AB135" s="146">
        <v>64232.485999999997</v>
      </c>
      <c r="AC135" s="146">
        <v>65531.635000000002</v>
      </c>
      <c r="AD135" s="146">
        <v>66625.706000000006</v>
      </c>
      <c r="AE135" s="146">
        <v>67637.540999999997</v>
      </c>
      <c r="AF135" s="146">
        <v>68742.221999999994</v>
      </c>
      <c r="AG135" s="146">
        <v>70066.31</v>
      </c>
      <c r="AH135" s="146">
        <v>71652.385999999999</v>
      </c>
      <c r="AI135" s="146">
        <v>73463.592999999993</v>
      </c>
      <c r="AJ135" s="146">
        <v>75450.032999999996</v>
      </c>
      <c r="AK135" s="146">
        <v>77529.039999999994</v>
      </c>
      <c r="AL135" s="146">
        <v>79639.498000000007</v>
      </c>
      <c r="AM135" s="146">
        <v>81767.516000000003</v>
      </c>
      <c r="AN135" s="146">
        <v>83932.131999999998</v>
      </c>
      <c r="AO135" s="146">
        <v>86142.49</v>
      </c>
      <c r="AP135" s="146">
        <v>88416.528999999995</v>
      </c>
      <c r="AQ135" s="146">
        <v>90764.18</v>
      </c>
      <c r="AR135" s="146">
        <v>93187.592999999993</v>
      </c>
      <c r="AS135" s="146">
        <v>95671.159</v>
      </c>
      <c r="AT135" s="146">
        <v>98186.35</v>
      </c>
      <c r="AU135" s="146">
        <v>100695.496</v>
      </c>
      <c r="AV135" s="146">
        <v>103171.95699999999</v>
      </c>
      <c r="AW135" s="146">
        <v>105599.125</v>
      </c>
      <c r="AX135" s="146">
        <v>107983.708</v>
      </c>
      <c r="AY135" s="146">
        <v>110350.641</v>
      </c>
      <c r="AZ135" s="146">
        <v>112737.68399999999</v>
      </c>
      <c r="BA135" s="146">
        <v>115169.933</v>
      </c>
      <c r="BB135" s="146">
        <v>117649.927</v>
      </c>
      <c r="BC135" s="146">
        <v>120160.571</v>
      </c>
      <c r="BD135" s="146">
        <v>122682.818</v>
      </c>
      <c r="BE135" s="146">
        <v>125189.655</v>
      </c>
      <c r="BF135" s="146">
        <v>127657.86199999999</v>
      </c>
      <c r="BG135" s="146">
        <v>130088.709</v>
      </c>
      <c r="BH135" s="146">
        <v>132478.07699999999</v>
      </c>
      <c r="BI135" s="146">
        <v>134791.598</v>
      </c>
      <c r="BJ135" s="146">
        <v>136986.429</v>
      </c>
      <c r="BK135" s="146">
        <v>139035.505</v>
      </c>
      <c r="BL135" s="146">
        <v>140921.15400000001</v>
      </c>
      <c r="BM135" s="146">
        <v>142660.38099999999</v>
      </c>
      <c r="BN135" s="146">
        <v>144304.16399999999</v>
      </c>
      <c r="BO135" s="146">
        <v>145924.79500000001</v>
      </c>
      <c r="BP135" s="146">
        <v>147575.43299999999</v>
      </c>
      <c r="BQ135" s="146">
        <v>149273.13399999999</v>
      </c>
      <c r="BR135" s="146">
        <v>151005.73300000001</v>
      </c>
      <c r="BS135" s="146">
        <v>152761.413</v>
      </c>
      <c r="BT135" s="146">
        <v>154517.38500000001</v>
      </c>
      <c r="BU135" s="146">
        <v>156256.28700000001</v>
      </c>
      <c r="BV135" s="146">
        <v>157977.15100000001</v>
      </c>
      <c r="BW135" s="146">
        <v>159685.421</v>
      </c>
      <c r="BX135" s="146">
        <v>161376.71299999999</v>
      </c>
      <c r="BY135" s="146">
        <v>163046.17300000001</v>
      </c>
      <c r="BZ135" s="146">
        <v>164689.383</v>
      </c>
    </row>
    <row r="136" spans="1:78" ht="11.65">
      <c r="A136" s="121">
        <v>119</v>
      </c>
      <c r="B136" s="122" t="s">
        <v>669</v>
      </c>
      <c r="C136" s="135" t="s">
        <v>730</v>
      </c>
      <c r="D136" s="141"/>
      <c r="E136" s="141">
        <v>64</v>
      </c>
      <c r="F136" s="122" t="s">
        <v>711</v>
      </c>
      <c r="G136" s="141">
        <v>5501</v>
      </c>
      <c r="H136" s="146">
        <v>176.79599999999999</v>
      </c>
      <c r="I136" s="146">
        <v>180.81299999999999</v>
      </c>
      <c r="J136" s="146">
        <v>184.75899999999999</v>
      </c>
      <c r="K136" s="146">
        <v>188.78299999999999</v>
      </c>
      <c r="L136" s="146">
        <v>193.006</v>
      </c>
      <c r="M136" s="146">
        <v>197.458</v>
      </c>
      <c r="N136" s="146">
        <v>202.19399999999999</v>
      </c>
      <c r="O136" s="146">
        <v>207.197</v>
      </c>
      <c r="P136" s="146">
        <v>212.42400000000001</v>
      </c>
      <c r="Q136" s="146">
        <v>217.80799999999999</v>
      </c>
      <c r="R136" s="146">
        <v>223.28399999999999</v>
      </c>
      <c r="S136" s="146">
        <v>228.84899999999999</v>
      </c>
      <c r="T136" s="146">
        <v>234.55199999999999</v>
      </c>
      <c r="U136" s="146">
        <v>240.529</v>
      </c>
      <c r="V136" s="146">
        <v>246.96100000000001</v>
      </c>
      <c r="W136" s="146">
        <v>253.99299999999999</v>
      </c>
      <c r="X136" s="146">
        <v>261.66399999999999</v>
      </c>
      <c r="Y136" s="146">
        <v>269.94400000000002</v>
      </c>
      <c r="Z136" s="146">
        <v>278.73099999999999</v>
      </c>
      <c r="AA136" s="146">
        <v>287.88600000000002</v>
      </c>
      <c r="AB136" s="146">
        <v>297.30700000000002</v>
      </c>
      <c r="AC136" s="146">
        <v>306.95699999999999</v>
      </c>
      <c r="AD136" s="146">
        <v>316.822</v>
      </c>
      <c r="AE136" s="146">
        <v>326.98599999999999</v>
      </c>
      <c r="AF136" s="146">
        <v>337.49099999999999</v>
      </c>
      <c r="AG136" s="146">
        <v>348.39499999999998</v>
      </c>
      <c r="AH136" s="146">
        <v>359.721</v>
      </c>
      <c r="AI136" s="146">
        <v>371.42399999999998</v>
      </c>
      <c r="AJ136" s="146">
        <v>383.32400000000001</v>
      </c>
      <c r="AK136" s="146">
        <v>395.19200000000001</v>
      </c>
      <c r="AL136" s="146">
        <v>406.88299999999998</v>
      </c>
      <c r="AM136" s="146">
        <v>418.10700000000003</v>
      </c>
      <c r="AN136" s="146">
        <v>428.93799999999999</v>
      </c>
      <c r="AO136" s="146">
        <v>439.82299999999998</v>
      </c>
      <c r="AP136" s="146">
        <v>451.471</v>
      </c>
      <c r="AQ136" s="146">
        <v>464.26400000000001</v>
      </c>
      <c r="AR136" s="146">
        <v>478.68299999999999</v>
      </c>
      <c r="AS136" s="146">
        <v>494.31299999999999</v>
      </c>
      <c r="AT136" s="146">
        <v>509.53199999999998</v>
      </c>
      <c r="AU136" s="146">
        <v>522.173</v>
      </c>
      <c r="AV136" s="146">
        <v>530.80100000000004</v>
      </c>
      <c r="AW136" s="146">
        <v>534.63699999999994</v>
      </c>
      <c r="AX136" s="146">
        <v>534.52499999999998</v>
      </c>
      <c r="AY136" s="146">
        <v>532.59</v>
      </c>
      <c r="AZ136" s="146">
        <v>531.90499999999997</v>
      </c>
      <c r="BA136" s="146">
        <v>534.62900000000002</v>
      </c>
      <c r="BB136" s="146">
        <v>541.471</v>
      </c>
      <c r="BC136" s="146">
        <v>551.71299999999997</v>
      </c>
      <c r="BD136" s="146">
        <v>564.37800000000004</v>
      </c>
      <c r="BE136" s="146">
        <v>577.88599999999997</v>
      </c>
      <c r="BF136" s="146">
        <v>591.01400000000001</v>
      </c>
      <c r="BG136" s="146">
        <v>603.64300000000003</v>
      </c>
      <c r="BH136" s="146">
        <v>616.02499999999998</v>
      </c>
      <c r="BI136" s="146">
        <v>627.84</v>
      </c>
      <c r="BJ136" s="146">
        <v>638.80899999999997</v>
      </c>
      <c r="BK136" s="146">
        <v>648.74400000000003</v>
      </c>
      <c r="BL136" s="146">
        <v>657.404</v>
      </c>
      <c r="BM136" s="146">
        <v>664.87300000000005</v>
      </c>
      <c r="BN136" s="146">
        <v>671.61099999999999</v>
      </c>
      <c r="BO136" s="146">
        <v>678.32899999999995</v>
      </c>
      <c r="BP136" s="146">
        <v>685.50199999999995</v>
      </c>
      <c r="BQ136" s="146">
        <v>693.29700000000003</v>
      </c>
      <c r="BR136" s="146">
        <v>701.58199999999999</v>
      </c>
      <c r="BS136" s="146">
        <v>710.23500000000001</v>
      </c>
      <c r="BT136" s="146">
        <v>719.053</v>
      </c>
      <c r="BU136" s="146">
        <v>727.88499999999999</v>
      </c>
      <c r="BV136" s="146">
        <v>736.70600000000002</v>
      </c>
      <c r="BW136" s="146">
        <v>745.56299999999999</v>
      </c>
      <c r="BX136" s="146">
        <v>754.39599999999996</v>
      </c>
      <c r="BY136" s="146">
        <v>763.09400000000005</v>
      </c>
      <c r="BZ136" s="146">
        <v>771.61199999999997</v>
      </c>
    </row>
    <row r="137" spans="1:78" ht="11.65">
      <c r="A137" s="121">
        <v>120</v>
      </c>
      <c r="B137" s="122" t="s">
        <v>669</v>
      </c>
      <c r="C137" s="135" t="s">
        <v>138</v>
      </c>
      <c r="D137" s="141"/>
      <c r="E137" s="141">
        <v>356</v>
      </c>
      <c r="F137" s="122" t="s">
        <v>711</v>
      </c>
      <c r="G137" s="141">
        <v>5501</v>
      </c>
      <c r="H137" s="146">
        <v>376325.2</v>
      </c>
      <c r="I137" s="146">
        <v>382376.94500000001</v>
      </c>
      <c r="J137" s="146">
        <v>388799.076</v>
      </c>
      <c r="K137" s="146">
        <v>395544.36499999999</v>
      </c>
      <c r="L137" s="146">
        <v>402578.59399999998</v>
      </c>
      <c r="M137" s="146">
        <v>409880.60600000003</v>
      </c>
      <c r="N137" s="146">
        <v>417442.81099999999</v>
      </c>
      <c r="O137" s="146">
        <v>425270.70899999997</v>
      </c>
      <c r="P137" s="146">
        <v>433380.978</v>
      </c>
      <c r="Q137" s="146">
        <v>441798.571</v>
      </c>
      <c r="R137" s="146">
        <v>450547.67499999999</v>
      </c>
      <c r="S137" s="146">
        <v>459642.16600000003</v>
      </c>
      <c r="T137" s="146">
        <v>469077.19099999999</v>
      </c>
      <c r="U137" s="146">
        <v>478825.60200000001</v>
      </c>
      <c r="V137" s="146">
        <v>488848.13900000002</v>
      </c>
      <c r="W137" s="146">
        <v>499123.32799999998</v>
      </c>
      <c r="X137" s="146">
        <v>509631.50900000002</v>
      </c>
      <c r="Y137" s="146">
        <v>520400.57699999999</v>
      </c>
      <c r="Z137" s="146">
        <v>531513.83400000003</v>
      </c>
      <c r="AA137" s="146">
        <v>543084.33299999998</v>
      </c>
      <c r="AB137" s="146">
        <v>555189.79700000002</v>
      </c>
      <c r="AC137" s="146">
        <v>567868.02099999995</v>
      </c>
      <c r="AD137" s="146">
        <v>581087.255</v>
      </c>
      <c r="AE137" s="146">
        <v>594770.13600000006</v>
      </c>
      <c r="AF137" s="146">
        <v>608802.59499999997</v>
      </c>
      <c r="AG137" s="146">
        <v>623102.9</v>
      </c>
      <c r="AH137" s="146">
        <v>637630.08499999996</v>
      </c>
      <c r="AI137" s="146">
        <v>652408.76599999995</v>
      </c>
      <c r="AJ137" s="146">
        <v>667499.81499999994</v>
      </c>
      <c r="AK137" s="146">
        <v>682995.348</v>
      </c>
      <c r="AL137" s="146">
        <v>698952.83700000006</v>
      </c>
      <c r="AM137" s="146">
        <v>715384.99699999997</v>
      </c>
      <c r="AN137" s="146">
        <v>732239.49800000002</v>
      </c>
      <c r="AO137" s="146">
        <v>749428.95799999998</v>
      </c>
      <c r="AP137" s="146">
        <v>766833.41099999996</v>
      </c>
      <c r="AQ137" s="146">
        <v>784360.01199999999</v>
      </c>
      <c r="AR137" s="146">
        <v>801975.25</v>
      </c>
      <c r="AS137" s="146">
        <v>819682.09499999997</v>
      </c>
      <c r="AT137" s="146">
        <v>837468.93799999997</v>
      </c>
      <c r="AU137" s="146">
        <v>855334.67500000005</v>
      </c>
      <c r="AV137" s="146">
        <v>873277.799</v>
      </c>
      <c r="AW137" s="146">
        <v>891273.20200000005</v>
      </c>
      <c r="AX137" s="146">
        <v>909307.01800000004</v>
      </c>
      <c r="AY137" s="146">
        <v>927403.86600000004</v>
      </c>
      <c r="AZ137" s="146">
        <v>945601.82799999998</v>
      </c>
      <c r="BA137" s="146">
        <v>963922.58600000001</v>
      </c>
      <c r="BB137" s="146">
        <v>982365.24800000002</v>
      </c>
      <c r="BC137" s="146">
        <v>1000900.028</v>
      </c>
      <c r="BD137" s="146">
        <v>1019483.586</v>
      </c>
      <c r="BE137" s="146">
        <v>1038058.154</v>
      </c>
      <c r="BF137" s="146">
        <v>1056575.548</v>
      </c>
      <c r="BG137" s="146">
        <v>1075000.094</v>
      </c>
      <c r="BH137" s="146">
        <v>1093317.1869999999</v>
      </c>
      <c r="BI137" s="146">
        <v>1111523.1459999999</v>
      </c>
      <c r="BJ137" s="146">
        <v>1129623.466</v>
      </c>
      <c r="BK137" s="146">
        <v>1147609.9240000001</v>
      </c>
      <c r="BL137" s="146">
        <v>1165486.291</v>
      </c>
      <c r="BM137" s="146">
        <v>1183209.4709999999</v>
      </c>
      <c r="BN137" s="146">
        <v>1200669.7620000001</v>
      </c>
      <c r="BO137" s="146">
        <v>1217726.2169999999</v>
      </c>
      <c r="BP137" s="146">
        <v>1234281.1629999999</v>
      </c>
      <c r="BQ137" s="146">
        <v>1250287.939</v>
      </c>
      <c r="BR137" s="146">
        <v>1265780.243</v>
      </c>
      <c r="BS137" s="146">
        <v>1280842.1189999999</v>
      </c>
      <c r="BT137" s="146">
        <v>1295600.7679999999</v>
      </c>
      <c r="BU137" s="146">
        <v>1310152.392</v>
      </c>
      <c r="BV137" s="146">
        <v>1324517.25</v>
      </c>
      <c r="BW137" s="146">
        <v>1338676.7790000001</v>
      </c>
      <c r="BX137" s="146">
        <v>1352642.2830000001</v>
      </c>
      <c r="BY137" s="146">
        <v>1366417.7560000001</v>
      </c>
      <c r="BZ137" s="146">
        <v>1380004.385</v>
      </c>
    </row>
    <row r="138" spans="1:78" ht="11.65">
      <c r="A138" s="121">
        <v>121</v>
      </c>
      <c r="B138" s="122" t="s">
        <v>669</v>
      </c>
      <c r="C138" s="135" t="s">
        <v>415</v>
      </c>
      <c r="D138" s="141"/>
      <c r="E138" s="141">
        <v>364</v>
      </c>
      <c r="F138" s="122" t="s">
        <v>711</v>
      </c>
      <c r="G138" s="141">
        <v>5501</v>
      </c>
      <c r="H138" s="146">
        <v>17119.261999999999</v>
      </c>
      <c r="I138" s="146">
        <v>17516.671999999999</v>
      </c>
      <c r="J138" s="146">
        <v>17933.502</v>
      </c>
      <c r="K138" s="146">
        <v>18369.052</v>
      </c>
      <c r="L138" s="146">
        <v>18822.753000000001</v>
      </c>
      <c r="M138" s="146">
        <v>19294.135999999999</v>
      </c>
      <c r="N138" s="146">
        <v>19782.817999999999</v>
      </c>
      <c r="O138" s="146">
        <v>20288.542000000001</v>
      </c>
      <c r="P138" s="146">
        <v>20811.134999999998</v>
      </c>
      <c r="Q138" s="146">
        <v>21350.564999999999</v>
      </c>
      <c r="R138" s="146">
        <v>21906.909</v>
      </c>
      <c r="S138" s="146">
        <v>22480.370999999999</v>
      </c>
      <c r="T138" s="146">
        <v>23071.309000000001</v>
      </c>
      <c r="U138" s="146">
        <v>23680.245999999999</v>
      </c>
      <c r="V138" s="146">
        <v>24307.855</v>
      </c>
      <c r="W138" s="146">
        <v>24954.865000000002</v>
      </c>
      <c r="X138" s="146">
        <v>25624.38</v>
      </c>
      <c r="Y138" s="146">
        <v>26317.776000000002</v>
      </c>
      <c r="Z138" s="146">
        <v>27032.576000000001</v>
      </c>
      <c r="AA138" s="146">
        <v>27764.928</v>
      </c>
      <c r="AB138" s="146">
        <v>28513.871999999999</v>
      </c>
      <c r="AC138" s="146">
        <v>29281.582999999999</v>
      </c>
      <c r="AD138" s="146">
        <v>30075.294999999998</v>
      </c>
      <c r="AE138" s="146">
        <v>30905.721000000001</v>
      </c>
      <c r="AF138" s="146">
        <v>31786.481</v>
      </c>
      <c r="AG138" s="146">
        <v>32729.772000000001</v>
      </c>
      <c r="AH138" s="146">
        <v>33733.974999999999</v>
      </c>
      <c r="AI138" s="146">
        <v>34803.040999999997</v>
      </c>
      <c r="AJ138" s="146">
        <v>35960.811000000002</v>
      </c>
      <c r="AK138" s="146">
        <v>37237.144999999997</v>
      </c>
      <c r="AL138" s="146">
        <v>38650.243999999999</v>
      </c>
      <c r="AM138" s="146">
        <v>40199.911</v>
      </c>
      <c r="AN138" s="146">
        <v>41869.231</v>
      </c>
      <c r="AO138" s="146">
        <v>43636.838000000003</v>
      </c>
      <c r="AP138" s="146">
        <v>45472.792000000001</v>
      </c>
      <c r="AQ138" s="146">
        <v>47347.197</v>
      </c>
      <c r="AR138" s="146">
        <v>49260.262999999999</v>
      </c>
      <c r="AS138" s="146">
        <v>51193.781999999999</v>
      </c>
      <c r="AT138" s="146">
        <v>53077.311999999998</v>
      </c>
      <c r="AU138" s="146">
        <v>54822.004999999997</v>
      </c>
      <c r="AV138" s="146">
        <v>56366.212</v>
      </c>
      <c r="AW138" s="146">
        <v>57679.025000000001</v>
      </c>
      <c r="AX138" s="146">
        <v>58780.375999999997</v>
      </c>
      <c r="AY138" s="146">
        <v>59723.760999999999</v>
      </c>
      <c r="AZ138" s="146">
        <v>60590.608</v>
      </c>
      <c r="BA138" s="146">
        <v>61442.658000000003</v>
      </c>
      <c r="BB138" s="146">
        <v>62294.919000000002</v>
      </c>
      <c r="BC138" s="146">
        <v>63136.309000000001</v>
      </c>
      <c r="BD138" s="146">
        <v>63971.836000000003</v>
      </c>
      <c r="BE138" s="146">
        <v>64800.875</v>
      </c>
      <c r="BF138" s="146">
        <v>65623.396999999997</v>
      </c>
      <c r="BG138" s="146">
        <v>66449.111000000004</v>
      </c>
      <c r="BH138" s="146">
        <v>67284.801000000007</v>
      </c>
      <c r="BI138" s="146">
        <v>68122.947</v>
      </c>
      <c r="BJ138" s="146">
        <v>68951.278999999995</v>
      </c>
      <c r="BK138" s="146">
        <v>69762.345000000001</v>
      </c>
      <c r="BL138" s="146">
        <v>70554.755999999994</v>
      </c>
      <c r="BM138" s="146">
        <v>71336.475999999995</v>
      </c>
      <c r="BN138" s="146">
        <v>72120.607999999993</v>
      </c>
      <c r="BO138" s="146">
        <v>72924.832999999999</v>
      </c>
      <c r="BP138" s="146">
        <v>73762.519</v>
      </c>
      <c r="BQ138" s="146">
        <v>74634.959000000003</v>
      </c>
      <c r="BR138" s="146">
        <v>75539.880999999994</v>
      </c>
      <c r="BS138" s="146">
        <v>76481.963000000003</v>
      </c>
      <c r="BT138" s="146">
        <v>77465.769</v>
      </c>
      <c r="BU138" s="146">
        <v>78492.207999999999</v>
      </c>
      <c r="BV138" s="146">
        <v>79563.990999999995</v>
      </c>
      <c r="BW138" s="146">
        <v>80673.888000000006</v>
      </c>
      <c r="BX138" s="146">
        <v>81800.203999999998</v>
      </c>
      <c r="BY138" s="146">
        <v>82913.892999999996</v>
      </c>
      <c r="BZ138" s="146">
        <v>83992.952999999994</v>
      </c>
    </row>
    <row r="139" spans="1:78" ht="11.65">
      <c r="A139" s="121">
        <v>122</v>
      </c>
      <c r="B139" s="122" t="s">
        <v>669</v>
      </c>
      <c r="C139" s="135" t="s">
        <v>731</v>
      </c>
      <c r="D139" s="141"/>
      <c r="E139" s="141">
        <v>462</v>
      </c>
      <c r="F139" s="122" t="s">
        <v>711</v>
      </c>
      <c r="G139" s="141">
        <v>5501</v>
      </c>
      <c r="H139" s="146">
        <v>73.715999999999994</v>
      </c>
      <c r="I139" s="146">
        <v>74.22</v>
      </c>
      <c r="J139" s="146">
        <v>75.19</v>
      </c>
      <c r="K139" s="146">
        <v>76.484999999999999</v>
      </c>
      <c r="L139" s="146">
        <v>78.015000000000001</v>
      </c>
      <c r="M139" s="146">
        <v>79.703999999999994</v>
      </c>
      <c r="N139" s="146">
        <v>81.510999999999996</v>
      </c>
      <c r="O139" s="146">
        <v>83.418000000000006</v>
      </c>
      <c r="P139" s="146">
        <v>85.430999999999997</v>
      </c>
      <c r="Q139" s="146">
        <v>87.587000000000003</v>
      </c>
      <c r="R139" s="146">
        <v>89.873000000000005</v>
      </c>
      <c r="S139" s="146">
        <v>92.328000000000003</v>
      </c>
      <c r="T139" s="146">
        <v>94.902000000000001</v>
      </c>
      <c r="U139" s="146">
        <v>97.54</v>
      </c>
      <c r="V139" s="146">
        <v>100.17700000000001</v>
      </c>
      <c r="W139" s="146">
        <v>102.71</v>
      </c>
      <c r="X139" s="146">
        <v>105.129</v>
      </c>
      <c r="Y139" s="146">
        <v>107.48099999999999</v>
      </c>
      <c r="Z139" s="146">
        <v>109.893</v>
      </c>
      <c r="AA139" s="146">
        <v>112.58199999999999</v>
      </c>
      <c r="AB139" s="146">
        <v>115.688</v>
      </c>
      <c r="AC139" s="146">
        <v>119.303</v>
      </c>
      <c r="AD139" s="146">
        <v>123.34699999999999</v>
      </c>
      <c r="AE139" s="146">
        <v>127.7</v>
      </c>
      <c r="AF139" s="146">
        <v>132.102</v>
      </c>
      <c r="AG139" s="146">
        <v>136.41800000000001</v>
      </c>
      <c r="AH139" s="146">
        <v>140.56299999999999</v>
      </c>
      <c r="AI139" s="146">
        <v>144.625</v>
      </c>
      <c r="AJ139" s="146">
        <v>148.774</v>
      </c>
      <c r="AK139" s="146">
        <v>153.27600000000001</v>
      </c>
      <c r="AL139" s="146">
        <v>158.27099999999999</v>
      </c>
      <c r="AM139" s="146">
        <v>163.821</v>
      </c>
      <c r="AN139" s="146">
        <v>169.84899999999999</v>
      </c>
      <c r="AO139" s="146">
        <v>176.255</v>
      </c>
      <c r="AP139" s="146">
        <v>182.84800000000001</v>
      </c>
      <c r="AQ139" s="146">
        <v>189.54</v>
      </c>
      <c r="AR139" s="146">
        <v>196.262</v>
      </c>
      <c r="AS139" s="146">
        <v>203.024</v>
      </c>
      <c r="AT139" s="146">
        <v>209.78700000000001</v>
      </c>
      <c r="AU139" s="146">
        <v>216.50200000000001</v>
      </c>
      <c r="AV139" s="146">
        <v>223.15899999999999</v>
      </c>
      <c r="AW139" s="146">
        <v>229.74299999999999</v>
      </c>
      <c r="AX139" s="146">
        <v>236.27099999999999</v>
      </c>
      <c r="AY139" s="146">
        <v>242.596</v>
      </c>
      <c r="AZ139" s="146">
        <v>248.58199999999999</v>
      </c>
      <c r="BA139" s="146">
        <v>254.14400000000001</v>
      </c>
      <c r="BB139" s="146">
        <v>259.178</v>
      </c>
      <c r="BC139" s="146">
        <v>263.83600000000001</v>
      </c>
      <c r="BD139" s="146">
        <v>268.44499999999999</v>
      </c>
      <c r="BE139" s="146">
        <v>273.52199999999999</v>
      </c>
      <c r="BF139" s="146">
        <v>279.39600000000002</v>
      </c>
      <c r="BG139" s="146">
        <v>286.30900000000003</v>
      </c>
      <c r="BH139" s="146">
        <v>294.185</v>
      </c>
      <c r="BI139" s="146">
        <v>302.68099999999998</v>
      </c>
      <c r="BJ139" s="146">
        <v>311.26499999999999</v>
      </c>
      <c r="BK139" s="146">
        <v>319.60399999999998</v>
      </c>
      <c r="BL139" s="146">
        <v>327.48899999999998</v>
      </c>
      <c r="BM139" s="146">
        <v>335.17200000000003</v>
      </c>
      <c r="BN139" s="146">
        <v>343.44799999999998</v>
      </c>
      <c r="BO139" s="146">
        <v>353.39100000000002</v>
      </c>
      <c r="BP139" s="146">
        <v>365.73</v>
      </c>
      <c r="BQ139" s="146">
        <v>380.49299999999999</v>
      </c>
      <c r="BR139" s="146">
        <v>397.23099999999999</v>
      </c>
      <c r="BS139" s="146">
        <v>415.59199999999998</v>
      </c>
      <c r="BT139" s="146">
        <v>435.01799999999997</v>
      </c>
      <c r="BU139" s="146">
        <v>454.91399999999999</v>
      </c>
      <c r="BV139" s="146">
        <v>475.505</v>
      </c>
      <c r="BW139" s="146">
        <v>496.39800000000002</v>
      </c>
      <c r="BX139" s="146">
        <v>515.70399999999995</v>
      </c>
      <c r="BY139" s="146">
        <v>530.95699999999999</v>
      </c>
      <c r="BZ139" s="146">
        <v>540.54200000000003</v>
      </c>
    </row>
    <row r="140" spans="1:78" ht="11.65">
      <c r="A140" s="121">
        <v>123</v>
      </c>
      <c r="B140" s="122" t="s">
        <v>669</v>
      </c>
      <c r="C140" s="135" t="s">
        <v>445</v>
      </c>
      <c r="D140" s="141"/>
      <c r="E140" s="141">
        <v>524</v>
      </c>
      <c r="F140" s="122" t="s">
        <v>711</v>
      </c>
      <c r="G140" s="141">
        <v>5501</v>
      </c>
      <c r="H140" s="146">
        <v>8483.3220000000001</v>
      </c>
      <c r="I140" s="146">
        <v>8663.6020000000008</v>
      </c>
      <c r="J140" s="146">
        <v>8834.6980000000003</v>
      </c>
      <c r="K140" s="146">
        <v>8999.1939999999995</v>
      </c>
      <c r="L140" s="146">
        <v>9159.32</v>
      </c>
      <c r="M140" s="146">
        <v>9316.9159999999993</v>
      </c>
      <c r="N140" s="146">
        <v>9473.4110000000001</v>
      </c>
      <c r="O140" s="146">
        <v>9629.8649999999998</v>
      </c>
      <c r="P140" s="146">
        <v>9786.9760000000006</v>
      </c>
      <c r="Q140" s="146">
        <v>9945.2129999999997</v>
      </c>
      <c r="R140" s="146">
        <v>10105.06</v>
      </c>
      <c r="S140" s="146">
        <v>10267.26</v>
      </c>
      <c r="T140" s="146">
        <v>10433.147000000001</v>
      </c>
      <c r="U140" s="146">
        <v>10604.62</v>
      </c>
      <c r="V140" s="146">
        <v>10783.958000000001</v>
      </c>
      <c r="W140" s="146">
        <v>10972.912</v>
      </c>
      <c r="X140" s="146">
        <v>11172.53</v>
      </c>
      <c r="Y140" s="146">
        <v>11382.965</v>
      </c>
      <c r="Z140" s="146">
        <v>11603.921</v>
      </c>
      <c r="AA140" s="146">
        <v>11834.656999999999</v>
      </c>
      <c r="AB140" s="146">
        <v>12074.628000000001</v>
      </c>
      <c r="AC140" s="146">
        <v>12323.984</v>
      </c>
      <c r="AD140" s="146">
        <v>12583.142</v>
      </c>
      <c r="AE140" s="146">
        <v>12852.205</v>
      </c>
      <c r="AF140" s="146">
        <v>13131.26</v>
      </c>
      <c r="AG140" s="146">
        <v>13420.367</v>
      </c>
      <c r="AH140" s="146">
        <v>13719.466</v>
      </c>
      <c r="AI140" s="146">
        <v>14028.535</v>
      </c>
      <c r="AJ140" s="146">
        <v>14347.653</v>
      </c>
      <c r="AK140" s="146">
        <v>14676.932000000001</v>
      </c>
      <c r="AL140" s="146">
        <v>15016.407999999999</v>
      </c>
      <c r="AM140" s="146">
        <v>15367.228999999999</v>
      </c>
      <c r="AN140" s="146">
        <v>15729.431</v>
      </c>
      <c r="AO140" s="146">
        <v>16100.623</v>
      </c>
      <c r="AP140" s="146">
        <v>16477.488000000001</v>
      </c>
      <c r="AQ140" s="146">
        <v>16858.314999999999</v>
      </c>
      <c r="AR140" s="146">
        <v>17239.677</v>
      </c>
      <c r="AS140" s="146">
        <v>17623.697</v>
      </c>
      <c r="AT140" s="146">
        <v>18020.755000000001</v>
      </c>
      <c r="AU140" s="146">
        <v>18445.021000000001</v>
      </c>
      <c r="AV140" s="146">
        <v>18905.48</v>
      </c>
      <c r="AW140" s="146">
        <v>19405.506000000001</v>
      </c>
      <c r="AX140" s="146">
        <v>19938.322</v>
      </c>
      <c r="AY140" s="146">
        <v>20489.973000000002</v>
      </c>
      <c r="AZ140" s="146">
        <v>21040.899000000001</v>
      </c>
      <c r="BA140" s="146">
        <v>21576.074000000001</v>
      </c>
      <c r="BB140" s="146">
        <v>22090.351999999999</v>
      </c>
      <c r="BC140" s="146">
        <v>22584.772000000001</v>
      </c>
      <c r="BD140" s="146">
        <v>23057.875</v>
      </c>
      <c r="BE140" s="146">
        <v>23509.971000000001</v>
      </c>
      <c r="BF140" s="146">
        <v>23941.098999999998</v>
      </c>
      <c r="BG140" s="146">
        <v>24347.113000000001</v>
      </c>
      <c r="BH140" s="146">
        <v>24725.625</v>
      </c>
      <c r="BI140" s="146">
        <v>25080.880000000001</v>
      </c>
      <c r="BJ140" s="146">
        <v>25419.337</v>
      </c>
      <c r="BK140" s="146">
        <v>25744.5</v>
      </c>
      <c r="BL140" s="146">
        <v>26066.687000000002</v>
      </c>
      <c r="BM140" s="146">
        <v>26382.585999999999</v>
      </c>
      <c r="BN140" s="146">
        <v>26666.580999999998</v>
      </c>
      <c r="BO140" s="146">
        <v>26883.530999999999</v>
      </c>
      <c r="BP140" s="146">
        <v>27013.206999999999</v>
      </c>
      <c r="BQ140" s="146">
        <v>27041.22</v>
      </c>
      <c r="BR140" s="146">
        <v>26989.16</v>
      </c>
      <c r="BS140" s="146">
        <v>26916.794999999998</v>
      </c>
      <c r="BT140" s="146">
        <v>26905.982</v>
      </c>
      <c r="BU140" s="146">
        <v>27015.032999999999</v>
      </c>
      <c r="BV140" s="146">
        <v>27263.43</v>
      </c>
      <c r="BW140" s="146">
        <v>27632.682000000001</v>
      </c>
      <c r="BX140" s="146">
        <v>28095.712</v>
      </c>
      <c r="BY140" s="146">
        <v>28608.715</v>
      </c>
      <c r="BZ140" s="146">
        <v>29136.808000000001</v>
      </c>
    </row>
    <row r="141" spans="1:78" ht="11.65">
      <c r="A141" s="121">
        <v>124</v>
      </c>
      <c r="B141" s="122" t="s">
        <v>669</v>
      </c>
      <c r="C141" s="135" t="s">
        <v>259</v>
      </c>
      <c r="D141" s="141"/>
      <c r="E141" s="141">
        <v>586</v>
      </c>
      <c r="F141" s="122" t="s">
        <v>711</v>
      </c>
      <c r="G141" s="141">
        <v>5501</v>
      </c>
      <c r="H141" s="146">
        <v>37542.370000000003</v>
      </c>
      <c r="I141" s="146">
        <v>37992.883999999998</v>
      </c>
      <c r="J141" s="146">
        <v>38516.514000000003</v>
      </c>
      <c r="K141" s="146">
        <v>39109.089999999997</v>
      </c>
      <c r="L141" s="146">
        <v>39767.169000000002</v>
      </c>
      <c r="M141" s="146">
        <v>40488.031999999999</v>
      </c>
      <c r="N141" s="146">
        <v>41269.720999999998</v>
      </c>
      <c r="O141" s="146">
        <v>42111.010999999999</v>
      </c>
      <c r="P141" s="146">
        <v>43011.324000000001</v>
      </c>
      <c r="Q141" s="146">
        <v>43970.559999999998</v>
      </c>
      <c r="R141" s="146">
        <v>44988.69</v>
      </c>
      <c r="S141" s="146">
        <v>46065.228999999999</v>
      </c>
      <c r="T141" s="146">
        <v>47198.885999999999</v>
      </c>
      <c r="U141" s="146">
        <v>48387.292999999998</v>
      </c>
      <c r="V141" s="146">
        <v>49627.623</v>
      </c>
      <c r="W141" s="146">
        <v>50917.974999999999</v>
      </c>
      <c r="X141" s="146">
        <v>52260.182999999997</v>
      </c>
      <c r="Y141" s="146">
        <v>53655.783000000003</v>
      </c>
      <c r="Z141" s="146">
        <v>55102.69</v>
      </c>
      <c r="AA141" s="146">
        <v>56598.148000000001</v>
      </c>
      <c r="AB141" s="146">
        <v>58142.061999999998</v>
      </c>
      <c r="AC141" s="146">
        <v>59734.478999999999</v>
      </c>
      <c r="AD141" s="146">
        <v>61381.982000000004</v>
      </c>
      <c r="AE141" s="146">
        <v>63099.404000000002</v>
      </c>
      <c r="AF141" s="146">
        <v>64905.995999999999</v>
      </c>
      <c r="AG141" s="146">
        <v>66816.875</v>
      </c>
      <c r="AH141" s="146">
        <v>68834.323999999993</v>
      </c>
      <c r="AI141" s="146">
        <v>70958.168000000005</v>
      </c>
      <c r="AJ141" s="146">
        <v>73197.254000000001</v>
      </c>
      <c r="AK141" s="146">
        <v>75561.127999999997</v>
      </c>
      <c r="AL141" s="146">
        <v>78054.346000000005</v>
      </c>
      <c r="AM141" s="146">
        <v>80680.460999999996</v>
      </c>
      <c r="AN141" s="146">
        <v>83431.596999999994</v>
      </c>
      <c r="AO141" s="146">
        <v>86285.936000000002</v>
      </c>
      <c r="AP141" s="146">
        <v>89213.707999999999</v>
      </c>
      <c r="AQ141" s="146">
        <v>92191.505000000005</v>
      </c>
      <c r="AR141" s="146">
        <v>95215.375</v>
      </c>
      <c r="AS141" s="146">
        <v>98285.762000000002</v>
      </c>
      <c r="AT141" s="146">
        <v>101389.603</v>
      </c>
      <c r="AU141" s="146">
        <v>104512.874</v>
      </c>
      <c r="AV141" s="146">
        <v>107647.91800000001</v>
      </c>
      <c r="AW141" s="146">
        <v>110778.655</v>
      </c>
      <c r="AX141" s="146">
        <v>113911.126</v>
      </c>
      <c r="AY141" s="146">
        <v>117086.68</v>
      </c>
      <c r="AZ141" s="146">
        <v>120362.764</v>
      </c>
      <c r="BA141" s="146">
        <v>123776.83500000001</v>
      </c>
      <c r="BB141" s="146">
        <v>127349.29300000001</v>
      </c>
      <c r="BC141" s="146">
        <v>131057.432</v>
      </c>
      <c r="BD141" s="146">
        <v>134843.23300000001</v>
      </c>
      <c r="BE141" s="146">
        <v>138624.625</v>
      </c>
      <c r="BF141" s="146">
        <v>142343.58300000001</v>
      </c>
      <c r="BG141" s="146">
        <v>145978.408</v>
      </c>
      <c r="BH141" s="146">
        <v>149549.69500000001</v>
      </c>
      <c r="BI141" s="146">
        <v>153093.37100000001</v>
      </c>
      <c r="BJ141" s="146">
        <v>156664.698</v>
      </c>
      <c r="BK141" s="146">
        <v>160304.00700000001</v>
      </c>
      <c r="BL141" s="146">
        <v>164022.62599999999</v>
      </c>
      <c r="BM141" s="146">
        <v>167808.106</v>
      </c>
      <c r="BN141" s="146">
        <v>171648.984</v>
      </c>
      <c r="BO141" s="146">
        <v>175525.61</v>
      </c>
      <c r="BP141" s="146">
        <v>179424.64300000001</v>
      </c>
      <c r="BQ141" s="146">
        <v>183340.16800000001</v>
      </c>
      <c r="BR141" s="146">
        <v>187280.125</v>
      </c>
      <c r="BS141" s="146">
        <v>191260.799</v>
      </c>
      <c r="BT141" s="146">
        <v>195305.01199999999</v>
      </c>
      <c r="BU141" s="146">
        <v>199426.95300000001</v>
      </c>
      <c r="BV141" s="146">
        <v>203631.356</v>
      </c>
      <c r="BW141" s="146">
        <v>207906.21</v>
      </c>
      <c r="BX141" s="146">
        <v>212228.288</v>
      </c>
      <c r="BY141" s="146">
        <v>216565.31700000001</v>
      </c>
      <c r="BZ141" s="146">
        <v>220892.33100000001</v>
      </c>
    </row>
    <row r="142" spans="1:78" ht="11.65">
      <c r="A142" s="121">
        <v>125</v>
      </c>
      <c r="B142" s="122" t="s">
        <v>669</v>
      </c>
      <c r="C142" s="135" t="s">
        <v>261</v>
      </c>
      <c r="D142" s="141"/>
      <c r="E142" s="141">
        <v>144</v>
      </c>
      <c r="F142" s="122" t="s">
        <v>711</v>
      </c>
      <c r="G142" s="141">
        <v>5501</v>
      </c>
      <c r="H142" s="146">
        <v>7971.098</v>
      </c>
      <c r="I142" s="146">
        <v>8108.4279999999999</v>
      </c>
      <c r="J142" s="146">
        <v>8256.5589999999993</v>
      </c>
      <c r="K142" s="146">
        <v>8417.1119999999992</v>
      </c>
      <c r="L142" s="146">
        <v>8591.0210000000006</v>
      </c>
      <c r="M142" s="146">
        <v>8778.4410000000007</v>
      </c>
      <c r="N142" s="146">
        <v>8978.7649999999994</v>
      </c>
      <c r="O142" s="146">
        <v>9190.652</v>
      </c>
      <c r="P142" s="146">
        <v>9412.1389999999992</v>
      </c>
      <c r="Q142" s="146">
        <v>9640.82</v>
      </c>
      <c r="R142" s="146">
        <v>9874.4760000000006</v>
      </c>
      <c r="S142" s="146">
        <v>10111.638999999999</v>
      </c>
      <c r="T142" s="146">
        <v>10352.18</v>
      </c>
      <c r="U142" s="146">
        <v>10597.516</v>
      </c>
      <c r="V142" s="146">
        <v>10849.977000000001</v>
      </c>
      <c r="W142" s="146">
        <v>11110.825000000001</v>
      </c>
      <c r="X142" s="146">
        <v>11380.665000000001</v>
      </c>
      <c r="Y142" s="146">
        <v>11657.65</v>
      </c>
      <c r="Z142" s="146">
        <v>11937.607</v>
      </c>
      <c r="AA142" s="146">
        <v>12214.948</v>
      </c>
      <c r="AB142" s="146">
        <v>12485.736000000001</v>
      </c>
      <c r="AC142" s="146">
        <v>12747.831</v>
      </c>
      <c r="AD142" s="146">
        <v>13002.234</v>
      </c>
      <c r="AE142" s="146">
        <v>13252.032999999999</v>
      </c>
      <c r="AF142" s="146">
        <v>13501.931</v>
      </c>
      <c r="AG142" s="146">
        <v>13755.141</v>
      </c>
      <c r="AH142" s="146">
        <v>14012.894</v>
      </c>
      <c r="AI142" s="146">
        <v>14273.495000000001</v>
      </c>
      <c r="AJ142" s="146">
        <v>14533.691000000001</v>
      </c>
      <c r="AK142" s="146">
        <v>14788.866</v>
      </c>
      <c r="AL142" s="146">
        <v>15035.84</v>
      </c>
      <c r="AM142" s="146">
        <v>15272.822</v>
      </c>
      <c r="AN142" s="146">
        <v>15501.21</v>
      </c>
      <c r="AO142" s="146">
        <v>15724.641</v>
      </c>
      <c r="AP142" s="146">
        <v>15948.501</v>
      </c>
      <c r="AQ142" s="146">
        <v>16176.281999999999</v>
      </c>
      <c r="AR142" s="146">
        <v>16408.861000000001</v>
      </c>
      <c r="AS142" s="146">
        <v>16643.955999999998</v>
      </c>
      <c r="AT142" s="146">
        <v>16878.186000000002</v>
      </c>
      <c r="AU142" s="146">
        <v>17106.752</v>
      </c>
      <c r="AV142" s="146">
        <v>17325.769</v>
      </c>
      <c r="AW142" s="146">
        <v>17535.732</v>
      </c>
      <c r="AX142" s="146">
        <v>17736.827000000001</v>
      </c>
      <c r="AY142" s="146">
        <v>17924.827000000001</v>
      </c>
      <c r="AZ142" s="146">
        <v>18094.473999999998</v>
      </c>
      <c r="BA142" s="146">
        <v>18242.917000000001</v>
      </c>
      <c r="BB142" s="146">
        <v>18367.29</v>
      </c>
      <c r="BC142" s="146">
        <v>18470.897000000001</v>
      </c>
      <c r="BD142" s="146">
        <v>18564.595000000001</v>
      </c>
      <c r="BE142" s="146">
        <v>18663.293000000001</v>
      </c>
      <c r="BF142" s="146">
        <v>18777.606</v>
      </c>
      <c r="BG142" s="146">
        <v>18911.726999999999</v>
      </c>
      <c r="BH142" s="146">
        <v>19062.475999999999</v>
      </c>
      <c r="BI142" s="146">
        <v>19224.036</v>
      </c>
      <c r="BJ142" s="146">
        <v>19387.152999999998</v>
      </c>
      <c r="BK142" s="146">
        <v>19544.988000000001</v>
      </c>
      <c r="BL142" s="146">
        <v>19695.976999999999</v>
      </c>
      <c r="BM142" s="146">
        <v>19842.044000000002</v>
      </c>
      <c r="BN142" s="146">
        <v>19983.984</v>
      </c>
      <c r="BO142" s="146">
        <v>20123.508000000002</v>
      </c>
      <c r="BP142" s="146">
        <v>20261.738000000001</v>
      </c>
      <c r="BQ142" s="146">
        <v>20398.495999999999</v>
      </c>
      <c r="BR142" s="146">
        <v>20532.598999999998</v>
      </c>
      <c r="BS142" s="146">
        <v>20663.053</v>
      </c>
      <c r="BT142" s="146">
        <v>20788.511999999999</v>
      </c>
      <c r="BU142" s="146">
        <v>20908.024000000001</v>
      </c>
      <c r="BV142" s="146">
        <v>21021.177</v>
      </c>
      <c r="BW142" s="146">
        <v>21128.027999999998</v>
      </c>
      <c r="BX142" s="146">
        <v>21228.76</v>
      </c>
      <c r="BY142" s="146">
        <v>21323.734</v>
      </c>
      <c r="BZ142" s="146">
        <v>21413.25</v>
      </c>
    </row>
    <row r="143" spans="1:78" ht="11.65">
      <c r="A143" s="129">
        <v>126</v>
      </c>
      <c r="B143" s="130" t="s">
        <v>669</v>
      </c>
      <c r="C143" s="131" t="s">
        <v>732</v>
      </c>
      <c r="D143" s="143"/>
      <c r="E143" s="143">
        <v>1832</v>
      </c>
      <c r="F143" s="130" t="s">
        <v>709</v>
      </c>
      <c r="G143" s="143">
        <v>1828</v>
      </c>
      <c r="H143" s="148">
        <v>842669.33900000004</v>
      </c>
      <c r="I143" s="148">
        <v>863806.45700000005</v>
      </c>
      <c r="J143" s="148">
        <v>882455.55900000001</v>
      </c>
      <c r="K143" s="148">
        <v>899581.58400000003</v>
      </c>
      <c r="L143" s="148">
        <v>915966.55200000003</v>
      </c>
      <c r="M143" s="148">
        <v>932210.41599999997</v>
      </c>
      <c r="N143" s="148">
        <v>948722.70900000003</v>
      </c>
      <c r="O143" s="148">
        <v>965730.43799999997</v>
      </c>
      <c r="P143" s="148">
        <v>983300.54500000004</v>
      </c>
      <c r="Q143" s="148">
        <v>1001377.389</v>
      </c>
      <c r="R143" s="148">
        <v>1019894.871</v>
      </c>
      <c r="S143" s="148">
        <v>1038896.529</v>
      </c>
      <c r="T143" s="148">
        <v>1058640.325</v>
      </c>
      <c r="U143" s="148">
        <v>1079643.456</v>
      </c>
      <c r="V143" s="148">
        <v>1102555.091</v>
      </c>
      <c r="W143" s="148">
        <v>1127782.03</v>
      </c>
      <c r="X143" s="148">
        <v>1155500.4040000001</v>
      </c>
      <c r="Y143" s="148">
        <v>1185418.294</v>
      </c>
      <c r="Z143" s="148">
        <v>1216874.2609999999</v>
      </c>
      <c r="AA143" s="148">
        <v>1248933.291</v>
      </c>
      <c r="AB143" s="148">
        <v>1280852.7860000001</v>
      </c>
      <c r="AC143" s="148">
        <v>1312481.7</v>
      </c>
      <c r="AD143" s="148">
        <v>1343819.8740000001</v>
      </c>
      <c r="AE143" s="148">
        <v>1374465.87</v>
      </c>
      <c r="AF143" s="148">
        <v>1403988.35</v>
      </c>
      <c r="AG143" s="148">
        <v>1432113.6869999999</v>
      </c>
      <c r="AH143" s="148">
        <v>1458649.514</v>
      </c>
      <c r="AI143" s="148">
        <v>1483728.767</v>
      </c>
      <c r="AJ143" s="148">
        <v>1507833.1189999999</v>
      </c>
      <c r="AK143" s="148">
        <v>1531661.638</v>
      </c>
      <c r="AL143" s="148">
        <v>1555767.503</v>
      </c>
      <c r="AM143" s="148">
        <v>1580137.0530000001</v>
      </c>
      <c r="AN143" s="148">
        <v>1604728.2239999999</v>
      </c>
      <c r="AO143" s="148">
        <v>1630014.4040000001</v>
      </c>
      <c r="AP143" s="148">
        <v>1656565.3089999999</v>
      </c>
      <c r="AQ143" s="148">
        <v>1684698.0349999999</v>
      </c>
      <c r="AR143" s="148">
        <v>1714716.737</v>
      </c>
      <c r="AS143" s="148">
        <v>1746285.149</v>
      </c>
      <c r="AT143" s="148">
        <v>1778281.2069999999</v>
      </c>
      <c r="AU143" s="148">
        <v>1809157.7150000001</v>
      </c>
      <c r="AV143" s="148">
        <v>1837799.004</v>
      </c>
      <c r="AW143" s="148">
        <v>1863781.645</v>
      </c>
      <c r="AX143" s="148">
        <v>1887406.6170000001</v>
      </c>
      <c r="AY143" s="148">
        <v>1909174.8489999999</v>
      </c>
      <c r="AZ143" s="148">
        <v>1929908.9720000001</v>
      </c>
      <c r="BA143" s="148">
        <v>1950219.95</v>
      </c>
      <c r="BB143" s="148">
        <v>1970233.2409999999</v>
      </c>
      <c r="BC143" s="148">
        <v>1989767.4</v>
      </c>
      <c r="BD143" s="148">
        <v>2008775.811</v>
      </c>
      <c r="BE143" s="148">
        <v>2027138.8319999999</v>
      </c>
      <c r="BF143" s="148">
        <v>2044789.22</v>
      </c>
      <c r="BG143" s="148">
        <v>2061763.399</v>
      </c>
      <c r="BH143" s="148">
        <v>2078182.429</v>
      </c>
      <c r="BI143" s="148">
        <v>2094161.75</v>
      </c>
      <c r="BJ143" s="148">
        <v>2109844.449</v>
      </c>
      <c r="BK143" s="148">
        <v>2125348.4019999998</v>
      </c>
      <c r="BL143" s="148">
        <v>2140698.1140000001</v>
      </c>
      <c r="BM143" s="148">
        <v>2155914.7519999999</v>
      </c>
      <c r="BN143" s="148">
        <v>2171101.6510000001</v>
      </c>
      <c r="BO143" s="148">
        <v>2186376.0060000001</v>
      </c>
      <c r="BP143" s="148">
        <v>2201806.6740000001</v>
      </c>
      <c r="BQ143" s="148">
        <v>2217429.5320000001</v>
      </c>
      <c r="BR143" s="148">
        <v>2233184.3250000002</v>
      </c>
      <c r="BS143" s="148">
        <v>2248916.6940000001</v>
      </c>
      <c r="BT143" s="148">
        <v>2264410.4989999998</v>
      </c>
      <c r="BU143" s="148">
        <v>2279489.6159999999</v>
      </c>
      <c r="BV143" s="148">
        <v>2294101.2949999999</v>
      </c>
      <c r="BW143" s="148">
        <v>2308227.7259999998</v>
      </c>
      <c r="BX143" s="148">
        <v>2321769.7579999999</v>
      </c>
      <c r="BY143" s="148">
        <v>2334622.966</v>
      </c>
      <c r="BZ143" s="148">
        <v>2346709.4810000001</v>
      </c>
    </row>
    <row r="144" spans="1:78" ht="11.65">
      <c r="A144" s="132">
        <v>127</v>
      </c>
      <c r="B144" s="133" t="s">
        <v>669</v>
      </c>
      <c r="C144" s="134" t="s">
        <v>733</v>
      </c>
      <c r="D144" s="144"/>
      <c r="E144" s="144">
        <v>906</v>
      </c>
      <c r="F144" s="133" t="s">
        <v>710</v>
      </c>
      <c r="G144" s="144">
        <v>1832</v>
      </c>
      <c r="H144" s="149">
        <v>677535.23899999994</v>
      </c>
      <c r="I144" s="149">
        <v>694908.93700000003</v>
      </c>
      <c r="J144" s="149">
        <v>709512.81599999999</v>
      </c>
      <c r="K144" s="149">
        <v>722324.81599999999</v>
      </c>
      <c r="L144" s="149">
        <v>734139.48199999996</v>
      </c>
      <c r="M144" s="149">
        <v>745568.56200000003</v>
      </c>
      <c r="N144" s="149">
        <v>757032.70499999996</v>
      </c>
      <c r="O144" s="149">
        <v>768769.44700000004</v>
      </c>
      <c r="P144" s="149">
        <v>780855.66399999999</v>
      </c>
      <c r="Q144" s="149">
        <v>793245.06400000001</v>
      </c>
      <c r="R144" s="149">
        <v>805880.88</v>
      </c>
      <c r="S144" s="149">
        <v>818816.01699999999</v>
      </c>
      <c r="T144" s="149">
        <v>832318.17799999996</v>
      </c>
      <c r="U144" s="149">
        <v>846914.91200000001</v>
      </c>
      <c r="V144" s="149">
        <v>863265.97600000002</v>
      </c>
      <c r="W144" s="149">
        <v>881787.777</v>
      </c>
      <c r="X144" s="149">
        <v>902669.50399999996</v>
      </c>
      <c r="Y144" s="149">
        <v>925627.64300000004</v>
      </c>
      <c r="Z144" s="149">
        <v>950000.69700000004</v>
      </c>
      <c r="AA144" s="149">
        <v>974850.13</v>
      </c>
      <c r="AB144" s="149">
        <v>999435.11100000003</v>
      </c>
      <c r="AC144" s="149">
        <v>1023594.597</v>
      </c>
      <c r="AD144" s="149">
        <v>1047342.064</v>
      </c>
      <c r="AE144" s="149">
        <v>1070328.5989999999</v>
      </c>
      <c r="AF144" s="149">
        <v>1092192.155</v>
      </c>
      <c r="AG144" s="149">
        <v>1112702.814</v>
      </c>
      <c r="AH144" s="149">
        <v>1131702.395</v>
      </c>
      <c r="AI144" s="149">
        <v>1149295.7620000001</v>
      </c>
      <c r="AJ144" s="149">
        <v>1165870.43</v>
      </c>
      <c r="AK144" s="149">
        <v>1181993.085</v>
      </c>
      <c r="AL144" s="149">
        <v>1198125.8289999999</v>
      </c>
      <c r="AM144" s="149">
        <v>1214228.8330000001</v>
      </c>
      <c r="AN144" s="149">
        <v>1230302.463</v>
      </c>
      <c r="AO144" s="149">
        <v>1246883.1270000001</v>
      </c>
      <c r="AP144" s="149">
        <v>1264634.915</v>
      </c>
      <c r="AQ144" s="149">
        <v>1283950.2819999999</v>
      </c>
      <c r="AR144" s="149">
        <v>1305150.6580000001</v>
      </c>
      <c r="AS144" s="149">
        <v>1327899.7320000001</v>
      </c>
      <c r="AT144" s="149">
        <v>1351113.9580000001</v>
      </c>
      <c r="AU144" s="149">
        <v>1373287.355</v>
      </c>
      <c r="AV144" s="149">
        <v>1393334.81</v>
      </c>
      <c r="AW144" s="149">
        <v>1410859.993</v>
      </c>
      <c r="AX144" s="149">
        <v>1426166.8689999999</v>
      </c>
      <c r="AY144" s="149">
        <v>1439731.7620000001</v>
      </c>
      <c r="AZ144" s="149">
        <v>1452336.5249999999</v>
      </c>
      <c r="BA144" s="149">
        <v>1464564.639</v>
      </c>
      <c r="BB144" s="149">
        <v>1476529.253</v>
      </c>
      <c r="BC144" s="149">
        <v>1488065.399</v>
      </c>
      <c r="BD144" s="149">
        <v>1499161.0330000001</v>
      </c>
      <c r="BE144" s="149">
        <v>1509745.03</v>
      </c>
      <c r="BF144" s="149">
        <v>1519781.2949999999</v>
      </c>
      <c r="BG144" s="149">
        <v>1529313.791</v>
      </c>
      <c r="BH144" s="149">
        <v>1538440.477</v>
      </c>
      <c r="BI144" s="149">
        <v>1547238.6189999999</v>
      </c>
      <c r="BJ144" s="149">
        <v>1555797.7819999999</v>
      </c>
      <c r="BK144" s="149">
        <v>1564192.321</v>
      </c>
      <c r="BL144" s="149">
        <v>1572445.2860000001</v>
      </c>
      <c r="BM144" s="149">
        <v>1580576.6459999999</v>
      </c>
      <c r="BN144" s="149">
        <v>1588648.7590000001</v>
      </c>
      <c r="BO144" s="149">
        <v>1596729.7749999999</v>
      </c>
      <c r="BP144" s="149">
        <v>1604859.4280000001</v>
      </c>
      <c r="BQ144" s="149">
        <v>1613052.692</v>
      </c>
      <c r="BR144" s="149">
        <v>1621273.736</v>
      </c>
      <c r="BS144" s="149">
        <v>1629442.257</v>
      </c>
      <c r="BT144" s="149">
        <v>1637445.2579999999</v>
      </c>
      <c r="BU144" s="149">
        <v>1645183.9169999999</v>
      </c>
      <c r="BV144" s="149">
        <v>1652634.655</v>
      </c>
      <c r="BW144" s="149">
        <v>1659767.973</v>
      </c>
      <c r="BX144" s="149">
        <v>1666471.32</v>
      </c>
      <c r="BY144" s="149">
        <v>1672611.12</v>
      </c>
      <c r="BZ144" s="149">
        <v>1678089.6270000001</v>
      </c>
    </row>
    <row r="145" spans="1:78" ht="11.65">
      <c r="A145" s="121">
        <v>128</v>
      </c>
      <c r="B145" s="122" t="s">
        <v>669</v>
      </c>
      <c r="C145" s="135" t="s">
        <v>381</v>
      </c>
      <c r="D145" s="141">
        <v>9</v>
      </c>
      <c r="E145" s="141">
        <v>156</v>
      </c>
      <c r="F145" s="122" t="s">
        <v>711</v>
      </c>
      <c r="G145" s="141">
        <v>906</v>
      </c>
      <c r="H145" s="146">
        <v>554419.26899999997</v>
      </c>
      <c r="I145" s="146">
        <v>569909.10800000001</v>
      </c>
      <c r="J145" s="146">
        <v>582576.49699999997</v>
      </c>
      <c r="K145" s="146">
        <v>593365.88199999998</v>
      </c>
      <c r="L145" s="146">
        <v>603052.31599999999</v>
      </c>
      <c r="M145" s="146">
        <v>612241.55200000003</v>
      </c>
      <c r="N145" s="146">
        <v>621363.23300000001</v>
      </c>
      <c r="O145" s="146">
        <v>630677.64800000004</v>
      </c>
      <c r="P145" s="146">
        <v>640295.777</v>
      </c>
      <c r="Q145" s="146">
        <v>650212.73100000003</v>
      </c>
      <c r="R145" s="146">
        <v>660408.054</v>
      </c>
      <c r="S145" s="146">
        <v>670952.701</v>
      </c>
      <c r="T145" s="146">
        <v>682102.65399999998</v>
      </c>
      <c r="U145" s="146">
        <v>694339.08400000003</v>
      </c>
      <c r="V145" s="146">
        <v>708254.60199999996</v>
      </c>
      <c r="W145" s="146">
        <v>724218.97</v>
      </c>
      <c r="X145" s="146">
        <v>742414.88699999999</v>
      </c>
      <c r="Y145" s="146">
        <v>762581.17599999998</v>
      </c>
      <c r="Z145" s="146">
        <v>784074.71499999997</v>
      </c>
      <c r="AA145" s="146">
        <v>805985.94099999999</v>
      </c>
      <c r="AB145" s="146">
        <v>827601.38500000001</v>
      </c>
      <c r="AC145" s="146">
        <v>848759.70900000003</v>
      </c>
      <c r="AD145" s="146">
        <v>869485.96200000006</v>
      </c>
      <c r="AE145" s="146">
        <v>889485.36800000002</v>
      </c>
      <c r="AF145" s="146">
        <v>908464.20600000001</v>
      </c>
      <c r="AG145" s="146">
        <v>926240.88899999997</v>
      </c>
      <c r="AH145" s="146">
        <v>942685.41200000001</v>
      </c>
      <c r="AI145" s="146">
        <v>957891.27099999995</v>
      </c>
      <c r="AJ145" s="146">
        <v>972205.44099999999</v>
      </c>
      <c r="AK145" s="146">
        <v>986132.21400000004</v>
      </c>
      <c r="AL145" s="146">
        <v>1000089.228</v>
      </c>
      <c r="AM145" s="146">
        <v>1014022.211</v>
      </c>
      <c r="AN145" s="146">
        <v>1027948.9889999999</v>
      </c>
      <c r="AO145" s="146">
        <v>1042431.401</v>
      </c>
      <c r="AP145" s="146">
        <v>1058171.973</v>
      </c>
      <c r="AQ145" s="146">
        <v>1075589.3629999999</v>
      </c>
      <c r="AR145" s="146">
        <v>1095014.1059999999</v>
      </c>
      <c r="AS145" s="146">
        <v>1116095.4750000001</v>
      </c>
      <c r="AT145" s="146">
        <v>1137724.2339999999</v>
      </c>
      <c r="AU145" s="146">
        <v>1158357.3929999999</v>
      </c>
      <c r="AV145" s="146">
        <v>1176883.6810000001</v>
      </c>
      <c r="AW145" s="146">
        <v>1192897.277</v>
      </c>
      <c r="AX145" s="146">
        <v>1206711.243</v>
      </c>
      <c r="AY145" s="146">
        <v>1218817.0589999999</v>
      </c>
      <c r="AZ145" s="146">
        <v>1230020.0260000001</v>
      </c>
      <c r="BA145" s="146">
        <v>1240920.5390000001</v>
      </c>
      <c r="BB145" s="146">
        <v>1251636.1780000001</v>
      </c>
      <c r="BC145" s="146">
        <v>1261996.017</v>
      </c>
      <c r="BD145" s="146">
        <v>1271982.3489999999</v>
      </c>
      <c r="BE145" s="146">
        <v>1281514.8330000001</v>
      </c>
      <c r="BF145" s="146">
        <v>1290550.767</v>
      </c>
      <c r="BG145" s="146">
        <v>1299129.747</v>
      </c>
      <c r="BH145" s="146">
        <v>1307352.2560000001</v>
      </c>
      <c r="BI145" s="146">
        <v>1315303.5220000001</v>
      </c>
      <c r="BJ145" s="146">
        <v>1323084.639</v>
      </c>
      <c r="BK145" s="146">
        <v>1330776.3799999999</v>
      </c>
      <c r="BL145" s="146">
        <v>1338408.6440000001</v>
      </c>
      <c r="BM145" s="146">
        <v>1345993.8910000001</v>
      </c>
      <c r="BN145" s="146">
        <v>1353569.48</v>
      </c>
      <c r="BO145" s="146">
        <v>1361169.41</v>
      </c>
      <c r="BP145" s="146">
        <v>1368810.6040000001</v>
      </c>
      <c r="BQ145" s="146">
        <v>1376497.6329999999</v>
      </c>
      <c r="BR145" s="146">
        <v>1384206.4080000001</v>
      </c>
      <c r="BS145" s="146">
        <v>1391883.335</v>
      </c>
      <c r="BT145" s="146">
        <v>1399453.966</v>
      </c>
      <c r="BU145" s="146">
        <v>1406847.868</v>
      </c>
      <c r="BV145" s="146">
        <v>1414049.3529999999</v>
      </c>
      <c r="BW145" s="146">
        <v>1421021.794</v>
      </c>
      <c r="BX145" s="146">
        <v>1427647.7890000001</v>
      </c>
      <c r="BY145" s="146">
        <v>1433783.692</v>
      </c>
      <c r="BZ145" s="146">
        <v>1439323.774</v>
      </c>
    </row>
    <row r="146" spans="1:78" ht="11.65">
      <c r="A146" s="121">
        <v>129</v>
      </c>
      <c r="B146" s="122" t="s">
        <v>669</v>
      </c>
      <c r="C146" s="135" t="s">
        <v>409</v>
      </c>
      <c r="D146" s="141">
        <v>10</v>
      </c>
      <c r="E146" s="141">
        <v>344</v>
      </c>
      <c r="F146" s="122" t="s">
        <v>711</v>
      </c>
      <c r="G146" s="141">
        <v>906</v>
      </c>
      <c r="H146" s="146">
        <v>1974.002</v>
      </c>
      <c r="I146" s="146">
        <v>2057.7420000000002</v>
      </c>
      <c r="J146" s="146">
        <v>2150.0949999999998</v>
      </c>
      <c r="K146" s="146">
        <v>2250.7130000000002</v>
      </c>
      <c r="L146" s="146">
        <v>2358.71</v>
      </c>
      <c r="M146" s="146">
        <v>2472.665</v>
      </c>
      <c r="N146" s="146">
        <v>2590.5569999999998</v>
      </c>
      <c r="O146" s="146">
        <v>2709.8449999999998</v>
      </c>
      <c r="P146" s="146">
        <v>2827.56</v>
      </c>
      <c r="Q146" s="146">
        <v>2940.529</v>
      </c>
      <c r="R146" s="146">
        <v>3046.0479999999998</v>
      </c>
      <c r="S146" s="146">
        <v>3142.5720000000001</v>
      </c>
      <c r="T146" s="146">
        <v>3230.3</v>
      </c>
      <c r="U146" s="146">
        <v>3311.46</v>
      </c>
      <c r="V146" s="146">
        <v>3389.5619999999999</v>
      </c>
      <c r="W146" s="146">
        <v>3467.22</v>
      </c>
      <c r="X146" s="146">
        <v>3545.8539999999998</v>
      </c>
      <c r="Y146" s="146">
        <v>3624.973</v>
      </c>
      <c r="Z146" s="146">
        <v>3703.1790000000001</v>
      </c>
      <c r="AA146" s="146">
        <v>3778.181</v>
      </c>
      <c r="AB146" s="146">
        <v>3848.922</v>
      </c>
      <c r="AC146" s="146">
        <v>3913.5970000000002</v>
      </c>
      <c r="AD146" s="146">
        <v>3974.1930000000002</v>
      </c>
      <c r="AE146" s="146">
        <v>4037.7910000000002</v>
      </c>
      <c r="AF146" s="146">
        <v>4113.9880000000003</v>
      </c>
      <c r="AG146" s="146">
        <v>4208.9629999999997</v>
      </c>
      <c r="AH146" s="146">
        <v>4326.3329999999996</v>
      </c>
      <c r="AI146" s="146">
        <v>4462.3990000000003</v>
      </c>
      <c r="AJ146" s="146">
        <v>4607.0290000000005</v>
      </c>
      <c r="AK146" s="146">
        <v>4745.8770000000004</v>
      </c>
      <c r="AL146" s="146">
        <v>4868.7439999999997</v>
      </c>
      <c r="AM146" s="146">
        <v>4971.6930000000002</v>
      </c>
      <c r="AN146" s="146">
        <v>5058.049</v>
      </c>
      <c r="AO146" s="146">
        <v>5133.7049999999999</v>
      </c>
      <c r="AP146" s="146">
        <v>5207.835</v>
      </c>
      <c r="AQ146" s="146">
        <v>5287.0230000000001</v>
      </c>
      <c r="AR146" s="146">
        <v>5373.4449999999997</v>
      </c>
      <c r="AS146" s="146">
        <v>5464.7049999999999</v>
      </c>
      <c r="AT146" s="146">
        <v>5557.38</v>
      </c>
      <c r="AU146" s="146">
        <v>5646.2759999999998</v>
      </c>
      <c r="AV146" s="146">
        <v>5727.942</v>
      </c>
      <c r="AW146" s="146">
        <v>5800.04</v>
      </c>
      <c r="AX146" s="146">
        <v>5864.7449999999999</v>
      </c>
      <c r="AY146" s="146">
        <v>5928.3360000000002</v>
      </c>
      <c r="AZ146" s="146">
        <v>5999.6189999999997</v>
      </c>
      <c r="BA146" s="146">
        <v>6084.2340000000004</v>
      </c>
      <c r="BB146" s="146">
        <v>6185.5839999999998</v>
      </c>
      <c r="BC146" s="146">
        <v>6299.9120000000003</v>
      </c>
      <c r="BD146" s="146">
        <v>6416.9960000000001</v>
      </c>
      <c r="BE146" s="146">
        <v>6522.4610000000002</v>
      </c>
      <c r="BF146" s="146">
        <v>6606.3280000000004</v>
      </c>
      <c r="BG146" s="146">
        <v>6664.7749999999996</v>
      </c>
      <c r="BH146" s="146">
        <v>6701.7709999999997</v>
      </c>
      <c r="BI146" s="146">
        <v>6724.6869999999999</v>
      </c>
      <c r="BJ146" s="146">
        <v>6744.5630000000001</v>
      </c>
      <c r="BK146" s="146">
        <v>6769.5789999999997</v>
      </c>
      <c r="BL146" s="146">
        <v>6802.0829999999996</v>
      </c>
      <c r="BM146" s="146">
        <v>6840.0169999999998</v>
      </c>
      <c r="BN146" s="146">
        <v>6881.8609999999999</v>
      </c>
      <c r="BO146" s="146">
        <v>6924.6419999999998</v>
      </c>
      <c r="BP146" s="146">
        <v>6966.3239999999996</v>
      </c>
      <c r="BQ146" s="146">
        <v>7006.598</v>
      </c>
      <c r="BR146" s="146">
        <v>7046.8469999999998</v>
      </c>
      <c r="BS146" s="146">
        <v>7088.78</v>
      </c>
      <c r="BT146" s="146">
        <v>7134.6679999999997</v>
      </c>
      <c r="BU146" s="146">
        <v>7185.9920000000002</v>
      </c>
      <c r="BV146" s="146">
        <v>7243.5410000000002</v>
      </c>
      <c r="BW146" s="146">
        <v>7306.3149999999996</v>
      </c>
      <c r="BX146" s="146">
        <v>7371.7280000000001</v>
      </c>
      <c r="BY146" s="146">
        <v>7436.1570000000002</v>
      </c>
      <c r="BZ146" s="146">
        <v>7496.9880000000003</v>
      </c>
    </row>
    <row r="147" spans="1:78" ht="11.65">
      <c r="A147" s="121">
        <v>130</v>
      </c>
      <c r="B147" s="122" t="s">
        <v>669</v>
      </c>
      <c r="C147" s="135" t="s">
        <v>734</v>
      </c>
      <c r="D147" s="141">
        <v>11</v>
      </c>
      <c r="E147" s="141">
        <v>446</v>
      </c>
      <c r="F147" s="122" t="s">
        <v>711</v>
      </c>
      <c r="G147" s="141">
        <v>906</v>
      </c>
      <c r="H147" s="146">
        <v>196.47300000000001</v>
      </c>
      <c r="I147" s="146">
        <v>200.49</v>
      </c>
      <c r="J147" s="146">
        <v>201.268</v>
      </c>
      <c r="K147" s="146">
        <v>199.292</v>
      </c>
      <c r="L147" s="146">
        <v>195.13300000000001</v>
      </c>
      <c r="M147" s="146">
        <v>189.458</v>
      </c>
      <c r="N147" s="146">
        <v>183.03399999999999</v>
      </c>
      <c r="O147" s="146">
        <v>176.75200000000001</v>
      </c>
      <c r="P147" s="146">
        <v>171.52500000000001</v>
      </c>
      <c r="Q147" s="146">
        <v>168.28299999999999</v>
      </c>
      <c r="R147" s="146">
        <v>167.79499999999999</v>
      </c>
      <c r="S147" s="146">
        <v>170.46600000000001</v>
      </c>
      <c r="T147" s="146">
        <v>176.18799999999999</v>
      </c>
      <c r="U147" s="146">
        <v>184.245</v>
      </c>
      <c r="V147" s="146">
        <v>193.55600000000001</v>
      </c>
      <c r="W147" s="146">
        <v>203.22399999999999</v>
      </c>
      <c r="X147" s="146">
        <v>213.18899999999999</v>
      </c>
      <c r="Y147" s="146">
        <v>223.416</v>
      </c>
      <c r="Z147" s="146">
        <v>233.00200000000001</v>
      </c>
      <c r="AA147" s="146">
        <v>240.83699999999999</v>
      </c>
      <c r="AB147" s="146">
        <v>246.19300000000001</v>
      </c>
      <c r="AC147" s="146">
        <v>248.745</v>
      </c>
      <c r="AD147" s="146">
        <v>248.77</v>
      </c>
      <c r="AE147" s="146">
        <v>246.94499999999999</v>
      </c>
      <c r="AF147" s="146">
        <v>244.28899999999999</v>
      </c>
      <c r="AG147" s="146">
        <v>241.631</v>
      </c>
      <c r="AH147" s="146">
        <v>239.07400000000001</v>
      </c>
      <c r="AI147" s="146">
        <v>236.66900000000001</v>
      </c>
      <c r="AJ147" s="146">
        <v>235.17500000000001</v>
      </c>
      <c r="AK147" s="146">
        <v>235.44</v>
      </c>
      <c r="AL147" s="146">
        <v>238.08500000000001</v>
      </c>
      <c r="AM147" s="146">
        <v>243.37299999999999</v>
      </c>
      <c r="AN147" s="146">
        <v>251.154</v>
      </c>
      <c r="AO147" s="146">
        <v>260.92099999999999</v>
      </c>
      <c r="AP147" s="146">
        <v>271.91399999999999</v>
      </c>
      <c r="AQ147" s="146">
        <v>283.49</v>
      </c>
      <c r="AR147" s="146">
        <v>295.59699999999998</v>
      </c>
      <c r="AS147" s="146">
        <v>308.18099999999998</v>
      </c>
      <c r="AT147" s="146">
        <v>320.774</v>
      </c>
      <c r="AU147" s="146">
        <v>332.78300000000002</v>
      </c>
      <c r="AV147" s="146">
        <v>343.81599999999997</v>
      </c>
      <c r="AW147" s="146">
        <v>353.62299999999999</v>
      </c>
      <c r="AX147" s="146">
        <v>362.30799999999999</v>
      </c>
      <c r="AY147" s="146">
        <v>370.19499999999999</v>
      </c>
      <c r="AZ147" s="146">
        <v>377.80500000000001</v>
      </c>
      <c r="BA147" s="146">
        <v>385.517</v>
      </c>
      <c r="BB147" s="146">
        <v>393.37599999999998</v>
      </c>
      <c r="BC147" s="146">
        <v>401.35300000000001</v>
      </c>
      <c r="BD147" s="146">
        <v>409.62</v>
      </c>
      <c r="BE147" s="146">
        <v>418.38799999999998</v>
      </c>
      <c r="BF147" s="146">
        <v>427.77199999999999</v>
      </c>
      <c r="BG147" s="146">
        <v>437.928</v>
      </c>
      <c r="BH147" s="146">
        <v>448.81299999999999</v>
      </c>
      <c r="BI147" s="146">
        <v>460.15699999999998</v>
      </c>
      <c r="BJ147" s="146">
        <v>471.6</v>
      </c>
      <c r="BK147" s="146">
        <v>482.863</v>
      </c>
      <c r="BL147" s="146">
        <v>493.80399999999997</v>
      </c>
      <c r="BM147" s="146">
        <v>504.50400000000002</v>
      </c>
      <c r="BN147" s="146">
        <v>515.23199999999997</v>
      </c>
      <c r="BO147" s="146">
        <v>526.40099999999995</v>
      </c>
      <c r="BP147" s="146">
        <v>538.21500000000003</v>
      </c>
      <c r="BQ147" s="146">
        <v>550.83299999999997</v>
      </c>
      <c r="BR147" s="146">
        <v>564.03700000000003</v>
      </c>
      <c r="BS147" s="146">
        <v>577.36800000000005</v>
      </c>
      <c r="BT147" s="146">
        <v>590.21</v>
      </c>
      <c r="BU147" s="146">
        <v>602.09299999999996</v>
      </c>
      <c r="BV147" s="146">
        <v>612.82399999999996</v>
      </c>
      <c r="BW147" s="146">
        <v>622.57799999999997</v>
      </c>
      <c r="BX147" s="146">
        <v>631.63300000000004</v>
      </c>
      <c r="BY147" s="146">
        <v>640.44600000000003</v>
      </c>
      <c r="BZ147" s="146">
        <v>649.34199999999998</v>
      </c>
    </row>
    <row r="148" spans="1:78" ht="11.65">
      <c r="A148" s="121">
        <v>131</v>
      </c>
      <c r="B148" s="122" t="s">
        <v>669</v>
      </c>
      <c r="C148" s="135" t="s">
        <v>735</v>
      </c>
      <c r="D148" s="141">
        <v>12</v>
      </c>
      <c r="E148" s="141">
        <v>158</v>
      </c>
      <c r="F148" s="122" t="s">
        <v>711</v>
      </c>
      <c r="G148" s="141">
        <v>906</v>
      </c>
      <c r="H148" s="146">
        <v>7602.3549999999996</v>
      </c>
      <c r="I148" s="146">
        <v>7930.652</v>
      </c>
      <c r="J148" s="146">
        <v>8250.8009999999995</v>
      </c>
      <c r="K148" s="146">
        <v>8565.4380000000001</v>
      </c>
      <c r="L148" s="146">
        <v>8877.4240000000009</v>
      </c>
      <c r="M148" s="146">
        <v>9189.9719999999998</v>
      </c>
      <c r="N148" s="146">
        <v>9506.2639999999992</v>
      </c>
      <c r="O148" s="146">
        <v>9829.7139999999999</v>
      </c>
      <c r="P148" s="146">
        <v>10163.800999999999</v>
      </c>
      <c r="Q148" s="146">
        <v>10511.794</v>
      </c>
      <c r="R148" s="146">
        <v>10876.147000000001</v>
      </c>
      <c r="S148" s="146">
        <v>11257.766</v>
      </c>
      <c r="T148" s="146">
        <v>11655.382</v>
      </c>
      <c r="U148" s="146">
        <v>12065.306</v>
      </c>
      <c r="V148" s="146">
        <v>12482.182000000001</v>
      </c>
      <c r="W148" s="146">
        <v>12901.154</v>
      </c>
      <c r="X148" s="146">
        <v>13322.036</v>
      </c>
      <c r="Y148" s="146">
        <v>13743.215</v>
      </c>
      <c r="Z148" s="146">
        <v>14156.751</v>
      </c>
      <c r="AA148" s="146">
        <v>14552.755999999999</v>
      </c>
      <c r="AB148" s="146">
        <v>14924.462</v>
      </c>
      <c r="AC148" s="146">
        <v>15268.159</v>
      </c>
      <c r="AD148" s="146">
        <v>15586.148999999999</v>
      </c>
      <c r="AE148" s="146">
        <v>15885.232</v>
      </c>
      <c r="AF148" s="146">
        <v>16175.596</v>
      </c>
      <c r="AG148" s="146">
        <v>16464.929</v>
      </c>
      <c r="AH148" s="146">
        <v>16754.741000000002</v>
      </c>
      <c r="AI148" s="146">
        <v>17043.397000000001</v>
      </c>
      <c r="AJ148" s="146">
        <v>17331.481</v>
      </c>
      <c r="AK148" s="146">
        <v>17618.937000000002</v>
      </c>
      <c r="AL148" s="146">
        <v>17905.458999999999</v>
      </c>
      <c r="AM148" s="146">
        <v>18191.726999999999</v>
      </c>
      <c r="AN148" s="146">
        <v>18477.501</v>
      </c>
      <c r="AO148" s="146">
        <v>18760.237000000001</v>
      </c>
      <c r="AP148" s="146">
        <v>19036.463</v>
      </c>
      <c r="AQ148" s="146">
        <v>19303.401999999998</v>
      </c>
      <c r="AR148" s="146">
        <v>19560.164000000001</v>
      </c>
      <c r="AS148" s="146">
        <v>19806.741999999998</v>
      </c>
      <c r="AT148" s="146">
        <v>20042.355</v>
      </c>
      <c r="AU148" s="146">
        <v>20266.423999999999</v>
      </c>
      <c r="AV148" s="146">
        <v>20478.516</v>
      </c>
      <c r="AW148" s="146">
        <v>20679.072</v>
      </c>
      <c r="AX148" s="146">
        <v>20868.148000000001</v>
      </c>
      <c r="AY148" s="146">
        <v>21044.7</v>
      </c>
      <c r="AZ148" s="146">
        <v>21207.423999999999</v>
      </c>
      <c r="BA148" s="146">
        <v>21356.025000000001</v>
      </c>
      <c r="BB148" s="146">
        <v>21488.993999999999</v>
      </c>
      <c r="BC148" s="146">
        <v>21608.309000000001</v>
      </c>
      <c r="BD148" s="146">
        <v>21721.512999999999</v>
      </c>
      <c r="BE148" s="146">
        <v>21838.634999999998</v>
      </c>
      <c r="BF148" s="146">
        <v>21966.527999999998</v>
      </c>
      <c r="BG148" s="146">
        <v>22108.715</v>
      </c>
      <c r="BH148" s="146">
        <v>22262.296999999999</v>
      </c>
      <c r="BI148" s="146">
        <v>22419.785</v>
      </c>
      <c r="BJ148" s="146">
        <v>22570.228999999999</v>
      </c>
      <c r="BK148" s="146">
        <v>22705.719000000001</v>
      </c>
      <c r="BL148" s="146">
        <v>22823.846000000001</v>
      </c>
      <c r="BM148" s="146">
        <v>22927.222000000002</v>
      </c>
      <c r="BN148" s="146">
        <v>23019.042000000001</v>
      </c>
      <c r="BO148" s="146">
        <v>23104.542000000001</v>
      </c>
      <c r="BP148" s="146">
        <v>23187.556</v>
      </c>
      <c r="BQ148" s="146">
        <v>23268.76</v>
      </c>
      <c r="BR148" s="146">
        <v>23346.898000000001</v>
      </c>
      <c r="BS148" s="146">
        <v>23421.581999999999</v>
      </c>
      <c r="BT148" s="146">
        <v>23491.975999999999</v>
      </c>
      <c r="BU148" s="146">
        <v>23557.473000000002</v>
      </c>
      <c r="BV148" s="146">
        <v>23618.201000000001</v>
      </c>
      <c r="BW148" s="146">
        <v>23674.545999999998</v>
      </c>
      <c r="BX148" s="146">
        <v>23726.46</v>
      </c>
      <c r="BY148" s="146">
        <v>23773.881000000001</v>
      </c>
      <c r="BZ148" s="146">
        <v>23816.775000000001</v>
      </c>
    </row>
    <row r="149" spans="1:78" ht="11.65">
      <c r="A149" s="121">
        <v>132</v>
      </c>
      <c r="B149" s="122" t="s">
        <v>669</v>
      </c>
      <c r="C149" s="135" t="s">
        <v>736</v>
      </c>
      <c r="D149" s="141"/>
      <c r="E149" s="141">
        <v>408</v>
      </c>
      <c r="F149" s="122" t="s">
        <v>711</v>
      </c>
      <c r="G149" s="141">
        <v>906</v>
      </c>
      <c r="H149" s="146">
        <v>10549.47</v>
      </c>
      <c r="I149" s="146">
        <v>10248.503000000001</v>
      </c>
      <c r="J149" s="146">
        <v>10049.02</v>
      </c>
      <c r="K149" s="146">
        <v>9957.2440000000006</v>
      </c>
      <c r="L149" s="146">
        <v>9972.4339999999993</v>
      </c>
      <c r="M149" s="146">
        <v>10086.996999999999</v>
      </c>
      <c r="N149" s="146">
        <v>10285.934999999999</v>
      </c>
      <c r="O149" s="146">
        <v>10547.385</v>
      </c>
      <c r="P149" s="146">
        <v>10843.977000000001</v>
      </c>
      <c r="Q149" s="146">
        <v>11145.152</v>
      </c>
      <c r="R149" s="146">
        <v>11424.189</v>
      </c>
      <c r="S149" s="146">
        <v>11665.592000000001</v>
      </c>
      <c r="T149" s="146">
        <v>11871.726000000001</v>
      </c>
      <c r="U149" s="146">
        <v>12065.468000000001</v>
      </c>
      <c r="V149" s="146">
        <v>12282.416999999999</v>
      </c>
      <c r="W149" s="146">
        <v>12547.523999999999</v>
      </c>
      <c r="X149" s="146">
        <v>12864.947</v>
      </c>
      <c r="Y149" s="146">
        <v>13222.703</v>
      </c>
      <c r="Z149" s="146">
        <v>13609.976000000001</v>
      </c>
      <c r="AA149" s="146">
        <v>14010.339</v>
      </c>
      <c r="AB149" s="146">
        <v>14410.391</v>
      </c>
      <c r="AC149" s="146">
        <v>14809.518</v>
      </c>
      <c r="AD149" s="146">
        <v>15207.764999999999</v>
      </c>
      <c r="AE149" s="146">
        <v>15593.352999999999</v>
      </c>
      <c r="AF149" s="146">
        <v>15952.076999999999</v>
      </c>
      <c r="AG149" s="146">
        <v>16274.736999999999</v>
      </c>
      <c r="AH149" s="146">
        <v>16554.743999999999</v>
      </c>
      <c r="AI149" s="146">
        <v>16796.567999999999</v>
      </c>
      <c r="AJ149" s="146">
        <v>17015.984</v>
      </c>
      <c r="AK149" s="146">
        <v>17235.668000000001</v>
      </c>
      <c r="AL149" s="146">
        <v>17472.144</v>
      </c>
      <c r="AM149" s="146">
        <v>17731.228999999999</v>
      </c>
      <c r="AN149" s="146">
        <v>18008.567999999999</v>
      </c>
      <c r="AO149" s="146">
        <v>18298.212</v>
      </c>
      <c r="AP149" s="146">
        <v>18590.142</v>
      </c>
      <c r="AQ149" s="146">
        <v>18877.225999999999</v>
      </c>
      <c r="AR149" s="146">
        <v>19156.791000000001</v>
      </c>
      <c r="AS149" s="146">
        <v>19431.991999999998</v>
      </c>
      <c r="AT149" s="146">
        <v>19708.315999999999</v>
      </c>
      <c r="AU149" s="146">
        <v>19993.757000000001</v>
      </c>
      <c r="AV149" s="146">
        <v>20293.057000000001</v>
      </c>
      <c r="AW149" s="146">
        <v>20609.151000000002</v>
      </c>
      <c r="AX149" s="146">
        <v>20937.406999999999</v>
      </c>
      <c r="AY149" s="146">
        <v>21265.831999999999</v>
      </c>
      <c r="AZ149" s="146">
        <v>21577.978999999999</v>
      </c>
      <c r="BA149" s="146">
        <v>21862.3</v>
      </c>
      <c r="BB149" s="146">
        <v>22113.428</v>
      </c>
      <c r="BC149" s="146">
        <v>22335.262999999999</v>
      </c>
      <c r="BD149" s="146">
        <v>22536.754000000001</v>
      </c>
      <c r="BE149" s="146">
        <v>22731.47</v>
      </c>
      <c r="BF149" s="146">
        <v>22929.078000000001</v>
      </c>
      <c r="BG149" s="146">
        <v>23132.982</v>
      </c>
      <c r="BH149" s="146">
        <v>23339.453000000001</v>
      </c>
      <c r="BI149" s="146">
        <v>23542.434000000001</v>
      </c>
      <c r="BJ149" s="146">
        <v>23732.74</v>
      </c>
      <c r="BK149" s="146">
        <v>23904.167000000001</v>
      </c>
      <c r="BL149" s="146">
        <v>24054.866000000002</v>
      </c>
      <c r="BM149" s="146">
        <v>24188.33</v>
      </c>
      <c r="BN149" s="146">
        <v>24310.143</v>
      </c>
      <c r="BO149" s="146">
        <v>24428.34</v>
      </c>
      <c r="BP149" s="146">
        <v>24548.84</v>
      </c>
      <c r="BQ149" s="146">
        <v>24673.392</v>
      </c>
      <c r="BR149" s="146">
        <v>24800.637999999999</v>
      </c>
      <c r="BS149" s="146">
        <v>24929.5</v>
      </c>
      <c r="BT149" s="146">
        <v>25057.793000000001</v>
      </c>
      <c r="BU149" s="146">
        <v>25183.831999999999</v>
      </c>
      <c r="BV149" s="146">
        <v>25307.665000000001</v>
      </c>
      <c r="BW149" s="146">
        <v>25429.815999999999</v>
      </c>
      <c r="BX149" s="146">
        <v>25549.606</v>
      </c>
      <c r="BY149" s="146">
        <v>25666.157999999999</v>
      </c>
      <c r="BZ149" s="146">
        <v>25778.814999999999</v>
      </c>
    </row>
    <row r="150" spans="1:78" ht="11.65">
      <c r="A150" s="121">
        <v>133</v>
      </c>
      <c r="B150" s="122" t="s">
        <v>669</v>
      </c>
      <c r="C150" s="135" t="s">
        <v>143</v>
      </c>
      <c r="D150" s="141"/>
      <c r="E150" s="141">
        <v>392</v>
      </c>
      <c r="F150" s="122" t="s">
        <v>711</v>
      </c>
      <c r="G150" s="141">
        <v>906</v>
      </c>
      <c r="H150" s="146">
        <v>82802.084000000003</v>
      </c>
      <c r="I150" s="146">
        <v>84316.264999999999</v>
      </c>
      <c r="J150" s="146">
        <v>85659.437999999995</v>
      </c>
      <c r="K150" s="146">
        <v>86869.979000000007</v>
      </c>
      <c r="L150" s="146">
        <v>87980.573999999993</v>
      </c>
      <c r="M150" s="146">
        <v>89018.255000000005</v>
      </c>
      <c r="N150" s="146">
        <v>90004.18</v>
      </c>
      <c r="O150" s="146">
        <v>90953.812000000005</v>
      </c>
      <c r="P150" s="146">
        <v>91877.637000000002</v>
      </c>
      <c r="Q150" s="146">
        <v>92782.241999999998</v>
      </c>
      <c r="R150" s="146">
        <v>93673.611999999994</v>
      </c>
      <c r="S150" s="146">
        <v>94560.714000000007</v>
      </c>
      <c r="T150" s="146">
        <v>95458.517000000007</v>
      </c>
      <c r="U150" s="146">
        <v>96389.422000000006</v>
      </c>
      <c r="V150" s="146">
        <v>97379.402000000002</v>
      </c>
      <c r="W150" s="146">
        <v>98447.006999999998</v>
      </c>
      <c r="X150" s="146">
        <v>99596.074999999997</v>
      </c>
      <c r="Y150" s="146">
        <v>100822.283</v>
      </c>
      <c r="Z150" s="146">
        <v>102124.00199999999</v>
      </c>
      <c r="AA150" s="146">
        <v>103496.03200000001</v>
      </c>
      <c r="AB150" s="146">
        <v>104929.26</v>
      </c>
      <c r="AC150" s="146">
        <v>106427.102</v>
      </c>
      <c r="AD150" s="146">
        <v>107976.03</v>
      </c>
      <c r="AE150" s="146">
        <v>109528.514</v>
      </c>
      <c r="AF150" s="146">
        <v>111022.692</v>
      </c>
      <c r="AG150" s="146">
        <v>112413.36199999999</v>
      </c>
      <c r="AH150" s="146">
        <v>113679.19</v>
      </c>
      <c r="AI150" s="146">
        <v>114827.826</v>
      </c>
      <c r="AJ150" s="146">
        <v>115879.22199999999</v>
      </c>
      <c r="AK150" s="146">
        <v>116867.356</v>
      </c>
      <c r="AL150" s="146">
        <v>117816.942</v>
      </c>
      <c r="AM150" s="146">
        <v>118732.838</v>
      </c>
      <c r="AN150" s="146">
        <v>119605.254</v>
      </c>
      <c r="AO150" s="146">
        <v>120427.643</v>
      </c>
      <c r="AP150" s="146">
        <v>121189.269</v>
      </c>
      <c r="AQ150" s="146">
        <v>121883.48299999999</v>
      </c>
      <c r="AR150" s="146">
        <v>122509.11900000001</v>
      </c>
      <c r="AS150" s="146">
        <v>123072.72</v>
      </c>
      <c r="AT150" s="146">
        <v>123584.522</v>
      </c>
      <c r="AU150" s="146">
        <v>124058.51700000001</v>
      </c>
      <c r="AV150" s="146">
        <v>124505.243</v>
      </c>
      <c r="AW150" s="146">
        <v>124929.764</v>
      </c>
      <c r="AX150" s="146">
        <v>125331.3</v>
      </c>
      <c r="AY150" s="146">
        <v>125707.40700000001</v>
      </c>
      <c r="AZ150" s="146">
        <v>126053.12699999999</v>
      </c>
      <c r="BA150" s="146">
        <v>126365.486</v>
      </c>
      <c r="BB150" s="146">
        <v>126644.099</v>
      </c>
      <c r="BC150" s="146">
        <v>126892.745</v>
      </c>
      <c r="BD150" s="146">
        <v>127117.436</v>
      </c>
      <c r="BE150" s="146">
        <v>127326.06299999999</v>
      </c>
      <c r="BF150" s="146">
        <v>127524.16800000001</v>
      </c>
      <c r="BG150" s="146">
        <v>127713.82399999999</v>
      </c>
      <c r="BH150" s="146">
        <v>127893.075</v>
      </c>
      <c r="BI150" s="146">
        <v>128058.368</v>
      </c>
      <c r="BJ150" s="146">
        <v>128204.183</v>
      </c>
      <c r="BK150" s="146">
        <v>128326.11500000001</v>
      </c>
      <c r="BL150" s="146">
        <v>128422.74</v>
      </c>
      <c r="BM150" s="146">
        <v>128494.05</v>
      </c>
      <c r="BN150" s="146">
        <v>128538.644</v>
      </c>
      <c r="BO150" s="146">
        <v>128555.196</v>
      </c>
      <c r="BP150" s="146">
        <v>128542.349</v>
      </c>
      <c r="BQ150" s="146">
        <v>128498.966</v>
      </c>
      <c r="BR150" s="146">
        <v>128423.571</v>
      </c>
      <c r="BS150" s="146">
        <v>128314.189</v>
      </c>
      <c r="BT150" s="146">
        <v>128168.63</v>
      </c>
      <c r="BU150" s="146">
        <v>127985.139</v>
      </c>
      <c r="BV150" s="146">
        <v>127763.26700000001</v>
      </c>
      <c r="BW150" s="146">
        <v>127502.728</v>
      </c>
      <c r="BX150" s="146">
        <v>127202.19</v>
      </c>
      <c r="BY150" s="146">
        <v>126860.299</v>
      </c>
      <c r="BZ150" s="146">
        <v>126476.458</v>
      </c>
    </row>
    <row r="151" spans="1:78" ht="11.65">
      <c r="A151" s="121">
        <v>134</v>
      </c>
      <c r="B151" s="122" t="s">
        <v>669</v>
      </c>
      <c r="C151" s="135" t="s">
        <v>438</v>
      </c>
      <c r="D151" s="141"/>
      <c r="E151" s="141">
        <v>496</v>
      </c>
      <c r="F151" s="122" t="s">
        <v>711</v>
      </c>
      <c r="G151" s="141">
        <v>906</v>
      </c>
      <c r="H151" s="146">
        <v>780.19899999999996</v>
      </c>
      <c r="I151" s="146">
        <v>793.53700000000003</v>
      </c>
      <c r="J151" s="146">
        <v>807.92200000000003</v>
      </c>
      <c r="K151" s="146">
        <v>823.06799999999998</v>
      </c>
      <c r="L151" s="146">
        <v>838.78700000000003</v>
      </c>
      <c r="M151" s="146">
        <v>855.09900000000005</v>
      </c>
      <c r="N151" s="146">
        <v>872.16300000000001</v>
      </c>
      <c r="O151" s="146">
        <v>890.28099999999995</v>
      </c>
      <c r="P151" s="146">
        <v>909.88599999999997</v>
      </c>
      <c r="Q151" s="146">
        <v>931.48699999999997</v>
      </c>
      <c r="R151" s="146">
        <v>955.51400000000001</v>
      </c>
      <c r="S151" s="146">
        <v>982.18100000000004</v>
      </c>
      <c r="T151" s="146">
        <v>1011.327</v>
      </c>
      <c r="U151" s="146">
        <v>1042.3869999999999</v>
      </c>
      <c r="V151" s="146">
        <v>1074.518</v>
      </c>
      <c r="W151" s="146">
        <v>1107.1210000000001</v>
      </c>
      <c r="X151" s="146">
        <v>1139.962</v>
      </c>
      <c r="Y151" s="146">
        <v>1173.1859999999999</v>
      </c>
      <c r="Z151" s="146">
        <v>1207.104</v>
      </c>
      <c r="AA151" s="146">
        <v>1242.213</v>
      </c>
      <c r="AB151" s="146">
        <v>1278.819</v>
      </c>
      <c r="AC151" s="146">
        <v>1317.0419999999999</v>
      </c>
      <c r="AD151" s="146">
        <v>1356.673</v>
      </c>
      <c r="AE151" s="146">
        <v>1397.3050000000001</v>
      </c>
      <c r="AF151" s="146">
        <v>1438.421</v>
      </c>
      <c r="AG151" s="146">
        <v>1479.646</v>
      </c>
      <c r="AH151" s="146">
        <v>1520.8679999999999</v>
      </c>
      <c r="AI151" s="146">
        <v>1562.2070000000001</v>
      </c>
      <c r="AJ151" s="146">
        <v>1603.91</v>
      </c>
      <c r="AK151" s="146">
        <v>1646.29</v>
      </c>
      <c r="AL151" s="146">
        <v>1689.6220000000001</v>
      </c>
      <c r="AM151" s="146">
        <v>1733.4749999999999</v>
      </c>
      <c r="AN151" s="146">
        <v>1777.7270000000001</v>
      </c>
      <c r="AO151" s="146">
        <v>1823.2139999999999</v>
      </c>
      <c r="AP151" s="146">
        <v>1871.0889999999999</v>
      </c>
      <c r="AQ151" s="146">
        <v>1921.8889999999999</v>
      </c>
      <c r="AR151" s="146">
        <v>1976.3130000000001</v>
      </c>
      <c r="AS151" s="146">
        <v>2033.3510000000001</v>
      </c>
      <c r="AT151" s="146">
        <v>2089.7089999999998</v>
      </c>
      <c r="AU151" s="146">
        <v>2141.0050000000001</v>
      </c>
      <c r="AV151" s="146">
        <v>2184.1390000000001</v>
      </c>
      <c r="AW151" s="146">
        <v>2217.9180000000001</v>
      </c>
      <c r="AX151" s="146">
        <v>2243.4949999999999</v>
      </c>
      <c r="AY151" s="146">
        <v>2263.1959999999999</v>
      </c>
      <c r="AZ151" s="146">
        <v>2280.4749999999999</v>
      </c>
      <c r="BA151" s="146">
        <v>2298.0169999999998</v>
      </c>
      <c r="BB151" s="146">
        <v>2316.5709999999999</v>
      </c>
      <c r="BC151" s="146">
        <v>2335.7440000000001</v>
      </c>
      <c r="BD151" s="146">
        <v>2355.6669999999999</v>
      </c>
      <c r="BE151" s="146">
        <v>2376.2280000000001</v>
      </c>
      <c r="BF151" s="146">
        <v>2397.4169999999999</v>
      </c>
      <c r="BG151" s="146">
        <v>2419.5940000000001</v>
      </c>
      <c r="BH151" s="146">
        <v>2443.261</v>
      </c>
      <c r="BI151" s="146">
        <v>2468.7649999999999</v>
      </c>
      <c r="BJ151" s="146">
        <v>2496.3939999999998</v>
      </c>
      <c r="BK151" s="146">
        <v>2526.4290000000001</v>
      </c>
      <c r="BL151" s="146">
        <v>2558.8539999999998</v>
      </c>
      <c r="BM151" s="146">
        <v>2593.819</v>
      </c>
      <c r="BN151" s="146">
        <v>2631.8989999999999</v>
      </c>
      <c r="BO151" s="146">
        <v>2673.7939999999999</v>
      </c>
      <c r="BP151" s="146">
        <v>2719.902</v>
      </c>
      <c r="BQ151" s="146">
        <v>2770.357</v>
      </c>
      <c r="BR151" s="146">
        <v>2824.6979999999999</v>
      </c>
      <c r="BS151" s="146">
        <v>2881.7829999999999</v>
      </c>
      <c r="BT151" s="146">
        <v>2940.1109999999999</v>
      </c>
      <c r="BU151" s="146">
        <v>2998.433</v>
      </c>
      <c r="BV151" s="146">
        <v>3056.3580000000002</v>
      </c>
      <c r="BW151" s="146">
        <v>3113.788</v>
      </c>
      <c r="BX151" s="146">
        <v>3170.2139999999999</v>
      </c>
      <c r="BY151" s="146">
        <v>3225.1660000000002</v>
      </c>
      <c r="BZ151" s="146">
        <v>3278.2919999999999</v>
      </c>
    </row>
    <row r="152" spans="1:78" ht="11.65">
      <c r="A152" s="121">
        <v>135</v>
      </c>
      <c r="B152" s="122" t="s">
        <v>669</v>
      </c>
      <c r="C152" s="135" t="s">
        <v>424</v>
      </c>
      <c r="D152" s="141"/>
      <c r="E152" s="141">
        <v>410</v>
      </c>
      <c r="F152" s="122" t="s">
        <v>711</v>
      </c>
      <c r="G152" s="141">
        <v>906</v>
      </c>
      <c r="H152" s="146">
        <v>19211.386999999999</v>
      </c>
      <c r="I152" s="146">
        <v>19452.64</v>
      </c>
      <c r="J152" s="146">
        <v>19817.775000000001</v>
      </c>
      <c r="K152" s="146">
        <v>20293.2</v>
      </c>
      <c r="L152" s="146">
        <v>20864.103999999999</v>
      </c>
      <c r="M152" s="146">
        <v>21514.563999999998</v>
      </c>
      <c r="N152" s="146">
        <v>22227.339</v>
      </c>
      <c r="O152" s="146">
        <v>22984.01</v>
      </c>
      <c r="P152" s="146">
        <v>23765.501</v>
      </c>
      <c r="Q152" s="146">
        <v>24552.846000000001</v>
      </c>
      <c r="R152" s="146">
        <v>25329.521000000001</v>
      </c>
      <c r="S152" s="146">
        <v>26084.025000000001</v>
      </c>
      <c r="T152" s="146">
        <v>26812.083999999999</v>
      </c>
      <c r="U152" s="146">
        <v>27517.54</v>
      </c>
      <c r="V152" s="146">
        <v>28209.737000000001</v>
      </c>
      <c r="W152" s="146">
        <v>28895.557000000001</v>
      </c>
      <c r="X152" s="146">
        <v>29572.554</v>
      </c>
      <c r="Y152" s="146">
        <v>30236.690999999999</v>
      </c>
      <c r="Z152" s="146">
        <v>30891.968000000001</v>
      </c>
      <c r="AA152" s="146">
        <v>31543.830999999998</v>
      </c>
      <c r="AB152" s="146">
        <v>32195.679</v>
      </c>
      <c r="AC152" s="146">
        <v>32850.724999999999</v>
      </c>
      <c r="AD152" s="146">
        <v>33506.521999999997</v>
      </c>
      <c r="AE152" s="146">
        <v>34154.091</v>
      </c>
      <c r="AF152" s="146">
        <v>34780.885999999999</v>
      </c>
      <c r="AG152" s="146">
        <v>35378.656999999999</v>
      </c>
      <c r="AH152" s="146">
        <v>35942.033000000003</v>
      </c>
      <c r="AI152" s="146">
        <v>36475.425000000003</v>
      </c>
      <c r="AJ152" s="146">
        <v>36992.188000000002</v>
      </c>
      <c r="AK152" s="146">
        <v>37511.303</v>
      </c>
      <c r="AL152" s="146">
        <v>38045.605000000003</v>
      </c>
      <c r="AM152" s="146">
        <v>38602.286999999997</v>
      </c>
      <c r="AN152" s="146">
        <v>39175.220999999998</v>
      </c>
      <c r="AO152" s="146">
        <v>39747.794000000002</v>
      </c>
      <c r="AP152" s="146">
        <v>40296.230000000003</v>
      </c>
      <c r="AQ152" s="146">
        <v>40804.406000000003</v>
      </c>
      <c r="AR152" s="146">
        <v>41265.123</v>
      </c>
      <c r="AS152" s="146">
        <v>41686.565999999999</v>
      </c>
      <c r="AT152" s="146">
        <v>42086.667999999998</v>
      </c>
      <c r="AU152" s="146">
        <v>42491.199999999997</v>
      </c>
      <c r="AV152" s="146">
        <v>42918.415999999997</v>
      </c>
      <c r="AW152" s="146">
        <v>43373.148000000001</v>
      </c>
      <c r="AX152" s="146">
        <v>43848.222999999998</v>
      </c>
      <c r="AY152" s="146">
        <v>44335.036999999997</v>
      </c>
      <c r="AZ152" s="146">
        <v>44820.07</v>
      </c>
      <c r="BA152" s="146">
        <v>45292.521000000001</v>
      </c>
      <c r="BB152" s="146">
        <v>45751.023000000001</v>
      </c>
      <c r="BC152" s="146">
        <v>46196.055999999997</v>
      </c>
      <c r="BD152" s="146">
        <v>46620.697999999997</v>
      </c>
      <c r="BE152" s="146">
        <v>47016.951999999997</v>
      </c>
      <c r="BF152" s="146">
        <v>47379.237000000001</v>
      </c>
      <c r="BG152" s="146">
        <v>47706.226000000002</v>
      </c>
      <c r="BH152" s="146">
        <v>47999.550999999999</v>
      </c>
      <c r="BI152" s="146">
        <v>48260.900999999998</v>
      </c>
      <c r="BJ152" s="146">
        <v>48493.434000000001</v>
      </c>
      <c r="BK152" s="146">
        <v>48701.069000000003</v>
      </c>
      <c r="BL152" s="146">
        <v>48880.449000000001</v>
      </c>
      <c r="BM152" s="146">
        <v>49034.813000000002</v>
      </c>
      <c r="BN152" s="146">
        <v>49182.457999999999</v>
      </c>
      <c r="BO152" s="146">
        <v>49347.45</v>
      </c>
      <c r="BP152" s="146">
        <v>49545.637999999999</v>
      </c>
      <c r="BQ152" s="146">
        <v>49786.152999999998</v>
      </c>
      <c r="BR152" s="146">
        <v>50060.639000000003</v>
      </c>
      <c r="BS152" s="146">
        <v>50345.72</v>
      </c>
      <c r="BT152" s="146">
        <v>50607.904000000002</v>
      </c>
      <c r="BU152" s="146">
        <v>50823.087</v>
      </c>
      <c r="BV152" s="146">
        <v>50983.446000000004</v>
      </c>
      <c r="BW152" s="146">
        <v>51096.408000000003</v>
      </c>
      <c r="BX152" s="146">
        <v>51171.7</v>
      </c>
      <c r="BY152" s="146">
        <v>51225.321000000004</v>
      </c>
      <c r="BZ152" s="146">
        <v>51269.182999999997</v>
      </c>
    </row>
    <row r="153" spans="1:78" ht="11.65">
      <c r="A153" s="132">
        <v>136</v>
      </c>
      <c r="B153" s="133" t="s">
        <v>669</v>
      </c>
      <c r="C153" s="134" t="s">
        <v>737</v>
      </c>
      <c r="D153" s="144"/>
      <c r="E153" s="144">
        <v>920</v>
      </c>
      <c r="F153" s="133" t="s">
        <v>710</v>
      </c>
      <c r="G153" s="144">
        <v>1832</v>
      </c>
      <c r="H153" s="149">
        <v>165134.1</v>
      </c>
      <c r="I153" s="149">
        <v>168897.52</v>
      </c>
      <c r="J153" s="149">
        <v>172942.74299999999</v>
      </c>
      <c r="K153" s="149">
        <v>177256.76800000001</v>
      </c>
      <c r="L153" s="149">
        <v>181827.07</v>
      </c>
      <c r="M153" s="149">
        <v>186641.85399999999</v>
      </c>
      <c r="N153" s="149">
        <v>191690.00399999999</v>
      </c>
      <c r="O153" s="149">
        <v>196960.99100000001</v>
      </c>
      <c r="P153" s="149">
        <v>202444.88099999999</v>
      </c>
      <c r="Q153" s="149">
        <v>208132.32500000001</v>
      </c>
      <c r="R153" s="149">
        <v>214013.99100000001</v>
      </c>
      <c r="S153" s="149">
        <v>220080.51199999999</v>
      </c>
      <c r="T153" s="149">
        <v>226322.147</v>
      </c>
      <c r="U153" s="149">
        <v>232728.54399999999</v>
      </c>
      <c r="V153" s="149">
        <v>239289.11499999999</v>
      </c>
      <c r="W153" s="149">
        <v>245994.253</v>
      </c>
      <c r="X153" s="149">
        <v>252830.9</v>
      </c>
      <c r="Y153" s="149">
        <v>259790.65100000001</v>
      </c>
      <c r="Z153" s="149">
        <v>266873.56400000001</v>
      </c>
      <c r="AA153" s="149">
        <v>274083.16100000002</v>
      </c>
      <c r="AB153" s="149">
        <v>281417.67499999999</v>
      </c>
      <c r="AC153" s="149">
        <v>288887.103</v>
      </c>
      <c r="AD153" s="149">
        <v>296477.81</v>
      </c>
      <c r="AE153" s="149">
        <v>304137.27100000001</v>
      </c>
      <c r="AF153" s="149">
        <v>311796.19500000001</v>
      </c>
      <c r="AG153" s="149">
        <v>319410.87300000002</v>
      </c>
      <c r="AH153" s="149">
        <v>326947.11900000001</v>
      </c>
      <c r="AI153" s="149">
        <v>334433.005</v>
      </c>
      <c r="AJ153" s="149">
        <v>341962.68900000001</v>
      </c>
      <c r="AK153" s="149">
        <v>349668.55300000001</v>
      </c>
      <c r="AL153" s="149">
        <v>357641.674</v>
      </c>
      <c r="AM153" s="149">
        <v>365908.22</v>
      </c>
      <c r="AN153" s="149">
        <v>374425.761</v>
      </c>
      <c r="AO153" s="149">
        <v>383131.277</v>
      </c>
      <c r="AP153" s="149">
        <v>391930.39399999997</v>
      </c>
      <c r="AQ153" s="149">
        <v>400747.75300000003</v>
      </c>
      <c r="AR153" s="149">
        <v>409566.07900000003</v>
      </c>
      <c r="AS153" s="149">
        <v>418385.41700000002</v>
      </c>
      <c r="AT153" s="149">
        <v>427167.24900000001</v>
      </c>
      <c r="AU153" s="149">
        <v>435870.36</v>
      </c>
      <c r="AV153" s="149">
        <v>444464.19400000002</v>
      </c>
      <c r="AW153" s="149">
        <v>452921.652</v>
      </c>
      <c r="AX153" s="149">
        <v>461239.74800000002</v>
      </c>
      <c r="AY153" s="149">
        <v>469443.087</v>
      </c>
      <c r="AZ153" s="149">
        <v>477572.44699999999</v>
      </c>
      <c r="BA153" s="149">
        <v>485655.31099999999</v>
      </c>
      <c r="BB153" s="149">
        <v>493703.98800000001</v>
      </c>
      <c r="BC153" s="149">
        <v>501702.00099999999</v>
      </c>
      <c r="BD153" s="149">
        <v>509614.77799999999</v>
      </c>
      <c r="BE153" s="149">
        <v>517393.80200000003</v>
      </c>
      <c r="BF153" s="149">
        <v>525007.92500000005</v>
      </c>
      <c r="BG153" s="149">
        <v>532449.60800000001</v>
      </c>
      <c r="BH153" s="149">
        <v>539741.95200000005</v>
      </c>
      <c r="BI153" s="149">
        <v>546923.13100000005</v>
      </c>
      <c r="BJ153" s="149">
        <v>554046.66700000002</v>
      </c>
      <c r="BK153" s="149">
        <v>561156.08100000001</v>
      </c>
      <c r="BL153" s="149">
        <v>568252.82799999998</v>
      </c>
      <c r="BM153" s="149">
        <v>575338.10600000003</v>
      </c>
      <c r="BN153" s="149">
        <v>582452.89199999999</v>
      </c>
      <c r="BO153" s="149">
        <v>589646.23100000003</v>
      </c>
      <c r="BP153" s="149">
        <v>596947.24600000004</v>
      </c>
      <c r="BQ153" s="149">
        <v>604376.84</v>
      </c>
      <c r="BR153" s="149">
        <v>611910.58900000004</v>
      </c>
      <c r="BS153" s="149">
        <v>619474.43700000003</v>
      </c>
      <c r="BT153" s="149">
        <v>626965.24100000004</v>
      </c>
      <c r="BU153" s="149">
        <v>634305.69900000002</v>
      </c>
      <c r="BV153" s="149">
        <v>641466.64</v>
      </c>
      <c r="BW153" s="149">
        <v>648459.75300000003</v>
      </c>
      <c r="BX153" s="149">
        <v>655298.43799999997</v>
      </c>
      <c r="BY153" s="149">
        <v>662011.84600000002</v>
      </c>
      <c r="BZ153" s="149">
        <v>668619.85400000005</v>
      </c>
    </row>
    <row r="154" spans="1:78" ht="11.65">
      <c r="A154" s="121">
        <v>137</v>
      </c>
      <c r="B154" s="122" t="s">
        <v>669</v>
      </c>
      <c r="C154" s="135" t="s">
        <v>738</v>
      </c>
      <c r="D154" s="141"/>
      <c r="E154" s="141">
        <v>96</v>
      </c>
      <c r="F154" s="122" t="s">
        <v>711</v>
      </c>
      <c r="G154" s="141">
        <v>920</v>
      </c>
      <c r="H154" s="146">
        <v>48.009</v>
      </c>
      <c r="I154" s="146">
        <v>50.933</v>
      </c>
      <c r="J154" s="146">
        <v>53.884999999999998</v>
      </c>
      <c r="K154" s="146">
        <v>56.917999999999999</v>
      </c>
      <c r="L154" s="146">
        <v>60.058</v>
      </c>
      <c r="M154" s="146">
        <v>63.366999999999997</v>
      </c>
      <c r="N154" s="146">
        <v>66.807000000000002</v>
      </c>
      <c r="O154" s="146">
        <v>70.394000000000005</v>
      </c>
      <c r="P154" s="146">
        <v>74.094999999999999</v>
      </c>
      <c r="Q154" s="146">
        <v>77.88</v>
      </c>
      <c r="R154" s="146">
        <v>81.706999999999994</v>
      </c>
      <c r="S154" s="146">
        <v>85.56</v>
      </c>
      <c r="T154" s="146">
        <v>89.483999999999995</v>
      </c>
      <c r="U154" s="146">
        <v>93.54</v>
      </c>
      <c r="V154" s="146">
        <v>97.819000000000003</v>
      </c>
      <c r="W154" s="146">
        <v>102.39</v>
      </c>
      <c r="X154" s="146">
        <v>107.274</v>
      </c>
      <c r="Y154" s="146">
        <v>112.446</v>
      </c>
      <c r="Z154" s="146">
        <v>117.89700000000001</v>
      </c>
      <c r="AA154" s="146">
        <v>123.596</v>
      </c>
      <c r="AB154" s="146">
        <v>129.53</v>
      </c>
      <c r="AC154" s="146">
        <v>135.672</v>
      </c>
      <c r="AD154" s="146">
        <v>142.01499999999999</v>
      </c>
      <c r="AE154" s="146">
        <v>148.51599999999999</v>
      </c>
      <c r="AF154" s="146">
        <v>155.06899999999999</v>
      </c>
      <c r="AG154" s="146">
        <v>161.63499999999999</v>
      </c>
      <c r="AH154" s="146">
        <v>168.173</v>
      </c>
      <c r="AI154" s="146">
        <v>174.71700000000001</v>
      </c>
      <c r="AJ154" s="146">
        <v>181.20099999999999</v>
      </c>
      <c r="AK154" s="146">
        <v>187.596</v>
      </c>
      <c r="AL154" s="146">
        <v>193.88</v>
      </c>
      <c r="AM154" s="146">
        <v>200.02699999999999</v>
      </c>
      <c r="AN154" s="146">
        <v>206.06399999999999</v>
      </c>
      <c r="AO154" s="146">
        <v>212.07300000000001</v>
      </c>
      <c r="AP154" s="146">
        <v>218.17599999999999</v>
      </c>
      <c r="AQ154" s="146">
        <v>224.44</v>
      </c>
      <c r="AR154" s="146">
        <v>230.917</v>
      </c>
      <c r="AS154" s="146">
        <v>237.565</v>
      </c>
      <c r="AT154" s="146">
        <v>244.405</v>
      </c>
      <c r="AU154" s="146">
        <v>251.45599999999999</v>
      </c>
      <c r="AV154" s="146">
        <v>258.714</v>
      </c>
      <c r="AW154" s="146">
        <v>266.20800000000003</v>
      </c>
      <c r="AX154" s="146">
        <v>273.88799999999998</v>
      </c>
      <c r="AY154" s="146">
        <v>281.68400000000003</v>
      </c>
      <c r="AZ154" s="146">
        <v>289.452</v>
      </c>
      <c r="BA154" s="146">
        <v>297.11200000000002</v>
      </c>
      <c r="BB154" s="146">
        <v>304.62</v>
      </c>
      <c r="BC154" s="146">
        <v>311.96199999999999</v>
      </c>
      <c r="BD154" s="146">
        <v>319.13499999999999</v>
      </c>
      <c r="BE154" s="146">
        <v>326.214</v>
      </c>
      <c r="BF154" s="146">
        <v>333.166</v>
      </c>
      <c r="BG154" s="146">
        <v>340.03699999999998</v>
      </c>
      <c r="BH154" s="146">
        <v>346.77699999999999</v>
      </c>
      <c r="BI154" s="146">
        <v>353.29500000000002</v>
      </c>
      <c r="BJ154" s="146">
        <v>359.43400000000003</v>
      </c>
      <c r="BK154" s="146">
        <v>365.11200000000002</v>
      </c>
      <c r="BL154" s="146">
        <v>370.262</v>
      </c>
      <c r="BM154" s="146">
        <v>374.96699999999998</v>
      </c>
      <c r="BN154" s="146">
        <v>379.41800000000001</v>
      </c>
      <c r="BO154" s="146">
        <v>383.90199999999999</v>
      </c>
      <c r="BP154" s="146">
        <v>388.63400000000001</v>
      </c>
      <c r="BQ154" s="146">
        <v>393.68700000000001</v>
      </c>
      <c r="BR154" s="146">
        <v>398.99700000000001</v>
      </c>
      <c r="BS154" s="146">
        <v>404.41399999999999</v>
      </c>
      <c r="BT154" s="146">
        <v>409.77800000000002</v>
      </c>
      <c r="BU154" s="146">
        <v>414.91399999999999</v>
      </c>
      <c r="BV154" s="146">
        <v>419.791</v>
      </c>
      <c r="BW154" s="146">
        <v>424.48099999999999</v>
      </c>
      <c r="BX154" s="146">
        <v>428.96</v>
      </c>
      <c r="BY154" s="146">
        <v>433.29599999999999</v>
      </c>
      <c r="BZ154" s="146">
        <v>437.483</v>
      </c>
    </row>
    <row r="155" spans="1:78" ht="11.65">
      <c r="A155" s="121">
        <v>138</v>
      </c>
      <c r="B155" s="122" t="s">
        <v>669</v>
      </c>
      <c r="C155" s="135" t="s">
        <v>423</v>
      </c>
      <c r="D155" s="141"/>
      <c r="E155" s="141">
        <v>116</v>
      </c>
      <c r="F155" s="122" t="s">
        <v>711</v>
      </c>
      <c r="G155" s="141">
        <v>920</v>
      </c>
      <c r="H155" s="146">
        <v>4432.7240000000002</v>
      </c>
      <c r="I155" s="146">
        <v>4537.6639999999998</v>
      </c>
      <c r="J155" s="146">
        <v>4656.4269999999997</v>
      </c>
      <c r="K155" s="146">
        <v>4783.2</v>
      </c>
      <c r="L155" s="146">
        <v>4913.7489999999998</v>
      </c>
      <c r="M155" s="146">
        <v>5045.2830000000004</v>
      </c>
      <c r="N155" s="146">
        <v>5176.6440000000002</v>
      </c>
      <c r="O155" s="146">
        <v>5308.1260000000002</v>
      </c>
      <c r="P155" s="146">
        <v>5441.3230000000003</v>
      </c>
      <c r="Q155" s="146">
        <v>5578.6949999999997</v>
      </c>
      <c r="R155" s="146">
        <v>5722.3720000000003</v>
      </c>
      <c r="S155" s="146">
        <v>5872.9679999999998</v>
      </c>
      <c r="T155" s="146">
        <v>6028.4340000000002</v>
      </c>
      <c r="U155" s="146">
        <v>6183.5860000000002</v>
      </c>
      <c r="V155" s="146">
        <v>6331.4430000000002</v>
      </c>
      <c r="W155" s="146">
        <v>6467.1909999999998</v>
      </c>
      <c r="X155" s="146">
        <v>6585.0339999999997</v>
      </c>
      <c r="Y155" s="146">
        <v>6685.9610000000002</v>
      </c>
      <c r="Z155" s="146">
        <v>6779.7780000000002</v>
      </c>
      <c r="AA155" s="146">
        <v>6880.6229999999996</v>
      </c>
      <c r="AB155" s="146">
        <v>6996.576</v>
      </c>
      <c r="AC155" s="146">
        <v>7139.64</v>
      </c>
      <c r="AD155" s="146">
        <v>7302.1139999999996</v>
      </c>
      <c r="AE155" s="146">
        <v>7449.2330000000002</v>
      </c>
      <c r="AF155" s="146">
        <v>7533.3320000000003</v>
      </c>
      <c r="AG155" s="146">
        <v>7524.4570000000003</v>
      </c>
      <c r="AH155" s="146">
        <v>7404.6869999999999</v>
      </c>
      <c r="AI155" s="146">
        <v>7196.0420000000004</v>
      </c>
      <c r="AJ155" s="146">
        <v>6957.2669999999998</v>
      </c>
      <c r="AK155" s="146">
        <v>6770.393</v>
      </c>
      <c r="AL155" s="146">
        <v>6693.759</v>
      </c>
      <c r="AM155" s="146">
        <v>6749.8490000000002</v>
      </c>
      <c r="AN155" s="146">
        <v>6919.8029999999999</v>
      </c>
      <c r="AO155" s="146">
        <v>7170.0039999999999</v>
      </c>
      <c r="AP155" s="146">
        <v>7447.8440000000001</v>
      </c>
      <c r="AQ155" s="146">
        <v>7714.8940000000002</v>
      </c>
      <c r="AR155" s="146">
        <v>7960.9520000000002</v>
      </c>
      <c r="AS155" s="146">
        <v>8198.0820000000003</v>
      </c>
      <c r="AT155" s="146">
        <v>8435.9089999999997</v>
      </c>
      <c r="AU155" s="146">
        <v>8691.3310000000001</v>
      </c>
      <c r="AV155" s="146">
        <v>8975.5969999999998</v>
      </c>
      <c r="AW155" s="146">
        <v>9289.2980000000007</v>
      </c>
      <c r="AX155" s="146">
        <v>9623.8989999999994</v>
      </c>
      <c r="AY155" s="146">
        <v>9970.7270000000008</v>
      </c>
      <c r="AZ155" s="146">
        <v>10317.901</v>
      </c>
      <c r="BA155" s="146">
        <v>10656.145</v>
      </c>
      <c r="BB155" s="146">
        <v>10982.919</v>
      </c>
      <c r="BC155" s="146">
        <v>11298.593999999999</v>
      </c>
      <c r="BD155" s="146">
        <v>11600.51</v>
      </c>
      <c r="BE155" s="146">
        <v>11886.464</v>
      </c>
      <c r="BF155" s="146">
        <v>12155.241</v>
      </c>
      <c r="BG155" s="146">
        <v>12405.411</v>
      </c>
      <c r="BH155" s="146">
        <v>12637.718999999999</v>
      </c>
      <c r="BI155" s="146">
        <v>12856.171</v>
      </c>
      <c r="BJ155" s="146">
        <v>13066.475</v>
      </c>
      <c r="BK155" s="146">
        <v>13273.355</v>
      </c>
      <c r="BL155" s="146">
        <v>13477.705</v>
      </c>
      <c r="BM155" s="146">
        <v>13679.953</v>
      </c>
      <c r="BN155" s="146">
        <v>13883.834999999999</v>
      </c>
      <c r="BO155" s="146">
        <v>14093.605</v>
      </c>
      <c r="BP155" s="146">
        <v>14312.205</v>
      </c>
      <c r="BQ155" s="146">
        <v>14541.421</v>
      </c>
      <c r="BR155" s="146">
        <v>14780.454</v>
      </c>
      <c r="BS155" s="146">
        <v>15026.33</v>
      </c>
      <c r="BT155" s="146">
        <v>15274.505999999999</v>
      </c>
      <c r="BU155" s="146">
        <v>15521.434999999999</v>
      </c>
      <c r="BV155" s="146">
        <v>15766.29</v>
      </c>
      <c r="BW155" s="146">
        <v>16009.413</v>
      </c>
      <c r="BX155" s="146">
        <v>16249.795</v>
      </c>
      <c r="BY155" s="146">
        <v>16486.542000000001</v>
      </c>
      <c r="BZ155" s="146">
        <v>16718.971000000001</v>
      </c>
    </row>
    <row r="156" spans="1:78" ht="11.65">
      <c r="A156" s="121">
        <v>139</v>
      </c>
      <c r="B156" s="122" t="s">
        <v>669</v>
      </c>
      <c r="C156" s="135" t="s">
        <v>413</v>
      </c>
      <c r="D156" s="141"/>
      <c r="E156" s="141">
        <v>360</v>
      </c>
      <c r="F156" s="122" t="s">
        <v>711</v>
      </c>
      <c r="G156" s="141">
        <v>920</v>
      </c>
      <c r="H156" s="146">
        <v>69543.320999999996</v>
      </c>
      <c r="I156" s="146">
        <v>70849.442999999999</v>
      </c>
      <c r="J156" s="146">
        <v>72274.629000000001</v>
      </c>
      <c r="K156" s="146">
        <v>73820.843999999997</v>
      </c>
      <c r="L156" s="146">
        <v>75487.888000000006</v>
      </c>
      <c r="M156" s="146">
        <v>77273.426999999996</v>
      </c>
      <c r="N156" s="146">
        <v>79172.800000000003</v>
      </c>
      <c r="O156" s="146">
        <v>81179.210999999996</v>
      </c>
      <c r="P156" s="146">
        <v>83284.051000000007</v>
      </c>
      <c r="Q156" s="146">
        <v>85477.627999999997</v>
      </c>
      <c r="R156" s="146">
        <v>87751.066000000006</v>
      </c>
      <c r="S156" s="146">
        <v>90098.395999999993</v>
      </c>
      <c r="T156" s="146">
        <v>92518.373000000007</v>
      </c>
      <c r="U156" s="146">
        <v>95015.294999999998</v>
      </c>
      <c r="V156" s="146">
        <v>97596.728000000003</v>
      </c>
      <c r="W156" s="146">
        <v>100267.07</v>
      </c>
      <c r="X156" s="146">
        <v>103025.423</v>
      </c>
      <c r="Y156" s="146">
        <v>105865.576</v>
      </c>
      <c r="Z156" s="146">
        <v>108779.92600000001</v>
      </c>
      <c r="AA156" s="146">
        <v>111758.56600000001</v>
      </c>
      <c r="AB156" s="146">
        <v>114793.179</v>
      </c>
      <c r="AC156" s="146">
        <v>117880.14599999999</v>
      </c>
      <c r="AD156" s="146">
        <v>121017.31600000001</v>
      </c>
      <c r="AE156" s="146">
        <v>124199.693</v>
      </c>
      <c r="AF156" s="146">
        <v>127422.198</v>
      </c>
      <c r="AG156" s="146">
        <v>130680.73</v>
      </c>
      <c r="AH156" s="146">
        <v>133966.94</v>
      </c>
      <c r="AI156" s="146">
        <v>137278.057</v>
      </c>
      <c r="AJ156" s="146">
        <v>140621.731</v>
      </c>
      <c r="AK156" s="146">
        <v>144009.84400000001</v>
      </c>
      <c r="AL156" s="146">
        <v>147447.834</v>
      </c>
      <c r="AM156" s="146">
        <v>150938.22200000001</v>
      </c>
      <c r="AN156" s="146">
        <v>154468.23499999999</v>
      </c>
      <c r="AO156" s="146">
        <v>158009.24799999999</v>
      </c>
      <c r="AP156" s="146">
        <v>161523.353</v>
      </c>
      <c r="AQ156" s="146">
        <v>164982.45199999999</v>
      </c>
      <c r="AR156" s="146">
        <v>168374.28700000001</v>
      </c>
      <c r="AS156" s="146">
        <v>171702.75599999999</v>
      </c>
      <c r="AT156" s="146">
        <v>174975.95300000001</v>
      </c>
      <c r="AU156" s="146">
        <v>178209.147</v>
      </c>
      <c r="AV156" s="146">
        <v>181413.39799999999</v>
      </c>
      <c r="AW156" s="146">
        <v>184591.897</v>
      </c>
      <c r="AX156" s="146">
        <v>187739.78599999999</v>
      </c>
      <c r="AY156" s="146">
        <v>190851.18400000001</v>
      </c>
      <c r="AZ156" s="146">
        <v>193917.45800000001</v>
      </c>
      <c r="BA156" s="146">
        <v>196934.25700000001</v>
      </c>
      <c r="BB156" s="146">
        <v>199901.231</v>
      </c>
      <c r="BC156" s="146">
        <v>202826.44399999999</v>
      </c>
      <c r="BD156" s="146">
        <v>205724.59700000001</v>
      </c>
      <c r="BE156" s="146">
        <v>208615.171</v>
      </c>
      <c r="BF156" s="146">
        <v>211513.82199999999</v>
      </c>
      <c r="BG156" s="146">
        <v>214427.41899999999</v>
      </c>
      <c r="BH156" s="146">
        <v>217357.79</v>
      </c>
      <c r="BI156" s="146">
        <v>220309.473</v>
      </c>
      <c r="BJ156" s="146">
        <v>223285.666</v>
      </c>
      <c r="BK156" s="146">
        <v>226289.46799999999</v>
      </c>
      <c r="BL156" s="146">
        <v>229318.26199999999</v>
      </c>
      <c r="BM156" s="146">
        <v>232374.239</v>
      </c>
      <c r="BN156" s="146">
        <v>235469.755</v>
      </c>
      <c r="BO156" s="146">
        <v>238620.554</v>
      </c>
      <c r="BP156" s="146">
        <v>241834.226</v>
      </c>
      <c r="BQ156" s="146">
        <v>245115.98800000001</v>
      </c>
      <c r="BR156" s="146">
        <v>248451.71400000001</v>
      </c>
      <c r="BS156" s="146">
        <v>251805.31400000001</v>
      </c>
      <c r="BT156" s="146">
        <v>255128.076</v>
      </c>
      <c r="BU156" s="146">
        <v>258383.25700000001</v>
      </c>
      <c r="BV156" s="146">
        <v>261556.386</v>
      </c>
      <c r="BW156" s="146">
        <v>264650.96899999998</v>
      </c>
      <c r="BX156" s="146">
        <v>267670.549</v>
      </c>
      <c r="BY156" s="146">
        <v>270625.56699999998</v>
      </c>
      <c r="BZ156" s="146">
        <v>273523.62099999998</v>
      </c>
    </row>
    <row r="157" spans="1:78" ht="11.65">
      <c r="A157" s="121">
        <v>140</v>
      </c>
      <c r="B157" s="122" t="s">
        <v>669</v>
      </c>
      <c r="C157" s="135" t="s">
        <v>739</v>
      </c>
      <c r="D157" s="141"/>
      <c r="E157" s="141">
        <v>418</v>
      </c>
      <c r="F157" s="122" t="s">
        <v>711</v>
      </c>
      <c r="G157" s="141">
        <v>920</v>
      </c>
      <c r="H157" s="146">
        <v>1682.915</v>
      </c>
      <c r="I157" s="146">
        <v>1723.2159999999999</v>
      </c>
      <c r="J157" s="146">
        <v>1764.0440000000001</v>
      </c>
      <c r="K157" s="146">
        <v>1805.537</v>
      </c>
      <c r="L157" s="146">
        <v>1847.7940000000001</v>
      </c>
      <c r="M157" s="146">
        <v>1890.85</v>
      </c>
      <c r="N157" s="146">
        <v>1934.816</v>
      </c>
      <c r="O157" s="146">
        <v>1979.73</v>
      </c>
      <c r="P157" s="146">
        <v>2025.6659999999999</v>
      </c>
      <c r="Q157" s="146">
        <v>2072.7089999999998</v>
      </c>
      <c r="R157" s="146">
        <v>2120.8919999999998</v>
      </c>
      <c r="S157" s="146">
        <v>2170.34</v>
      </c>
      <c r="T157" s="146">
        <v>2221.123</v>
      </c>
      <c r="U157" s="146">
        <v>2273.3519999999999</v>
      </c>
      <c r="V157" s="146">
        <v>2327.1370000000002</v>
      </c>
      <c r="W157" s="146">
        <v>2382.5859999999998</v>
      </c>
      <c r="X157" s="146">
        <v>2439.1970000000001</v>
      </c>
      <c r="Y157" s="146">
        <v>2496.9270000000001</v>
      </c>
      <c r="Z157" s="146">
        <v>2556.8449999999998</v>
      </c>
      <c r="AA157" s="146">
        <v>2620.4479999999999</v>
      </c>
      <c r="AB157" s="146">
        <v>2688.4290000000001</v>
      </c>
      <c r="AC157" s="146">
        <v>2762.2640000000001</v>
      </c>
      <c r="AD157" s="146">
        <v>2840.8420000000001</v>
      </c>
      <c r="AE157" s="146">
        <v>2919.288</v>
      </c>
      <c r="AF157" s="146">
        <v>2990.9630000000002</v>
      </c>
      <c r="AG157" s="146">
        <v>3051.5830000000001</v>
      </c>
      <c r="AH157" s="146">
        <v>3098.962</v>
      </c>
      <c r="AI157" s="146">
        <v>3135.8389999999999</v>
      </c>
      <c r="AJ157" s="146">
        <v>3168.8380000000002</v>
      </c>
      <c r="AK157" s="146">
        <v>3207.3310000000001</v>
      </c>
      <c r="AL157" s="146">
        <v>3258.1489999999999</v>
      </c>
      <c r="AM157" s="146">
        <v>3323.3530000000001</v>
      </c>
      <c r="AN157" s="146">
        <v>3401.1930000000002</v>
      </c>
      <c r="AO157" s="146">
        <v>3489.91</v>
      </c>
      <c r="AP157" s="146">
        <v>3586.3150000000001</v>
      </c>
      <c r="AQ157" s="146">
        <v>3687.8890000000001</v>
      </c>
      <c r="AR157" s="146">
        <v>3794.2040000000002</v>
      </c>
      <c r="AS157" s="146">
        <v>3905.53</v>
      </c>
      <c r="AT157" s="146">
        <v>4020.817</v>
      </c>
      <c r="AU157" s="146">
        <v>4138.8450000000003</v>
      </c>
      <c r="AV157" s="146">
        <v>4258.4709999999995</v>
      </c>
      <c r="AW157" s="146">
        <v>4379.2340000000004</v>
      </c>
      <c r="AX157" s="146">
        <v>4500.3459999999995</v>
      </c>
      <c r="AY157" s="146">
        <v>4619.9459999999999</v>
      </c>
      <c r="AZ157" s="146">
        <v>4735.8370000000004</v>
      </c>
      <c r="BA157" s="146">
        <v>4846.4769999999999</v>
      </c>
      <c r="BB157" s="146">
        <v>4951.1890000000003</v>
      </c>
      <c r="BC157" s="146">
        <v>5050.308</v>
      </c>
      <c r="BD157" s="146">
        <v>5144.6009999999997</v>
      </c>
      <c r="BE157" s="146">
        <v>5235.3389999999999</v>
      </c>
      <c r="BF157" s="146">
        <v>5323.701</v>
      </c>
      <c r="BG157" s="146">
        <v>5409.5839999999998</v>
      </c>
      <c r="BH157" s="146">
        <v>5493.2470000000003</v>
      </c>
      <c r="BI157" s="146">
        <v>5576.64</v>
      </c>
      <c r="BJ157" s="146">
        <v>5662.1989999999996</v>
      </c>
      <c r="BK157" s="146">
        <v>5751.6750000000002</v>
      </c>
      <c r="BL157" s="146">
        <v>5846.0749999999998</v>
      </c>
      <c r="BM157" s="146">
        <v>5944.95</v>
      </c>
      <c r="BN157" s="146">
        <v>6046.63</v>
      </c>
      <c r="BO157" s="146">
        <v>6148.6210000000001</v>
      </c>
      <c r="BP157" s="146">
        <v>6249.1679999999997</v>
      </c>
      <c r="BQ157" s="146">
        <v>6347.5640000000003</v>
      </c>
      <c r="BR157" s="146">
        <v>6444.527</v>
      </c>
      <c r="BS157" s="146">
        <v>6541.3019999999997</v>
      </c>
      <c r="BT157" s="146">
        <v>6639.7629999999999</v>
      </c>
      <c r="BU157" s="146">
        <v>6741.16</v>
      </c>
      <c r="BV157" s="146">
        <v>6845.848</v>
      </c>
      <c r="BW157" s="146">
        <v>6953.0309999999999</v>
      </c>
      <c r="BX157" s="146">
        <v>7061.4979999999996</v>
      </c>
      <c r="BY157" s="146">
        <v>7169.4560000000001</v>
      </c>
      <c r="BZ157" s="146">
        <v>7275.5559999999996</v>
      </c>
    </row>
    <row r="158" spans="1:78" ht="11.65">
      <c r="A158" s="121">
        <v>141</v>
      </c>
      <c r="B158" s="122" t="s">
        <v>669</v>
      </c>
      <c r="C158" s="135" t="s">
        <v>441</v>
      </c>
      <c r="D158" s="141">
        <v>13</v>
      </c>
      <c r="E158" s="141">
        <v>458</v>
      </c>
      <c r="F158" s="122" t="s">
        <v>711</v>
      </c>
      <c r="G158" s="141">
        <v>920</v>
      </c>
      <c r="H158" s="146">
        <v>6109.902</v>
      </c>
      <c r="I158" s="146">
        <v>6271.2280000000001</v>
      </c>
      <c r="J158" s="146">
        <v>6449.6090000000004</v>
      </c>
      <c r="K158" s="146">
        <v>6639.4179999999997</v>
      </c>
      <c r="L158" s="146">
        <v>6836.6390000000001</v>
      </c>
      <c r="M158" s="146">
        <v>7038.91</v>
      </c>
      <c r="N158" s="146">
        <v>7245.68</v>
      </c>
      <c r="O158" s="146">
        <v>7458.0150000000003</v>
      </c>
      <c r="P158" s="146">
        <v>7678.3810000000003</v>
      </c>
      <c r="Q158" s="146">
        <v>7910.1880000000001</v>
      </c>
      <c r="R158" s="146">
        <v>8156.3419999999996</v>
      </c>
      <c r="S158" s="146">
        <v>8417.8209999999999</v>
      </c>
      <c r="T158" s="146">
        <v>8692.3369999999995</v>
      </c>
      <c r="U158" s="146">
        <v>8973.7909999999993</v>
      </c>
      <c r="V158" s="146">
        <v>9253.8269999999993</v>
      </c>
      <c r="W158" s="146">
        <v>9526.5580000000009</v>
      </c>
      <c r="X158" s="146">
        <v>9790.0830000000005</v>
      </c>
      <c r="Y158" s="146">
        <v>10046.321</v>
      </c>
      <c r="Z158" s="146">
        <v>10297.983</v>
      </c>
      <c r="AA158" s="146">
        <v>10549.395</v>
      </c>
      <c r="AB158" s="146">
        <v>10804.130999999999</v>
      </c>
      <c r="AC158" s="146">
        <v>11062.433999999999</v>
      </c>
      <c r="AD158" s="146">
        <v>11324.277</v>
      </c>
      <c r="AE158" s="146">
        <v>11592.638000000001</v>
      </c>
      <c r="AF158" s="146">
        <v>11871.102000000001</v>
      </c>
      <c r="AG158" s="146">
        <v>12162.189</v>
      </c>
      <c r="AH158" s="146">
        <v>12468.688</v>
      </c>
      <c r="AI158" s="146">
        <v>12790.313</v>
      </c>
      <c r="AJ158" s="146">
        <v>13122.833000000001</v>
      </c>
      <c r="AK158" s="146">
        <v>13460.035</v>
      </c>
      <c r="AL158" s="146">
        <v>13798.093999999999</v>
      </c>
      <c r="AM158" s="146">
        <v>14134.06</v>
      </c>
      <c r="AN158" s="146">
        <v>14471.215</v>
      </c>
      <c r="AO158" s="146">
        <v>14819.43</v>
      </c>
      <c r="AP158" s="146">
        <v>15192.3</v>
      </c>
      <c r="AQ158" s="146">
        <v>15598.924000000001</v>
      </c>
      <c r="AR158" s="146">
        <v>16043.736000000001</v>
      </c>
      <c r="AS158" s="146">
        <v>16522.004000000001</v>
      </c>
      <c r="AT158" s="146">
        <v>17022.47</v>
      </c>
      <c r="AU158" s="146">
        <v>17528.960999999999</v>
      </c>
      <c r="AV158" s="146">
        <v>18029.824000000001</v>
      </c>
      <c r="AW158" s="146">
        <v>18519.940999999999</v>
      </c>
      <c r="AX158" s="146">
        <v>19002.66</v>
      </c>
      <c r="AY158" s="146">
        <v>19484.901000000002</v>
      </c>
      <c r="AZ158" s="146">
        <v>19977.508000000002</v>
      </c>
      <c r="BA158" s="146">
        <v>20487.603999999999</v>
      </c>
      <c r="BB158" s="146">
        <v>21017.618999999999</v>
      </c>
      <c r="BC158" s="146">
        <v>21562.79</v>
      </c>
      <c r="BD158" s="146">
        <v>22114.647000000001</v>
      </c>
      <c r="BE158" s="146">
        <v>22661.293000000001</v>
      </c>
      <c r="BF158" s="146">
        <v>23194.252</v>
      </c>
      <c r="BG158" s="146">
        <v>23709.115000000002</v>
      </c>
      <c r="BH158" s="146">
        <v>24208.391</v>
      </c>
      <c r="BI158" s="146">
        <v>24698.821</v>
      </c>
      <c r="BJ158" s="146">
        <v>25190.647000000001</v>
      </c>
      <c r="BK158" s="146">
        <v>25690.615000000002</v>
      </c>
      <c r="BL158" s="146">
        <v>26201.954000000002</v>
      </c>
      <c r="BM158" s="146">
        <v>26720.366999999998</v>
      </c>
      <c r="BN158" s="146">
        <v>27236.003000000001</v>
      </c>
      <c r="BO158" s="146">
        <v>27735.038</v>
      </c>
      <c r="BP158" s="146">
        <v>28208.027999999998</v>
      </c>
      <c r="BQ158" s="146">
        <v>28650.962</v>
      </c>
      <c r="BR158" s="146">
        <v>29068.188999999998</v>
      </c>
      <c r="BS158" s="146">
        <v>29468.922999999999</v>
      </c>
      <c r="BT158" s="146">
        <v>29866.606</v>
      </c>
      <c r="BU158" s="146">
        <v>30270.965</v>
      </c>
      <c r="BV158" s="146">
        <v>30684.651999999998</v>
      </c>
      <c r="BW158" s="146">
        <v>31104.654999999999</v>
      </c>
      <c r="BX158" s="146">
        <v>31528.032999999999</v>
      </c>
      <c r="BY158" s="146">
        <v>31949.789000000001</v>
      </c>
      <c r="BZ158" s="146">
        <v>32365.998</v>
      </c>
    </row>
    <row r="159" spans="1:78" ht="11.65">
      <c r="A159" s="121">
        <v>142</v>
      </c>
      <c r="B159" s="122" t="s">
        <v>669</v>
      </c>
      <c r="C159" s="135" t="s">
        <v>437</v>
      </c>
      <c r="D159" s="141"/>
      <c r="E159" s="141">
        <v>104</v>
      </c>
      <c r="F159" s="122" t="s">
        <v>711</v>
      </c>
      <c r="G159" s="141">
        <v>920</v>
      </c>
      <c r="H159" s="146">
        <v>17779.634999999998</v>
      </c>
      <c r="I159" s="146">
        <v>18103.97</v>
      </c>
      <c r="J159" s="146">
        <v>18440.674999999999</v>
      </c>
      <c r="K159" s="146">
        <v>18792.741000000002</v>
      </c>
      <c r="L159" s="146">
        <v>19162.186000000002</v>
      </c>
      <c r="M159" s="146">
        <v>19550.066999999999</v>
      </c>
      <c r="N159" s="146">
        <v>19956.403999999999</v>
      </c>
      <c r="O159" s="146">
        <v>20380.22</v>
      </c>
      <c r="P159" s="146">
        <v>20819.752</v>
      </c>
      <c r="Q159" s="146">
        <v>21272.677</v>
      </c>
      <c r="R159" s="146">
        <v>21736.947</v>
      </c>
      <c r="S159" s="146">
        <v>22211.626</v>
      </c>
      <c r="T159" s="146">
        <v>22697.664000000001</v>
      </c>
      <c r="U159" s="146">
        <v>23198.238000000001</v>
      </c>
      <c r="V159" s="146">
        <v>23717.785</v>
      </c>
      <c r="W159" s="146">
        <v>24259.356</v>
      </c>
      <c r="X159" s="146">
        <v>24823.937000000002</v>
      </c>
      <c r="Y159" s="146">
        <v>25410.054</v>
      </c>
      <c r="Z159" s="146">
        <v>26015.239000000001</v>
      </c>
      <c r="AA159" s="146">
        <v>26635.851999999999</v>
      </c>
      <c r="AB159" s="146">
        <v>27269.062999999998</v>
      </c>
      <c r="AC159" s="146">
        <v>27913.749</v>
      </c>
      <c r="AD159" s="146">
        <v>28570.093000000001</v>
      </c>
      <c r="AE159" s="146">
        <v>29238.168000000001</v>
      </c>
      <c r="AF159" s="146">
        <v>29918.469000000001</v>
      </c>
      <c r="AG159" s="146">
        <v>30611.093000000001</v>
      </c>
      <c r="AH159" s="146">
        <v>31314.347000000002</v>
      </c>
      <c r="AI159" s="146">
        <v>32026.748</v>
      </c>
      <c r="AJ159" s="146">
        <v>32748.781999999999</v>
      </c>
      <c r="AK159" s="146">
        <v>33481.396999999997</v>
      </c>
      <c r="AL159" s="146">
        <v>34224.315999999999</v>
      </c>
      <c r="AM159" s="146">
        <v>34976.464999999997</v>
      </c>
      <c r="AN159" s="146">
        <v>35734.273000000001</v>
      </c>
      <c r="AO159" s="146">
        <v>36491.803999999996</v>
      </c>
      <c r="AP159" s="146">
        <v>37241.53</v>
      </c>
      <c r="AQ159" s="146">
        <v>37977.087</v>
      </c>
      <c r="AR159" s="146">
        <v>38698.483999999997</v>
      </c>
      <c r="AS159" s="146">
        <v>39404.35</v>
      </c>
      <c r="AT159" s="146">
        <v>40085.652999999998</v>
      </c>
      <c r="AU159" s="146">
        <v>40731.438999999998</v>
      </c>
      <c r="AV159" s="146">
        <v>41335.188000000002</v>
      </c>
      <c r="AW159" s="146">
        <v>41890.192000000003</v>
      </c>
      <c r="AX159" s="146">
        <v>42401.686000000002</v>
      </c>
      <c r="AY159" s="146">
        <v>42889.991999999998</v>
      </c>
      <c r="AZ159" s="146">
        <v>43383.421000000002</v>
      </c>
      <c r="BA159" s="146">
        <v>43901.597999999998</v>
      </c>
      <c r="BB159" s="146">
        <v>44452.203000000001</v>
      </c>
      <c r="BC159" s="146">
        <v>45027.222999999998</v>
      </c>
      <c r="BD159" s="146">
        <v>45611.22</v>
      </c>
      <c r="BE159" s="146">
        <v>46181.074999999997</v>
      </c>
      <c r="BF159" s="146">
        <v>46719.697999999997</v>
      </c>
      <c r="BG159" s="146">
        <v>47225.118999999999</v>
      </c>
      <c r="BH159" s="146">
        <v>47702.163</v>
      </c>
      <c r="BI159" s="146">
        <v>48148.906999999999</v>
      </c>
      <c r="BJ159" s="146">
        <v>48564.489000000001</v>
      </c>
      <c r="BK159" s="146">
        <v>48949.930999999997</v>
      </c>
      <c r="BL159" s="146">
        <v>49301.048999999999</v>
      </c>
      <c r="BM159" s="146">
        <v>49621.478999999999</v>
      </c>
      <c r="BN159" s="146">
        <v>49929.642</v>
      </c>
      <c r="BO159" s="146">
        <v>50250.366000000002</v>
      </c>
      <c r="BP159" s="146">
        <v>50600.826999999997</v>
      </c>
      <c r="BQ159" s="146">
        <v>50990.612000000001</v>
      </c>
      <c r="BR159" s="146">
        <v>51413.703000000001</v>
      </c>
      <c r="BS159" s="146">
        <v>51852.464</v>
      </c>
      <c r="BT159" s="146">
        <v>52280.815999999999</v>
      </c>
      <c r="BU159" s="146">
        <v>52680.724000000002</v>
      </c>
      <c r="BV159" s="146">
        <v>53045.199000000001</v>
      </c>
      <c r="BW159" s="146">
        <v>53382.521000000001</v>
      </c>
      <c r="BX159" s="146">
        <v>53708.317999999999</v>
      </c>
      <c r="BY159" s="146">
        <v>54045.421999999999</v>
      </c>
      <c r="BZ159" s="146">
        <v>54409.794000000002</v>
      </c>
    </row>
    <row r="160" spans="1:78" ht="11.65">
      <c r="A160" s="121">
        <v>143</v>
      </c>
      <c r="B160" s="122" t="s">
        <v>669</v>
      </c>
      <c r="C160" s="135" t="s">
        <v>250</v>
      </c>
      <c r="D160" s="141"/>
      <c r="E160" s="141">
        <v>608</v>
      </c>
      <c r="F160" s="122" t="s">
        <v>711</v>
      </c>
      <c r="G160" s="141">
        <v>920</v>
      </c>
      <c r="H160" s="146">
        <v>18580.483</v>
      </c>
      <c r="I160" s="146">
        <v>19246.602999999999</v>
      </c>
      <c r="J160" s="146">
        <v>19945.269</v>
      </c>
      <c r="K160" s="146">
        <v>20669.608</v>
      </c>
      <c r="L160" s="146">
        <v>21414.578000000001</v>
      </c>
      <c r="M160" s="146">
        <v>22177.06</v>
      </c>
      <c r="N160" s="146">
        <v>22955.907999999999</v>
      </c>
      <c r="O160" s="146">
        <v>23751.87</v>
      </c>
      <c r="P160" s="146">
        <v>24567.266</v>
      </c>
      <c r="Q160" s="146">
        <v>25405.530999999999</v>
      </c>
      <c r="R160" s="146">
        <v>26269.741000000002</v>
      </c>
      <c r="S160" s="146">
        <v>27161.052</v>
      </c>
      <c r="T160" s="146">
        <v>28077.345000000001</v>
      </c>
      <c r="U160" s="146">
        <v>29012.63</v>
      </c>
      <c r="V160" s="146">
        <v>29958.687000000002</v>
      </c>
      <c r="W160" s="146">
        <v>30909.996999999999</v>
      </c>
      <c r="X160" s="146">
        <v>31864.174999999999</v>
      </c>
      <c r="Y160" s="146">
        <v>32823.97</v>
      </c>
      <c r="Z160" s="146">
        <v>33795.203000000001</v>
      </c>
      <c r="AA160" s="146">
        <v>34786.309000000001</v>
      </c>
      <c r="AB160" s="146">
        <v>35803.591</v>
      </c>
      <c r="AC160" s="146">
        <v>36849.678</v>
      </c>
      <c r="AD160" s="146">
        <v>37923.4</v>
      </c>
      <c r="AE160" s="146">
        <v>39022.758999999998</v>
      </c>
      <c r="AF160" s="146">
        <v>40144.25</v>
      </c>
      <c r="AG160" s="146">
        <v>41285.741000000002</v>
      </c>
      <c r="AH160" s="146">
        <v>42446.659</v>
      </c>
      <c r="AI160" s="146">
        <v>43629.415000000001</v>
      </c>
      <c r="AJ160" s="146">
        <v>44838.485000000001</v>
      </c>
      <c r="AK160" s="146">
        <v>46079.843999999997</v>
      </c>
      <c r="AL160" s="146">
        <v>47357.741000000002</v>
      </c>
      <c r="AM160" s="146">
        <v>48672.830999999998</v>
      </c>
      <c r="AN160" s="146">
        <v>50023.563999999998</v>
      </c>
      <c r="AO160" s="146">
        <v>51408.91</v>
      </c>
      <c r="AP160" s="146">
        <v>52827.046999999999</v>
      </c>
      <c r="AQ160" s="146">
        <v>54275.836000000003</v>
      </c>
      <c r="AR160" s="146">
        <v>55755.345999999998</v>
      </c>
      <c r="AS160" s="146">
        <v>57263.834999999999</v>
      </c>
      <c r="AT160" s="146">
        <v>58794.999000000003</v>
      </c>
      <c r="AU160" s="146">
        <v>60340.767999999996</v>
      </c>
      <c r="AV160" s="146">
        <v>61895.169000000002</v>
      </c>
      <c r="AW160" s="146">
        <v>63454.785000000003</v>
      </c>
      <c r="AX160" s="146">
        <v>65020.124000000003</v>
      </c>
      <c r="AY160" s="146">
        <v>66593.903999999995</v>
      </c>
      <c r="AZ160" s="146">
        <v>68180.846000000005</v>
      </c>
      <c r="BA160" s="146">
        <v>69784.087</v>
      </c>
      <c r="BB160" s="146">
        <v>71401.743000000002</v>
      </c>
      <c r="BC160" s="146">
        <v>73030.879000000001</v>
      </c>
      <c r="BD160" s="146">
        <v>74672.009000000005</v>
      </c>
      <c r="BE160" s="146">
        <v>76325.926999999996</v>
      </c>
      <c r="BF160" s="146">
        <v>77991.756999999998</v>
      </c>
      <c r="BG160" s="146">
        <v>79672.869000000006</v>
      </c>
      <c r="BH160" s="146">
        <v>81365.259999999995</v>
      </c>
      <c r="BI160" s="146">
        <v>83051.97</v>
      </c>
      <c r="BJ160" s="146">
        <v>84710.543999999994</v>
      </c>
      <c r="BK160" s="146">
        <v>86326.251000000004</v>
      </c>
      <c r="BL160" s="146">
        <v>87888.675000000003</v>
      </c>
      <c r="BM160" s="146">
        <v>89405.482000000004</v>
      </c>
      <c r="BN160" s="146">
        <v>90901.967000000004</v>
      </c>
      <c r="BO160" s="146">
        <v>92414.160999999993</v>
      </c>
      <c r="BP160" s="146">
        <v>93966.784</v>
      </c>
      <c r="BQ160" s="146">
        <v>95570.048999999999</v>
      </c>
      <c r="BR160" s="146">
        <v>97212.638999999996</v>
      </c>
      <c r="BS160" s="146">
        <v>98871.558000000005</v>
      </c>
      <c r="BT160" s="146">
        <v>100513.137</v>
      </c>
      <c r="BU160" s="146">
        <v>102113.20600000001</v>
      </c>
      <c r="BV160" s="146">
        <v>103663.81200000001</v>
      </c>
      <c r="BW160" s="146">
        <v>105172.921</v>
      </c>
      <c r="BX160" s="146">
        <v>106651.394</v>
      </c>
      <c r="BY160" s="146">
        <v>108116.622</v>
      </c>
      <c r="BZ160" s="146">
        <v>109581.08500000001</v>
      </c>
    </row>
    <row r="161" spans="1:78" ht="11.65">
      <c r="A161" s="121">
        <v>144</v>
      </c>
      <c r="B161" s="122" t="s">
        <v>669</v>
      </c>
      <c r="C161" s="135" t="s">
        <v>458</v>
      </c>
      <c r="D161" s="141"/>
      <c r="E161" s="141">
        <v>702</v>
      </c>
      <c r="F161" s="122" t="s">
        <v>711</v>
      </c>
      <c r="G161" s="141">
        <v>920</v>
      </c>
      <c r="H161" s="146">
        <v>1022.095</v>
      </c>
      <c r="I161" s="146">
        <v>1067.797</v>
      </c>
      <c r="J161" s="146">
        <v>1119.932</v>
      </c>
      <c r="K161" s="146">
        <v>1177.58</v>
      </c>
      <c r="L161" s="146">
        <v>1239.692</v>
      </c>
      <c r="M161" s="146">
        <v>1305.1030000000001</v>
      </c>
      <c r="N161" s="146">
        <v>1372.5160000000001</v>
      </c>
      <c r="O161" s="146">
        <v>1440.49</v>
      </c>
      <c r="P161" s="146">
        <v>1507.5440000000001</v>
      </c>
      <c r="Q161" s="146">
        <v>1572.174</v>
      </c>
      <c r="R161" s="146">
        <v>1633.133</v>
      </c>
      <c r="S161" s="146">
        <v>1689.6</v>
      </c>
      <c r="T161" s="146">
        <v>1741.4570000000001</v>
      </c>
      <c r="U161" s="146">
        <v>1789.374</v>
      </c>
      <c r="V161" s="146">
        <v>1834.5170000000001</v>
      </c>
      <c r="W161" s="146">
        <v>1877.826</v>
      </c>
      <c r="X161" s="146">
        <v>1919.2739999999999</v>
      </c>
      <c r="Y161" s="146">
        <v>1958.7349999999999</v>
      </c>
      <c r="Z161" s="146">
        <v>1996.87</v>
      </c>
      <c r="AA161" s="146">
        <v>2034.5139999999999</v>
      </c>
      <c r="AB161" s="146">
        <v>2072.2840000000001</v>
      </c>
      <c r="AC161" s="146">
        <v>2110.9580000000001</v>
      </c>
      <c r="AD161" s="146">
        <v>2150.498</v>
      </c>
      <c r="AE161" s="146">
        <v>2189.6089999999999</v>
      </c>
      <c r="AF161" s="146">
        <v>2226.377</v>
      </c>
      <c r="AG161" s="146">
        <v>2259.721</v>
      </c>
      <c r="AH161" s="146">
        <v>2288.86</v>
      </c>
      <c r="AI161" s="146">
        <v>2314.9879999999998</v>
      </c>
      <c r="AJ161" s="146">
        <v>2341.4009999999998</v>
      </c>
      <c r="AK161" s="146">
        <v>2372.5940000000001</v>
      </c>
      <c r="AL161" s="146">
        <v>2411.69</v>
      </c>
      <c r="AM161" s="146">
        <v>2460.5030000000002</v>
      </c>
      <c r="AN161" s="146">
        <v>2517.9830000000002</v>
      </c>
      <c r="AO161" s="146">
        <v>2580.915</v>
      </c>
      <c r="AP161" s="146">
        <v>2644.4949999999999</v>
      </c>
      <c r="AQ161" s="146">
        <v>2705.5369999999998</v>
      </c>
      <c r="AR161" s="146">
        <v>2762.442</v>
      </c>
      <c r="AS161" s="146">
        <v>2816.9740000000002</v>
      </c>
      <c r="AT161" s="146">
        <v>2873.279</v>
      </c>
      <c r="AU161" s="146">
        <v>2937.277</v>
      </c>
      <c r="AV161" s="146">
        <v>3012.9679999999998</v>
      </c>
      <c r="AW161" s="146">
        <v>3101.1439999999998</v>
      </c>
      <c r="AX161" s="146">
        <v>3199.6419999999998</v>
      </c>
      <c r="AY161" s="146">
        <v>3305.8009999999999</v>
      </c>
      <c r="AZ161" s="146">
        <v>3415.701</v>
      </c>
      <c r="BA161" s="146">
        <v>3525.9639999999999</v>
      </c>
      <c r="BB161" s="146">
        <v>3638.1770000000001</v>
      </c>
      <c r="BC161" s="146">
        <v>3752.1309999999999</v>
      </c>
      <c r="BD161" s="146">
        <v>3860.721</v>
      </c>
      <c r="BE161" s="146">
        <v>3954.741</v>
      </c>
      <c r="BF161" s="146">
        <v>4028.8719999999998</v>
      </c>
      <c r="BG161" s="146">
        <v>4077.15</v>
      </c>
      <c r="BH161" s="146">
        <v>4104.4070000000002</v>
      </c>
      <c r="BI161" s="146">
        <v>4129.2269999999999</v>
      </c>
      <c r="BJ161" s="146">
        <v>4177.2020000000002</v>
      </c>
      <c r="BK161" s="146">
        <v>4265.6930000000002</v>
      </c>
      <c r="BL161" s="146">
        <v>4402.3239999999996</v>
      </c>
      <c r="BM161" s="146">
        <v>4578.6289999999999</v>
      </c>
      <c r="BN161" s="146">
        <v>4775.8100000000004</v>
      </c>
      <c r="BO161" s="146">
        <v>4966.6139999999996</v>
      </c>
      <c r="BP161" s="146">
        <v>5131.17</v>
      </c>
      <c r="BQ161" s="146">
        <v>5263.64</v>
      </c>
      <c r="BR161" s="146">
        <v>5369.4690000000001</v>
      </c>
      <c r="BS161" s="146">
        <v>5453.732</v>
      </c>
      <c r="BT161" s="146">
        <v>5525.6279999999997</v>
      </c>
      <c r="BU161" s="146">
        <v>5592.143</v>
      </c>
      <c r="BV161" s="146">
        <v>5653.625</v>
      </c>
      <c r="BW161" s="146">
        <v>5708.0420000000004</v>
      </c>
      <c r="BX161" s="146">
        <v>5757.5029999999997</v>
      </c>
      <c r="BY161" s="146">
        <v>5804.3429999999998</v>
      </c>
      <c r="BZ161" s="146">
        <v>5850.3429999999998</v>
      </c>
    </row>
    <row r="162" spans="1:78" ht="11.65">
      <c r="A162" s="121">
        <v>145</v>
      </c>
      <c r="B162" s="122" t="s">
        <v>669</v>
      </c>
      <c r="C162" s="135" t="s">
        <v>466</v>
      </c>
      <c r="D162" s="141"/>
      <c r="E162" s="141">
        <v>764</v>
      </c>
      <c r="F162" s="122" t="s">
        <v>711</v>
      </c>
      <c r="G162" s="141">
        <v>920</v>
      </c>
      <c r="H162" s="146">
        <v>20710.352999999999</v>
      </c>
      <c r="I162" s="146">
        <v>21263.46</v>
      </c>
      <c r="J162" s="146">
        <v>21838.302</v>
      </c>
      <c r="K162" s="146">
        <v>22436.797999999999</v>
      </c>
      <c r="L162" s="146">
        <v>23060.600999999999</v>
      </c>
      <c r="M162" s="146">
        <v>23711.121999999999</v>
      </c>
      <c r="N162" s="146">
        <v>24389.545999999998</v>
      </c>
      <c r="O162" s="146">
        <v>25096.798999999999</v>
      </c>
      <c r="P162" s="146">
        <v>25833.566999999999</v>
      </c>
      <c r="Q162" s="146">
        <v>26600.323</v>
      </c>
      <c r="R162" s="146">
        <v>27397.207999999999</v>
      </c>
      <c r="S162" s="146">
        <v>28224.186000000002</v>
      </c>
      <c r="T162" s="146">
        <v>29080.945</v>
      </c>
      <c r="U162" s="146">
        <v>29966.873</v>
      </c>
      <c r="V162" s="146">
        <v>30881.135999999999</v>
      </c>
      <c r="W162" s="146">
        <v>31822.655999999999</v>
      </c>
      <c r="X162" s="146">
        <v>32789.129000000001</v>
      </c>
      <c r="Y162" s="146">
        <v>33778.803999999996</v>
      </c>
      <c r="Z162" s="146">
        <v>34791.417999999998</v>
      </c>
      <c r="AA162" s="146">
        <v>35827.089</v>
      </c>
      <c r="AB162" s="146">
        <v>36884.525000000001</v>
      </c>
      <c r="AC162" s="146">
        <v>37963.279999999999</v>
      </c>
      <c r="AD162" s="146">
        <v>39058.593999999997</v>
      </c>
      <c r="AE162" s="146">
        <v>40159.580999999998</v>
      </c>
      <c r="AF162" s="146">
        <v>41252.32</v>
      </c>
      <c r="AG162" s="146">
        <v>42326.307000000001</v>
      </c>
      <c r="AH162" s="146">
        <v>43377.27</v>
      </c>
      <c r="AI162" s="146">
        <v>44405.902999999998</v>
      </c>
      <c r="AJ162" s="146">
        <v>45413.082000000002</v>
      </c>
      <c r="AK162" s="146">
        <v>46401.75</v>
      </c>
      <c r="AL162" s="146">
        <v>47374.463000000003</v>
      </c>
      <c r="AM162" s="146">
        <v>48326.269</v>
      </c>
      <c r="AN162" s="146">
        <v>49255.889000000003</v>
      </c>
      <c r="AO162" s="146">
        <v>50173.921999999999</v>
      </c>
      <c r="AP162" s="146">
        <v>51094.87</v>
      </c>
      <c r="AQ162" s="146">
        <v>52026.900999999998</v>
      </c>
      <c r="AR162" s="146">
        <v>52980.105000000003</v>
      </c>
      <c r="AS162" s="146">
        <v>53945.872000000003</v>
      </c>
      <c r="AT162" s="146">
        <v>54891.519999999997</v>
      </c>
      <c r="AU162" s="146">
        <v>55772.169000000002</v>
      </c>
      <c r="AV162" s="146">
        <v>56558.196000000004</v>
      </c>
      <c r="AW162" s="146">
        <v>57232.470999999998</v>
      </c>
      <c r="AX162" s="146">
        <v>57811.025000000001</v>
      </c>
      <c r="AY162" s="146">
        <v>58337.773000000001</v>
      </c>
      <c r="AZ162" s="146">
        <v>58875.275000000001</v>
      </c>
      <c r="BA162" s="146">
        <v>59467.271999999997</v>
      </c>
      <c r="BB162" s="146">
        <v>60130.19</v>
      </c>
      <c r="BC162" s="146">
        <v>60846.588000000003</v>
      </c>
      <c r="BD162" s="146">
        <v>61585.103000000003</v>
      </c>
      <c r="BE162" s="146">
        <v>62298.569000000003</v>
      </c>
      <c r="BF162" s="146">
        <v>62952.639000000003</v>
      </c>
      <c r="BG162" s="146">
        <v>63539.19</v>
      </c>
      <c r="BH162" s="146">
        <v>64069.093000000001</v>
      </c>
      <c r="BI162" s="146">
        <v>64549.866999999998</v>
      </c>
      <c r="BJ162" s="146">
        <v>64995.303</v>
      </c>
      <c r="BK162" s="146">
        <v>65416.188999999998</v>
      </c>
      <c r="BL162" s="146">
        <v>65812.539999999994</v>
      </c>
      <c r="BM162" s="146">
        <v>66182.063999999998</v>
      </c>
      <c r="BN162" s="146">
        <v>66530.98</v>
      </c>
      <c r="BO162" s="146">
        <v>66866.834000000003</v>
      </c>
      <c r="BP162" s="146">
        <v>67195.032000000007</v>
      </c>
      <c r="BQ162" s="146">
        <v>67518.379000000001</v>
      </c>
      <c r="BR162" s="146">
        <v>67835.968999999997</v>
      </c>
      <c r="BS162" s="146">
        <v>68144.519</v>
      </c>
      <c r="BT162" s="146">
        <v>68438.748000000007</v>
      </c>
      <c r="BU162" s="146">
        <v>68714.519</v>
      </c>
      <c r="BV162" s="146">
        <v>68971.312999999995</v>
      </c>
      <c r="BW162" s="146">
        <v>69209.816999999995</v>
      </c>
      <c r="BX162" s="146">
        <v>69428.453999999998</v>
      </c>
      <c r="BY162" s="146">
        <v>69625.581000000006</v>
      </c>
      <c r="BZ162" s="146">
        <v>69799.978000000003</v>
      </c>
    </row>
    <row r="163" spans="1:78" ht="11.65">
      <c r="A163" s="121">
        <v>146</v>
      </c>
      <c r="B163" s="122" t="s">
        <v>669</v>
      </c>
      <c r="C163" s="135" t="s">
        <v>740</v>
      </c>
      <c r="D163" s="141"/>
      <c r="E163" s="141">
        <v>626</v>
      </c>
      <c r="F163" s="122" t="s">
        <v>711</v>
      </c>
      <c r="G163" s="141">
        <v>920</v>
      </c>
      <c r="H163" s="146">
        <v>414.75400000000002</v>
      </c>
      <c r="I163" s="146">
        <v>418.68400000000003</v>
      </c>
      <c r="J163" s="146">
        <v>423.12</v>
      </c>
      <c r="K163" s="146">
        <v>428.04700000000003</v>
      </c>
      <c r="L163" s="146">
        <v>433.416</v>
      </c>
      <c r="M163" s="146">
        <v>439.22300000000001</v>
      </c>
      <c r="N163" s="146">
        <v>445.44400000000002</v>
      </c>
      <c r="O163" s="146">
        <v>452.08300000000003</v>
      </c>
      <c r="P163" s="146">
        <v>459.15</v>
      </c>
      <c r="Q163" s="146">
        <v>466.62</v>
      </c>
      <c r="R163" s="146">
        <v>474.53500000000003</v>
      </c>
      <c r="S163" s="146">
        <v>482.85199999999998</v>
      </c>
      <c r="T163" s="146">
        <v>491.57499999999999</v>
      </c>
      <c r="U163" s="146">
        <v>500.65199999999999</v>
      </c>
      <c r="V163" s="146">
        <v>510.03500000000003</v>
      </c>
      <c r="W163" s="146">
        <v>519.67600000000004</v>
      </c>
      <c r="X163" s="146">
        <v>529.32799999999997</v>
      </c>
      <c r="Y163" s="146">
        <v>538.90599999999995</v>
      </c>
      <c r="Z163" s="146">
        <v>548.81700000000001</v>
      </c>
      <c r="AA163" s="146">
        <v>559.62</v>
      </c>
      <c r="AB163" s="146">
        <v>571.56500000000005</v>
      </c>
      <c r="AC163" s="146">
        <v>585.25</v>
      </c>
      <c r="AD163" s="146">
        <v>600.18499999999995</v>
      </c>
      <c r="AE163" s="146">
        <v>614.26400000000001</v>
      </c>
      <c r="AF163" s="146">
        <v>624.56100000000004</v>
      </c>
      <c r="AG163" s="146">
        <v>629.22699999999998</v>
      </c>
      <c r="AH163" s="146">
        <v>627.255</v>
      </c>
      <c r="AI163" s="146">
        <v>619.81700000000001</v>
      </c>
      <c r="AJ163" s="146">
        <v>610.048</v>
      </c>
      <c r="AK163" s="146">
        <v>602.36300000000006</v>
      </c>
      <c r="AL163" s="146">
        <v>599.90700000000004</v>
      </c>
      <c r="AM163" s="146">
        <v>603.83699999999999</v>
      </c>
      <c r="AN163" s="146">
        <v>613.23299999999995</v>
      </c>
      <c r="AO163" s="146">
        <v>626.67700000000002</v>
      </c>
      <c r="AP163" s="146">
        <v>641.84500000000003</v>
      </c>
      <c r="AQ163" s="146">
        <v>657.06100000000004</v>
      </c>
      <c r="AR163" s="146">
        <v>671.74699999999996</v>
      </c>
      <c r="AS163" s="146">
        <v>686.47500000000002</v>
      </c>
      <c r="AT163" s="146">
        <v>701.81200000000001</v>
      </c>
      <c r="AU163" s="146">
        <v>718.73599999999999</v>
      </c>
      <c r="AV163" s="146">
        <v>737.81399999999996</v>
      </c>
      <c r="AW163" s="146">
        <v>759.52599999999995</v>
      </c>
      <c r="AX163" s="146">
        <v>783.20399999999995</v>
      </c>
      <c r="AY163" s="146">
        <v>806.86699999999996</v>
      </c>
      <c r="AZ163" s="146">
        <v>827.82799999999997</v>
      </c>
      <c r="BA163" s="146">
        <v>844.33299999999997</v>
      </c>
      <c r="BB163" s="146">
        <v>855.35799999999995</v>
      </c>
      <c r="BC163" s="146">
        <v>861.87</v>
      </c>
      <c r="BD163" s="146">
        <v>866.52300000000002</v>
      </c>
      <c r="BE163" s="146">
        <v>873.13800000000003</v>
      </c>
      <c r="BF163" s="146">
        <v>884.36599999999999</v>
      </c>
      <c r="BG163" s="146">
        <v>901.21400000000006</v>
      </c>
      <c r="BH163" s="146">
        <v>922.69899999999996</v>
      </c>
      <c r="BI163" s="146">
        <v>947.11</v>
      </c>
      <c r="BJ163" s="146">
        <v>971.88900000000001</v>
      </c>
      <c r="BK163" s="146">
        <v>995.13</v>
      </c>
      <c r="BL163" s="146">
        <v>1016.437</v>
      </c>
      <c r="BM163" s="146">
        <v>1036.3879999999999</v>
      </c>
      <c r="BN163" s="146">
        <v>1055.4280000000001</v>
      </c>
      <c r="BO163" s="146">
        <v>1074.2860000000001</v>
      </c>
      <c r="BP163" s="146">
        <v>1093.5170000000001</v>
      </c>
      <c r="BQ163" s="146">
        <v>1113.154</v>
      </c>
      <c r="BR163" s="146">
        <v>1133.002</v>
      </c>
      <c r="BS163" s="146">
        <v>1153.288</v>
      </c>
      <c r="BT163" s="146">
        <v>1174.3330000000001</v>
      </c>
      <c r="BU163" s="146">
        <v>1196.2940000000001</v>
      </c>
      <c r="BV163" s="146">
        <v>1219.289</v>
      </c>
      <c r="BW163" s="146">
        <v>1243.26</v>
      </c>
      <c r="BX163" s="146">
        <v>1267.9749999999999</v>
      </c>
      <c r="BY163" s="146">
        <v>1293.1199999999999</v>
      </c>
      <c r="BZ163" s="146">
        <v>1318.442</v>
      </c>
    </row>
    <row r="164" spans="1:78" ht="11.65">
      <c r="A164" s="121">
        <v>147</v>
      </c>
      <c r="B164" s="122" t="s">
        <v>669</v>
      </c>
      <c r="C164" s="135" t="s">
        <v>478</v>
      </c>
      <c r="D164" s="141"/>
      <c r="E164" s="141">
        <v>704</v>
      </c>
      <c r="F164" s="122" t="s">
        <v>711</v>
      </c>
      <c r="G164" s="141">
        <v>920</v>
      </c>
      <c r="H164" s="146">
        <v>24809.909</v>
      </c>
      <c r="I164" s="146">
        <v>25364.522000000001</v>
      </c>
      <c r="J164" s="146">
        <v>25976.850999999999</v>
      </c>
      <c r="K164" s="146">
        <v>26646.077000000001</v>
      </c>
      <c r="L164" s="146">
        <v>27370.469000000001</v>
      </c>
      <c r="M164" s="146">
        <v>28147.441999999999</v>
      </c>
      <c r="N164" s="146">
        <v>28973.438999999998</v>
      </c>
      <c r="O164" s="146">
        <v>29844.053</v>
      </c>
      <c r="P164" s="146">
        <v>30754.085999999999</v>
      </c>
      <c r="Q164" s="146">
        <v>31697.9</v>
      </c>
      <c r="R164" s="146">
        <v>32670.047999999999</v>
      </c>
      <c r="S164" s="146">
        <v>33666.110999999997</v>
      </c>
      <c r="T164" s="146">
        <v>34683.410000000003</v>
      </c>
      <c r="U164" s="146">
        <v>35721.213000000003</v>
      </c>
      <c r="V164" s="146">
        <v>36780.000999999997</v>
      </c>
      <c r="W164" s="146">
        <v>37858.947</v>
      </c>
      <c r="X164" s="146">
        <v>38958.046000000002</v>
      </c>
      <c r="Y164" s="146">
        <v>40072.951000000001</v>
      </c>
      <c r="Z164" s="146">
        <v>41193.588000000003</v>
      </c>
      <c r="AA164" s="146">
        <v>42307.148999999998</v>
      </c>
      <c r="AB164" s="146">
        <v>43404.802000000003</v>
      </c>
      <c r="AC164" s="146">
        <v>44484.031999999999</v>
      </c>
      <c r="AD164" s="146">
        <v>45548.476000000002</v>
      </c>
      <c r="AE164" s="146">
        <v>46603.521999999997</v>
      </c>
      <c r="AF164" s="146">
        <v>47657.553999999996</v>
      </c>
      <c r="AG164" s="146">
        <v>48718.19</v>
      </c>
      <c r="AH164" s="146">
        <v>49785.277999999998</v>
      </c>
      <c r="AI164" s="146">
        <v>50861.165999999997</v>
      </c>
      <c r="AJ164" s="146">
        <v>51959.021000000001</v>
      </c>
      <c r="AK164" s="146">
        <v>53095.406000000003</v>
      </c>
      <c r="AL164" s="146">
        <v>54281.841</v>
      </c>
      <c r="AM164" s="146">
        <v>55522.803999999996</v>
      </c>
      <c r="AN164" s="146">
        <v>56814.309000000001</v>
      </c>
      <c r="AO164" s="146">
        <v>58148.383999999998</v>
      </c>
      <c r="AP164" s="146">
        <v>59512.618999999999</v>
      </c>
      <c r="AQ164" s="146">
        <v>60896.732000000004</v>
      </c>
      <c r="AR164" s="146">
        <v>62293.858999999997</v>
      </c>
      <c r="AS164" s="146">
        <v>63701.974000000002</v>
      </c>
      <c r="AT164" s="146">
        <v>65120.432000000001</v>
      </c>
      <c r="AU164" s="146">
        <v>66550.231</v>
      </c>
      <c r="AV164" s="146">
        <v>67988.854999999996</v>
      </c>
      <c r="AW164" s="146">
        <v>69436.956000000006</v>
      </c>
      <c r="AX164" s="146">
        <v>70883.487999999998</v>
      </c>
      <c r="AY164" s="146">
        <v>72300.308000000005</v>
      </c>
      <c r="AZ164" s="146">
        <v>73651.22</v>
      </c>
      <c r="BA164" s="146">
        <v>74910.462</v>
      </c>
      <c r="BB164" s="146">
        <v>76068.739000000001</v>
      </c>
      <c r="BC164" s="146">
        <v>77133.212</v>
      </c>
      <c r="BD164" s="146">
        <v>78115.712</v>
      </c>
      <c r="BE164" s="146">
        <v>79035.870999999999</v>
      </c>
      <c r="BF164" s="146">
        <v>79910.410999999993</v>
      </c>
      <c r="BG164" s="146">
        <v>80742.5</v>
      </c>
      <c r="BH164" s="146">
        <v>81534.406000000003</v>
      </c>
      <c r="BI164" s="146">
        <v>82301.649999999994</v>
      </c>
      <c r="BJ164" s="146">
        <v>83062.819000000003</v>
      </c>
      <c r="BK164" s="146">
        <v>83832.661999999997</v>
      </c>
      <c r="BL164" s="146">
        <v>84617.544999999998</v>
      </c>
      <c r="BM164" s="146">
        <v>85419.588000000003</v>
      </c>
      <c r="BN164" s="146">
        <v>86243.423999999999</v>
      </c>
      <c r="BO164" s="146">
        <v>87092.25</v>
      </c>
      <c r="BP164" s="146">
        <v>87967.654999999999</v>
      </c>
      <c r="BQ164" s="146">
        <v>88871.384000000005</v>
      </c>
      <c r="BR164" s="146">
        <v>89801.926000000007</v>
      </c>
      <c r="BS164" s="146">
        <v>90752.592999999993</v>
      </c>
      <c r="BT164" s="146">
        <v>91713.85</v>
      </c>
      <c r="BU164" s="146">
        <v>92677.081999999995</v>
      </c>
      <c r="BV164" s="146">
        <v>93640.434999999998</v>
      </c>
      <c r="BW164" s="146">
        <v>94600.642999999996</v>
      </c>
      <c r="BX164" s="146">
        <v>95545.959000000003</v>
      </c>
      <c r="BY164" s="146">
        <v>96462.107999999993</v>
      </c>
      <c r="BZ164" s="146">
        <v>97338.582999999999</v>
      </c>
    </row>
    <row r="165" spans="1:78" ht="11.65">
      <c r="A165" s="129">
        <v>148</v>
      </c>
      <c r="B165" s="130" t="s">
        <v>669</v>
      </c>
      <c r="C165" s="131" t="s">
        <v>741</v>
      </c>
      <c r="D165" s="143"/>
      <c r="E165" s="143">
        <v>1830</v>
      </c>
      <c r="F165" s="130" t="s">
        <v>709</v>
      </c>
      <c r="G165" s="143">
        <v>1828</v>
      </c>
      <c r="H165" s="148">
        <v>168820.524</v>
      </c>
      <c r="I165" s="148">
        <v>173280.49100000001</v>
      </c>
      <c r="J165" s="148">
        <v>177915.929</v>
      </c>
      <c r="K165" s="148">
        <v>182708.88200000001</v>
      </c>
      <c r="L165" s="148">
        <v>187647.74600000001</v>
      </c>
      <c r="M165" s="148">
        <v>192727.22500000001</v>
      </c>
      <c r="N165" s="148">
        <v>197948.65599999999</v>
      </c>
      <c r="O165" s="148">
        <v>203319.92600000001</v>
      </c>
      <c r="P165" s="148">
        <v>208853.81899999999</v>
      </c>
      <c r="Q165" s="148">
        <v>214566.09899999999</v>
      </c>
      <c r="R165" s="148">
        <v>220469.72399999999</v>
      </c>
      <c r="S165" s="148">
        <v>226567.965</v>
      </c>
      <c r="T165" s="148">
        <v>232848.86</v>
      </c>
      <c r="U165" s="148">
        <v>239282.573</v>
      </c>
      <c r="V165" s="148">
        <v>245828.54800000001</v>
      </c>
      <c r="W165" s="148">
        <v>252455.927</v>
      </c>
      <c r="X165" s="148">
        <v>259154.15400000001</v>
      </c>
      <c r="Y165" s="148">
        <v>265925.61599999998</v>
      </c>
      <c r="Z165" s="148">
        <v>272768.30800000002</v>
      </c>
      <c r="AA165" s="148">
        <v>279684.29100000003</v>
      </c>
      <c r="AB165" s="148">
        <v>286675.70500000002</v>
      </c>
      <c r="AC165" s="148">
        <v>293738.00900000002</v>
      </c>
      <c r="AD165" s="148">
        <v>300869.446</v>
      </c>
      <c r="AE165" s="148">
        <v>308078.65399999998</v>
      </c>
      <c r="AF165" s="148">
        <v>315378.185</v>
      </c>
      <c r="AG165" s="148">
        <v>322777.147</v>
      </c>
      <c r="AH165" s="148">
        <v>330272.36599999998</v>
      </c>
      <c r="AI165" s="148">
        <v>337860.34899999999</v>
      </c>
      <c r="AJ165" s="148">
        <v>345548.25699999998</v>
      </c>
      <c r="AK165" s="148">
        <v>353344.97600000002</v>
      </c>
      <c r="AL165" s="148">
        <v>361253.18099999998</v>
      </c>
      <c r="AM165" s="148">
        <v>369274.50599999999</v>
      </c>
      <c r="AN165" s="148">
        <v>377395.86700000003</v>
      </c>
      <c r="AO165" s="148">
        <v>385586.59100000001</v>
      </c>
      <c r="AP165" s="148">
        <v>393806.37099999998</v>
      </c>
      <c r="AQ165" s="148">
        <v>402023.66200000001</v>
      </c>
      <c r="AR165" s="148">
        <v>410223.39899999998</v>
      </c>
      <c r="AS165" s="148">
        <v>418404.10499999998</v>
      </c>
      <c r="AT165" s="148">
        <v>426564.86200000002</v>
      </c>
      <c r="AU165" s="148">
        <v>434709.74800000002</v>
      </c>
      <c r="AV165" s="148">
        <v>442840.07799999998</v>
      </c>
      <c r="AW165" s="148">
        <v>450946.51500000001</v>
      </c>
      <c r="AX165" s="148">
        <v>459018.54300000001</v>
      </c>
      <c r="AY165" s="148">
        <v>467054.73100000003</v>
      </c>
      <c r="AZ165" s="148">
        <v>475055.72100000002</v>
      </c>
      <c r="BA165" s="148">
        <v>483018.22600000002</v>
      </c>
      <c r="BB165" s="148">
        <v>490944.02600000001</v>
      </c>
      <c r="BC165" s="148">
        <v>498821.71899999998</v>
      </c>
      <c r="BD165" s="148">
        <v>506620.73499999999</v>
      </c>
      <c r="BE165" s="148">
        <v>514301.36099999998</v>
      </c>
      <c r="BF165" s="148">
        <v>521836.32199999999</v>
      </c>
      <c r="BG165" s="148">
        <v>529213.15899999999</v>
      </c>
      <c r="BH165" s="148">
        <v>536441.57499999995</v>
      </c>
      <c r="BI165" s="148">
        <v>543544.13</v>
      </c>
      <c r="BJ165" s="148">
        <v>550555.24199999997</v>
      </c>
      <c r="BK165" s="148">
        <v>557500.98100000003</v>
      </c>
      <c r="BL165" s="148">
        <v>564384.71699999995</v>
      </c>
      <c r="BM165" s="148">
        <v>571201.88899999997</v>
      </c>
      <c r="BN165" s="148">
        <v>577962.66500000004</v>
      </c>
      <c r="BO165" s="148">
        <v>584677.52899999998</v>
      </c>
      <c r="BP165" s="148">
        <v>591352.34499999997</v>
      </c>
      <c r="BQ165" s="148">
        <v>597994.701</v>
      </c>
      <c r="BR165" s="148">
        <v>604599.45700000005</v>
      </c>
      <c r="BS165" s="148">
        <v>611143.93500000006</v>
      </c>
      <c r="BT165" s="148">
        <v>617596.48100000003</v>
      </c>
      <c r="BU165" s="148">
        <v>623934.12600000005</v>
      </c>
      <c r="BV165" s="148">
        <v>630144.54399999999</v>
      </c>
      <c r="BW165" s="148">
        <v>636233.13199999998</v>
      </c>
      <c r="BX165" s="148">
        <v>642216.70900000003</v>
      </c>
      <c r="BY165" s="148">
        <v>648120.95600000001</v>
      </c>
      <c r="BZ165" s="148">
        <v>653962.33200000005</v>
      </c>
    </row>
    <row r="166" spans="1:78" ht="11.65">
      <c r="A166" s="132">
        <v>149</v>
      </c>
      <c r="B166" s="133" t="s">
        <v>669</v>
      </c>
      <c r="C166" s="134" t="s">
        <v>742</v>
      </c>
      <c r="D166" s="144"/>
      <c r="E166" s="144">
        <v>915</v>
      </c>
      <c r="F166" s="133" t="s">
        <v>710</v>
      </c>
      <c r="G166" s="144">
        <v>1830</v>
      </c>
      <c r="H166" s="149">
        <v>17079.833999999999</v>
      </c>
      <c r="I166" s="149">
        <v>17381.543000000001</v>
      </c>
      <c r="J166" s="149">
        <v>17706.560000000001</v>
      </c>
      <c r="K166" s="149">
        <v>18046.154999999999</v>
      </c>
      <c r="L166" s="149">
        <v>18394.292000000001</v>
      </c>
      <c r="M166" s="149">
        <v>18747.715</v>
      </c>
      <c r="N166" s="149">
        <v>19106.133999999998</v>
      </c>
      <c r="O166" s="149">
        <v>19472.041000000001</v>
      </c>
      <c r="P166" s="149">
        <v>19850.203000000001</v>
      </c>
      <c r="Q166" s="149">
        <v>20246.853999999999</v>
      </c>
      <c r="R166" s="149">
        <v>20667.481</v>
      </c>
      <c r="S166" s="149">
        <v>21114.092000000001</v>
      </c>
      <c r="T166" s="149">
        <v>21582.991000000002</v>
      </c>
      <c r="U166" s="149">
        <v>22063.999</v>
      </c>
      <c r="V166" s="149">
        <v>22542.962</v>
      </c>
      <c r="W166" s="149">
        <v>23009.851999999999</v>
      </c>
      <c r="X166" s="149">
        <v>23459.851999999999</v>
      </c>
      <c r="Y166" s="149">
        <v>23895.936000000002</v>
      </c>
      <c r="Z166" s="149">
        <v>24324.951000000001</v>
      </c>
      <c r="AA166" s="149">
        <v>24757.631000000001</v>
      </c>
      <c r="AB166" s="149">
        <v>25201.316999999999</v>
      </c>
      <c r="AC166" s="149">
        <v>25658.335999999999</v>
      </c>
      <c r="AD166" s="149">
        <v>26124.94</v>
      </c>
      <c r="AE166" s="149">
        <v>26595.06</v>
      </c>
      <c r="AF166" s="149">
        <v>27060.021000000001</v>
      </c>
      <c r="AG166" s="149">
        <v>27513.667000000001</v>
      </c>
      <c r="AH166" s="149">
        <v>27954.313999999998</v>
      </c>
      <c r="AI166" s="149">
        <v>28384.494999999999</v>
      </c>
      <c r="AJ166" s="149">
        <v>28806.94</v>
      </c>
      <c r="AK166" s="149">
        <v>29226.133999999998</v>
      </c>
      <c r="AL166" s="149">
        <v>29645.559000000001</v>
      </c>
      <c r="AM166" s="149">
        <v>30065.06</v>
      </c>
      <c r="AN166" s="149">
        <v>30484.395</v>
      </c>
      <c r="AO166" s="149">
        <v>30906.728999999999</v>
      </c>
      <c r="AP166" s="149">
        <v>31336.136999999999</v>
      </c>
      <c r="AQ166" s="149">
        <v>31775.147000000001</v>
      </c>
      <c r="AR166" s="149">
        <v>32225.345000000001</v>
      </c>
      <c r="AS166" s="149">
        <v>32684.866999999998</v>
      </c>
      <c r="AT166" s="149">
        <v>33148.324000000001</v>
      </c>
      <c r="AU166" s="149">
        <v>33607.983</v>
      </c>
      <c r="AV166" s="149">
        <v>34058.199000000001</v>
      </c>
      <c r="AW166" s="149">
        <v>34496.470999999998</v>
      </c>
      <c r="AX166" s="149">
        <v>34923.911</v>
      </c>
      <c r="AY166" s="149">
        <v>35342.112000000001</v>
      </c>
      <c r="AZ166" s="149">
        <v>35754.233</v>
      </c>
      <c r="BA166" s="149">
        <v>36162.184000000001</v>
      </c>
      <c r="BB166" s="149">
        <v>36566.533000000003</v>
      </c>
      <c r="BC166" s="149">
        <v>36965.453000000001</v>
      </c>
      <c r="BD166" s="149">
        <v>37356.533000000003</v>
      </c>
      <c r="BE166" s="149">
        <v>37736.196000000004</v>
      </c>
      <c r="BF166" s="149">
        <v>38102.080999999998</v>
      </c>
      <c r="BG166" s="149">
        <v>38453.512999999999</v>
      </c>
      <c r="BH166" s="149">
        <v>38791.51</v>
      </c>
      <c r="BI166" s="149">
        <v>39117.911</v>
      </c>
      <c r="BJ166" s="149">
        <v>39435.328000000001</v>
      </c>
      <c r="BK166" s="149">
        <v>39745.796999999999</v>
      </c>
      <c r="BL166" s="149">
        <v>40048.877999999997</v>
      </c>
      <c r="BM166" s="149">
        <v>40344.281000000003</v>
      </c>
      <c r="BN166" s="149">
        <v>40635.19</v>
      </c>
      <c r="BO166" s="149">
        <v>40925.442999999999</v>
      </c>
      <c r="BP166" s="149">
        <v>41217.339999999997</v>
      </c>
      <c r="BQ166" s="149">
        <v>41514.616999999998</v>
      </c>
      <c r="BR166" s="149">
        <v>41815.180999999997</v>
      </c>
      <c r="BS166" s="149">
        <v>42108.680999999997</v>
      </c>
      <c r="BT166" s="149">
        <v>42380.802000000003</v>
      </c>
      <c r="BU166" s="149">
        <v>42622.28</v>
      </c>
      <c r="BV166" s="149">
        <v>42827.506000000001</v>
      </c>
      <c r="BW166" s="149">
        <v>43002.43</v>
      </c>
      <c r="BX166" s="149">
        <v>43163.826999999997</v>
      </c>
      <c r="BY166" s="149">
        <v>43335.006000000001</v>
      </c>
      <c r="BZ166" s="149">
        <v>43532.374000000003</v>
      </c>
    </row>
    <row r="167" spans="1:78" ht="11.65">
      <c r="A167" s="121">
        <v>150</v>
      </c>
      <c r="B167" s="122" t="s">
        <v>669</v>
      </c>
      <c r="C167" s="135" t="s">
        <v>743</v>
      </c>
      <c r="D167" s="141">
        <v>14</v>
      </c>
      <c r="E167" s="141">
        <v>660</v>
      </c>
      <c r="F167" s="122" t="s">
        <v>711</v>
      </c>
      <c r="G167" s="141">
        <v>915</v>
      </c>
      <c r="H167" s="146">
        <v>5.1219999999999999</v>
      </c>
      <c r="I167" s="146">
        <v>5.3170000000000002</v>
      </c>
      <c r="J167" s="146">
        <v>5.4770000000000003</v>
      </c>
      <c r="K167" s="146">
        <v>5.5979999999999999</v>
      </c>
      <c r="L167" s="146">
        <v>5.7050000000000001</v>
      </c>
      <c r="M167" s="146">
        <v>5.7809999999999997</v>
      </c>
      <c r="N167" s="146">
        <v>5.8460000000000001</v>
      </c>
      <c r="O167" s="146">
        <v>5.9009999999999998</v>
      </c>
      <c r="P167" s="146">
        <v>5.9390000000000001</v>
      </c>
      <c r="Q167" s="146">
        <v>5.9870000000000001</v>
      </c>
      <c r="R167" s="146">
        <v>6.02</v>
      </c>
      <c r="S167" s="146">
        <v>6.09</v>
      </c>
      <c r="T167" s="146">
        <v>6.141</v>
      </c>
      <c r="U167" s="146">
        <v>6.2069999999999999</v>
      </c>
      <c r="V167" s="146">
        <v>6.2830000000000004</v>
      </c>
      <c r="W167" s="146">
        <v>6.36</v>
      </c>
      <c r="X167" s="146">
        <v>6.4340000000000002</v>
      </c>
      <c r="Y167" s="146">
        <v>6.52</v>
      </c>
      <c r="Z167" s="146">
        <v>6.6079999999999997</v>
      </c>
      <c r="AA167" s="146">
        <v>6.69</v>
      </c>
      <c r="AB167" s="146">
        <v>6.7729999999999997</v>
      </c>
      <c r="AC167" s="146">
        <v>6.8540000000000001</v>
      </c>
      <c r="AD167" s="146">
        <v>6.9489999999999998</v>
      </c>
      <c r="AE167" s="146">
        <v>7.0229999999999997</v>
      </c>
      <c r="AF167" s="146">
        <v>7.101</v>
      </c>
      <c r="AG167" s="146">
        <v>7.1609999999999996</v>
      </c>
      <c r="AH167" s="146">
        <v>7.202</v>
      </c>
      <c r="AI167" s="146">
        <v>7.2519999999999998</v>
      </c>
      <c r="AJ167" s="146">
        <v>7.2850000000000001</v>
      </c>
      <c r="AK167" s="146">
        <v>7.2960000000000003</v>
      </c>
      <c r="AL167" s="146">
        <v>7.2839999999999998</v>
      </c>
      <c r="AM167" s="146">
        <v>7.2489999999999997</v>
      </c>
      <c r="AN167" s="146">
        <v>7.194</v>
      </c>
      <c r="AO167" s="146">
        <v>7.1449999999999996</v>
      </c>
      <c r="AP167" s="146">
        <v>7.1820000000000004</v>
      </c>
      <c r="AQ167" s="146">
        <v>7.2919999999999998</v>
      </c>
      <c r="AR167" s="146">
        <v>7.5119999999999996</v>
      </c>
      <c r="AS167" s="146">
        <v>7.8419999999999996</v>
      </c>
      <c r="AT167" s="146">
        <v>8.2219999999999995</v>
      </c>
      <c r="AU167" s="146">
        <v>8.5820000000000007</v>
      </c>
      <c r="AV167" s="146">
        <v>8.8940000000000001</v>
      </c>
      <c r="AW167" s="146">
        <v>9.1379999999999999</v>
      </c>
      <c r="AX167" s="146">
        <v>9.3330000000000002</v>
      </c>
      <c r="AY167" s="146">
        <v>9.4909999999999997</v>
      </c>
      <c r="AZ167" s="146">
        <v>9.6609999999999996</v>
      </c>
      <c r="BA167" s="146">
        <v>9.8680000000000003</v>
      </c>
      <c r="BB167" s="146">
        <v>10.117000000000001</v>
      </c>
      <c r="BC167" s="146">
        <v>10.388</v>
      </c>
      <c r="BD167" s="146">
        <v>10.683999999999999</v>
      </c>
      <c r="BE167" s="146">
        <v>10.978999999999999</v>
      </c>
      <c r="BF167" s="146">
        <v>11.247</v>
      </c>
      <c r="BG167" s="146">
        <v>11.52</v>
      </c>
      <c r="BH167" s="146">
        <v>11.756</v>
      </c>
      <c r="BI167" s="146">
        <v>11.993</v>
      </c>
      <c r="BJ167" s="146">
        <v>12.23</v>
      </c>
      <c r="BK167" s="146">
        <v>12.442</v>
      </c>
      <c r="BL167" s="146">
        <v>12.66</v>
      </c>
      <c r="BM167" s="146">
        <v>12.862</v>
      </c>
      <c r="BN167" s="146">
        <v>13.055999999999999</v>
      </c>
      <c r="BO167" s="146">
        <v>13.247999999999999</v>
      </c>
      <c r="BP167" s="146">
        <v>13.436</v>
      </c>
      <c r="BQ167" s="146">
        <v>13.612</v>
      </c>
      <c r="BR167" s="146">
        <v>13.794</v>
      </c>
      <c r="BS167" s="146">
        <v>13.952</v>
      </c>
      <c r="BT167" s="146">
        <v>14.114000000000001</v>
      </c>
      <c r="BU167" s="146">
        <v>14.279</v>
      </c>
      <c r="BV167" s="146">
        <v>14.435</v>
      </c>
      <c r="BW167" s="146">
        <v>14.587999999999999</v>
      </c>
      <c r="BX167" s="146">
        <v>14.738</v>
      </c>
      <c r="BY167" s="146">
        <v>14.872</v>
      </c>
      <c r="BZ167" s="146">
        <v>15.002000000000001</v>
      </c>
    </row>
    <row r="168" spans="1:78" ht="11.65">
      <c r="A168" s="121">
        <v>151</v>
      </c>
      <c r="B168" s="122" t="s">
        <v>669</v>
      </c>
      <c r="C168" s="135" t="s">
        <v>744</v>
      </c>
      <c r="D168" s="141"/>
      <c r="E168" s="141">
        <v>28</v>
      </c>
      <c r="F168" s="122" t="s">
        <v>711</v>
      </c>
      <c r="G168" s="141">
        <v>915</v>
      </c>
      <c r="H168" s="146">
        <v>45.515000000000001</v>
      </c>
      <c r="I168" s="146">
        <v>46.540999999999997</v>
      </c>
      <c r="J168" s="146">
        <v>47.384999999999998</v>
      </c>
      <c r="K168" s="146">
        <v>48.134999999999998</v>
      </c>
      <c r="L168" s="146">
        <v>48.875999999999998</v>
      </c>
      <c r="M168" s="146">
        <v>49.648000000000003</v>
      </c>
      <c r="N168" s="146">
        <v>50.463999999999999</v>
      </c>
      <c r="O168" s="146">
        <v>51.36</v>
      </c>
      <c r="P168" s="146">
        <v>52.28</v>
      </c>
      <c r="Q168" s="146">
        <v>53.213999999999999</v>
      </c>
      <c r="R168" s="146">
        <v>54.131999999999998</v>
      </c>
      <c r="S168" s="146">
        <v>55.005000000000003</v>
      </c>
      <c r="T168" s="146">
        <v>55.848999999999997</v>
      </c>
      <c r="U168" s="146">
        <v>56.701000000000001</v>
      </c>
      <c r="V168" s="146">
        <v>57.640999999999998</v>
      </c>
      <c r="W168" s="146">
        <v>58.698999999999998</v>
      </c>
      <c r="X168" s="146">
        <v>59.911999999999999</v>
      </c>
      <c r="Y168" s="146">
        <v>61.24</v>
      </c>
      <c r="Z168" s="146">
        <v>62.523000000000003</v>
      </c>
      <c r="AA168" s="146">
        <v>63.552999999999997</v>
      </c>
      <c r="AB168" s="146">
        <v>64.183999999999997</v>
      </c>
      <c r="AC168" s="146">
        <v>64.353999999999999</v>
      </c>
      <c r="AD168" s="146">
        <v>64.134</v>
      </c>
      <c r="AE168" s="146">
        <v>63.649000000000001</v>
      </c>
      <c r="AF168" s="146">
        <v>63.107999999999997</v>
      </c>
      <c r="AG168" s="146">
        <v>62.670999999999999</v>
      </c>
      <c r="AH168" s="146">
        <v>62.353000000000002</v>
      </c>
      <c r="AI168" s="146">
        <v>62.161999999999999</v>
      </c>
      <c r="AJ168" s="146">
        <v>62.037999999999997</v>
      </c>
      <c r="AK168" s="146">
        <v>61.948</v>
      </c>
      <c r="AL168" s="146">
        <v>61.860999999999997</v>
      </c>
      <c r="AM168" s="146">
        <v>61.789000000000001</v>
      </c>
      <c r="AN168" s="146">
        <v>61.78</v>
      </c>
      <c r="AO168" s="146">
        <v>61.779000000000003</v>
      </c>
      <c r="AP168" s="146">
        <v>61.783999999999999</v>
      </c>
      <c r="AQ168" s="146">
        <v>61.784999999999997</v>
      </c>
      <c r="AR168" s="146">
        <v>61.753999999999998</v>
      </c>
      <c r="AS168" s="146">
        <v>61.713000000000001</v>
      </c>
      <c r="AT168" s="146">
        <v>61.758000000000003</v>
      </c>
      <c r="AU168" s="146">
        <v>62.006999999999998</v>
      </c>
      <c r="AV168" s="146">
        <v>62.533000000000001</v>
      </c>
      <c r="AW168" s="146">
        <v>63.363</v>
      </c>
      <c r="AX168" s="146">
        <v>64.459000000000003</v>
      </c>
      <c r="AY168" s="146">
        <v>65.777000000000001</v>
      </c>
      <c r="AZ168" s="146">
        <v>67.200999999999993</v>
      </c>
      <c r="BA168" s="146">
        <v>68.671999999999997</v>
      </c>
      <c r="BB168" s="146">
        <v>70.176000000000002</v>
      </c>
      <c r="BC168" s="146">
        <v>71.706999999999994</v>
      </c>
      <c r="BD168" s="146">
        <v>73.218999999999994</v>
      </c>
      <c r="BE168" s="146">
        <v>74.674000000000007</v>
      </c>
      <c r="BF168" s="146">
        <v>76.007000000000005</v>
      </c>
      <c r="BG168" s="146">
        <v>77.212000000000003</v>
      </c>
      <c r="BH168" s="146">
        <v>78.298000000000002</v>
      </c>
      <c r="BI168" s="146">
        <v>79.311000000000007</v>
      </c>
      <c r="BJ168" s="146">
        <v>80.346999999999994</v>
      </c>
      <c r="BK168" s="146">
        <v>81.462000000000003</v>
      </c>
      <c r="BL168" s="146">
        <v>82.715000000000003</v>
      </c>
      <c r="BM168" s="146">
        <v>84.028999999999996</v>
      </c>
      <c r="BN168" s="146">
        <v>85.394000000000005</v>
      </c>
      <c r="BO168" s="146">
        <v>86.742999999999995</v>
      </c>
      <c r="BP168" s="146">
        <v>88.03</v>
      </c>
      <c r="BQ168" s="146">
        <v>89.25</v>
      </c>
      <c r="BR168" s="146">
        <v>90.406999999999996</v>
      </c>
      <c r="BS168" s="146">
        <v>91.51</v>
      </c>
      <c r="BT168" s="146">
        <v>92.561999999999998</v>
      </c>
      <c r="BU168" s="146">
        <v>93.570999999999998</v>
      </c>
      <c r="BV168" s="146">
        <v>94.52</v>
      </c>
      <c r="BW168" s="146">
        <v>95.424999999999997</v>
      </c>
      <c r="BX168" s="146">
        <v>96.281999999999996</v>
      </c>
      <c r="BY168" s="146">
        <v>97.114999999999995</v>
      </c>
      <c r="BZ168" s="146">
        <v>97.927999999999997</v>
      </c>
    </row>
    <row r="169" spans="1:78" ht="11.65">
      <c r="A169" s="121">
        <v>152</v>
      </c>
      <c r="B169" s="122" t="s">
        <v>669</v>
      </c>
      <c r="C169" s="135" t="s">
        <v>745</v>
      </c>
      <c r="D169" s="141">
        <v>15</v>
      </c>
      <c r="E169" s="141">
        <v>533</v>
      </c>
      <c r="F169" s="122" t="s">
        <v>711</v>
      </c>
      <c r="G169" s="141">
        <v>915</v>
      </c>
      <c r="H169" s="146">
        <v>38.052</v>
      </c>
      <c r="I169" s="146">
        <v>38.268000000000001</v>
      </c>
      <c r="J169" s="146">
        <v>38.962000000000003</v>
      </c>
      <c r="K169" s="146">
        <v>40.151000000000003</v>
      </c>
      <c r="L169" s="146">
        <v>41.761000000000003</v>
      </c>
      <c r="M169" s="146">
        <v>43.720999999999997</v>
      </c>
      <c r="N169" s="146">
        <v>45.932000000000002</v>
      </c>
      <c r="O169" s="146">
        <v>48.238999999999997</v>
      </c>
      <c r="P169" s="146">
        <v>50.5</v>
      </c>
      <c r="Q169" s="146">
        <v>52.531999999999996</v>
      </c>
      <c r="R169" s="146">
        <v>54.207999999999998</v>
      </c>
      <c r="S169" s="146">
        <v>55.433999999999997</v>
      </c>
      <c r="T169" s="146">
        <v>56.234000000000002</v>
      </c>
      <c r="U169" s="146">
        <v>56.698999999999998</v>
      </c>
      <c r="V169" s="146">
        <v>57.029000000000003</v>
      </c>
      <c r="W169" s="146">
        <v>57.356999999999999</v>
      </c>
      <c r="X169" s="146">
        <v>57.701999999999998</v>
      </c>
      <c r="Y169" s="146">
        <v>58.043999999999997</v>
      </c>
      <c r="Z169" s="146">
        <v>58.377000000000002</v>
      </c>
      <c r="AA169" s="146">
        <v>58.734000000000002</v>
      </c>
      <c r="AB169" s="146">
        <v>59.07</v>
      </c>
      <c r="AC169" s="146">
        <v>59.442</v>
      </c>
      <c r="AD169" s="146">
        <v>59.848999999999997</v>
      </c>
      <c r="AE169" s="146">
        <v>60.235999999999997</v>
      </c>
      <c r="AF169" s="146">
        <v>60.527000000000001</v>
      </c>
      <c r="AG169" s="146">
        <v>60.652999999999999</v>
      </c>
      <c r="AH169" s="146">
        <v>60.585999999999999</v>
      </c>
      <c r="AI169" s="146">
        <v>60.366</v>
      </c>
      <c r="AJ169" s="146">
        <v>60.101999999999997</v>
      </c>
      <c r="AK169" s="146">
        <v>59.972000000000001</v>
      </c>
      <c r="AL169" s="146">
        <v>60.097000000000001</v>
      </c>
      <c r="AM169" s="146">
        <v>60.561</v>
      </c>
      <c r="AN169" s="146">
        <v>61.341000000000001</v>
      </c>
      <c r="AO169" s="146">
        <v>62.213000000000001</v>
      </c>
      <c r="AP169" s="146">
        <v>62.826000000000001</v>
      </c>
      <c r="AQ169" s="146">
        <v>63.024000000000001</v>
      </c>
      <c r="AR169" s="146">
        <v>62.645000000000003</v>
      </c>
      <c r="AS169" s="146">
        <v>61.838000000000001</v>
      </c>
      <c r="AT169" s="146">
        <v>61.072000000000003</v>
      </c>
      <c r="AU169" s="146">
        <v>61.033000000000001</v>
      </c>
      <c r="AV169" s="146">
        <v>62.152000000000001</v>
      </c>
      <c r="AW169" s="146">
        <v>64.623000000000005</v>
      </c>
      <c r="AX169" s="146">
        <v>68.239999999999995</v>
      </c>
      <c r="AY169" s="146">
        <v>72.495000000000005</v>
      </c>
      <c r="AZ169" s="146">
        <v>76.704999999999998</v>
      </c>
      <c r="BA169" s="146">
        <v>80.323999999999998</v>
      </c>
      <c r="BB169" s="146">
        <v>83.210999999999999</v>
      </c>
      <c r="BC169" s="146">
        <v>85.45</v>
      </c>
      <c r="BD169" s="146">
        <v>87.28</v>
      </c>
      <c r="BE169" s="146">
        <v>89.009</v>
      </c>
      <c r="BF169" s="146">
        <v>90.866</v>
      </c>
      <c r="BG169" s="146">
        <v>92.891999999999996</v>
      </c>
      <c r="BH169" s="146">
        <v>94.992000000000004</v>
      </c>
      <c r="BI169" s="146">
        <v>97.016000000000005</v>
      </c>
      <c r="BJ169" s="146">
        <v>98.744</v>
      </c>
      <c r="BK169" s="146">
        <v>100.02800000000001</v>
      </c>
      <c r="BL169" s="146">
        <v>100.83</v>
      </c>
      <c r="BM169" s="146">
        <v>101.226</v>
      </c>
      <c r="BN169" s="146">
        <v>101.36199999999999</v>
      </c>
      <c r="BO169" s="146">
        <v>101.452</v>
      </c>
      <c r="BP169" s="146">
        <v>101.66500000000001</v>
      </c>
      <c r="BQ169" s="146">
        <v>102.05</v>
      </c>
      <c r="BR169" s="146">
        <v>102.565</v>
      </c>
      <c r="BS169" s="146">
        <v>103.16500000000001</v>
      </c>
      <c r="BT169" s="146">
        <v>103.776</v>
      </c>
      <c r="BU169" s="146">
        <v>104.339</v>
      </c>
      <c r="BV169" s="146">
        <v>104.86499999999999</v>
      </c>
      <c r="BW169" s="146">
        <v>105.361</v>
      </c>
      <c r="BX169" s="146">
        <v>105.846</v>
      </c>
      <c r="BY169" s="146">
        <v>106.31</v>
      </c>
      <c r="BZ169" s="146">
        <v>106.76600000000001</v>
      </c>
    </row>
    <row r="170" spans="1:78" ht="11.65">
      <c r="A170" s="121">
        <v>153</v>
      </c>
      <c r="B170" s="122" t="s">
        <v>669</v>
      </c>
      <c r="C170" s="135" t="s">
        <v>746</v>
      </c>
      <c r="D170" s="141"/>
      <c r="E170" s="141">
        <v>44</v>
      </c>
      <c r="F170" s="122" t="s">
        <v>711</v>
      </c>
      <c r="G170" s="141">
        <v>915</v>
      </c>
      <c r="H170" s="146">
        <v>79.09</v>
      </c>
      <c r="I170" s="146">
        <v>79.989000000000004</v>
      </c>
      <c r="J170" s="146">
        <v>81.433999999999997</v>
      </c>
      <c r="K170" s="146">
        <v>83.373000000000005</v>
      </c>
      <c r="L170" s="146">
        <v>85.783000000000001</v>
      </c>
      <c r="M170" s="146">
        <v>88.628</v>
      </c>
      <c r="N170" s="146">
        <v>91.897000000000006</v>
      </c>
      <c r="O170" s="146">
        <v>95.617000000000004</v>
      </c>
      <c r="P170" s="146">
        <v>99.775999999999996</v>
      </c>
      <c r="Q170" s="146">
        <v>104.41500000000001</v>
      </c>
      <c r="R170" s="146">
        <v>109.532</v>
      </c>
      <c r="S170" s="146">
        <v>115.119</v>
      </c>
      <c r="T170" s="146">
        <v>121.092</v>
      </c>
      <c r="U170" s="146">
        <v>127.34</v>
      </c>
      <c r="V170" s="146">
        <v>133.70500000000001</v>
      </c>
      <c r="W170" s="146">
        <v>140.06</v>
      </c>
      <c r="X170" s="146">
        <v>146.381</v>
      </c>
      <c r="Y170" s="146">
        <v>152.62100000000001</v>
      </c>
      <c r="Z170" s="146">
        <v>158.648</v>
      </c>
      <c r="AA170" s="146">
        <v>164.26499999999999</v>
      </c>
      <c r="AB170" s="146">
        <v>169.376</v>
      </c>
      <c r="AC170" s="146">
        <v>173.89400000000001</v>
      </c>
      <c r="AD170" s="146">
        <v>177.863</v>
      </c>
      <c r="AE170" s="146">
        <v>181.51900000000001</v>
      </c>
      <c r="AF170" s="146">
        <v>185.10499999999999</v>
      </c>
      <c r="AG170" s="146">
        <v>188.89500000000001</v>
      </c>
      <c r="AH170" s="146">
        <v>192.90299999999999</v>
      </c>
      <c r="AI170" s="146">
        <v>197.1</v>
      </c>
      <c r="AJ170" s="146">
        <v>201.482</v>
      </c>
      <c r="AK170" s="146">
        <v>205.99100000000001</v>
      </c>
      <c r="AL170" s="146">
        <v>210.589</v>
      </c>
      <c r="AM170" s="146">
        <v>215.321</v>
      </c>
      <c r="AN170" s="146">
        <v>220.18199999999999</v>
      </c>
      <c r="AO170" s="146">
        <v>225.095</v>
      </c>
      <c r="AP170" s="146">
        <v>229.91300000000001</v>
      </c>
      <c r="AQ170" s="146">
        <v>234.57900000000001</v>
      </c>
      <c r="AR170" s="146">
        <v>239.02</v>
      </c>
      <c r="AS170" s="146">
        <v>243.26499999999999</v>
      </c>
      <c r="AT170" s="146">
        <v>247.45099999999999</v>
      </c>
      <c r="AU170" s="146">
        <v>251.738</v>
      </c>
      <c r="AV170" s="146">
        <v>256.22699999999998</v>
      </c>
      <c r="AW170" s="146">
        <v>261.00700000000001</v>
      </c>
      <c r="AX170" s="146">
        <v>266.02800000000002</v>
      </c>
      <c r="AY170" s="146">
        <v>271.065</v>
      </c>
      <c r="AZ170" s="146">
        <v>275.84899999999999</v>
      </c>
      <c r="BA170" s="146">
        <v>280.17899999999997</v>
      </c>
      <c r="BB170" s="146">
        <v>283.98</v>
      </c>
      <c r="BC170" s="146">
        <v>287.363</v>
      </c>
      <c r="BD170" s="146">
        <v>290.60000000000002</v>
      </c>
      <c r="BE170" s="146">
        <v>294.06299999999999</v>
      </c>
      <c r="BF170" s="146">
        <v>298.04500000000002</v>
      </c>
      <c r="BG170" s="146">
        <v>302.61799999999999</v>
      </c>
      <c r="BH170" s="146">
        <v>307.65699999999998</v>
      </c>
      <c r="BI170" s="146">
        <v>313.12299999999999</v>
      </c>
      <c r="BJ170" s="146">
        <v>318.89299999999997</v>
      </c>
      <c r="BK170" s="146">
        <v>324.84800000000001</v>
      </c>
      <c r="BL170" s="146">
        <v>331.03199999999998</v>
      </c>
      <c r="BM170" s="146">
        <v>337.387</v>
      </c>
      <c r="BN170" s="146">
        <v>343.68</v>
      </c>
      <c r="BO170" s="146">
        <v>349.6</v>
      </c>
      <c r="BP170" s="146">
        <v>354.93599999999998</v>
      </c>
      <c r="BQ170" s="146">
        <v>359.58300000000003</v>
      </c>
      <c r="BR170" s="146">
        <v>363.58100000000002</v>
      </c>
      <c r="BS170" s="146">
        <v>367.16199999999998</v>
      </c>
      <c r="BT170" s="146">
        <v>370.625</v>
      </c>
      <c r="BU170" s="146">
        <v>374.2</v>
      </c>
      <c r="BV170" s="146">
        <v>377.923</v>
      </c>
      <c r="BW170" s="146">
        <v>381.74900000000002</v>
      </c>
      <c r="BX170" s="146">
        <v>385.63499999999999</v>
      </c>
      <c r="BY170" s="146">
        <v>389.48599999999999</v>
      </c>
      <c r="BZ170" s="146">
        <v>393.24799999999999</v>
      </c>
    </row>
    <row r="171" spans="1:78" ht="11.65">
      <c r="A171" s="121">
        <v>154</v>
      </c>
      <c r="B171" s="122" t="s">
        <v>669</v>
      </c>
      <c r="C171" s="135" t="s">
        <v>377</v>
      </c>
      <c r="D171" s="141"/>
      <c r="E171" s="141">
        <v>52</v>
      </c>
      <c r="F171" s="122" t="s">
        <v>711</v>
      </c>
      <c r="G171" s="141">
        <v>915</v>
      </c>
      <c r="H171" s="146">
        <v>210.99</v>
      </c>
      <c r="I171" s="146">
        <v>215.72399999999999</v>
      </c>
      <c r="J171" s="146">
        <v>219.66900000000001</v>
      </c>
      <c r="K171" s="146">
        <v>222.85400000000001</v>
      </c>
      <c r="L171" s="146">
        <v>225.32400000000001</v>
      </c>
      <c r="M171" s="146">
        <v>227.13200000000001</v>
      </c>
      <c r="N171" s="146">
        <v>228.40600000000001</v>
      </c>
      <c r="O171" s="146">
        <v>229.27</v>
      </c>
      <c r="P171" s="146">
        <v>229.88300000000001</v>
      </c>
      <c r="Q171" s="146">
        <v>230.40199999999999</v>
      </c>
      <c r="R171" s="146">
        <v>230.98500000000001</v>
      </c>
      <c r="S171" s="146">
        <v>231.71799999999999</v>
      </c>
      <c r="T171" s="146">
        <v>232.62299999999999</v>
      </c>
      <c r="U171" s="146">
        <v>233.63200000000001</v>
      </c>
      <c r="V171" s="146">
        <v>234.58799999999999</v>
      </c>
      <c r="W171" s="146">
        <v>235.41499999999999</v>
      </c>
      <c r="X171" s="146">
        <v>236.084</v>
      </c>
      <c r="Y171" s="146">
        <v>236.661</v>
      </c>
      <c r="Z171" s="146">
        <v>237.24100000000001</v>
      </c>
      <c r="AA171" s="146">
        <v>237.96299999999999</v>
      </c>
      <c r="AB171" s="146">
        <v>238.89500000000001</v>
      </c>
      <c r="AC171" s="146">
        <v>240.09299999999999</v>
      </c>
      <c r="AD171" s="146">
        <v>241.523</v>
      </c>
      <c r="AE171" s="146">
        <v>243.07599999999999</v>
      </c>
      <c r="AF171" s="146">
        <v>244.643</v>
      </c>
      <c r="AG171" s="146">
        <v>246.15799999999999</v>
      </c>
      <c r="AH171" s="146">
        <v>247.584</v>
      </c>
      <c r="AI171" s="146">
        <v>248.93100000000001</v>
      </c>
      <c r="AJ171" s="146">
        <v>250.2</v>
      </c>
      <c r="AK171" s="146">
        <v>251.34700000000001</v>
      </c>
      <c r="AL171" s="146">
        <v>252.38800000000001</v>
      </c>
      <c r="AM171" s="146">
        <v>253.29599999999999</v>
      </c>
      <c r="AN171" s="146">
        <v>254.078</v>
      </c>
      <c r="AO171" s="146">
        <v>254.791</v>
      </c>
      <c r="AP171" s="146">
        <v>255.49299999999999</v>
      </c>
      <c r="AQ171" s="146">
        <v>256.26</v>
      </c>
      <c r="AR171" s="146">
        <v>257.11700000000002</v>
      </c>
      <c r="AS171" s="146">
        <v>258.012</v>
      </c>
      <c r="AT171" s="146">
        <v>258.97000000000003</v>
      </c>
      <c r="AU171" s="146">
        <v>259.96100000000001</v>
      </c>
      <c r="AV171" s="146">
        <v>260.93299999999999</v>
      </c>
      <c r="AW171" s="146">
        <v>261.91199999999998</v>
      </c>
      <c r="AX171" s="146">
        <v>262.89</v>
      </c>
      <c r="AY171" s="146">
        <v>263.86900000000003</v>
      </c>
      <c r="AZ171" s="146">
        <v>264.89299999999997</v>
      </c>
      <c r="BA171" s="146">
        <v>265.95499999999998</v>
      </c>
      <c r="BB171" s="146">
        <v>267.04700000000003</v>
      </c>
      <c r="BC171" s="146">
        <v>268.18299999999999</v>
      </c>
      <c r="BD171" s="146">
        <v>269.334</v>
      </c>
      <c r="BE171" s="146">
        <v>270.45499999999998</v>
      </c>
      <c r="BF171" s="146">
        <v>271.51100000000002</v>
      </c>
      <c r="BG171" s="146">
        <v>272.49400000000003</v>
      </c>
      <c r="BH171" s="146">
        <v>273.423</v>
      </c>
      <c r="BI171" s="146">
        <v>274.33100000000002</v>
      </c>
      <c r="BJ171" s="146">
        <v>275.28300000000002</v>
      </c>
      <c r="BK171" s="146">
        <v>276.32</v>
      </c>
      <c r="BL171" s="146">
        <v>277.47500000000002</v>
      </c>
      <c r="BM171" s="146">
        <v>278.70100000000002</v>
      </c>
      <c r="BN171" s="146">
        <v>279.94600000000003</v>
      </c>
      <c r="BO171" s="146">
        <v>281.10700000000003</v>
      </c>
      <c r="BP171" s="146">
        <v>282.13099999999997</v>
      </c>
      <c r="BQ171" s="146">
        <v>282.98700000000002</v>
      </c>
      <c r="BR171" s="146">
        <v>283.69799999999998</v>
      </c>
      <c r="BS171" s="146">
        <v>284.29399999999998</v>
      </c>
      <c r="BT171" s="146">
        <v>284.82499999999999</v>
      </c>
      <c r="BU171" s="146">
        <v>285.327</v>
      </c>
      <c r="BV171" s="146">
        <v>285.798</v>
      </c>
      <c r="BW171" s="146">
        <v>286.22899999999998</v>
      </c>
      <c r="BX171" s="146">
        <v>286.64</v>
      </c>
      <c r="BY171" s="146">
        <v>287.02100000000002</v>
      </c>
      <c r="BZ171" s="146">
        <v>287.37099999999998</v>
      </c>
    </row>
    <row r="172" spans="1:78" ht="11.65">
      <c r="A172" s="121">
        <v>155</v>
      </c>
      <c r="B172" s="122" t="s">
        <v>669</v>
      </c>
      <c r="C172" s="135" t="s">
        <v>747</v>
      </c>
      <c r="D172" s="141">
        <v>15</v>
      </c>
      <c r="E172" s="141">
        <v>535</v>
      </c>
      <c r="F172" s="122" t="s">
        <v>711</v>
      </c>
      <c r="G172" s="141">
        <v>915</v>
      </c>
      <c r="H172" s="146">
        <v>7.1289999999999996</v>
      </c>
      <c r="I172" s="146">
        <v>7.29</v>
      </c>
      <c r="J172" s="146">
        <v>7.4249999999999998</v>
      </c>
      <c r="K172" s="146">
        <v>7.524</v>
      </c>
      <c r="L172" s="146">
        <v>7.61</v>
      </c>
      <c r="M172" s="146">
        <v>7.6680000000000001</v>
      </c>
      <c r="N172" s="146">
        <v>7.7220000000000004</v>
      </c>
      <c r="O172" s="146">
        <v>7.782</v>
      </c>
      <c r="P172" s="146">
        <v>7.8550000000000004</v>
      </c>
      <c r="Q172" s="146">
        <v>7.9489999999999998</v>
      </c>
      <c r="R172" s="146">
        <v>8.0779999999999994</v>
      </c>
      <c r="S172" s="146">
        <v>8.2309999999999999</v>
      </c>
      <c r="T172" s="146">
        <v>8.4290000000000003</v>
      </c>
      <c r="U172" s="146">
        <v>8.6470000000000002</v>
      </c>
      <c r="V172" s="146">
        <v>8.8879999999999999</v>
      </c>
      <c r="W172" s="146">
        <v>9.1259999999999994</v>
      </c>
      <c r="X172" s="146">
        <v>9.3889999999999993</v>
      </c>
      <c r="Y172" s="146">
        <v>9.6379999999999999</v>
      </c>
      <c r="Z172" s="146">
        <v>9.91</v>
      </c>
      <c r="AA172" s="146">
        <v>10.148</v>
      </c>
      <c r="AB172" s="146">
        <v>10.359</v>
      </c>
      <c r="AC172" s="146">
        <v>10.542</v>
      </c>
      <c r="AD172" s="146">
        <v>10.715999999999999</v>
      </c>
      <c r="AE172" s="146">
        <v>10.840999999999999</v>
      </c>
      <c r="AF172" s="146">
        <v>10.956</v>
      </c>
      <c r="AG172" s="146">
        <v>11.026</v>
      </c>
      <c r="AH172" s="146">
        <v>11.076000000000001</v>
      </c>
      <c r="AI172" s="146">
        <v>11.093999999999999</v>
      </c>
      <c r="AJ172" s="146">
        <v>11.105</v>
      </c>
      <c r="AK172" s="146">
        <v>11.135</v>
      </c>
      <c r="AL172" s="146">
        <v>11.209</v>
      </c>
      <c r="AM172" s="146">
        <v>11.318</v>
      </c>
      <c r="AN172" s="146">
        <v>11.473000000000001</v>
      </c>
      <c r="AO172" s="146">
        <v>11.646000000000001</v>
      </c>
      <c r="AP172" s="146">
        <v>11.843</v>
      </c>
      <c r="AQ172" s="146">
        <v>12.023999999999999</v>
      </c>
      <c r="AR172" s="146">
        <v>12.185</v>
      </c>
      <c r="AS172" s="146">
        <v>12.332000000000001</v>
      </c>
      <c r="AT172" s="146">
        <v>12.484999999999999</v>
      </c>
      <c r="AU172" s="146">
        <v>12.709</v>
      </c>
      <c r="AV172" s="146">
        <v>13.01</v>
      </c>
      <c r="AW172" s="146">
        <v>13.43</v>
      </c>
      <c r="AX172" s="146">
        <v>13.936</v>
      </c>
      <c r="AY172" s="146">
        <v>14.451000000000001</v>
      </c>
      <c r="AZ172" s="146">
        <v>14.858000000000001</v>
      </c>
      <c r="BA172" s="146">
        <v>15.101000000000001</v>
      </c>
      <c r="BB172" s="146">
        <v>15.163</v>
      </c>
      <c r="BC172" s="146">
        <v>15.082000000000001</v>
      </c>
      <c r="BD172" s="146">
        <v>14.888999999999999</v>
      </c>
      <c r="BE172" s="146">
        <v>14.632</v>
      </c>
      <c r="BF172" s="146">
        <v>14.387</v>
      </c>
      <c r="BG172" s="146">
        <v>14.131</v>
      </c>
      <c r="BH172" s="146">
        <v>13.882</v>
      </c>
      <c r="BI172" s="146">
        <v>13.755000000000001</v>
      </c>
      <c r="BJ172" s="146">
        <v>13.885999999999999</v>
      </c>
      <c r="BK172" s="146">
        <v>14.398999999999999</v>
      </c>
      <c r="BL172" s="146">
        <v>15.337999999999999</v>
      </c>
      <c r="BM172" s="146">
        <v>16.645</v>
      </c>
      <c r="BN172" s="146">
        <v>18.163</v>
      </c>
      <c r="BO172" s="146">
        <v>19.648</v>
      </c>
      <c r="BP172" s="146">
        <v>20.940999999999999</v>
      </c>
      <c r="BQ172" s="146">
        <v>21.998000000000001</v>
      </c>
      <c r="BR172" s="146">
        <v>22.84</v>
      </c>
      <c r="BS172" s="146">
        <v>23.512</v>
      </c>
      <c r="BT172" s="146">
        <v>24.067</v>
      </c>
      <c r="BU172" s="146">
        <v>24.571000000000002</v>
      </c>
      <c r="BV172" s="146">
        <v>25.016999999999999</v>
      </c>
      <c r="BW172" s="146">
        <v>25.399000000000001</v>
      </c>
      <c r="BX172" s="146">
        <v>25.709</v>
      </c>
      <c r="BY172" s="146">
        <v>25.983000000000001</v>
      </c>
      <c r="BZ172" s="146">
        <v>26.221</v>
      </c>
    </row>
    <row r="173" spans="1:78" ht="11.65">
      <c r="A173" s="121">
        <v>156</v>
      </c>
      <c r="B173" s="122" t="s">
        <v>669</v>
      </c>
      <c r="C173" s="135" t="s">
        <v>748</v>
      </c>
      <c r="D173" s="141">
        <v>14</v>
      </c>
      <c r="E173" s="141">
        <v>92</v>
      </c>
      <c r="F173" s="122" t="s">
        <v>711</v>
      </c>
      <c r="G173" s="141">
        <v>915</v>
      </c>
      <c r="H173" s="146">
        <v>7.4370000000000003</v>
      </c>
      <c r="I173" s="146">
        <v>7.5</v>
      </c>
      <c r="J173" s="146">
        <v>7.5469999999999997</v>
      </c>
      <c r="K173" s="146">
        <v>7.5970000000000004</v>
      </c>
      <c r="L173" s="146">
        <v>7.6280000000000001</v>
      </c>
      <c r="M173" s="146">
        <v>7.68</v>
      </c>
      <c r="N173" s="146">
        <v>7.7249999999999996</v>
      </c>
      <c r="O173" s="146">
        <v>7.78</v>
      </c>
      <c r="P173" s="146">
        <v>7.8550000000000004</v>
      </c>
      <c r="Q173" s="146">
        <v>7.944</v>
      </c>
      <c r="R173" s="146">
        <v>8.0530000000000008</v>
      </c>
      <c r="S173" s="146">
        <v>8.1639999999999997</v>
      </c>
      <c r="T173" s="146">
        <v>8.3190000000000008</v>
      </c>
      <c r="U173" s="146">
        <v>8.4689999999999994</v>
      </c>
      <c r="V173" s="146">
        <v>8.6440000000000001</v>
      </c>
      <c r="W173" s="146">
        <v>8.8360000000000003</v>
      </c>
      <c r="X173" s="146">
        <v>9.0220000000000002</v>
      </c>
      <c r="Y173" s="146">
        <v>9.2129999999999992</v>
      </c>
      <c r="Z173" s="146">
        <v>9.4269999999999996</v>
      </c>
      <c r="AA173" s="146">
        <v>9.6210000000000004</v>
      </c>
      <c r="AB173" s="146">
        <v>9.83</v>
      </c>
      <c r="AC173" s="146">
        <v>10.012</v>
      </c>
      <c r="AD173" s="146">
        <v>10.210000000000001</v>
      </c>
      <c r="AE173" s="146">
        <v>10.391</v>
      </c>
      <c r="AF173" s="146">
        <v>10.551</v>
      </c>
      <c r="AG173" s="146">
        <v>10.696999999999999</v>
      </c>
      <c r="AH173" s="146">
        <v>10.821</v>
      </c>
      <c r="AI173" s="146">
        <v>10.923</v>
      </c>
      <c r="AJ173" s="146">
        <v>11.041</v>
      </c>
      <c r="AK173" s="146">
        <v>11.226000000000001</v>
      </c>
      <c r="AL173" s="146">
        <v>11.471</v>
      </c>
      <c r="AM173" s="146">
        <v>11.821</v>
      </c>
      <c r="AN173" s="146">
        <v>12.25</v>
      </c>
      <c r="AO173" s="146">
        <v>12.755000000000001</v>
      </c>
      <c r="AP173" s="146">
        <v>13.317</v>
      </c>
      <c r="AQ173" s="146">
        <v>13.951000000000001</v>
      </c>
      <c r="AR173" s="146">
        <v>14.646000000000001</v>
      </c>
      <c r="AS173" s="146">
        <v>15.39</v>
      </c>
      <c r="AT173" s="146">
        <v>16.155000000000001</v>
      </c>
      <c r="AU173" s="146">
        <v>16.867000000000001</v>
      </c>
      <c r="AV173" s="146">
        <v>17.489000000000001</v>
      </c>
      <c r="AW173" s="146">
        <v>18.007000000000001</v>
      </c>
      <c r="AX173" s="146">
        <v>18.443000000000001</v>
      </c>
      <c r="AY173" s="146">
        <v>18.783000000000001</v>
      </c>
      <c r="AZ173" s="146">
        <v>19.068000000000001</v>
      </c>
      <c r="BA173" s="146">
        <v>19.306999999999999</v>
      </c>
      <c r="BB173" s="146">
        <v>19.507999999999999</v>
      </c>
      <c r="BC173" s="146">
        <v>19.66</v>
      </c>
      <c r="BD173" s="146">
        <v>19.82</v>
      </c>
      <c r="BE173" s="146">
        <v>20.026</v>
      </c>
      <c r="BF173" s="146">
        <v>20.312999999999999</v>
      </c>
      <c r="BG173" s="146">
        <v>20.675000000000001</v>
      </c>
      <c r="BH173" s="146">
        <v>21.128</v>
      </c>
      <c r="BI173" s="146">
        <v>21.673999999999999</v>
      </c>
      <c r="BJ173" s="146">
        <v>22.329000000000001</v>
      </c>
      <c r="BK173" s="146">
        <v>23.106000000000002</v>
      </c>
      <c r="BL173" s="146">
        <v>24.021999999999998</v>
      </c>
      <c r="BM173" s="146">
        <v>25.05</v>
      </c>
      <c r="BN173" s="146">
        <v>26.096</v>
      </c>
      <c r="BO173" s="146">
        <v>27.035</v>
      </c>
      <c r="BP173" s="146">
        <v>27.795999999999999</v>
      </c>
      <c r="BQ173" s="146">
        <v>28.326000000000001</v>
      </c>
      <c r="BR173" s="146">
        <v>28.654</v>
      </c>
      <c r="BS173" s="146">
        <v>28.85</v>
      </c>
      <c r="BT173" s="146">
        <v>28.984999999999999</v>
      </c>
      <c r="BU173" s="146">
        <v>29.148</v>
      </c>
      <c r="BV173" s="146">
        <v>29.355</v>
      </c>
      <c r="BW173" s="146">
        <v>29.567</v>
      </c>
      <c r="BX173" s="146">
        <v>29.795000000000002</v>
      </c>
      <c r="BY173" s="146">
        <v>30.033000000000001</v>
      </c>
      <c r="BZ173" s="146">
        <v>30.236999999999998</v>
      </c>
    </row>
    <row r="174" spans="1:78" ht="11.65">
      <c r="A174" s="121">
        <v>157</v>
      </c>
      <c r="B174" s="122" t="s">
        <v>669</v>
      </c>
      <c r="C174" s="135" t="s">
        <v>749</v>
      </c>
      <c r="D174" s="141">
        <v>14</v>
      </c>
      <c r="E174" s="141">
        <v>136</v>
      </c>
      <c r="F174" s="122" t="s">
        <v>711</v>
      </c>
      <c r="G174" s="141">
        <v>915</v>
      </c>
      <c r="H174" s="146">
        <v>6.4160000000000004</v>
      </c>
      <c r="I174" s="146">
        <v>6.2709999999999999</v>
      </c>
      <c r="J174" s="146">
        <v>6.2469999999999999</v>
      </c>
      <c r="K174" s="146">
        <v>6.3179999999999996</v>
      </c>
      <c r="L174" s="146">
        <v>6.4580000000000002</v>
      </c>
      <c r="M174" s="146">
        <v>6.6680000000000001</v>
      </c>
      <c r="N174" s="146">
        <v>6.9119999999999999</v>
      </c>
      <c r="O174" s="146">
        <v>7.1769999999999996</v>
      </c>
      <c r="P174" s="146">
        <v>7.4269999999999996</v>
      </c>
      <c r="Q174" s="146">
        <v>7.6589999999999998</v>
      </c>
      <c r="R174" s="146">
        <v>7.87</v>
      </c>
      <c r="S174" s="146">
        <v>8.0239999999999991</v>
      </c>
      <c r="T174" s="146">
        <v>8.141</v>
      </c>
      <c r="U174" s="146">
        <v>8.2189999999999994</v>
      </c>
      <c r="V174" s="146">
        <v>8.2989999999999995</v>
      </c>
      <c r="W174" s="146">
        <v>8.3699999999999992</v>
      </c>
      <c r="X174" s="146">
        <v>8.4440000000000008</v>
      </c>
      <c r="Y174" s="146">
        <v>8.5180000000000007</v>
      </c>
      <c r="Z174" s="146">
        <v>8.6379999999999999</v>
      </c>
      <c r="AA174" s="146">
        <v>8.8330000000000002</v>
      </c>
      <c r="AB174" s="146">
        <v>9.1430000000000007</v>
      </c>
      <c r="AC174" s="146">
        <v>9.5879999999999992</v>
      </c>
      <c r="AD174" s="146">
        <v>10.135</v>
      </c>
      <c r="AE174" s="146">
        <v>10.778</v>
      </c>
      <c r="AF174" s="146">
        <v>11.488</v>
      </c>
      <c r="AG174" s="146">
        <v>12.234</v>
      </c>
      <c r="AH174" s="146">
        <v>13.023</v>
      </c>
      <c r="AI174" s="146">
        <v>13.848000000000001</v>
      </c>
      <c r="AJ174" s="146">
        <v>14.680999999999999</v>
      </c>
      <c r="AK174" s="146">
        <v>15.484999999999999</v>
      </c>
      <c r="AL174" s="146">
        <v>16.207000000000001</v>
      </c>
      <c r="AM174" s="146">
        <v>16.856999999999999</v>
      </c>
      <c r="AN174" s="146">
        <v>17.436</v>
      </c>
      <c r="AO174" s="146">
        <v>18.004999999999999</v>
      </c>
      <c r="AP174" s="146">
        <v>18.661999999999999</v>
      </c>
      <c r="AQ174" s="146">
        <v>19.46</v>
      </c>
      <c r="AR174" s="146">
        <v>20.425999999999998</v>
      </c>
      <c r="AS174" s="146">
        <v>21.539000000000001</v>
      </c>
      <c r="AT174" s="146">
        <v>22.774999999999999</v>
      </c>
      <c r="AU174" s="146">
        <v>24.027999999999999</v>
      </c>
      <c r="AV174" s="146">
        <v>25.306999999999999</v>
      </c>
      <c r="AW174" s="146">
        <v>26.54</v>
      </c>
      <c r="AX174" s="146">
        <v>27.783999999999999</v>
      </c>
      <c r="AY174" s="146">
        <v>29.068000000000001</v>
      </c>
      <c r="AZ174" s="146">
        <v>30.521000000000001</v>
      </c>
      <c r="BA174" s="146">
        <v>32.161000000000001</v>
      </c>
      <c r="BB174" s="146">
        <v>34.064999999999998</v>
      </c>
      <c r="BC174" s="146">
        <v>36.155000000000001</v>
      </c>
      <c r="BD174" s="146">
        <v>38.33</v>
      </c>
      <c r="BE174" s="146">
        <v>40.423000000000002</v>
      </c>
      <c r="BF174" s="146">
        <v>42.305</v>
      </c>
      <c r="BG174" s="146">
        <v>43.933999999999997</v>
      </c>
      <c r="BH174" s="146">
        <v>45.347000000000001</v>
      </c>
      <c r="BI174" s="146">
        <v>46.624000000000002</v>
      </c>
      <c r="BJ174" s="146">
        <v>47.899000000000001</v>
      </c>
      <c r="BK174" s="146">
        <v>49.261000000000003</v>
      </c>
      <c r="BL174" s="146">
        <v>50.728999999999999</v>
      </c>
      <c r="BM174" s="146">
        <v>52.28</v>
      </c>
      <c r="BN174" s="146">
        <v>53.835000000000001</v>
      </c>
      <c r="BO174" s="146">
        <v>55.320999999999998</v>
      </c>
      <c r="BP174" s="146">
        <v>56.671999999999997</v>
      </c>
      <c r="BQ174" s="146">
        <v>57.877000000000002</v>
      </c>
      <c r="BR174" s="146">
        <v>58.963000000000001</v>
      </c>
      <c r="BS174" s="146">
        <v>59.933</v>
      </c>
      <c r="BT174" s="146">
        <v>60.847999999999999</v>
      </c>
      <c r="BU174" s="146">
        <v>61.720999999999997</v>
      </c>
      <c r="BV174" s="146">
        <v>62.564</v>
      </c>
      <c r="BW174" s="146">
        <v>63.381999999999998</v>
      </c>
      <c r="BX174" s="146">
        <v>64.171999999999997</v>
      </c>
      <c r="BY174" s="146">
        <v>64.947999999999993</v>
      </c>
      <c r="BZ174" s="146">
        <v>65.72</v>
      </c>
    </row>
    <row r="175" spans="1:78" ht="11.65">
      <c r="A175" s="121">
        <v>158</v>
      </c>
      <c r="B175" s="122" t="s">
        <v>669</v>
      </c>
      <c r="C175" s="135" t="s">
        <v>230</v>
      </c>
      <c r="D175" s="141"/>
      <c r="E175" s="141">
        <v>192</v>
      </c>
      <c r="F175" s="122" t="s">
        <v>711</v>
      </c>
      <c r="G175" s="141">
        <v>915</v>
      </c>
      <c r="H175" s="146">
        <v>5919.9889999999996</v>
      </c>
      <c r="I175" s="146">
        <v>6050.14</v>
      </c>
      <c r="J175" s="146">
        <v>6178.8119999999999</v>
      </c>
      <c r="K175" s="146">
        <v>6303.7309999999998</v>
      </c>
      <c r="L175" s="146">
        <v>6423.8689999999997</v>
      </c>
      <c r="M175" s="146">
        <v>6539.4629999999997</v>
      </c>
      <c r="N175" s="146">
        <v>6652.0739999999996</v>
      </c>
      <c r="O175" s="146">
        <v>6764.5469999999996</v>
      </c>
      <c r="P175" s="146">
        <v>6880.7290000000003</v>
      </c>
      <c r="Q175" s="146">
        <v>7005.0290000000005</v>
      </c>
      <c r="R175" s="146">
        <v>7141.241</v>
      </c>
      <c r="S175" s="146">
        <v>7291.201</v>
      </c>
      <c r="T175" s="146">
        <v>7453.5349999999999</v>
      </c>
      <c r="U175" s="146">
        <v>7623.3</v>
      </c>
      <c r="V175" s="146">
        <v>7793.2579999999998</v>
      </c>
      <c r="W175" s="146">
        <v>7958.1710000000003</v>
      </c>
      <c r="X175" s="146">
        <v>8115.4870000000001</v>
      </c>
      <c r="Y175" s="146">
        <v>8266.3729999999996</v>
      </c>
      <c r="Z175" s="146">
        <v>8413.5490000000009</v>
      </c>
      <c r="AA175" s="146">
        <v>8561.3909999999996</v>
      </c>
      <c r="AB175" s="146">
        <v>8712.5349999999999</v>
      </c>
      <c r="AC175" s="146">
        <v>8868.0869999999995</v>
      </c>
      <c r="AD175" s="146">
        <v>9025.3469999999998</v>
      </c>
      <c r="AE175" s="146">
        <v>9178.8089999999993</v>
      </c>
      <c r="AF175" s="146">
        <v>9320.9429999999993</v>
      </c>
      <c r="AG175" s="146">
        <v>9446.4410000000007</v>
      </c>
      <c r="AH175" s="146">
        <v>9554.1859999999997</v>
      </c>
      <c r="AI175" s="146">
        <v>9646.1419999999998</v>
      </c>
      <c r="AJ175" s="146">
        <v>9724.0439999999999</v>
      </c>
      <c r="AK175" s="146">
        <v>9790.85</v>
      </c>
      <c r="AL175" s="146">
        <v>9849.4570000000003</v>
      </c>
      <c r="AM175" s="146">
        <v>9898.8909999999996</v>
      </c>
      <c r="AN175" s="146">
        <v>9940.3140000000003</v>
      </c>
      <c r="AO175" s="146">
        <v>9981.3029999999999</v>
      </c>
      <c r="AP175" s="146">
        <v>10031.651</v>
      </c>
      <c r="AQ175" s="146">
        <v>10097.91</v>
      </c>
      <c r="AR175" s="146">
        <v>10183.894</v>
      </c>
      <c r="AS175" s="146">
        <v>10286.645</v>
      </c>
      <c r="AT175" s="146">
        <v>10397.519</v>
      </c>
      <c r="AU175" s="146">
        <v>10503.967000000001</v>
      </c>
      <c r="AV175" s="146">
        <v>10596.986000000001</v>
      </c>
      <c r="AW175" s="146">
        <v>10673.534</v>
      </c>
      <c r="AX175" s="146">
        <v>10736.386</v>
      </c>
      <c r="AY175" s="146">
        <v>10789.312</v>
      </c>
      <c r="AZ175" s="146">
        <v>10838.460999999999</v>
      </c>
      <c r="BA175" s="146">
        <v>10888.245999999999</v>
      </c>
      <c r="BB175" s="146">
        <v>10939.285</v>
      </c>
      <c r="BC175" s="146">
        <v>10989.73</v>
      </c>
      <c r="BD175" s="146">
        <v>11038.706</v>
      </c>
      <c r="BE175" s="146">
        <v>11084.673000000001</v>
      </c>
      <c r="BF175" s="146">
        <v>11126.423000000001</v>
      </c>
      <c r="BG175" s="146">
        <v>11164.675999999999</v>
      </c>
      <c r="BH175" s="146">
        <v>11199.664000000001</v>
      </c>
      <c r="BI175" s="146">
        <v>11229.184999999999</v>
      </c>
      <c r="BJ175" s="146">
        <v>11250.369000000001</v>
      </c>
      <c r="BK175" s="146">
        <v>11261.585999999999</v>
      </c>
      <c r="BL175" s="146">
        <v>11261.241</v>
      </c>
      <c r="BM175" s="146">
        <v>11251.117</v>
      </c>
      <c r="BN175" s="146">
        <v>11236.975</v>
      </c>
      <c r="BO175" s="146">
        <v>11226.710999999999</v>
      </c>
      <c r="BP175" s="146">
        <v>11225.833000000001</v>
      </c>
      <c r="BQ175" s="146">
        <v>11236.671</v>
      </c>
      <c r="BR175" s="146">
        <v>11257.111999999999</v>
      </c>
      <c r="BS175" s="146">
        <v>11282.722</v>
      </c>
      <c r="BT175" s="146">
        <v>11306.909</v>
      </c>
      <c r="BU175" s="146">
        <v>11324.777</v>
      </c>
      <c r="BV175" s="146">
        <v>11335.108</v>
      </c>
      <c r="BW175" s="146">
        <v>11339.254999999999</v>
      </c>
      <c r="BX175" s="146">
        <v>11338.146000000001</v>
      </c>
      <c r="BY175" s="146">
        <v>11333.484</v>
      </c>
      <c r="BZ175" s="146">
        <v>11326.616</v>
      </c>
    </row>
    <row r="176" spans="1:78" ht="11.65">
      <c r="A176" s="121">
        <v>159</v>
      </c>
      <c r="B176" s="122" t="s">
        <v>669</v>
      </c>
      <c r="C176" s="135" t="s">
        <v>750</v>
      </c>
      <c r="D176" s="141">
        <v>15</v>
      </c>
      <c r="E176" s="141">
        <v>531</v>
      </c>
      <c r="F176" s="122" t="s">
        <v>711</v>
      </c>
      <c r="G176" s="141">
        <v>915</v>
      </c>
      <c r="H176" s="146">
        <v>100.181</v>
      </c>
      <c r="I176" s="146">
        <v>104.566</v>
      </c>
      <c r="J176" s="146">
        <v>108.286</v>
      </c>
      <c r="K176" s="146">
        <v>111.508</v>
      </c>
      <c r="L176" s="146">
        <v>114.349</v>
      </c>
      <c r="M176" s="146">
        <v>116.922</v>
      </c>
      <c r="N176" s="146">
        <v>119.282</v>
      </c>
      <c r="O176" s="146">
        <v>121.464</v>
      </c>
      <c r="P176" s="146">
        <v>123.48099999999999</v>
      </c>
      <c r="Q176" s="146">
        <v>125.307</v>
      </c>
      <c r="R176" s="146">
        <v>126.941</v>
      </c>
      <c r="S176" s="146">
        <v>128.38399999999999</v>
      </c>
      <c r="T176" s="146">
        <v>129.685</v>
      </c>
      <c r="U176" s="146">
        <v>130.95500000000001</v>
      </c>
      <c r="V176" s="146">
        <v>132.316</v>
      </c>
      <c r="W176" s="146">
        <v>133.87899999999999</v>
      </c>
      <c r="X176" s="146">
        <v>135.65</v>
      </c>
      <c r="Y176" s="146">
        <v>137.619</v>
      </c>
      <c r="Z176" s="146">
        <v>139.67699999999999</v>
      </c>
      <c r="AA176" s="146">
        <v>141.71899999999999</v>
      </c>
      <c r="AB176" s="146">
        <v>143.63900000000001</v>
      </c>
      <c r="AC176" s="146">
        <v>145.45099999999999</v>
      </c>
      <c r="AD176" s="146">
        <v>147.148</v>
      </c>
      <c r="AE176" s="146">
        <v>148.61500000000001</v>
      </c>
      <c r="AF176" s="146">
        <v>149.68600000000001</v>
      </c>
      <c r="AG176" s="146">
        <v>150.261</v>
      </c>
      <c r="AH176" s="146">
        <v>150.24</v>
      </c>
      <c r="AI176" s="146">
        <v>149.71100000000001</v>
      </c>
      <c r="AJ176" s="146">
        <v>148.94200000000001</v>
      </c>
      <c r="AK176" s="146">
        <v>148.27500000000001</v>
      </c>
      <c r="AL176" s="146">
        <v>147.99700000000001</v>
      </c>
      <c r="AM176" s="146">
        <v>148.20500000000001</v>
      </c>
      <c r="AN176" s="146">
        <v>148.80799999999999</v>
      </c>
      <c r="AO176" s="146">
        <v>149.58699999999999</v>
      </c>
      <c r="AP176" s="146">
        <v>150.185</v>
      </c>
      <c r="AQ176" s="146">
        <v>150.375</v>
      </c>
      <c r="AR176" s="146">
        <v>150.065</v>
      </c>
      <c r="AS176" s="146">
        <v>149.328</v>
      </c>
      <c r="AT176" s="146">
        <v>148.35300000000001</v>
      </c>
      <c r="AU176" s="146">
        <v>147.41499999999999</v>
      </c>
      <c r="AV176" s="146">
        <v>146.679</v>
      </c>
      <c r="AW176" s="146">
        <v>146.24299999999999</v>
      </c>
      <c r="AX176" s="146">
        <v>146.018</v>
      </c>
      <c r="AY176" s="146">
        <v>145.76599999999999</v>
      </c>
      <c r="AZ176" s="146">
        <v>145.13200000000001</v>
      </c>
      <c r="BA176" s="146">
        <v>143.88</v>
      </c>
      <c r="BB176" s="146">
        <v>141.97</v>
      </c>
      <c r="BC176" s="146">
        <v>139.53399999999999</v>
      </c>
      <c r="BD176" s="146">
        <v>136.86799999999999</v>
      </c>
      <c r="BE176" s="146">
        <v>134.30199999999999</v>
      </c>
      <c r="BF176" s="146">
        <v>132.14699999999999</v>
      </c>
      <c r="BG176" s="146">
        <v>130.405</v>
      </c>
      <c r="BH176" s="146">
        <v>129.08199999999999</v>
      </c>
      <c r="BI176" s="146">
        <v>128.422</v>
      </c>
      <c r="BJ176" s="146">
        <v>128.71299999999999</v>
      </c>
      <c r="BK176" s="146">
        <v>130.136</v>
      </c>
      <c r="BL176" s="146">
        <v>132.81200000000001</v>
      </c>
      <c r="BM176" s="146">
        <v>136.57900000000001</v>
      </c>
      <c r="BN176" s="146">
        <v>141.00399999999999</v>
      </c>
      <c r="BO176" s="146">
        <v>145.364</v>
      </c>
      <c r="BP176" s="146">
        <v>149.18799999999999</v>
      </c>
      <c r="BQ176" s="146">
        <v>152.309</v>
      </c>
      <c r="BR176" s="146">
        <v>154.81200000000001</v>
      </c>
      <c r="BS176" s="146">
        <v>156.79</v>
      </c>
      <c r="BT176" s="146">
        <v>158.43199999999999</v>
      </c>
      <c r="BU176" s="146">
        <v>159.85</v>
      </c>
      <c r="BV176" s="146">
        <v>161.05500000000001</v>
      </c>
      <c r="BW176" s="146">
        <v>161.98599999999999</v>
      </c>
      <c r="BX176" s="146">
        <v>162.75299999999999</v>
      </c>
      <c r="BY176" s="146">
        <v>163.423</v>
      </c>
      <c r="BZ176" s="146">
        <v>164.1</v>
      </c>
    </row>
    <row r="177" spans="1:78" ht="11.65">
      <c r="A177" s="121">
        <v>160</v>
      </c>
      <c r="B177" s="122" t="s">
        <v>669</v>
      </c>
      <c r="C177" s="135" t="s">
        <v>392</v>
      </c>
      <c r="D177" s="141"/>
      <c r="E177" s="141">
        <v>212</v>
      </c>
      <c r="F177" s="122" t="s">
        <v>711</v>
      </c>
      <c r="G177" s="141">
        <v>915</v>
      </c>
      <c r="H177" s="146">
        <v>51.098999999999997</v>
      </c>
      <c r="I177" s="146">
        <v>51.703000000000003</v>
      </c>
      <c r="J177" s="146">
        <v>52.292999999999999</v>
      </c>
      <c r="K177" s="146">
        <v>52.941000000000003</v>
      </c>
      <c r="L177" s="146">
        <v>53.683</v>
      </c>
      <c r="M177" s="146">
        <v>54.557000000000002</v>
      </c>
      <c r="N177" s="146">
        <v>55.543999999999997</v>
      </c>
      <c r="O177" s="146">
        <v>56.628</v>
      </c>
      <c r="P177" s="146">
        <v>57.774999999999999</v>
      </c>
      <c r="Q177" s="146">
        <v>58.918999999999997</v>
      </c>
      <c r="R177" s="146">
        <v>60.02</v>
      </c>
      <c r="S177" s="146">
        <v>61.036000000000001</v>
      </c>
      <c r="T177" s="146">
        <v>61.978000000000002</v>
      </c>
      <c r="U177" s="146">
        <v>62.917000000000002</v>
      </c>
      <c r="V177" s="146">
        <v>63.920999999999999</v>
      </c>
      <c r="W177" s="146">
        <v>65.043999999999997</v>
      </c>
      <c r="X177" s="146">
        <v>66.3</v>
      </c>
      <c r="Y177" s="146">
        <v>67.686999999999998</v>
      </c>
      <c r="Z177" s="146">
        <v>69.034000000000006</v>
      </c>
      <c r="AA177" s="146">
        <v>70.213999999999999</v>
      </c>
      <c r="AB177" s="146">
        <v>71.084000000000003</v>
      </c>
      <c r="AC177" s="146">
        <v>71.569000000000003</v>
      </c>
      <c r="AD177" s="146">
        <v>71.730999999999995</v>
      </c>
      <c r="AE177" s="146">
        <v>71.739000000000004</v>
      </c>
      <c r="AF177" s="146">
        <v>71.813999999999993</v>
      </c>
      <c r="AG177" s="146">
        <v>72.087999999999994</v>
      </c>
      <c r="AH177" s="146">
        <v>72.662000000000006</v>
      </c>
      <c r="AI177" s="146">
        <v>73.442999999999998</v>
      </c>
      <c r="AJ177" s="146">
        <v>74.28</v>
      </c>
      <c r="AK177" s="146">
        <v>74.959999999999994</v>
      </c>
      <c r="AL177" s="146">
        <v>75.317999999999998</v>
      </c>
      <c r="AM177" s="146">
        <v>75.313999999999993</v>
      </c>
      <c r="AN177" s="146">
        <v>75.012</v>
      </c>
      <c r="AO177" s="146">
        <v>74.483999999999995</v>
      </c>
      <c r="AP177" s="146">
        <v>73.846000000000004</v>
      </c>
      <c r="AQ177" s="146">
        <v>73.206999999999994</v>
      </c>
      <c r="AR177" s="146">
        <v>72.531000000000006</v>
      </c>
      <c r="AS177" s="146">
        <v>71.841999999999999</v>
      </c>
      <c r="AT177" s="146">
        <v>71.212000000000003</v>
      </c>
      <c r="AU177" s="146">
        <v>70.721999999999994</v>
      </c>
      <c r="AV177" s="146">
        <v>70.421999999999997</v>
      </c>
      <c r="AW177" s="146">
        <v>70.376999999999995</v>
      </c>
      <c r="AX177" s="146">
        <v>70.546000000000006</v>
      </c>
      <c r="AY177" s="146">
        <v>70.817999999999998</v>
      </c>
      <c r="AZ177" s="146">
        <v>71.043999999999997</v>
      </c>
      <c r="BA177" s="146">
        <v>71.105000000000004</v>
      </c>
      <c r="BB177" s="146">
        <v>70.933000000000007</v>
      </c>
      <c r="BC177" s="146">
        <v>70.591999999999999</v>
      </c>
      <c r="BD177" s="146">
        <v>70.183000000000007</v>
      </c>
      <c r="BE177" s="146">
        <v>69.828000000000003</v>
      </c>
      <c r="BF177" s="146">
        <v>69.650000000000006</v>
      </c>
      <c r="BG177" s="146">
        <v>69.671000000000006</v>
      </c>
      <c r="BH177" s="146">
        <v>69.84</v>
      </c>
      <c r="BI177" s="146">
        <v>70.102000000000004</v>
      </c>
      <c r="BJ177" s="146">
        <v>70.387</v>
      </c>
      <c r="BK177" s="146">
        <v>70.58</v>
      </c>
      <c r="BL177" s="146">
        <v>70.718000000000004</v>
      </c>
      <c r="BM177" s="146">
        <v>70.796999999999997</v>
      </c>
      <c r="BN177" s="146">
        <v>70.828999999999994</v>
      </c>
      <c r="BO177" s="146">
        <v>70.847999999999999</v>
      </c>
      <c r="BP177" s="146">
        <v>70.876999999999995</v>
      </c>
      <c r="BQ177" s="146">
        <v>70.912000000000006</v>
      </c>
      <c r="BR177" s="146">
        <v>70.953999999999994</v>
      </c>
      <c r="BS177" s="146">
        <v>71.019000000000005</v>
      </c>
      <c r="BT177" s="146">
        <v>71.090999999999994</v>
      </c>
      <c r="BU177" s="146">
        <v>71.174999999999997</v>
      </c>
      <c r="BV177" s="146">
        <v>71.307000000000002</v>
      </c>
      <c r="BW177" s="146">
        <v>71.459999999999994</v>
      </c>
      <c r="BX177" s="146">
        <v>71.626000000000005</v>
      </c>
      <c r="BY177" s="146">
        <v>71.808000000000007</v>
      </c>
      <c r="BZ177" s="146">
        <v>71.991</v>
      </c>
    </row>
    <row r="178" spans="1:78" ht="11.65">
      <c r="A178" s="121">
        <v>161</v>
      </c>
      <c r="B178" s="122" t="s">
        <v>669</v>
      </c>
      <c r="C178" s="135" t="s">
        <v>394</v>
      </c>
      <c r="D178" s="141"/>
      <c r="E178" s="141">
        <v>214</v>
      </c>
      <c r="F178" s="122" t="s">
        <v>711</v>
      </c>
      <c r="G178" s="141">
        <v>915</v>
      </c>
      <c r="H178" s="146">
        <v>2364.6489999999999</v>
      </c>
      <c r="I178" s="146">
        <v>2438.6350000000002</v>
      </c>
      <c r="J178" s="146">
        <v>2517.654</v>
      </c>
      <c r="K178" s="146">
        <v>2601.3429999999998</v>
      </c>
      <c r="L178" s="146">
        <v>2689.3290000000002</v>
      </c>
      <c r="M178" s="146">
        <v>2781.3380000000002</v>
      </c>
      <c r="N178" s="146">
        <v>2877.098</v>
      </c>
      <c r="O178" s="146">
        <v>2976.4180000000001</v>
      </c>
      <c r="P178" s="146">
        <v>3079.136</v>
      </c>
      <c r="Q178" s="146">
        <v>3185.11</v>
      </c>
      <c r="R178" s="146">
        <v>3294.2220000000002</v>
      </c>
      <c r="S178" s="146">
        <v>3406.2820000000002</v>
      </c>
      <c r="T178" s="146">
        <v>3521.018</v>
      </c>
      <c r="U178" s="146">
        <v>3638.11</v>
      </c>
      <c r="V178" s="146">
        <v>3757.123</v>
      </c>
      <c r="W178" s="146">
        <v>3877.768</v>
      </c>
      <c r="X178" s="146">
        <v>3999.7959999999998</v>
      </c>
      <c r="Y178" s="146">
        <v>4123.1000000000004</v>
      </c>
      <c r="Z178" s="146">
        <v>4247.5590000000002</v>
      </c>
      <c r="AA178" s="146">
        <v>4373.1270000000004</v>
      </c>
      <c r="AB178" s="146">
        <v>4499.7219999999998</v>
      </c>
      <c r="AC178" s="146">
        <v>4627.2020000000002</v>
      </c>
      <c r="AD178" s="146">
        <v>4755.4639999999999</v>
      </c>
      <c r="AE178" s="146">
        <v>4884.46</v>
      </c>
      <c r="AF178" s="146">
        <v>5014.1869999999999</v>
      </c>
      <c r="AG178" s="146">
        <v>5144.6319999999996</v>
      </c>
      <c r="AH178" s="146">
        <v>5275.7669999999998</v>
      </c>
      <c r="AI178" s="146">
        <v>5407.4960000000001</v>
      </c>
      <c r="AJ178" s="146">
        <v>5539.5959999999995</v>
      </c>
      <c r="AK178" s="146">
        <v>5671.8010000000004</v>
      </c>
      <c r="AL178" s="146">
        <v>5803.9290000000001</v>
      </c>
      <c r="AM178" s="146">
        <v>5935.8950000000004</v>
      </c>
      <c r="AN178" s="146">
        <v>6067.7690000000002</v>
      </c>
      <c r="AO178" s="146">
        <v>6199.6570000000002</v>
      </c>
      <c r="AP178" s="146">
        <v>6331.76</v>
      </c>
      <c r="AQ178" s="146">
        <v>6464.2290000000003</v>
      </c>
      <c r="AR178" s="146">
        <v>6596.9669999999996</v>
      </c>
      <c r="AS178" s="146">
        <v>6729.93</v>
      </c>
      <c r="AT178" s="146">
        <v>6863.4380000000001</v>
      </c>
      <c r="AU178" s="146">
        <v>6997.8770000000004</v>
      </c>
      <c r="AV178" s="146">
        <v>7133.491</v>
      </c>
      <c r="AW178" s="146">
        <v>7270.4129999999996</v>
      </c>
      <c r="AX178" s="146">
        <v>7408.3389999999999</v>
      </c>
      <c r="AY178" s="146">
        <v>7546.4669999999996</v>
      </c>
      <c r="AZ178" s="146">
        <v>7683.7070000000003</v>
      </c>
      <c r="BA178" s="146">
        <v>7819.2389999999996</v>
      </c>
      <c r="BB178" s="146">
        <v>7952.7659999999996</v>
      </c>
      <c r="BC178" s="146">
        <v>8084.4070000000002</v>
      </c>
      <c r="BD178" s="146">
        <v>8214.4269999999997</v>
      </c>
      <c r="BE178" s="146">
        <v>8343.2880000000005</v>
      </c>
      <c r="BF178" s="146">
        <v>8471.3169999999991</v>
      </c>
      <c r="BG178" s="146">
        <v>8598.5990000000002</v>
      </c>
      <c r="BH178" s="146">
        <v>8724.9740000000002</v>
      </c>
      <c r="BI178" s="146">
        <v>8850.3169999999991</v>
      </c>
      <c r="BJ178" s="146">
        <v>8974.4439999999995</v>
      </c>
      <c r="BK178" s="146">
        <v>9097.2620000000006</v>
      </c>
      <c r="BL178" s="146">
        <v>9218.6810000000005</v>
      </c>
      <c r="BM178" s="146">
        <v>9338.8559999999998</v>
      </c>
      <c r="BN178" s="146">
        <v>9458.0789999999997</v>
      </c>
      <c r="BO178" s="146">
        <v>9576.7360000000008</v>
      </c>
      <c r="BP178" s="146">
        <v>9695.1170000000002</v>
      </c>
      <c r="BQ178" s="146">
        <v>9813.2189999999991</v>
      </c>
      <c r="BR178" s="146">
        <v>9930.9159999999993</v>
      </c>
      <c r="BS178" s="146">
        <v>10048.226000000001</v>
      </c>
      <c r="BT178" s="146">
        <v>10165.182000000001</v>
      </c>
      <c r="BU178" s="146">
        <v>10281.674999999999</v>
      </c>
      <c r="BV178" s="146">
        <v>10397.737999999999</v>
      </c>
      <c r="BW178" s="146">
        <v>10513.111000000001</v>
      </c>
      <c r="BX178" s="146">
        <v>10627.147000000001</v>
      </c>
      <c r="BY178" s="146">
        <v>10738.957</v>
      </c>
      <c r="BZ178" s="146">
        <v>10847.904</v>
      </c>
    </row>
    <row r="179" spans="1:78" ht="11.65">
      <c r="A179" s="121">
        <v>162</v>
      </c>
      <c r="B179" s="122" t="s">
        <v>669</v>
      </c>
      <c r="C179" s="135" t="s">
        <v>751</v>
      </c>
      <c r="D179" s="141"/>
      <c r="E179" s="141">
        <v>308</v>
      </c>
      <c r="F179" s="122" t="s">
        <v>711</v>
      </c>
      <c r="G179" s="141">
        <v>915</v>
      </c>
      <c r="H179" s="146">
        <v>76.680999999999997</v>
      </c>
      <c r="I179" s="146">
        <v>76.647000000000006</v>
      </c>
      <c r="J179" s="146">
        <v>77.183999999999997</v>
      </c>
      <c r="K179" s="146">
        <v>78.167000000000002</v>
      </c>
      <c r="L179" s="146">
        <v>79.501000000000005</v>
      </c>
      <c r="M179" s="146">
        <v>81.102000000000004</v>
      </c>
      <c r="N179" s="146">
        <v>82.876000000000005</v>
      </c>
      <c r="O179" s="146">
        <v>84.725999999999999</v>
      </c>
      <c r="P179" s="146">
        <v>86.572000000000003</v>
      </c>
      <c r="Q179" s="146">
        <v>88.334000000000003</v>
      </c>
      <c r="R179" s="146">
        <v>89.927000000000007</v>
      </c>
      <c r="S179" s="146">
        <v>91.323999999999998</v>
      </c>
      <c r="T179" s="146">
        <v>92.480999999999995</v>
      </c>
      <c r="U179" s="146">
        <v>93.409000000000006</v>
      </c>
      <c r="V179" s="146">
        <v>94.122</v>
      </c>
      <c r="W179" s="146">
        <v>94.634</v>
      </c>
      <c r="X179" s="146">
        <v>94.936000000000007</v>
      </c>
      <c r="Y179" s="146">
        <v>95.012</v>
      </c>
      <c r="Z179" s="146">
        <v>94.929000000000002</v>
      </c>
      <c r="AA179" s="146">
        <v>94.722999999999999</v>
      </c>
      <c r="AB179" s="146">
        <v>94.475999999999999</v>
      </c>
      <c r="AC179" s="146">
        <v>94.212000000000003</v>
      </c>
      <c r="AD179" s="146">
        <v>93.983999999999995</v>
      </c>
      <c r="AE179" s="146">
        <v>93.661000000000001</v>
      </c>
      <c r="AF179" s="146">
        <v>93.19</v>
      </c>
      <c r="AG179" s="146">
        <v>92.494</v>
      </c>
      <c r="AH179" s="146">
        <v>91.468999999999994</v>
      </c>
      <c r="AI179" s="146">
        <v>90.218999999999994</v>
      </c>
      <c r="AJ179" s="146">
        <v>89.103999999999999</v>
      </c>
      <c r="AK179" s="146">
        <v>88.602999999999994</v>
      </c>
      <c r="AL179" s="146">
        <v>89.031999999999996</v>
      </c>
      <c r="AM179" s="146">
        <v>90.61</v>
      </c>
      <c r="AN179" s="146">
        <v>93.132000000000005</v>
      </c>
      <c r="AO179" s="146">
        <v>96.02</v>
      </c>
      <c r="AP179" s="146">
        <v>98.471999999999994</v>
      </c>
      <c r="AQ179" s="146">
        <v>99.953000000000003</v>
      </c>
      <c r="AR179" s="146">
        <v>100.18300000000001</v>
      </c>
      <c r="AS179" s="146">
        <v>99.424999999999997</v>
      </c>
      <c r="AT179" s="146">
        <v>98.126000000000005</v>
      </c>
      <c r="AU179" s="146">
        <v>96.932000000000002</v>
      </c>
      <c r="AV179" s="146">
        <v>96.328000000000003</v>
      </c>
      <c r="AW179" s="146">
        <v>96.462000000000003</v>
      </c>
      <c r="AX179" s="146">
        <v>97.161000000000001</v>
      </c>
      <c r="AY179" s="146">
        <v>98.233999999999995</v>
      </c>
      <c r="AZ179" s="146">
        <v>99.344999999999999</v>
      </c>
      <c r="BA179" s="146">
        <v>100.286</v>
      </c>
      <c r="BB179" s="146">
        <v>101.003</v>
      </c>
      <c r="BC179" s="146">
        <v>101.56699999999999</v>
      </c>
      <c r="BD179" s="146">
        <v>102.023</v>
      </c>
      <c r="BE179" s="146">
        <v>102.429</v>
      </c>
      <c r="BF179" s="146">
        <v>102.837</v>
      </c>
      <c r="BG179" s="146">
        <v>103.242</v>
      </c>
      <c r="BH179" s="146">
        <v>103.636</v>
      </c>
      <c r="BI179" s="146">
        <v>104.003</v>
      </c>
      <c r="BJ179" s="146">
        <v>104.346</v>
      </c>
      <c r="BK179" s="146">
        <v>104.658</v>
      </c>
      <c r="BL179" s="146">
        <v>104.938</v>
      </c>
      <c r="BM179" s="146">
        <v>105.18300000000001</v>
      </c>
      <c r="BN179" s="146">
        <v>105.45699999999999</v>
      </c>
      <c r="BO179" s="146">
        <v>105.78700000000001</v>
      </c>
      <c r="BP179" s="146">
        <v>106.227</v>
      </c>
      <c r="BQ179" s="146">
        <v>106.786</v>
      </c>
      <c r="BR179" s="146">
        <v>107.452</v>
      </c>
      <c r="BS179" s="146">
        <v>108.172</v>
      </c>
      <c r="BT179" s="146">
        <v>108.9</v>
      </c>
      <c r="BU179" s="146">
        <v>109.60299999999999</v>
      </c>
      <c r="BV179" s="146">
        <v>110.26300000000001</v>
      </c>
      <c r="BW179" s="146">
        <v>110.874</v>
      </c>
      <c r="BX179" s="146">
        <v>111.449</v>
      </c>
      <c r="BY179" s="146">
        <v>112.002</v>
      </c>
      <c r="BZ179" s="146">
        <v>112.51900000000001</v>
      </c>
    </row>
    <row r="180" spans="1:78" ht="11.65">
      <c r="A180" s="121">
        <v>163</v>
      </c>
      <c r="B180" s="122" t="s">
        <v>669</v>
      </c>
      <c r="C180" s="135" t="s">
        <v>752</v>
      </c>
      <c r="D180" s="141">
        <v>2</v>
      </c>
      <c r="E180" s="141">
        <v>312</v>
      </c>
      <c r="F180" s="122" t="s">
        <v>711</v>
      </c>
      <c r="G180" s="141">
        <v>915</v>
      </c>
      <c r="H180" s="146">
        <v>209.999</v>
      </c>
      <c r="I180" s="146">
        <v>213.34200000000001</v>
      </c>
      <c r="J180" s="146">
        <v>217.57900000000001</v>
      </c>
      <c r="K180" s="146">
        <v>222.79599999999999</v>
      </c>
      <c r="L180" s="146">
        <v>228.99</v>
      </c>
      <c r="M180" s="146">
        <v>236.054</v>
      </c>
      <c r="N180" s="146">
        <v>243.84</v>
      </c>
      <c r="O180" s="146">
        <v>252.03</v>
      </c>
      <c r="P180" s="146">
        <v>260.24900000000002</v>
      </c>
      <c r="Q180" s="146">
        <v>268.07799999999997</v>
      </c>
      <c r="R180" s="146">
        <v>275.173</v>
      </c>
      <c r="S180" s="146">
        <v>281.31200000000001</v>
      </c>
      <c r="T180" s="146">
        <v>286.53800000000001</v>
      </c>
      <c r="U180" s="146">
        <v>291.10599999999999</v>
      </c>
      <c r="V180" s="146">
        <v>295.50900000000001</v>
      </c>
      <c r="W180" s="146">
        <v>300.05799999999999</v>
      </c>
      <c r="X180" s="146">
        <v>304.86700000000002</v>
      </c>
      <c r="Y180" s="146">
        <v>309.77199999999999</v>
      </c>
      <c r="Z180" s="146">
        <v>314.49799999999999</v>
      </c>
      <c r="AA180" s="146">
        <v>318.63</v>
      </c>
      <c r="AB180" s="146">
        <v>321.887</v>
      </c>
      <c r="AC180" s="146">
        <v>324.17</v>
      </c>
      <c r="AD180" s="146">
        <v>325.63499999999999</v>
      </c>
      <c r="AE180" s="146">
        <v>326.577</v>
      </c>
      <c r="AF180" s="146">
        <v>327.42599999999999</v>
      </c>
      <c r="AG180" s="146">
        <v>328.48899999999998</v>
      </c>
      <c r="AH180" s="146">
        <v>330.00700000000001</v>
      </c>
      <c r="AI180" s="146">
        <v>331.91500000000002</v>
      </c>
      <c r="AJ180" s="146">
        <v>333.91899999999998</v>
      </c>
      <c r="AK180" s="146">
        <v>335.58699999999999</v>
      </c>
      <c r="AL180" s="146">
        <v>336.68299999999999</v>
      </c>
      <c r="AM180" s="146">
        <v>336.93200000000002</v>
      </c>
      <c r="AN180" s="146">
        <v>336.61200000000002</v>
      </c>
      <c r="AO180" s="146">
        <v>336.67700000000002</v>
      </c>
      <c r="AP180" s="146">
        <v>338.43</v>
      </c>
      <c r="AQ180" s="146">
        <v>342.73700000000002</v>
      </c>
      <c r="AR180" s="146">
        <v>350.06099999999998</v>
      </c>
      <c r="AS180" s="146">
        <v>359.911</v>
      </c>
      <c r="AT180" s="146">
        <v>370.91300000000001</v>
      </c>
      <c r="AU180" s="146">
        <v>381.13900000000001</v>
      </c>
      <c r="AV180" s="146">
        <v>389.25099999999998</v>
      </c>
      <c r="AW180" s="146">
        <v>394.61500000000001</v>
      </c>
      <c r="AX180" s="146">
        <v>397.69200000000001</v>
      </c>
      <c r="AY180" s="146">
        <v>399.38</v>
      </c>
      <c r="AZ180" s="146">
        <v>401.06599999999997</v>
      </c>
      <c r="BA180" s="146">
        <v>403.73099999999999</v>
      </c>
      <c r="BB180" s="146">
        <v>407.78399999999999</v>
      </c>
      <c r="BC180" s="146">
        <v>412.73899999999998</v>
      </c>
      <c r="BD180" s="146">
        <v>417.62099999999998</v>
      </c>
      <c r="BE180" s="146">
        <v>421.03500000000003</v>
      </c>
      <c r="BF180" s="146">
        <v>422.048</v>
      </c>
      <c r="BG180" s="146">
        <v>420.24799999999999</v>
      </c>
      <c r="BH180" s="146">
        <v>416.13200000000001</v>
      </c>
      <c r="BI180" s="146">
        <v>410.86799999999999</v>
      </c>
      <c r="BJ180" s="146">
        <v>406.06799999999998</v>
      </c>
      <c r="BK180" s="146">
        <v>402.90300000000002</v>
      </c>
      <c r="BL180" s="146">
        <v>401.80900000000003</v>
      </c>
      <c r="BM180" s="146">
        <v>402.40499999999997</v>
      </c>
      <c r="BN180" s="146">
        <v>403.96699999999998</v>
      </c>
      <c r="BO180" s="146">
        <v>405.44400000000002</v>
      </c>
      <c r="BP180" s="146">
        <v>406.07299999999998</v>
      </c>
      <c r="BQ180" s="146">
        <v>405.64299999999997</v>
      </c>
      <c r="BR180" s="146">
        <v>404.44600000000003</v>
      </c>
      <c r="BS180" s="146">
        <v>402.82600000000002</v>
      </c>
      <c r="BT180" s="146">
        <v>401.30500000000001</v>
      </c>
      <c r="BU180" s="146">
        <v>400.26</v>
      </c>
      <c r="BV180" s="146">
        <v>399.76</v>
      </c>
      <c r="BW180" s="146">
        <v>399.67899999999997</v>
      </c>
      <c r="BX180" s="146">
        <v>399.84800000000001</v>
      </c>
      <c r="BY180" s="146">
        <v>400.048</v>
      </c>
      <c r="BZ180" s="146">
        <v>400.12700000000001</v>
      </c>
    </row>
    <row r="181" spans="1:78" ht="11.65">
      <c r="A181" s="121">
        <v>164</v>
      </c>
      <c r="B181" s="122" t="s">
        <v>669</v>
      </c>
      <c r="C181" s="135" t="s">
        <v>411</v>
      </c>
      <c r="D181" s="141"/>
      <c r="E181" s="141">
        <v>332</v>
      </c>
      <c r="F181" s="122" t="s">
        <v>711</v>
      </c>
      <c r="G181" s="141">
        <v>915</v>
      </c>
      <c r="H181" s="146">
        <v>3221.27</v>
      </c>
      <c r="I181" s="146">
        <v>3274.41</v>
      </c>
      <c r="J181" s="146">
        <v>3330.3310000000001</v>
      </c>
      <c r="K181" s="146">
        <v>3388.9589999999998</v>
      </c>
      <c r="L181" s="146">
        <v>3450.248</v>
      </c>
      <c r="M181" s="146">
        <v>3514.069</v>
      </c>
      <c r="N181" s="146">
        <v>3580.3119999999999</v>
      </c>
      <c r="O181" s="146">
        <v>3648.819</v>
      </c>
      <c r="P181" s="146">
        <v>3719.4270000000001</v>
      </c>
      <c r="Q181" s="146">
        <v>3791.9340000000002</v>
      </c>
      <c r="R181" s="146">
        <v>3866.1619999999998</v>
      </c>
      <c r="S181" s="146">
        <v>3941.9560000000001</v>
      </c>
      <c r="T181" s="146">
        <v>4019.1709999999998</v>
      </c>
      <c r="U181" s="146">
        <v>4097.7550000000001</v>
      </c>
      <c r="V181" s="146">
        <v>4177.6310000000003</v>
      </c>
      <c r="W181" s="146">
        <v>4258.7340000000004</v>
      </c>
      <c r="X181" s="146">
        <v>4341.3249999999998</v>
      </c>
      <c r="Y181" s="146">
        <v>4425.3180000000002</v>
      </c>
      <c r="Z181" s="146">
        <v>4509.8109999999997</v>
      </c>
      <c r="AA181" s="146">
        <v>4593.6660000000002</v>
      </c>
      <c r="AB181" s="146">
        <v>4676.2370000000001</v>
      </c>
      <c r="AC181" s="146">
        <v>4757.1750000000002</v>
      </c>
      <c r="AD181" s="146">
        <v>4837.3339999999998</v>
      </c>
      <c r="AE181" s="146">
        <v>4918.625</v>
      </c>
      <c r="AF181" s="146">
        <v>5003.7079999999996</v>
      </c>
      <c r="AG181" s="146">
        <v>5094.57</v>
      </c>
      <c r="AH181" s="146">
        <v>5191.6369999999997</v>
      </c>
      <c r="AI181" s="146">
        <v>5294.625</v>
      </c>
      <c r="AJ181" s="146">
        <v>5404.02</v>
      </c>
      <c r="AK181" s="146">
        <v>5520.1869999999999</v>
      </c>
      <c r="AL181" s="146">
        <v>5643.1750000000002</v>
      </c>
      <c r="AM181" s="146">
        <v>5773.3670000000002</v>
      </c>
      <c r="AN181" s="146">
        <v>5910.223</v>
      </c>
      <c r="AO181" s="146">
        <v>6051.6170000000002</v>
      </c>
      <c r="AP181" s="146">
        <v>6194.6859999999997</v>
      </c>
      <c r="AQ181" s="146">
        <v>6337.2749999999996</v>
      </c>
      <c r="AR181" s="146">
        <v>6478.5370000000003</v>
      </c>
      <c r="AS181" s="146">
        <v>6618.7420000000002</v>
      </c>
      <c r="AT181" s="146">
        <v>6758.2219999999998</v>
      </c>
      <c r="AU181" s="146">
        <v>6897.7550000000001</v>
      </c>
      <c r="AV181" s="146">
        <v>7037.915</v>
      </c>
      <c r="AW181" s="146">
        <v>7178.6109999999999</v>
      </c>
      <c r="AX181" s="146">
        <v>7319.491</v>
      </c>
      <c r="AY181" s="146">
        <v>7460.6840000000002</v>
      </c>
      <c r="AZ181" s="146">
        <v>7602.3180000000002</v>
      </c>
      <c r="BA181" s="146">
        <v>7744.509</v>
      </c>
      <c r="BB181" s="146">
        <v>7887.3119999999999</v>
      </c>
      <c r="BC181" s="146">
        <v>8030.7209999999995</v>
      </c>
      <c r="BD181" s="146">
        <v>8174.68</v>
      </c>
      <c r="BE181" s="146">
        <v>8319.07</v>
      </c>
      <c r="BF181" s="146">
        <v>8463.8019999999997</v>
      </c>
      <c r="BG181" s="146">
        <v>8608.81</v>
      </c>
      <c r="BH181" s="146">
        <v>8754.1479999999992</v>
      </c>
      <c r="BI181" s="146">
        <v>8900.1080000000002</v>
      </c>
      <c r="BJ181" s="146">
        <v>9047.0820000000003</v>
      </c>
      <c r="BK181" s="146">
        <v>9195.2890000000007</v>
      </c>
      <c r="BL181" s="146">
        <v>9344.7839999999997</v>
      </c>
      <c r="BM181" s="146">
        <v>9495.3359999999993</v>
      </c>
      <c r="BN181" s="146">
        <v>9646.57</v>
      </c>
      <c r="BO181" s="146">
        <v>9798.0460000000003</v>
      </c>
      <c r="BP181" s="146">
        <v>9949.3179999999993</v>
      </c>
      <c r="BQ181" s="146">
        <v>10100.32</v>
      </c>
      <c r="BR181" s="146">
        <v>10250.922</v>
      </c>
      <c r="BS181" s="146">
        <v>10400.672</v>
      </c>
      <c r="BT181" s="146">
        <v>10549.007</v>
      </c>
      <c r="BU181" s="146">
        <v>10695.54</v>
      </c>
      <c r="BV181" s="146">
        <v>10839.976000000001</v>
      </c>
      <c r="BW181" s="146">
        <v>10982.367</v>
      </c>
      <c r="BX181" s="146">
        <v>11123.183000000001</v>
      </c>
      <c r="BY181" s="146">
        <v>11263.079</v>
      </c>
      <c r="BZ181" s="146">
        <v>11402.532999999999</v>
      </c>
    </row>
    <row r="182" spans="1:78" ht="11.65">
      <c r="A182" s="121">
        <v>165</v>
      </c>
      <c r="B182" s="122" t="s">
        <v>669</v>
      </c>
      <c r="C182" s="135" t="s">
        <v>420</v>
      </c>
      <c r="D182" s="141"/>
      <c r="E182" s="141">
        <v>388</v>
      </c>
      <c r="F182" s="122" t="s">
        <v>711</v>
      </c>
      <c r="G182" s="141">
        <v>915</v>
      </c>
      <c r="H182" s="146">
        <v>1402.903</v>
      </c>
      <c r="I182" s="146">
        <v>1437.066</v>
      </c>
      <c r="J182" s="146">
        <v>1468.2329999999999</v>
      </c>
      <c r="K182" s="146">
        <v>1495.9349999999999</v>
      </c>
      <c r="L182" s="146">
        <v>1520.0930000000001</v>
      </c>
      <c r="M182" s="146">
        <v>1540.9570000000001</v>
      </c>
      <c r="N182" s="146">
        <v>1559.145</v>
      </c>
      <c r="O182" s="146">
        <v>1575.6849999999999</v>
      </c>
      <c r="P182" s="146">
        <v>1591.8209999999999</v>
      </c>
      <c r="Q182" s="146">
        <v>1609.0160000000001</v>
      </c>
      <c r="R182" s="146">
        <v>1628.5239999999999</v>
      </c>
      <c r="S182" s="146">
        <v>1651.067</v>
      </c>
      <c r="T182" s="146">
        <v>1676.5</v>
      </c>
      <c r="U182" s="146">
        <v>1703.66</v>
      </c>
      <c r="V182" s="146">
        <v>1730.739</v>
      </c>
      <c r="W182" s="146">
        <v>1756.508</v>
      </c>
      <c r="X182" s="146">
        <v>1780.5219999999999</v>
      </c>
      <c r="Y182" s="146">
        <v>1803.3240000000001</v>
      </c>
      <c r="Z182" s="146">
        <v>1825.873</v>
      </c>
      <c r="AA182" s="146">
        <v>1849.6579999999999</v>
      </c>
      <c r="AB182" s="146">
        <v>1875.6369999999999</v>
      </c>
      <c r="AC182" s="146">
        <v>1904.2809999999999</v>
      </c>
      <c r="AD182" s="146">
        <v>1935.0889999999999</v>
      </c>
      <c r="AE182" s="146">
        <v>1966.9780000000001</v>
      </c>
      <c r="AF182" s="146">
        <v>1998.3130000000001</v>
      </c>
      <c r="AG182" s="146">
        <v>2028.019</v>
      </c>
      <c r="AH182" s="146">
        <v>2055.3710000000001</v>
      </c>
      <c r="AI182" s="146">
        <v>2080.8240000000001</v>
      </c>
      <c r="AJ182" s="146">
        <v>2105.9029999999998</v>
      </c>
      <c r="AK182" s="146">
        <v>2132.7840000000001</v>
      </c>
      <c r="AL182" s="146">
        <v>2162.8389999999999</v>
      </c>
      <c r="AM182" s="146">
        <v>2196.9209999999998</v>
      </c>
      <c r="AN182" s="146">
        <v>2234.0619999999999</v>
      </c>
      <c r="AO182" s="146">
        <v>2271.7350000000001</v>
      </c>
      <c r="AP182" s="146">
        <v>2306.3670000000002</v>
      </c>
      <c r="AQ182" s="146">
        <v>2335.5100000000002</v>
      </c>
      <c r="AR182" s="146">
        <v>2358.165</v>
      </c>
      <c r="AS182" s="146">
        <v>2375.4</v>
      </c>
      <c r="AT182" s="146">
        <v>2389.415</v>
      </c>
      <c r="AU182" s="146">
        <v>2403.4639999999999</v>
      </c>
      <c r="AV182" s="146">
        <v>2419.9009999999998</v>
      </c>
      <c r="AW182" s="146">
        <v>2439.3290000000002</v>
      </c>
      <c r="AX182" s="146">
        <v>2461.047</v>
      </c>
      <c r="AY182" s="146">
        <v>2484.5830000000001</v>
      </c>
      <c r="AZ182" s="146">
        <v>2509.0419999999999</v>
      </c>
      <c r="BA182" s="146">
        <v>2533.7049999999999</v>
      </c>
      <c r="BB182" s="146">
        <v>2558.6309999999999</v>
      </c>
      <c r="BC182" s="146">
        <v>2583.9140000000002</v>
      </c>
      <c r="BD182" s="146">
        <v>2608.8739999999998</v>
      </c>
      <c r="BE182" s="146">
        <v>2632.6770000000001</v>
      </c>
      <c r="BF182" s="146">
        <v>2654.6979999999999</v>
      </c>
      <c r="BG182" s="146">
        <v>2674.7060000000001</v>
      </c>
      <c r="BH182" s="146">
        <v>2692.8429999999998</v>
      </c>
      <c r="BI182" s="146">
        <v>2709.4380000000001</v>
      </c>
      <c r="BJ182" s="146">
        <v>2725.0169999999998</v>
      </c>
      <c r="BK182" s="146">
        <v>2740</v>
      </c>
      <c r="BL182" s="146">
        <v>2754.4140000000002</v>
      </c>
      <c r="BM182" s="146">
        <v>2768.2289999999998</v>
      </c>
      <c r="BN182" s="146">
        <v>2781.8690000000001</v>
      </c>
      <c r="BO182" s="146">
        <v>2795.8389999999999</v>
      </c>
      <c r="BP182" s="146">
        <v>2810.4639999999999</v>
      </c>
      <c r="BQ182" s="146">
        <v>2825.9319999999998</v>
      </c>
      <c r="BR182" s="146">
        <v>2842.1280000000002</v>
      </c>
      <c r="BS182" s="146">
        <v>2858.71</v>
      </c>
      <c r="BT182" s="146">
        <v>2875.1370000000002</v>
      </c>
      <c r="BU182" s="146">
        <v>2891.0239999999999</v>
      </c>
      <c r="BV182" s="146">
        <v>2906.2420000000002</v>
      </c>
      <c r="BW182" s="146">
        <v>2920.848</v>
      </c>
      <c r="BX182" s="146">
        <v>2934.8530000000001</v>
      </c>
      <c r="BY182" s="146">
        <v>2948.277</v>
      </c>
      <c r="BZ182" s="146">
        <v>2961.1610000000001</v>
      </c>
    </row>
    <row r="183" spans="1:78" ht="11.65">
      <c r="A183" s="121">
        <v>166</v>
      </c>
      <c r="B183" s="122" t="s">
        <v>669</v>
      </c>
      <c r="C183" s="135" t="s">
        <v>753</v>
      </c>
      <c r="D183" s="141">
        <v>2</v>
      </c>
      <c r="E183" s="141">
        <v>474</v>
      </c>
      <c r="F183" s="122" t="s">
        <v>711</v>
      </c>
      <c r="G183" s="141">
        <v>915</v>
      </c>
      <c r="H183" s="146">
        <v>222.00299999999999</v>
      </c>
      <c r="I183" s="146">
        <v>224.41200000000001</v>
      </c>
      <c r="J183" s="146">
        <v>228.268</v>
      </c>
      <c r="K183" s="146">
        <v>233.26</v>
      </c>
      <c r="L183" s="146">
        <v>239.15</v>
      </c>
      <c r="M183" s="146">
        <v>245.68199999999999</v>
      </c>
      <c r="N183" s="146">
        <v>252.65199999999999</v>
      </c>
      <c r="O183" s="146">
        <v>259.87900000000002</v>
      </c>
      <c r="P183" s="146">
        <v>267.209</v>
      </c>
      <c r="Q183" s="146">
        <v>274.49299999999999</v>
      </c>
      <c r="R183" s="146">
        <v>281.62599999999998</v>
      </c>
      <c r="S183" s="146">
        <v>288.47800000000001</v>
      </c>
      <c r="T183" s="146">
        <v>294.95699999999999</v>
      </c>
      <c r="U183" s="146">
        <v>300.95100000000002</v>
      </c>
      <c r="V183" s="146">
        <v>306.36099999999999</v>
      </c>
      <c r="W183" s="146">
        <v>311.12200000000001</v>
      </c>
      <c r="X183" s="146">
        <v>315.17200000000003</v>
      </c>
      <c r="Y183" s="146">
        <v>318.50099999999998</v>
      </c>
      <c r="Z183" s="146">
        <v>321.17399999999998</v>
      </c>
      <c r="AA183" s="146">
        <v>323.31700000000001</v>
      </c>
      <c r="AB183" s="146">
        <v>325.01400000000001</v>
      </c>
      <c r="AC183" s="146">
        <v>326.32799999999997</v>
      </c>
      <c r="AD183" s="146">
        <v>327.30099999999999</v>
      </c>
      <c r="AE183" s="146">
        <v>327.88299999999998</v>
      </c>
      <c r="AF183" s="146">
        <v>328.07299999999998</v>
      </c>
      <c r="AG183" s="146">
        <v>327.83699999999999</v>
      </c>
      <c r="AH183" s="146">
        <v>327.17599999999999</v>
      </c>
      <c r="AI183" s="146">
        <v>326.2</v>
      </c>
      <c r="AJ183" s="146">
        <v>325.29599999999999</v>
      </c>
      <c r="AK183" s="146">
        <v>324.92899999999997</v>
      </c>
      <c r="AL183" s="146">
        <v>325.44799999999998</v>
      </c>
      <c r="AM183" s="146">
        <v>326.98700000000002</v>
      </c>
      <c r="AN183" s="146">
        <v>329.45100000000002</v>
      </c>
      <c r="AO183" s="146">
        <v>332.601</v>
      </c>
      <c r="AP183" s="146">
        <v>336.166</v>
      </c>
      <c r="AQ183" s="146">
        <v>339.88099999999997</v>
      </c>
      <c r="AR183" s="146">
        <v>343.74400000000003</v>
      </c>
      <c r="AS183" s="146">
        <v>347.75400000000002</v>
      </c>
      <c r="AT183" s="146">
        <v>351.70800000000003</v>
      </c>
      <c r="AU183" s="146">
        <v>355.34</v>
      </c>
      <c r="AV183" s="146">
        <v>358.45699999999999</v>
      </c>
      <c r="AW183" s="146">
        <v>360.892</v>
      </c>
      <c r="AX183" s="146">
        <v>362.75599999999997</v>
      </c>
      <c r="AY183" s="146">
        <v>364.37400000000002</v>
      </c>
      <c r="AZ183" s="146">
        <v>366.25400000000002</v>
      </c>
      <c r="BA183" s="146">
        <v>368.72800000000001</v>
      </c>
      <c r="BB183" s="146">
        <v>371.91300000000001</v>
      </c>
      <c r="BC183" s="146">
        <v>375.64</v>
      </c>
      <c r="BD183" s="146">
        <v>379.63900000000001</v>
      </c>
      <c r="BE183" s="146">
        <v>383.52699999999999</v>
      </c>
      <c r="BF183" s="146">
        <v>387.01600000000002</v>
      </c>
      <c r="BG183" s="146">
        <v>389.98399999999998</v>
      </c>
      <c r="BH183" s="146">
        <v>392.5</v>
      </c>
      <c r="BI183" s="146">
        <v>394.53399999999999</v>
      </c>
      <c r="BJ183" s="146">
        <v>396.10599999999999</v>
      </c>
      <c r="BK183" s="146">
        <v>397.19099999999997</v>
      </c>
      <c r="BL183" s="146">
        <v>397.85</v>
      </c>
      <c r="BM183" s="146">
        <v>398.048</v>
      </c>
      <c r="BN183" s="146">
        <v>397.66399999999999</v>
      </c>
      <c r="BO183" s="146">
        <v>396.56099999999998</v>
      </c>
      <c r="BP183" s="146">
        <v>394.666</v>
      </c>
      <c r="BQ183" s="146">
        <v>391.88600000000002</v>
      </c>
      <c r="BR183" s="146">
        <v>388.36599999999999</v>
      </c>
      <c r="BS183" s="146">
        <v>384.58100000000002</v>
      </c>
      <c r="BT183" s="146">
        <v>381.142</v>
      </c>
      <c r="BU183" s="146">
        <v>378.483</v>
      </c>
      <c r="BV183" s="146">
        <v>376.78899999999999</v>
      </c>
      <c r="BW183" s="146">
        <v>375.94600000000003</v>
      </c>
      <c r="BX183" s="146">
        <v>375.67200000000003</v>
      </c>
      <c r="BY183" s="146">
        <v>375.55700000000002</v>
      </c>
      <c r="BZ183" s="146">
        <v>375.26499999999999</v>
      </c>
    </row>
    <row r="184" spans="1:78" ht="11.65">
      <c r="A184" s="121">
        <v>167</v>
      </c>
      <c r="B184" s="122" t="s">
        <v>669</v>
      </c>
      <c r="C184" s="135" t="s">
        <v>754</v>
      </c>
      <c r="D184" s="141">
        <v>14</v>
      </c>
      <c r="E184" s="141">
        <v>500</v>
      </c>
      <c r="F184" s="122" t="s">
        <v>711</v>
      </c>
      <c r="G184" s="141">
        <v>915</v>
      </c>
      <c r="H184" s="146">
        <v>13.523999999999999</v>
      </c>
      <c r="I184" s="146">
        <v>14.127000000000001</v>
      </c>
      <c r="J184" s="146">
        <v>14.476000000000001</v>
      </c>
      <c r="K184" s="146">
        <v>14.601000000000001</v>
      </c>
      <c r="L184" s="146">
        <v>14.509</v>
      </c>
      <c r="M184" s="146">
        <v>14.231</v>
      </c>
      <c r="N184" s="146">
        <v>13.817</v>
      </c>
      <c r="O184" s="146">
        <v>13.32</v>
      </c>
      <c r="P184" s="146">
        <v>12.798999999999999</v>
      </c>
      <c r="Q184" s="146">
        <v>12.323</v>
      </c>
      <c r="R184" s="146">
        <v>11.957000000000001</v>
      </c>
      <c r="S184" s="146">
        <v>11.728999999999999</v>
      </c>
      <c r="T184" s="146">
        <v>11.653</v>
      </c>
      <c r="U184" s="146">
        <v>11.673</v>
      </c>
      <c r="V184" s="146">
        <v>11.711</v>
      </c>
      <c r="W184" s="146">
        <v>11.721</v>
      </c>
      <c r="X184" s="146">
        <v>11.696</v>
      </c>
      <c r="Y184" s="146">
        <v>11.647</v>
      </c>
      <c r="Z184" s="146">
        <v>11.603999999999999</v>
      </c>
      <c r="AA184" s="146">
        <v>11.553000000000001</v>
      </c>
      <c r="AB184" s="146">
        <v>11.538</v>
      </c>
      <c r="AC184" s="146">
        <v>11.519</v>
      </c>
      <c r="AD184" s="146">
        <v>11.53</v>
      </c>
      <c r="AE184" s="146">
        <v>11.539</v>
      </c>
      <c r="AF184" s="146">
        <v>11.55</v>
      </c>
      <c r="AG184" s="146">
        <v>11.576000000000001</v>
      </c>
      <c r="AH184" s="146">
        <v>11.612</v>
      </c>
      <c r="AI184" s="146">
        <v>11.654</v>
      </c>
      <c r="AJ184" s="146">
        <v>11.675000000000001</v>
      </c>
      <c r="AK184" s="146">
        <v>11.664999999999999</v>
      </c>
      <c r="AL184" s="146">
        <v>11.606999999999999</v>
      </c>
      <c r="AM184" s="146">
        <v>11.481999999999999</v>
      </c>
      <c r="AN184" s="146">
        <v>11.298999999999999</v>
      </c>
      <c r="AO184" s="146">
        <v>11.106</v>
      </c>
      <c r="AP184" s="146">
        <v>10.925000000000001</v>
      </c>
      <c r="AQ184" s="146">
        <v>10.787000000000001</v>
      </c>
      <c r="AR184" s="146">
        <v>10.704000000000001</v>
      </c>
      <c r="AS184" s="146">
        <v>10.666</v>
      </c>
      <c r="AT184" s="146">
        <v>10.632</v>
      </c>
      <c r="AU184" s="146">
        <v>10.622999999999999</v>
      </c>
      <c r="AV184" s="146">
        <v>10.616</v>
      </c>
      <c r="AW184" s="146">
        <v>10.627000000000001</v>
      </c>
      <c r="AX184" s="146">
        <v>10.659000000000001</v>
      </c>
      <c r="AY184" s="146">
        <v>10.598000000000001</v>
      </c>
      <c r="AZ184" s="146">
        <v>10.362</v>
      </c>
      <c r="BA184" s="146">
        <v>9.8480000000000008</v>
      </c>
      <c r="BB184" s="146">
        <v>9.0139999999999993</v>
      </c>
      <c r="BC184" s="146">
        <v>7.9269999999999996</v>
      </c>
      <c r="BD184" s="146">
        <v>6.7450000000000001</v>
      </c>
      <c r="BE184" s="146">
        <v>5.6929999999999996</v>
      </c>
      <c r="BF184" s="146">
        <v>4.9249999999999998</v>
      </c>
      <c r="BG184" s="146">
        <v>4.5279999999999996</v>
      </c>
      <c r="BH184" s="146">
        <v>4.431</v>
      </c>
      <c r="BI184" s="146">
        <v>4.5330000000000004</v>
      </c>
      <c r="BJ184" s="146">
        <v>4.7030000000000003</v>
      </c>
      <c r="BK184" s="146">
        <v>4.8419999999999996</v>
      </c>
      <c r="BL184" s="146">
        <v>4.8899999999999997</v>
      </c>
      <c r="BM184" s="146">
        <v>4.9160000000000004</v>
      </c>
      <c r="BN184" s="146">
        <v>4.9059999999999997</v>
      </c>
      <c r="BO184" s="146">
        <v>4.891</v>
      </c>
      <c r="BP184" s="146">
        <v>4.8949999999999996</v>
      </c>
      <c r="BQ184" s="146">
        <v>4.9130000000000003</v>
      </c>
      <c r="BR184" s="146">
        <v>4.93</v>
      </c>
      <c r="BS184" s="146">
        <v>4.9320000000000004</v>
      </c>
      <c r="BT184" s="146">
        <v>4.952</v>
      </c>
      <c r="BU184" s="146">
        <v>4.9660000000000002</v>
      </c>
      <c r="BV184" s="146">
        <v>4.9779999999999998</v>
      </c>
      <c r="BW184" s="146">
        <v>4.9889999999999999</v>
      </c>
      <c r="BX184" s="146">
        <v>4.9930000000000003</v>
      </c>
      <c r="BY184" s="146">
        <v>4.9909999999999997</v>
      </c>
      <c r="BZ184" s="146">
        <v>4.9989999999999997</v>
      </c>
    </row>
    <row r="185" spans="1:78" ht="11.65">
      <c r="A185" s="121">
        <v>168</v>
      </c>
      <c r="B185" s="122" t="s">
        <v>669</v>
      </c>
      <c r="C185" s="135" t="s">
        <v>449</v>
      </c>
      <c r="D185" s="141">
        <v>16</v>
      </c>
      <c r="E185" s="141">
        <v>630</v>
      </c>
      <c r="F185" s="122" t="s">
        <v>711</v>
      </c>
      <c r="G185" s="141">
        <v>915</v>
      </c>
      <c r="H185" s="146">
        <v>2218.0050000000001</v>
      </c>
      <c r="I185" s="146">
        <v>2193.616</v>
      </c>
      <c r="J185" s="146">
        <v>2183.0749999999998</v>
      </c>
      <c r="K185" s="146">
        <v>2181.915</v>
      </c>
      <c r="L185" s="146">
        <v>2186.7860000000001</v>
      </c>
      <c r="M185" s="146">
        <v>2195.5210000000002</v>
      </c>
      <c r="N185" s="146">
        <v>2207.0500000000002</v>
      </c>
      <c r="O185" s="146">
        <v>2221.4789999999998</v>
      </c>
      <c r="P185" s="146">
        <v>2239.8339999999998</v>
      </c>
      <c r="Q185" s="146">
        <v>2263.8330000000001</v>
      </c>
      <c r="R185" s="146">
        <v>2294.971</v>
      </c>
      <c r="S185" s="146">
        <v>2333.6619999999998</v>
      </c>
      <c r="T185" s="146">
        <v>2378.3780000000002</v>
      </c>
      <c r="U185" s="146">
        <v>2425.35</v>
      </c>
      <c r="V185" s="146">
        <v>2469.5680000000002</v>
      </c>
      <c r="W185" s="146">
        <v>2507.5369999999998</v>
      </c>
      <c r="X185" s="146">
        <v>2537.5659999999998</v>
      </c>
      <c r="Y185" s="146">
        <v>2561.0340000000001</v>
      </c>
      <c r="Z185" s="146">
        <v>2581.3879999999999</v>
      </c>
      <c r="AA185" s="146">
        <v>2603.7130000000002</v>
      </c>
      <c r="AB185" s="146">
        <v>2631.7</v>
      </c>
      <c r="AC185" s="146">
        <v>2666.165</v>
      </c>
      <c r="AD185" s="146">
        <v>2705.84</v>
      </c>
      <c r="AE185" s="146">
        <v>2749.8629999999998</v>
      </c>
      <c r="AF185" s="146">
        <v>2796.6619999999998</v>
      </c>
      <c r="AG185" s="146">
        <v>2844.9250000000002</v>
      </c>
      <c r="AH185" s="146">
        <v>2894.672</v>
      </c>
      <c r="AI185" s="146">
        <v>2945.8470000000002</v>
      </c>
      <c r="AJ185" s="146">
        <v>2996.84</v>
      </c>
      <c r="AK185" s="146">
        <v>3045.6039999999998</v>
      </c>
      <c r="AL185" s="146">
        <v>3090.6880000000001</v>
      </c>
      <c r="AM185" s="146">
        <v>3131.5070000000001</v>
      </c>
      <c r="AN185" s="146">
        <v>3168.3440000000001</v>
      </c>
      <c r="AO185" s="146">
        <v>3201.864</v>
      </c>
      <c r="AP185" s="146">
        <v>3233.1689999999999</v>
      </c>
      <c r="AQ185" s="146">
        <v>3263.1729999999998</v>
      </c>
      <c r="AR185" s="146">
        <v>3291.7469999999998</v>
      </c>
      <c r="AS185" s="146">
        <v>3318.8380000000002</v>
      </c>
      <c r="AT185" s="146">
        <v>3345.5709999999999</v>
      </c>
      <c r="AU185" s="146">
        <v>3373.373</v>
      </c>
      <c r="AV185" s="146">
        <v>3403.1680000000001</v>
      </c>
      <c r="AW185" s="146">
        <v>3435.2550000000001</v>
      </c>
      <c r="AX185" s="146">
        <v>3469.0709999999999</v>
      </c>
      <c r="AY185" s="146">
        <v>3503.47</v>
      </c>
      <c r="AZ185" s="146">
        <v>3536.806</v>
      </c>
      <c r="BA185" s="146">
        <v>3567.6909999999998</v>
      </c>
      <c r="BB185" s="146">
        <v>3596.0990000000002</v>
      </c>
      <c r="BC185" s="146">
        <v>3621.9</v>
      </c>
      <c r="BD185" s="146">
        <v>3643.672</v>
      </c>
      <c r="BE185" s="146">
        <v>3659.73</v>
      </c>
      <c r="BF185" s="146">
        <v>3668.9549999999999</v>
      </c>
      <c r="BG185" s="146">
        <v>3670.308</v>
      </c>
      <c r="BH185" s="146">
        <v>3664.3209999999999</v>
      </c>
      <c r="BI185" s="146">
        <v>3653.66</v>
      </c>
      <c r="BJ185" s="146">
        <v>3642.0050000000001</v>
      </c>
      <c r="BK185" s="146">
        <v>3631.8850000000002</v>
      </c>
      <c r="BL185" s="146">
        <v>3623.7829999999999</v>
      </c>
      <c r="BM185" s="146">
        <v>3616.3409999999999</v>
      </c>
      <c r="BN185" s="146">
        <v>3608.03</v>
      </c>
      <c r="BO185" s="146">
        <v>3596.5320000000002</v>
      </c>
      <c r="BP185" s="146">
        <v>3579.8420000000001</v>
      </c>
      <c r="BQ185" s="146">
        <v>3559.8620000000001</v>
      </c>
      <c r="BR185" s="146">
        <v>3536.57</v>
      </c>
      <c r="BS185" s="146">
        <v>3503.8649999999998</v>
      </c>
      <c r="BT185" s="146">
        <v>3453.6669999999999</v>
      </c>
      <c r="BU185" s="146">
        <v>3381.5120000000002</v>
      </c>
      <c r="BV185" s="146">
        <v>3283.1210000000001</v>
      </c>
      <c r="BW185" s="146">
        <v>3163.6759999999999</v>
      </c>
      <c r="BX185" s="146">
        <v>3039.598</v>
      </c>
      <c r="BY185" s="146">
        <v>2933.404</v>
      </c>
      <c r="BZ185" s="146">
        <v>2860.84</v>
      </c>
    </row>
    <row r="186" spans="1:78" ht="11.65">
      <c r="A186" s="121">
        <v>169</v>
      </c>
      <c r="B186" s="122" t="s">
        <v>669</v>
      </c>
      <c r="C186" s="135" t="s">
        <v>755</v>
      </c>
      <c r="D186" s="141">
        <v>2</v>
      </c>
      <c r="E186" s="141">
        <v>652</v>
      </c>
      <c r="F186" s="122" t="s">
        <v>711</v>
      </c>
      <c r="G186" s="141">
        <v>915</v>
      </c>
      <c r="H186" s="146">
        <v>1.996</v>
      </c>
      <c r="I186" s="146">
        <v>2.0590000000000002</v>
      </c>
      <c r="J186" s="146">
        <v>2.1150000000000002</v>
      </c>
      <c r="K186" s="146">
        <v>2.169</v>
      </c>
      <c r="L186" s="146">
        <v>2.214</v>
      </c>
      <c r="M186" s="146">
        <v>2.246</v>
      </c>
      <c r="N186" s="146">
        <v>2.2719999999999998</v>
      </c>
      <c r="O186" s="146">
        <v>2.2810000000000001</v>
      </c>
      <c r="P186" s="146">
        <v>2.2909999999999999</v>
      </c>
      <c r="Q186" s="146">
        <v>2.2999999999999998</v>
      </c>
      <c r="R186" s="146">
        <v>2.306</v>
      </c>
      <c r="S186" s="146">
        <v>2.3220000000000001</v>
      </c>
      <c r="T186" s="146">
        <v>2.3420000000000001</v>
      </c>
      <c r="U186" s="146">
        <v>2.3650000000000002</v>
      </c>
      <c r="V186" s="146">
        <v>2.3759999999999999</v>
      </c>
      <c r="W186" s="146">
        <v>2.3839999999999999</v>
      </c>
      <c r="X186" s="146">
        <v>2.3679999999999999</v>
      </c>
      <c r="Y186" s="146">
        <v>2.3570000000000002</v>
      </c>
      <c r="Z186" s="146">
        <v>2.3370000000000002</v>
      </c>
      <c r="AA186" s="146">
        <v>2.3319999999999999</v>
      </c>
      <c r="AB186" s="146">
        <v>2.3450000000000002</v>
      </c>
      <c r="AC186" s="146">
        <v>2.3660000000000001</v>
      </c>
      <c r="AD186" s="146">
        <v>2.4060000000000001</v>
      </c>
      <c r="AE186" s="146">
        <v>2.4580000000000002</v>
      </c>
      <c r="AF186" s="146">
        <v>2.5179999999999998</v>
      </c>
      <c r="AG186" s="146">
        <v>2.5960000000000001</v>
      </c>
      <c r="AH186" s="146">
        <v>2.6890000000000001</v>
      </c>
      <c r="AI186" s="146">
        <v>2.8109999999999999</v>
      </c>
      <c r="AJ186" s="146">
        <v>2.919</v>
      </c>
      <c r="AK186" s="146">
        <v>3.0169999999999999</v>
      </c>
      <c r="AL186" s="146">
        <v>3.085</v>
      </c>
      <c r="AM186" s="146">
        <v>3.0990000000000002</v>
      </c>
      <c r="AN186" s="146">
        <v>3.109</v>
      </c>
      <c r="AO186" s="146">
        <v>3.11</v>
      </c>
      <c r="AP186" s="146">
        <v>3.1880000000000002</v>
      </c>
      <c r="AQ186" s="146">
        <v>3.37</v>
      </c>
      <c r="AR186" s="146">
        <v>3.669</v>
      </c>
      <c r="AS186" s="146">
        <v>4.0720000000000001</v>
      </c>
      <c r="AT186" s="146">
        <v>4.5330000000000004</v>
      </c>
      <c r="AU186" s="146">
        <v>4.9720000000000004</v>
      </c>
      <c r="AV186" s="146">
        <v>5.3449999999999998</v>
      </c>
      <c r="AW186" s="146">
        <v>5.6349999999999998</v>
      </c>
      <c r="AX186" s="146">
        <v>5.8490000000000002</v>
      </c>
      <c r="AY186" s="146">
        <v>6.0279999999999996</v>
      </c>
      <c r="AZ186" s="146">
        <v>6.1829999999999998</v>
      </c>
      <c r="BA186" s="146">
        <v>6.3650000000000002</v>
      </c>
      <c r="BB186" s="146">
        <v>6.56</v>
      </c>
      <c r="BC186" s="146">
        <v>6.7640000000000002</v>
      </c>
      <c r="BD186" s="146">
        <v>6.9749999999999996</v>
      </c>
      <c r="BE186" s="146">
        <v>7.1959999999999997</v>
      </c>
      <c r="BF186" s="146">
        <v>7.4160000000000004</v>
      </c>
      <c r="BG186" s="146">
        <v>7.6580000000000004</v>
      </c>
      <c r="BH186" s="146">
        <v>7.9020000000000001</v>
      </c>
      <c r="BI186" s="146">
        <v>8.1370000000000005</v>
      </c>
      <c r="BJ186" s="146">
        <v>8.36</v>
      </c>
      <c r="BK186" s="146">
        <v>8.5549999999999997</v>
      </c>
      <c r="BL186" s="146">
        <v>8.74</v>
      </c>
      <c r="BM186" s="146">
        <v>8.8699999999999992</v>
      </c>
      <c r="BN186" s="146">
        <v>9.0120000000000005</v>
      </c>
      <c r="BO186" s="146">
        <v>9.1150000000000002</v>
      </c>
      <c r="BP186" s="146">
        <v>9.234</v>
      </c>
      <c r="BQ186" s="146">
        <v>9.34</v>
      </c>
      <c r="BR186" s="146">
        <v>9.4459999999999997</v>
      </c>
      <c r="BS186" s="146">
        <v>9.548</v>
      </c>
      <c r="BT186" s="146">
        <v>9.6199999999999992</v>
      </c>
      <c r="BU186" s="146">
        <v>9.6959999999999997</v>
      </c>
      <c r="BV186" s="146">
        <v>9.7449999999999992</v>
      </c>
      <c r="BW186" s="146">
        <v>9.7880000000000003</v>
      </c>
      <c r="BX186" s="146">
        <v>9.8239999999999998</v>
      </c>
      <c r="BY186" s="146">
        <v>9.8529999999999998</v>
      </c>
      <c r="BZ186" s="146">
        <v>9.8849999999999998</v>
      </c>
    </row>
    <row r="187" spans="1:78" ht="11.65">
      <c r="A187" s="121">
        <v>170</v>
      </c>
      <c r="B187" s="122" t="s">
        <v>669</v>
      </c>
      <c r="C187" s="135" t="s">
        <v>756</v>
      </c>
      <c r="D187" s="141"/>
      <c r="E187" s="141">
        <v>659</v>
      </c>
      <c r="F187" s="122" t="s">
        <v>711</v>
      </c>
      <c r="G187" s="141">
        <v>915</v>
      </c>
      <c r="H187" s="146">
        <v>46.052999999999997</v>
      </c>
      <c r="I187" s="146">
        <v>46.131</v>
      </c>
      <c r="J187" s="146">
        <v>46.488</v>
      </c>
      <c r="K187" s="146">
        <v>47.043999999999997</v>
      </c>
      <c r="L187" s="146">
        <v>47.731000000000002</v>
      </c>
      <c r="M187" s="146">
        <v>48.488</v>
      </c>
      <c r="N187" s="146">
        <v>49.253</v>
      </c>
      <c r="O187" s="146">
        <v>49.948999999999998</v>
      </c>
      <c r="P187" s="146">
        <v>50.545000000000002</v>
      </c>
      <c r="Q187" s="146">
        <v>50.975000000000001</v>
      </c>
      <c r="R187" s="146">
        <v>51.198999999999998</v>
      </c>
      <c r="S187" s="146">
        <v>51.195999999999998</v>
      </c>
      <c r="T187" s="146">
        <v>50.960999999999999</v>
      </c>
      <c r="U187" s="146">
        <v>50.529000000000003</v>
      </c>
      <c r="V187" s="146">
        <v>49.927999999999997</v>
      </c>
      <c r="W187" s="146">
        <v>49.209000000000003</v>
      </c>
      <c r="X187" s="146">
        <v>48.350999999999999</v>
      </c>
      <c r="Y187" s="146">
        <v>47.387999999999998</v>
      </c>
      <c r="Z187" s="146">
        <v>46.399000000000001</v>
      </c>
      <c r="AA187" s="146">
        <v>45.529000000000003</v>
      </c>
      <c r="AB187" s="146">
        <v>44.878</v>
      </c>
      <c r="AC187" s="146">
        <v>44.488999999999997</v>
      </c>
      <c r="AD187" s="146">
        <v>44.317999999999998</v>
      </c>
      <c r="AE187" s="146">
        <v>44.304000000000002</v>
      </c>
      <c r="AF187" s="146">
        <v>44.322000000000003</v>
      </c>
      <c r="AG187" s="146">
        <v>44.271000000000001</v>
      </c>
      <c r="AH187" s="146">
        <v>44.14</v>
      </c>
      <c r="AI187" s="146">
        <v>43.944000000000003</v>
      </c>
      <c r="AJ187" s="146">
        <v>43.703000000000003</v>
      </c>
      <c r="AK187" s="146">
        <v>43.451999999999998</v>
      </c>
      <c r="AL187" s="146">
        <v>43.201000000000001</v>
      </c>
      <c r="AM187" s="146">
        <v>42.963000000000001</v>
      </c>
      <c r="AN187" s="146">
        <v>42.732999999999997</v>
      </c>
      <c r="AO187" s="146">
        <v>42.476999999999997</v>
      </c>
      <c r="AP187" s="146">
        <v>42.198</v>
      </c>
      <c r="AQ187" s="146">
        <v>41.874000000000002</v>
      </c>
      <c r="AR187" s="146">
        <v>41.478999999999999</v>
      </c>
      <c r="AS187" s="146">
        <v>41.040999999999997</v>
      </c>
      <c r="AT187" s="146">
        <v>40.633000000000003</v>
      </c>
      <c r="AU187" s="146">
        <v>40.353999999999999</v>
      </c>
      <c r="AV187" s="146">
        <v>40.26</v>
      </c>
      <c r="AW187" s="146">
        <v>40.381</v>
      </c>
      <c r="AX187" s="146">
        <v>40.691000000000003</v>
      </c>
      <c r="AY187" s="146">
        <v>41.140999999999998</v>
      </c>
      <c r="AZ187" s="146">
        <v>41.618000000000002</v>
      </c>
      <c r="BA187" s="146">
        <v>42.076999999999998</v>
      </c>
      <c r="BB187" s="146">
        <v>42.472000000000001</v>
      </c>
      <c r="BC187" s="146">
        <v>42.856999999999999</v>
      </c>
      <c r="BD187" s="146">
        <v>43.225000000000001</v>
      </c>
      <c r="BE187" s="146">
        <v>43.622</v>
      </c>
      <c r="BF187" s="146">
        <v>44.082999999999998</v>
      </c>
      <c r="BG187" s="146">
        <v>44.601999999999997</v>
      </c>
      <c r="BH187" s="146">
        <v>45.167999999999999</v>
      </c>
      <c r="BI187" s="146">
        <v>45.749000000000002</v>
      </c>
      <c r="BJ187" s="146">
        <v>46.323</v>
      </c>
      <c r="BK187" s="146">
        <v>46.851999999999997</v>
      </c>
      <c r="BL187" s="146">
        <v>47.332999999999998</v>
      </c>
      <c r="BM187" s="146">
        <v>47.768999999999998</v>
      </c>
      <c r="BN187" s="146">
        <v>48.177999999999997</v>
      </c>
      <c r="BO187" s="146">
        <v>48.598999999999997</v>
      </c>
      <c r="BP187" s="146">
        <v>49.011000000000003</v>
      </c>
      <c r="BQ187" s="146">
        <v>49.442</v>
      </c>
      <c r="BR187" s="146">
        <v>49.881</v>
      </c>
      <c r="BS187" s="146">
        <v>50.328000000000003</v>
      </c>
      <c r="BT187" s="146">
        <v>50.776000000000003</v>
      </c>
      <c r="BU187" s="146">
        <v>51.204000000000001</v>
      </c>
      <c r="BV187" s="146">
        <v>51.628999999999998</v>
      </c>
      <c r="BW187" s="146">
        <v>52.036000000000001</v>
      </c>
      <c r="BX187" s="146">
        <v>52.438000000000002</v>
      </c>
      <c r="BY187" s="146">
        <v>52.834000000000003</v>
      </c>
      <c r="BZ187" s="146">
        <v>53.192</v>
      </c>
    </row>
    <row r="188" spans="1:78" ht="11.65">
      <c r="A188" s="121">
        <v>171</v>
      </c>
      <c r="B188" s="122" t="s">
        <v>669</v>
      </c>
      <c r="C188" s="135" t="s">
        <v>429</v>
      </c>
      <c r="D188" s="141"/>
      <c r="E188" s="141">
        <v>662</v>
      </c>
      <c r="F188" s="122" t="s">
        <v>711</v>
      </c>
      <c r="G188" s="141">
        <v>915</v>
      </c>
      <c r="H188" s="146">
        <v>82.783000000000001</v>
      </c>
      <c r="I188" s="146">
        <v>83.813000000000002</v>
      </c>
      <c r="J188" s="146">
        <v>84.658000000000001</v>
      </c>
      <c r="K188" s="146">
        <v>85.352000000000004</v>
      </c>
      <c r="L188" s="146">
        <v>85.944999999999993</v>
      </c>
      <c r="M188" s="146">
        <v>86.47</v>
      </c>
      <c r="N188" s="146">
        <v>86.989000000000004</v>
      </c>
      <c r="O188" s="146">
        <v>87.519000000000005</v>
      </c>
      <c r="P188" s="146">
        <v>88.123000000000005</v>
      </c>
      <c r="Q188" s="146">
        <v>88.840999999999994</v>
      </c>
      <c r="R188" s="146">
        <v>89.697999999999993</v>
      </c>
      <c r="S188" s="146">
        <v>90.718000000000004</v>
      </c>
      <c r="T188" s="146">
        <v>91.891999999999996</v>
      </c>
      <c r="U188" s="146">
        <v>93.213999999999999</v>
      </c>
      <c r="V188" s="146">
        <v>94.637</v>
      </c>
      <c r="W188" s="146">
        <v>96.138000000000005</v>
      </c>
      <c r="X188" s="146">
        <v>97.721000000000004</v>
      </c>
      <c r="Y188" s="146">
        <v>99.37</v>
      </c>
      <c r="Z188" s="146">
        <v>101.02800000000001</v>
      </c>
      <c r="AA188" s="146">
        <v>102.599</v>
      </c>
      <c r="AB188" s="146">
        <v>104.01600000000001</v>
      </c>
      <c r="AC188" s="146">
        <v>105.244</v>
      </c>
      <c r="AD188" s="146">
        <v>106.303</v>
      </c>
      <c r="AE188" s="146">
        <v>107.31100000000001</v>
      </c>
      <c r="AF188" s="146">
        <v>108.389</v>
      </c>
      <c r="AG188" s="146">
        <v>109.634</v>
      </c>
      <c r="AH188" s="146">
        <v>111.074</v>
      </c>
      <c r="AI188" s="146">
        <v>112.685</v>
      </c>
      <c r="AJ188" s="146">
        <v>114.398</v>
      </c>
      <c r="AK188" s="146">
        <v>116.148</v>
      </c>
      <c r="AL188" s="146">
        <v>117.828</v>
      </c>
      <c r="AM188" s="146">
        <v>119.435</v>
      </c>
      <c r="AN188" s="146">
        <v>120.98699999999999</v>
      </c>
      <c r="AO188" s="146">
        <v>122.571</v>
      </c>
      <c r="AP188" s="146">
        <v>124.29600000000001</v>
      </c>
      <c r="AQ188" s="146">
        <v>126.246</v>
      </c>
      <c r="AR188" s="146">
        <v>128.44800000000001</v>
      </c>
      <c r="AS188" s="146">
        <v>130.86799999999999</v>
      </c>
      <c r="AT188" s="146">
        <v>133.364</v>
      </c>
      <c r="AU188" s="146">
        <v>135.78700000000001</v>
      </c>
      <c r="AV188" s="146">
        <v>138.01900000000001</v>
      </c>
      <c r="AW188" s="146">
        <v>140.001</v>
      </c>
      <c r="AX188" s="146">
        <v>141.75800000000001</v>
      </c>
      <c r="AY188" s="146">
        <v>143.40199999999999</v>
      </c>
      <c r="AZ188" s="146">
        <v>145.08000000000001</v>
      </c>
      <c r="BA188" s="146">
        <v>146.87100000000001</v>
      </c>
      <c r="BB188" s="146">
        <v>148.83699999999999</v>
      </c>
      <c r="BC188" s="146">
        <v>150.91999999999999</v>
      </c>
      <c r="BD188" s="146">
        <v>153.023</v>
      </c>
      <c r="BE188" s="146">
        <v>154.988</v>
      </c>
      <c r="BF188" s="146">
        <v>156.73699999999999</v>
      </c>
      <c r="BG188" s="146">
        <v>158.184</v>
      </c>
      <c r="BH188" s="146">
        <v>159.392</v>
      </c>
      <c r="BI188" s="146">
        <v>160.53</v>
      </c>
      <c r="BJ188" s="146">
        <v>161.821</v>
      </c>
      <c r="BK188" s="146">
        <v>163.40799999999999</v>
      </c>
      <c r="BL188" s="146">
        <v>165.37799999999999</v>
      </c>
      <c r="BM188" s="146">
        <v>167.64400000000001</v>
      </c>
      <c r="BN188" s="146">
        <v>170.011</v>
      </c>
      <c r="BO188" s="146">
        <v>172.22300000000001</v>
      </c>
      <c r="BP188" s="146">
        <v>174.09200000000001</v>
      </c>
      <c r="BQ188" s="146">
        <v>175.53800000000001</v>
      </c>
      <c r="BR188" s="146">
        <v>176.654</v>
      </c>
      <c r="BS188" s="146">
        <v>177.505</v>
      </c>
      <c r="BT188" s="146">
        <v>178.30699999999999</v>
      </c>
      <c r="BU188" s="146">
        <v>179.131</v>
      </c>
      <c r="BV188" s="146">
        <v>180.02799999999999</v>
      </c>
      <c r="BW188" s="146">
        <v>180.95500000000001</v>
      </c>
      <c r="BX188" s="146">
        <v>181.89</v>
      </c>
      <c r="BY188" s="146">
        <v>182.79499999999999</v>
      </c>
      <c r="BZ188" s="146">
        <v>183.62899999999999</v>
      </c>
    </row>
    <row r="189" spans="1:78" ht="11.65">
      <c r="A189" s="121">
        <v>172</v>
      </c>
      <c r="B189" s="122" t="s">
        <v>669</v>
      </c>
      <c r="C189" s="135" t="s">
        <v>757</v>
      </c>
      <c r="D189" s="141">
        <v>2</v>
      </c>
      <c r="E189" s="141">
        <v>663</v>
      </c>
      <c r="F189" s="122" t="s">
        <v>711</v>
      </c>
      <c r="G189" s="141">
        <v>915</v>
      </c>
      <c r="H189" s="146">
        <v>2.9990000000000001</v>
      </c>
      <c r="I189" s="146">
        <v>3.113</v>
      </c>
      <c r="J189" s="146">
        <v>3.1920000000000002</v>
      </c>
      <c r="K189" s="146">
        <v>3.2629999999999999</v>
      </c>
      <c r="L189" s="146">
        <v>3.3319999999999999</v>
      </c>
      <c r="M189" s="146">
        <v>3.4079999999999999</v>
      </c>
      <c r="N189" s="146">
        <v>3.4889999999999999</v>
      </c>
      <c r="O189" s="146">
        <v>3.5920000000000001</v>
      </c>
      <c r="P189" s="146">
        <v>3.6930000000000001</v>
      </c>
      <c r="Q189" s="146">
        <v>3.798</v>
      </c>
      <c r="R189" s="146">
        <v>3.8980000000000001</v>
      </c>
      <c r="S189" s="146">
        <v>3.996</v>
      </c>
      <c r="T189" s="146">
        <v>4.0780000000000003</v>
      </c>
      <c r="U189" s="146">
        <v>4.1790000000000003</v>
      </c>
      <c r="V189" s="146">
        <v>4.3019999999999996</v>
      </c>
      <c r="W189" s="146">
        <v>4.4710000000000001</v>
      </c>
      <c r="X189" s="146">
        <v>4.6749999999999998</v>
      </c>
      <c r="Y189" s="146">
        <v>4.9219999999999997</v>
      </c>
      <c r="Z189" s="146">
        <v>5.194</v>
      </c>
      <c r="AA189" s="146">
        <v>5.4610000000000003</v>
      </c>
      <c r="AB189" s="146">
        <v>5.7069999999999999</v>
      </c>
      <c r="AC189" s="146">
        <v>5.9450000000000003</v>
      </c>
      <c r="AD189" s="146">
        <v>6.1559999999999997</v>
      </c>
      <c r="AE189" s="146">
        <v>6.37</v>
      </c>
      <c r="AF189" s="146">
        <v>6.601</v>
      </c>
      <c r="AG189" s="146">
        <v>6.8819999999999997</v>
      </c>
      <c r="AH189" s="146">
        <v>7.25</v>
      </c>
      <c r="AI189" s="146">
        <v>7.7130000000000001</v>
      </c>
      <c r="AJ189" s="146">
        <v>8.1910000000000007</v>
      </c>
      <c r="AK189" s="146">
        <v>8.5570000000000004</v>
      </c>
      <c r="AL189" s="146">
        <v>8.7769999999999992</v>
      </c>
      <c r="AM189" s="146">
        <v>8.6750000000000007</v>
      </c>
      <c r="AN189" s="146">
        <v>8.3719999999999999</v>
      </c>
      <c r="AO189" s="146">
        <v>8.2959999999999994</v>
      </c>
      <c r="AP189" s="146">
        <v>9.0670000000000002</v>
      </c>
      <c r="AQ189" s="146">
        <v>11.066000000000001</v>
      </c>
      <c r="AR189" s="146">
        <v>14.561</v>
      </c>
      <c r="AS189" s="146">
        <v>19.274000000000001</v>
      </c>
      <c r="AT189" s="146">
        <v>24.373999999999999</v>
      </c>
      <c r="AU189" s="146">
        <v>28.722999999999999</v>
      </c>
      <c r="AV189" s="146">
        <v>31.521999999999998</v>
      </c>
      <c r="AW189" s="146">
        <v>32.441000000000003</v>
      </c>
      <c r="AX189" s="146">
        <v>31.815999999999999</v>
      </c>
      <c r="AY189" s="146">
        <v>30.193999999999999</v>
      </c>
      <c r="AZ189" s="146">
        <v>28.481999999999999</v>
      </c>
      <c r="BA189" s="146">
        <v>27.32</v>
      </c>
      <c r="BB189" s="146">
        <v>26.853999999999999</v>
      </c>
      <c r="BC189" s="146">
        <v>26.91</v>
      </c>
      <c r="BD189" s="146">
        <v>27.388000000000002</v>
      </c>
      <c r="BE189" s="146">
        <v>28.122</v>
      </c>
      <c r="BF189" s="146">
        <v>28.934999999999999</v>
      </c>
      <c r="BG189" s="146">
        <v>29.847000000000001</v>
      </c>
      <c r="BH189" s="146">
        <v>30.913</v>
      </c>
      <c r="BI189" s="146">
        <v>32.055</v>
      </c>
      <c r="BJ189" s="146">
        <v>33.186999999999998</v>
      </c>
      <c r="BK189" s="146">
        <v>34.252000000000002</v>
      </c>
      <c r="BL189" s="146">
        <v>35.24</v>
      </c>
      <c r="BM189" s="146">
        <v>36.137999999999998</v>
      </c>
      <c r="BN189" s="146">
        <v>36.880000000000003</v>
      </c>
      <c r="BO189" s="146">
        <v>37.380000000000003</v>
      </c>
      <c r="BP189" s="146">
        <v>37.582000000000001</v>
      </c>
      <c r="BQ189" s="146">
        <v>37.451000000000001</v>
      </c>
      <c r="BR189" s="146">
        <v>37.012</v>
      </c>
      <c r="BS189" s="146">
        <v>36.457999999999998</v>
      </c>
      <c r="BT189" s="146">
        <v>36.018000000000001</v>
      </c>
      <c r="BU189" s="146">
        <v>35.865000000000002</v>
      </c>
      <c r="BV189" s="146">
        <v>36.061</v>
      </c>
      <c r="BW189" s="146">
        <v>36.569000000000003</v>
      </c>
      <c r="BX189" s="146">
        <v>37.264000000000003</v>
      </c>
      <c r="BY189" s="146">
        <v>38.002000000000002</v>
      </c>
      <c r="BZ189" s="146">
        <v>38.658999999999999</v>
      </c>
    </row>
    <row r="190" spans="1:78" ht="11.65">
      <c r="A190" s="121">
        <v>173</v>
      </c>
      <c r="B190" s="122" t="s">
        <v>669</v>
      </c>
      <c r="C190" s="135" t="s">
        <v>758</v>
      </c>
      <c r="D190" s="141"/>
      <c r="E190" s="141">
        <v>670</v>
      </c>
      <c r="F190" s="122" t="s">
        <v>711</v>
      </c>
      <c r="G190" s="141">
        <v>915</v>
      </c>
      <c r="H190" s="146">
        <v>66.997</v>
      </c>
      <c r="I190" s="146">
        <v>68.075000000000003</v>
      </c>
      <c r="J190" s="146">
        <v>69.289000000000001</v>
      </c>
      <c r="K190" s="146">
        <v>70.611999999999995</v>
      </c>
      <c r="L190" s="146">
        <v>72.05</v>
      </c>
      <c r="M190" s="146">
        <v>73.55</v>
      </c>
      <c r="N190" s="146">
        <v>75.108000000000004</v>
      </c>
      <c r="O190" s="146">
        <v>76.67</v>
      </c>
      <c r="P190" s="146">
        <v>78.195999999999998</v>
      </c>
      <c r="Q190" s="146">
        <v>79.632000000000005</v>
      </c>
      <c r="R190" s="146">
        <v>80.97</v>
      </c>
      <c r="S190" s="146">
        <v>82.168000000000006</v>
      </c>
      <c r="T190" s="146">
        <v>83.239000000000004</v>
      </c>
      <c r="U190" s="146">
        <v>84.2</v>
      </c>
      <c r="V190" s="146">
        <v>85.117000000000004</v>
      </c>
      <c r="W190" s="146">
        <v>86.009</v>
      </c>
      <c r="X190" s="146">
        <v>86.906999999999996</v>
      </c>
      <c r="Y190" s="146">
        <v>87.778999999999996</v>
      </c>
      <c r="Z190" s="146">
        <v>88.662999999999997</v>
      </c>
      <c r="AA190" s="146">
        <v>89.564999999999998</v>
      </c>
      <c r="AB190" s="146">
        <v>90.501000000000005</v>
      </c>
      <c r="AC190" s="146">
        <v>91.49</v>
      </c>
      <c r="AD190" s="146">
        <v>92.510999999999996</v>
      </c>
      <c r="AE190" s="146">
        <v>93.558999999999997</v>
      </c>
      <c r="AF190" s="146">
        <v>94.617999999999995</v>
      </c>
      <c r="AG190" s="146">
        <v>95.665000000000006</v>
      </c>
      <c r="AH190" s="146">
        <v>96.694000000000003</v>
      </c>
      <c r="AI190" s="146">
        <v>97.707999999999998</v>
      </c>
      <c r="AJ190" s="146">
        <v>98.688000000000002</v>
      </c>
      <c r="AK190" s="146">
        <v>99.649000000000001</v>
      </c>
      <c r="AL190" s="146">
        <v>100.566</v>
      </c>
      <c r="AM190" s="146">
        <v>101.43899999999999</v>
      </c>
      <c r="AN190" s="146">
        <v>102.255</v>
      </c>
      <c r="AO190" s="146">
        <v>103.035</v>
      </c>
      <c r="AP190" s="146">
        <v>103.776</v>
      </c>
      <c r="AQ190" s="146">
        <v>104.503</v>
      </c>
      <c r="AR190" s="146">
        <v>105.217</v>
      </c>
      <c r="AS190" s="146">
        <v>105.905</v>
      </c>
      <c r="AT190" s="146">
        <v>106.533</v>
      </c>
      <c r="AU190" s="146">
        <v>107.071</v>
      </c>
      <c r="AV190" s="146">
        <v>107.489</v>
      </c>
      <c r="AW190" s="146">
        <v>107.77200000000001</v>
      </c>
      <c r="AX190" s="146">
        <v>107.941</v>
      </c>
      <c r="AY190" s="146">
        <v>108.036</v>
      </c>
      <c r="AZ190" s="146">
        <v>108.059</v>
      </c>
      <c r="BA190" s="146">
        <v>108.04300000000001</v>
      </c>
      <c r="BB190" s="146">
        <v>107.983</v>
      </c>
      <c r="BC190" s="146">
        <v>107.895</v>
      </c>
      <c r="BD190" s="146">
        <v>107.807</v>
      </c>
      <c r="BE190" s="146">
        <v>107.76300000000001</v>
      </c>
      <c r="BF190" s="146">
        <v>107.78700000000001</v>
      </c>
      <c r="BG190" s="146">
        <v>107.893</v>
      </c>
      <c r="BH190" s="146">
        <v>108.095</v>
      </c>
      <c r="BI190" s="146">
        <v>108.322</v>
      </c>
      <c r="BJ190" s="146">
        <v>108.52</v>
      </c>
      <c r="BK190" s="146">
        <v>108.617</v>
      </c>
      <c r="BL190" s="146">
        <v>108.602</v>
      </c>
      <c r="BM190" s="146">
        <v>108.51600000000001</v>
      </c>
      <c r="BN190" s="146">
        <v>108.401</v>
      </c>
      <c r="BO190" s="146">
        <v>108.29300000000001</v>
      </c>
      <c r="BP190" s="146">
        <v>108.26</v>
      </c>
      <c r="BQ190" s="146">
        <v>108.315</v>
      </c>
      <c r="BR190" s="146">
        <v>108.435</v>
      </c>
      <c r="BS190" s="146">
        <v>108.624</v>
      </c>
      <c r="BT190" s="146">
        <v>108.86799999999999</v>
      </c>
      <c r="BU190" s="146">
        <v>109.13500000000001</v>
      </c>
      <c r="BV190" s="146">
        <v>109.467</v>
      </c>
      <c r="BW190" s="146">
        <v>109.82599999999999</v>
      </c>
      <c r="BX190" s="146">
        <v>110.21</v>
      </c>
      <c r="BY190" s="146">
        <v>110.593</v>
      </c>
      <c r="BZ190" s="146">
        <v>110.947</v>
      </c>
    </row>
    <row r="191" spans="1:78" ht="11.65">
      <c r="A191" s="121">
        <v>174</v>
      </c>
      <c r="B191" s="122" t="s">
        <v>669</v>
      </c>
      <c r="C191" s="135" t="s">
        <v>759</v>
      </c>
      <c r="D191" s="141">
        <v>15</v>
      </c>
      <c r="E191" s="141">
        <v>534</v>
      </c>
      <c r="F191" s="122" t="s">
        <v>711</v>
      </c>
      <c r="G191" s="141">
        <v>915</v>
      </c>
      <c r="H191" s="146">
        <v>1.49</v>
      </c>
      <c r="I191" s="146">
        <v>1.6619999999999999</v>
      </c>
      <c r="J191" s="146">
        <v>1.7969999999999999</v>
      </c>
      <c r="K191" s="146">
        <v>1.913</v>
      </c>
      <c r="L191" s="146">
        <v>2.0070000000000001</v>
      </c>
      <c r="M191" s="146">
        <v>2.1120000000000001</v>
      </c>
      <c r="N191" s="146">
        <v>2.21</v>
      </c>
      <c r="O191" s="146">
        <v>2.3210000000000002</v>
      </c>
      <c r="P191" s="146">
        <v>2.46</v>
      </c>
      <c r="Q191" s="146">
        <v>2.6240000000000001</v>
      </c>
      <c r="R191" s="146">
        <v>2.8330000000000002</v>
      </c>
      <c r="S191" s="146">
        <v>3.077</v>
      </c>
      <c r="T191" s="146">
        <v>3.367</v>
      </c>
      <c r="U191" s="146">
        <v>3.7029999999999998</v>
      </c>
      <c r="V191" s="146">
        <v>4.0629999999999997</v>
      </c>
      <c r="W191" s="146">
        <v>4.46</v>
      </c>
      <c r="X191" s="146">
        <v>4.8949999999999996</v>
      </c>
      <c r="Y191" s="146">
        <v>5.3620000000000001</v>
      </c>
      <c r="Z191" s="146">
        <v>5.8570000000000002</v>
      </c>
      <c r="AA191" s="146">
        <v>6.3540000000000001</v>
      </c>
      <c r="AB191" s="146">
        <v>6.8540000000000001</v>
      </c>
      <c r="AC191" s="146">
        <v>7.3719999999999999</v>
      </c>
      <c r="AD191" s="146">
        <v>7.8920000000000003</v>
      </c>
      <c r="AE191" s="146">
        <v>8.4290000000000003</v>
      </c>
      <c r="AF191" s="146">
        <v>8.9770000000000003</v>
      </c>
      <c r="AG191" s="146">
        <v>9.5559999999999992</v>
      </c>
      <c r="AH191" s="146">
        <v>10.147</v>
      </c>
      <c r="AI191" s="146">
        <v>10.791</v>
      </c>
      <c r="AJ191" s="146">
        <v>11.481</v>
      </c>
      <c r="AK191" s="146">
        <v>12.244</v>
      </c>
      <c r="AL191" s="146">
        <v>13.097</v>
      </c>
      <c r="AM191" s="146">
        <v>14.03</v>
      </c>
      <c r="AN191" s="146">
        <v>15.032</v>
      </c>
      <c r="AO191" s="146">
        <v>16.175000000000001</v>
      </c>
      <c r="AP191" s="146">
        <v>17.516999999999999</v>
      </c>
      <c r="AQ191" s="146">
        <v>19.126999999999999</v>
      </c>
      <c r="AR191" s="146">
        <v>21.027999999999999</v>
      </c>
      <c r="AS191" s="146">
        <v>23.157</v>
      </c>
      <c r="AT191" s="146">
        <v>25.334</v>
      </c>
      <c r="AU191" s="146">
        <v>27.28</v>
      </c>
      <c r="AV191" s="146">
        <v>28.814</v>
      </c>
      <c r="AW191" s="146">
        <v>29.852</v>
      </c>
      <c r="AX191" s="146">
        <v>30.457999999999998</v>
      </c>
      <c r="AY191" s="146">
        <v>30.765000000000001</v>
      </c>
      <c r="AZ191" s="146">
        <v>30.95</v>
      </c>
      <c r="BA191" s="146">
        <v>31.164000000000001</v>
      </c>
      <c r="BB191" s="146">
        <v>31.434000000000001</v>
      </c>
      <c r="BC191" s="146">
        <v>31.731000000000002</v>
      </c>
      <c r="BD191" s="146">
        <v>32.042999999999999</v>
      </c>
      <c r="BE191" s="146">
        <v>32.320999999999998</v>
      </c>
      <c r="BF191" s="146">
        <v>32.564</v>
      </c>
      <c r="BG191" s="146">
        <v>32.781999999999996</v>
      </c>
      <c r="BH191" s="146">
        <v>32.99</v>
      </c>
      <c r="BI191" s="146">
        <v>33.195</v>
      </c>
      <c r="BJ191" s="146">
        <v>33.341999999999999</v>
      </c>
      <c r="BK191" s="146">
        <v>33.436</v>
      </c>
      <c r="BL191" s="146">
        <v>33.451999999999998</v>
      </c>
      <c r="BM191" s="146">
        <v>33.405999999999999</v>
      </c>
      <c r="BN191" s="146">
        <v>33.423999999999999</v>
      </c>
      <c r="BO191" s="146">
        <v>33.65</v>
      </c>
      <c r="BP191" s="146">
        <v>34.165999999999997</v>
      </c>
      <c r="BQ191" s="146">
        <v>35.049999999999997</v>
      </c>
      <c r="BR191" s="146">
        <v>36.238</v>
      </c>
      <c r="BS191" s="146">
        <v>37.58</v>
      </c>
      <c r="BT191" s="146">
        <v>38.872</v>
      </c>
      <c r="BU191" s="146">
        <v>39.966999999999999</v>
      </c>
      <c r="BV191" s="146">
        <v>40.811999999999998</v>
      </c>
      <c r="BW191" s="146">
        <v>41.444000000000003</v>
      </c>
      <c r="BX191" s="146">
        <v>41.936</v>
      </c>
      <c r="BY191" s="146">
        <v>42.389000000000003</v>
      </c>
      <c r="BZ191" s="146">
        <v>42.881999999999998</v>
      </c>
    </row>
    <row r="192" spans="1:78" ht="11.65">
      <c r="A192" s="121">
        <v>175</v>
      </c>
      <c r="B192" s="122" t="s">
        <v>669</v>
      </c>
      <c r="C192" s="135" t="s">
        <v>469</v>
      </c>
      <c r="D192" s="141"/>
      <c r="E192" s="141">
        <v>780</v>
      </c>
      <c r="F192" s="122" t="s">
        <v>711</v>
      </c>
      <c r="G192" s="141">
        <v>915</v>
      </c>
      <c r="H192" s="146">
        <v>645.62599999999998</v>
      </c>
      <c r="I192" s="146">
        <v>658.75400000000002</v>
      </c>
      <c r="J192" s="146">
        <v>675.58299999999997</v>
      </c>
      <c r="K192" s="146">
        <v>695.24699999999996</v>
      </c>
      <c r="L192" s="146">
        <v>716.87900000000002</v>
      </c>
      <c r="M192" s="146">
        <v>739.70299999999997</v>
      </c>
      <c r="N192" s="146">
        <v>762.97699999999998</v>
      </c>
      <c r="O192" s="146">
        <v>786.024</v>
      </c>
      <c r="P192" s="146">
        <v>808.21900000000005</v>
      </c>
      <c r="Q192" s="146">
        <v>829.02499999999998</v>
      </c>
      <c r="R192" s="146">
        <v>847.97299999999996</v>
      </c>
      <c r="S192" s="146">
        <v>864.81399999999996</v>
      </c>
      <c r="T192" s="146">
        <v>879.43600000000004</v>
      </c>
      <c r="U192" s="146">
        <v>891.94799999999998</v>
      </c>
      <c r="V192" s="146">
        <v>902.62</v>
      </c>
      <c r="W192" s="146">
        <v>911.74199999999996</v>
      </c>
      <c r="X192" s="146">
        <v>919.21799999999996</v>
      </c>
      <c r="Y192" s="146">
        <v>925.23299999999995</v>
      </c>
      <c r="Z192" s="146">
        <v>930.79200000000003</v>
      </c>
      <c r="AA192" s="146">
        <v>937.18399999999997</v>
      </c>
      <c r="AB192" s="146">
        <v>945.35699999999997</v>
      </c>
      <c r="AC192" s="146">
        <v>955.75300000000004</v>
      </c>
      <c r="AD192" s="146">
        <v>968.13599999999997</v>
      </c>
      <c r="AE192" s="146">
        <v>982.00599999999997</v>
      </c>
      <c r="AF192" s="146">
        <v>996.47900000000004</v>
      </c>
      <c r="AG192" s="146">
        <v>1010.934</v>
      </c>
      <c r="AH192" s="146">
        <v>1025.104</v>
      </c>
      <c r="AI192" s="146">
        <v>1039.21</v>
      </c>
      <c r="AJ192" s="146">
        <v>1053.56</v>
      </c>
      <c r="AK192" s="146">
        <v>1068.644</v>
      </c>
      <c r="AL192" s="146">
        <v>1084.7429999999999</v>
      </c>
      <c r="AM192" s="146">
        <v>1101.9829999999999</v>
      </c>
      <c r="AN192" s="146">
        <v>1120.019</v>
      </c>
      <c r="AO192" s="146">
        <v>1138.0709999999999</v>
      </c>
      <c r="AP192" s="146">
        <v>1155.0830000000001</v>
      </c>
      <c r="AQ192" s="146">
        <v>1170.296</v>
      </c>
      <c r="AR192" s="146">
        <v>1183.3820000000001</v>
      </c>
      <c r="AS192" s="146">
        <v>1194.5319999999999</v>
      </c>
      <c r="AT192" s="146">
        <v>1204.1500000000001</v>
      </c>
      <c r="AU192" s="146">
        <v>1212.8579999999999</v>
      </c>
      <c r="AV192" s="146">
        <v>1221.1210000000001</v>
      </c>
      <c r="AW192" s="146">
        <v>1229.1079999999999</v>
      </c>
      <c r="AX192" s="146">
        <v>1236.6849999999999</v>
      </c>
      <c r="AY192" s="146">
        <v>1243.605</v>
      </c>
      <c r="AZ192" s="146">
        <v>1249.527</v>
      </c>
      <c r="BA192" s="146">
        <v>1254.2</v>
      </c>
      <c r="BB192" s="146">
        <v>1257.547</v>
      </c>
      <c r="BC192" s="146">
        <v>1259.838</v>
      </c>
      <c r="BD192" s="146">
        <v>1261.6990000000001</v>
      </c>
      <c r="BE192" s="146">
        <v>1263.9269999999999</v>
      </c>
      <c r="BF192" s="146">
        <v>1267.1590000000001</v>
      </c>
      <c r="BG192" s="146">
        <v>1271.627</v>
      </c>
      <c r="BH192" s="146">
        <v>1277.21</v>
      </c>
      <c r="BI192" s="146">
        <v>1283.5640000000001</v>
      </c>
      <c r="BJ192" s="146">
        <v>1290.115</v>
      </c>
      <c r="BK192" s="146">
        <v>1296.4970000000001</v>
      </c>
      <c r="BL192" s="146">
        <v>1302.5519999999999</v>
      </c>
      <c r="BM192" s="146">
        <v>1308.45</v>
      </c>
      <c r="BN192" s="146">
        <v>1314.4490000000001</v>
      </c>
      <c r="BO192" s="146">
        <v>1320.921</v>
      </c>
      <c r="BP192" s="146">
        <v>1328.144</v>
      </c>
      <c r="BQ192" s="146">
        <v>1336.18</v>
      </c>
      <c r="BR192" s="146">
        <v>1344.8140000000001</v>
      </c>
      <c r="BS192" s="146">
        <v>1353.7080000000001</v>
      </c>
      <c r="BT192" s="146">
        <v>1362.337</v>
      </c>
      <c r="BU192" s="146">
        <v>1370.3320000000001</v>
      </c>
      <c r="BV192" s="146">
        <v>1377.5630000000001</v>
      </c>
      <c r="BW192" s="146">
        <v>1384.06</v>
      </c>
      <c r="BX192" s="146">
        <v>1389.8409999999999</v>
      </c>
      <c r="BY192" s="146">
        <v>1394.9690000000001</v>
      </c>
      <c r="BZ192" s="146">
        <v>1399.491</v>
      </c>
    </row>
    <row r="193" spans="1:78" ht="11.65">
      <c r="A193" s="121">
        <v>176</v>
      </c>
      <c r="B193" s="122" t="s">
        <v>669</v>
      </c>
      <c r="C193" s="135" t="s">
        <v>760</v>
      </c>
      <c r="D193" s="141">
        <v>14</v>
      </c>
      <c r="E193" s="141">
        <v>796</v>
      </c>
      <c r="F193" s="122" t="s">
        <v>711</v>
      </c>
      <c r="G193" s="141">
        <v>915</v>
      </c>
      <c r="H193" s="146">
        <v>5.0439999999999996</v>
      </c>
      <c r="I193" s="146">
        <v>5.0010000000000003</v>
      </c>
      <c r="J193" s="146">
        <v>4.9820000000000002</v>
      </c>
      <c r="K193" s="146">
        <v>5.0369999999999999</v>
      </c>
      <c r="L193" s="146">
        <v>5.1310000000000002</v>
      </c>
      <c r="M193" s="146">
        <v>5.2469999999999999</v>
      </c>
      <c r="N193" s="146">
        <v>5.38</v>
      </c>
      <c r="O193" s="146">
        <v>5.5039999999999996</v>
      </c>
      <c r="P193" s="146">
        <v>5.641</v>
      </c>
      <c r="Q193" s="146">
        <v>5.7480000000000002</v>
      </c>
      <c r="R193" s="146">
        <v>5.8250000000000002</v>
      </c>
      <c r="S193" s="146">
        <v>5.867</v>
      </c>
      <c r="T193" s="146">
        <v>5.8840000000000003</v>
      </c>
      <c r="U193" s="146">
        <v>5.87</v>
      </c>
      <c r="V193" s="146">
        <v>5.851</v>
      </c>
      <c r="W193" s="146">
        <v>5.8140000000000001</v>
      </c>
      <c r="X193" s="146">
        <v>5.7830000000000004</v>
      </c>
      <c r="Y193" s="146">
        <v>5.766</v>
      </c>
      <c r="Z193" s="146">
        <v>5.7460000000000004</v>
      </c>
      <c r="AA193" s="146">
        <v>5.7649999999999997</v>
      </c>
      <c r="AB193" s="146">
        <v>5.8369999999999997</v>
      </c>
      <c r="AC193" s="146">
        <v>5.9729999999999999</v>
      </c>
      <c r="AD193" s="146">
        <v>6.1559999999999997</v>
      </c>
      <c r="AE193" s="146">
        <v>6.38</v>
      </c>
      <c r="AF193" s="146">
        <v>6.61</v>
      </c>
      <c r="AG193" s="146">
        <v>6.8319999999999999</v>
      </c>
      <c r="AH193" s="146">
        <v>7.02</v>
      </c>
      <c r="AI193" s="146">
        <v>7.1929999999999996</v>
      </c>
      <c r="AJ193" s="146">
        <v>7.38</v>
      </c>
      <c r="AK193" s="146">
        <v>7.6070000000000002</v>
      </c>
      <c r="AL193" s="146">
        <v>7.8940000000000001</v>
      </c>
      <c r="AM193" s="146">
        <v>8.2430000000000003</v>
      </c>
      <c r="AN193" s="146">
        <v>8.6539999999999999</v>
      </c>
      <c r="AO193" s="146">
        <v>9.0960000000000001</v>
      </c>
      <c r="AP193" s="146">
        <v>9.5559999999999992</v>
      </c>
      <c r="AQ193" s="146">
        <v>9.9740000000000002</v>
      </c>
      <c r="AR193" s="146">
        <v>10.365</v>
      </c>
      <c r="AS193" s="146">
        <v>10.717000000000001</v>
      </c>
      <c r="AT193" s="146">
        <v>11.090999999999999</v>
      </c>
      <c r="AU193" s="146">
        <v>11.55</v>
      </c>
      <c r="AV193" s="146">
        <v>12.115</v>
      </c>
      <c r="AW193" s="146">
        <v>12.815</v>
      </c>
      <c r="AX193" s="146">
        <v>13.638999999999999</v>
      </c>
      <c r="AY193" s="146">
        <v>14.526</v>
      </c>
      <c r="AZ193" s="146">
        <v>15.398999999999999</v>
      </c>
      <c r="BA193" s="146">
        <v>16.221</v>
      </c>
      <c r="BB193" s="146">
        <v>16.93</v>
      </c>
      <c r="BC193" s="146">
        <v>17.565999999999999</v>
      </c>
      <c r="BD193" s="146">
        <v>18.228000000000002</v>
      </c>
      <c r="BE193" s="146">
        <v>19.068999999999999</v>
      </c>
      <c r="BF193" s="146">
        <v>20.170999999999999</v>
      </c>
      <c r="BG193" s="146">
        <v>21.577999999999999</v>
      </c>
      <c r="BH193" s="146">
        <v>23.23</v>
      </c>
      <c r="BI193" s="146">
        <v>25.007999999999999</v>
      </c>
      <c r="BJ193" s="146">
        <v>26.709</v>
      </c>
      <c r="BK193" s="146">
        <v>28.181000000000001</v>
      </c>
      <c r="BL193" s="146">
        <v>29.393999999999998</v>
      </c>
      <c r="BM193" s="146">
        <v>30.382999999999999</v>
      </c>
      <c r="BN193" s="146">
        <v>31.2</v>
      </c>
      <c r="BO193" s="146">
        <v>31.933</v>
      </c>
      <c r="BP193" s="146">
        <v>32.658000000000001</v>
      </c>
      <c r="BQ193" s="146">
        <v>33.371000000000002</v>
      </c>
      <c r="BR193" s="146">
        <v>34.067</v>
      </c>
      <c r="BS193" s="146">
        <v>34.732999999999997</v>
      </c>
      <c r="BT193" s="146">
        <v>35.371000000000002</v>
      </c>
      <c r="BU193" s="146">
        <v>35.978999999999999</v>
      </c>
      <c r="BV193" s="146">
        <v>36.558</v>
      </c>
      <c r="BW193" s="146">
        <v>37.116</v>
      </c>
      <c r="BX193" s="146">
        <v>37.667000000000002</v>
      </c>
      <c r="BY193" s="146">
        <v>38.194000000000003</v>
      </c>
      <c r="BZ193" s="146">
        <v>38.718000000000004</v>
      </c>
    </row>
    <row r="194" spans="1:78" ht="11.65">
      <c r="A194" s="121">
        <v>177</v>
      </c>
      <c r="B194" s="122" t="s">
        <v>669</v>
      </c>
      <c r="C194" s="135" t="s">
        <v>761</v>
      </c>
      <c r="D194" s="141">
        <v>16</v>
      </c>
      <c r="E194" s="141">
        <v>850</v>
      </c>
      <c r="F194" s="122" t="s">
        <v>711</v>
      </c>
      <c r="G194" s="141">
        <v>915</v>
      </c>
      <c r="H194" s="146">
        <v>26.792000000000002</v>
      </c>
      <c r="I194" s="146">
        <v>27.370999999999999</v>
      </c>
      <c r="J194" s="146">
        <v>28.119</v>
      </c>
      <c r="K194" s="146">
        <v>28.812000000000001</v>
      </c>
      <c r="L194" s="146">
        <v>29.350999999999999</v>
      </c>
      <c r="M194" s="146">
        <v>29.669</v>
      </c>
      <c r="N194" s="146">
        <v>29.861999999999998</v>
      </c>
      <c r="O194" s="146">
        <v>30.06</v>
      </c>
      <c r="P194" s="146">
        <v>30.488</v>
      </c>
      <c r="Q194" s="146">
        <v>31.433</v>
      </c>
      <c r="R194" s="146">
        <v>33.137</v>
      </c>
      <c r="S194" s="146">
        <v>35.718000000000004</v>
      </c>
      <c r="T194" s="146">
        <v>39.07</v>
      </c>
      <c r="U194" s="146">
        <v>42.890999999999998</v>
      </c>
      <c r="V194" s="146">
        <v>46.731999999999999</v>
      </c>
      <c r="W194" s="146">
        <v>50.225999999999999</v>
      </c>
      <c r="X194" s="146">
        <v>53.249000000000002</v>
      </c>
      <c r="Y194" s="146">
        <v>55.917000000000002</v>
      </c>
      <c r="Z194" s="146">
        <v>58.466999999999999</v>
      </c>
      <c r="AA194" s="146">
        <v>61.323999999999998</v>
      </c>
      <c r="AB194" s="146">
        <v>64.722999999999999</v>
      </c>
      <c r="AC194" s="146">
        <v>68.766000000000005</v>
      </c>
      <c r="AD194" s="146">
        <v>73.28</v>
      </c>
      <c r="AE194" s="146">
        <v>77.980999999999995</v>
      </c>
      <c r="AF194" s="146">
        <v>82.475999999999999</v>
      </c>
      <c r="AG194" s="146">
        <v>86.47</v>
      </c>
      <c r="AH194" s="146">
        <v>89.849000000000004</v>
      </c>
      <c r="AI194" s="146">
        <v>92.688000000000002</v>
      </c>
      <c r="AJ194" s="146">
        <v>95.066999999999993</v>
      </c>
      <c r="AK194" s="146">
        <v>97.171000000000006</v>
      </c>
      <c r="AL194" s="146">
        <v>99.088999999999999</v>
      </c>
      <c r="AM194" s="146">
        <v>100.87</v>
      </c>
      <c r="AN194" s="146">
        <v>102.474</v>
      </c>
      <c r="AO194" s="146">
        <v>103.818</v>
      </c>
      <c r="AP194" s="146">
        <v>104.779</v>
      </c>
      <c r="AQ194" s="146">
        <v>105.279</v>
      </c>
      <c r="AR194" s="146">
        <v>105.29300000000001</v>
      </c>
      <c r="AS194" s="146">
        <v>104.889</v>
      </c>
      <c r="AT194" s="146">
        <v>104.315</v>
      </c>
      <c r="AU194" s="146">
        <v>103.85599999999999</v>
      </c>
      <c r="AV194" s="146">
        <v>103.755</v>
      </c>
      <c r="AW194" s="146">
        <v>104.08799999999999</v>
      </c>
      <c r="AX194" s="146">
        <v>104.795</v>
      </c>
      <c r="AY194" s="146">
        <v>105.73</v>
      </c>
      <c r="AZ194" s="146">
        <v>106.642</v>
      </c>
      <c r="BA194" s="146">
        <v>107.38800000000001</v>
      </c>
      <c r="BB194" s="146">
        <v>107.93899999999999</v>
      </c>
      <c r="BC194" s="146">
        <v>108.313</v>
      </c>
      <c r="BD194" s="146">
        <v>108.551</v>
      </c>
      <c r="BE194" s="146">
        <v>108.675</v>
      </c>
      <c r="BF194" s="146">
        <v>108.73</v>
      </c>
      <c r="BG194" s="146">
        <v>108.68899999999999</v>
      </c>
      <c r="BH194" s="146">
        <v>108.556</v>
      </c>
      <c r="BI194" s="146">
        <v>108.354</v>
      </c>
      <c r="BJ194" s="146">
        <v>108.1</v>
      </c>
      <c r="BK194" s="146">
        <v>107.801</v>
      </c>
      <c r="BL194" s="146">
        <v>107.46599999999999</v>
      </c>
      <c r="BM194" s="146">
        <v>107.11799999999999</v>
      </c>
      <c r="BN194" s="146">
        <v>106.753</v>
      </c>
      <c r="BO194" s="146">
        <v>106.416</v>
      </c>
      <c r="BP194" s="146">
        <v>106.086</v>
      </c>
      <c r="BQ194" s="146">
        <v>105.794</v>
      </c>
      <c r="BR194" s="146">
        <v>105.524</v>
      </c>
      <c r="BS194" s="146">
        <v>105.304</v>
      </c>
      <c r="BT194" s="146">
        <v>105.107</v>
      </c>
      <c r="BU194" s="146">
        <v>104.95</v>
      </c>
      <c r="BV194" s="146">
        <v>104.82899999999999</v>
      </c>
      <c r="BW194" s="146">
        <v>104.745</v>
      </c>
      <c r="BX194" s="146">
        <v>104.672</v>
      </c>
      <c r="BY194" s="146">
        <v>104.57899999999999</v>
      </c>
      <c r="BZ194" s="146">
        <v>104.423</v>
      </c>
    </row>
    <row r="195" spans="1:78" ht="11.65">
      <c r="A195" s="132">
        <v>178</v>
      </c>
      <c r="B195" s="133" t="s">
        <v>669</v>
      </c>
      <c r="C195" s="134" t="s">
        <v>762</v>
      </c>
      <c r="D195" s="144"/>
      <c r="E195" s="144">
        <v>916</v>
      </c>
      <c r="F195" s="133" t="s">
        <v>710</v>
      </c>
      <c r="G195" s="144">
        <v>1830</v>
      </c>
      <c r="H195" s="149">
        <v>37975.499000000003</v>
      </c>
      <c r="I195" s="149">
        <v>39045.296000000002</v>
      </c>
      <c r="J195" s="149">
        <v>40166.158000000003</v>
      </c>
      <c r="K195" s="149">
        <v>41340.985999999997</v>
      </c>
      <c r="L195" s="149">
        <v>42571.705000000002</v>
      </c>
      <c r="M195" s="149">
        <v>43859.273000000001</v>
      </c>
      <c r="N195" s="149">
        <v>45203.612000000001</v>
      </c>
      <c r="O195" s="149">
        <v>46603.667999999998</v>
      </c>
      <c r="P195" s="149">
        <v>48057.489000000001</v>
      </c>
      <c r="Q195" s="149">
        <v>49562.569000000003</v>
      </c>
      <c r="R195" s="149">
        <v>51116.559000000001</v>
      </c>
      <c r="S195" s="149">
        <v>52717.968000000001</v>
      </c>
      <c r="T195" s="149">
        <v>54367.014999999999</v>
      </c>
      <c r="U195" s="149">
        <v>56065.671000000002</v>
      </c>
      <c r="V195" s="149">
        <v>57817.044999999998</v>
      </c>
      <c r="W195" s="149">
        <v>59622.904000000002</v>
      </c>
      <c r="X195" s="149">
        <v>61481.915999999997</v>
      </c>
      <c r="Y195" s="149">
        <v>63391.201999999997</v>
      </c>
      <c r="Z195" s="149">
        <v>65348.982000000004</v>
      </c>
      <c r="AA195" s="149">
        <v>67353.067999999999</v>
      </c>
      <c r="AB195" s="149">
        <v>69400.464000000007</v>
      </c>
      <c r="AC195" s="149">
        <v>71490.335000000006</v>
      </c>
      <c r="AD195" s="149">
        <v>73618.747000000003</v>
      </c>
      <c r="AE195" s="149">
        <v>75775.812000000005</v>
      </c>
      <c r="AF195" s="149">
        <v>77949.039000000004</v>
      </c>
      <c r="AG195" s="149">
        <v>80129.062000000005</v>
      </c>
      <c r="AH195" s="149">
        <v>82310.232999999993</v>
      </c>
      <c r="AI195" s="149">
        <v>84492.592000000004</v>
      </c>
      <c r="AJ195" s="149">
        <v>86679.767000000007</v>
      </c>
      <c r="AK195" s="149">
        <v>88878.308000000005</v>
      </c>
      <c r="AL195" s="149">
        <v>91092.356</v>
      </c>
      <c r="AM195" s="149">
        <v>93322.659</v>
      </c>
      <c r="AN195" s="149">
        <v>95565.087</v>
      </c>
      <c r="AO195" s="149">
        <v>97813.452000000005</v>
      </c>
      <c r="AP195" s="149">
        <v>100059.3</v>
      </c>
      <c r="AQ195" s="149">
        <v>102296.696</v>
      </c>
      <c r="AR195" s="149">
        <v>104521.76</v>
      </c>
      <c r="AS195" s="149">
        <v>106736.05499999999</v>
      </c>
      <c r="AT195" s="149">
        <v>108945.632</v>
      </c>
      <c r="AU195" s="149">
        <v>111159.56600000001</v>
      </c>
      <c r="AV195" s="149">
        <v>113383.702</v>
      </c>
      <c r="AW195" s="149">
        <v>115620.58199999999</v>
      </c>
      <c r="AX195" s="149">
        <v>117866.004</v>
      </c>
      <c r="AY195" s="149">
        <v>120111.03599999999</v>
      </c>
      <c r="AZ195" s="149">
        <v>122343.219</v>
      </c>
      <c r="BA195" s="149">
        <v>124553.726</v>
      </c>
      <c r="BB195" s="149">
        <v>126742.361</v>
      </c>
      <c r="BC195" s="149">
        <v>128912.72900000001</v>
      </c>
      <c r="BD195" s="149">
        <v>131065.08500000001</v>
      </c>
      <c r="BE195" s="149">
        <v>133200.65</v>
      </c>
      <c r="BF195" s="149">
        <v>135322.351</v>
      </c>
      <c r="BG195" s="149">
        <v>137426.15599999999</v>
      </c>
      <c r="BH195" s="149">
        <v>139516.85200000001</v>
      </c>
      <c r="BI195" s="149">
        <v>141616.549</v>
      </c>
      <c r="BJ195" s="149">
        <v>143754.57199999999</v>
      </c>
      <c r="BK195" s="149">
        <v>145950.549</v>
      </c>
      <c r="BL195" s="149">
        <v>148213.05600000001</v>
      </c>
      <c r="BM195" s="149">
        <v>150532.55300000001</v>
      </c>
      <c r="BN195" s="149">
        <v>152887.99900000001</v>
      </c>
      <c r="BO195" s="149">
        <v>155248.742</v>
      </c>
      <c r="BP195" s="149">
        <v>157591.31</v>
      </c>
      <c r="BQ195" s="149">
        <v>159908.33300000001</v>
      </c>
      <c r="BR195" s="149">
        <v>162202.71299999999</v>
      </c>
      <c r="BS195" s="149">
        <v>164473.30600000001</v>
      </c>
      <c r="BT195" s="149">
        <v>166721.87899999999</v>
      </c>
      <c r="BU195" s="149">
        <v>168949.15599999999</v>
      </c>
      <c r="BV195" s="149">
        <v>171152.16699999999</v>
      </c>
      <c r="BW195" s="149">
        <v>173326.78200000001</v>
      </c>
      <c r="BX195" s="149">
        <v>175471.78400000001</v>
      </c>
      <c r="BY195" s="149">
        <v>177586.52499999999</v>
      </c>
      <c r="BZ195" s="149">
        <v>179670.18599999999</v>
      </c>
    </row>
    <row r="196" spans="1:78" ht="11.65">
      <c r="A196" s="121">
        <v>179</v>
      </c>
      <c r="B196" s="122" t="s">
        <v>669</v>
      </c>
      <c r="C196" s="135" t="s">
        <v>763</v>
      </c>
      <c r="D196" s="141"/>
      <c r="E196" s="141">
        <v>84</v>
      </c>
      <c r="F196" s="122" t="s">
        <v>711</v>
      </c>
      <c r="G196" s="141">
        <v>916</v>
      </c>
      <c r="H196" s="146">
        <v>68.915000000000006</v>
      </c>
      <c r="I196" s="146">
        <v>71.239000000000004</v>
      </c>
      <c r="J196" s="146">
        <v>73.430000000000007</v>
      </c>
      <c r="K196" s="146">
        <v>75.551000000000002</v>
      </c>
      <c r="L196" s="146">
        <v>77.688000000000002</v>
      </c>
      <c r="M196" s="146">
        <v>79.867000000000004</v>
      </c>
      <c r="N196" s="146">
        <v>82.134</v>
      </c>
      <c r="O196" s="146">
        <v>84.507999999999996</v>
      </c>
      <c r="P196" s="146">
        <v>86.951999999999998</v>
      </c>
      <c r="Q196" s="146">
        <v>89.486000000000004</v>
      </c>
      <c r="R196" s="146">
        <v>92.067999999999998</v>
      </c>
      <c r="S196" s="146">
        <v>94.7</v>
      </c>
      <c r="T196" s="146">
        <v>97.391999999999996</v>
      </c>
      <c r="U196" s="146">
        <v>100.16500000000001</v>
      </c>
      <c r="V196" s="146">
        <v>103.069</v>
      </c>
      <c r="W196" s="146">
        <v>106.12</v>
      </c>
      <c r="X196" s="146">
        <v>109.348</v>
      </c>
      <c r="Y196" s="146">
        <v>112.70699999999999</v>
      </c>
      <c r="Z196" s="146">
        <v>116.065</v>
      </c>
      <c r="AA196" s="146">
        <v>119.26900000000001</v>
      </c>
      <c r="AB196" s="146">
        <v>122.184</v>
      </c>
      <c r="AC196" s="146">
        <v>124.795</v>
      </c>
      <c r="AD196" s="146">
        <v>127.152</v>
      </c>
      <c r="AE196" s="146">
        <v>129.29400000000001</v>
      </c>
      <c r="AF196" s="146">
        <v>131.30500000000001</v>
      </c>
      <c r="AG196" s="146">
        <v>133.26400000000001</v>
      </c>
      <c r="AH196" s="146">
        <v>135.143</v>
      </c>
      <c r="AI196" s="146">
        <v>136.99</v>
      </c>
      <c r="AJ196" s="146">
        <v>138.97499999999999</v>
      </c>
      <c r="AK196" s="146">
        <v>141.30199999999999</v>
      </c>
      <c r="AL196" s="146">
        <v>144.142</v>
      </c>
      <c r="AM196" s="146">
        <v>147.572</v>
      </c>
      <c r="AN196" s="146">
        <v>151.48599999999999</v>
      </c>
      <c r="AO196" s="146">
        <v>155.82</v>
      </c>
      <c r="AP196" s="146">
        <v>160.34100000000001</v>
      </c>
      <c r="AQ196" s="146">
        <v>164.91800000000001</v>
      </c>
      <c r="AR196" s="146">
        <v>169.56899999999999</v>
      </c>
      <c r="AS196" s="146">
        <v>174.333</v>
      </c>
      <c r="AT196" s="146">
        <v>179.023</v>
      </c>
      <c r="AU196" s="146">
        <v>183.471</v>
      </c>
      <c r="AV196" s="146">
        <v>187.554</v>
      </c>
      <c r="AW196" s="146">
        <v>191.136</v>
      </c>
      <c r="AX196" s="146">
        <v>194.32400000000001</v>
      </c>
      <c r="AY196" s="146">
        <v>197.625</v>
      </c>
      <c r="AZ196" s="146">
        <v>201.679</v>
      </c>
      <c r="BA196" s="146">
        <v>206.96199999999999</v>
      </c>
      <c r="BB196" s="146">
        <v>213.66</v>
      </c>
      <c r="BC196" s="146">
        <v>221.57499999999999</v>
      </c>
      <c r="BD196" s="146">
        <v>230.24799999999999</v>
      </c>
      <c r="BE196" s="146">
        <v>238.97900000000001</v>
      </c>
      <c r="BF196" s="146">
        <v>247.31</v>
      </c>
      <c r="BG196" s="146">
        <v>255.06800000000001</v>
      </c>
      <c r="BH196" s="146">
        <v>262.387</v>
      </c>
      <c r="BI196" s="146">
        <v>269.428</v>
      </c>
      <c r="BJ196" s="146">
        <v>276.51600000000002</v>
      </c>
      <c r="BK196" s="146">
        <v>283.798</v>
      </c>
      <c r="BL196" s="146">
        <v>291.33800000000002</v>
      </c>
      <c r="BM196" s="146">
        <v>299.03100000000001</v>
      </c>
      <c r="BN196" s="146">
        <v>306.822</v>
      </c>
      <c r="BO196" s="146">
        <v>314.65499999999997</v>
      </c>
      <c r="BP196" s="146">
        <v>322.46499999999997</v>
      </c>
      <c r="BQ196" s="146">
        <v>330.23599999999999</v>
      </c>
      <c r="BR196" s="146">
        <v>338.00099999999998</v>
      </c>
      <c r="BS196" s="146">
        <v>345.70699999999999</v>
      </c>
      <c r="BT196" s="146">
        <v>353.36599999999999</v>
      </c>
      <c r="BU196" s="146">
        <v>360.92599999999999</v>
      </c>
      <c r="BV196" s="146">
        <v>368.399</v>
      </c>
      <c r="BW196" s="146">
        <v>375.77499999999998</v>
      </c>
      <c r="BX196" s="146">
        <v>383.07100000000003</v>
      </c>
      <c r="BY196" s="146">
        <v>390.351</v>
      </c>
      <c r="BZ196" s="146">
        <v>397.62099999999998</v>
      </c>
    </row>
    <row r="197" spans="1:78" ht="11.65">
      <c r="A197" s="121">
        <v>180</v>
      </c>
      <c r="B197" s="122" t="s">
        <v>669</v>
      </c>
      <c r="C197" s="135" t="s">
        <v>229</v>
      </c>
      <c r="D197" s="141"/>
      <c r="E197" s="141">
        <v>188</v>
      </c>
      <c r="F197" s="122" t="s">
        <v>711</v>
      </c>
      <c r="G197" s="141">
        <v>916</v>
      </c>
      <c r="H197" s="146">
        <v>945.68299999999999</v>
      </c>
      <c r="I197" s="146">
        <v>972.15099999999995</v>
      </c>
      <c r="J197" s="146">
        <v>1002.444</v>
      </c>
      <c r="K197" s="146">
        <v>1035.8620000000001</v>
      </c>
      <c r="L197" s="146">
        <v>1071.875</v>
      </c>
      <c r="M197" s="146">
        <v>1110.088</v>
      </c>
      <c r="N197" s="146">
        <v>1150.271</v>
      </c>
      <c r="O197" s="146">
        <v>1192.3620000000001</v>
      </c>
      <c r="P197" s="146">
        <v>1236.3869999999999</v>
      </c>
      <c r="Q197" s="146">
        <v>1282.5029999999999</v>
      </c>
      <c r="R197" s="146">
        <v>1330.787</v>
      </c>
      <c r="S197" s="146">
        <v>1381.1869999999999</v>
      </c>
      <c r="T197" s="146">
        <v>1433.346</v>
      </c>
      <c r="U197" s="146">
        <v>1486.5550000000001</v>
      </c>
      <c r="V197" s="146">
        <v>1539.942</v>
      </c>
      <c r="W197" s="146">
        <v>1592.8340000000001</v>
      </c>
      <c r="X197" s="146">
        <v>1645.076</v>
      </c>
      <c r="Y197" s="146">
        <v>1696.742</v>
      </c>
      <c r="Z197" s="146">
        <v>1747.69</v>
      </c>
      <c r="AA197" s="146">
        <v>1797.8910000000001</v>
      </c>
      <c r="AB197" s="146">
        <v>1847.394</v>
      </c>
      <c r="AC197" s="146">
        <v>1896.0740000000001</v>
      </c>
      <c r="AD197" s="146">
        <v>1944.17</v>
      </c>
      <c r="AE197" s="146">
        <v>1992.5219999999999</v>
      </c>
      <c r="AF197" s="146">
        <v>2042.242</v>
      </c>
      <c r="AG197" s="146">
        <v>2094.1860000000001</v>
      </c>
      <c r="AH197" s="146">
        <v>2148.681</v>
      </c>
      <c r="AI197" s="146">
        <v>2205.6179999999999</v>
      </c>
      <c r="AJ197" s="146">
        <v>2264.942</v>
      </c>
      <c r="AK197" s="146">
        <v>2326.46</v>
      </c>
      <c r="AL197" s="146">
        <v>2389.973</v>
      </c>
      <c r="AM197" s="146">
        <v>2455.5929999999998</v>
      </c>
      <c r="AN197" s="146">
        <v>2523.3580000000002</v>
      </c>
      <c r="AO197" s="146">
        <v>2593.0149999999999</v>
      </c>
      <c r="AP197" s="146">
        <v>2664.22</v>
      </c>
      <c r="AQ197" s="146">
        <v>2736.7190000000001</v>
      </c>
      <c r="AR197" s="146">
        <v>2810.2449999999999</v>
      </c>
      <c r="AS197" s="146">
        <v>2884.8560000000002</v>
      </c>
      <c r="AT197" s="146">
        <v>2960.9319999999998</v>
      </c>
      <c r="AU197" s="146">
        <v>3039.0149999999999</v>
      </c>
      <c r="AV197" s="146">
        <v>3119.4360000000001</v>
      </c>
      <c r="AW197" s="146">
        <v>3202.0830000000001</v>
      </c>
      <c r="AX197" s="146">
        <v>3286.5250000000001</v>
      </c>
      <c r="AY197" s="146">
        <v>3372.2979999999998</v>
      </c>
      <c r="AZ197" s="146">
        <v>3458.8290000000002</v>
      </c>
      <c r="BA197" s="146">
        <v>3545.5239999999999</v>
      </c>
      <c r="BB197" s="146">
        <v>3632.3609999999999</v>
      </c>
      <c r="BC197" s="146">
        <v>3718.9520000000002</v>
      </c>
      <c r="BD197" s="146">
        <v>3803.893</v>
      </c>
      <c r="BE197" s="146">
        <v>3885.4279999999999</v>
      </c>
      <c r="BF197" s="146">
        <v>3962.3690000000001</v>
      </c>
      <c r="BG197" s="146">
        <v>4034.0740000000001</v>
      </c>
      <c r="BH197" s="146">
        <v>4100.9219999999996</v>
      </c>
      <c r="BI197" s="146">
        <v>4164.0529999999999</v>
      </c>
      <c r="BJ197" s="146">
        <v>4225.1559999999999</v>
      </c>
      <c r="BK197" s="146">
        <v>4285.5039999999999</v>
      </c>
      <c r="BL197" s="146">
        <v>4345.4210000000003</v>
      </c>
      <c r="BM197" s="146">
        <v>4404.6260000000002</v>
      </c>
      <c r="BN197" s="146">
        <v>4463.1229999999996</v>
      </c>
      <c r="BO197" s="146">
        <v>4520.7389999999996</v>
      </c>
      <c r="BP197" s="146">
        <v>4577.3710000000001</v>
      </c>
      <c r="BQ197" s="146">
        <v>4633.0860000000002</v>
      </c>
      <c r="BR197" s="146">
        <v>4688.0029999999997</v>
      </c>
      <c r="BS197" s="146">
        <v>4742.1109999999999</v>
      </c>
      <c r="BT197" s="146">
        <v>4795.3900000000003</v>
      </c>
      <c r="BU197" s="146">
        <v>4847.8050000000003</v>
      </c>
      <c r="BV197" s="146">
        <v>4899.3360000000002</v>
      </c>
      <c r="BW197" s="146">
        <v>4949.9549999999999</v>
      </c>
      <c r="BX197" s="146">
        <v>4999.4430000000002</v>
      </c>
      <c r="BY197" s="146">
        <v>5047.5609999999997</v>
      </c>
      <c r="BZ197" s="146">
        <v>5094.1139999999996</v>
      </c>
    </row>
    <row r="198" spans="1:78" ht="11.65">
      <c r="A198" s="121">
        <v>181</v>
      </c>
      <c r="B198" s="122" t="s">
        <v>669</v>
      </c>
      <c r="C198" s="135" t="s">
        <v>233</v>
      </c>
      <c r="D198" s="141"/>
      <c r="E198" s="141">
        <v>222</v>
      </c>
      <c r="F198" s="122" t="s">
        <v>711</v>
      </c>
      <c r="G198" s="141">
        <v>916</v>
      </c>
      <c r="H198" s="146">
        <v>2199.9029999999998</v>
      </c>
      <c r="I198" s="146">
        <v>2237.7779999999998</v>
      </c>
      <c r="J198" s="146">
        <v>2280.4430000000002</v>
      </c>
      <c r="K198" s="146">
        <v>2327.3739999999998</v>
      </c>
      <c r="L198" s="146">
        <v>2378.2420000000002</v>
      </c>
      <c r="M198" s="146">
        <v>2432.877</v>
      </c>
      <c r="N198" s="146">
        <v>2491.2489999999998</v>
      </c>
      <c r="O198" s="146">
        <v>2553.5059999999999</v>
      </c>
      <c r="P198" s="146">
        <v>2619.9009999999998</v>
      </c>
      <c r="Q198" s="146">
        <v>2690.7469999999998</v>
      </c>
      <c r="R198" s="146">
        <v>2766.319</v>
      </c>
      <c r="S198" s="146">
        <v>2846.6010000000001</v>
      </c>
      <c r="T198" s="146">
        <v>2931.1869999999999</v>
      </c>
      <c r="U198" s="146">
        <v>3019.2240000000002</v>
      </c>
      <c r="V198" s="146">
        <v>3109.5709999999999</v>
      </c>
      <c r="W198" s="146">
        <v>3201.31</v>
      </c>
      <c r="X198" s="146">
        <v>3293.9540000000002</v>
      </c>
      <c r="Y198" s="146">
        <v>3387.384</v>
      </c>
      <c r="Z198" s="146">
        <v>3481.6239999999998</v>
      </c>
      <c r="AA198" s="146">
        <v>3576.8339999999998</v>
      </c>
      <c r="AB198" s="146">
        <v>3673.0659999999998</v>
      </c>
      <c r="AC198" s="146">
        <v>3770.06</v>
      </c>
      <c r="AD198" s="146">
        <v>3867.31</v>
      </c>
      <c r="AE198" s="146">
        <v>3964.2730000000001</v>
      </c>
      <c r="AF198" s="146">
        <v>4060.2550000000001</v>
      </c>
      <c r="AG198" s="146">
        <v>4154.6890000000003</v>
      </c>
      <c r="AH198" s="146">
        <v>4247.5079999999998</v>
      </c>
      <c r="AI198" s="146">
        <v>4338.451</v>
      </c>
      <c r="AJ198" s="146">
        <v>4426.6790000000001</v>
      </c>
      <c r="AK198" s="146">
        <v>4511.1270000000004</v>
      </c>
      <c r="AL198" s="146">
        <v>4591.1350000000002</v>
      </c>
      <c r="AM198" s="146">
        <v>4666.3609999999999</v>
      </c>
      <c r="AN198" s="146">
        <v>4737.2560000000003</v>
      </c>
      <c r="AO198" s="146">
        <v>4804.9359999999997</v>
      </c>
      <c r="AP198" s="146">
        <v>4871.0410000000002</v>
      </c>
      <c r="AQ198" s="146">
        <v>4936.8029999999999</v>
      </c>
      <c r="AR198" s="146">
        <v>5002.3389999999999</v>
      </c>
      <c r="AS198" s="146">
        <v>5067.5309999999999</v>
      </c>
      <c r="AT198" s="146">
        <v>5133.2730000000001</v>
      </c>
      <c r="AU198" s="146">
        <v>5200.6080000000002</v>
      </c>
      <c r="AV198" s="146">
        <v>5270.0739999999996</v>
      </c>
      <c r="AW198" s="146">
        <v>5342.19</v>
      </c>
      <c r="AX198" s="146">
        <v>5416.3270000000002</v>
      </c>
      <c r="AY198" s="146">
        <v>5490.4780000000001</v>
      </c>
      <c r="AZ198" s="146">
        <v>5561.9160000000002</v>
      </c>
      <c r="BA198" s="146">
        <v>5628.6019999999999</v>
      </c>
      <c r="BB198" s="146">
        <v>5689.9430000000002</v>
      </c>
      <c r="BC198" s="146">
        <v>5746.2879999999996</v>
      </c>
      <c r="BD198" s="146">
        <v>5797.7640000000001</v>
      </c>
      <c r="BE198" s="146">
        <v>5844.8339999999998</v>
      </c>
      <c r="BF198" s="146">
        <v>5887.93</v>
      </c>
      <c r="BG198" s="146">
        <v>5927.0010000000002</v>
      </c>
      <c r="BH198" s="146">
        <v>5962.1390000000001</v>
      </c>
      <c r="BI198" s="146">
        <v>5994.0749999999998</v>
      </c>
      <c r="BJ198" s="146">
        <v>6023.8010000000004</v>
      </c>
      <c r="BK198" s="146">
        <v>6052.1239999999998</v>
      </c>
      <c r="BL198" s="146">
        <v>6079.3950000000004</v>
      </c>
      <c r="BM198" s="146">
        <v>6105.81</v>
      </c>
      <c r="BN198" s="146">
        <v>6131.7669999999998</v>
      </c>
      <c r="BO198" s="146">
        <v>6157.6779999999999</v>
      </c>
      <c r="BP198" s="146">
        <v>6183.8770000000004</v>
      </c>
      <c r="BQ198" s="146">
        <v>6210.567</v>
      </c>
      <c r="BR198" s="146">
        <v>6237.9219999999996</v>
      </c>
      <c r="BS198" s="146">
        <v>6266.076</v>
      </c>
      <c r="BT198" s="146">
        <v>6295.1239999999998</v>
      </c>
      <c r="BU198" s="146">
        <v>6325.1210000000001</v>
      </c>
      <c r="BV198" s="146">
        <v>6356.1369999999997</v>
      </c>
      <c r="BW198" s="146">
        <v>6388.1239999999998</v>
      </c>
      <c r="BX198" s="146">
        <v>6420.74</v>
      </c>
      <c r="BY198" s="146">
        <v>6453.55</v>
      </c>
      <c r="BZ198" s="146">
        <v>6486.201</v>
      </c>
    </row>
    <row r="199" spans="1:78" ht="11.65">
      <c r="A199" s="121">
        <v>182</v>
      </c>
      <c r="B199" s="122" t="s">
        <v>669</v>
      </c>
      <c r="C199" s="135" t="s">
        <v>234</v>
      </c>
      <c r="D199" s="141"/>
      <c r="E199" s="141">
        <v>320</v>
      </c>
      <c r="F199" s="122" t="s">
        <v>711</v>
      </c>
      <c r="G199" s="141">
        <v>916</v>
      </c>
      <c r="H199" s="146">
        <v>3114.9560000000001</v>
      </c>
      <c r="I199" s="146">
        <v>3212.3270000000002</v>
      </c>
      <c r="J199" s="146">
        <v>3311.5250000000001</v>
      </c>
      <c r="K199" s="146">
        <v>3413.1559999999999</v>
      </c>
      <c r="L199" s="146">
        <v>3517.654</v>
      </c>
      <c r="M199" s="146">
        <v>3625.3049999999998</v>
      </c>
      <c r="N199" s="146">
        <v>3736.2310000000002</v>
      </c>
      <c r="O199" s="146">
        <v>3850.4349999999999</v>
      </c>
      <c r="P199" s="146">
        <v>3967.7429999999999</v>
      </c>
      <c r="Q199" s="146">
        <v>4087.9209999999998</v>
      </c>
      <c r="R199" s="146">
        <v>4210.7510000000002</v>
      </c>
      <c r="S199" s="146">
        <v>4336.1319999999996</v>
      </c>
      <c r="T199" s="146">
        <v>4464.2510000000002</v>
      </c>
      <c r="U199" s="146">
        <v>4595.509</v>
      </c>
      <c r="V199" s="146">
        <v>4730.5330000000004</v>
      </c>
      <c r="W199" s="146">
        <v>4869.7139999999999</v>
      </c>
      <c r="X199" s="146">
        <v>5013.1670000000004</v>
      </c>
      <c r="Y199" s="146">
        <v>5160.616</v>
      </c>
      <c r="Z199" s="146">
        <v>5311.61</v>
      </c>
      <c r="AA199" s="146">
        <v>5465.5150000000003</v>
      </c>
      <c r="AB199" s="146">
        <v>5621.7939999999999</v>
      </c>
      <c r="AC199" s="146">
        <v>5780.4769999999999</v>
      </c>
      <c r="AD199" s="146">
        <v>5941.567</v>
      </c>
      <c r="AE199" s="146">
        <v>6104.5280000000002</v>
      </c>
      <c r="AF199" s="146">
        <v>6268.7070000000003</v>
      </c>
      <c r="AG199" s="146">
        <v>6433.723</v>
      </c>
      <c r="AH199" s="146">
        <v>6599.2110000000002</v>
      </c>
      <c r="AI199" s="146">
        <v>6765.5159999999996</v>
      </c>
      <c r="AJ199" s="146">
        <v>6933.9089999999997</v>
      </c>
      <c r="AK199" s="146">
        <v>7106.1440000000002</v>
      </c>
      <c r="AL199" s="146">
        <v>7283.4560000000001</v>
      </c>
      <c r="AM199" s="146">
        <v>7466.4809999999998</v>
      </c>
      <c r="AN199" s="146">
        <v>7654.8180000000002</v>
      </c>
      <c r="AO199" s="146">
        <v>7847.4679999999998</v>
      </c>
      <c r="AP199" s="146">
        <v>8042.8950000000004</v>
      </c>
      <c r="AQ199" s="146">
        <v>8240.06</v>
      </c>
      <c r="AR199" s="146">
        <v>8438.5990000000002</v>
      </c>
      <c r="AS199" s="146">
        <v>8639.1049999999996</v>
      </c>
      <c r="AT199" s="146">
        <v>8842.5709999999999</v>
      </c>
      <c r="AU199" s="146">
        <v>9050.4639999999999</v>
      </c>
      <c r="AV199" s="146">
        <v>9263.82</v>
      </c>
      <c r="AW199" s="146">
        <v>9483.2729999999992</v>
      </c>
      <c r="AX199" s="146">
        <v>9708.5519999999997</v>
      </c>
      <c r="AY199" s="146">
        <v>9938.6990000000005</v>
      </c>
      <c r="AZ199" s="146">
        <v>10172.303</v>
      </c>
      <c r="BA199" s="146">
        <v>10408.486000000001</v>
      </c>
      <c r="BB199" s="146">
        <v>10646.675999999999</v>
      </c>
      <c r="BC199" s="146">
        <v>10887.637000000001</v>
      </c>
      <c r="BD199" s="146">
        <v>11133.502</v>
      </c>
      <c r="BE199" s="146">
        <v>11387.208000000001</v>
      </c>
      <c r="BF199" s="146">
        <v>11650.744000000001</v>
      </c>
      <c r="BG199" s="146">
        <v>11924.941000000001</v>
      </c>
      <c r="BH199" s="146">
        <v>12208.853999999999</v>
      </c>
      <c r="BI199" s="146">
        <v>12500.478999999999</v>
      </c>
      <c r="BJ199" s="146">
        <v>12796.925999999999</v>
      </c>
      <c r="BK199" s="146">
        <v>13096.028</v>
      </c>
      <c r="BL199" s="146">
        <v>13397.022000000001</v>
      </c>
      <c r="BM199" s="146">
        <v>13700.325999999999</v>
      </c>
      <c r="BN199" s="146">
        <v>14006.42</v>
      </c>
      <c r="BO199" s="146">
        <v>14316.251</v>
      </c>
      <c r="BP199" s="146">
        <v>14630.42</v>
      </c>
      <c r="BQ199" s="146">
        <v>14948.791999999999</v>
      </c>
      <c r="BR199" s="146">
        <v>15270.773999999999</v>
      </c>
      <c r="BS199" s="146">
        <v>15595.821</v>
      </c>
      <c r="BT199" s="146">
        <v>15923.237999999999</v>
      </c>
      <c r="BU199" s="146">
        <v>16252.424999999999</v>
      </c>
      <c r="BV199" s="146">
        <v>16583.079000000002</v>
      </c>
      <c r="BW199" s="146">
        <v>16914.978999999999</v>
      </c>
      <c r="BX199" s="146">
        <v>17247.855</v>
      </c>
      <c r="BY199" s="146">
        <v>17581.475999999999</v>
      </c>
      <c r="BZ199" s="146">
        <v>17915.566999999999</v>
      </c>
    </row>
    <row r="200" spans="1:78" ht="11.65">
      <c r="A200" s="121">
        <v>183</v>
      </c>
      <c r="B200" s="122" t="s">
        <v>669</v>
      </c>
      <c r="C200" s="135" t="s">
        <v>236</v>
      </c>
      <c r="D200" s="141"/>
      <c r="E200" s="141">
        <v>340</v>
      </c>
      <c r="F200" s="122" t="s">
        <v>711</v>
      </c>
      <c r="G200" s="141">
        <v>916</v>
      </c>
      <c r="H200" s="146">
        <v>1546.7190000000001</v>
      </c>
      <c r="I200" s="146">
        <v>1588.5609999999999</v>
      </c>
      <c r="J200" s="146">
        <v>1631.731</v>
      </c>
      <c r="K200" s="146">
        <v>1676.508</v>
      </c>
      <c r="L200" s="146">
        <v>1723.0129999999999</v>
      </c>
      <c r="M200" s="146">
        <v>1771.357</v>
      </c>
      <c r="N200" s="146">
        <v>1821.5419999999999</v>
      </c>
      <c r="O200" s="146">
        <v>1873.4929999999999</v>
      </c>
      <c r="P200" s="146">
        <v>1927.1010000000001</v>
      </c>
      <c r="Q200" s="146">
        <v>1982.194</v>
      </c>
      <c r="R200" s="146">
        <v>2038.636</v>
      </c>
      <c r="S200" s="146">
        <v>2096.4070000000002</v>
      </c>
      <c r="T200" s="146">
        <v>2155.6480000000001</v>
      </c>
      <c r="U200" s="146">
        <v>2216.712</v>
      </c>
      <c r="V200" s="146">
        <v>2280.0439999999999</v>
      </c>
      <c r="W200" s="146">
        <v>2346.0050000000001</v>
      </c>
      <c r="X200" s="146">
        <v>2414.8049999999998</v>
      </c>
      <c r="Y200" s="146">
        <v>2486.4180000000001</v>
      </c>
      <c r="Z200" s="146">
        <v>2560.723</v>
      </c>
      <c r="AA200" s="146">
        <v>2637.5149999999999</v>
      </c>
      <c r="AB200" s="146">
        <v>2716.652</v>
      </c>
      <c r="AC200" s="146">
        <v>2798.125</v>
      </c>
      <c r="AD200" s="146">
        <v>2882.1019999999999</v>
      </c>
      <c r="AE200" s="146">
        <v>2968.9780000000001</v>
      </c>
      <c r="AF200" s="146">
        <v>3059.2449999999999</v>
      </c>
      <c r="AG200" s="146">
        <v>3153.252</v>
      </c>
      <c r="AH200" s="146">
        <v>3251.145</v>
      </c>
      <c r="AI200" s="146">
        <v>3352.8249999999998</v>
      </c>
      <c r="AJ200" s="146">
        <v>3458.1019999999999</v>
      </c>
      <c r="AK200" s="146">
        <v>3566.6610000000001</v>
      </c>
      <c r="AL200" s="146">
        <v>3678.2739999999999</v>
      </c>
      <c r="AM200" s="146">
        <v>3792.922</v>
      </c>
      <c r="AN200" s="146">
        <v>3910.6419999999998</v>
      </c>
      <c r="AO200" s="146">
        <v>4031.3330000000001</v>
      </c>
      <c r="AP200" s="146">
        <v>4154.8639999999996</v>
      </c>
      <c r="AQ200" s="146">
        <v>4281.1670000000004</v>
      </c>
      <c r="AR200" s="146">
        <v>4410.2700000000004</v>
      </c>
      <c r="AS200" s="146">
        <v>4542.2179999999998</v>
      </c>
      <c r="AT200" s="146">
        <v>4677.0230000000001</v>
      </c>
      <c r="AU200" s="146">
        <v>4814.6959999999999</v>
      </c>
      <c r="AV200" s="146">
        <v>4955.3019999999997</v>
      </c>
      <c r="AW200" s="146">
        <v>5098.5940000000001</v>
      </c>
      <c r="AX200" s="146">
        <v>5244.6769999999997</v>
      </c>
      <c r="AY200" s="146">
        <v>5394.4160000000002</v>
      </c>
      <c r="AZ200" s="146">
        <v>5548.9690000000001</v>
      </c>
      <c r="BA200" s="146">
        <v>5709.01</v>
      </c>
      <c r="BB200" s="146">
        <v>5874.8140000000003</v>
      </c>
      <c r="BC200" s="146">
        <v>6045.7039999999997</v>
      </c>
      <c r="BD200" s="146">
        <v>6220.4049999999997</v>
      </c>
      <c r="BE200" s="146">
        <v>6397.14</v>
      </c>
      <c r="BF200" s="146">
        <v>6574.51</v>
      </c>
      <c r="BG200" s="146">
        <v>6751.9120000000003</v>
      </c>
      <c r="BH200" s="146">
        <v>6929.2669999999998</v>
      </c>
      <c r="BI200" s="146">
        <v>7106.3230000000003</v>
      </c>
      <c r="BJ200" s="146">
        <v>7282.9530000000004</v>
      </c>
      <c r="BK200" s="146">
        <v>7458.982</v>
      </c>
      <c r="BL200" s="146">
        <v>7634.2950000000001</v>
      </c>
      <c r="BM200" s="146">
        <v>7808.52</v>
      </c>
      <c r="BN200" s="146">
        <v>7980.9549999999999</v>
      </c>
      <c r="BO200" s="146">
        <v>8150.78</v>
      </c>
      <c r="BP200" s="146">
        <v>8317.4670000000006</v>
      </c>
      <c r="BQ200" s="146">
        <v>8480.67</v>
      </c>
      <c r="BR200" s="146">
        <v>8640.6919999999991</v>
      </c>
      <c r="BS200" s="146">
        <v>8798.5239999999994</v>
      </c>
      <c r="BT200" s="146">
        <v>8955.5789999999997</v>
      </c>
      <c r="BU200" s="146">
        <v>9112.9040000000005</v>
      </c>
      <c r="BV200" s="146">
        <v>9270.7939999999999</v>
      </c>
      <c r="BW200" s="146">
        <v>9429.0159999999996</v>
      </c>
      <c r="BX200" s="146">
        <v>9587.5229999999992</v>
      </c>
      <c r="BY200" s="146">
        <v>9746.1149999999998</v>
      </c>
      <c r="BZ200" s="146">
        <v>9904.6080000000002</v>
      </c>
    </row>
    <row r="201" spans="1:78" ht="11.65">
      <c r="A201" s="121">
        <v>184</v>
      </c>
      <c r="B201" s="122" t="s">
        <v>669</v>
      </c>
      <c r="C201" s="135" t="s">
        <v>123</v>
      </c>
      <c r="D201" s="141"/>
      <c r="E201" s="141">
        <v>484</v>
      </c>
      <c r="F201" s="122" t="s">
        <v>711</v>
      </c>
      <c r="G201" s="141">
        <v>916</v>
      </c>
      <c r="H201" s="146">
        <v>27944.670999999998</v>
      </c>
      <c r="I201" s="146">
        <v>28749.848999999998</v>
      </c>
      <c r="J201" s="146">
        <v>29590.077000000001</v>
      </c>
      <c r="K201" s="146">
        <v>30468.85</v>
      </c>
      <c r="L201" s="146">
        <v>31388.572</v>
      </c>
      <c r="M201" s="146">
        <v>32350.593000000001</v>
      </c>
      <c r="N201" s="146">
        <v>33355.184000000001</v>
      </c>
      <c r="O201" s="146">
        <v>34401.536</v>
      </c>
      <c r="P201" s="146">
        <v>35487.955999999998</v>
      </c>
      <c r="Q201" s="146">
        <v>36612.110999999997</v>
      </c>
      <c r="R201" s="146">
        <v>37771.860999999997</v>
      </c>
      <c r="S201" s="146">
        <v>38966.048999999999</v>
      </c>
      <c r="T201" s="146">
        <v>40195.317999999999</v>
      </c>
      <c r="U201" s="146">
        <v>41462.373</v>
      </c>
      <c r="V201" s="146">
        <v>42771.076999999997</v>
      </c>
      <c r="W201" s="146">
        <v>44123.862999999998</v>
      </c>
      <c r="X201" s="146">
        <v>45519.745999999999</v>
      </c>
      <c r="Y201" s="146">
        <v>46956.207999999999</v>
      </c>
      <c r="Z201" s="146">
        <v>48431.970999999998</v>
      </c>
      <c r="AA201" s="146">
        <v>49945.277999999998</v>
      </c>
      <c r="AB201" s="146">
        <v>51493.565000000002</v>
      </c>
      <c r="AC201" s="146">
        <v>53076.366000000002</v>
      </c>
      <c r="AD201" s="146">
        <v>54689.944000000003</v>
      </c>
      <c r="AE201" s="146">
        <v>56324.31</v>
      </c>
      <c r="AF201" s="146">
        <v>57966.811999999998</v>
      </c>
      <c r="AG201" s="146">
        <v>59607.947</v>
      </c>
      <c r="AH201" s="146">
        <v>61242.188999999998</v>
      </c>
      <c r="AI201" s="146">
        <v>62869.908000000003</v>
      </c>
      <c r="AJ201" s="146">
        <v>64494.872000000003</v>
      </c>
      <c r="AK201" s="146">
        <v>66123.907999999996</v>
      </c>
      <c r="AL201" s="146">
        <v>67761.366999999998</v>
      </c>
      <c r="AM201" s="146">
        <v>69407.623000000007</v>
      </c>
      <c r="AN201" s="146">
        <v>71058.649999999994</v>
      </c>
      <c r="AO201" s="146">
        <v>72709.305999999997</v>
      </c>
      <c r="AP201" s="146">
        <v>74352.630999999994</v>
      </c>
      <c r="AQ201" s="146">
        <v>75983.486000000004</v>
      </c>
      <c r="AR201" s="146">
        <v>77599.104999999996</v>
      </c>
      <c r="AS201" s="146">
        <v>79200.081000000006</v>
      </c>
      <c r="AT201" s="146">
        <v>80788.725000000006</v>
      </c>
      <c r="AU201" s="146">
        <v>82368.929999999993</v>
      </c>
      <c r="AV201" s="146">
        <v>83943.134999999995</v>
      </c>
      <c r="AW201" s="146">
        <v>85512.620999999999</v>
      </c>
      <c r="AX201" s="146">
        <v>87075.135999999999</v>
      </c>
      <c r="AY201" s="146">
        <v>88625.44</v>
      </c>
      <c r="AZ201" s="146">
        <v>90156.395999999993</v>
      </c>
      <c r="BA201" s="146">
        <v>91663.29</v>
      </c>
      <c r="BB201" s="146">
        <v>93147.044999999998</v>
      </c>
      <c r="BC201" s="146">
        <v>94611.008000000002</v>
      </c>
      <c r="BD201" s="146">
        <v>96056.312999999995</v>
      </c>
      <c r="BE201" s="146">
        <v>97484.823000000004</v>
      </c>
      <c r="BF201" s="146">
        <v>98899.845000000001</v>
      </c>
      <c r="BG201" s="146">
        <v>100298.152</v>
      </c>
      <c r="BH201" s="146">
        <v>101684.764</v>
      </c>
      <c r="BI201" s="146">
        <v>103081.02</v>
      </c>
      <c r="BJ201" s="146">
        <v>104514.93399999999</v>
      </c>
      <c r="BK201" s="146">
        <v>106005.19899999999</v>
      </c>
      <c r="BL201" s="146">
        <v>107560.155</v>
      </c>
      <c r="BM201" s="146">
        <v>109170.503</v>
      </c>
      <c r="BN201" s="146">
        <v>110815.272</v>
      </c>
      <c r="BO201" s="146">
        <v>112463.886</v>
      </c>
      <c r="BP201" s="146">
        <v>114092.961</v>
      </c>
      <c r="BQ201" s="146">
        <v>115695.46799999999</v>
      </c>
      <c r="BR201" s="146">
        <v>117274.156</v>
      </c>
      <c r="BS201" s="146">
        <v>118827.158</v>
      </c>
      <c r="BT201" s="146">
        <v>120355.137</v>
      </c>
      <c r="BU201" s="146">
        <v>121858.251</v>
      </c>
      <c r="BV201" s="146">
        <v>123333.379</v>
      </c>
      <c r="BW201" s="146">
        <v>124777.326</v>
      </c>
      <c r="BX201" s="146">
        <v>126190.78200000001</v>
      </c>
      <c r="BY201" s="146">
        <v>127575.52899999999</v>
      </c>
      <c r="BZ201" s="146">
        <v>128932.753</v>
      </c>
    </row>
    <row r="202" spans="1:78" ht="11.65">
      <c r="A202" s="121">
        <v>185</v>
      </c>
      <c r="B202" s="122" t="s">
        <v>669</v>
      </c>
      <c r="C202" s="135" t="s">
        <v>238</v>
      </c>
      <c r="D202" s="141"/>
      <c r="E202" s="141">
        <v>558</v>
      </c>
      <c r="F202" s="122" t="s">
        <v>711</v>
      </c>
      <c r="G202" s="141">
        <v>916</v>
      </c>
      <c r="H202" s="146">
        <v>1294.9939999999999</v>
      </c>
      <c r="I202" s="146">
        <v>1332.046</v>
      </c>
      <c r="J202" s="146">
        <v>1372.1020000000001</v>
      </c>
      <c r="K202" s="146">
        <v>1414.94</v>
      </c>
      <c r="L202" s="146">
        <v>1460.348</v>
      </c>
      <c r="M202" s="146">
        <v>1508.1030000000001</v>
      </c>
      <c r="N202" s="146">
        <v>1557.961</v>
      </c>
      <c r="O202" s="146">
        <v>1609.6469999999999</v>
      </c>
      <c r="P202" s="146">
        <v>1662.905</v>
      </c>
      <c r="Q202" s="146">
        <v>1717.4680000000001</v>
      </c>
      <c r="R202" s="146">
        <v>1773.1320000000001</v>
      </c>
      <c r="S202" s="146">
        <v>1829.7719999999999</v>
      </c>
      <c r="T202" s="146">
        <v>1887.4259999999999</v>
      </c>
      <c r="U202" s="146">
        <v>1946.24</v>
      </c>
      <c r="V202" s="146">
        <v>2006.4780000000001</v>
      </c>
      <c r="W202" s="146">
        <v>2068.3789999999999</v>
      </c>
      <c r="X202" s="146">
        <v>2131.973</v>
      </c>
      <c r="Y202" s="146">
        <v>2197.3029999999999</v>
      </c>
      <c r="Z202" s="146">
        <v>2264.623</v>
      </c>
      <c r="AA202" s="146">
        <v>2334.2849999999999</v>
      </c>
      <c r="AB202" s="146">
        <v>2406.5230000000001</v>
      </c>
      <c r="AC202" s="146">
        <v>2481.3449999999998</v>
      </c>
      <c r="AD202" s="146">
        <v>2558.7049999999999</v>
      </c>
      <c r="AE202" s="146">
        <v>2638.6990000000001</v>
      </c>
      <c r="AF202" s="146">
        <v>2721.4169999999999</v>
      </c>
      <c r="AG202" s="146">
        <v>2806.8589999999999</v>
      </c>
      <c r="AH202" s="146">
        <v>2894.9670000000001</v>
      </c>
      <c r="AI202" s="146">
        <v>2985.48</v>
      </c>
      <c r="AJ202" s="146">
        <v>3077.8609999999999</v>
      </c>
      <c r="AK202" s="146">
        <v>3171.404</v>
      </c>
      <c r="AL202" s="146">
        <v>3265.52</v>
      </c>
      <c r="AM202" s="146">
        <v>3360.1419999999998</v>
      </c>
      <c r="AN202" s="146">
        <v>3455.1289999999999</v>
      </c>
      <c r="AO202" s="146">
        <v>3549.7109999999998</v>
      </c>
      <c r="AP202" s="146">
        <v>3642.9780000000001</v>
      </c>
      <c r="AQ202" s="146">
        <v>3734.3429999999998</v>
      </c>
      <c r="AR202" s="146">
        <v>3823.1329999999998</v>
      </c>
      <c r="AS202" s="146">
        <v>3909.672</v>
      </c>
      <c r="AT202" s="146">
        <v>3995.529</v>
      </c>
      <c r="AU202" s="146">
        <v>4082.9580000000001</v>
      </c>
      <c r="AV202" s="146">
        <v>4173.4350000000004</v>
      </c>
      <c r="AW202" s="146">
        <v>4267.57</v>
      </c>
      <c r="AX202" s="146">
        <v>4364.5140000000001</v>
      </c>
      <c r="AY202" s="146">
        <v>4462.4960000000001</v>
      </c>
      <c r="AZ202" s="146">
        <v>4559.01</v>
      </c>
      <c r="BA202" s="146">
        <v>4652.1850000000004</v>
      </c>
      <c r="BB202" s="146">
        <v>4741.5709999999999</v>
      </c>
      <c r="BC202" s="146">
        <v>4827.6580000000004</v>
      </c>
      <c r="BD202" s="146">
        <v>4910.6419999999998</v>
      </c>
      <c r="BE202" s="146">
        <v>4991.0410000000002</v>
      </c>
      <c r="BF202" s="146">
        <v>5069.3100000000004</v>
      </c>
      <c r="BG202" s="146">
        <v>5145.3670000000002</v>
      </c>
      <c r="BH202" s="146">
        <v>5219.3239999999996</v>
      </c>
      <c r="BI202" s="146">
        <v>5292.1149999999998</v>
      </c>
      <c r="BJ202" s="146">
        <v>5364.93</v>
      </c>
      <c r="BK202" s="146">
        <v>5438.692</v>
      </c>
      <c r="BL202" s="146">
        <v>5513.7569999999996</v>
      </c>
      <c r="BM202" s="146">
        <v>5590.0659999999998</v>
      </c>
      <c r="BN202" s="146">
        <v>5667.4359999999997</v>
      </c>
      <c r="BO202" s="146">
        <v>5745.5379999999996</v>
      </c>
      <c r="BP202" s="146">
        <v>5824.058</v>
      </c>
      <c r="BQ202" s="146">
        <v>5903.0349999999999</v>
      </c>
      <c r="BR202" s="146">
        <v>5982.53</v>
      </c>
      <c r="BS202" s="146">
        <v>6062.4620000000004</v>
      </c>
      <c r="BT202" s="146">
        <v>6142.7340000000004</v>
      </c>
      <c r="BU202" s="146">
        <v>6223.2340000000004</v>
      </c>
      <c r="BV202" s="146">
        <v>6303.97</v>
      </c>
      <c r="BW202" s="146">
        <v>6384.8429999999998</v>
      </c>
      <c r="BX202" s="146">
        <v>6465.5020000000004</v>
      </c>
      <c r="BY202" s="146">
        <v>6545.5029999999997</v>
      </c>
      <c r="BZ202" s="146">
        <v>6624.5540000000001</v>
      </c>
    </row>
    <row r="203" spans="1:78" ht="11.65">
      <c r="A203" s="121">
        <v>186</v>
      </c>
      <c r="B203" s="122" t="s">
        <v>669</v>
      </c>
      <c r="C203" s="135" t="s">
        <v>239</v>
      </c>
      <c r="D203" s="141"/>
      <c r="E203" s="141">
        <v>591</v>
      </c>
      <c r="F203" s="122" t="s">
        <v>711</v>
      </c>
      <c r="G203" s="141">
        <v>916</v>
      </c>
      <c r="H203" s="146">
        <v>859.65800000000002</v>
      </c>
      <c r="I203" s="146">
        <v>881.34500000000003</v>
      </c>
      <c r="J203" s="146">
        <v>904.40599999999995</v>
      </c>
      <c r="K203" s="146">
        <v>928.745</v>
      </c>
      <c r="L203" s="146">
        <v>954.31299999999999</v>
      </c>
      <c r="M203" s="146">
        <v>981.08299999999997</v>
      </c>
      <c r="N203" s="146">
        <v>1009.04</v>
      </c>
      <c r="O203" s="146">
        <v>1038.181</v>
      </c>
      <c r="P203" s="146">
        <v>1068.5440000000001</v>
      </c>
      <c r="Q203" s="146">
        <v>1100.1389999999999</v>
      </c>
      <c r="R203" s="146">
        <v>1133.0050000000001</v>
      </c>
      <c r="S203" s="146">
        <v>1167.1199999999999</v>
      </c>
      <c r="T203" s="146">
        <v>1202.4469999999999</v>
      </c>
      <c r="U203" s="146">
        <v>1238.893</v>
      </c>
      <c r="V203" s="146">
        <v>1276.3309999999999</v>
      </c>
      <c r="W203" s="146">
        <v>1314.6790000000001</v>
      </c>
      <c r="X203" s="146">
        <v>1353.847</v>
      </c>
      <c r="Y203" s="146">
        <v>1393.8240000000001</v>
      </c>
      <c r="Z203" s="146">
        <v>1434.6759999999999</v>
      </c>
      <c r="AA203" s="146">
        <v>1476.481</v>
      </c>
      <c r="AB203" s="146">
        <v>1519.2860000000001</v>
      </c>
      <c r="AC203" s="146">
        <v>1563.0930000000001</v>
      </c>
      <c r="AD203" s="146">
        <v>1607.797</v>
      </c>
      <c r="AE203" s="146">
        <v>1653.2080000000001</v>
      </c>
      <c r="AF203" s="146">
        <v>1699.056</v>
      </c>
      <c r="AG203" s="146">
        <v>1745.1420000000001</v>
      </c>
      <c r="AH203" s="146">
        <v>1791.3889999999999</v>
      </c>
      <c r="AI203" s="146">
        <v>1837.8040000000001</v>
      </c>
      <c r="AJ203" s="146">
        <v>1884.4269999999999</v>
      </c>
      <c r="AK203" s="146">
        <v>1931.3019999999999</v>
      </c>
      <c r="AL203" s="146">
        <v>1978.489</v>
      </c>
      <c r="AM203" s="146">
        <v>2025.9649999999999</v>
      </c>
      <c r="AN203" s="146">
        <v>2073.748</v>
      </c>
      <c r="AO203" s="146">
        <v>2121.8629999999998</v>
      </c>
      <c r="AP203" s="146">
        <v>2170.33</v>
      </c>
      <c r="AQ203" s="146">
        <v>2219.1999999999998</v>
      </c>
      <c r="AR203" s="146">
        <v>2268.5</v>
      </c>
      <c r="AS203" s="146">
        <v>2318.259</v>
      </c>
      <c r="AT203" s="146">
        <v>2368.556</v>
      </c>
      <c r="AU203" s="146">
        <v>2419.424</v>
      </c>
      <c r="AV203" s="146">
        <v>2470.9459999999999</v>
      </c>
      <c r="AW203" s="146">
        <v>2523.1149999999998</v>
      </c>
      <c r="AX203" s="146">
        <v>2575.9490000000001</v>
      </c>
      <c r="AY203" s="146">
        <v>2629.5839999999998</v>
      </c>
      <c r="AZ203" s="146">
        <v>2684.1170000000002</v>
      </c>
      <c r="BA203" s="146">
        <v>2739.6669999999999</v>
      </c>
      <c r="BB203" s="146">
        <v>2796.2910000000002</v>
      </c>
      <c r="BC203" s="146">
        <v>2853.9070000000002</v>
      </c>
      <c r="BD203" s="146">
        <v>2912.3180000000002</v>
      </c>
      <c r="BE203" s="146">
        <v>2971.1970000000001</v>
      </c>
      <c r="BF203" s="146">
        <v>3030.3330000000001</v>
      </c>
      <c r="BG203" s="146">
        <v>3089.6410000000001</v>
      </c>
      <c r="BH203" s="146">
        <v>3149.1950000000002</v>
      </c>
      <c r="BI203" s="146">
        <v>3209.056</v>
      </c>
      <c r="BJ203" s="146">
        <v>3269.3560000000002</v>
      </c>
      <c r="BK203" s="146">
        <v>3330.2220000000002</v>
      </c>
      <c r="BL203" s="146">
        <v>3391.6729999999998</v>
      </c>
      <c r="BM203" s="146">
        <v>3453.6709999999998</v>
      </c>
      <c r="BN203" s="146">
        <v>3516.2040000000002</v>
      </c>
      <c r="BO203" s="146">
        <v>3579.2150000000001</v>
      </c>
      <c r="BP203" s="146">
        <v>3642.6909999999998</v>
      </c>
      <c r="BQ203" s="146">
        <v>3706.4789999999998</v>
      </c>
      <c r="BR203" s="146">
        <v>3770.6350000000002</v>
      </c>
      <c r="BS203" s="146">
        <v>3835.4470000000001</v>
      </c>
      <c r="BT203" s="146">
        <v>3901.3110000000001</v>
      </c>
      <c r="BU203" s="146">
        <v>3968.49</v>
      </c>
      <c r="BV203" s="146">
        <v>4037.0729999999999</v>
      </c>
      <c r="BW203" s="146">
        <v>4106.7640000000001</v>
      </c>
      <c r="BX203" s="146">
        <v>4176.8680000000004</v>
      </c>
      <c r="BY203" s="146">
        <v>4246.4399999999996</v>
      </c>
      <c r="BZ203" s="146">
        <v>4314.768</v>
      </c>
    </row>
    <row r="204" spans="1:78" ht="11.65">
      <c r="A204" s="132">
        <v>187</v>
      </c>
      <c r="B204" s="133" t="s">
        <v>669</v>
      </c>
      <c r="C204" s="134" t="s">
        <v>764</v>
      </c>
      <c r="D204" s="144"/>
      <c r="E204" s="144">
        <v>931</v>
      </c>
      <c r="F204" s="133" t="s">
        <v>710</v>
      </c>
      <c r="G204" s="144">
        <v>1830</v>
      </c>
      <c r="H204" s="149">
        <v>113765.19100000001</v>
      </c>
      <c r="I204" s="149">
        <v>116853.652</v>
      </c>
      <c r="J204" s="149">
        <v>120043.211</v>
      </c>
      <c r="K204" s="149">
        <v>123321.74099999999</v>
      </c>
      <c r="L204" s="149">
        <v>126681.749</v>
      </c>
      <c r="M204" s="149">
        <v>130120.23699999999</v>
      </c>
      <c r="N204" s="149">
        <v>133638.91</v>
      </c>
      <c r="O204" s="149">
        <v>137244.217</v>
      </c>
      <c r="P204" s="149">
        <v>140946.12700000001</v>
      </c>
      <c r="Q204" s="149">
        <v>144756.67600000001</v>
      </c>
      <c r="R204" s="149">
        <v>148685.68400000001</v>
      </c>
      <c r="S204" s="149">
        <v>152735.905</v>
      </c>
      <c r="T204" s="149">
        <v>156898.85399999999</v>
      </c>
      <c r="U204" s="149">
        <v>161152.90299999999</v>
      </c>
      <c r="V204" s="149">
        <v>165468.541</v>
      </c>
      <c r="W204" s="149">
        <v>169823.171</v>
      </c>
      <c r="X204" s="149">
        <v>174212.386</v>
      </c>
      <c r="Y204" s="149">
        <v>178638.478</v>
      </c>
      <c r="Z204" s="149">
        <v>183094.375</v>
      </c>
      <c r="AA204" s="149">
        <v>187573.592</v>
      </c>
      <c r="AB204" s="149">
        <v>192073.924</v>
      </c>
      <c r="AC204" s="149">
        <v>196589.33799999999</v>
      </c>
      <c r="AD204" s="149">
        <v>201125.75899999999</v>
      </c>
      <c r="AE204" s="149">
        <v>205707.78200000001</v>
      </c>
      <c r="AF204" s="149">
        <v>210369.125</v>
      </c>
      <c r="AG204" s="149">
        <v>215134.41800000001</v>
      </c>
      <c r="AH204" s="149">
        <v>220007.81899999999</v>
      </c>
      <c r="AI204" s="149">
        <v>224983.26199999999</v>
      </c>
      <c r="AJ204" s="149">
        <v>230061.55</v>
      </c>
      <c r="AK204" s="149">
        <v>235240.53400000001</v>
      </c>
      <c r="AL204" s="149">
        <v>240515.266</v>
      </c>
      <c r="AM204" s="149">
        <v>245886.78700000001</v>
      </c>
      <c r="AN204" s="149">
        <v>251346.38500000001</v>
      </c>
      <c r="AO204" s="149">
        <v>256866.41</v>
      </c>
      <c r="AP204" s="149">
        <v>262410.93400000001</v>
      </c>
      <c r="AQ204" s="149">
        <v>267951.81900000002</v>
      </c>
      <c r="AR204" s="149">
        <v>273476.29399999999</v>
      </c>
      <c r="AS204" s="149">
        <v>278983.18300000002</v>
      </c>
      <c r="AT204" s="149">
        <v>284470.90600000002</v>
      </c>
      <c r="AU204" s="149">
        <v>289942.19900000002</v>
      </c>
      <c r="AV204" s="149">
        <v>295398.17700000003</v>
      </c>
      <c r="AW204" s="149">
        <v>300829.462</v>
      </c>
      <c r="AX204" s="149">
        <v>306228.62800000003</v>
      </c>
      <c r="AY204" s="149">
        <v>311601.58299999998</v>
      </c>
      <c r="AZ204" s="149">
        <v>316958.26899999997</v>
      </c>
      <c r="BA204" s="149">
        <v>322302.31599999999</v>
      </c>
      <c r="BB204" s="149">
        <v>327635.13199999998</v>
      </c>
      <c r="BC204" s="149">
        <v>332943.53700000001</v>
      </c>
      <c r="BD204" s="149">
        <v>338199.11700000003</v>
      </c>
      <c r="BE204" s="149">
        <v>343364.51500000001</v>
      </c>
      <c r="BF204" s="149">
        <v>348411.89</v>
      </c>
      <c r="BG204" s="149">
        <v>353333.49</v>
      </c>
      <c r="BH204" s="149">
        <v>358133.21299999999</v>
      </c>
      <c r="BI204" s="149">
        <v>362809.67</v>
      </c>
      <c r="BJ204" s="149">
        <v>367365.342</v>
      </c>
      <c r="BK204" s="149">
        <v>371804.63500000001</v>
      </c>
      <c r="BL204" s="149">
        <v>376122.783</v>
      </c>
      <c r="BM204" s="149">
        <v>380325.05499999999</v>
      </c>
      <c r="BN204" s="149">
        <v>384439.47600000002</v>
      </c>
      <c r="BO204" s="149">
        <v>388503.34399999998</v>
      </c>
      <c r="BP204" s="149">
        <v>392543.69500000001</v>
      </c>
      <c r="BQ204" s="149">
        <v>396571.75099999999</v>
      </c>
      <c r="BR204" s="149">
        <v>400581.56300000002</v>
      </c>
      <c r="BS204" s="149">
        <v>404561.94799999997</v>
      </c>
      <c r="BT204" s="149">
        <v>408493.8</v>
      </c>
      <c r="BU204" s="149">
        <v>412362.69</v>
      </c>
      <c r="BV204" s="149">
        <v>416164.87099999998</v>
      </c>
      <c r="BW204" s="149">
        <v>419903.92</v>
      </c>
      <c r="BX204" s="149">
        <v>423581.098</v>
      </c>
      <c r="BY204" s="149">
        <v>427199.42499999999</v>
      </c>
      <c r="BZ204" s="149">
        <v>430759.772</v>
      </c>
    </row>
    <row r="205" spans="1:78" ht="11.65">
      <c r="A205" s="121">
        <v>188</v>
      </c>
      <c r="B205" s="122" t="s">
        <v>669</v>
      </c>
      <c r="C205" s="135" t="s">
        <v>365</v>
      </c>
      <c r="D205" s="141"/>
      <c r="E205" s="141">
        <v>32</v>
      </c>
      <c r="F205" s="122" t="s">
        <v>711</v>
      </c>
      <c r="G205" s="141">
        <v>931</v>
      </c>
      <c r="H205" s="146">
        <v>17037.91</v>
      </c>
      <c r="I205" s="146">
        <v>17390.378000000001</v>
      </c>
      <c r="J205" s="146">
        <v>17742.98</v>
      </c>
      <c r="K205" s="146">
        <v>18094.29</v>
      </c>
      <c r="L205" s="146">
        <v>18443.312999999998</v>
      </c>
      <c r="M205" s="146">
        <v>18789.415000000001</v>
      </c>
      <c r="N205" s="146">
        <v>19132.404999999999</v>
      </c>
      <c r="O205" s="146">
        <v>19472.473000000002</v>
      </c>
      <c r="P205" s="146">
        <v>19810.165000000001</v>
      </c>
      <c r="Q205" s="146">
        <v>20146.307000000001</v>
      </c>
      <c r="R205" s="146">
        <v>20481.780999999999</v>
      </c>
      <c r="S205" s="146">
        <v>20817.27</v>
      </c>
      <c r="T205" s="146">
        <v>21153.042000000001</v>
      </c>
      <c r="U205" s="146">
        <v>21488.916000000001</v>
      </c>
      <c r="V205" s="146">
        <v>21824.427</v>
      </c>
      <c r="W205" s="146">
        <v>22159.644</v>
      </c>
      <c r="X205" s="146">
        <v>22494.030999999999</v>
      </c>
      <c r="Y205" s="146">
        <v>22828.871999999999</v>
      </c>
      <c r="Z205" s="146">
        <v>23168.268</v>
      </c>
      <c r="AA205" s="146">
        <v>23517.613000000001</v>
      </c>
      <c r="AB205" s="146">
        <v>23880.563999999998</v>
      </c>
      <c r="AC205" s="146">
        <v>24259.563999999998</v>
      </c>
      <c r="AD205" s="146">
        <v>24653.171999999999</v>
      </c>
      <c r="AE205" s="146">
        <v>25056.474999999999</v>
      </c>
      <c r="AF205" s="146">
        <v>25462.305</v>
      </c>
      <c r="AG205" s="146">
        <v>25865.775000000001</v>
      </c>
      <c r="AH205" s="146">
        <v>26264.681</v>
      </c>
      <c r="AI205" s="146">
        <v>26661.397000000001</v>
      </c>
      <c r="AJ205" s="146">
        <v>27061.041000000001</v>
      </c>
      <c r="AK205" s="146">
        <v>27471.045999999998</v>
      </c>
      <c r="AL205" s="146">
        <v>27896.531999999999</v>
      </c>
      <c r="AM205" s="146">
        <v>28338.513999999999</v>
      </c>
      <c r="AN205" s="146">
        <v>28794.55</v>
      </c>
      <c r="AO205" s="146">
        <v>29262.048999999999</v>
      </c>
      <c r="AP205" s="146">
        <v>29737.097000000002</v>
      </c>
      <c r="AQ205" s="146">
        <v>30216.284</v>
      </c>
      <c r="AR205" s="146">
        <v>30698.964</v>
      </c>
      <c r="AS205" s="146">
        <v>31184.411</v>
      </c>
      <c r="AT205" s="146">
        <v>31668.938999999998</v>
      </c>
      <c r="AU205" s="146">
        <v>32148.136999999999</v>
      </c>
      <c r="AV205" s="146">
        <v>32618.648000000001</v>
      </c>
      <c r="AW205" s="146">
        <v>33079.002</v>
      </c>
      <c r="AX205" s="146">
        <v>33529.32</v>
      </c>
      <c r="AY205" s="146">
        <v>33970.103000000003</v>
      </c>
      <c r="AZ205" s="146">
        <v>34402.669000000002</v>
      </c>
      <c r="BA205" s="146">
        <v>34828.167999999998</v>
      </c>
      <c r="BB205" s="146">
        <v>35246.375999999997</v>
      </c>
      <c r="BC205" s="146">
        <v>35657.438000000002</v>
      </c>
      <c r="BD205" s="146">
        <v>36063.451000000001</v>
      </c>
      <c r="BE205" s="146">
        <v>36467.218000000001</v>
      </c>
      <c r="BF205" s="146">
        <v>36870.796000000002</v>
      </c>
      <c r="BG205" s="146">
        <v>37275.644</v>
      </c>
      <c r="BH205" s="146">
        <v>37681.743000000002</v>
      </c>
      <c r="BI205" s="146">
        <v>38087.866000000002</v>
      </c>
      <c r="BJ205" s="146">
        <v>38491.97</v>
      </c>
      <c r="BK205" s="146">
        <v>38892.923999999999</v>
      </c>
      <c r="BL205" s="146">
        <v>39289.875999999997</v>
      </c>
      <c r="BM205" s="146">
        <v>39684.303</v>
      </c>
      <c r="BN205" s="146">
        <v>40080.159</v>
      </c>
      <c r="BO205" s="146">
        <v>40482.786</v>
      </c>
      <c r="BP205" s="146">
        <v>40895.750999999997</v>
      </c>
      <c r="BQ205" s="146">
        <v>41320.497000000003</v>
      </c>
      <c r="BR205" s="146">
        <v>41755.188000000002</v>
      </c>
      <c r="BS205" s="146">
        <v>42196.034</v>
      </c>
      <c r="BT205" s="146">
        <v>42637.508000000002</v>
      </c>
      <c r="BU205" s="146">
        <v>43075.415999999997</v>
      </c>
      <c r="BV205" s="146">
        <v>43508.459000000003</v>
      </c>
      <c r="BW205" s="146">
        <v>43937.142999999996</v>
      </c>
      <c r="BX205" s="146">
        <v>44361.15</v>
      </c>
      <c r="BY205" s="146">
        <v>44780.675000000003</v>
      </c>
      <c r="BZ205" s="146">
        <v>45195.777000000002</v>
      </c>
    </row>
    <row r="206" spans="1:78" ht="11.65">
      <c r="A206" s="121">
        <v>189</v>
      </c>
      <c r="B206" s="122" t="s">
        <v>669</v>
      </c>
      <c r="C206" s="135" t="s">
        <v>376</v>
      </c>
      <c r="D206" s="141"/>
      <c r="E206" s="141">
        <v>68</v>
      </c>
      <c r="F206" s="122" t="s">
        <v>711</v>
      </c>
      <c r="G206" s="141">
        <v>931</v>
      </c>
      <c r="H206" s="146">
        <v>3081.8359999999998</v>
      </c>
      <c r="I206" s="146">
        <v>3124.3429999999998</v>
      </c>
      <c r="J206" s="146">
        <v>3170.68</v>
      </c>
      <c r="K206" s="146">
        <v>3220.683</v>
      </c>
      <c r="L206" s="146">
        <v>3274.2049999999999</v>
      </c>
      <c r="M206" s="146">
        <v>3331.0360000000001</v>
      </c>
      <c r="N206" s="146">
        <v>3390.97</v>
      </c>
      <c r="O206" s="146">
        <v>3453.779</v>
      </c>
      <c r="P206" s="146">
        <v>3519.1930000000002</v>
      </c>
      <c r="Q206" s="146">
        <v>3586.9960000000001</v>
      </c>
      <c r="R206" s="146">
        <v>3656.9609999999998</v>
      </c>
      <c r="S206" s="146">
        <v>3728.9540000000002</v>
      </c>
      <c r="T206" s="146">
        <v>3802.9960000000001</v>
      </c>
      <c r="U206" s="146">
        <v>3879.1909999999998</v>
      </c>
      <c r="V206" s="146">
        <v>3957.759</v>
      </c>
      <c r="W206" s="146">
        <v>4038.8649999999998</v>
      </c>
      <c r="X206" s="146">
        <v>4122.5169999999998</v>
      </c>
      <c r="Y206" s="146">
        <v>4208.683</v>
      </c>
      <c r="Z206" s="146">
        <v>4297.5219999999999</v>
      </c>
      <c r="AA206" s="146">
        <v>4389.2479999999996</v>
      </c>
      <c r="AB206" s="146">
        <v>4484.0039999999999</v>
      </c>
      <c r="AC206" s="146">
        <v>4581.7520000000004</v>
      </c>
      <c r="AD206" s="146">
        <v>4682.3919999999998</v>
      </c>
      <c r="AE206" s="146">
        <v>4785.9160000000002</v>
      </c>
      <c r="AF206" s="146">
        <v>4892.2939999999999</v>
      </c>
      <c r="AG206" s="146">
        <v>5001.4129999999996</v>
      </c>
      <c r="AH206" s="146">
        <v>5113.4579999999996</v>
      </c>
      <c r="AI206" s="146">
        <v>5228.2529999999997</v>
      </c>
      <c r="AJ206" s="146">
        <v>5344.9459999999999</v>
      </c>
      <c r="AK206" s="146">
        <v>5462.4129999999996</v>
      </c>
      <c r="AL206" s="146">
        <v>5579.9319999999998</v>
      </c>
      <c r="AM206" s="146">
        <v>5697.098</v>
      </c>
      <c r="AN206" s="146">
        <v>5814.3440000000001</v>
      </c>
      <c r="AO206" s="146">
        <v>5932.8119999999999</v>
      </c>
      <c r="AP206" s="146">
        <v>6054.1260000000002</v>
      </c>
      <c r="AQ206" s="146">
        <v>6179.46</v>
      </c>
      <c r="AR206" s="146">
        <v>6309.1289999999999</v>
      </c>
      <c r="AS206" s="146">
        <v>6442.8239999999996</v>
      </c>
      <c r="AT206" s="146">
        <v>6580.3180000000002</v>
      </c>
      <c r="AU206" s="146">
        <v>6721.1170000000002</v>
      </c>
      <c r="AV206" s="146">
        <v>6864.8389999999999</v>
      </c>
      <c r="AW206" s="146">
        <v>7011.4560000000001</v>
      </c>
      <c r="AX206" s="146">
        <v>7160.9170000000004</v>
      </c>
      <c r="AY206" s="146">
        <v>7312.857</v>
      </c>
      <c r="AZ206" s="146">
        <v>7466.7920000000004</v>
      </c>
      <c r="BA206" s="146">
        <v>7622.3339999999998</v>
      </c>
      <c r="BB206" s="146">
        <v>7779.268</v>
      </c>
      <c r="BC206" s="146">
        <v>7937.4530000000004</v>
      </c>
      <c r="BD206" s="146">
        <v>8096.7610000000004</v>
      </c>
      <c r="BE206" s="146">
        <v>8257.0660000000007</v>
      </c>
      <c r="BF206" s="146">
        <v>8418.27</v>
      </c>
      <c r="BG206" s="146">
        <v>8580.2440000000006</v>
      </c>
      <c r="BH206" s="146">
        <v>8742.8220000000001</v>
      </c>
      <c r="BI206" s="146">
        <v>8905.82</v>
      </c>
      <c r="BJ206" s="146">
        <v>9069.0439999999999</v>
      </c>
      <c r="BK206" s="146">
        <v>9232.3009999999995</v>
      </c>
      <c r="BL206" s="146">
        <v>9395.4490000000005</v>
      </c>
      <c r="BM206" s="146">
        <v>9558.4380000000001</v>
      </c>
      <c r="BN206" s="146">
        <v>9721.4570000000003</v>
      </c>
      <c r="BO206" s="146">
        <v>9884.7900000000009</v>
      </c>
      <c r="BP206" s="146">
        <v>10048.597</v>
      </c>
      <c r="BQ206" s="146">
        <v>10212.950999999999</v>
      </c>
      <c r="BR206" s="146">
        <v>10377.677</v>
      </c>
      <c r="BS206" s="146">
        <v>10542.375</v>
      </c>
      <c r="BT206" s="146">
        <v>10706.517</v>
      </c>
      <c r="BU206" s="146">
        <v>10869.732</v>
      </c>
      <c r="BV206" s="146">
        <v>11031.822</v>
      </c>
      <c r="BW206" s="146">
        <v>11192.852999999999</v>
      </c>
      <c r="BX206" s="146">
        <v>11353.14</v>
      </c>
      <c r="BY206" s="146">
        <v>11513.102000000001</v>
      </c>
      <c r="BZ206" s="146">
        <v>11673.029</v>
      </c>
    </row>
    <row r="207" spans="1:78" ht="11.65">
      <c r="A207" s="121">
        <v>190</v>
      </c>
      <c r="B207" s="122" t="s">
        <v>669</v>
      </c>
      <c r="C207" s="135" t="s">
        <v>125</v>
      </c>
      <c r="D207" s="141"/>
      <c r="E207" s="141">
        <v>76</v>
      </c>
      <c r="F207" s="122" t="s">
        <v>711</v>
      </c>
      <c r="G207" s="141">
        <v>931</v>
      </c>
      <c r="H207" s="146">
        <v>53974.728000000003</v>
      </c>
      <c r="I207" s="146">
        <v>55606.413</v>
      </c>
      <c r="J207" s="146">
        <v>57283.658000000003</v>
      </c>
      <c r="K207" s="146">
        <v>58999.275999999998</v>
      </c>
      <c r="L207" s="146">
        <v>60749.49</v>
      </c>
      <c r="M207" s="146">
        <v>62533.919999999998</v>
      </c>
      <c r="N207" s="146">
        <v>64355.709000000003</v>
      </c>
      <c r="O207" s="146">
        <v>66221.468999999997</v>
      </c>
      <c r="P207" s="146">
        <v>68140.426000000007</v>
      </c>
      <c r="Q207" s="146">
        <v>70123.372000000003</v>
      </c>
      <c r="R207" s="146">
        <v>72179.235000000001</v>
      </c>
      <c r="S207" s="146">
        <v>74311.338000000003</v>
      </c>
      <c r="T207" s="146">
        <v>76514.328999999998</v>
      </c>
      <c r="U207" s="146">
        <v>78772.646999999997</v>
      </c>
      <c r="V207" s="146">
        <v>81064.572</v>
      </c>
      <c r="W207" s="146">
        <v>83373.532999999996</v>
      </c>
      <c r="X207" s="146">
        <v>85696.501999999993</v>
      </c>
      <c r="Y207" s="146">
        <v>88035.815000000002</v>
      </c>
      <c r="Z207" s="146">
        <v>90387.078999999998</v>
      </c>
      <c r="AA207" s="146">
        <v>92746.607000000004</v>
      </c>
      <c r="AB207" s="146">
        <v>95113.264999999999</v>
      </c>
      <c r="AC207" s="146">
        <v>97482.928</v>
      </c>
      <c r="AD207" s="146">
        <v>99859.388000000006</v>
      </c>
      <c r="AE207" s="146">
        <v>102259.497</v>
      </c>
      <c r="AF207" s="146">
        <v>104706.193</v>
      </c>
      <c r="AG207" s="146">
        <v>107216.209</v>
      </c>
      <c r="AH207" s="146">
        <v>109790.943</v>
      </c>
      <c r="AI207" s="146">
        <v>112425.39200000001</v>
      </c>
      <c r="AJ207" s="146">
        <v>115121.158</v>
      </c>
      <c r="AK207" s="146">
        <v>117878.412</v>
      </c>
      <c r="AL207" s="146">
        <v>120694.012</v>
      </c>
      <c r="AM207" s="146">
        <v>123570.327</v>
      </c>
      <c r="AN207" s="146">
        <v>126498.322</v>
      </c>
      <c r="AO207" s="146">
        <v>129448.815</v>
      </c>
      <c r="AP207" s="146">
        <v>132383.56899999999</v>
      </c>
      <c r="AQ207" s="146">
        <v>135274.08300000001</v>
      </c>
      <c r="AR207" s="146">
        <v>138108.91500000001</v>
      </c>
      <c r="AS207" s="146">
        <v>140891.606</v>
      </c>
      <c r="AT207" s="146">
        <v>143627.505</v>
      </c>
      <c r="AU207" s="146">
        <v>146328.30499999999</v>
      </c>
      <c r="AV207" s="146">
        <v>149003.22500000001</v>
      </c>
      <c r="AW207" s="146">
        <v>151648.00700000001</v>
      </c>
      <c r="AX207" s="146">
        <v>154259.38200000001</v>
      </c>
      <c r="AY207" s="146">
        <v>156849.08600000001</v>
      </c>
      <c r="AZ207" s="146">
        <v>159432.717</v>
      </c>
      <c r="BA207" s="146">
        <v>162019.889</v>
      </c>
      <c r="BB207" s="146">
        <v>164614.682</v>
      </c>
      <c r="BC207" s="146">
        <v>167209.046</v>
      </c>
      <c r="BD207" s="146">
        <v>169785.253</v>
      </c>
      <c r="BE207" s="146">
        <v>172318.674</v>
      </c>
      <c r="BF207" s="146">
        <v>174790.33900000001</v>
      </c>
      <c r="BG207" s="146">
        <v>177196.05100000001</v>
      </c>
      <c r="BH207" s="146">
        <v>179537.52299999999</v>
      </c>
      <c r="BI207" s="146">
        <v>181809.24400000001</v>
      </c>
      <c r="BJ207" s="146">
        <v>184006.47899999999</v>
      </c>
      <c r="BK207" s="146">
        <v>186127.10800000001</v>
      </c>
      <c r="BL207" s="146">
        <v>188167.353</v>
      </c>
      <c r="BM207" s="146">
        <v>190130.44500000001</v>
      </c>
      <c r="BN207" s="146">
        <v>192030.36199999999</v>
      </c>
      <c r="BO207" s="146">
        <v>193886.505</v>
      </c>
      <c r="BP207" s="146">
        <v>195713.63699999999</v>
      </c>
      <c r="BQ207" s="146">
        <v>197514.541</v>
      </c>
      <c r="BR207" s="146">
        <v>199287.29199999999</v>
      </c>
      <c r="BS207" s="146">
        <v>201035.90400000001</v>
      </c>
      <c r="BT207" s="146">
        <v>202763.74400000001</v>
      </c>
      <c r="BU207" s="146">
        <v>204471.75899999999</v>
      </c>
      <c r="BV207" s="146">
        <v>206163.05600000001</v>
      </c>
      <c r="BW207" s="146">
        <v>207833.82500000001</v>
      </c>
      <c r="BX207" s="146">
        <v>209469.32</v>
      </c>
      <c r="BY207" s="146">
        <v>211049.519</v>
      </c>
      <c r="BZ207" s="146">
        <v>212559.40900000001</v>
      </c>
    </row>
    <row r="208" spans="1:78" ht="11.65">
      <c r="A208" s="121">
        <v>191</v>
      </c>
      <c r="B208" s="122" t="s">
        <v>669</v>
      </c>
      <c r="C208" s="135" t="s">
        <v>380</v>
      </c>
      <c r="D208" s="141"/>
      <c r="E208" s="141">
        <v>152</v>
      </c>
      <c r="F208" s="122" t="s">
        <v>711</v>
      </c>
      <c r="G208" s="141">
        <v>931</v>
      </c>
      <c r="H208" s="146">
        <v>6598.518</v>
      </c>
      <c r="I208" s="146">
        <v>6729.58</v>
      </c>
      <c r="J208" s="146">
        <v>6869.7139999999999</v>
      </c>
      <c r="K208" s="146">
        <v>7016.4650000000001</v>
      </c>
      <c r="L208" s="146">
        <v>7167.9089999999997</v>
      </c>
      <c r="M208" s="146">
        <v>7322.6549999999997</v>
      </c>
      <c r="N208" s="146">
        <v>7479.848</v>
      </c>
      <c r="O208" s="146">
        <v>7639.2070000000003</v>
      </c>
      <c r="P208" s="146">
        <v>7800.8689999999997</v>
      </c>
      <c r="Q208" s="146">
        <v>7965.3239999999996</v>
      </c>
      <c r="R208" s="146">
        <v>8132.9880000000003</v>
      </c>
      <c r="S208" s="146">
        <v>8303.8040000000001</v>
      </c>
      <c r="T208" s="146">
        <v>8476.8950000000004</v>
      </c>
      <c r="U208" s="146">
        <v>8650.39</v>
      </c>
      <c r="V208" s="146">
        <v>8821.8549999999996</v>
      </c>
      <c r="W208" s="146">
        <v>8989.607</v>
      </c>
      <c r="X208" s="146">
        <v>9152.848</v>
      </c>
      <c r="Y208" s="146">
        <v>9312.0910000000003</v>
      </c>
      <c r="Z208" s="146">
        <v>9468.8510000000006</v>
      </c>
      <c r="AA208" s="146">
        <v>9625.3040000000001</v>
      </c>
      <c r="AB208" s="146">
        <v>9783.134</v>
      </c>
      <c r="AC208" s="146">
        <v>9942.7160000000003</v>
      </c>
      <c r="AD208" s="146">
        <v>10103.674999999999</v>
      </c>
      <c r="AE208" s="146">
        <v>10265.826999999999</v>
      </c>
      <c r="AF208" s="146">
        <v>10428.803</v>
      </c>
      <c r="AG208" s="146">
        <v>10592.31</v>
      </c>
      <c r="AH208" s="146">
        <v>10756.876</v>
      </c>
      <c r="AI208" s="146">
        <v>10922.777</v>
      </c>
      <c r="AJ208" s="146">
        <v>11089.165000000001</v>
      </c>
      <c r="AK208" s="146">
        <v>11254.877</v>
      </c>
      <c r="AL208" s="146">
        <v>11419.35</v>
      </c>
      <c r="AM208" s="146">
        <v>11582.02</v>
      </c>
      <c r="AN208" s="146">
        <v>11743.909</v>
      </c>
      <c r="AO208" s="146">
        <v>11907.955</v>
      </c>
      <c r="AP208" s="146">
        <v>12078.137000000001</v>
      </c>
      <c r="AQ208" s="146">
        <v>12257.237999999999</v>
      </c>
      <c r="AR208" s="146">
        <v>12445.833000000001</v>
      </c>
      <c r="AS208" s="146">
        <v>12642.916999999999</v>
      </c>
      <c r="AT208" s="146">
        <v>12847.712</v>
      </c>
      <c r="AU208" s="146">
        <v>13058.758</v>
      </c>
      <c r="AV208" s="146">
        <v>13274.617</v>
      </c>
      <c r="AW208" s="146">
        <v>13495.254999999999</v>
      </c>
      <c r="AX208" s="146">
        <v>13719.817999999999</v>
      </c>
      <c r="AY208" s="146">
        <v>13944.933999999999</v>
      </c>
      <c r="AZ208" s="146">
        <v>14166.346</v>
      </c>
      <c r="BA208" s="146">
        <v>14380.864</v>
      </c>
      <c r="BB208" s="146">
        <v>14587.367</v>
      </c>
      <c r="BC208" s="146">
        <v>14786.227000000001</v>
      </c>
      <c r="BD208" s="146">
        <v>14977.736000000001</v>
      </c>
      <c r="BE208" s="146">
        <v>15162.800999999999</v>
      </c>
      <c r="BF208" s="146">
        <v>15342.35</v>
      </c>
      <c r="BG208" s="146">
        <v>15516.111999999999</v>
      </c>
      <c r="BH208" s="146">
        <v>15684.413</v>
      </c>
      <c r="BI208" s="146">
        <v>15849.648999999999</v>
      </c>
      <c r="BJ208" s="146">
        <v>16014.972</v>
      </c>
      <c r="BK208" s="146">
        <v>16182.713</v>
      </c>
      <c r="BL208" s="146">
        <v>16354.507</v>
      </c>
      <c r="BM208" s="146">
        <v>16530.201000000001</v>
      </c>
      <c r="BN208" s="146">
        <v>16708.255000000001</v>
      </c>
      <c r="BO208" s="146">
        <v>16886.184000000001</v>
      </c>
      <c r="BP208" s="146">
        <v>17062.530999999999</v>
      </c>
      <c r="BQ208" s="146">
        <v>17233.583999999999</v>
      </c>
      <c r="BR208" s="146">
        <v>17400.359</v>
      </c>
      <c r="BS208" s="146">
        <v>17571.510999999999</v>
      </c>
      <c r="BT208" s="146">
        <v>17758.969000000001</v>
      </c>
      <c r="BU208" s="146">
        <v>17969.356</v>
      </c>
      <c r="BV208" s="146">
        <v>18209.072</v>
      </c>
      <c r="BW208" s="146">
        <v>18470.435000000001</v>
      </c>
      <c r="BX208" s="146">
        <v>18729.166000000001</v>
      </c>
      <c r="BY208" s="146">
        <v>18952.035</v>
      </c>
      <c r="BZ208" s="146">
        <v>19116.208999999999</v>
      </c>
    </row>
    <row r="209" spans="1:78" ht="11.65">
      <c r="A209" s="121">
        <v>192</v>
      </c>
      <c r="B209" s="122" t="s">
        <v>669</v>
      </c>
      <c r="C209" s="135" t="s">
        <v>385</v>
      </c>
      <c r="D209" s="141"/>
      <c r="E209" s="141">
        <v>170</v>
      </c>
      <c r="F209" s="122" t="s">
        <v>711</v>
      </c>
      <c r="G209" s="141">
        <v>931</v>
      </c>
      <c r="H209" s="146">
        <v>11981.575999999999</v>
      </c>
      <c r="I209" s="146">
        <v>12295.965</v>
      </c>
      <c r="J209" s="146">
        <v>12633.898999999999</v>
      </c>
      <c r="K209" s="146">
        <v>12993.849</v>
      </c>
      <c r="L209" s="146">
        <v>13374.543</v>
      </c>
      <c r="M209" s="146">
        <v>13774.999</v>
      </c>
      <c r="N209" s="146">
        <v>14194.561</v>
      </c>
      <c r="O209" s="146">
        <v>14632.794</v>
      </c>
      <c r="P209" s="146">
        <v>15089.522000000001</v>
      </c>
      <c r="Q209" s="146">
        <v>15564.624</v>
      </c>
      <c r="R209" s="146">
        <v>16057.714</v>
      </c>
      <c r="S209" s="146">
        <v>16567.816999999999</v>
      </c>
      <c r="T209" s="146">
        <v>17092.919000000002</v>
      </c>
      <c r="U209" s="146">
        <v>17629.977999999999</v>
      </c>
      <c r="V209" s="146">
        <v>18175.187000000002</v>
      </c>
      <c r="W209" s="146">
        <v>18725.241999999998</v>
      </c>
      <c r="X209" s="146">
        <v>19279.734</v>
      </c>
      <c r="Y209" s="146">
        <v>19837.508000000002</v>
      </c>
      <c r="Z209" s="146">
        <v>20393.704000000002</v>
      </c>
      <c r="AA209" s="146">
        <v>20942.453000000001</v>
      </c>
      <c r="AB209" s="146">
        <v>21480.063999999998</v>
      </c>
      <c r="AC209" s="146">
        <v>22003.983</v>
      </c>
      <c r="AD209" s="146">
        <v>22516.429</v>
      </c>
      <c r="AE209" s="146">
        <v>23024.511999999999</v>
      </c>
      <c r="AF209" s="146">
        <v>23538.39</v>
      </c>
      <c r="AG209" s="146">
        <v>24065.502</v>
      </c>
      <c r="AH209" s="146">
        <v>24608.101999999999</v>
      </c>
      <c r="AI209" s="146">
        <v>25164.544000000002</v>
      </c>
      <c r="AJ209" s="146">
        <v>25733.669000000002</v>
      </c>
      <c r="AK209" s="146">
        <v>26312.995999999999</v>
      </c>
      <c r="AL209" s="146">
        <v>26900.508000000002</v>
      </c>
      <c r="AM209" s="146">
        <v>27496.608</v>
      </c>
      <c r="AN209" s="146">
        <v>28101.824000000001</v>
      </c>
      <c r="AO209" s="146">
        <v>28714.183000000001</v>
      </c>
      <c r="AP209" s="146">
        <v>29331.23</v>
      </c>
      <c r="AQ209" s="146">
        <v>29951.194</v>
      </c>
      <c r="AR209" s="146">
        <v>30572.478999999999</v>
      </c>
      <c r="AS209" s="146">
        <v>31195.417000000001</v>
      </c>
      <c r="AT209" s="146">
        <v>31822.526999999998</v>
      </c>
      <c r="AU209" s="146">
        <v>32457.496999999999</v>
      </c>
      <c r="AV209" s="146">
        <v>33102.569000000003</v>
      </c>
      <c r="AW209" s="146">
        <v>33758.328000000001</v>
      </c>
      <c r="AX209" s="146">
        <v>34422.567999999999</v>
      </c>
      <c r="AY209" s="146">
        <v>35091.271999999997</v>
      </c>
      <c r="AZ209" s="146">
        <v>35758.978000000003</v>
      </c>
      <c r="BA209" s="146">
        <v>36421.438000000002</v>
      </c>
      <c r="BB209" s="146">
        <v>37076.387000000002</v>
      </c>
      <c r="BC209" s="146">
        <v>37723.803</v>
      </c>
      <c r="BD209" s="146">
        <v>38364.307000000001</v>
      </c>
      <c r="BE209" s="146">
        <v>38999.468000000001</v>
      </c>
      <c r="BF209" s="146">
        <v>39629.964999999997</v>
      </c>
      <c r="BG209" s="146">
        <v>40255.955999999998</v>
      </c>
      <c r="BH209" s="146">
        <v>40875.362999999998</v>
      </c>
      <c r="BI209" s="146">
        <v>41483.872000000003</v>
      </c>
      <c r="BJ209" s="146">
        <v>42075.953000000001</v>
      </c>
      <c r="BK209" s="146">
        <v>42647.731</v>
      </c>
      <c r="BL209" s="146">
        <v>43200.900999999998</v>
      </c>
      <c r="BM209" s="146">
        <v>43737.512000000002</v>
      </c>
      <c r="BN209" s="146">
        <v>44254.972000000002</v>
      </c>
      <c r="BO209" s="146">
        <v>44750.053999999996</v>
      </c>
      <c r="BP209" s="146">
        <v>45222.699000000001</v>
      </c>
      <c r="BQ209" s="146">
        <v>45662.747000000003</v>
      </c>
      <c r="BR209" s="146">
        <v>46075.720999999998</v>
      </c>
      <c r="BS209" s="146">
        <v>46495.491999999998</v>
      </c>
      <c r="BT209" s="146">
        <v>46967.705999999998</v>
      </c>
      <c r="BU209" s="146">
        <v>47520.667000000001</v>
      </c>
      <c r="BV209" s="146">
        <v>48175.048000000003</v>
      </c>
      <c r="BW209" s="146">
        <v>48909.843999999997</v>
      </c>
      <c r="BX209" s="146">
        <v>49661.055999999997</v>
      </c>
      <c r="BY209" s="146">
        <v>50339.442999999999</v>
      </c>
      <c r="BZ209" s="146">
        <v>50882.883999999998</v>
      </c>
    </row>
    <row r="210" spans="1:78" ht="11.65">
      <c r="A210" s="121">
        <v>193</v>
      </c>
      <c r="B210" s="122" t="s">
        <v>669</v>
      </c>
      <c r="C210" s="135" t="s">
        <v>396</v>
      </c>
      <c r="D210" s="141"/>
      <c r="E210" s="141">
        <v>218</v>
      </c>
      <c r="F210" s="122" t="s">
        <v>711</v>
      </c>
      <c r="G210" s="141">
        <v>931</v>
      </c>
      <c r="H210" s="146">
        <v>3470.16</v>
      </c>
      <c r="I210" s="146">
        <v>3561.078</v>
      </c>
      <c r="J210" s="146">
        <v>3654.72</v>
      </c>
      <c r="K210" s="146">
        <v>3751.5990000000002</v>
      </c>
      <c r="L210" s="146">
        <v>3852.1280000000002</v>
      </c>
      <c r="M210" s="146">
        <v>3956.625</v>
      </c>
      <c r="N210" s="146">
        <v>4065.328</v>
      </c>
      <c r="O210" s="146">
        <v>4178.3440000000001</v>
      </c>
      <c r="P210" s="146">
        <v>4295.7539999999999</v>
      </c>
      <c r="Q210" s="146">
        <v>4417.5389999999998</v>
      </c>
      <c r="R210" s="146">
        <v>4543.6580000000004</v>
      </c>
      <c r="S210" s="146">
        <v>4674.1760000000004</v>
      </c>
      <c r="T210" s="146">
        <v>4809.1940000000004</v>
      </c>
      <c r="U210" s="146">
        <v>4948.991</v>
      </c>
      <c r="V210" s="146">
        <v>5093.848</v>
      </c>
      <c r="W210" s="146">
        <v>5243.98</v>
      </c>
      <c r="X210" s="146">
        <v>5399.4229999999998</v>
      </c>
      <c r="Y210" s="146">
        <v>5560.0129999999999</v>
      </c>
      <c r="Z210" s="146">
        <v>5725.4620000000004</v>
      </c>
      <c r="AA210" s="146">
        <v>5895.3680000000004</v>
      </c>
      <c r="AB210" s="146">
        <v>6069.375</v>
      </c>
      <c r="AC210" s="146">
        <v>6247.4210000000003</v>
      </c>
      <c r="AD210" s="146">
        <v>6429.3770000000004</v>
      </c>
      <c r="AE210" s="146">
        <v>6614.84</v>
      </c>
      <c r="AF210" s="146">
        <v>6803.2709999999997</v>
      </c>
      <c r="AG210" s="146">
        <v>6994.3310000000001</v>
      </c>
      <c r="AH210" s="146">
        <v>7187.7939999999999</v>
      </c>
      <c r="AI210" s="146">
        <v>7383.7129999999997</v>
      </c>
      <c r="AJ210" s="146">
        <v>7582.357</v>
      </c>
      <c r="AK210" s="146">
        <v>7784.0739999999996</v>
      </c>
      <c r="AL210" s="146">
        <v>7989.1779999999999</v>
      </c>
      <c r="AM210" s="146">
        <v>8197.6479999999992</v>
      </c>
      <c r="AN210" s="146">
        <v>8409.3960000000006</v>
      </c>
      <c r="AO210" s="146">
        <v>8624.5939999999991</v>
      </c>
      <c r="AP210" s="146">
        <v>8843.4629999999997</v>
      </c>
      <c r="AQ210" s="146">
        <v>9066.1</v>
      </c>
      <c r="AR210" s="146">
        <v>9292.4809999999998</v>
      </c>
      <c r="AS210" s="146">
        <v>9522.3619999999992</v>
      </c>
      <c r="AT210" s="146">
        <v>9755.5759999999991</v>
      </c>
      <c r="AU210" s="146">
        <v>9991.8700000000008</v>
      </c>
      <c r="AV210" s="146">
        <v>10230.931</v>
      </c>
      <c r="AW210" s="146">
        <v>10472.476000000001</v>
      </c>
      <c r="AX210" s="146">
        <v>10716.130999999999</v>
      </c>
      <c r="AY210" s="146">
        <v>10961.46</v>
      </c>
      <c r="AZ210" s="146">
        <v>11207.999</v>
      </c>
      <c r="BA210" s="146">
        <v>11455.205</v>
      </c>
      <c r="BB210" s="146">
        <v>11703.169</v>
      </c>
      <c r="BC210" s="146">
        <v>11951.457</v>
      </c>
      <c r="BD210" s="146">
        <v>12198.449000000001</v>
      </c>
      <c r="BE210" s="146">
        <v>12442.109</v>
      </c>
      <c r="BF210" s="146">
        <v>12681.123</v>
      </c>
      <c r="BG210" s="146">
        <v>12914.66</v>
      </c>
      <c r="BH210" s="146">
        <v>13143.465</v>
      </c>
      <c r="BI210" s="146">
        <v>13369.678</v>
      </c>
      <c r="BJ210" s="146">
        <v>13596.39</v>
      </c>
      <c r="BK210" s="146">
        <v>13825.839</v>
      </c>
      <c r="BL210" s="146">
        <v>14059.379000000001</v>
      </c>
      <c r="BM210" s="146">
        <v>14296.554</v>
      </c>
      <c r="BN210" s="146">
        <v>14535.74</v>
      </c>
      <c r="BO210" s="146">
        <v>14774.412</v>
      </c>
      <c r="BP210" s="146">
        <v>15011.114</v>
      </c>
      <c r="BQ210" s="146">
        <v>15243.885</v>
      </c>
      <c r="BR210" s="146">
        <v>15474.099</v>
      </c>
      <c r="BS210" s="146">
        <v>15707.473</v>
      </c>
      <c r="BT210" s="146">
        <v>15951.832</v>
      </c>
      <c r="BU210" s="146">
        <v>16212.022000000001</v>
      </c>
      <c r="BV210" s="146">
        <v>16491.116000000002</v>
      </c>
      <c r="BW210" s="146">
        <v>16785.356</v>
      </c>
      <c r="BX210" s="146">
        <v>17084.359</v>
      </c>
      <c r="BY210" s="146">
        <v>17373.656999999999</v>
      </c>
      <c r="BZ210" s="146">
        <v>17643.060000000001</v>
      </c>
    </row>
    <row r="211" spans="1:78" ht="11.65">
      <c r="A211" s="121">
        <v>194</v>
      </c>
      <c r="B211" s="122" t="s">
        <v>669</v>
      </c>
      <c r="C211" s="135" t="s">
        <v>765</v>
      </c>
      <c r="D211" s="141">
        <v>17</v>
      </c>
      <c r="E211" s="141">
        <v>238</v>
      </c>
      <c r="F211" s="122" t="s">
        <v>711</v>
      </c>
      <c r="G211" s="141">
        <v>931</v>
      </c>
      <c r="H211" s="146">
        <v>2.254</v>
      </c>
      <c r="I211" s="146">
        <v>2.2450000000000001</v>
      </c>
      <c r="J211" s="146">
        <v>2.2309999999999999</v>
      </c>
      <c r="K211" s="146">
        <v>2.2170000000000001</v>
      </c>
      <c r="L211" s="146">
        <v>2.2120000000000002</v>
      </c>
      <c r="M211" s="146">
        <v>2.2029999999999998</v>
      </c>
      <c r="N211" s="146">
        <v>2.1890000000000001</v>
      </c>
      <c r="O211" s="146">
        <v>2.1749999999999998</v>
      </c>
      <c r="P211" s="146">
        <v>2.169</v>
      </c>
      <c r="Q211" s="146">
        <v>2.157</v>
      </c>
      <c r="R211" s="146">
        <v>2.1440000000000001</v>
      </c>
      <c r="S211" s="146">
        <v>2.1309999999999998</v>
      </c>
      <c r="T211" s="146">
        <v>2.1190000000000002</v>
      </c>
      <c r="U211" s="146">
        <v>2.1030000000000002</v>
      </c>
      <c r="V211" s="146">
        <v>2.0859999999999999</v>
      </c>
      <c r="W211" s="146">
        <v>2.0739999999999998</v>
      </c>
      <c r="X211" s="146">
        <v>2.0550000000000002</v>
      </c>
      <c r="Y211" s="146">
        <v>2.0350000000000001</v>
      </c>
      <c r="Z211" s="146">
        <v>2.0259999999999998</v>
      </c>
      <c r="AA211" s="146">
        <v>1.9970000000000001</v>
      </c>
      <c r="AB211" s="146">
        <v>1.9890000000000001</v>
      </c>
      <c r="AC211" s="146">
        <v>1.964</v>
      </c>
      <c r="AD211" s="146">
        <v>1.9410000000000001</v>
      </c>
      <c r="AE211" s="146">
        <v>1.931</v>
      </c>
      <c r="AF211" s="146">
        <v>1.9119999999999999</v>
      </c>
      <c r="AG211" s="146">
        <v>1.909</v>
      </c>
      <c r="AH211" s="146">
        <v>1.8979999999999999</v>
      </c>
      <c r="AI211" s="146">
        <v>1.877</v>
      </c>
      <c r="AJ211" s="146">
        <v>1.865</v>
      </c>
      <c r="AK211" s="146">
        <v>1.861</v>
      </c>
      <c r="AL211" s="146">
        <v>1.853</v>
      </c>
      <c r="AM211" s="146">
        <v>1.85</v>
      </c>
      <c r="AN211" s="146">
        <v>1.845</v>
      </c>
      <c r="AO211" s="146">
        <v>1.8380000000000001</v>
      </c>
      <c r="AP211" s="146">
        <v>1.833</v>
      </c>
      <c r="AQ211" s="146">
        <v>1.841</v>
      </c>
      <c r="AR211" s="146">
        <v>1.853</v>
      </c>
      <c r="AS211" s="146">
        <v>1.8660000000000001</v>
      </c>
      <c r="AT211" s="146">
        <v>1.885</v>
      </c>
      <c r="AU211" s="146">
        <v>1.925</v>
      </c>
      <c r="AV211" s="146">
        <v>1.98</v>
      </c>
      <c r="AW211" s="146">
        <v>2.0609999999999999</v>
      </c>
      <c r="AX211" s="146">
        <v>2.169</v>
      </c>
      <c r="AY211" s="146">
        <v>2.2690000000000001</v>
      </c>
      <c r="AZ211" s="146">
        <v>2.3839999999999999</v>
      </c>
      <c r="BA211" s="146">
        <v>2.5009999999999999</v>
      </c>
      <c r="BB211" s="146">
        <v>2.593</v>
      </c>
      <c r="BC211" s="146">
        <v>2.6880000000000002</v>
      </c>
      <c r="BD211" s="146">
        <v>2.7690000000000001</v>
      </c>
      <c r="BE211" s="146">
        <v>2.831</v>
      </c>
      <c r="BF211" s="146">
        <v>2.8929999999999998</v>
      </c>
      <c r="BG211" s="146">
        <v>2.927</v>
      </c>
      <c r="BH211" s="146">
        <v>2.944</v>
      </c>
      <c r="BI211" s="146">
        <v>2.95</v>
      </c>
      <c r="BJ211" s="146">
        <v>2.95</v>
      </c>
      <c r="BK211" s="146">
        <v>2.95</v>
      </c>
      <c r="BL211" s="146">
        <v>2.94</v>
      </c>
      <c r="BM211" s="146">
        <v>2.9279999999999999</v>
      </c>
      <c r="BN211" s="146">
        <v>2.9319999999999999</v>
      </c>
      <c r="BO211" s="146">
        <v>2.9209999999999998</v>
      </c>
      <c r="BP211" s="146">
        <v>2.9020000000000001</v>
      </c>
      <c r="BQ211" s="146">
        <v>2.863</v>
      </c>
      <c r="BR211" s="146">
        <v>2.823</v>
      </c>
      <c r="BS211" s="146">
        <v>2.7930000000000001</v>
      </c>
      <c r="BT211" s="146">
        <v>2.7869999999999999</v>
      </c>
      <c r="BU211" s="146">
        <v>2.8359999999999999</v>
      </c>
      <c r="BV211" s="146">
        <v>2.9260000000000002</v>
      </c>
      <c r="BW211" s="146">
        <v>3.0739999999999998</v>
      </c>
      <c r="BX211" s="146">
        <v>3.2360000000000002</v>
      </c>
      <c r="BY211" s="146">
        <v>3.3719999999999999</v>
      </c>
      <c r="BZ211" s="146">
        <v>3.4830000000000001</v>
      </c>
    </row>
    <row r="212" spans="1:78" ht="11.65">
      <c r="A212" s="121">
        <v>195</v>
      </c>
      <c r="B212" s="122" t="s">
        <v>669</v>
      </c>
      <c r="C212" s="135" t="s">
        <v>766</v>
      </c>
      <c r="D212" s="141">
        <v>2</v>
      </c>
      <c r="E212" s="141">
        <v>254</v>
      </c>
      <c r="F212" s="122" t="s">
        <v>711</v>
      </c>
      <c r="G212" s="141">
        <v>931</v>
      </c>
      <c r="H212" s="146">
        <v>25.484000000000002</v>
      </c>
      <c r="I212" s="146">
        <v>26.241</v>
      </c>
      <c r="J212" s="146">
        <v>26.896999999999998</v>
      </c>
      <c r="K212" s="146">
        <v>27.465</v>
      </c>
      <c r="L212" s="146">
        <v>27.981000000000002</v>
      </c>
      <c r="M212" s="146">
        <v>28.492999999999999</v>
      </c>
      <c r="N212" s="146">
        <v>29.029</v>
      </c>
      <c r="O212" s="146">
        <v>29.62</v>
      </c>
      <c r="P212" s="146">
        <v>30.306000000000001</v>
      </c>
      <c r="Q212" s="146">
        <v>31.093</v>
      </c>
      <c r="R212" s="146">
        <v>32.031999999999996</v>
      </c>
      <c r="S212" s="146">
        <v>33.115000000000002</v>
      </c>
      <c r="T212" s="146">
        <v>34.378999999999998</v>
      </c>
      <c r="U212" s="146">
        <v>35.770000000000003</v>
      </c>
      <c r="V212" s="146">
        <v>37.283999999999999</v>
      </c>
      <c r="W212" s="146">
        <v>38.893000000000001</v>
      </c>
      <c r="X212" s="146">
        <v>40.624000000000002</v>
      </c>
      <c r="Y212" s="146">
        <v>42.43</v>
      </c>
      <c r="Z212" s="146">
        <v>44.308999999999997</v>
      </c>
      <c r="AA212" s="146">
        <v>46.15</v>
      </c>
      <c r="AB212" s="146">
        <v>47.932000000000002</v>
      </c>
      <c r="AC212" s="146">
        <v>49.619</v>
      </c>
      <c r="AD212" s="146">
        <v>51.271999999999998</v>
      </c>
      <c r="AE212" s="146">
        <v>52.881999999999998</v>
      </c>
      <c r="AF212" s="146">
        <v>54.521000000000001</v>
      </c>
      <c r="AG212" s="146">
        <v>56.223999999999997</v>
      </c>
      <c r="AH212" s="146">
        <v>58</v>
      </c>
      <c r="AI212" s="146">
        <v>59.868000000000002</v>
      </c>
      <c r="AJ212" s="146">
        <v>61.936</v>
      </c>
      <c r="AK212" s="146">
        <v>64.275000000000006</v>
      </c>
      <c r="AL212" s="146">
        <v>66.972999999999999</v>
      </c>
      <c r="AM212" s="146">
        <v>70.022000000000006</v>
      </c>
      <c r="AN212" s="146">
        <v>73.414000000000001</v>
      </c>
      <c r="AO212" s="146">
        <v>77.231999999999999</v>
      </c>
      <c r="AP212" s="146">
        <v>81.566000000000003</v>
      </c>
      <c r="AQ212" s="146">
        <v>86.435000000000002</v>
      </c>
      <c r="AR212" s="146">
        <v>91.95</v>
      </c>
      <c r="AS212" s="146">
        <v>97.971999999999994</v>
      </c>
      <c r="AT212" s="146">
        <v>104.22199999999999</v>
      </c>
      <c r="AU212" s="146">
        <v>110.261</v>
      </c>
      <c r="AV212" s="146">
        <v>115.78400000000001</v>
      </c>
      <c r="AW212" s="146">
        <v>120.68899999999999</v>
      </c>
      <c r="AX212" s="146">
        <v>125.075</v>
      </c>
      <c r="AY212" s="146">
        <v>129.14599999999999</v>
      </c>
      <c r="AZ212" s="146">
        <v>133.18600000000001</v>
      </c>
      <c r="BA212" s="146">
        <v>137.4</v>
      </c>
      <c r="BB212" s="146">
        <v>141.786</v>
      </c>
      <c r="BC212" s="146">
        <v>146.33099999999999</v>
      </c>
      <c r="BD212" s="146">
        <v>151.245</v>
      </c>
      <c r="BE212" s="146">
        <v>156.81100000000001</v>
      </c>
      <c r="BF212" s="146">
        <v>163.16300000000001</v>
      </c>
      <c r="BG212" s="146">
        <v>170.44300000000001</v>
      </c>
      <c r="BH212" s="146">
        <v>178.548</v>
      </c>
      <c r="BI212" s="146">
        <v>187.02600000000001</v>
      </c>
      <c r="BJ212" s="146">
        <v>195.30500000000001</v>
      </c>
      <c r="BK212" s="146">
        <v>202.97300000000001</v>
      </c>
      <c r="BL212" s="146">
        <v>209.89099999999999</v>
      </c>
      <c r="BM212" s="146">
        <v>216.18199999999999</v>
      </c>
      <c r="BN212" s="146">
        <v>221.99700000000001</v>
      </c>
      <c r="BO212" s="146">
        <v>227.542</v>
      </c>
      <c r="BP212" s="146">
        <v>232.99600000000001</v>
      </c>
      <c r="BQ212" s="146">
        <v>238.38300000000001</v>
      </c>
      <c r="BR212" s="146">
        <v>243.667</v>
      </c>
      <c r="BS212" s="146">
        <v>249.04900000000001</v>
      </c>
      <c r="BT212" s="146">
        <v>254.78</v>
      </c>
      <c r="BU212" s="146">
        <v>261.00799999999998</v>
      </c>
      <c r="BV212" s="146">
        <v>267.82400000000001</v>
      </c>
      <c r="BW212" s="146">
        <v>275.18900000000002</v>
      </c>
      <c r="BX212" s="146">
        <v>282.93599999999998</v>
      </c>
      <c r="BY212" s="146">
        <v>290.82299999999998</v>
      </c>
      <c r="BZ212" s="146">
        <v>298.68200000000002</v>
      </c>
    </row>
    <row r="213" spans="1:78" ht="11.65">
      <c r="A213" s="121">
        <v>196</v>
      </c>
      <c r="B213" s="122" t="s">
        <v>669</v>
      </c>
      <c r="C213" s="135" t="s">
        <v>767</v>
      </c>
      <c r="D213" s="141"/>
      <c r="E213" s="141">
        <v>328</v>
      </c>
      <c r="F213" s="122" t="s">
        <v>711</v>
      </c>
      <c r="G213" s="141">
        <v>931</v>
      </c>
      <c r="H213" s="146">
        <v>406.55900000000003</v>
      </c>
      <c r="I213" s="146">
        <v>418.68</v>
      </c>
      <c r="J213" s="146">
        <v>432.815</v>
      </c>
      <c r="K213" s="146">
        <v>448.46199999999999</v>
      </c>
      <c r="L213" s="146">
        <v>465.16500000000002</v>
      </c>
      <c r="M213" s="146">
        <v>482.56200000000001</v>
      </c>
      <c r="N213" s="146">
        <v>500.315</v>
      </c>
      <c r="O213" s="146">
        <v>518.25099999999998</v>
      </c>
      <c r="P213" s="146">
        <v>536.22</v>
      </c>
      <c r="Q213" s="146">
        <v>554.09400000000005</v>
      </c>
      <c r="R213" s="146">
        <v>571.81299999999999</v>
      </c>
      <c r="S213" s="146">
        <v>589.274</v>
      </c>
      <c r="T213" s="146">
        <v>606.28599999999994</v>
      </c>
      <c r="U213" s="146">
        <v>622.58000000000004</v>
      </c>
      <c r="V213" s="146">
        <v>637.83500000000004</v>
      </c>
      <c r="W213" s="146">
        <v>651.86500000000001</v>
      </c>
      <c r="X213" s="146">
        <v>664.51800000000003</v>
      </c>
      <c r="Y213" s="146">
        <v>675.86099999999999</v>
      </c>
      <c r="Z213" s="146">
        <v>686.14400000000001</v>
      </c>
      <c r="AA213" s="146">
        <v>695.74300000000005</v>
      </c>
      <c r="AB213" s="146">
        <v>704.93</v>
      </c>
      <c r="AC213" s="146">
        <v>713.68399999999997</v>
      </c>
      <c r="AD213" s="146">
        <v>721.94899999999996</v>
      </c>
      <c r="AE213" s="146">
        <v>729.90899999999999</v>
      </c>
      <c r="AF213" s="146">
        <v>737.846</v>
      </c>
      <c r="AG213" s="146">
        <v>745.84699999999998</v>
      </c>
      <c r="AH213" s="146">
        <v>754.101</v>
      </c>
      <c r="AI213" s="146">
        <v>762.42399999999998</v>
      </c>
      <c r="AJ213" s="146">
        <v>770.12800000000004</v>
      </c>
      <c r="AK213" s="146">
        <v>776.25699999999995</v>
      </c>
      <c r="AL213" s="146">
        <v>780.15300000000002</v>
      </c>
      <c r="AM213" s="146">
        <v>781.73400000000004</v>
      </c>
      <c r="AN213" s="146">
        <v>781.24900000000002</v>
      </c>
      <c r="AO213" s="146">
        <v>778.95299999999997</v>
      </c>
      <c r="AP213" s="146">
        <v>775.21699999999998</v>
      </c>
      <c r="AQ213" s="146">
        <v>770.43899999999996</v>
      </c>
      <c r="AR213" s="146">
        <v>764.447</v>
      </c>
      <c r="AS213" s="146">
        <v>757.45100000000002</v>
      </c>
      <c r="AT213" s="146">
        <v>750.64099999999996</v>
      </c>
      <c r="AU213" s="146">
        <v>745.58100000000002</v>
      </c>
      <c r="AV213" s="146">
        <v>743.30600000000004</v>
      </c>
      <c r="AW213" s="146">
        <v>744.47699999999998</v>
      </c>
      <c r="AX213" s="146">
        <v>748.596</v>
      </c>
      <c r="AY213" s="146">
        <v>754.14099999999996</v>
      </c>
      <c r="AZ213" s="146">
        <v>758.89599999999996</v>
      </c>
      <c r="BA213" s="146">
        <v>761.298</v>
      </c>
      <c r="BB213" s="146">
        <v>760.80100000000004</v>
      </c>
      <c r="BC213" s="146">
        <v>757.97500000000002</v>
      </c>
      <c r="BD213" s="146">
        <v>753.77800000000002</v>
      </c>
      <c r="BE213" s="146">
        <v>749.67600000000004</v>
      </c>
      <c r="BF213" s="146">
        <v>746.71799999999996</v>
      </c>
      <c r="BG213" s="146">
        <v>745.20600000000002</v>
      </c>
      <c r="BH213" s="146">
        <v>744.78899999999999</v>
      </c>
      <c r="BI213" s="146">
        <v>745.14200000000005</v>
      </c>
      <c r="BJ213" s="146">
        <v>745.73699999999997</v>
      </c>
      <c r="BK213" s="146">
        <v>746.15599999999995</v>
      </c>
      <c r="BL213" s="146">
        <v>746.33500000000004</v>
      </c>
      <c r="BM213" s="146">
        <v>746.47699999999998</v>
      </c>
      <c r="BN213" s="146">
        <v>746.81500000000005</v>
      </c>
      <c r="BO213" s="146">
        <v>747.71799999999996</v>
      </c>
      <c r="BP213" s="146">
        <v>749.43</v>
      </c>
      <c r="BQ213" s="146">
        <v>752.029</v>
      </c>
      <c r="BR213" s="146">
        <v>755.38800000000003</v>
      </c>
      <c r="BS213" s="146">
        <v>759.28099999999995</v>
      </c>
      <c r="BT213" s="146">
        <v>763.37099999999998</v>
      </c>
      <c r="BU213" s="146">
        <v>767.43299999999999</v>
      </c>
      <c r="BV213" s="146">
        <v>771.36300000000006</v>
      </c>
      <c r="BW213" s="146">
        <v>775.21799999999996</v>
      </c>
      <c r="BX213" s="146">
        <v>779.00699999999995</v>
      </c>
      <c r="BY213" s="146">
        <v>782.77499999999998</v>
      </c>
      <c r="BZ213" s="146">
        <v>786.55899999999997</v>
      </c>
    </row>
    <row r="214" spans="1:78" ht="11.65">
      <c r="A214" s="121">
        <v>197</v>
      </c>
      <c r="B214" s="122" t="s">
        <v>669</v>
      </c>
      <c r="C214" s="135" t="s">
        <v>240</v>
      </c>
      <c r="D214" s="141"/>
      <c r="E214" s="141">
        <v>600</v>
      </c>
      <c r="F214" s="122" t="s">
        <v>711</v>
      </c>
      <c r="G214" s="141">
        <v>931</v>
      </c>
      <c r="H214" s="146">
        <v>1473.241</v>
      </c>
      <c r="I214" s="146">
        <v>1511.85</v>
      </c>
      <c r="J214" s="146">
        <v>1550.9829999999999</v>
      </c>
      <c r="K214" s="146">
        <v>1590.8679999999999</v>
      </c>
      <c r="L214" s="146">
        <v>1631.711</v>
      </c>
      <c r="M214" s="146">
        <v>1673.6669999999999</v>
      </c>
      <c r="N214" s="146">
        <v>1716.8779999999999</v>
      </c>
      <c r="O214" s="146">
        <v>1761.454</v>
      </c>
      <c r="P214" s="146">
        <v>1807.4580000000001</v>
      </c>
      <c r="Q214" s="146">
        <v>1854.9659999999999</v>
      </c>
      <c r="R214" s="146">
        <v>1903.99</v>
      </c>
      <c r="S214" s="146">
        <v>1954.5519999999999</v>
      </c>
      <c r="T214" s="146">
        <v>2006.675</v>
      </c>
      <c r="U214" s="146">
        <v>2060.34</v>
      </c>
      <c r="V214" s="146">
        <v>2115.5729999999999</v>
      </c>
      <c r="W214" s="146">
        <v>2172.3090000000002</v>
      </c>
      <c r="X214" s="146">
        <v>2230.7330000000002</v>
      </c>
      <c r="Y214" s="146">
        <v>2290.797</v>
      </c>
      <c r="Z214" s="146">
        <v>2351.9259999999999</v>
      </c>
      <c r="AA214" s="146">
        <v>2413.3960000000002</v>
      </c>
      <c r="AB214" s="146">
        <v>2474.7570000000001</v>
      </c>
      <c r="AC214" s="146">
        <v>2535.877</v>
      </c>
      <c r="AD214" s="146">
        <v>2597.1489999999999</v>
      </c>
      <c r="AE214" s="146">
        <v>2659.4180000000001</v>
      </c>
      <c r="AF214" s="146">
        <v>2723.8159999999998</v>
      </c>
      <c r="AG214" s="146">
        <v>2791.2359999999999</v>
      </c>
      <c r="AH214" s="146">
        <v>2861.8679999999999</v>
      </c>
      <c r="AI214" s="146">
        <v>2935.71</v>
      </c>
      <c r="AJ214" s="146">
        <v>3013.2809999999999</v>
      </c>
      <c r="AK214" s="146">
        <v>3095.1509999999998</v>
      </c>
      <c r="AL214" s="146">
        <v>3181.627</v>
      </c>
      <c r="AM214" s="146">
        <v>3272.922</v>
      </c>
      <c r="AN214" s="146">
        <v>3368.7629999999999</v>
      </c>
      <c r="AO214" s="146">
        <v>3468.5329999999999</v>
      </c>
      <c r="AP214" s="146">
        <v>3571.2750000000001</v>
      </c>
      <c r="AQ214" s="146">
        <v>3676.2060000000001</v>
      </c>
      <c r="AR214" s="146">
        <v>3783.0740000000001</v>
      </c>
      <c r="AS214" s="146">
        <v>3891.7249999999999</v>
      </c>
      <c r="AT214" s="146">
        <v>4001.6779999999999</v>
      </c>
      <c r="AU214" s="146">
        <v>4112.3959999999997</v>
      </c>
      <c r="AV214" s="146">
        <v>4223.4129999999996</v>
      </c>
      <c r="AW214" s="146">
        <v>4334.348</v>
      </c>
      <c r="AX214" s="146">
        <v>4445.0190000000002</v>
      </c>
      <c r="AY214" s="146">
        <v>4555.518</v>
      </c>
      <c r="AZ214" s="146">
        <v>4666.0959999999995</v>
      </c>
      <c r="BA214" s="146">
        <v>4776.8379999999997</v>
      </c>
      <c r="BB214" s="146">
        <v>4887.6379999999999</v>
      </c>
      <c r="BC214" s="146">
        <v>4998.0959999999995</v>
      </c>
      <c r="BD214" s="146">
        <v>5107.84</v>
      </c>
      <c r="BE214" s="146">
        <v>5216.3459999999995</v>
      </c>
      <c r="BF214" s="146">
        <v>5323.2020000000002</v>
      </c>
      <c r="BG214" s="146">
        <v>5428.442</v>
      </c>
      <c r="BH214" s="146">
        <v>5531.9579999999996</v>
      </c>
      <c r="BI214" s="146">
        <v>5632.9830000000002</v>
      </c>
      <c r="BJ214" s="146">
        <v>5730.5559999999996</v>
      </c>
      <c r="BK214" s="146">
        <v>5824.0950000000003</v>
      </c>
      <c r="BL214" s="146">
        <v>5913.2120000000004</v>
      </c>
      <c r="BM214" s="146">
        <v>5998.43</v>
      </c>
      <c r="BN214" s="146">
        <v>6081.2960000000003</v>
      </c>
      <c r="BO214" s="146">
        <v>6163.97</v>
      </c>
      <c r="BP214" s="146">
        <v>6248.0169999999998</v>
      </c>
      <c r="BQ214" s="146">
        <v>6333.9809999999998</v>
      </c>
      <c r="BR214" s="146">
        <v>6421.51</v>
      </c>
      <c r="BS214" s="146">
        <v>6510.2730000000001</v>
      </c>
      <c r="BT214" s="146">
        <v>6599.5240000000003</v>
      </c>
      <c r="BU214" s="146">
        <v>6688.7460000000001</v>
      </c>
      <c r="BV214" s="146">
        <v>6777.8779999999997</v>
      </c>
      <c r="BW214" s="146">
        <v>6867.058</v>
      </c>
      <c r="BX214" s="146">
        <v>6956.0690000000004</v>
      </c>
      <c r="BY214" s="146">
        <v>7044.6390000000001</v>
      </c>
      <c r="BZ214" s="146">
        <v>7132.53</v>
      </c>
    </row>
    <row r="215" spans="1:78" ht="11.65">
      <c r="A215" s="121">
        <v>198</v>
      </c>
      <c r="B215" s="122" t="s">
        <v>669</v>
      </c>
      <c r="C215" s="135" t="s">
        <v>447</v>
      </c>
      <c r="D215" s="141"/>
      <c r="E215" s="141">
        <v>604</v>
      </c>
      <c r="F215" s="122" t="s">
        <v>711</v>
      </c>
      <c r="G215" s="141">
        <v>931</v>
      </c>
      <c r="H215" s="146">
        <v>7777.4520000000002</v>
      </c>
      <c r="I215" s="146">
        <v>7976.4780000000001</v>
      </c>
      <c r="J215" s="146">
        <v>8184.7250000000004</v>
      </c>
      <c r="K215" s="146">
        <v>8401.3729999999996</v>
      </c>
      <c r="L215" s="146">
        <v>8625.982</v>
      </c>
      <c r="M215" s="146">
        <v>8858.3919999999998</v>
      </c>
      <c r="N215" s="146">
        <v>9098.83</v>
      </c>
      <c r="O215" s="146">
        <v>9347.8330000000005</v>
      </c>
      <c r="P215" s="146">
        <v>9606.241</v>
      </c>
      <c r="Q215" s="146">
        <v>9875.0159999999996</v>
      </c>
      <c r="R215" s="146">
        <v>10155.011</v>
      </c>
      <c r="S215" s="146">
        <v>10446.618</v>
      </c>
      <c r="T215" s="146">
        <v>10749.463</v>
      </c>
      <c r="U215" s="146">
        <v>11062.295</v>
      </c>
      <c r="V215" s="146">
        <v>11383.364</v>
      </c>
      <c r="W215" s="146">
        <v>11711.402</v>
      </c>
      <c r="X215" s="146">
        <v>12045.782999999999</v>
      </c>
      <c r="Y215" s="146">
        <v>12386.868</v>
      </c>
      <c r="Z215" s="146">
        <v>12735.491</v>
      </c>
      <c r="AA215" s="146">
        <v>13092.846</v>
      </c>
      <c r="AB215" s="146">
        <v>13459.789000000001</v>
      </c>
      <c r="AC215" s="146">
        <v>13836.365</v>
      </c>
      <c r="AD215" s="146">
        <v>14221.954</v>
      </c>
      <c r="AE215" s="146">
        <v>14615.847</v>
      </c>
      <c r="AF215" s="146">
        <v>15017.06</v>
      </c>
      <c r="AG215" s="146">
        <v>15424.745000000001</v>
      </c>
      <c r="AH215" s="146">
        <v>15838.567999999999</v>
      </c>
      <c r="AI215" s="146">
        <v>16258.323</v>
      </c>
      <c r="AJ215" s="146">
        <v>16683.451000000001</v>
      </c>
      <c r="AK215" s="146">
        <v>17113.393</v>
      </c>
      <c r="AL215" s="146">
        <v>17547.612000000001</v>
      </c>
      <c r="AM215" s="146">
        <v>17985.398000000001</v>
      </c>
      <c r="AN215" s="146">
        <v>18426.419999999998</v>
      </c>
      <c r="AO215" s="146">
        <v>18870.988000000001</v>
      </c>
      <c r="AP215" s="146">
        <v>19319.745999999999</v>
      </c>
      <c r="AQ215" s="146">
        <v>19772.870999999999</v>
      </c>
      <c r="AR215" s="146">
        <v>20230.384999999998</v>
      </c>
      <c r="AS215" s="146">
        <v>20691.285</v>
      </c>
      <c r="AT215" s="146">
        <v>21153.462</v>
      </c>
      <c r="AU215" s="146">
        <v>21614.192999999999</v>
      </c>
      <c r="AV215" s="146">
        <v>22071.433000000001</v>
      </c>
      <c r="AW215" s="146">
        <v>22522.383000000002</v>
      </c>
      <c r="AX215" s="146">
        <v>22966.822</v>
      </c>
      <c r="AY215" s="146">
        <v>23408.134999999998</v>
      </c>
      <c r="AZ215" s="146">
        <v>23851.404999999999</v>
      </c>
      <c r="BA215" s="146">
        <v>24299.168000000001</v>
      </c>
      <c r="BB215" s="146">
        <v>24753.825000000001</v>
      </c>
      <c r="BC215" s="146">
        <v>25210.956999999999</v>
      </c>
      <c r="BD215" s="146">
        <v>25658.07</v>
      </c>
      <c r="BE215" s="146">
        <v>26078.294999999998</v>
      </c>
      <c r="BF215" s="146">
        <v>26459.944</v>
      </c>
      <c r="BG215" s="146">
        <v>26799.289000000001</v>
      </c>
      <c r="BH215" s="146">
        <v>27100.964</v>
      </c>
      <c r="BI215" s="146">
        <v>27372.217000000001</v>
      </c>
      <c r="BJ215" s="146">
        <v>27624.225999999999</v>
      </c>
      <c r="BK215" s="146">
        <v>27866.14</v>
      </c>
      <c r="BL215" s="146">
        <v>28102.055</v>
      </c>
      <c r="BM215" s="146">
        <v>28333.05</v>
      </c>
      <c r="BN215" s="146">
        <v>28562.321</v>
      </c>
      <c r="BO215" s="146">
        <v>28792.663</v>
      </c>
      <c r="BP215" s="146">
        <v>29027.68</v>
      </c>
      <c r="BQ215" s="146">
        <v>29264.313999999998</v>
      </c>
      <c r="BR215" s="146">
        <v>29506.79</v>
      </c>
      <c r="BS215" s="146">
        <v>29773.986000000001</v>
      </c>
      <c r="BT215" s="146">
        <v>30090.371999999999</v>
      </c>
      <c r="BU215" s="146">
        <v>30470.739000000001</v>
      </c>
      <c r="BV215" s="146">
        <v>30926.036</v>
      </c>
      <c r="BW215" s="146">
        <v>31444.298999999999</v>
      </c>
      <c r="BX215" s="146">
        <v>31989.264999999999</v>
      </c>
      <c r="BY215" s="146">
        <v>32510.462</v>
      </c>
      <c r="BZ215" s="146">
        <v>32971.845999999998</v>
      </c>
    </row>
    <row r="216" spans="1:78" ht="11.65">
      <c r="A216" s="121">
        <v>199</v>
      </c>
      <c r="B216" s="122" t="s">
        <v>669</v>
      </c>
      <c r="C216" s="135" t="s">
        <v>768</v>
      </c>
      <c r="D216" s="141"/>
      <c r="E216" s="141">
        <v>740</v>
      </c>
      <c r="F216" s="122" t="s">
        <v>711</v>
      </c>
      <c r="G216" s="141">
        <v>931</v>
      </c>
      <c r="H216" s="146">
        <v>214.99600000000001</v>
      </c>
      <c r="I216" s="146">
        <v>222.45099999999999</v>
      </c>
      <c r="J216" s="146">
        <v>229.21100000000001</v>
      </c>
      <c r="K216" s="146">
        <v>235.69300000000001</v>
      </c>
      <c r="L216" s="146">
        <v>242.21100000000001</v>
      </c>
      <c r="M216" s="146">
        <v>249.00200000000001</v>
      </c>
      <c r="N216" s="146">
        <v>256.18</v>
      </c>
      <c r="O216" s="146">
        <v>263.75599999999997</v>
      </c>
      <c r="P216" s="146">
        <v>271.673</v>
      </c>
      <c r="Q216" s="146">
        <v>279.76100000000002</v>
      </c>
      <c r="R216" s="146">
        <v>287.87</v>
      </c>
      <c r="S216" s="146">
        <v>295.91300000000001</v>
      </c>
      <c r="T216" s="146">
        <v>303.89400000000001</v>
      </c>
      <c r="U216" s="146">
        <v>311.94499999999999</v>
      </c>
      <c r="V216" s="146">
        <v>320.267</v>
      </c>
      <c r="W216" s="146">
        <v>328.93900000000002</v>
      </c>
      <c r="X216" s="146">
        <v>338.15499999999997</v>
      </c>
      <c r="Y216" s="146">
        <v>347.673</v>
      </c>
      <c r="Z216" s="146">
        <v>356.55099999999999</v>
      </c>
      <c r="AA216" s="146">
        <v>363.57400000000001</v>
      </c>
      <c r="AB216" s="146">
        <v>367.92599999999999</v>
      </c>
      <c r="AC216" s="146">
        <v>369.23</v>
      </c>
      <c r="AD216" s="146">
        <v>367.90699999999998</v>
      </c>
      <c r="AE216" s="146">
        <v>364.90699999999998</v>
      </c>
      <c r="AF216" s="146">
        <v>361.66500000000002</v>
      </c>
      <c r="AG216" s="146">
        <v>359.23399999999998</v>
      </c>
      <c r="AH216" s="146">
        <v>357.94900000000001</v>
      </c>
      <c r="AI216" s="146">
        <v>357.649</v>
      </c>
      <c r="AJ216" s="146">
        <v>358.10300000000001</v>
      </c>
      <c r="AK216" s="146">
        <v>358.82600000000002</v>
      </c>
      <c r="AL216" s="146">
        <v>359.53100000000001</v>
      </c>
      <c r="AM216" s="146">
        <v>360.14400000000001</v>
      </c>
      <c r="AN216" s="146">
        <v>360.92700000000002</v>
      </c>
      <c r="AO216" s="146">
        <v>362.28199999999998</v>
      </c>
      <c r="AP216" s="146">
        <v>364.72199999999998</v>
      </c>
      <c r="AQ216" s="146">
        <v>368.63600000000002</v>
      </c>
      <c r="AR216" s="146">
        <v>374.13299999999998</v>
      </c>
      <c r="AS216" s="146">
        <v>381.03300000000002</v>
      </c>
      <c r="AT216" s="146">
        <v>388.87700000000001</v>
      </c>
      <c r="AU216" s="146">
        <v>397.08199999999999</v>
      </c>
      <c r="AV216" s="146">
        <v>405.16899999999998</v>
      </c>
      <c r="AW216" s="146">
        <v>413.00900000000001</v>
      </c>
      <c r="AX216" s="146">
        <v>420.65800000000002</v>
      </c>
      <c r="AY216" s="146">
        <v>428.02800000000002</v>
      </c>
      <c r="AZ216" s="146">
        <v>435.09899999999999</v>
      </c>
      <c r="BA216" s="146">
        <v>441.851</v>
      </c>
      <c r="BB216" s="146">
        <v>448.20699999999999</v>
      </c>
      <c r="BC216" s="146">
        <v>454.16500000000002</v>
      </c>
      <c r="BD216" s="146">
        <v>459.83800000000002</v>
      </c>
      <c r="BE216" s="146">
        <v>465.38</v>
      </c>
      <c r="BF216" s="146">
        <v>470.94400000000002</v>
      </c>
      <c r="BG216" s="146">
        <v>476.57400000000001</v>
      </c>
      <c r="BH216" s="146">
        <v>482.22800000000001</v>
      </c>
      <c r="BI216" s="146">
        <v>487.93799999999999</v>
      </c>
      <c r="BJ216" s="146">
        <v>493.68</v>
      </c>
      <c r="BK216" s="146">
        <v>499.46100000000001</v>
      </c>
      <c r="BL216" s="146">
        <v>505.29199999999997</v>
      </c>
      <c r="BM216" s="146">
        <v>511.18099999999998</v>
      </c>
      <c r="BN216" s="146">
        <v>517.12199999999996</v>
      </c>
      <c r="BO216" s="146">
        <v>523.11300000000006</v>
      </c>
      <c r="BP216" s="146">
        <v>529.12599999999998</v>
      </c>
      <c r="BQ216" s="146">
        <v>535.17700000000002</v>
      </c>
      <c r="BR216" s="146">
        <v>541.24699999999996</v>
      </c>
      <c r="BS216" s="146">
        <v>547.29499999999996</v>
      </c>
      <c r="BT216" s="146">
        <v>553.27800000000002</v>
      </c>
      <c r="BU216" s="146">
        <v>559.13599999999997</v>
      </c>
      <c r="BV216" s="146">
        <v>564.88300000000004</v>
      </c>
      <c r="BW216" s="146">
        <v>570.50099999999998</v>
      </c>
      <c r="BX216" s="146">
        <v>575.98699999999997</v>
      </c>
      <c r="BY216" s="146">
        <v>581.36300000000006</v>
      </c>
      <c r="BZ216" s="146">
        <v>586.63400000000001</v>
      </c>
    </row>
    <row r="217" spans="1:78" ht="11.65">
      <c r="A217" s="121">
        <v>200</v>
      </c>
      <c r="B217" s="122" t="s">
        <v>669</v>
      </c>
      <c r="C217" s="135" t="s">
        <v>225</v>
      </c>
      <c r="D217" s="141"/>
      <c r="E217" s="141">
        <v>858</v>
      </c>
      <c r="F217" s="122" t="s">
        <v>711</v>
      </c>
      <c r="G217" s="141">
        <v>931</v>
      </c>
      <c r="H217" s="146">
        <v>2238.5010000000002</v>
      </c>
      <c r="I217" s="146">
        <v>2261.34</v>
      </c>
      <c r="J217" s="146">
        <v>2286.261</v>
      </c>
      <c r="K217" s="146">
        <v>2313.2109999999998</v>
      </c>
      <c r="L217" s="146">
        <v>2342.0410000000002</v>
      </c>
      <c r="M217" s="146">
        <v>2372.5639999999999</v>
      </c>
      <c r="N217" s="146">
        <v>2404.491</v>
      </c>
      <c r="O217" s="146">
        <v>2437.4960000000001</v>
      </c>
      <c r="P217" s="146">
        <v>2471.1439999999998</v>
      </c>
      <c r="Q217" s="146">
        <v>2505.0070000000001</v>
      </c>
      <c r="R217" s="146">
        <v>2538.6480000000001</v>
      </c>
      <c r="S217" s="146">
        <v>2571.6819999999998</v>
      </c>
      <c r="T217" s="146">
        <v>2603.8829999999998</v>
      </c>
      <c r="U217" s="146">
        <v>2635.125</v>
      </c>
      <c r="V217" s="146">
        <v>2665.3829999999998</v>
      </c>
      <c r="W217" s="146">
        <v>2694.5369999999998</v>
      </c>
      <c r="X217" s="146">
        <v>2722.8710000000001</v>
      </c>
      <c r="Y217" s="146">
        <v>2750.0909999999999</v>
      </c>
      <c r="Z217" s="146">
        <v>2774.761</v>
      </c>
      <c r="AA217" s="146">
        <v>2795.0369999999998</v>
      </c>
      <c r="AB217" s="146">
        <v>2809.799</v>
      </c>
      <c r="AC217" s="146">
        <v>2818.2829999999999</v>
      </c>
      <c r="AD217" s="146">
        <v>2821.4580000000001</v>
      </c>
      <c r="AE217" s="146">
        <v>2822.1120000000001</v>
      </c>
      <c r="AF217" s="146">
        <v>2824.0949999999998</v>
      </c>
      <c r="AG217" s="146">
        <v>2830.172</v>
      </c>
      <c r="AH217" s="146">
        <v>2841.3710000000001</v>
      </c>
      <c r="AI217" s="146">
        <v>2856.9580000000001</v>
      </c>
      <c r="AJ217" s="146">
        <v>2875.7240000000002</v>
      </c>
      <c r="AK217" s="146">
        <v>2895.683</v>
      </c>
      <c r="AL217" s="146">
        <v>2915.3890000000001</v>
      </c>
      <c r="AM217" s="146">
        <v>2934.6239999999998</v>
      </c>
      <c r="AN217" s="146">
        <v>2953.8519999999999</v>
      </c>
      <c r="AO217" s="146">
        <v>2973.0479999999998</v>
      </c>
      <c r="AP217" s="146">
        <v>2992.25</v>
      </c>
      <c r="AQ217" s="146">
        <v>3011.5189999999998</v>
      </c>
      <c r="AR217" s="146">
        <v>3030.6509999999998</v>
      </c>
      <c r="AS217" s="146">
        <v>3049.5810000000001</v>
      </c>
      <c r="AT217" s="146">
        <v>3068.7139999999999</v>
      </c>
      <c r="AU217" s="146">
        <v>3088.6030000000001</v>
      </c>
      <c r="AV217" s="146">
        <v>3109.598</v>
      </c>
      <c r="AW217" s="146">
        <v>3131.6570000000002</v>
      </c>
      <c r="AX217" s="146">
        <v>3154.4589999999998</v>
      </c>
      <c r="AY217" s="146">
        <v>3177.7339999999999</v>
      </c>
      <c r="AZ217" s="146">
        <v>3201.1489999999999</v>
      </c>
      <c r="BA217" s="146">
        <v>3224.2750000000001</v>
      </c>
      <c r="BB217" s="146">
        <v>3247.3829999999998</v>
      </c>
      <c r="BC217" s="146">
        <v>3270.1579999999999</v>
      </c>
      <c r="BD217" s="146">
        <v>3291.0529999999999</v>
      </c>
      <c r="BE217" s="146">
        <v>3308.0050000000001</v>
      </c>
      <c r="BF217" s="146">
        <v>3319.7339999999999</v>
      </c>
      <c r="BG217" s="146">
        <v>3325.471</v>
      </c>
      <c r="BH217" s="146">
        <v>3326.0459999999998</v>
      </c>
      <c r="BI217" s="146">
        <v>3323.6610000000001</v>
      </c>
      <c r="BJ217" s="146">
        <v>3321.4859999999999</v>
      </c>
      <c r="BK217" s="146">
        <v>3321.799</v>
      </c>
      <c r="BL217" s="146">
        <v>3325.4029999999998</v>
      </c>
      <c r="BM217" s="146">
        <v>3331.7530000000002</v>
      </c>
      <c r="BN217" s="146">
        <v>3340.221</v>
      </c>
      <c r="BO217" s="146">
        <v>3349.6759999999999</v>
      </c>
      <c r="BP217" s="146">
        <v>3359.2730000000001</v>
      </c>
      <c r="BQ217" s="146">
        <v>3368.9259999999999</v>
      </c>
      <c r="BR217" s="146">
        <v>3378.9749999999999</v>
      </c>
      <c r="BS217" s="146">
        <v>3389.4360000000001</v>
      </c>
      <c r="BT217" s="146">
        <v>3400.4389999999999</v>
      </c>
      <c r="BU217" s="146">
        <v>3412.0129999999999</v>
      </c>
      <c r="BV217" s="146">
        <v>3424.1390000000001</v>
      </c>
      <c r="BW217" s="146">
        <v>3436.645</v>
      </c>
      <c r="BX217" s="146">
        <v>3449.29</v>
      </c>
      <c r="BY217" s="146">
        <v>3461.7310000000002</v>
      </c>
      <c r="BZ217" s="146">
        <v>3473.7269999999999</v>
      </c>
    </row>
    <row r="218" spans="1:78" ht="11.65">
      <c r="A218" s="121">
        <v>201</v>
      </c>
      <c r="B218" s="122" t="s">
        <v>669</v>
      </c>
      <c r="C218" s="135" t="s">
        <v>477</v>
      </c>
      <c r="D218" s="141"/>
      <c r="E218" s="141">
        <v>862</v>
      </c>
      <c r="F218" s="122" t="s">
        <v>711</v>
      </c>
      <c r="G218" s="141">
        <v>931</v>
      </c>
      <c r="H218" s="146">
        <v>5481.9759999999997</v>
      </c>
      <c r="I218" s="146">
        <v>5726.61</v>
      </c>
      <c r="J218" s="146">
        <v>5974.4369999999999</v>
      </c>
      <c r="K218" s="146">
        <v>6226.29</v>
      </c>
      <c r="L218" s="146">
        <v>6482.8580000000002</v>
      </c>
      <c r="M218" s="146">
        <v>6744.7039999999997</v>
      </c>
      <c r="N218" s="146">
        <v>7012.1769999999997</v>
      </c>
      <c r="O218" s="146">
        <v>7285.5659999999998</v>
      </c>
      <c r="P218" s="146">
        <v>7564.9870000000001</v>
      </c>
      <c r="Q218" s="146">
        <v>7850.42</v>
      </c>
      <c r="R218" s="146">
        <v>8141.8389999999999</v>
      </c>
      <c r="S218" s="146">
        <v>8439.2610000000004</v>
      </c>
      <c r="T218" s="146">
        <v>8742.7800000000007</v>
      </c>
      <c r="U218" s="146">
        <v>9052.6319999999996</v>
      </c>
      <c r="V218" s="146">
        <v>9369.1010000000006</v>
      </c>
      <c r="W218" s="146">
        <v>9692.2810000000009</v>
      </c>
      <c r="X218" s="146">
        <v>10022.592000000001</v>
      </c>
      <c r="Y218" s="146">
        <v>10359.741</v>
      </c>
      <c r="Z218" s="146">
        <v>10702.281000000001</v>
      </c>
      <c r="AA218" s="146">
        <v>11048.255999999999</v>
      </c>
      <c r="AB218" s="146">
        <v>11396.396000000001</v>
      </c>
      <c r="AC218" s="146">
        <v>11745.951999999999</v>
      </c>
      <c r="AD218" s="146">
        <v>12097.696</v>
      </c>
      <c r="AE218" s="146">
        <v>12453.709000000001</v>
      </c>
      <c r="AF218" s="146">
        <v>12816.954</v>
      </c>
      <c r="AG218" s="146">
        <v>13189.511</v>
      </c>
      <c r="AH218" s="146">
        <v>13572.21</v>
      </c>
      <c r="AI218" s="146">
        <v>13964.377</v>
      </c>
      <c r="AJ218" s="146">
        <v>14364.726000000001</v>
      </c>
      <c r="AK218" s="146">
        <v>14771.27</v>
      </c>
      <c r="AL218" s="146">
        <v>15182.616</v>
      </c>
      <c r="AM218" s="146">
        <v>15597.878000000001</v>
      </c>
      <c r="AN218" s="146">
        <v>16017.57</v>
      </c>
      <c r="AO218" s="146">
        <v>16443.128000000001</v>
      </c>
      <c r="AP218" s="146">
        <v>16876.703000000001</v>
      </c>
      <c r="AQ218" s="146">
        <v>17319.512999999999</v>
      </c>
      <c r="AR218" s="146">
        <v>17772</v>
      </c>
      <c r="AS218" s="146">
        <v>18232.733</v>
      </c>
      <c r="AT218" s="146">
        <v>18698.849999999999</v>
      </c>
      <c r="AU218" s="146">
        <v>19166.473999999998</v>
      </c>
      <c r="AV218" s="146">
        <v>19632.665000000001</v>
      </c>
      <c r="AW218" s="146">
        <v>20096.313999999998</v>
      </c>
      <c r="AX218" s="146">
        <v>20557.694</v>
      </c>
      <c r="AY218" s="146">
        <v>21016.9</v>
      </c>
      <c r="AZ218" s="146">
        <v>21474.553</v>
      </c>
      <c r="BA218" s="146">
        <v>21931.087</v>
      </c>
      <c r="BB218" s="146">
        <v>22385.65</v>
      </c>
      <c r="BC218" s="146">
        <v>22837.742999999999</v>
      </c>
      <c r="BD218" s="146">
        <v>23288.566999999999</v>
      </c>
      <c r="BE218" s="146">
        <v>23739.834999999999</v>
      </c>
      <c r="BF218" s="146">
        <v>24192.449000000001</v>
      </c>
      <c r="BG218" s="146">
        <v>24646.471000000001</v>
      </c>
      <c r="BH218" s="146">
        <v>25100.406999999999</v>
      </c>
      <c r="BI218" s="146">
        <v>25551.624</v>
      </c>
      <c r="BJ218" s="146">
        <v>25996.594000000001</v>
      </c>
      <c r="BK218" s="146">
        <v>26432.445</v>
      </c>
      <c r="BL218" s="146">
        <v>26850.19</v>
      </c>
      <c r="BM218" s="146">
        <v>27247.600999999999</v>
      </c>
      <c r="BN218" s="146">
        <v>27635.827000000001</v>
      </c>
      <c r="BO218" s="146">
        <v>28031.01</v>
      </c>
      <c r="BP218" s="146">
        <v>28439.941999999999</v>
      </c>
      <c r="BQ218" s="146">
        <v>28887.873</v>
      </c>
      <c r="BR218" s="146">
        <v>29360.827000000001</v>
      </c>
      <c r="BS218" s="146">
        <v>29781.045999999998</v>
      </c>
      <c r="BT218" s="146">
        <v>30042.973000000002</v>
      </c>
      <c r="BU218" s="146">
        <v>30081.827000000001</v>
      </c>
      <c r="BV218" s="146">
        <v>29851.249</v>
      </c>
      <c r="BW218" s="146">
        <v>29402.48</v>
      </c>
      <c r="BX218" s="146">
        <v>28887.116999999998</v>
      </c>
      <c r="BY218" s="146">
        <v>28515.829000000002</v>
      </c>
      <c r="BZ218" s="146">
        <v>28435.942999999999</v>
      </c>
    </row>
    <row r="219" spans="1:78" ht="11.65">
      <c r="A219" s="129">
        <v>202</v>
      </c>
      <c r="B219" s="130" t="s">
        <v>669</v>
      </c>
      <c r="C219" s="131" t="s">
        <v>769</v>
      </c>
      <c r="D219" s="143"/>
      <c r="E219" s="143">
        <v>927</v>
      </c>
      <c r="F219" s="130" t="s">
        <v>709</v>
      </c>
      <c r="G219" s="143">
        <v>1828</v>
      </c>
      <c r="H219" s="148">
        <v>10085.359</v>
      </c>
      <c r="I219" s="148">
        <v>10346.153</v>
      </c>
      <c r="J219" s="148">
        <v>10587.873</v>
      </c>
      <c r="K219" s="148">
        <v>10822.414000000001</v>
      </c>
      <c r="L219" s="148">
        <v>11058.609</v>
      </c>
      <c r="M219" s="148">
        <v>11302.088</v>
      </c>
      <c r="N219" s="148">
        <v>11555.241</v>
      </c>
      <c r="O219" s="148">
        <v>11817.287</v>
      </c>
      <c r="P219" s="148">
        <v>12084.727999999999</v>
      </c>
      <c r="Q219" s="148">
        <v>12352.203</v>
      </c>
      <c r="R219" s="148">
        <v>12614.669</v>
      </c>
      <c r="S219" s="148">
        <v>12869.9</v>
      </c>
      <c r="T219" s="148">
        <v>13120.611999999999</v>
      </c>
      <c r="U219" s="148">
        <v>13375.365</v>
      </c>
      <c r="V219" s="148">
        <v>13645.955</v>
      </c>
      <c r="W219" s="148">
        <v>13939.834999999999</v>
      </c>
      <c r="X219" s="148">
        <v>14260.486999999999</v>
      </c>
      <c r="Y219" s="148">
        <v>14602.32</v>
      </c>
      <c r="Z219" s="148">
        <v>14952.525</v>
      </c>
      <c r="AA219" s="148">
        <v>15293.289000000001</v>
      </c>
      <c r="AB219" s="148">
        <v>15611.421</v>
      </c>
      <c r="AC219" s="148">
        <v>15903.947</v>
      </c>
      <c r="AD219" s="148">
        <v>16173.85</v>
      </c>
      <c r="AE219" s="148">
        <v>16421.202000000001</v>
      </c>
      <c r="AF219" s="148">
        <v>16647.749</v>
      </c>
      <c r="AG219" s="148">
        <v>16855.912</v>
      </c>
      <c r="AH219" s="148">
        <v>17044.295999999998</v>
      </c>
      <c r="AI219" s="148">
        <v>17214.951000000001</v>
      </c>
      <c r="AJ219" s="148">
        <v>17378.361000000001</v>
      </c>
      <c r="AK219" s="148">
        <v>17548.303</v>
      </c>
      <c r="AL219" s="148">
        <v>17735.009999999998</v>
      </c>
      <c r="AM219" s="148">
        <v>17942.063999999998</v>
      </c>
      <c r="AN219" s="148">
        <v>18167.740000000002</v>
      </c>
      <c r="AO219" s="148">
        <v>18410.376</v>
      </c>
      <c r="AP219" s="148">
        <v>18666.189999999999</v>
      </c>
      <c r="AQ219" s="148">
        <v>18931.905999999999</v>
      </c>
      <c r="AR219" s="148">
        <v>19207.883999999998</v>
      </c>
      <c r="AS219" s="148">
        <v>19493.91</v>
      </c>
      <c r="AT219" s="148">
        <v>19785.044999999998</v>
      </c>
      <c r="AU219" s="148">
        <v>20074.945</v>
      </c>
      <c r="AV219" s="148">
        <v>20358.775000000001</v>
      </c>
      <c r="AW219" s="148">
        <v>20635.405999999999</v>
      </c>
      <c r="AX219" s="148">
        <v>20905.373</v>
      </c>
      <c r="AY219" s="148">
        <v>21167.684000000001</v>
      </c>
      <c r="AZ219" s="148">
        <v>21421.797999999999</v>
      </c>
      <c r="BA219" s="148">
        <v>21668.023000000001</v>
      </c>
      <c r="BB219" s="148">
        <v>21906.626</v>
      </c>
      <c r="BC219" s="148">
        <v>22139.56</v>
      </c>
      <c r="BD219" s="148">
        <v>22371.003000000001</v>
      </c>
      <c r="BE219" s="148">
        <v>22606.314999999999</v>
      </c>
      <c r="BF219" s="148">
        <v>22850.425999999999</v>
      </c>
      <c r="BG219" s="148">
        <v>23102.616999999998</v>
      </c>
      <c r="BH219" s="148">
        <v>23364.567999999999</v>
      </c>
      <c r="BI219" s="148">
        <v>23646.237000000001</v>
      </c>
      <c r="BJ219" s="148">
        <v>23960.075000000001</v>
      </c>
      <c r="BK219" s="148">
        <v>24313.896000000001</v>
      </c>
      <c r="BL219" s="148">
        <v>24712.182000000001</v>
      </c>
      <c r="BM219" s="148">
        <v>25149.384999999998</v>
      </c>
      <c r="BN219" s="148">
        <v>25610.449000000001</v>
      </c>
      <c r="BO219" s="148">
        <v>26074.19</v>
      </c>
      <c r="BP219" s="148">
        <v>26524.746999999999</v>
      </c>
      <c r="BQ219" s="148">
        <v>26956.675999999999</v>
      </c>
      <c r="BR219" s="148">
        <v>27372.413</v>
      </c>
      <c r="BS219" s="148">
        <v>27773.431</v>
      </c>
      <c r="BT219" s="148">
        <v>28163.948</v>
      </c>
      <c r="BU219" s="148">
        <v>28547.026000000002</v>
      </c>
      <c r="BV219" s="148">
        <v>28921.974999999999</v>
      </c>
      <c r="BW219" s="148">
        <v>29286.648000000001</v>
      </c>
      <c r="BX219" s="148">
        <v>29641.284</v>
      </c>
      <c r="BY219" s="148">
        <v>29986.261999999999</v>
      </c>
      <c r="BZ219" s="148">
        <v>30322.114000000001</v>
      </c>
    </row>
    <row r="220" spans="1:78" ht="11.65">
      <c r="A220" s="121">
        <v>203</v>
      </c>
      <c r="B220" s="122" t="s">
        <v>669</v>
      </c>
      <c r="C220" s="128" t="s">
        <v>367</v>
      </c>
      <c r="D220" s="141">
        <v>18</v>
      </c>
      <c r="E220" s="141">
        <v>36</v>
      </c>
      <c r="F220" s="122" t="s">
        <v>711</v>
      </c>
      <c r="G220" s="141">
        <v>927</v>
      </c>
      <c r="H220" s="146">
        <v>8177.348</v>
      </c>
      <c r="I220" s="146">
        <v>8398.2240000000002</v>
      </c>
      <c r="J220" s="146">
        <v>8595.0640000000003</v>
      </c>
      <c r="K220" s="146">
        <v>8782.1769999999997</v>
      </c>
      <c r="L220" s="146">
        <v>8970.1209999999992</v>
      </c>
      <c r="M220" s="146">
        <v>9165.7000000000007</v>
      </c>
      <c r="N220" s="146">
        <v>9371.7810000000009</v>
      </c>
      <c r="O220" s="146">
        <v>9587.4590000000007</v>
      </c>
      <c r="P220" s="146">
        <v>9808.5949999999993</v>
      </c>
      <c r="Q220" s="146">
        <v>10028.799000000001</v>
      </c>
      <c r="R220" s="146">
        <v>10242.07</v>
      </c>
      <c r="S220" s="146">
        <v>10445.835999999999</v>
      </c>
      <c r="T220" s="146">
        <v>10643.42</v>
      </c>
      <c r="U220" s="146">
        <v>10845.179</v>
      </c>
      <c r="V220" s="146">
        <v>11065.419</v>
      </c>
      <c r="W220" s="146">
        <v>11313.186</v>
      </c>
      <c r="X220" s="146">
        <v>11593.402</v>
      </c>
      <c r="Y220" s="146">
        <v>11899.644</v>
      </c>
      <c r="Z220" s="146">
        <v>12215.704</v>
      </c>
      <c r="AA220" s="146">
        <v>12518.931</v>
      </c>
      <c r="AB220" s="146">
        <v>12793.03</v>
      </c>
      <c r="AC220" s="146">
        <v>13033.13</v>
      </c>
      <c r="AD220" s="146">
        <v>13244.163</v>
      </c>
      <c r="AE220" s="146">
        <v>13431.79</v>
      </c>
      <c r="AF220" s="146">
        <v>13605.574000000001</v>
      </c>
      <c r="AG220" s="146">
        <v>13773.29</v>
      </c>
      <c r="AH220" s="146">
        <v>13935.722</v>
      </c>
      <c r="AI220" s="146">
        <v>14092.545</v>
      </c>
      <c r="AJ220" s="146">
        <v>14249.403</v>
      </c>
      <c r="AK220" s="146">
        <v>14413.002</v>
      </c>
      <c r="AL220" s="146">
        <v>14588.4</v>
      </c>
      <c r="AM220" s="146">
        <v>14777.241</v>
      </c>
      <c r="AN220" s="146">
        <v>14979.203</v>
      </c>
      <c r="AO220" s="146">
        <v>15194.644</v>
      </c>
      <c r="AP220" s="146">
        <v>15423.156000000001</v>
      </c>
      <c r="AQ220" s="146">
        <v>15663.672</v>
      </c>
      <c r="AR220" s="146">
        <v>15917.58</v>
      </c>
      <c r="AS220" s="146">
        <v>16183.159</v>
      </c>
      <c r="AT220" s="146">
        <v>16452.258000000002</v>
      </c>
      <c r="AU220" s="146">
        <v>16713.989000000001</v>
      </c>
      <c r="AV220" s="146">
        <v>16960.599999999999</v>
      </c>
      <c r="AW220" s="146">
        <v>17189.235000000001</v>
      </c>
      <c r="AX220" s="146">
        <v>17402.179</v>
      </c>
      <c r="AY220" s="146">
        <v>17603.210999999999</v>
      </c>
      <c r="AZ220" s="146">
        <v>17798.526000000002</v>
      </c>
      <c r="BA220" s="146">
        <v>17993.082999999999</v>
      </c>
      <c r="BB220" s="146">
        <v>18189.274000000001</v>
      </c>
      <c r="BC220" s="146">
        <v>18387.205000000002</v>
      </c>
      <c r="BD220" s="146">
        <v>18587.026999999998</v>
      </c>
      <c r="BE220" s="146">
        <v>18788.187000000002</v>
      </c>
      <c r="BF220" s="146">
        <v>18991.434000000001</v>
      </c>
      <c r="BG220" s="146">
        <v>19194.675999999999</v>
      </c>
      <c r="BH220" s="146">
        <v>19401.366000000002</v>
      </c>
      <c r="BI220" s="146">
        <v>19624.163</v>
      </c>
      <c r="BJ220" s="146">
        <v>19879.653999999999</v>
      </c>
      <c r="BK220" s="146">
        <v>20178.543000000001</v>
      </c>
      <c r="BL220" s="146">
        <v>20526.3</v>
      </c>
      <c r="BM220" s="146">
        <v>20916.339</v>
      </c>
      <c r="BN220" s="146">
        <v>21332.293000000001</v>
      </c>
      <c r="BO220" s="146">
        <v>21750.851999999999</v>
      </c>
      <c r="BP220" s="146">
        <v>22154.687000000002</v>
      </c>
      <c r="BQ220" s="146">
        <v>22538.002</v>
      </c>
      <c r="BR220" s="146">
        <v>22903.951000000001</v>
      </c>
      <c r="BS220" s="146">
        <v>23254.912</v>
      </c>
      <c r="BT220" s="146">
        <v>23596.425999999999</v>
      </c>
      <c r="BU220" s="146">
        <v>23932.499</v>
      </c>
      <c r="BV220" s="146">
        <v>24262.71</v>
      </c>
      <c r="BW220" s="146">
        <v>24584.618999999999</v>
      </c>
      <c r="BX220" s="146">
        <v>24898.152999999998</v>
      </c>
      <c r="BY220" s="146">
        <v>25203.200000000001</v>
      </c>
      <c r="BZ220" s="146">
        <v>25499.881000000001</v>
      </c>
    </row>
    <row r="221" spans="1:78" ht="11.65">
      <c r="A221" s="121">
        <v>204</v>
      </c>
      <c r="B221" s="122" t="s">
        <v>669</v>
      </c>
      <c r="C221" s="128" t="s">
        <v>446</v>
      </c>
      <c r="D221" s="141">
        <v>19</v>
      </c>
      <c r="E221" s="141">
        <v>554</v>
      </c>
      <c r="F221" s="122" t="s">
        <v>711</v>
      </c>
      <c r="G221" s="141">
        <v>927</v>
      </c>
      <c r="H221" s="146">
        <v>1908.011</v>
      </c>
      <c r="I221" s="146">
        <v>1947.9290000000001</v>
      </c>
      <c r="J221" s="146">
        <v>1992.809</v>
      </c>
      <c r="K221" s="146">
        <v>2040.2370000000001</v>
      </c>
      <c r="L221" s="146">
        <v>2088.4879999999998</v>
      </c>
      <c r="M221" s="146">
        <v>2136.3879999999999</v>
      </c>
      <c r="N221" s="146">
        <v>2183.46</v>
      </c>
      <c r="O221" s="146">
        <v>2229.828</v>
      </c>
      <c r="P221" s="146">
        <v>2276.1329999999998</v>
      </c>
      <c r="Q221" s="146">
        <v>2323.404</v>
      </c>
      <c r="R221" s="146">
        <v>2372.5990000000002</v>
      </c>
      <c r="S221" s="146">
        <v>2424.0639999999999</v>
      </c>
      <c r="T221" s="146">
        <v>2477.192</v>
      </c>
      <c r="U221" s="146">
        <v>2530.1860000000001</v>
      </c>
      <c r="V221" s="146">
        <v>2580.5360000000001</v>
      </c>
      <c r="W221" s="146">
        <v>2626.6489999999999</v>
      </c>
      <c r="X221" s="146">
        <v>2667.085</v>
      </c>
      <c r="Y221" s="146">
        <v>2702.6759999999999</v>
      </c>
      <c r="Z221" s="146">
        <v>2736.8209999999999</v>
      </c>
      <c r="AA221" s="146">
        <v>2774.3580000000002</v>
      </c>
      <c r="AB221" s="146">
        <v>2818.3910000000001</v>
      </c>
      <c r="AC221" s="146">
        <v>2870.817</v>
      </c>
      <c r="AD221" s="146">
        <v>2929.6869999999999</v>
      </c>
      <c r="AE221" s="146">
        <v>2989.4119999999998</v>
      </c>
      <c r="AF221" s="146">
        <v>3042.1750000000002</v>
      </c>
      <c r="AG221" s="146">
        <v>3082.6219999999998</v>
      </c>
      <c r="AH221" s="146">
        <v>3108.5740000000001</v>
      </c>
      <c r="AI221" s="146">
        <v>3122.4059999999999</v>
      </c>
      <c r="AJ221" s="146">
        <v>3128.9580000000001</v>
      </c>
      <c r="AK221" s="146">
        <v>3135.3009999999999</v>
      </c>
      <c r="AL221" s="146">
        <v>3146.61</v>
      </c>
      <c r="AM221" s="146">
        <v>3164.8229999999999</v>
      </c>
      <c r="AN221" s="146">
        <v>3188.5369999999998</v>
      </c>
      <c r="AO221" s="146">
        <v>3215.732</v>
      </c>
      <c r="AP221" s="146">
        <v>3243.0340000000001</v>
      </c>
      <c r="AQ221" s="146">
        <v>3268.2339999999999</v>
      </c>
      <c r="AR221" s="146">
        <v>3290.3040000000001</v>
      </c>
      <c r="AS221" s="146">
        <v>3310.7510000000002</v>
      </c>
      <c r="AT221" s="146">
        <v>3332.7869999999998</v>
      </c>
      <c r="AU221" s="146">
        <v>3360.9560000000001</v>
      </c>
      <c r="AV221" s="146">
        <v>3398.1750000000002</v>
      </c>
      <c r="AW221" s="146">
        <v>3446.1709999999998</v>
      </c>
      <c r="AX221" s="146">
        <v>3503.194</v>
      </c>
      <c r="AY221" s="146">
        <v>3564.473</v>
      </c>
      <c r="AZ221" s="146">
        <v>3623.2719999999999</v>
      </c>
      <c r="BA221" s="146">
        <v>3674.94</v>
      </c>
      <c r="BB221" s="146">
        <v>3717.3519999999999</v>
      </c>
      <c r="BC221" s="146">
        <v>3752.355</v>
      </c>
      <c r="BD221" s="146">
        <v>3783.9760000000001</v>
      </c>
      <c r="BE221" s="146">
        <v>3818.1280000000002</v>
      </c>
      <c r="BF221" s="146">
        <v>3858.9920000000002</v>
      </c>
      <c r="BG221" s="146">
        <v>3907.9409999999998</v>
      </c>
      <c r="BH221" s="146">
        <v>3963.2020000000002</v>
      </c>
      <c r="BI221" s="146">
        <v>4022.0740000000001</v>
      </c>
      <c r="BJ221" s="146">
        <v>4080.4209999999998</v>
      </c>
      <c r="BK221" s="146">
        <v>4135.3530000000001</v>
      </c>
      <c r="BL221" s="146">
        <v>4185.8819999999996</v>
      </c>
      <c r="BM221" s="146">
        <v>4233.0460000000003</v>
      </c>
      <c r="BN221" s="146">
        <v>4278.1559999999999</v>
      </c>
      <c r="BO221" s="146">
        <v>4323.3379999999997</v>
      </c>
      <c r="BP221" s="146">
        <v>4370.0600000000004</v>
      </c>
      <c r="BQ221" s="146">
        <v>4418.674</v>
      </c>
      <c r="BR221" s="146">
        <v>4468.4620000000004</v>
      </c>
      <c r="BS221" s="146">
        <v>4518.5190000000002</v>
      </c>
      <c r="BT221" s="146">
        <v>4567.5219999999999</v>
      </c>
      <c r="BU221" s="146">
        <v>4614.527</v>
      </c>
      <c r="BV221" s="146">
        <v>4659.2650000000003</v>
      </c>
      <c r="BW221" s="146">
        <v>4702.0290000000005</v>
      </c>
      <c r="BX221" s="146">
        <v>4743.1310000000003</v>
      </c>
      <c r="BY221" s="146">
        <v>4783.0619999999999</v>
      </c>
      <c r="BZ221" s="146">
        <v>4822.2330000000002</v>
      </c>
    </row>
    <row r="222" spans="1:78" ht="23.25">
      <c r="A222" s="129">
        <v>205</v>
      </c>
      <c r="B222" s="130" t="s">
        <v>669</v>
      </c>
      <c r="C222" s="131" t="s">
        <v>770</v>
      </c>
      <c r="D222" s="143"/>
      <c r="E222" s="143">
        <v>1835</v>
      </c>
      <c r="F222" s="130" t="s">
        <v>709</v>
      </c>
      <c r="G222" s="143">
        <v>1828</v>
      </c>
      <c r="H222" s="148">
        <v>2890.5360000000001</v>
      </c>
      <c r="I222" s="148">
        <v>2919.5650000000001</v>
      </c>
      <c r="J222" s="148">
        <v>2954.7089999999998</v>
      </c>
      <c r="K222" s="148">
        <v>2995.1950000000002</v>
      </c>
      <c r="L222" s="148">
        <v>3040.5859999999998</v>
      </c>
      <c r="M222" s="148">
        <v>3090.6019999999999</v>
      </c>
      <c r="N222" s="148">
        <v>3144.9960000000001</v>
      </c>
      <c r="O222" s="148">
        <v>3203.6979999999999</v>
      </c>
      <c r="P222" s="148">
        <v>3266.7890000000002</v>
      </c>
      <c r="Q222" s="148">
        <v>3334.5219999999999</v>
      </c>
      <c r="R222" s="148">
        <v>3406.9630000000002</v>
      </c>
      <c r="S222" s="148">
        <v>3484.0949999999998</v>
      </c>
      <c r="T222" s="148">
        <v>3565.5410000000002</v>
      </c>
      <c r="U222" s="148">
        <v>3650.6759999999999</v>
      </c>
      <c r="V222" s="148">
        <v>3738.674</v>
      </c>
      <c r="W222" s="148">
        <v>3828.8589999999999</v>
      </c>
      <c r="X222" s="148">
        <v>3921.0140000000001</v>
      </c>
      <c r="Y222" s="148">
        <v>4015.1350000000002</v>
      </c>
      <c r="Z222" s="148">
        <v>4111.3469999999998</v>
      </c>
      <c r="AA222" s="148">
        <v>4209.8490000000002</v>
      </c>
      <c r="AB222" s="148">
        <v>4310.8040000000001</v>
      </c>
      <c r="AC222" s="148">
        <v>4414.2510000000002</v>
      </c>
      <c r="AD222" s="148">
        <v>4520.2460000000001</v>
      </c>
      <c r="AE222" s="148">
        <v>4628.8770000000004</v>
      </c>
      <c r="AF222" s="148">
        <v>4740.2169999999996</v>
      </c>
      <c r="AG222" s="148">
        <v>4854.3630000000003</v>
      </c>
      <c r="AH222" s="148">
        <v>4971.0709999999999</v>
      </c>
      <c r="AI222" s="148">
        <v>5090.4459999999999</v>
      </c>
      <c r="AJ222" s="148">
        <v>5213.6629999999996</v>
      </c>
      <c r="AK222" s="148">
        <v>5342.2049999999999</v>
      </c>
      <c r="AL222" s="148">
        <v>5477.0739999999996</v>
      </c>
      <c r="AM222" s="148">
        <v>5618.9229999999998</v>
      </c>
      <c r="AN222" s="148">
        <v>5766.8879999999999</v>
      </c>
      <c r="AO222" s="148">
        <v>5918.4690000000001</v>
      </c>
      <c r="AP222" s="148">
        <v>6070.0290000000005</v>
      </c>
      <c r="AQ222" s="148">
        <v>6219.1350000000002</v>
      </c>
      <c r="AR222" s="148">
        <v>6364.7749999999996</v>
      </c>
      <c r="AS222" s="148">
        <v>6507.8130000000001</v>
      </c>
      <c r="AT222" s="148">
        <v>6649.8419999999996</v>
      </c>
      <c r="AU222" s="148">
        <v>6793.2749999999996</v>
      </c>
      <c r="AV222" s="148">
        <v>6939.9189999999999</v>
      </c>
      <c r="AW222" s="148">
        <v>7089.8370000000004</v>
      </c>
      <c r="AX222" s="148">
        <v>7242.5810000000001</v>
      </c>
      <c r="AY222" s="148">
        <v>7398.518</v>
      </c>
      <c r="AZ222" s="148">
        <v>7558.192</v>
      </c>
      <c r="BA222" s="148">
        <v>7721.6059999999998</v>
      </c>
      <c r="BB222" s="148">
        <v>7889.8450000000003</v>
      </c>
      <c r="BC222" s="148">
        <v>8062.3119999999999</v>
      </c>
      <c r="BD222" s="148">
        <v>8236.3420000000006</v>
      </c>
      <c r="BE222" s="148">
        <v>8407.9069999999992</v>
      </c>
      <c r="BF222" s="148">
        <v>8574.6610000000001</v>
      </c>
      <c r="BG222" s="148">
        <v>8734.9349999999995</v>
      </c>
      <c r="BH222" s="148">
        <v>8890.33</v>
      </c>
      <c r="BI222" s="148">
        <v>9045.17</v>
      </c>
      <c r="BJ222" s="148">
        <v>9205.6910000000007</v>
      </c>
      <c r="BK222" s="148">
        <v>9376.3169999999991</v>
      </c>
      <c r="BL222" s="148">
        <v>9558.8909999999996</v>
      </c>
      <c r="BM222" s="148">
        <v>9751.5409999999993</v>
      </c>
      <c r="BN222" s="148">
        <v>9950.7129999999997</v>
      </c>
      <c r="BO222" s="148">
        <v>10150.948</v>
      </c>
      <c r="BP222" s="148">
        <v>10348.322</v>
      </c>
      <c r="BQ222" s="148">
        <v>10541.648999999999</v>
      </c>
      <c r="BR222" s="148">
        <v>10732.32</v>
      </c>
      <c r="BS222" s="148">
        <v>10922.311</v>
      </c>
      <c r="BT222" s="148">
        <v>11114.682000000001</v>
      </c>
      <c r="BU222" s="148">
        <v>11311.666999999999</v>
      </c>
      <c r="BV222" s="148">
        <v>11513.656000000001</v>
      </c>
      <c r="BW222" s="148">
        <v>11719.831</v>
      </c>
      <c r="BX222" s="148">
        <v>11929.539000000001</v>
      </c>
      <c r="BY222" s="148">
        <v>12141.786</v>
      </c>
      <c r="BZ222" s="148">
        <v>12355.695</v>
      </c>
    </row>
    <row r="223" spans="1:78" ht="11.65">
      <c r="A223" s="132">
        <v>206</v>
      </c>
      <c r="B223" s="133" t="s">
        <v>669</v>
      </c>
      <c r="C223" s="134" t="s">
        <v>771</v>
      </c>
      <c r="D223" s="144"/>
      <c r="E223" s="144">
        <v>928</v>
      </c>
      <c r="F223" s="133" t="s">
        <v>710</v>
      </c>
      <c r="G223" s="144">
        <v>1835</v>
      </c>
      <c r="H223" s="149">
        <v>2493.453</v>
      </c>
      <c r="I223" s="149">
        <v>2512.4340000000002</v>
      </c>
      <c r="J223" s="149">
        <v>2537.8020000000001</v>
      </c>
      <c r="K223" s="149">
        <v>2568.9059999999999</v>
      </c>
      <c r="L223" s="149">
        <v>2605.1170000000002</v>
      </c>
      <c r="M223" s="149">
        <v>2646.0140000000001</v>
      </c>
      <c r="N223" s="149">
        <v>2691.11</v>
      </c>
      <c r="O223" s="149">
        <v>2740.14</v>
      </c>
      <c r="P223" s="149">
        <v>2792.875</v>
      </c>
      <c r="Q223" s="149">
        <v>2849.1869999999999</v>
      </c>
      <c r="R223" s="149">
        <v>2908.933</v>
      </c>
      <c r="S223" s="149">
        <v>2971.962</v>
      </c>
      <c r="T223" s="149">
        <v>3038.069</v>
      </c>
      <c r="U223" s="149">
        <v>3106.9290000000001</v>
      </c>
      <c r="V223" s="149">
        <v>3178.212</v>
      </c>
      <c r="W223" s="149">
        <v>3251.67</v>
      </c>
      <c r="X223" s="149">
        <v>3327.1570000000002</v>
      </c>
      <c r="Y223" s="149">
        <v>3404.6889999999999</v>
      </c>
      <c r="Z223" s="149">
        <v>3484.7289999999998</v>
      </c>
      <c r="AA223" s="149">
        <v>3567.8910000000001</v>
      </c>
      <c r="AB223" s="149">
        <v>3654.63</v>
      </c>
      <c r="AC223" s="149">
        <v>3745.1419999999998</v>
      </c>
      <c r="AD223" s="149">
        <v>3839.317</v>
      </c>
      <c r="AE223" s="149">
        <v>3936.8249999999998</v>
      </c>
      <c r="AF223" s="149">
        <v>4037.1869999999999</v>
      </c>
      <c r="AG223" s="149">
        <v>4140.1030000000001</v>
      </c>
      <c r="AH223" s="149">
        <v>4245.1589999999997</v>
      </c>
      <c r="AI223" s="149">
        <v>4352.4889999999996</v>
      </c>
      <c r="AJ223" s="149">
        <v>4462.9719999999998</v>
      </c>
      <c r="AK223" s="149">
        <v>4577.8310000000001</v>
      </c>
      <c r="AL223" s="149">
        <v>4697.8100000000004</v>
      </c>
      <c r="AM223" s="149">
        <v>4823.5029999999997</v>
      </c>
      <c r="AN223" s="149">
        <v>4954.1540000000005</v>
      </c>
      <c r="AO223" s="149">
        <v>5087.3909999999996</v>
      </c>
      <c r="AP223" s="149">
        <v>5219.9290000000001</v>
      </c>
      <c r="AQ223" s="149">
        <v>5349.5529999999999</v>
      </c>
      <c r="AR223" s="149">
        <v>5475.3130000000001</v>
      </c>
      <c r="AS223" s="149">
        <v>5598.17</v>
      </c>
      <c r="AT223" s="149">
        <v>5720.1940000000004</v>
      </c>
      <c r="AU223" s="149">
        <v>5844.4530000000004</v>
      </c>
      <c r="AV223" s="149">
        <v>5973.1970000000001</v>
      </c>
      <c r="AW223" s="149">
        <v>6106.7759999999998</v>
      </c>
      <c r="AX223" s="149">
        <v>6244.625</v>
      </c>
      <c r="AY223" s="149">
        <v>6386.74</v>
      </c>
      <c r="AZ223" s="149">
        <v>6533.0379999999996</v>
      </c>
      <c r="BA223" s="149">
        <v>6683.2240000000002</v>
      </c>
      <c r="BB223" s="149">
        <v>6838.1220000000003</v>
      </c>
      <c r="BC223" s="149">
        <v>6997.4690000000001</v>
      </c>
      <c r="BD223" s="149">
        <v>7158.6689999999999</v>
      </c>
      <c r="BE223" s="149">
        <v>7318.1009999999997</v>
      </c>
      <c r="BF223" s="149">
        <v>7473.4930000000004</v>
      </c>
      <c r="BG223" s="149">
        <v>7623.2070000000003</v>
      </c>
      <c r="BH223" s="149">
        <v>7768.7209999999995</v>
      </c>
      <c r="BI223" s="149">
        <v>7914.683</v>
      </c>
      <c r="BJ223" s="149">
        <v>8067.6639999999998</v>
      </c>
      <c r="BK223" s="149">
        <v>8232.1489999999994</v>
      </c>
      <c r="BL223" s="149">
        <v>8410.1489999999994</v>
      </c>
      <c r="BM223" s="149">
        <v>8599.6170000000002</v>
      </c>
      <c r="BN223" s="149">
        <v>8796.3179999999993</v>
      </c>
      <c r="BO223" s="149">
        <v>8993.9179999999997</v>
      </c>
      <c r="BP223" s="149">
        <v>9187.9339999999993</v>
      </c>
      <c r="BQ223" s="149">
        <v>9376.893</v>
      </c>
      <c r="BR223" s="149">
        <v>9562.2960000000003</v>
      </c>
      <c r="BS223" s="149">
        <v>9746.1949999999997</v>
      </c>
      <c r="BT223" s="149">
        <v>9931.8790000000008</v>
      </c>
      <c r="BU223" s="149">
        <v>10121.727000000001</v>
      </c>
      <c r="BV223" s="149">
        <v>10316.126</v>
      </c>
      <c r="BW223" s="149">
        <v>10514.186</v>
      </c>
      <c r="BX223" s="149">
        <v>10715.331</v>
      </c>
      <c r="BY223" s="149">
        <v>10918.534</v>
      </c>
      <c r="BZ223" s="149">
        <v>11122.99</v>
      </c>
    </row>
    <row r="224" spans="1:78" ht="11.65">
      <c r="A224" s="121">
        <v>207</v>
      </c>
      <c r="B224" s="122" t="s">
        <v>669</v>
      </c>
      <c r="C224" s="135" t="s">
        <v>772</v>
      </c>
      <c r="D224" s="141"/>
      <c r="E224" s="141">
        <v>242</v>
      </c>
      <c r="F224" s="122" t="s">
        <v>711</v>
      </c>
      <c r="G224" s="141">
        <v>928</v>
      </c>
      <c r="H224" s="146">
        <v>288.99400000000003</v>
      </c>
      <c r="I224" s="146">
        <v>296.25</v>
      </c>
      <c r="J224" s="146">
        <v>304.88299999999998</v>
      </c>
      <c r="K224" s="146">
        <v>314.452</v>
      </c>
      <c r="L224" s="146">
        <v>324.58300000000003</v>
      </c>
      <c r="M224" s="146">
        <v>335.096</v>
      </c>
      <c r="N224" s="146">
        <v>345.86900000000003</v>
      </c>
      <c r="O224" s="146">
        <v>356.93900000000002</v>
      </c>
      <c r="P224" s="146">
        <v>368.42599999999999</v>
      </c>
      <c r="Q224" s="146">
        <v>380.56400000000002</v>
      </c>
      <c r="R224" s="146">
        <v>393.48</v>
      </c>
      <c r="S224" s="146">
        <v>407.24400000000003</v>
      </c>
      <c r="T224" s="146">
        <v>421.673</v>
      </c>
      <c r="U224" s="146">
        <v>436.303</v>
      </c>
      <c r="V224" s="146">
        <v>450.53800000000001</v>
      </c>
      <c r="W224" s="146">
        <v>463.96</v>
      </c>
      <c r="X224" s="146">
        <v>476.399</v>
      </c>
      <c r="Y224" s="146">
        <v>487.97300000000001</v>
      </c>
      <c r="Z224" s="146">
        <v>498.94400000000002</v>
      </c>
      <c r="AA224" s="146">
        <v>509.70800000000003</v>
      </c>
      <c r="AB224" s="146">
        <v>520.56100000000004</v>
      </c>
      <c r="AC224" s="146">
        <v>531.62199999999996</v>
      </c>
      <c r="AD224" s="146">
        <v>542.84299999999996</v>
      </c>
      <c r="AE224" s="146">
        <v>554.14300000000003</v>
      </c>
      <c r="AF224" s="146">
        <v>565.41800000000001</v>
      </c>
      <c r="AG224" s="146">
        <v>576.62599999999998</v>
      </c>
      <c r="AH224" s="146">
        <v>587.56100000000004</v>
      </c>
      <c r="AI224" s="146">
        <v>598.29899999999998</v>
      </c>
      <c r="AJ224" s="146">
        <v>609.38300000000004</v>
      </c>
      <c r="AK224" s="146">
        <v>621.58399999999995</v>
      </c>
      <c r="AL224" s="146">
        <v>635.31200000000001</v>
      </c>
      <c r="AM224" s="146">
        <v>651.03200000000004</v>
      </c>
      <c r="AN224" s="146">
        <v>668.28099999999995</v>
      </c>
      <c r="AO224" s="146">
        <v>685.49699999999996</v>
      </c>
      <c r="AP224" s="146">
        <v>700.47799999999995</v>
      </c>
      <c r="AQ224" s="146">
        <v>711.77</v>
      </c>
      <c r="AR224" s="146">
        <v>718.64200000000005</v>
      </c>
      <c r="AS224" s="146">
        <v>721.77599999999995</v>
      </c>
      <c r="AT224" s="146">
        <v>722.92399999999998</v>
      </c>
      <c r="AU224" s="146">
        <v>724.60199999999998</v>
      </c>
      <c r="AV224" s="146">
        <v>728.57500000000005</v>
      </c>
      <c r="AW224" s="146">
        <v>735.39800000000002</v>
      </c>
      <c r="AX224" s="146">
        <v>744.47</v>
      </c>
      <c r="AY224" s="146">
        <v>754.96199999999999</v>
      </c>
      <c r="AZ224" s="146">
        <v>765.60699999999997</v>
      </c>
      <c r="BA224" s="146">
        <v>775.428</v>
      </c>
      <c r="BB224" s="146">
        <v>784.38900000000001</v>
      </c>
      <c r="BC224" s="146">
        <v>792.73599999999999</v>
      </c>
      <c r="BD224" s="146">
        <v>800.14800000000002</v>
      </c>
      <c r="BE224" s="146">
        <v>806.30200000000002</v>
      </c>
      <c r="BF224" s="146">
        <v>811.01099999999997</v>
      </c>
      <c r="BG224" s="146">
        <v>813.923</v>
      </c>
      <c r="BH224" s="146">
        <v>815.25699999999995</v>
      </c>
      <c r="BI224" s="146">
        <v>816.07799999999997</v>
      </c>
      <c r="BJ224" s="146">
        <v>817.86400000000003</v>
      </c>
      <c r="BK224" s="146">
        <v>821.60599999999999</v>
      </c>
      <c r="BL224" s="146">
        <v>827.86900000000003</v>
      </c>
      <c r="BM224" s="146">
        <v>836.18499999999995</v>
      </c>
      <c r="BN224" s="146">
        <v>845.35599999999999</v>
      </c>
      <c r="BO224" s="146">
        <v>853.63599999999997</v>
      </c>
      <c r="BP224" s="146">
        <v>859.81600000000003</v>
      </c>
      <c r="BQ224" s="146">
        <v>863.45100000000002</v>
      </c>
      <c r="BR224" s="146">
        <v>865.06500000000005</v>
      </c>
      <c r="BS224" s="146">
        <v>865.60199999999998</v>
      </c>
      <c r="BT224" s="146">
        <v>866.447</v>
      </c>
      <c r="BU224" s="146">
        <v>868.63199999999995</v>
      </c>
      <c r="BV224" s="146">
        <v>872.40599999999995</v>
      </c>
      <c r="BW224" s="146">
        <v>877.46</v>
      </c>
      <c r="BX224" s="146">
        <v>883.49</v>
      </c>
      <c r="BY224" s="146">
        <v>889.95500000000004</v>
      </c>
      <c r="BZ224" s="146">
        <v>896.44399999999996</v>
      </c>
    </row>
    <row r="225" spans="1:78" ht="11.65">
      <c r="A225" s="121">
        <v>208</v>
      </c>
      <c r="B225" s="122" t="s">
        <v>669</v>
      </c>
      <c r="C225" s="135" t="s">
        <v>773</v>
      </c>
      <c r="D225" s="141">
        <v>2</v>
      </c>
      <c r="E225" s="141">
        <v>540</v>
      </c>
      <c r="F225" s="122" t="s">
        <v>711</v>
      </c>
      <c r="G225" s="141">
        <v>928</v>
      </c>
      <c r="H225" s="146">
        <v>64.822999999999993</v>
      </c>
      <c r="I225" s="146">
        <v>64.259</v>
      </c>
      <c r="J225" s="146">
        <v>64.409000000000006</v>
      </c>
      <c r="K225" s="146">
        <v>65.128</v>
      </c>
      <c r="L225" s="146">
        <v>66.272999999999996</v>
      </c>
      <c r="M225" s="146">
        <v>67.742999999999995</v>
      </c>
      <c r="N225" s="146">
        <v>69.468999999999994</v>
      </c>
      <c r="O225" s="146">
        <v>71.373999999999995</v>
      </c>
      <c r="P225" s="146">
        <v>73.441999999999993</v>
      </c>
      <c r="Q225" s="146">
        <v>75.671999999999997</v>
      </c>
      <c r="R225" s="146">
        <v>78.058999999999997</v>
      </c>
      <c r="S225" s="146">
        <v>80.581000000000003</v>
      </c>
      <c r="T225" s="146">
        <v>83.213999999999999</v>
      </c>
      <c r="U225" s="146">
        <v>85.900999999999996</v>
      </c>
      <c r="V225" s="146">
        <v>88.572000000000003</v>
      </c>
      <c r="W225" s="146">
        <v>91.194000000000003</v>
      </c>
      <c r="X225" s="146">
        <v>93.688000000000002</v>
      </c>
      <c r="Y225" s="146">
        <v>96.072000000000003</v>
      </c>
      <c r="Z225" s="146">
        <v>98.608999999999995</v>
      </c>
      <c r="AA225" s="146">
        <v>101.628</v>
      </c>
      <c r="AB225" s="146">
        <v>105.32299999999999</v>
      </c>
      <c r="AC225" s="146">
        <v>109.82299999999999</v>
      </c>
      <c r="AD225" s="146">
        <v>114.98399999999999</v>
      </c>
      <c r="AE225" s="146">
        <v>120.426</v>
      </c>
      <c r="AF225" s="146">
        <v>125.648</v>
      </c>
      <c r="AG225" s="146">
        <v>130.26900000000001</v>
      </c>
      <c r="AH225" s="146">
        <v>134.16900000000001</v>
      </c>
      <c r="AI225" s="146">
        <v>137.46299999999999</v>
      </c>
      <c r="AJ225" s="146">
        <v>140.262</v>
      </c>
      <c r="AK225" s="146">
        <v>142.77000000000001</v>
      </c>
      <c r="AL225" s="146">
        <v>145.14099999999999</v>
      </c>
      <c r="AM225" s="146">
        <v>147.4</v>
      </c>
      <c r="AN225" s="146">
        <v>149.535</v>
      </c>
      <c r="AO225" s="146">
        <v>151.625</v>
      </c>
      <c r="AP225" s="146">
        <v>153.75200000000001</v>
      </c>
      <c r="AQ225" s="146">
        <v>155.98500000000001</v>
      </c>
      <c r="AR225" s="146">
        <v>158.35</v>
      </c>
      <c r="AS225" s="146">
        <v>160.87299999999999</v>
      </c>
      <c r="AT225" s="146">
        <v>163.655</v>
      </c>
      <c r="AU225" s="146">
        <v>166.78200000000001</v>
      </c>
      <c r="AV225" s="146">
        <v>170.33500000000001</v>
      </c>
      <c r="AW225" s="146">
        <v>174.33600000000001</v>
      </c>
      <c r="AX225" s="146">
        <v>178.75899999999999</v>
      </c>
      <c r="AY225" s="146">
        <v>183.48099999999999</v>
      </c>
      <c r="AZ225" s="146">
        <v>188.36600000000001</v>
      </c>
      <c r="BA225" s="146">
        <v>193.29599999999999</v>
      </c>
      <c r="BB225" s="146">
        <v>198.23699999999999</v>
      </c>
      <c r="BC225" s="146">
        <v>203.185</v>
      </c>
      <c r="BD225" s="146">
        <v>208.065</v>
      </c>
      <c r="BE225" s="146">
        <v>212.78200000000001</v>
      </c>
      <c r="BF225" s="146">
        <v>217.26300000000001</v>
      </c>
      <c r="BG225" s="146">
        <v>221.499</v>
      </c>
      <c r="BH225" s="146">
        <v>225.482</v>
      </c>
      <c r="BI225" s="146">
        <v>229.251</v>
      </c>
      <c r="BJ225" s="146">
        <v>232.881</v>
      </c>
      <c r="BK225" s="146">
        <v>236.441</v>
      </c>
      <c r="BL225" s="146">
        <v>239.92400000000001</v>
      </c>
      <c r="BM225" s="146">
        <v>243.33199999999999</v>
      </c>
      <c r="BN225" s="146">
        <v>246.696</v>
      </c>
      <c r="BO225" s="146">
        <v>250.08199999999999</v>
      </c>
      <c r="BP225" s="146">
        <v>253.529</v>
      </c>
      <c r="BQ225" s="146">
        <v>257.06599999999997</v>
      </c>
      <c r="BR225" s="146">
        <v>260.65699999999998</v>
      </c>
      <c r="BS225" s="146">
        <v>264.23899999999998</v>
      </c>
      <c r="BT225" s="146">
        <v>267.73200000000003</v>
      </c>
      <c r="BU225" s="146">
        <v>271.06200000000001</v>
      </c>
      <c r="BV225" s="146">
        <v>274.19</v>
      </c>
      <c r="BW225" s="146">
        <v>277.15899999999999</v>
      </c>
      <c r="BX225" s="146">
        <v>279.98599999999999</v>
      </c>
      <c r="BY225" s="146">
        <v>282.75700000000001</v>
      </c>
      <c r="BZ225" s="146">
        <v>285.49099999999999</v>
      </c>
    </row>
    <row r="226" spans="1:78" ht="11.65">
      <c r="A226" s="121">
        <v>209</v>
      </c>
      <c r="B226" s="122" t="s">
        <v>669</v>
      </c>
      <c r="C226" s="135" t="s">
        <v>774</v>
      </c>
      <c r="D226" s="141"/>
      <c r="E226" s="141">
        <v>598</v>
      </c>
      <c r="F226" s="122" t="s">
        <v>711</v>
      </c>
      <c r="G226" s="141">
        <v>928</v>
      </c>
      <c r="H226" s="146">
        <v>2002.1469999999999</v>
      </c>
      <c r="I226" s="146">
        <v>2011.2159999999999</v>
      </c>
      <c r="J226" s="146">
        <v>2024.16</v>
      </c>
      <c r="K226" s="146">
        <v>2041.021</v>
      </c>
      <c r="L226" s="146">
        <v>2061.7579999999998</v>
      </c>
      <c r="M226" s="146">
        <v>2086.2530000000002</v>
      </c>
      <c r="N226" s="146">
        <v>2114.2800000000002</v>
      </c>
      <c r="O226" s="146">
        <v>2145.5990000000002</v>
      </c>
      <c r="P226" s="146">
        <v>2179.87</v>
      </c>
      <c r="Q226" s="146">
        <v>2216.723</v>
      </c>
      <c r="R226" s="146">
        <v>2255.8580000000002</v>
      </c>
      <c r="S226" s="146">
        <v>2297.0520000000001</v>
      </c>
      <c r="T226" s="146">
        <v>2340.3490000000002</v>
      </c>
      <c r="U226" s="146">
        <v>2385.9430000000002</v>
      </c>
      <c r="V226" s="146">
        <v>2434.2199999999998</v>
      </c>
      <c r="W226" s="146">
        <v>2485.433</v>
      </c>
      <c r="X226" s="146">
        <v>2539.683</v>
      </c>
      <c r="Y226" s="146">
        <v>2596.8200000000002</v>
      </c>
      <c r="Z226" s="146">
        <v>2656.636</v>
      </c>
      <c r="AA226" s="146">
        <v>2718.8049999999998</v>
      </c>
      <c r="AB226" s="146">
        <v>2783.1320000000001</v>
      </c>
      <c r="AC226" s="146">
        <v>2849.5219999999999</v>
      </c>
      <c r="AD226" s="146">
        <v>2918.1379999999999</v>
      </c>
      <c r="AE226" s="146">
        <v>2989.201</v>
      </c>
      <c r="AF226" s="146">
        <v>3063.0509999999999</v>
      </c>
      <c r="AG226" s="146">
        <v>3139.944</v>
      </c>
      <c r="AH226" s="146">
        <v>3219.8249999999998</v>
      </c>
      <c r="AI226" s="146">
        <v>3302.636</v>
      </c>
      <c r="AJ226" s="146">
        <v>3388.6309999999999</v>
      </c>
      <c r="AK226" s="146">
        <v>3478.0929999999998</v>
      </c>
      <c r="AL226" s="146">
        <v>3571.2089999999998</v>
      </c>
      <c r="AM226" s="146">
        <v>3668.1019999999999</v>
      </c>
      <c r="AN226" s="146">
        <v>3768.489</v>
      </c>
      <c r="AO226" s="146">
        <v>3871.49</v>
      </c>
      <c r="AP226" s="146">
        <v>3975.95</v>
      </c>
      <c r="AQ226" s="146">
        <v>4081.0219999999999</v>
      </c>
      <c r="AR226" s="146">
        <v>4186.4989999999998</v>
      </c>
      <c r="AS226" s="146">
        <v>4292.5749999999998</v>
      </c>
      <c r="AT226" s="146">
        <v>4399.32</v>
      </c>
      <c r="AU226" s="146">
        <v>4506.9960000000001</v>
      </c>
      <c r="AV226" s="146">
        <v>4615.8429999999998</v>
      </c>
      <c r="AW226" s="146">
        <v>4725.5429999999997</v>
      </c>
      <c r="AX226" s="146">
        <v>4836.2160000000003</v>
      </c>
      <c r="AY226" s="146">
        <v>4949.0529999999999</v>
      </c>
      <c r="AZ226" s="146">
        <v>5065.6639999999998</v>
      </c>
      <c r="BA226" s="146">
        <v>5187.0630000000001</v>
      </c>
      <c r="BB226" s="146">
        <v>5314.2579999999998</v>
      </c>
      <c r="BC226" s="146">
        <v>5446.6329999999998</v>
      </c>
      <c r="BD226" s="146">
        <v>5581.7669999999998</v>
      </c>
      <c r="BE226" s="146">
        <v>5716.1660000000002</v>
      </c>
      <c r="BF226" s="146">
        <v>5847.59</v>
      </c>
      <c r="BG226" s="146">
        <v>5974.6270000000004</v>
      </c>
      <c r="BH226" s="146">
        <v>6098.6210000000001</v>
      </c>
      <c r="BI226" s="146">
        <v>6223.3779999999997</v>
      </c>
      <c r="BJ226" s="146">
        <v>6354.2470000000003</v>
      </c>
      <c r="BK226" s="146">
        <v>6494.902</v>
      </c>
      <c r="BL226" s="146">
        <v>6646.8909999999996</v>
      </c>
      <c r="BM226" s="146">
        <v>6808.5029999999997</v>
      </c>
      <c r="BN226" s="146">
        <v>6976.2</v>
      </c>
      <c r="BO226" s="146">
        <v>7144.7740000000003</v>
      </c>
      <c r="BP226" s="146">
        <v>7310.5119999999997</v>
      </c>
      <c r="BQ226" s="146">
        <v>7472.1959999999999</v>
      </c>
      <c r="BR226" s="146">
        <v>7631.0029999999997</v>
      </c>
      <c r="BS226" s="146">
        <v>7788.3879999999999</v>
      </c>
      <c r="BT226" s="146">
        <v>7946.7330000000002</v>
      </c>
      <c r="BU226" s="146">
        <v>8107.7719999999999</v>
      </c>
      <c r="BV226" s="146">
        <v>8271.7659999999996</v>
      </c>
      <c r="BW226" s="146">
        <v>8438.0380000000005</v>
      </c>
      <c r="BX226" s="146">
        <v>8606.3240000000005</v>
      </c>
      <c r="BY226" s="146">
        <v>8776.1190000000006</v>
      </c>
      <c r="BZ226" s="146">
        <v>8947.027</v>
      </c>
    </row>
    <row r="227" spans="1:78" ht="11.65">
      <c r="A227" s="121">
        <v>210</v>
      </c>
      <c r="B227" s="122" t="s">
        <v>669</v>
      </c>
      <c r="C227" s="135" t="s">
        <v>775</v>
      </c>
      <c r="D227" s="141"/>
      <c r="E227" s="141">
        <v>90</v>
      </c>
      <c r="F227" s="122" t="s">
        <v>711</v>
      </c>
      <c r="G227" s="141">
        <v>928</v>
      </c>
      <c r="H227" s="146">
        <v>89.793000000000006</v>
      </c>
      <c r="I227" s="146">
        <v>91.79</v>
      </c>
      <c r="J227" s="146">
        <v>94.058999999999997</v>
      </c>
      <c r="K227" s="146">
        <v>96.539000000000001</v>
      </c>
      <c r="L227" s="146">
        <v>99.191000000000003</v>
      </c>
      <c r="M227" s="146">
        <v>102.001</v>
      </c>
      <c r="N227" s="146">
        <v>104.935</v>
      </c>
      <c r="O227" s="146">
        <v>107.986</v>
      </c>
      <c r="P227" s="146">
        <v>111.157</v>
      </c>
      <c r="Q227" s="146">
        <v>114.43600000000001</v>
      </c>
      <c r="R227" s="146">
        <v>117.84699999999999</v>
      </c>
      <c r="S227" s="146">
        <v>121.38500000000001</v>
      </c>
      <c r="T227" s="146">
        <v>125.04</v>
      </c>
      <c r="U227" s="146">
        <v>128.83799999999999</v>
      </c>
      <c r="V227" s="146">
        <v>132.76599999999999</v>
      </c>
      <c r="W227" s="146">
        <v>136.815</v>
      </c>
      <c r="X227" s="146">
        <v>140.995</v>
      </c>
      <c r="Y227" s="146">
        <v>145.31899999999999</v>
      </c>
      <c r="Z227" s="146">
        <v>149.887</v>
      </c>
      <c r="AA227" s="146">
        <v>154.83000000000001</v>
      </c>
      <c r="AB227" s="146">
        <v>160.24</v>
      </c>
      <c r="AC227" s="146">
        <v>166.16300000000001</v>
      </c>
      <c r="AD227" s="146">
        <v>172.55</v>
      </c>
      <c r="AE227" s="146">
        <v>179.30600000000001</v>
      </c>
      <c r="AF227" s="146">
        <v>186.297</v>
      </c>
      <c r="AG227" s="146">
        <v>193.40100000000001</v>
      </c>
      <c r="AH227" s="146">
        <v>200.602</v>
      </c>
      <c r="AI227" s="146">
        <v>207.88499999999999</v>
      </c>
      <c r="AJ227" s="146">
        <v>215.29900000000001</v>
      </c>
      <c r="AK227" s="146">
        <v>222.84100000000001</v>
      </c>
      <c r="AL227" s="146">
        <v>230.55</v>
      </c>
      <c r="AM227" s="146">
        <v>238.423</v>
      </c>
      <c r="AN227" s="146">
        <v>246.45099999999999</v>
      </c>
      <c r="AO227" s="146">
        <v>254.566</v>
      </c>
      <c r="AP227" s="146">
        <v>262.69099999999997</v>
      </c>
      <c r="AQ227" s="146">
        <v>270.78699999999998</v>
      </c>
      <c r="AR227" s="146">
        <v>278.834</v>
      </c>
      <c r="AS227" s="146">
        <v>286.87099999999998</v>
      </c>
      <c r="AT227" s="146">
        <v>294.976</v>
      </c>
      <c r="AU227" s="146">
        <v>303.27199999999999</v>
      </c>
      <c r="AV227" s="146">
        <v>311.86900000000003</v>
      </c>
      <c r="AW227" s="146">
        <v>320.78100000000001</v>
      </c>
      <c r="AX227" s="146">
        <v>330.00400000000002</v>
      </c>
      <c r="AY227" s="146">
        <v>339.50099999999998</v>
      </c>
      <c r="AZ227" s="146">
        <v>349.27300000000002</v>
      </c>
      <c r="BA227" s="146">
        <v>359.27600000000001</v>
      </c>
      <c r="BB227" s="146">
        <v>369.517</v>
      </c>
      <c r="BC227" s="146">
        <v>379.99799999999999</v>
      </c>
      <c r="BD227" s="146">
        <v>390.702</v>
      </c>
      <c r="BE227" s="146">
        <v>401.59199999999998</v>
      </c>
      <c r="BF227" s="146">
        <v>412.66500000000002</v>
      </c>
      <c r="BG227" s="146">
        <v>423.94900000000001</v>
      </c>
      <c r="BH227" s="146">
        <v>435.43400000000003</v>
      </c>
      <c r="BI227" s="146">
        <v>447.01600000000002</v>
      </c>
      <c r="BJ227" s="146">
        <v>458.54899999999998</v>
      </c>
      <c r="BK227" s="146">
        <v>469.91800000000001</v>
      </c>
      <c r="BL227" s="146">
        <v>481.08600000000001</v>
      </c>
      <c r="BM227" s="146">
        <v>492.13299999999998</v>
      </c>
      <c r="BN227" s="146">
        <v>503.36599999999999</v>
      </c>
      <c r="BO227" s="146">
        <v>515.18200000000002</v>
      </c>
      <c r="BP227" s="146">
        <v>527.86099999999999</v>
      </c>
      <c r="BQ227" s="146">
        <v>541.52200000000005</v>
      </c>
      <c r="BR227" s="146">
        <v>556.06600000000003</v>
      </c>
      <c r="BS227" s="146">
        <v>571.32899999999995</v>
      </c>
      <c r="BT227" s="146">
        <v>587.07899999999995</v>
      </c>
      <c r="BU227" s="146">
        <v>603.13300000000004</v>
      </c>
      <c r="BV227" s="146">
        <v>619.43799999999999</v>
      </c>
      <c r="BW227" s="146">
        <v>636.03</v>
      </c>
      <c r="BX227" s="146">
        <v>652.85599999999999</v>
      </c>
      <c r="BY227" s="146">
        <v>669.82100000000003</v>
      </c>
      <c r="BZ227" s="146">
        <v>686.87800000000004</v>
      </c>
    </row>
    <row r="228" spans="1:78" ht="11.65">
      <c r="A228" s="121">
        <v>211</v>
      </c>
      <c r="B228" s="122" t="s">
        <v>669</v>
      </c>
      <c r="C228" s="135" t="s">
        <v>776</v>
      </c>
      <c r="D228" s="141"/>
      <c r="E228" s="141">
        <v>548</v>
      </c>
      <c r="F228" s="122" t="s">
        <v>711</v>
      </c>
      <c r="G228" s="141">
        <v>928</v>
      </c>
      <c r="H228" s="146">
        <v>47.695999999999998</v>
      </c>
      <c r="I228" s="146">
        <v>48.918999999999997</v>
      </c>
      <c r="J228" s="146">
        <v>50.290999999999997</v>
      </c>
      <c r="K228" s="146">
        <v>51.765999999999998</v>
      </c>
      <c r="L228" s="146">
        <v>53.311999999999998</v>
      </c>
      <c r="M228" s="146">
        <v>54.920999999999999</v>
      </c>
      <c r="N228" s="146">
        <v>56.557000000000002</v>
      </c>
      <c r="O228" s="146">
        <v>58.241999999999997</v>
      </c>
      <c r="P228" s="146">
        <v>59.98</v>
      </c>
      <c r="Q228" s="146">
        <v>61.792000000000002</v>
      </c>
      <c r="R228" s="146">
        <v>63.689</v>
      </c>
      <c r="S228" s="146">
        <v>65.7</v>
      </c>
      <c r="T228" s="146">
        <v>67.793000000000006</v>
      </c>
      <c r="U228" s="146">
        <v>69.944000000000003</v>
      </c>
      <c r="V228" s="146">
        <v>72.116</v>
      </c>
      <c r="W228" s="146">
        <v>74.268000000000001</v>
      </c>
      <c r="X228" s="146">
        <v>76.391999999999996</v>
      </c>
      <c r="Y228" s="146">
        <v>78.504999999999995</v>
      </c>
      <c r="Z228" s="146">
        <v>80.653000000000006</v>
      </c>
      <c r="AA228" s="146">
        <v>82.92</v>
      </c>
      <c r="AB228" s="146">
        <v>85.373999999999995</v>
      </c>
      <c r="AC228" s="146">
        <v>88.012</v>
      </c>
      <c r="AD228" s="146">
        <v>90.802000000000007</v>
      </c>
      <c r="AE228" s="146">
        <v>93.748999999999995</v>
      </c>
      <c r="AF228" s="146">
        <v>96.772999999999996</v>
      </c>
      <c r="AG228" s="146">
        <v>99.863</v>
      </c>
      <c r="AH228" s="146">
        <v>103.002</v>
      </c>
      <c r="AI228" s="146">
        <v>106.206</v>
      </c>
      <c r="AJ228" s="146">
        <v>109.39700000000001</v>
      </c>
      <c r="AK228" s="146">
        <v>112.54300000000001</v>
      </c>
      <c r="AL228" s="146">
        <v>115.598</v>
      </c>
      <c r="AM228" s="146">
        <v>118.54600000000001</v>
      </c>
      <c r="AN228" s="146">
        <v>121.398</v>
      </c>
      <c r="AO228" s="146">
        <v>124.21299999999999</v>
      </c>
      <c r="AP228" s="146">
        <v>127.05800000000001</v>
      </c>
      <c r="AQ228" s="146">
        <v>129.989</v>
      </c>
      <c r="AR228" s="146">
        <v>132.988</v>
      </c>
      <c r="AS228" s="146">
        <v>136.07499999999999</v>
      </c>
      <c r="AT228" s="146">
        <v>139.31899999999999</v>
      </c>
      <c r="AU228" s="146">
        <v>142.80099999999999</v>
      </c>
      <c r="AV228" s="146">
        <v>146.57499999999999</v>
      </c>
      <c r="AW228" s="146">
        <v>150.71799999999999</v>
      </c>
      <c r="AX228" s="146">
        <v>155.17599999999999</v>
      </c>
      <c r="AY228" s="146">
        <v>159.74299999999999</v>
      </c>
      <c r="AZ228" s="146">
        <v>164.12799999999999</v>
      </c>
      <c r="BA228" s="146">
        <v>168.161</v>
      </c>
      <c r="BB228" s="146">
        <v>171.721</v>
      </c>
      <c r="BC228" s="146">
        <v>174.917</v>
      </c>
      <c r="BD228" s="146">
        <v>177.98699999999999</v>
      </c>
      <c r="BE228" s="146">
        <v>181.25899999999999</v>
      </c>
      <c r="BF228" s="146">
        <v>184.964</v>
      </c>
      <c r="BG228" s="146">
        <v>189.209</v>
      </c>
      <c r="BH228" s="146">
        <v>193.92699999999999</v>
      </c>
      <c r="BI228" s="146">
        <v>198.96</v>
      </c>
      <c r="BJ228" s="146">
        <v>204.12299999999999</v>
      </c>
      <c r="BK228" s="146">
        <v>209.28200000000001</v>
      </c>
      <c r="BL228" s="146">
        <v>214.37899999999999</v>
      </c>
      <c r="BM228" s="146">
        <v>219.464</v>
      </c>
      <c r="BN228" s="146">
        <v>224.7</v>
      </c>
      <c r="BO228" s="146">
        <v>230.244</v>
      </c>
      <c r="BP228" s="146">
        <v>236.21600000000001</v>
      </c>
      <c r="BQ228" s="146">
        <v>242.65799999999999</v>
      </c>
      <c r="BR228" s="146">
        <v>249.505</v>
      </c>
      <c r="BS228" s="146">
        <v>256.637</v>
      </c>
      <c r="BT228" s="146">
        <v>263.88799999999998</v>
      </c>
      <c r="BU228" s="146">
        <v>271.12799999999999</v>
      </c>
      <c r="BV228" s="146">
        <v>278.32600000000002</v>
      </c>
      <c r="BW228" s="146">
        <v>285.49900000000002</v>
      </c>
      <c r="BX228" s="146">
        <v>292.67500000000001</v>
      </c>
      <c r="BY228" s="146">
        <v>299.88200000000001</v>
      </c>
      <c r="BZ228" s="146">
        <v>307.14999999999998</v>
      </c>
    </row>
    <row r="229" spans="1:78" ht="11.65">
      <c r="A229" s="132">
        <v>212</v>
      </c>
      <c r="B229" s="133" t="s">
        <v>669</v>
      </c>
      <c r="C229" s="134" t="s">
        <v>777</v>
      </c>
      <c r="D229" s="144"/>
      <c r="E229" s="144">
        <v>954</v>
      </c>
      <c r="F229" s="133" t="s">
        <v>710</v>
      </c>
      <c r="G229" s="144">
        <v>1835</v>
      </c>
      <c r="H229" s="149">
        <v>155.57</v>
      </c>
      <c r="I229" s="149">
        <v>158.535</v>
      </c>
      <c r="J229" s="149">
        <v>161.55600000000001</v>
      </c>
      <c r="K229" s="149">
        <v>164.619</v>
      </c>
      <c r="L229" s="149">
        <v>167.80600000000001</v>
      </c>
      <c r="M229" s="149">
        <v>171.10400000000001</v>
      </c>
      <c r="N229" s="149">
        <v>174.602</v>
      </c>
      <c r="O229" s="149">
        <v>178.34299999999999</v>
      </c>
      <c r="P229" s="149">
        <v>182.31899999999999</v>
      </c>
      <c r="Q229" s="149">
        <v>186.625</v>
      </c>
      <c r="R229" s="149">
        <v>191.239</v>
      </c>
      <c r="S229" s="149">
        <v>196.21</v>
      </c>
      <c r="T229" s="149">
        <v>201.51599999999999</v>
      </c>
      <c r="U229" s="149">
        <v>207.02500000000001</v>
      </c>
      <c r="V229" s="149">
        <v>212.78700000000001</v>
      </c>
      <c r="W229" s="149">
        <v>218.65</v>
      </c>
      <c r="X229" s="149">
        <v>224.65</v>
      </c>
      <c r="Y229" s="149">
        <v>230.779</v>
      </c>
      <c r="Z229" s="149">
        <v>236.85599999999999</v>
      </c>
      <c r="AA229" s="149">
        <v>242.709</v>
      </c>
      <c r="AB229" s="149">
        <v>248.18199999999999</v>
      </c>
      <c r="AC229" s="149">
        <v>253.245</v>
      </c>
      <c r="AD229" s="149">
        <v>257.98899999999998</v>
      </c>
      <c r="AE229" s="149">
        <v>262.601</v>
      </c>
      <c r="AF229" s="149">
        <v>267.255</v>
      </c>
      <c r="AG229" s="149">
        <v>272.15899999999999</v>
      </c>
      <c r="AH229" s="149">
        <v>277.35300000000001</v>
      </c>
      <c r="AI229" s="149">
        <v>282.88499999999999</v>
      </c>
      <c r="AJ229" s="149">
        <v>288.91899999999998</v>
      </c>
      <c r="AK229" s="149">
        <v>295.73500000000001</v>
      </c>
      <c r="AL229" s="149">
        <v>303.50200000000001</v>
      </c>
      <c r="AM229" s="149">
        <v>312.20800000000003</v>
      </c>
      <c r="AN229" s="149">
        <v>321.83100000000002</v>
      </c>
      <c r="AO229" s="149">
        <v>332.27699999999999</v>
      </c>
      <c r="AP229" s="149">
        <v>343.471</v>
      </c>
      <c r="AQ229" s="149">
        <v>355.291</v>
      </c>
      <c r="AR229" s="149">
        <v>367.73899999999998</v>
      </c>
      <c r="AS229" s="149">
        <v>380.68</v>
      </c>
      <c r="AT229" s="149">
        <v>393.589</v>
      </c>
      <c r="AU229" s="149">
        <v>405.78399999999999</v>
      </c>
      <c r="AV229" s="149">
        <v>416.76400000000001</v>
      </c>
      <c r="AW229" s="149">
        <v>426.29700000000003</v>
      </c>
      <c r="AX229" s="149">
        <v>434.45</v>
      </c>
      <c r="AY229" s="149">
        <v>441.58800000000002</v>
      </c>
      <c r="AZ229" s="149">
        <v>448.31</v>
      </c>
      <c r="BA229" s="149">
        <v>454.92</v>
      </c>
      <c r="BB229" s="149">
        <v>461.59300000000002</v>
      </c>
      <c r="BC229" s="149">
        <v>468.12799999999999</v>
      </c>
      <c r="BD229" s="149">
        <v>474.36900000000003</v>
      </c>
      <c r="BE229" s="149">
        <v>479.96600000000001</v>
      </c>
      <c r="BF229" s="149">
        <v>484.779</v>
      </c>
      <c r="BG229" s="149">
        <v>488.74799999999999</v>
      </c>
      <c r="BH229" s="149">
        <v>492.03199999999998</v>
      </c>
      <c r="BI229" s="149">
        <v>494.68599999999998</v>
      </c>
      <c r="BJ229" s="149">
        <v>496.69900000000001</v>
      </c>
      <c r="BK229" s="149">
        <v>498.29599999999999</v>
      </c>
      <c r="BL229" s="149">
        <v>499.387</v>
      </c>
      <c r="BM229" s="149">
        <v>500.08699999999999</v>
      </c>
      <c r="BN229" s="149">
        <v>500.721</v>
      </c>
      <c r="BO229" s="149">
        <v>501.815</v>
      </c>
      <c r="BP229" s="149">
        <v>503.58</v>
      </c>
      <c r="BQ229" s="149">
        <v>506.22699999999998</v>
      </c>
      <c r="BR229" s="149">
        <v>509.64400000000001</v>
      </c>
      <c r="BS229" s="149">
        <v>513.75400000000002</v>
      </c>
      <c r="BT229" s="149">
        <v>518.23599999999999</v>
      </c>
      <c r="BU229" s="149">
        <v>522.92600000000004</v>
      </c>
      <c r="BV229" s="149">
        <v>527.79399999999998</v>
      </c>
      <c r="BW229" s="149">
        <v>532.88699999999994</v>
      </c>
      <c r="BX229" s="149">
        <v>538.14200000000005</v>
      </c>
      <c r="BY229" s="149">
        <v>543.48299999999995</v>
      </c>
      <c r="BZ229" s="149">
        <v>548.92700000000002</v>
      </c>
    </row>
    <row r="230" spans="1:78" ht="11.65">
      <c r="A230" s="121">
        <v>213</v>
      </c>
      <c r="B230" s="122" t="s">
        <v>669</v>
      </c>
      <c r="C230" s="135" t="s">
        <v>778</v>
      </c>
      <c r="D230" s="141">
        <v>16</v>
      </c>
      <c r="E230" s="141">
        <v>316</v>
      </c>
      <c r="F230" s="122" t="s">
        <v>711</v>
      </c>
      <c r="G230" s="141">
        <v>954</v>
      </c>
      <c r="H230" s="146">
        <v>59.652999999999999</v>
      </c>
      <c r="I230" s="146">
        <v>60.258000000000003</v>
      </c>
      <c r="J230" s="146">
        <v>60.87</v>
      </c>
      <c r="K230" s="146">
        <v>61.47</v>
      </c>
      <c r="L230" s="146">
        <v>62.058</v>
      </c>
      <c r="M230" s="146">
        <v>62.646999999999998</v>
      </c>
      <c r="N230" s="146">
        <v>63.256</v>
      </c>
      <c r="O230" s="146">
        <v>63.926000000000002</v>
      </c>
      <c r="P230" s="146">
        <v>64.697999999999993</v>
      </c>
      <c r="Q230" s="146">
        <v>65.623000000000005</v>
      </c>
      <c r="R230" s="146">
        <v>66.733000000000004</v>
      </c>
      <c r="S230" s="146">
        <v>68.064999999999998</v>
      </c>
      <c r="T230" s="146">
        <v>69.605000000000004</v>
      </c>
      <c r="U230" s="146">
        <v>71.289000000000001</v>
      </c>
      <c r="V230" s="146">
        <v>73.046999999999997</v>
      </c>
      <c r="W230" s="146">
        <v>74.828000000000003</v>
      </c>
      <c r="X230" s="146">
        <v>76.611000000000004</v>
      </c>
      <c r="Y230" s="146">
        <v>78.412000000000006</v>
      </c>
      <c r="Z230" s="146">
        <v>80.212000000000003</v>
      </c>
      <c r="AA230" s="146">
        <v>82.04</v>
      </c>
      <c r="AB230" s="146">
        <v>83.875</v>
      </c>
      <c r="AC230" s="146">
        <v>85.728999999999999</v>
      </c>
      <c r="AD230" s="146">
        <v>87.58</v>
      </c>
      <c r="AE230" s="146">
        <v>89.459000000000003</v>
      </c>
      <c r="AF230" s="146">
        <v>91.378</v>
      </c>
      <c r="AG230" s="146">
        <v>93.350999999999999</v>
      </c>
      <c r="AH230" s="146">
        <v>95.38</v>
      </c>
      <c r="AI230" s="146">
        <v>97.477000000000004</v>
      </c>
      <c r="AJ230" s="146">
        <v>99.629000000000005</v>
      </c>
      <c r="AK230" s="146">
        <v>101.837</v>
      </c>
      <c r="AL230" s="146">
        <v>104.134</v>
      </c>
      <c r="AM230" s="146">
        <v>106.482</v>
      </c>
      <c r="AN230" s="146">
        <v>108.901</v>
      </c>
      <c r="AO230" s="146">
        <v>111.40300000000001</v>
      </c>
      <c r="AP230" s="146">
        <v>113.953</v>
      </c>
      <c r="AQ230" s="146">
        <v>116.57599999999999</v>
      </c>
      <c r="AR230" s="146">
        <v>119.22799999999999</v>
      </c>
      <c r="AS230" s="146">
        <v>121.923</v>
      </c>
      <c r="AT230" s="146">
        <v>124.67400000000001</v>
      </c>
      <c r="AU230" s="146">
        <v>127.52500000000001</v>
      </c>
      <c r="AV230" s="146">
        <v>130.47999999999999</v>
      </c>
      <c r="AW230" s="146">
        <v>133.553</v>
      </c>
      <c r="AX230" s="146">
        <v>136.69300000000001</v>
      </c>
      <c r="AY230" s="146">
        <v>139.81299999999999</v>
      </c>
      <c r="AZ230" s="146">
        <v>142.80600000000001</v>
      </c>
      <c r="BA230" s="146">
        <v>145.559</v>
      </c>
      <c r="BB230" s="146">
        <v>148.06100000000001</v>
      </c>
      <c r="BC230" s="146">
        <v>150.303</v>
      </c>
      <c r="BD230" s="146">
        <v>152.274</v>
      </c>
      <c r="BE230" s="146">
        <v>153.95500000000001</v>
      </c>
      <c r="BF230" s="146">
        <v>155.32300000000001</v>
      </c>
      <c r="BG230" s="146">
        <v>156.39500000000001</v>
      </c>
      <c r="BH230" s="146">
        <v>157.173</v>
      </c>
      <c r="BI230" s="146">
        <v>157.72300000000001</v>
      </c>
      <c r="BJ230" s="146">
        <v>158.09399999999999</v>
      </c>
      <c r="BK230" s="146">
        <v>158.40600000000001</v>
      </c>
      <c r="BL230" s="146">
        <v>158.649</v>
      </c>
      <c r="BM230" s="146">
        <v>158.84800000000001</v>
      </c>
      <c r="BN230" s="146">
        <v>159.03700000000001</v>
      </c>
      <c r="BO230" s="146">
        <v>159.232</v>
      </c>
      <c r="BP230" s="146">
        <v>159.43899999999999</v>
      </c>
      <c r="BQ230" s="146">
        <v>159.69</v>
      </c>
      <c r="BR230" s="146">
        <v>159.99</v>
      </c>
      <c r="BS230" s="146">
        <v>160.41499999999999</v>
      </c>
      <c r="BT230" s="146">
        <v>161.00700000000001</v>
      </c>
      <c r="BU230" s="146">
        <v>161.851</v>
      </c>
      <c r="BV230" s="146">
        <v>162.94800000000001</v>
      </c>
      <c r="BW230" s="146">
        <v>164.28100000000001</v>
      </c>
      <c r="BX230" s="146">
        <v>165.77</v>
      </c>
      <c r="BY230" s="146">
        <v>167.29499999999999</v>
      </c>
      <c r="BZ230" s="146">
        <v>168.78299999999999</v>
      </c>
    </row>
    <row r="231" spans="1:78" ht="11.65">
      <c r="A231" s="121">
        <v>214</v>
      </c>
      <c r="B231" s="122" t="s">
        <v>669</v>
      </c>
      <c r="C231" s="135" t="s">
        <v>779</v>
      </c>
      <c r="D231" s="141"/>
      <c r="E231" s="141">
        <v>296</v>
      </c>
      <c r="F231" s="122" t="s">
        <v>711</v>
      </c>
      <c r="G231" s="141">
        <v>954</v>
      </c>
      <c r="H231" s="146">
        <v>33.049999999999997</v>
      </c>
      <c r="I231" s="146">
        <v>33.615000000000002</v>
      </c>
      <c r="J231" s="146">
        <v>34.270000000000003</v>
      </c>
      <c r="K231" s="146">
        <v>34.975999999999999</v>
      </c>
      <c r="L231" s="146">
        <v>35.75</v>
      </c>
      <c r="M231" s="146">
        <v>36.566000000000003</v>
      </c>
      <c r="N231" s="146">
        <v>37.427999999999997</v>
      </c>
      <c r="O231" s="146">
        <v>38.317</v>
      </c>
      <c r="P231" s="146">
        <v>39.241</v>
      </c>
      <c r="Q231" s="146">
        <v>40.206000000000003</v>
      </c>
      <c r="R231" s="146">
        <v>41.195999999999998</v>
      </c>
      <c r="S231" s="146">
        <v>42.234000000000002</v>
      </c>
      <c r="T231" s="146">
        <v>43.283000000000001</v>
      </c>
      <c r="U231" s="146">
        <v>44.341999999999999</v>
      </c>
      <c r="V231" s="146">
        <v>45.392000000000003</v>
      </c>
      <c r="W231" s="146">
        <v>46.429000000000002</v>
      </c>
      <c r="X231" s="146">
        <v>47.429000000000002</v>
      </c>
      <c r="Y231" s="146">
        <v>48.402999999999999</v>
      </c>
      <c r="Z231" s="146">
        <v>49.353999999999999</v>
      </c>
      <c r="AA231" s="146">
        <v>50.267000000000003</v>
      </c>
      <c r="AB231" s="146">
        <v>51.142000000000003</v>
      </c>
      <c r="AC231" s="146">
        <v>51.978999999999999</v>
      </c>
      <c r="AD231" s="146">
        <v>52.774999999999999</v>
      </c>
      <c r="AE231" s="146">
        <v>53.558</v>
      </c>
      <c r="AF231" s="146">
        <v>54.334000000000003</v>
      </c>
      <c r="AG231" s="146">
        <v>55.113999999999997</v>
      </c>
      <c r="AH231" s="146">
        <v>55.921999999999997</v>
      </c>
      <c r="AI231" s="146">
        <v>56.759</v>
      </c>
      <c r="AJ231" s="146">
        <v>57.613</v>
      </c>
      <c r="AK231" s="146">
        <v>58.469000000000001</v>
      </c>
      <c r="AL231" s="146">
        <v>59.295999999999999</v>
      </c>
      <c r="AM231" s="146">
        <v>60.100999999999999</v>
      </c>
      <c r="AN231" s="146">
        <v>60.887</v>
      </c>
      <c r="AO231" s="146">
        <v>61.735999999999997</v>
      </c>
      <c r="AP231" s="146">
        <v>62.744999999999997</v>
      </c>
      <c r="AQ231" s="146">
        <v>63.988999999999997</v>
      </c>
      <c r="AR231" s="146">
        <v>65.504000000000005</v>
      </c>
      <c r="AS231" s="146">
        <v>67.244</v>
      </c>
      <c r="AT231" s="146">
        <v>69.087000000000003</v>
      </c>
      <c r="AU231" s="146">
        <v>70.849000000000004</v>
      </c>
      <c r="AV231" s="146">
        <v>72.394000000000005</v>
      </c>
      <c r="AW231" s="146">
        <v>73.691999999999993</v>
      </c>
      <c r="AX231" s="146">
        <v>74.766999999999996</v>
      </c>
      <c r="AY231" s="146">
        <v>75.710999999999999</v>
      </c>
      <c r="AZ231" s="146">
        <v>76.668000000000006</v>
      </c>
      <c r="BA231" s="146">
        <v>77.715999999999994</v>
      </c>
      <c r="BB231" s="146">
        <v>78.903999999999996</v>
      </c>
      <c r="BC231" s="146">
        <v>80.188000000000002</v>
      </c>
      <c r="BD231" s="146">
        <v>81.558000000000007</v>
      </c>
      <c r="BE231" s="146">
        <v>82.968999999999994</v>
      </c>
      <c r="BF231" s="146">
        <v>84.405000000000001</v>
      </c>
      <c r="BG231" s="146">
        <v>85.843999999999994</v>
      </c>
      <c r="BH231" s="146">
        <v>87.308000000000007</v>
      </c>
      <c r="BI231" s="146">
        <v>88.84</v>
      </c>
      <c r="BJ231" s="146">
        <v>90.498000000000005</v>
      </c>
      <c r="BK231" s="146">
        <v>92.319000000000003</v>
      </c>
      <c r="BL231" s="146">
        <v>94.340999999999994</v>
      </c>
      <c r="BM231" s="146">
        <v>96.531000000000006</v>
      </c>
      <c r="BN231" s="146">
        <v>98.76</v>
      </c>
      <c r="BO231" s="146">
        <v>100.928</v>
      </c>
      <c r="BP231" s="146">
        <v>102.93</v>
      </c>
      <c r="BQ231" s="146">
        <v>104.735</v>
      </c>
      <c r="BR231" s="146">
        <v>106.35899999999999</v>
      </c>
      <c r="BS231" s="146">
        <v>107.887</v>
      </c>
      <c r="BT231" s="146">
        <v>109.387</v>
      </c>
      <c r="BU231" s="146">
        <v>110.92700000000001</v>
      </c>
      <c r="BV231" s="146">
        <v>112.529</v>
      </c>
      <c r="BW231" s="146">
        <v>114.15300000000001</v>
      </c>
      <c r="BX231" s="146">
        <v>115.842</v>
      </c>
      <c r="BY231" s="146">
        <v>117.608</v>
      </c>
      <c r="BZ231" s="146">
        <v>119.446</v>
      </c>
    </row>
    <row r="232" spans="1:78" ht="11.65">
      <c r="A232" s="121">
        <v>215</v>
      </c>
      <c r="B232" s="122" t="s">
        <v>669</v>
      </c>
      <c r="C232" s="135" t="s">
        <v>780</v>
      </c>
      <c r="D232" s="141"/>
      <c r="E232" s="141">
        <v>584</v>
      </c>
      <c r="F232" s="122" t="s">
        <v>711</v>
      </c>
      <c r="G232" s="141">
        <v>954</v>
      </c>
      <c r="H232" s="146">
        <v>13.005000000000001</v>
      </c>
      <c r="I232" s="146">
        <v>13.226000000000001</v>
      </c>
      <c r="J232" s="146">
        <v>13.441000000000001</v>
      </c>
      <c r="K232" s="146">
        <v>13.628</v>
      </c>
      <c r="L232" s="146">
        <v>13.792</v>
      </c>
      <c r="M232" s="146">
        <v>13.897</v>
      </c>
      <c r="N232" s="146">
        <v>13.996</v>
      </c>
      <c r="O232" s="146">
        <v>14.085000000000001</v>
      </c>
      <c r="P232" s="146">
        <v>14.208</v>
      </c>
      <c r="Q232" s="146">
        <v>14.394</v>
      </c>
      <c r="R232" s="146">
        <v>14.673999999999999</v>
      </c>
      <c r="S232" s="146">
        <v>15.055999999999999</v>
      </c>
      <c r="T232" s="146">
        <v>15.547000000000001</v>
      </c>
      <c r="U232" s="146">
        <v>16.111000000000001</v>
      </c>
      <c r="V232" s="146">
        <v>16.71</v>
      </c>
      <c r="W232" s="146">
        <v>17.282</v>
      </c>
      <c r="X232" s="146">
        <v>17.834</v>
      </c>
      <c r="Y232" s="146">
        <v>18.382999999999999</v>
      </c>
      <c r="Z232" s="146">
        <v>18.966000000000001</v>
      </c>
      <c r="AA232" s="146">
        <v>19.617000000000001</v>
      </c>
      <c r="AB232" s="146">
        <v>20.393999999999998</v>
      </c>
      <c r="AC232" s="146">
        <v>21.305</v>
      </c>
      <c r="AD232" s="146">
        <v>22.335000000000001</v>
      </c>
      <c r="AE232" s="146">
        <v>23.44</v>
      </c>
      <c r="AF232" s="146">
        <v>24.53</v>
      </c>
      <c r="AG232" s="146">
        <v>25.579000000000001</v>
      </c>
      <c r="AH232" s="146">
        <v>26.547999999999998</v>
      </c>
      <c r="AI232" s="146">
        <v>27.478999999999999</v>
      </c>
      <c r="AJ232" s="146">
        <v>28.4</v>
      </c>
      <c r="AK232" s="146">
        <v>29.417000000000002</v>
      </c>
      <c r="AL232" s="146">
        <v>30.574000000000002</v>
      </c>
      <c r="AM232" s="146">
        <v>31.882999999999999</v>
      </c>
      <c r="AN232" s="146">
        <v>33.33</v>
      </c>
      <c r="AO232" s="146">
        <v>34.881</v>
      </c>
      <c r="AP232" s="146">
        <v>36.564</v>
      </c>
      <c r="AQ232" s="146">
        <v>38.331000000000003</v>
      </c>
      <c r="AR232" s="146">
        <v>40.212000000000003</v>
      </c>
      <c r="AS232" s="146">
        <v>42.167999999999999</v>
      </c>
      <c r="AT232" s="146">
        <v>44.091999999999999</v>
      </c>
      <c r="AU232" s="146">
        <v>45.826999999999998</v>
      </c>
      <c r="AV232" s="146">
        <v>47.265000000000001</v>
      </c>
      <c r="AW232" s="146">
        <v>48.402999999999999</v>
      </c>
      <c r="AX232" s="146">
        <v>49.241999999999997</v>
      </c>
      <c r="AY232" s="146">
        <v>49.828000000000003</v>
      </c>
      <c r="AZ232" s="146">
        <v>50.213999999999999</v>
      </c>
      <c r="BA232" s="146">
        <v>50.454000000000001</v>
      </c>
      <c r="BB232" s="146">
        <v>50.523000000000003</v>
      </c>
      <c r="BC232" s="146">
        <v>50.453000000000003</v>
      </c>
      <c r="BD232" s="146">
        <v>50.356000000000002</v>
      </c>
      <c r="BE232" s="146">
        <v>50.417999999999999</v>
      </c>
      <c r="BF232" s="146">
        <v>50.753999999999998</v>
      </c>
      <c r="BG232" s="146">
        <v>51.411000000000001</v>
      </c>
      <c r="BH232" s="146">
        <v>52.368000000000002</v>
      </c>
      <c r="BI232" s="146">
        <v>53.465000000000003</v>
      </c>
      <c r="BJ232" s="146">
        <v>54.475999999999999</v>
      </c>
      <c r="BK232" s="146">
        <v>55.256999999999998</v>
      </c>
      <c r="BL232" s="146">
        <v>55.765000000000001</v>
      </c>
      <c r="BM232" s="146">
        <v>56.045999999999999</v>
      </c>
      <c r="BN232" s="146">
        <v>56.165999999999997</v>
      </c>
      <c r="BO232" s="146">
        <v>56.255000000000003</v>
      </c>
      <c r="BP232" s="146">
        <v>56.360999999999997</v>
      </c>
      <c r="BQ232" s="146">
        <v>56.524000000000001</v>
      </c>
      <c r="BR232" s="146">
        <v>56.712000000000003</v>
      </c>
      <c r="BS232" s="146">
        <v>56.933</v>
      </c>
      <c r="BT232" s="146">
        <v>57.183</v>
      </c>
      <c r="BU232" s="146">
        <v>57.444000000000003</v>
      </c>
      <c r="BV232" s="146">
        <v>57.722999999999999</v>
      </c>
      <c r="BW232" s="146">
        <v>58.052999999999997</v>
      </c>
      <c r="BX232" s="146">
        <v>58.411999999999999</v>
      </c>
      <c r="BY232" s="146">
        <v>58.790999999999997</v>
      </c>
      <c r="BZ232" s="146">
        <v>59.194000000000003</v>
      </c>
    </row>
    <row r="233" spans="1:78" ht="11.65">
      <c r="A233" s="121">
        <v>216</v>
      </c>
      <c r="B233" s="122" t="s">
        <v>669</v>
      </c>
      <c r="C233" s="135" t="s">
        <v>781</v>
      </c>
      <c r="D233" s="141"/>
      <c r="E233" s="141">
        <v>583</v>
      </c>
      <c r="F233" s="122" t="s">
        <v>711</v>
      </c>
      <c r="G233" s="141">
        <v>954</v>
      </c>
      <c r="H233" s="146">
        <v>32.003999999999998</v>
      </c>
      <c r="I233" s="146">
        <v>33.399000000000001</v>
      </c>
      <c r="J233" s="146">
        <v>34.585999999999999</v>
      </c>
      <c r="K233" s="146">
        <v>35.674999999999997</v>
      </c>
      <c r="L233" s="146">
        <v>36.756999999999998</v>
      </c>
      <c r="M233" s="146">
        <v>37.880000000000003</v>
      </c>
      <c r="N233" s="146">
        <v>39.066000000000003</v>
      </c>
      <c r="O233" s="146">
        <v>40.350999999999999</v>
      </c>
      <c r="P233" s="146">
        <v>41.695</v>
      </c>
      <c r="Q233" s="146">
        <v>43.095999999999997</v>
      </c>
      <c r="R233" s="146">
        <v>44.51</v>
      </c>
      <c r="S233" s="146">
        <v>45.939</v>
      </c>
      <c r="T233" s="146">
        <v>47.372</v>
      </c>
      <c r="U233" s="146">
        <v>48.856000000000002</v>
      </c>
      <c r="V233" s="146">
        <v>50.475999999999999</v>
      </c>
      <c r="W233" s="146">
        <v>52.223999999999997</v>
      </c>
      <c r="X233" s="146">
        <v>54.192</v>
      </c>
      <c r="Y233" s="146">
        <v>56.308</v>
      </c>
      <c r="Z233" s="146">
        <v>58.386000000000003</v>
      </c>
      <c r="AA233" s="146">
        <v>60.146000000000001</v>
      </c>
      <c r="AB233" s="146">
        <v>61.414999999999999</v>
      </c>
      <c r="AC233" s="146">
        <v>62.088999999999999</v>
      </c>
      <c r="AD233" s="146">
        <v>62.274999999999999</v>
      </c>
      <c r="AE233" s="146">
        <v>62.268000000000001</v>
      </c>
      <c r="AF233" s="146">
        <v>62.456000000000003</v>
      </c>
      <c r="AG233" s="146">
        <v>63.122</v>
      </c>
      <c r="AH233" s="146">
        <v>64.36</v>
      </c>
      <c r="AI233" s="146">
        <v>66.078999999999994</v>
      </c>
      <c r="AJ233" s="146">
        <v>68.195999999999998</v>
      </c>
      <c r="AK233" s="146">
        <v>70.515000000000001</v>
      </c>
      <c r="AL233" s="146">
        <v>72.936000000000007</v>
      </c>
      <c r="AM233" s="146">
        <v>75.421999999999997</v>
      </c>
      <c r="AN233" s="146">
        <v>78.015000000000001</v>
      </c>
      <c r="AO233" s="146">
        <v>80.63</v>
      </c>
      <c r="AP233" s="146">
        <v>83.191999999999993</v>
      </c>
      <c r="AQ233" s="146">
        <v>85.641000000000005</v>
      </c>
      <c r="AR233" s="146">
        <v>87.903999999999996</v>
      </c>
      <c r="AS233" s="146">
        <v>89.984999999999999</v>
      </c>
      <c r="AT233" s="146">
        <v>91.983999999999995</v>
      </c>
      <c r="AU233" s="146">
        <v>94.061999999999998</v>
      </c>
      <c r="AV233" s="146">
        <v>96.304000000000002</v>
      </c>
      <c r="AW233" s="146">
        <v>98.778999999999996</v>
      </c>
      <c r="AX233" s="146">
        <v>101.386</v>
      </c>
      <c r="AY233" s="146">
        <v>103.901</v>
      </c>
      <c r="AZ233" s="146">
        <v>106.03</v>
      </c>
      <c r="BA233" s="146">
        <v>107.535</v>
      </c>
      <c r="BB233" s="146">
        <v>108.31100000000001</v>
      </c>
      <c r="BC233" s="146">
        <v>108.473</v>
      </c>
      <c r="BD233" s="146">
        <v>108.206</v>
      </c>
      <c r="BE233" s="146">
        <v>107.76900000000001</v>
      </c>
      <c r="BF233" s="146">
        <v>107.405</v>
      </c>
      <c r="BG233" s="146">
        <v>107.17</v>
      </c>
      <c r="BH233" s="146">
        <v>107.027</v>
      </c>
      <c r="BI233" s="146">
        <v>106.902</v>
      </c>
      <c r="BJ233" s="146">
        <v>106.624</v>
      </c>
      <c r="BK233" s="146">
        <v>106.13500000000001</v>
      </c>
      <c r="BL233" s="146">
        <v>105.374</v>
      </c>
      <c r="BM233" s="146">
        <v>104.44199999999999</v>
      </c>
      <c r="BN233" s="146">
        <v>103.54900000000001</v>
      </c>
      <c r="BO233" s="146">
        <v>102.971</v>
      </c>
      <c r="BP233" s="146">
        <v>102.916</v>
      </c>
      <c r="BQ233" s="146">
        <v>103.44799999999999</v>
      </c>
      <c r="BR233" s="146">
        <v>104.506</v>
      </c>
      <c r="BS233" s="146">
        <v>105.922</v>
      </c>
      <c r="BT233" s="146">
        <v>107.444</v>
      </c>
      <c r="BU233" s="146">
        <v>108.886</v>
      </c>
      <c r="BV233" s="146">
        <v>110.215</v>
      </c>
      <c r="BW233" s="146">
        <v>111.461</v>
      </c>
      <c r="BX233" s="146">
        <v>112.64</v>
      </c>
      <c r="BY233" s="146">
        <v>113.81100000000001</v>
      </c>
      <c r="BZ233" s="146">
        <v>115.021</v>
      </c>
    </row>
    <row r="234" spans="1:78" ht="11.65">
      <c r="A234" s="121">
        <v>217</v>
      </c>
      <c r="B234" s="122" t="s">
        <v>669</v>
      </c>
      <c r="C234" s="135" t="s">
        <v>782</v>
      </c>
      <c r="D234" s="141"/>
      <c r="E234" s="141">
        <v>520</v>
      </c>
      <c r="F234" s="122" t="s">
        <v>711</v>
      </c>
      <c r="G234" s="141">
        <v>954</v>
      </c>
      <c r="H234" s="146">
        <v>3.43</v>
      </c>
      <c r="I234" s="146">
        <v>3.4660000000000002</v>
      </c>
      <c r="J234" s="146">
        <v>3.5550000000000002</v>
      </c>
      <c r="K234" s="146">
        <v>3.6549999999999998</v>
      </c>
      <c r="L234" s="146">
        <v>3.738</v>
      </c>
      <c r="M234" s="146">
        <v>3.819</v>
      </c>
      <c r="N234" s="146">
        <v>3.8879999999999999</v>
      </c>
      <c r="O234" s="146">
        <v>3.9590000000000001</v>
      </c>
      <c r="P234" s="146">
        <v>4.0510000000000002</v>
      </c>
      <c r="Q234" s="146">
        <v>4.1859999999999999</v>
      </c>
      <c r="R234" s="146">
        <v>4.3769999999999998</v>
      </c>
      <c r="S234" s="146">
        <v>4.6269999999999998</v>
      </c>
      <c r="T234" s="146">
        <v>4.9420000000000002</v>
      </c>
      <c r="U234" s="146">
        <v>5.27</v>
      </c>
      <c r="V234" s="146">
        <v>5.59</v>
      </c>
      <c r="W234" s="146">
        <v>5.859</v>
      </c>
      <c r="X234" s="146">
        <v>6.0650000000000004</v>
      </c>
      <c r="Y234" s="146">
        <v>6.2210000000000001</v>
      </c>
      <c r="Z234" s="146">
        <v>6.343</v>
      </c>
      <c r="AA234" s="146">
        <v>6.4450000000000003</v>
      </c>
      <c r="AB234" s="146">
        <v>6.5529999999999999</v>
      </c>
      <c r="AC234" s="146">
        <v>6.6689999999999996</v>
      </c>
      <c r="AD234" s="146">
        <v>6.798</v>
      </c>
      <c r="AE234" s="146">
        <v>6.9290000000000003</v>
      </c>
      <c r="AF234" s="146">
        <v>7.0620000000000003</v>
      </c>
      <c r="AG234" s="146">
        <v>7.1779999999999999</v>
      </c>
      <c r="AH234" s="146">
        <v>7.2839999999999998</v>
      </c>
      <c r="AI234" s="146">
        <v>7.3959999999999999</v>
      </c>
      <c r="AJ234" s="146">
        <v>7.5049999999999999</v>
      </c>
      <c r="AK234" s="146">
        <v>7.6260000000000003</v>
      </c>
      <c r="AL234" s="146">
        <v>7.7510000000000003</v>
      </c>
      <c r="AM234" s="146">
        <v>7.8710000000000004</v>
      </c>
      <c r="AN234" s="146">
        <v>8.016</v>
      </c>
      <c r="AO234" s="146">
        <v>8.1630000000000003</v>
      </c>
      <c r="AP234" s="146">
        <v>8.3309999999999995</v>
      </c>
      <c r="AQ234" s="146">
        <v>8.5009999999999994</v>
      </c>
      <c r="AR234" s="146">
        <v>8.6790000000000003</v>
      </c>
      <c r="AS234" s="146">
        <v>8.8680000000000003</v>
      </c>
      <c r="AT234" s="146">
        <v>9.0579999999999998</v>
      </c>
      <c r="AU234" s="146">
        <v>9.2750000000000004</v>
      </c>
      <c r="AV234" s="146">
        <v>9.5060000000000002</v>
      </c>
      <c r="AW234" s="146">
        <v>9.766</v>
      </c>
      <c r="AX234" s="146">
        <v>10.029999999999999</v>
      </c>
      <c r="AY234" s="146">
        <v>10.287000000000001</v>
      </c>
      <c r="AZ234" s="146">
        <v>10.496</v>
      </c>
      <c r="BA234" s="146">
        <v>10.625999999999999</v>
      </c>
      <c r="BB234" s="146">
        <v>10.677</v>
      </c>
      <c r="BC234" s="146">
        <v>10.643000000000001</v>
      </c>
      <c r="BD234" s="146">
        <v>10.567</v>
      </c>
      <c r="BE234" s="146">
        <v>10.449</v>
      </c>
      <c r="BF234" s="146">
        <v>10.335000000000001</v>
      </c>
      <c r="BG234" s="146">
        <v>10.218999999999999</v>
      </c>
      <c r="BH234" s="146">
        <v>10.102</v>
      </c>
      <c r="BI234" s="146">
        <v>9.99</v>
      </c>
      <c r="BJ234" s="146">
        <v>9.9060000000000006</v>
      </c>
      <c r="BK234" s="146">
        <v>9.8480000000000008</v>
      </c>
      <c r="BL234" s="146">
        <v>9.827</v>
      </c>
      <c r="BM234" s="146">
        <v>9.8460000000000001</v>
      </c>
      <c r="BN234" s="146">
        <v>9.8800000000000008</v>
      </c>
      <c r="BO234" s="146">
        <v>9.9450000000000003</v>
      </c>
      <c r="BP234" s="146">
        <v>10.009</v>
      </c>
      <c r="BQ234" s="146">
        <v>10.069000000000001</v>
      </c>
      <c r="BR234" s="146">
        <v>10.135999999999999</v>
      </c>
      <c r="BS234" s="146">
        <v>10.208</v>
      </c>
      <c r="BT234" s="146">
        <v>10.289</v>
      </c>
      <c r="BU234" s="146">
        <v>10.374000000000001</v>
      </c>
      <c r="BV234" s="146">
        <v>10.474</v>
      </c>
      <c r="BW234" s="146">
        <v>10.577</v>
      </c>
      <c r="BX234" s="146">
        <v>10.678000000000001</v>
      </c>
      <c r="BY234" s="146">
        <v>10.763999999999999</v>
      </c>
      <c r="BZ234" s="146">
        <v>10.834</v>
      </c>
    </row>
    <row r="235" spans="1:78" ht="11.65">
      <c r="A235" s="121">
        <v>218</v>
      </c>
      <c r="B235" s="122" t="s">
        <v>669</v>
      </c>
      <c r="C235" s="135" t="s">
        <v>783</v>
      </c>
      <c r="D235" s="141">
        <v>16</v>
      </c>
      <c r="E235" s="141">
        <v>580</v>
      </c>
      <c r="F235" s="122" t="s">
        <v>711</v>
      </c>
      <c r="G235" s="141">
        <v>954</v>
      </c>
      <c r="H235" s="146">
        <v>6.9969999999999999</v>
      </c>
      <c r="I235" s="146">
        <v>7.0780000000000003</v>
      </c>
      <c r="J235" s="146">
        <v>7.2039999999999997</v>
      </c>
      <c r="K235" s="146">
        <v>7.3940000000000001</v>
      </c>
      <c r="L235" s="146">
        <v>7.66</v>
      </c>
      <c r="M235" s="146">
        <v>7.98</v>
      </c>
      <c r="N235" s="146">
        <v>8.3759999999999994</v>
      </c>
      <c r="O235" s="146">
        <v>8.81</v>
      </c>
      <c r="P235" s="146">
        <v>9.2379999999999995</v>
      </c>
      <c r="Q235" s="146">
        <v>9.64</v>
      </c>
      <c r="R235" s="146">
        <v>9.98</v>
      </c>
      <c r="S235" s="146">
        <v>10.243</v>
      </c>
      <c r="T235" s="146">
        <v>10.438000000000001</v>
      </c>
      <c r="U235" s="146">
        <v>10.590999999999999</v>
      </c>
      <c r="V235" s="146">
        <v>10.78</v>
      </c>
      <c r="W235" s="146">
        <v>11.023</v>
      </c>
      <c r="X235" s="146">
        <v>11.340999999999999</v>
      </c>
      <c r="Y235" s="146">
        <v>11.723000000000001</v>
      </c>
      <c r="Z235" s="146">
        <v>12.135</v>
      </c>
      <c r="AA235" s="146">
        <v>12.577</v>
      </c>
      <c r="AB235" s="146">
        <v>13</v>
      </c>
      <c r="AC235" s="146">
        <v>13.423</v>
      </c>
      <c r="AD235" s="146">
        <v>13.884</v>
      </c>
      <c r="AE235" s="146">
        <v>14.321999999999999</v>
      </c>
      <c r="AF235" s="146">
        <v>14.672000000000001</v>
      </c>
      <c r="AG235" s="146">
        <v>14.917</v>
      </c>
      <c r="AH235" s="146">
        <v>15.023999999999999</v>
      </c>
      <c r="AI235" s="146">
        <v>15.048999999999999</v>
      </c>
      <c r="AJ235" s="146">
        <v>15.167</v>
      </c>
      <c r="AK235" s="146">
        <v>15.64</v>
      </c>
      <c r="AL235" s="146">
        <v>16.632999999999999</v>
      </c>
      <c r="AM235" s="146">
        <v>18.167999999999999</v>
      </c>
      <c r="AN235" s="146">
        <v>20.163</v>
      </c>
      <c r="AO235" s="146">
        <v>22.622</v>
      </c>
      <c r="AP235" s="146">
        <v>25.495999999999999</v>
      </c>
      <c r="AQ235" s="146">
        <v>28.719000000000001</v>
      </c>
      <c r="AR235" s="146">
        <v>32.377000000000002</v>
      </c>
      <c r="AS235" s="146">
        <v>36.371000000000002</v>
      </c>
      <c r="AT235" s="146">
        <v>40.293999999999997</v>
      </c>
      <c r="AU235" s="146">
        <v>43.542000000000002</v>
      </c>
      <c r="AV235" s="146">
        <v>45.752000000000002</v>
      </c>
      <c r="AW235" s="146">
        <v>46.661999999999999</v>
      </c>
      <c r="AX235" s="146">
        <v>46.472999999999999</v>
      </c>
      <c r="AY235" s="146">
        <v>45.762999999999998</v>
      </c>
      <c r="AZ235" s="146">
        <v>45.360999999999997</v>
      </c>
      <c r="BA235" s="146">
        <v>45.872</v>
      </c>
      <c r="BB235" s="146">
        <v>47.518000000000001</v>
      </c>
      <c r="BC235" s="146">
        <v>50.052</v>
      </c>
      <c r="BD235" s="146">
        <v>52.999000000000002</v>
      </c>
      <c r="BE235" s="146">
        <v>55.633000000000003</v>
      </c>
      <c r="BF235" s="146">
        <v>57.453000000000003</v>
      </c>
      <c r="BG235" s="146">
        <v>58.319000000000003</v>
      </c>
      <c r="BH235" s="146">
        <v>58.411999999999999</v>
      </c>
      <c r="BI235" s="146">
        <v>57.954000000000001</v>
      </c>
      <c r="BJ235" s="146">
        <v>57.24</v>
      </c>
      <c r="BK235" s="146">
        <v>56.546999999999997</v>
      </c>
      <c r="BL235" s="146">
        <v>55.886000000000003</v>
      </c>
      <c r="BM235" s="146">
        <v>55.215000000000003</v>
      </c>
      <c r="BN235" s="146">
        <v>54.621000000000002</v>
      </c>
      <c r="BO235" s="146">
        <v>54.194000000000003</v>
      </c>
      <c r="BP235" s="146">
        <v>53.970999999999997</v>
      </c>
      <c r="BQ235" s="146">
        <v>54.012999999999998</v>
      </c>
      <c r="BR235" s="146">
        <v>54.305999999999997</v>
      </c>
      <c r="BS235" s="146">
        <v>54.786000000000001</v>
      </c>
      <c r="BT235" s="146">
        <v>55.301000000000002</v>
      </c>
      <c r="BU235" s="146">
        <v>55.779000000000003</v>
      </c>
      <c r="BV235" s="146">
        <v>56.186999999999998</v>
      </c>
      <c r="BW235" s="146">
        <v>56.552999999999997</v>
      </c>
      <c r="BX235" s="146">
        <v>56.889000000000003</v>
      </c>
      <c r="BY235" s="146">
        <v>57.213000000000001</v>
      </c>
      <c r="BZ235" s="146">
        <v>57.557000000000002</v>
      </c>
    </row>
    <row r="236" spans="1:78" ht="11.65">
      <c r="A236" s="121">
        <v>219</v>
      </c>
      <c r="B236" s="122" t="s">
        <v>669</v>
      </c>
      <c r="C236" s="135" t="s">
        <v>784</v>
      </c>
      <c r="D236" s="141"/>
      <c r="E236" s="141">
        <v>585</v>
      </c>
      <c r="F236" s="122" t="s">
        <v>711</v>
      </c>
      <c r="G236" s="141">
        <v>954</v>
      </c>
      <c r="H236" s="146">
        <v>7.431</v>
      </c>
      <c r="I236" s="146">
        <v>7.4930000000000003</v>
      </c>
      <c r="J236" s="146">
        <v>7.63</v>
      </c>
      <c r="K236" s="146">
        <v>7.8209999999999997</v>
      </c>
      <c r="L236" s="146">
        <v>8.0510000000000002</v>
      </c>
      <c r="M236" s="146">
        <v>8.3149999999999995</v>
      </c>
      <c r="N236" s="146">
        <v>8.5920000000000005</v>
      </c>
      <c r="O236" s="146">
        <v>8.8949999999999996</v>
      </c>
      <c r="P236" s="146">
        <v>9.1880000000000006</v>
      </c>
      <c r="Q236" s="146">
        <v>9.48</v>
      </c>
      <c r="R236" s="146">
        <v>9.7690000000000001</v>
      </c>
      <c r="S236" s="146">
        <v>10.045999999999999</v>
      </c>
      <c r="T236" s="146">
        <v>10.329000000000001</v>
      </c>
      <c r="U236" s="146">
        <v>10.566000000000001</v>
      </c>
      <c r="V236" s="146">
        <v>10.792</v>
      </c>
      <c r="W236" s="146">
        <v>11.005000000000001</v>
      </c>
      <c r="X236" s="146">
        <v>11.178000000000001</v>
      </c>
      <c r="Y236" s="146">
        <v>11.329000000000001</v>
      </c>
      <c r="Z236" s="146">
        <v>11.46</v>
      </c>
      <c r="AA236" s="146">
        <v>11.617000000000001</v>
      </c>
      <c r="AB236" s="146">
        <v>11.803000000000001</v>
      </c>
      <c r="AC236" s="146">
        <v>12.051</v>
      </c>
      <c r="AD236" s="146">
        <v>12.342000000000001</v>
      </c>
      <c r="AE236" s="146">
        <v>12.625</v>
      </c>
      <c r="AF236" s="146">
        <v>12.823</v>
      </c>
      <c r="AG236" s="146">
        <v>12.898</v>
      </c>
      <c r="AH236" s="146">
        <v>12.835000000000001</v>
      </c>
      <c r="AI236" s="146">
        <v>12.646000000000001</v>
      </c>
      <c r="AJ236" s="146">
        <v>12.409000000000001</v>
      </c>
      <c r="AK236" s="146">
        <v>12.231</v>
      </c>
      <c r="AL236" s="146">
        <v>12.178000000000001</v>
      </c>
      <c r="AM236" s="146">
        <v>12.281000000000001</v>
      </c>
      <c r="AN236" s="146">
        <v>12.519</v>
      </c>
      <c r="AO236" s="146">
        <v>12.842000000000001</v>
      </c>
      <c r="AP236" s="146">
        <v>13.19</v>
      </c>
      <c r="AQ236" s="146">
        <v>13.534000000000001</v>
      </c>
      <c r="AR236" s="146">
        <v>13.835000000000001</v>
      </c>
      <c r="AS236" s="146">
        <v>14.121</v>
      </c>
      <c r="AT236" s="146">
        <v>14.4</v>
      </c>
      <c r="AU236" s="146">
        <v>14.704000000000001</v>
      </c>
      <c r="AV236" s="146">
        <v>15.063000000000001</v>
      </c>
      <c r="AW236" s="146">
        <v>15.442</v>
      </c>
      <c r="AX236" s="146">
        <v>15.859</v>
      </c>
      <c r="AY236" s="146">
        <v>16.285</v>
      </c>
      <c r="AZ236" s="146">
        <v>16.734999999999999</v>
      </c>
      <c r="BA236" s="146">
        <v>17.158000000000001</v>
      </c>
      <c r="BB236" s="146">
        <v>17.599</v>
      </c>
      <c r="BC236" s="146">
        <v>18.015999999999998</v>
      </c>
      <c r="BD236" s="146">
        <v>18.408999999999999</v>
      </c>
      <c r="BE236" s="146">
        <v>18.773</v>
      </c>
      <c r="BF236" s="146">
        <v>19.103999999999999</v>
      </c>
      <c r="BG236" s="146">
        <v>19.39</v>
      </c>
      <c r="BH236" s="146">
        <v>19.641999999999999</v>
      </c>
      <c r="BI236" s="146">
        <v>19.812000000000001</v>
      </c>
      <c r="BJ236" s="146">
        <v>19.861000000000001</v>
      </c>
      <c r="BK236" s="146">
        <v>19.783999999999999</v>
      </c>
      <c r="BL236" s="146">
        <v>19.545000000000002</v>
      </c>
      <c r="BM236" s="146">
        <v>19.158999999999999</v>
      </c>
      <c r="BN236" s="146">
        <v>18.707999999999998</v>
      </c>
      <c r="BO236" s="146">
        <v>18.29</v>
      </c>
      <c r="BP236" s="146">
        <v>17.954000000000001</v>
      </c>
      <c r="BQ236" s="146">
        <v>17.748000000000001</v>
      </c>
      <c r="BR236" s="146">
        <v>17.635000000000002</v>
      </c>
      <c r="BS236" s="146">
        <v>17.603000000000002</v>
      </c>
      <c r="BT236" s="146">
        <v>17.625</v>
      </c>
      <c r="BU236" s="146">
        <v>17.664999999999999</v>
      </c>
      <c r="BV236" s="146">
        <v>17.718</v>
      </c>
      <c r="BW236" s="146">
        <v>17.809000000000001</v>
      </c>
      <c r="BX236" s="146">
        <v>17.911000000000001</v>
      </c>
      <c r="BY236" s="146">
        <v>18.001000000000001</v>
      </c>
      <c r="BZ236" s="146">
        <v>18.091999999999999</v>
      </c>
    </row>
    <row r="237" spans="1:78" ht="11.65">
      <c r="A237" s="132">
        <v>220</v>
      </c>
      <c r="B237" s="133" t="s">
        <v>669</v>
      </c>
      <c r="C237" s="134" t="s">
        <v>785</v>
      </c>
      <c r="D237" s="144">
        <v>20</v>
      </c>
      <c r="E237" s="144">
        <v>957</v>
      </c>
      <c r="F237" s="133" t="s">
        <v>710</v>
      </c>
      <c r="G237" s="144">
        <v>1835</v>
      </c>
      <c r="H237" s="149">
        <v>241.51300000000001</v>
      </c>
      <c r="I237" s="149">
        <v>248.596</v>
      </c>
      <c r="J237" s="149">
        <v>255.351</v>
      </c>
      <c r="K237" s="149">
        <v>261.67</v>
      </c>
      <c r="L237" s="149">
        <v>267.66300000000001</v>
      </c>
      <c r="M237" s="149">
        <v>273.48399999999998</v>
      </c>
      <c r="N237" s="149">
        <v>279.28399999999999</v>
      </c>
      <c r="O237" s="149">
        <v>285.21499999999997</v>
      </c>
      <c r="P237" s="149">
        <v>291.59500000000003</v>
      </c>
      <c r="Q237" s="149">
        <v>298.70999999999998</v>
      </c>
      <c r="R237" s="149">
        <v>306.791</v>
      </c>
      <c r="S237" s="149">
        <v>315.923</v>
      </c>
      <c r="T237" s="149">
        <v>325.95600000000002</v>
      </c>
      <c r="U237" s="149">
        <v>336.72199999999998</v>
      </c>
      <c r="V237" s="149">
        <v>347.67500000000001</v>
      </c>
      <c r="W237" s="149">
        <v>358.53899999999999</v>
      </c>
      <c r="X237" s="149">
        <v>369.20699999999999</v>
      </c>
      <c r="Y237" s="149">
        <v>379.66699999999997</v>
      </c>
      <c r="Z237" s="149">
        <v>389.762</v>
      </c>
      <c r="AA237" s="149">
        <v>399.24900000000002</v>
      </c>
      <c r="AB237" s="149">
        <v>407.99200000000002</v>
      </c>
      <c r="AC237" s="149">
        <v>415.86399999999998</v>
      </c>
      <c r="AD237" s="149">
        <v>422.94</v>
      </c>
      <c r="AE237" s="149">
        <v>429.45100000000002</v>
      </c>
      <c r="AF237" s="149">
        <v>435.77499999999998</v>
      </c>
      <c r="AG237" s="149">
        <v>442.101</v>
      </c>
      <c r="AH237" s="149">
        <v>448.55900000000003</v>
      </c>
      <c r="AI237" s="149">
        <v>455.072</v>
      </c>
      <c r="AJ237" s="149">
        <v>461.77199999999999</v>
      </c>
      <c r="AK237" s="149">
        <v>468.63900000000001</v>
      </c>
      <c r="AL237" s="149">
        <v>475.762</v>
      </c>
      <c r="AM237" s="149">
        <v>483.21199999999999</v>
      </c>
      <c r="AN237" s="149">
        <v>490.90300000000002</v>
      </c>
      <c r="AO237" s="149">
        <v>498.80099999999999</v>
      </c>
      <c r="AP237" s="149">
        <v>506.62900000000002</v>
      </c>
      <c r="AQ237" s="149">
        <v>514.29100000000005</v>
      </c>
      <c r="AR237" s="149">
        <v>521.72299999999996</v>
      </c>
      <c r="AS237" s="149">
        <v>528.96299999999997</v>
      </c>
      <c r="AT237" s="149">
        <v>536.05899999999997</v>
      </c>
      <c r="AU237" s="149">
        <v>543.03800000000001</v>
      </c>
      <c r="AV237" s="149">
        <v>549.95799999999997</v>
      </c>
      <c r="AW237" s="149">
        <v>556.76400000000001</v>
      </c>
      <c r="AX237" s="149">
        <v>563.50599999999997</v>
      </c>
      <c r="AY237" s="149">
        <v>570.19000000000005</v>
      </c>
      <c r="AZ237" s="149">
        <v>576.84400000000005</v>
      </c>
      <c r="BA237" s="149">
        <v>583.46199999999999</v>
      </c>
      <c r="BB237" s="149">
        <v>590.13</v>
      </c>
      <c r="BC237" s="149">
        <v>596.71500000000003</v>
      </c>
      <c r="BD237" s="149">
        <v>603.30399999999997</v>
      </c>
      <c r="BE237" s="149">
        <v>609.84</v>
      </c>
      <c r="BF237" s="149">
        <v>616.38900000000001</v>
      </c>
      <c r="BG237" s="149">
        <v>622.98</v>
      </c>
      <c r="BH237" s="149">
        <v>629.577</v>
      </c>
      <c r="BI237" s="149">
        <v>635.80100000000004</v>
      </c>
      <c r="BJ237" s="149">
        <v>641.32799999999997</v>
      </c>
      <c r="BK237" s="149">
        <v>645.87199999999996</v>
      </c>
      <c r="BL237" s="149">
        <v>649.35500000000002</v>
      </c>
      <c r="BM237" s="149">
        <v>651.83699999999999</v>
      </c>
      <c r="BN237" s="149">
        <v>653.67399999999998</v>
      </c>
      <c r="BO237" s="149">
        <v>655.21500000000003</v>
      </c>
      <c r="BP237" s="149">
        <v>656.80799999999999</v>
      </c>
      <c r="BQ237" s="149">
        <v>658.529</v>
      </c>
      <c r="BR237" s="149">
        <v>660.38</v>
      </c>
      <c r="BS237" s="149">
        <v>662.36199999999997</v>
      </c>
      <c r="BT237" s="149">
        <v>664.56700000000001</v>
      </c>
      <c r="BU237" s="149">
        <v>667.01400000000001</v>
      </c>
      <c r="BV237" s="149">
        <v>669.73599999999999</v>
      </c>
      <c r="BW237" s="149">
        <v>672.75800000000004</v>
      </c>
      <c r="BX237" s="149">
        <v>676.06600000000003</v>
      </c>
      <c r="BY237" s="149">
        <v>679.76900000000001</v>
      </c>
      <c r="BZ237" s="149">
        <v>683.77800000000002</v>
      </c>
    </row>
    <row r="238" spans="1:78" ht="11.65">
      <c r="A238" s="121">
        <v>221</v>
      </c>
      <c r="B238" s="122" t="s">
        <v>669</v>
      </c>
      <c r="C238" s="135" t="s">
        <v>786</v>
      </c>
      <c r="D238" s="141">
        <v>16</v>
      </c>
      <c r="E238" s="141">
        <v>16</v>
      </c>
      <c r="F238" s="122" t="s">
        <v>711</v>
      </c>
      <c r="G238" s="141">
        <v>957</v>
      </c>
      <c r="H238" s="146">
        <v>18.940999999999999</v>
      </c>
      <c r="I238" s="146">
        <v>19.286999999999999</v>
      </c>
      <c r="J238" s="146">
        <v>19.545999999999999</v>
      </c>
      <c r="K238" s="146">
        <v>19.699000000000002</v>
      </c>
      <c r="L238" s="146">
        <v>19.757999999999999</v>
      </c>
      <c r="M238" s="146">
        <v>19.748000000000001</v>
      </c>
      <c r="N238" s="146">
        <v>19.712</v>
      </c>
      <c r="O238" s="146">
        <v>19.670999999999999</v>
      </c>
      <c r="P238" s="146">
        <v>19.690000000000001</v>
      </c>
      <c r="Q238" s="146">
        <v>19.827000000000002</v>
      </c>
      <c r="R238" s="146">
        <v>20.126999999999999</v>
      </c>
      <c r="S238" s="146">
        <v>20.605</v>
      </c>
      <c r="T238" s="146">
        <v>21.245999999999999</v>
      </c>
      <c r="U238" s="146">
        <v>22.029</v>
      </c>
      <c r="V238" s="146">
        <v>22.85</v>
      </c>
      <c r="W238" s="146">
        <v>23.675000000000001</v>
      </c>
      <c r="X238" s="146">
        <v>24.472999999999999</v>
      </c>
      <c r="Y238" s="146">
        <v>25.234999999999999</v>
      </c>
      <c r="Z238" s="146">
        <v>25.98</v>
      </c>
      <c r="AA238" s="146">
        <v>26.698</v>
      </c>
      <c r="AB238" s="146">
        <v>27.361999999999998</v>
      </c>
      <c r="AC238" s="146">
        <v>27.981999999999999</v>
      </c>
      <c r="AD238" s="146">
        <v>28.564</v>
      </c>
      <c r="AE238" s="146">
        <v>29.103000000000002</v>
      </c>
      <c r="AF238" s="146">
        <v>29.594999999999999</v>
      </c>
      <c r="AG238" s="146">
        <v>30.045000000000002</v>
      </c>
      <c r="AH238" s="146">
        <v>30.454999999999998</v>
      </c>
      <c r="AI238" s="146">
        <v>30.834</v>
      </c>
      <c r="AJ238" s="146">
        <v>31.262</v>
      </c>
      <c r="AK238" s="146">
        <v>31.841999999999999</v>
      </c>
      <c r="AL238" s="146">
        <v>32.648000000000003</v>
      </c>
      <c r="AM238" s="146">
        <v>33.697000000000003</v>
      </c>
      <c r="AN238" s="146">
        <v>34.969000000000001</v>
      </c>
      <c r="AO238" s="146">
        <v>36.412999999999997</v>
      </c>
      <c r="AP238" s="146">
        <v>37.945999999999998</v>
      </c>
      <c r="AQ238" s="146">
        <v>39.521000000000001</v>
      </c>
      <c r="AR238" s="146">
        <v>41.113999999999997</v>
      </c>
      <c r="AS238" s="146">
        <v>42.741</v>
      </c>
      <c r="AT238" s="146">
        <v>44.345999999999997</v>
      </c>
      <c r="AU238" s="146">
        <v>45.893999999999998</v>
      </c>
      <c r="AV238" s="146">
        <v>47.350999999999999</v>
      </c>
      <c r="AW238" s="146">
        <v>48.682000000000002</v>
      </c>
      <c r="AX238" s="146">
        <v>49.9</v>
      </c>
      <c r="AY238" s="146">
        <v>51.024999999999999</v>
      </c>
      <c r="AZ238" s="146">
        <v>52.098999999999997</v>
      </c>
      <c r="BA238" s="146">
        <v>53.158000000000001</v>
      </c>
      <c r="BB238" s="146">
        <v>54.209000000000003</v>
      </c>
      <c r="BC238" s="146">
        <v>55.226999999999997</v>
      </c>
      <c r="BD238" s="146">
        <v>56.18</v>
      </c>
      <c r="BE238" s="146">
        <v>57.048999999999999</v>
      </c>
      <c r="BF238" s="146">
        <v>57.816000000000003</v>
      </c>
      <c r="BG238" s="146">
        <v>58.496000000000002</v>
      </c>
      <c r="BH238" s="146">
        <v>59.076999999999998</v>
      </c>
      <c r="BI238" s="146">
        <v>59.494999999999997</v>
      </c>
      <c r="BJ238" s="146">
        <v>59.683999999999997</v>
      </c>
      <c r="BK238" s="146">
        <v>59.557000000000002</v>
      </c>
      <c r="BL238" s="146">
        <v>59.109000000000002</v>
      </c>
      <c r="BM238" s="146">
        <v>58.366999999999997</v>
      </c>
      <c r="BN238" s="146">
        <v>57.49</v>
      </c>
      <c r="BO238" s="146">
        <v>56.674999999999997</v>
      </c>
      <c r="BP238" s="146">
        <v>56.084000000000003</v>
      </c>
      <c r="BQ238" s="146">
        <v>55.755000000000003</v>
      </c>
      <c r="BR238" s="146">
        <v>55.668999999999997</v>
      </c>
      <c r="BS238" s="146">
        <v>55.716999999999999</v>
      </c>
      <c r="BT238" s="146">
        <v>55.790999999999997</v>
      </c>
      <c r="BU238" s="146">
        <v>55.805999999999997</v>
      </c>
      <c r="BV238" s="146">
        <v>55.738999999999997</v>
      </c>
      <c r="BW238" s="146">
        <v>55.616999999999997</v>
      </c>
      <c r="BX238" s="146">
        <v>55.460999999999999</v>
      </c>
      <c r="BY238" s="146">
        <v>55.311999999999998</v>
      </c>
      <c r="BZ238" s="146">
        <v>55.197000000000003</v>
      </c>
    </row>
    <row r="239" spans="1:78" ht="11.65">
      <c r="A239" s="121">
        <v>222</v>
      </c>
      <c r="B239" s="122" t="s">
        <v>669</v>
      </c>
      <c r="C239" s="135" t="s">
        <v>787</v>
      </c>
      <c r="D239" s="141">
        <v>21</v>
      </c>
      <c r="E239" s="141">
        <v>184</v>
      </c>
      <c r="F239" s="122" t="s">
        <v>711</v>
      </c>
      <c r="G239" s="141">
        <v>957</v>
      </c>
      <c r="H239" s="146">
        <v>15.071</v>
      </c>
      <c r="I239" s="146">
        <v>15.411</v>
      </c>
      <c r="J239" s="146">
        <v>15.634</v>
      </c>
      <c r="K239" s="146">
        <v>15.83</v>
      </c>
      <c r="L239" s="146">
        <v>16.056000000000001</v>
      </c>
      <c r="M239" s="146">
        <v>16.350000000000001</v>
      </c>
      <c r="N239" s="146">
        <v>16.712</v>
      </c>
      <c r="O239" s="146">
        <v>17.12</v>
      </c>
      <c r="P239" s="146">
        <v>17.539000000000001</v>
      </c>
      <c r="Q239" s="146">
        <v>17.920000000000002</v>
      </c>
      <c r="R239" s="146">
        <v>18.213000000000001</v>
      </c>
      <c r="S239" s="146">
        <v>18.38</v>
      </c>
      <c r="T239" s="146">
        <v>18.452000000000002</v>
      </c>
      <c r="U239" s="146">
        <v>18.507000000000001</v>
      </c>
      <c r="V239" s="146">
        <v>18.628</v>
      </c>
      <c r="W239" s="146">
        <v>18.893999999999998</v>
      </c>
      <c r="X239" s="146">
        <v>19.329000000000001</v>
      </c>
      <c r="Y239" s="146">
        <v>19.89</v>
      </c>
      <c r="Z239" s="146">
        <v>20.495999999999999</v>
      </c>
      <c r="AA239" s="146">
        <v>20.984999999999999</v>
      </c>
      <c r="AB239" s="146">
        <v>21.300999999999998</v>
      </c>
      <c r="AC239" s="146">
        <v>21.399000000000001</v>
      </c>
      <c r="AD239" s="146">
        <v>21.309000000000001</v>
      </c>
      <c r="AE239" s="146">
        <v>21.056000000000001</v>
      </c>
      <c r="AF239" s="146">
        <v>20.690999999999999</v>
      </c>
      <c r="AG239" s="146">
        <v>20.225000000000001</v>
      </c>
      <c r="AH239" s="146">
        <v>19.689</v>
      </c>
      <c r="AI239" s="146">
        <v>19.068000000000001</v>
      </c>
      <c r="AJ239" s="146">
        <v>18.440000000000001</v>
      </c>
      <c r="AK239" s="146">
        <v>17.902000000000001</v>
      </c>
      <c r="AL239" s="146">
        <v>17.518999999999998</v>
      </c>
      <c r="AM239" s="146">
        <v>17.306000000000001</v>
      </c>
      <c r="AN239" s="146">
        <v>17.271000000000001</v>
      </c>
      <c r="AO239" s="146">
        <v>17.343</v>
      </c>
      <c r="AP239" s="146">
        <v>17.472999999999999</v>
      </c>
      <c r="AQ239" s="146">
        <v>17.591999999999999</v>
      </c>
      <c r="AR239" s="146">
        <v>17.702000000000002</v>
      </c>
      <c r="AS239" s="146">
        <v>17.794</v>
      </c>
      <c r="AT239" s="146">
        <v>17.898</v>
      </c>
      <c r="AU239" s="146">
        <v>18.026</v>
      </c>
      <c r="AV239" s="146">
        <v>18.195</v>
      </c>
      <c r="AW239" s="146">
        <v>18.419</v>
      </c>
      <c r="AX239" s="146">
        <v>18.678000000000001</v>
      </c>
      <c r="AY239" s="146">
        <v>18.934000000000001</v>
      </c>
      <c r="AZ239" s="146">
        <v>19.081</v>
      </c>
      <c r="BA239" s="146">
        <v>19.105</v>
      </c>
      <c r="BB239" s="146">
        <v>18.948</v>
      </c>
      <c r="BC239" s="146">
        <v>18.652999999999999</v>
      </c>
      <c r="BD239" s="146">
        <v>18.312999999999999</v>
      </c>
      <c r="BE239" s="146">
        <v>18.042000000000002</v>
      </c>
      <c r="BF239" s="146">
        <v>17.934999999999999</v>
      </c>
      <c r="BG239" s="146">
        <v>18.016999999999999</v>
      </c>
      <c r="BH239" s="146">
        <v>18.274000000000001</v>
      </c>
      <c r="BI239" s="146">
        <v>18.609000000000002</v>
      </c>
      <c r="BJ239" s="146">
        <v>18.891999999999999</v>
      </c>
      <c r="BK239" s="146">
        <v>19.07</v>
      </c>
      <c r="BL239" s="146">
        <v>19.094000000000001</v>
      </c>
      <c r="BM239" s="146">
        <v>18.994</v>
      </c>
      <c r="BN239" s="146">
        <v>18.808</v>
      </c>
      <c r="BO239" s="146">
        <v>18.602</v>
      </c>
      <c r="BP239" s="146">
        <v>18.391999999999999</v>
      </c>
      <c r="BQ239" s="146">
        <v>18.2</v>
      </c>
      <c r="BR239" s="146">
        <v>18.009</v>
      </c>
      <c r="BS239" s="146">
        <v>17.834</v>
      </c>
      <c r="BT239" s="146">
        <v>17.684999999999999</v>
      </c>
      <c r="BU239" s="146">
        <v>17.581</v>
      </c>
      <c r="BV239" s="146">
        <v>17.521000000000001</v>
      </c>
      <c r="BW239" s="146">
        <v>17.504999999999999</v>
      </c>
      <c r="BX239" s="146">
        <v>17.518999999999998</v>
      </c>
      <c r="BY239" s="146">
        <v>17.547000000000001</v>
      </c>
      <c r="BZ239" s="146">
        <v>17.564</v>
      </c>
    </row>
    <row r="240" spans="1:78" ht="11.65">
      <c r="A240" s="121">
        <v>223</v>
      </c>
      <c r="B240" s="122" t="s">
        <v>669</v>
      </c>
      <c r="C240" s="135" t="s">
        <v>788</v>
      </c>
      <c r="D240" s="141">
        <v>2</v>
      </c>
      <c r="E240" s="141">
        <v>258</v>
      </c>
      <c r="F240" s="122" t="s">
        <v>711</v>
      </c>
      <c r="G240" s="141">
        <v>957</v>
      </c>
      <c r="H240" s="146">
        <v>60.27</v>
      </c>
      <c r="I240" s="146">
        <v>62.066000000000003</v>
      </c>
      <c r="J240" s="146">
        <v>63.847999999999999</v>
      </c>
      <c r="K240" s="146">
        <v>65.584999999999994</v>
      </c>
      <c r="L240" s="146">
        <v>67.236999999999995</v>
      </c>
      <c r="M240" s="146">
        <v>68.846999999999994</v>
      </c>
      <c r="N240" s="146">
        <v>70.436000000000007</v>
      </c>
      <c r="O240" s="146">
        <v>72.061999999999998</v>
      </c>
      <c r="P240" s="146">
        <v>73.83</v>
      </c>
      <c r="Q240" s="146">
        <v>75.802999999999997</v>
      </c>
      <c r="R240" s="146">
        <v>78.08</v>
      </c>
      <c r="S240" s="146">
        <v>80.704999999999998</v>
      </c>
      <c r="T240" s="146">
        <v>83.652000000000001</v>
      </c>
      <c r="U240" s="146">
        <v>86.846999999999994</v>
      </c>
      <c r="V240" s="146">
        <v>90.132000000000005</v>
      </c>
      <c r="W240" s="146">
        <v>93.441999999999993</v>
      </c>
      <c r="X240" s="146">
        <v>96.718999999999994</v>
      </c>
      <c r="Y240" s="146">
        <v>99.99</v>
      </c>
      <c r="Z240" s="146">
        <v>103.32899999999999</v>
      </c>
      <c r="AA240" s="146">
        <v>106.81399999999999</v>
      </c>
      <c r="AB240" s="146">
        <v>110.49</v>
      </c>
      <c r="AC240" s="146">
        <v>114.38500000000001</v>
      </c>
      <c r="AD240" s="146">
        <v>118.438</v>
      </c>
      <c r="AE240" s="146">
        <v>122.64100000000001</v>
      </c>
      <c r="AF240" s="146">
        <v>126.919</v>
      </c>
      <c r="AG240" s="146">
        <v>131.22900000000001</v>
      </c>
      <c r="AH240" s="146">
        <v>135.559</v>
      </c>
      <c r="AI240" s="146">
        <v>139.893</v>
      </c>
      <c r="AJ240" s="146">
        <v>144.273</v>
      </c>
      <c r="AK240" s="146">
        <v>148.73400000000001</v>
      </c>
      <c r="AL240" s="146">
        <v>153.298</v>
      </c>
      <c r="AM240" s="146">
        <v>157.95400000000001</v>
      </c>
      <c r="AN240" s="146">
        <v>162.679</v>
      </c>
      <c r="AO240" s="146">
        <v>167.45599999999999</v>
      </c>
      <c r="AP240" s="146">
        <v>172.249</v>
      </c>
      <c r="AQ240" s="146">
        <v>177.024</v>
      </c>
      <c r="AR240" s="146">
        <v>181.80699999999999</v>
      </c>
      <c r="AS240" s="146">
        <v>186.58799999999999</v>
      </c>
      <c r="AT240" s="146">
        <v>191.26</v>
      </c>
      <c r="AU240" s="146">
        <v>195.72800000000001</v>
      </c>
      <c r="AV240" s="146">
        <v>199.90600000000001</v>
      </c>
      <c r="AW240" s="146">
        <v>203.71600000000001</v>
      </c>
      <c r="AX240" s="146">
        <v>207.238</v>
      </c>
      <c r="AY240" s="146">
        <v>210.64400000000001</v>
      </c>
      <c r="AZ240" s="146">
        <v>214.196</v>
      </c>
      <c r="BA240" s="146">
        <v>218.06399999999999</v>
      </c>
      <c r="BB240" s="146">
        <v>222.32300000000001</v>
      </c>
      <c r="BC240" s="146">
        <v>226.85400000000001</v>
      </c>
      <c r="BD240" s="146">
        <v>231.56200000000001</v>
      </c>
      <c r="BE240" s="146">
        <v>236.21700000000001</v>
      </c>
      <c r="BF240" s="146">
        <v>240.68100000000001</v>
      </c>
      <c r="BG240" s="146">
        <v>244.929</v>
      </c>
      <c r="BH240" s="146">
        <v>248.976</v>
      </c>
      <c r="BI240" s="146">
        <v>252.70699999999999</v>
      </c>
      <c r="BJ240" s="146">
        <v>255.995</v>
      </c>
      <c r="BK240" s="146">
        <v>258.77999999999997</v>
      </c>
      <c r="BL240" s="146">
        <v>261.00700000000001</v>
      </c>
      <c r="BM240" s="146">
        <v>262.71699999999998</v>
      </c>
      <c r="BN240" s="146">
        <v>264.06400000000002</v>
      </c>
      <c r="BO240" s="146">
        <v>265.25599999999997</v>
      </c>
      <c r="BP240" s="146">
        <v>266.44900000000001</v>
      </c>
      <c r="BQ240" s="146">
        <v>267.702</v>
      </c>
      <c r="BR240" s="146">
        <v>268.995</v>
      </c>
      <c r="BS240" s="146">
        <v>270.33199999999999</v>
      </c>
      <c r="BT240" s="146">
        <v>271.71300000000002</v>
      </c>
      <c r="BU240" s="146">
        <v>273.11900000000003</v>
      </c>
      <c r="BV240" s="146">
        <v>274.57600000000002</v>
      </c>
      <c r="BW240" s="146">
        <v>276.108</v>
      </c>
      <c r="BX240" s="146">
        <v>277.673</v>
      </c>
      <c r="BY240" s="146">
        <v>279.28500000000003</v>
      </c>
      <c r="BZ240" s="146">
        <v>280.904</v>
      </c>
    </row>
    <row r="241" spans="1:78" ht="11.65">
      <c r="A241" s="121">
        <v>224</v>
      </c>
      <c r="B241" s="122" t="s">
        <v>669</v>
      </c>
      <c r="C241" s="135" t="s">
        <v>789</v>
      </c>
      <c r="D241" s="141">
        <v>21</v>
      </c>
      <c r="E241" s="141">
        <v>570</v>
      </c>
      <c r="F241" s="122" t="s">
        <v>711</v>
      </c>
      <c r="G241" s="141">
        <v>957</v>
      </c>
      <c r="H241" s="146">
        <v>4.6660000000000004</v>
      </c>
      <c r="I241" s="146">
        <v>4.6760000000000002</v>
      </c>
      <c r="J241" s="146">
        <v>4.6920000000000002</v>
      </c>
      <c r="K241" s="146">
        <v>4.681</v>
      </c>
      <c r="L241" s="146">
        <v>4.6829999999999998</v>
      </c>
      <c r="M241" s="146">
        <v>4.6900000000000004</v>
      </c>
      <c r="N241" s="146">
        <v>4.6970000000000001</v>
      </c>
      <c r="O241" s="146">
        <v>4.7220000000000004</v>
      </c>
      <c r="P241" s="146">
        <v>4.7489999999999997</v>
      </c>
      <c r="Q241" s="146">
        <v>4.7830000000000004</v>
      </c>
      <c r="R241" s="146">
        <v>4.83</v>
      </c>
      <c r="S241" s="146">
        <v>4.8769999999999998</v>
      </c>
      <c r="T241" s="146">
        <v>4.93</v>
      </c>
      <c r="U241" s="146">
        <v>4.9870000000000001</v>
      </c>
      <c r="V241" s="146">
        <v>5.04</v>
      </c>
      <c r="W241" s="146">
        <v>5.0970000000000004</v>
      </c>
      <c r="X241" s="146">
        <v>5.1520000000000001</v>
      </c>
      <c r="Y241" s="146">
        <v>5.2060000000000004</v>
      </c>
      <c r="Z241" s="146">
        <v>5.242</v>
      </c>
      <c r="AA241" s="146">
        <v>5.2149999999999999</v>
      </c>
      <c r="AB241" s="146">
        <v>5.1269999999999998</v>
      </c>
      <c r="AC241" s="146">
        <v>4.9560000000000004</v>
      </c>
      <c r="AD241" s="146">
        <v>4.7220000000000004</v>
      </c>
      <c r="AE241" s="146">
        <v>4.45</v>
      </c>
      <c r="AF241" s="146">
        <v>4.194</v>
      </c>
      <c r="AG241" s="146">
        <v>3.9740000000000002</v>
      </c>
      <c r="AH241" s="146">
        <v>3.7959999999999998</v>
      </c>
      <c r="AI241" s="146">
        <v>3.6840000000000002</v>
      </c>
      <c r="AJ241" s="146">
        <v>3.6030000000000002</v>
      </c>
      <c r="AK241" s="146">
        <v>3.5019999999999998</v>
      </c>
      <c r="AL241" s="146">
        <v>3.4009999999999998</v>
      </c>
      <c r="AM241" s="146">
        <v>3.2679999999999998</v>
      </c>
      <c r="AN241" s="146">
        <v>3.1230000000000002</v>
      </c>
      <c r="AO241" s="146">
        <v>2.9740000000000002</v>
      </c>
      <c r="AP241" s="146">
        <v>2.8370000000000002</v>
      </c>
      <c r="AQ241" s="146">
        <v>2.7130000000000001</v>
      </c>
      <c r="AR241" s="146">
        <v>2.6070000000000002</v>
      </c>
      <c r="AS241" s="146">
        <v>2.52</v>
      </c>
      <c r="AT241" s="146">
        <v>2.4460000000000002</v>
      </c>
      <c r="AU241" s="146">
        <v>2.3820000000000001</v>
      </c>
      <c r="AV241" s="146">
        <v>2.3319999999999999</v>
      </c>
      <c r="AW241" s="146">
        <v>2.2919999999999998</v>
      </c>
      <c r="AX241" s="146">
        <v>2.2610000000000001</v>
      </c>
      <c r="AY241" s="146">
        <v>2.2280000000000002</v>
      </c>
      <c r="AZ241" s="146">
        <v>2.2010000000000001</v>
      </c>
      <c r="BA241" s="146">
        <v>2.161</v>
      </c>
      <c r="BB241" s="146">
        <v>2.1240000000000001</v>
      </c>
      <c r="BC241" s="146">
        <v>2.069</v>
      </c>
      <c r="BD241" s="146">
        <v>2.0099999999999998</v>
      </c>
      <c r="BE241" s="146">
        <v>1.9530000000000001</v>
      </c>
      <c r="BF241" s="146">
        <v>1.9019999999999999</v>
      </c>
      <c r="BG241" s="146">
        <v>1.843</v>
      </c>
      <c r="BH241" s="146">
        <v>1.7949999999999999</v>
      </c>
      <c r="BI241" s="146">
        <v>1.748</v>
      </c>
      <c r="BJ241" s="146">
        <v>1.7130000000000001</v>
      </c>
      <c r="BK241" s="146">
        <v>1.6879999999999999</v>
      </c>
      <c r="BL241" s="146">
        <v>1.667</v>
      </c>
      <c r="BM241" s="146">
        <v>1.647</v>
      </c>
      <c r="BN241" s="146">
        <v>1.633</v>
      </c>
      <c r="BO241" s="146">
        <v>1.6220000000000001</v>
      </c>
      <c r="BP241" s="146">
        <v>1.6220000000000001</v>
      </c>
      <c r="BQ241" s="146">
        <v>1.6180000000000001</v>
      </c>
      <c r="BR241" s="146">
        <v>1.6060000000000001</v>
      </c>
      <c r="BS241" s="146">
        <v>1.6060000000000001</v>
      </c>
      <c r="BT241" s="146">
        <v>1.607</v>
      </c>
      <c r="BU241" s="146">
        <v>1.61</v>
      </c>
      <c r="BV241" s="146">
        <v>1.611</v>
      </c>
      <c r="BW241" s="146">
        <v>1.6120000000000001</v>
      </c>
      <c r="BX241" s="146">
        <v>1.61</v>
      </c>
      <c r="BY241" s="146">
        <v>1.6140000000000001</v>
      </c>
      <c r="BZ241" s="146">
        <v>1.6180000000000001</v>
      </c>
    </row>
    <row r="242" spans="1:78" ht="11.65">
      <c r="A242" s="121">
        <v>225</v>
      </c>
      <c r="B242" s="122" t="s">
        <v>669</v>
      </c>
      <c r="C242" s="135" t="s">
        <v>790</v>
      </c>
      <c r="D242" s="141"/>
      <c r="E242" s="141">
        <v>882</v>
      </c>
      <c r="F242" s="122" t="s">
        <v>711</v>
      </c>
      <c r="G242" s="141">
        <v>957</v>
      </c>
      <c r="H242" s="146">
        <v>82.105999999999995</v>
      </c>
      <c r="I242" s="146">
        <v>84.421000000000006</v>
      </c>
      <c r="J242" s="146">
        <v>86.805000000000007</v>
      </c>
      <c r="K242" s="146">
        <v>89.209000000000003</v>
      </c>
      <c r="L242" s="146">
        <v>91.665999999999997</v>
      </c>
      <c r="M242" s="146">
        <v>94.186000000000007</v>
      </c>
      <c r="N242" s="146">
        <v>96.778000000000006</v>
      </c>
      <c r="O242" s="146">
        <v>99.48</v>
      </c>
      <c r="P242" s="146">
        <v>102.328</v>
      </c>
      <c r="Q242" s="146">
        <v>105.367</v>
      </c>
      <c r="R242" s="146">
        <v>108.627</v>
      </c>
      <c r="S242" s="146">
        <v>112.11199999999999</v>
      </c>
      <c r="T242" s="146">
        <v>115.768</v>
      </c>
      <c r="U242" s="146">
        <v>119.55200000000001</v>
      </c>
      <c r="V242" s="146">
        <v>123.346</v>
      </c>
      <c r="W242" s="146">
        <v>127.05500000000001</v>
      </c>
      <c r="X242" s="146">
        <v>130.672</v>
      </c>
      <c r="Y242" s="146">
        <v>134.18100000000001</v>
      </c>
      <c r="Z242" s="146">
        <v>137.48400000000001</v>
      </c>
      <c r="AA242" s="146">
        <v>140.495</v>
      </c>
      <c r="AB242" s="146">
        <v>143.14599999999999</v>
      </c>
      <c r="AC242" s="146">
        <v>145.40700000000001</v>
      </c>
      <c r="AD242" s="146">
        <v>147.29499999999999</v>
      </c>
      <c r="AE242" s="146">
        <v>148.858</v>
      </c>
      <c r="AF242" s="146">
        <v>150.191</v>
      </c>
      <c r="AG242" s="146">
        <v>151.35300000000001</v>
      </c>
      <c r="AH242" s="146">
        <v>152.36199999999999</v>
      </c>
      <c r="AI242" s="146">
        <v>153.21799999999999</v>
      </c>
      <c r="AJ242" s="146">
        <v>153.98599999999999</v>
      </c>
      <c r="AK242" s="146">
        <v>154.74</v>
      </c>
      <c r="AL242" s="146">
        <v>155.52199999999999</v>
      </c>
      <c r="AM242" s="146">
        <v>156.41</v>
      </c>
      <c r="AN242" s="146">
        <v>157.36500000000001</v>
      </c>
      <c r="AO242" s="146">
        <v>158.345</v>
      </c>
      <c r="AP242" s="146">
        <v>159.24299999999999</v>
      </c>
      <c r="AQ242" s="146">
        <v>159.995</v>
      </c>
      <c r="AR242" s="146">
        <v>160.55199999999999</v>
      </c>
      <c r="AS242" s="146">
        <v>160.96199999999999</v>
      </c>
      <c r="AT242" s="146">
        <v>161.369</v>
      </c>
      <c r="AU242" s="146">
        <v>161.935</v>
      </c>
      <c r="AV242" s="146">
        <v>162.797</v>
      </c>
      <c r="AW242" s="146">
        <v>164</v>
      </c>
      <c r="AX242" s="146">
        <v>165.49</v>
      </c>
      <c r="AY242" s="146">
        <v>167.11699999999999</v>
      </c>
      <c r="AZ242" s="146">
        <v>168.68899999999999</v>
      </c>
      <c r="BA242" s="146">
        <v>170.05</v>
      </c>
      <c r="BB242" s="146">
        <v>171.16499999999999</v>
      </c>
      <c r="BC242" s="146">
        <v>172.065</v>
      </c>
      <c r="BD242" s="146">
        <v>172.839</v>
      </c>
      <c r="BE242" s="146">
        <v>173.60599999999999</v>
      </c>
      <c r="BF242" s="146">
        <v>174.45400000000001</v>
      </c>
      <c r="BG242" s="146">
        <v>175.39400000000001</v>
      </c>
      <c r="BH242" s="146">
        <v>176.41</v>
      </c>
      <c r="BI242" s="146">
        <v>177.48099999999999</v>
      </c>
      <c r="BJ242" s="146">
        <v>178.59700000000001</v>
      </c>
      <c r="BK242" s="146">
        <v>179.72200000000001</v>
      </c>
      <c r="BL242" s="146">
        <v>180.874</v>
      </c>
      <c r="BM242" s="146">
        <v>182.04499999999999</v>
      </c>
      <c r="BN242" s="146">
        <v>183.27</v>
      </c>
      <c r="BO242" s="146">
        <v>184.553</v>
      </c>
      <c r="BP242" s="146">
        <v>185.94399999999999</v>
      </c>
      <c r="BQ242" s="146">
        <v>187.46899999999999</v>
      </c>
      <c r="BR242" s="146">
        <v>189.089</v>
      </c>
      <c r="BS242" s="146">
        <v>190.71199999999999</v>
      </c>
      <c r="BT242" s="146">
        <v>192.22</v>
      </c>
      <c r="BU242" s="146">
        <v>193.51</v>
      </c>
      <c r="BV242" s="146">
        <v>194.54</v>
      </c>
      <c r="BW242" s="146">
        <v>195.358</v>
      </c>
      <c r="BX242" s="146">
        <v>196.12799999999999</v>
      </c>
      <c r="BY242" s="146">
        <v>197.09299999999999</v>
      </c>
      <c r="BZ242" s="146">
        <v>198.41</v>
      </c>
    </row>
    <row r="243" spans="1:78" ht="11.65">
      <c r="A243" s="121">
        <v>226</v>
      </c>
      <c r="B243" s="122" t="s">
        <v>669</v>
      </c>
      <c r="C243" s="135" t="s">
        <v>791</v>
      </c>
      <c r="D243" s="141">
        <v>21</v>
      </c>
      <c r="E243" s="141">
        <v>772</v>
      </c>
      <c r="F243" s="122" t="s">
        <v>711</v>
      </c>
      <c r="G243" s="141">
        <v>957</v>
      </c>
      <c r="H243" s="146">
        <v>1.5720000000000001</v>
      </c>
      <c r="I243" s="146">
        <v>1.5089999999999999</v>
      </c>
      <c r="J243" s="146">
        <v>1.4990000000000001</v>
      </c>
      <c r="K243" s="146">
        <v>1.52</v>
      </c>
      <c r="L243" s="146">
        <v>1.5529999999999999</v>
      </c>
      <c r="M243" s="146">
        <v>1.6020000000000001</v>
      </c>
      <c r="N243" s="146">
        <v>1.6679999999999999</v>
      </c>
      <c r="O243" s="146">
        <v>1.7230000000000001</v>
      </c>
      <c r="P243" s="146">
        <v>1.776</v>
      </c>
      <c r="Q243" s="146">
        <v>1.82</v>
      </c>
      <c r="R243" s="146">
        <v>1.871</v>
      </c>
      <c r="S243" s="146">
        <v>1.9159999999999999</v>
      </c>
      <c r="T243" s="146">
        <v>1.9359999999999999</v>
      </c>
      <c r="U243" s="146">
        <v>1.9530000000000001</v>
      </c>
      <c r="V243" s="146">
        <v>1.9490000000000001</v>
      </c>
      <c r="W243" s="146">
        <v>1.927</v>
      </c>
      <c r="X243" s="146">
        <v>1.883</v>
      </c>
      <c r="Y243" s="146">
        <v>1.8160000000000001</v>
      </c>
      <c r="Z243" s="146">
        <v>1.74</v>
      </c>
      <c r="AA243" s="146">
        <v>1.6739999999999999</v>
      </c>
      <c r="AB243" s="146">
        <v>1.623</v>
      </c>
      <c r="AC243" s="146">
        <v>1.587</v>
      </c>
      <c r="AD243" s="146">
        <v>1.575</v>
      </c>
      <c r="AE243" s="146">
        <v>1.571</v>
      </c>
      <c r="AF243" s="146">
        <v>1.573</v>
      </c>
      <c r="AG243" s="146">
        <v>1.57</v>
      </c>
      <c r="AH243" s="146">
        <v>1.5640000000000001</v>
      </c>
      <c r="AI243" s="146">
        <v>1.548</v>
      </c>
      <c r="AJ243" s="146">
        <v>1.542</v>
      </c>
      <c r="AK243" s="146">
        <v>1.5389999999999999</v>
      </c>
      <c r="AL243" s="146">
        <v>1.5429999999999999</v>
      </c>
      <c r="AM243" s="146">
        <v>1.583</v>
      </c>
      <c r="AN243" s="146">
        <v>1.611</v>
      </c>
      <c r="AO243" s="146">
        <v>1.655</v>
      </c>
      <c r="AP243" s="146">
        <v>1.6890000000000001</v>
      </c>
      <c r="AQ243" s="146">
        <v>1.714</v>
      </c>
      <c r="AR243" s="146">
        <v>1.7090000000000001</v>
      </c>
      <c r="AS243" s="146">
        <v>1.6859999999999999</v>
      </c>
      <c r="AT243" s="146">
        <v>1.663</v>
      </c>
      <c r="AU243" s="146">
        <v>1.63</v>
      </c>
      <c r="AV243" s="146">
        <v>1.6040000000000001</v>
      </c>
      <c r="AW243" s="146">
        <v>1.575</v>
      </c>
      <c r="AX243" s="146">
        <v>1.5580000000000001</v>
      </c>
      <c r="AY243" s="146">
        <v>1.5369999999999999</v>
      </c>
      <c r="AZ243" s="146">
        <v>1.524</v>
      </c>
      <c r="BA243" s="146">
        <v>1.5069999999999999</v>
      </c>
      <c r="BB243" s="146">
        <v>1.522</v>
      </c>
      <c r="BC243" s="146">
        <v>1.5469999999999999</v>
      </c>
      <c r="BD243" s="146">
        <v>1.569</v>
      </c>
      <c r="BE243" s="146">
        <v>1.5740000000000001</v>
      </c>
      <c r="BF243" s="146">
        <v>1.55</v>
      </c>
      <c r="BG243" s="146">
        <v>1.506</v>
      </c>
      <c r="BH243" s="146">
        <v>1.4379999999999999</v>
      </c>
      <c r="BI243" s="146">
        <v>1.3480000000000001</v>
      </c>
      <c r="BJ243" s="146">
        <v>1.2649999999999999</v>
      </c>
      <c r="BK243" s="146">
        <v>1.2130000000000001</v>
      </c>
      <c r="BL243" s="146">
        <v>1.165</v>
      </c>
      <c r="BM243" s="146">
        <v>1.143</v>
      </c>
      <c r="BN243" s="146">
        <v>1.1339999999999999</v>
      </c>
      <c r="BO243" s="146">
        <v>1.1259999999999999</v>
      </c>
      <c r="BP243" s="146">
        <v>1.129</v>
      </c>
      <c r="BQ243" s="146">
        <v>1.1379999999999999</v>
      </c>
      <c r="BR243" s="146">
        <v>1.163</v>
      </c>
      <c r="BS243" s="146">
        <v>1.1910000000000001</v>
      </c>
      <c r="BT243" s="146">
        <v>1.2170000000000001</v>
      </c>
      <c r="BU243" s="146">
        <v>1.2470000000000001</v>
      </c>
      <c r="BV243" s="146">
        <v>1.276</v>
      </c>
      <c r="BW243" s="146">
        <v>1.2969999999999999</v>
      </c>
      <c r="BX243" s="146">
        <v>1.3180000000000001</v>
      </c>
      <c r="BY243" s="146">
        <v>1.33</v>
      </c>
      <c r="BZ243" s="146">
        <v>1.35</v>
      </c>
    </row>
    <row r="244" spans="1:78" ht="11.65">
      <c r="A244" s="121">
        <v>227</v>
      </c>
      <c r="B244" s="122" t="s">
        <v>669</v>
      </c>
      <c r="C244" s="135" t="s">
        <v>792</v>
      </c>
      <c r="D244" s="141"/>
      <c r="E244" s="141">
        <v>776</v>
      </c>
      <c r="F244" s="122" t="s">
        <v>711</v>
      </c>
      <c r="G244" s="141">
        <v>957</v>
      </c>
      <c r="H244" s="146">
        <v>47.216999999999999</v>
      </c>
      <c r="I244" s="146">
        <v>49.31</v>
      </c>
      <c r="J244" s="146">
        <v>51.180999999999997</v>
      </c>
      <c r="K244" s="146">
        <v>52.789000000000001</v>
      </c>
      <c r="L244" s="146">
        <v>54.151000000000003</v>
      </c>
      <c r="M244" s="146">
        <v>55.323</v>
      </c>
      <c r="N244" s="146">
        <v>56.365000000000002</v>
      </c>
      <c r="O244" s="146">
        <v>57.372</v>
      </c>
      <c r="P244" s="146">
        <v>58.484999999999999</v>
      </c>
      <c r="Q244" s="146">
        <v>59.845999999999997</v>
      </c>
      <c r="R244" s="146">
        <v>61.573999999999998</v>
      </c>
      <c r="S244" s="146">
        <v>63.720999999999997</v>
      </c>
      <c r="T244" s="146">
        <v>66.233000000000004</v>
      </c>
      <c r="U244" s="146">
        <v>68.974999999999994</v>
      </c>
      <c r="V244" s="146">
        <v>71.744</v>
      </c>
      <c r="W244" s="146">
        <v>74.347999999999999</v>
      </c>
      <c r="X244" s="146">
        <v>76.774000000000001</v>
      </c>
      <c r="Y244" s="146">
        <v>79.034000000000006</v>
      </c>
      <c r="Z244" s="146">
        <v>81.075999999999993</v>
      </c>
      <c r="AA244" s="146">
        <v>82.861000000000004</v>
      </c>
      <c r="AB244" s="146">
        <v>84.343999999999994</v>
      </c>
      <c r="AC244" s="146">
        <v>85.492000000000004</v>
      </c>
      <c r="AD244" s="146">
        <v>86.326999999999998</v>
      </c>
      <c r="AE244" s="146">
        <v>86.957999999999998</v>
      </c>
      <c r="AF244" s="146">
        <v>87.584000000000003</v>
      </c>
      <c r="AG244" s="146">
        <v>88.320999999999998</v>
      </c>
      <c r="AH244" s="146">
        <v>89.227999999999994</v>
      </c>
      <c r="AI244" s="146">
        <v>90.259</v>
      </c>
      <c r="AJ244" s="146">
        <v>91.335999999999999</v>
      </c>
      <c r="AK244" s="146">
        <v>92.271000000000001</v>
      </c>
      <c r="AL244" s="146">
        <v>92.965999999999994</v>
      </c>
      <c r="AM244" s="146">
        <v>93.415000000000006</v>
      </c>
      <c r="AN244" s="146">
        <v>93.635999999999996</v>
      </c>
      <c r="AO244" s="146">
        <v>93.736000000000004</v>
      </c>
      <c r="AP244" s="146">
        <v>93.793000000000006</v>
      </c>
      <c r="AQ244" s="146">
        <v>93.896000000000001</v>
      </c>
      <c r="AR244" s="146">
        <v>94.081000000000003</v>
      </c>
      <c r="AS244" s="146">
        <v>94.317999999999998</v>
      </c>
      <c r="AT244" s="146">
        <v>94.591999999999999</v>
      </c>
      <c r="AU244" s="146">
        <v>94.847999999999999</v>
      </c>
      <c r="AV244" s="146">
        <v>95.069000000000003</v>
      </c>
      <c r="AW244" s="146">
        <v>95.242999999999995</v>
      </c>
      <c r="AX244" s="146">
        <v>95.397999999999996</v>
      </c>
      <c r="AY244" s="146">
        <v>95.555999999999997</v>
      </c>
      <c r="AZ244" s="146">
        <v>95.739000000000004</v>
      </c>
      <c r="BA244" s="146">
        <v>95.971999999999994</v>
      </c>
      <c r="BB244" s="146">
        <v>96.266999999999996</v>
      </c>
      <c r="BC244" s="146">
        <v>96.620999999999995</v>
      </c>
      <c r="BD244" s="146">
        <v>97.036000000000001</v>
      </c>
      <c r="BE244" s="146">
        <v>97.474999999999994</v>
      </c>
      <c r="BF244" s="146">
        <v>97.962000000000003</v>
      </c>
      <c r="BG244" s="146">
        <v>98.481999999999999</v>
      </c>
      <c r="BH244" s="146">
        <v>99.022999999999996</v>
      </c>
      <c r="BI244" s="146">
        <v>99.590999999999994</v>
      </c>
      <c r="BJ244" s="146">
        <v>100.214</v>
      </c>
      <c r="BK244" s="146">
        <v>100.908</v>
      </c>
      <c r="BL244" s="146">
        <v>101.714</v>
      </c>
      <c r="BM244" s="146">
        <v>102.577</v>
      </c>
      <c r="BN244" s="146">
        <v>103.384</v>
      </c>
      <c r="BO244" s="146">
        <v>103.89700000000001</v>
      </c>
      <c r="BP244" s="146">
        <v>103.98099999999999</v>
      </c>
      <c r="BQ244" s="146">
        <v>103.55800000000001</v>
      </c>
      <c r="BR244" s="146">
        <v>102.736</v>
      </c>
      <c r="BS244" s="146">
        <v>101.768</v>
      </c>
      <c r="BT244" s="146">
        <v>101.023</v>
      </c>
      <c r="BU244" s="146">
        <v>100.78</v>
      </c>
      <c r="BV244" s="146">
        <v>101.143</v>
      </c>
      <c r="BW244" s="146">
        <v>102.002</v>
      </c>
      <c r="BX244" s="146">
        <v>103.199</v>
      </c>
      <c r="BY244" s="146">
        <v>104.497</v>
      </c>
      <c r="BZ244" s="146">
        <v>105.697</v>
      </c>
    </row>
    <row r="245" spans="1:78" ht="11.65">
      <c r="A245" s="121">
        <v>228</v>
      </c>
      <c r="B245" s="122" t="s">
        <v>669</v>
      </c>
      <c r="C245" s="135" t="s">
        <v>793</v>
      </c>
      <c r="D245" s="141"/>
      <c r="E245" s="141">
        <v>798</v>
      </c>
      <c r="F245" s="122" t="s">
        <v>711</v>
      </c>
      <c r="G245" s="141">
        <v>957</v>
      </c>
      <c r="H245" s="146">
        <v>4.6760000000000002</v>
      </c>
      <c r="I245" s="146">
        <v>4.7839999999999998</v>
      </c>
      <c r="J245" s="146">
        <v>4.8719999999999999</v>
      </c>
      <c r="K245" s="146">
        <v>4.9400000000000004</v>
      </c>
      <c r="L245" s="146">
        <v>5.0129999999999999</v>
      </c>
      <c r="M245" s="146">
        <v>5.0720000000000001</v>
      </c>
      <c r="N245" s="146">
        <v>5.1390000000000002</v>
      </c>
      <c r="O245" s="146">
        <v>5.194</v>
      </c>
      <c r="P245" s="146">
        <v>5.2359999999999998</v>
      </c>
      <c r="Q245" s="146">
        <v>5.2850000000000001</v>
      </c>
      <c r="R245" s="146">
        <v>5.3209999999999997</v>
      </c>
      <c r="S245" s="146">
        <v>5.33</v>
      </c>
      <c r="T245" s="146">
        <v>5.34</v>
      </c>
      <c r="U245" s="146">
        <v>5.3410000000000002</v>
      </c>
      <c r="V245" s="146">
        <v>5.3540000000000001</v>
      </c>
      <c r="W245" s="146">
        <v>5.3879999999999999</v>
      </c>
      <c r="X245" s="146">
        <v>5.4349999999999996</v>
      </c>
      <c r="Y245" s="146">
        <v>5.51</v>
      </c>
      <c r="Z245" s="146">
        <v>5.5979999999999999</v>
      </c>
      <c r="AA245" s="146">
        <v>5.6710000000000003</v>
      </c>
      <c r="AB245" s="146">
        <v>5.74</v>
      </c>
      <c r="AC245" s="146">
        <v>5.77</v>
      </c>
      <c r="AD245" s="146">
        <v>5.7859999999999996</v>
      </c>
      <c r="AE245" s="146">
        <v>5.819</v>
      </c>
      <c r="AF245" s="146">
        <v>5.9029999999999996</v>
      </c>
      <c r="AG245" s="146">
        <v>6.0640000000000001</v>
      </c>
      <c r="AH245" s="146">
        <v>6.319</v>
      </c>
      <c r="AI245" s="146">
        <v>6.65</v>
      </c>
      <c r="AJ245" s="146">
        <v>7.0179999999999998</v>
      </c>
      <c r="AK245" s="146">
        <v>7.3570000000000002</v>
      </c>
      <c r="AL245" s="146">
        <v>7.6310000000000002</v>
      </c>
      <c r="AM245" s="146">
        <v>7.8250000000000002</v>
      </c>
      <c r="AN245" s="146">
        <v>7.9509999999999996</v>
      </c>
      <c r="AO245" s="146">
        <v>8.0410000000000004</v>
      </c>
      <c r="AP245" s="146">
        <v>8.11</v>
      </c>
      <c r="AQ245" s="146">
        <v>8.2110000000000003</v>
      </c>
      <c r="AR245" s="146">
        <v>8.3409999999999993</v>
      </c>
      <c r="AS245" s="146">
        <v>8.4809999999999999</v>
      </c>
      <c r="AT245" s="146">
        <v>8.6370000000000005</v>
      </c>
      <c r="AU245" s="146">
        <v>8.7870000000000008</v>
      </c>
      <c r="AV245" s="146">
        <v>8.91</v>
      </c>
      <c r="AW245" s="146">
        <v>9.0139999999999993</v>
      </c>
      <c r="AX245" s="146">
        <v>9.11</v>
      </c>
      <c r="AY245" s="146">
        <v>9.1940000000000008</v>
      </c>
      <c r="AZ245" s="146">
        <v>9.2590000000000003</v>
      </c>
      <c r="BA245" s="146">
        <v>9.298</v>
      </c>
      <c r="BB245" s="146">
        <v>9.3170000000000002</v>
      </c>
      <c r="BC245" s="146">
        <v>9.3279999999999994</v>
      </c>
      <c r="BD245" s="146">
        <v>9.3320000000000007</v>
      </c>
      <c r="BE245" s="146">
        <v>9.3439999999999994</v>
      </c>
      <c r="BF245" s="146">
        <v>9.3919999999999995</v>
      </c>
      <c r="BG245" s="146">
        <v>9.4779999999999998</v>
      </c>
      <c r="BH245" s="146">
        <v>9.593</v>
      </c>
      <c r="BI245" s="146">
        <v>9.7240000000000002</v>
      </c>
      <c r="BJ245" s="146">
        <v>9.8710000000000004</v>
      </c>
      <c r="BK245" s="146">
        <v>9.9969999999999999</v>
      </c>
      <c r="BL245" s="146">
        <v>10.118</v>
      </c>
      <c r="BM245" s="146">
        <v>10.218999999999999</v>
      </c>
      <c r="BN245" s="146">
        <v>10.315</v>
      </c>
      <c r="BO245" s="146">
        <v>10.413</v>
      </c>
      <c r="BP245" s="146">
        <v>10.521000000000001</v>
      </c>
      <c r="BQ245" s="146">
        <v>10.625999999999999</v>
      </c>
      <c r="BR245" s="146">
        <v>10.744</v>
      </c>
      <c r="BS245" s="146">
        <v>10.849</v>
      </c>
      <c r="BT245" s="146">
        <v>10.973000000000001</v>
      </c>
      <c r="BU245" s="146">
        <v>11.099</v>
      </c>
      <c r="BV245" s="146">
        <v>11.231999999999999</v>
      </c>
      <c r="BW245" s="146">
        <v>11.365</v>
      </c>
      <c r="BX245" s="146">
        <v>11.505000000000001</v>
      </c>
      <c r="BY245" s="146">
        <v>11.654999999999999</v>
      </c>
      <c r="BZ245" s="146">
        <v>11.792</v>
      </c>
    </row>
    <row r="246" spans="1:78" ht="11.65">
      <c r="A246" s="121">
        <v>229</v>
      </c>
      <c r="B246" s="122" t="s">
        <v>669</v>
      </c>
      <c r="C246" s="135" t="s">
        <v>794</v>
      </c>
      <c r="D246" s="141">
        <v>2</v>
      </c>
      <c r="E246" s="141">
        <v>876</v>
      </c>
      <c r="F246" s="122" t="s">
        <v>711</v>
      </c>
      <c r="G246" s="141">
        <v>957</v>
      </c>
      <c r="H246" s="146">
        <v>6.9939999999999998</v>
      </c>
      <c r="I246" s="146">
        <v>7.1319999999999997</v>
      </c>
      <c r="J246" s="146">
        <v>7.274</v>
      </c>
      <c r="K246" s="146">
        <v>7.4169999999999998</v>
      </c>
      <c r="L246" s="146">
        <v>7.5460000000000003</v>
      </c>
      <c r="M246" s="146">
        <v>7.6660000000000004</v>
      </c>
      <c r="N246" s="146">
        <v>7.7770000000000001</v>
      </c>
      <c r="O246" s="146">
        <v>7.8710000000000004</v>
      </c>
      <c r="P246" s="146">
        <v>7.9619999999999997</v>
      </c>
      <c r="Q246" s="146">
        <v>8.0589999999999993</v>
      </c>
      <c r="R246" s="146">
        <v>8.1479999999999997</v>
      </c>
      <c r="S246" s="146">
        <v>8.2769999999999992</v>
      </c>
      <c r="T246" s="146">
        <v>8.3989999999999991</v>
      </c>
      <c r="U246" s="146">
        <v>8.5310000000000006</v>
      </c>
      <c r="V246" s="146">
        <v>8.6319999999999997</v>
      </c>
      <c r="W246" s="146">
        <v>8.7129999999999992</v>
      </c>
      <c r="X246" s="146">
        <v>8.77</v>
      </c>
      <c r="Y246" s="146">
        <v>8.8049999999999997</v>
      </c>
      <c r="Z246" s="146">
        <v>8.8170000000000002</v>
      </c>
      <c r="AA246" s="146">
        <v>8.8360000000000003</v>
      </c>
      <c r="AB246" s="146">
        <v>8.859</v>
      </c>
      <c r="AC246" s="146">
        <v>8.8859999999999992</v>
      </c>
      <c r="AD246" s="146">
        <v>8.9239999999999995</v>
      </c>
      <c r="AE246" s="146">
        <v>8.9949999999999992</v>
      </c>
      <c r="AF246" s="146">
        <v>9.125</v>
      </c>
      <c r="AG246" s="146">
        <v>9.32</v>
      </c>
      <c r="AH246" s="146">
        <v>9.5869999999999997</v>
      </c>
      <c r="AI246" s="146">
        <v>9.9179999999999993</v>
      </c>
      <c r="AJ246" s="146">
        <v>10.311999999999999</v>
      </c>
      <c r="AK246" s="146">
        <v>10.752000000000001</v>
      </c>
      <c r="AL246" s="146">
        <v>11.234</v>
      </c>
      <c r="AM246" s="146">
        <v>11.754</v>
      </c>
      <c r="AN246" s="146">
        <v>12.298</v>
      </c>
      <c r="AO246" s="146">
        <v>12.837999999999999</v>
      </c>
      <c r="AP246" s="146">
        <v>13.289</v>
      </c>
      <c r="AQ246" s="146">
        <v>13.625</v>
      </c>
      <c r="AR246" s="146">
        <v>13.81</v>
      </c>
      <c r="AS246" s="146">
        <v>13.872999999999999</v>
      </c>
      <c r="AT246" s="146">
        <v>13.848000000000001</v>
      </c>
      <c r="AU246" s="146">
        <v>13.808</v>
      </c>
      <c r="AV246" s="146">
        <v>13.794</v>
      </c>
      <c r="AW246" s="146">
        <v>13.823</v>
      </c>
      <c r="AX246" s="146">
        <v>13.872999999999999</v>
      </c>
      <c r="AY246" s="146">
        <v>13.955</v>
      </c>
      <c r="AZ246" s="146">
        <v>14.055999999999999</v>
      </c>
      <c r="BA246" s="146">
        <v>14.147</v>
      </c>
      <c r="BB246" s="146">
        <v>14.255000000000001</v>
      </c>
      <c r="BC246" s="146">
        <v>14.351000000000001</v>
      </c>
      <c r="BD246" s="146">
        <v>14.462999999999999</v>
      </c>
      <c r="BE246" s="146">
        <v>14.58</v>
      </c>
      <c r="BF246" s="146">
        <v>14.696999999999999</v>
      </c>
      <c r="BG246" s="146">
        <v>14.835000000000001</v>
      </c>
      <c r="BH246" s="146">
        <v>14.991</v>
      </c>
      <c r="BI246" s="146">
        <v>15.098000000000001</v>
      </c>
      <c r="BJ246" s="146">
        <v>15.097</v>
      </c>
      <c r="BK246" s="146">
        <v>14.936999999999999</v>
      </c>
      <c r="BL246" s="146">
        <v>14.606999999999999</v>
      </c>
      <c r="BM246" s="146">
        <v>14.128</v>
      </c>
      <c r="BN246" s="146">
        <v>13.576000000000001</v>
      </c>
      <c r="BO246" s="146">
        <v>13.071</v>
      </c>
      <c r="BP246" s="146">
        <v>12.686</v>
      </c>
      <c r="BQ246" s="146">
        <v>12.462999999999999</v>
      </c>
      <c r="BR246" s="146">
        <v>12.369</v>
      </c>
      <c r="BS246" s="146">
        <v>12.353</v>
      </c>
      <c r="BT246" s="146">
        <v>12.337999999999999</v>
      </c>
      <c r="BU246" s="146">
        <v>12.262</v>
      </c>
      <c r="BV246" s="146">
        <v>12.098000000000001</v>
      </c>
      <c r="BW246" s="146">
        <v>11.894</v>
      </c>
      <c r="BX246" s="146">
        <v>11.653</v>
      </c>
      <c r="BY246" s="146">
        <v>11.436</v>
      </c>
      <c r="BZ246" s="146">
        <v>11.246</v>
      </c>
    </row>
    <row r="247" spans="1:78" ht="11.65">
      <c r="A247" s="129">
        <v>230</v>
      </c>
      <c r="B247" s="130" t="s">
        <v>669</v>
      </c>
      <c r="C247" s="131" t="s">
        <v>795</v>
      </c>
      <c r="D247" s="143"/>
      <c r="E247" s="143">
        <v>1829</v>
      </c>
      <c r="F247" s="130" t="s">
        <v>709</v>
      </c>
      <c r="G247" s="143">
        <v>1828</v>
      </c>
      <c r="H247" s="148">
        <v>721931.47</v>
      </c>
      <c r="I247" s="148">
        <v>729341.09400000004</v>
      </c>
      <c r="J247" s="148">
        <v>737472.86199999996</v>
      </c>
      <c r="K247" s="148">
        <v>746095.15</v>
      </c>
      <c r="L247" s="148">
        <v>755021.27300000004</v>
      </c>
      <c r="M247" s="148">
        <v>764109.16899999999</v>
      </c>
      <c r="N247" s="148">
        <v>773264.12100000004</v>
      </c>
      <c r="O247" s="148">
        <v>782435.90700000001</v>
      </c>
      <c r="P247" s="148">
        <v>791613.53399999999</v>
      </c>
      <c r="Q247" s="148">
        <v>800814.72100000002</v>
      </c>
      <c r="R247" s="148">
        <v>810056.13100000005</v>
      </c>
      <c r="S247" s="148">
        <v>819321.23899999994</v>
      </c>
      <c r="T247" s="148">
        <v>828532.35199999996</v>
      </c>
      <c r="U247" s="148">
        <v>837538.61100000003</v>
      </c>
      <c r="V247" s="148">
        <v>846150.04099999997</v>
      </c>
      <c r="W247" s="148">
        <v>854237.35199999996</v>
      </c>
      <c r="X247" s="148">
        <v>861728.348</v>
      </c>
      <c r="Y247" s="148">
        <v>868672.80299999996</v>
      </c>
      <c r="Z247" s="148">
        <v>875216.74100000004</v>
      </c>
      <c r="AA247" s="148">
        <v>881576.32900000003</v>
      </c>
      <c r="AB247" s="148">
        <v>887911.22900000005</v>
      </c>
      <c r="AC247" s="148">
        <v>894269.63800000004</v>
      </c>
      <c r="AD247" s="148">
        <v>900613.07799999998</v>
      </c>
      <c r="AE247" s="148">
        <v>906910.99100000004</v>
      </c>
      <c r="AF247" s="148">
        <v>913103.07900000003</v>
      </c>
      <c r="AG247" s="148">
        <v>919146.95200000005</v>
      </c>
      <c r="AH247" s="148">
        <v>925050.38</v>
      </c>
      <c r="AI247" s="148">
        <v>930841.84100000001</v>
      </c>
      <c r="AJ247" s="148">
        <v>936523.62100000004</v>
      </c>
      <c r="AK247" s="148">
        <v>942098.72100000002</v>
      </c>
      <c r="AL247" s="148">
        <v>947573.64899999998</v>
      </c>
      <c r="AM247" s="148">
        <v>952932.35400000005</v>
      </c>
      <c r="AN247" s="148">
        <v>958184.02</v>
      </c>
      <c r="AO247" s="148">
        <v>963388.74600000004</v>
      </c>
      <c r="AP247" s="148">
        <v>968626.92799999996</v>
      </c>
      <c r="AQ247" s="148">
        <v>973947.61300000001</v>
      </c>
      <c r="AR247" s="148">
        <v>979380.63600000006</v>
      </c>
      <c r="AS247" s="148">
        <v>984885.89300000004</v>
      </c>
      <c r="AT247" s="148">
        <v>990357</v>
      </c>
      <c r="AU247" s="148">
        <v>995645.43999999994</v>
      </c>
      <c r="AV247" s="148">
        <v>1000643.662</v>
      </c>
      <c r="AW247" s="148">
        <v>1005328.2610000001</v>
      </c>
      <c r="AX247" s="148">
        <v>1009729.728</v>
      </c>
      <c r="AY247" s="148">
        <v>1013861.907</v>
      </c>
      <c r="AZ247" s="148">
        <v>1017756.628</v>
      </c>
      <c r="BA247" s="148">
        <v>1021447.965</v>
      </c>
      <c r="BB247" s="148">
        <v>1024939.0919999999</v>
      </c>
      <c r="BC247" s="148">
        <v>1028251.767</v>
      </c>
      <c r="BD247" s="148">
        <v>1031465.9179999999</v>
      </c>
      <c r="BE247" s="148">
        <v>1034683.181</v>
      </c>
      <c r="BF247" s="148">
        <v>1037984.813</v>
      </c>
      <c r="BG247" s="148">
        <v>1041387.921</v>
      </c>
      <c r="BH247" s="148">
        <v>1044898.013</v>
      </c>
      <c r="BI247" s="148">
        <v>1048566.649</v>
      </c>
      <c r="BJ247" s="148">
        <v>1052449.1340000001</v>
      </c>
      <c r="BK247" s="148">
        <v>1056575.0249999999</v>
      </c>
      <c r="BL247" s="148">
        <v>1060972.192</v>
      </c>
      <c r="BM247" s="148">
        <v>1065607.0530000001</v>
      </c>
      <c r="BN247" s="148">
        <v>1070369.2050000001</v>
      </c>
      <c r="BO247" s="148">
        <v>1075105.7949999999</v>
      </c>
      <c r="BP247" s="148">
        <v>1079700.42</v>
      </c>
      <c r="BQ247" s="148">
        <v>1084101.8060000001</v>
      </c>
      <c r="BR247" s="148">
        <v>1088318.547</v>
      </c>
      <c r="BS247" s="148">
        <v>1092365.9099999999</v>
      </c>
      <c r="BT247" s="148">
        <v>1096282.534</v>
      </c>
      <c r="BU247" s="148">
        <v>1100090.023</v>
      </c>
      <c r="BV247" s="148">
        <v>1103793.425</v>
      </c>
      <c r="BW247" s="148">
        <v>1107357.004</v>
      </c>
      <c r="BX247" s="148">
        <v>1110715.43</v>
      </c>
      <c r="BY247" s="148">
        <v>1113783.7590000001</v>
      </c>
      <c r="BZ247" s="148">
        <v>1116505.689</v>
      </c>
    </row>
    <row r="248" spans="1:78" ht="11.65">
      <c r="A248" s="136">
        <v>231</v>
      </c>
      <c r="B248" s="137" t="s">
        <v>669</v>
      </c>
      <c r="C248" s="138" t="s">
        <v>796</v>
      </c>
      <c r="D248" s="145"/>
      <c r="E248" s="145">
        <v>917</v>
      </c>
      <c r="F248" s="137" t="s">
        <v>797</v>
      </c>
      <c r="G248" s="145">
        <v>1829</v>
      </c>
      <c r="H248" s="150">
        <v>549328.85900000005</v>
      </c>
      <c r="I248" s="150">
        <v>554324.50600000005</v>
      </c>
      <c r="J248" s="150">
        <v>559694.36199999996</v>
      </c>
      <c r="K248" s="150">
        <v>565281.96400000004</v>
      </c>
      <c r="L248" s="150">
        <v>570969.74</v>
      </c>
      <c r="M248" s="150">
        <v>576678.76399999997</v>
      </c>
      <c r="N248" s="150">
        <v>582371.31799999997</v>
      </c>
      <c r="O248" s="150">
        <v>588048.223</v>
      </c>
      <c r="P248" s="150">
        <v>593743.35699999996</v>
      </c>
      <c r="Q248" s="150">
        <v>599513.22900000005</v>
      </c>
      <c r="R248" s="150">
        <v>605406.96600000001</v>
      </c>
      <c r="S248" s="150">
        <v>611434.03500000003</v>
      </c>
      <c r="T248" s="150">
        <v>617536.17000000004</v>
      </c>
      <c r="U248" s="150">
        <v>623575.13300000003</v>
      </c>
      <c r="V248" s="150">
        <v>629367.16599999997</v>
      </c>
      <c r="W248" s="150">
        <v>634783.19099999999</v>
      </c>
      <c r="X248" s="150">
        <v>639761.94099999999</v>
      </c>
      <c r="Y248" s="150">
        <v>644345.49199999997</v>
      </c>
      <c r="Z248" s="150">
        <v>648636.12100000004</v>
      </c>
      <c r="AA248" s="150">
        <v>652789.65300000005</v>
      </c>
      <c r="AB248" s="150">
        <v>656919.37</v>
      </c>
      <c r="AC248" s="150">
        <v>661056.103</v>
      </c>
      <c r="AD248" s="150">
        <v>665163.51100000006</v>
      </c>
      <c r="AE248" s="150">
        <v>669207.973</v>
      </c>
      <c r="AF248" s="150">
        <v>673132.23899999994</v>
      </c>
      <c r="AG248" s="150">
        <v>676895.45700000005</v>
      </c>
      <c r="AH248" s="150">
        <v>680497.65700000001</v>
      </c>
      <c r="AI248" s="150">
        <v>683959.53799999994</v>
      </c>
      <c r="AJ248" s="150">
        <v>687285.86</v>
      </c>
      <c r="AK248" s="150">
        <v>690485.01699999999</v>
      </c>
      <c r="AL248" s="150">
        <v>693566.51599999995</v>
      </c>
      <c r="AM248" s="150">
        <v>696513.45</v>
      </c>
      <c r="AN248" s="150">
        <v>699330.01899999997</v>
      </c>
      <c r="AO248" s="150">
        <v>702070.42500000005</v>
      </c>
      <c r="AP248" s="150">
        <v>704807.48100000003</v>
      </c>
      <c r="AQ248" s="150">
        <v>707584.18599999999</v>
      </c>
      <c r="AR248" s="150">
        <v>710422.12699999998</v>
      </c>
      <c r="AS248" s="150">
        <v>713279.27800000005</v>
      </c>
      <c r="AT248" s="150">
        <v>716056.66200000001</v>
      </c>
      <c r="AU248" s="150">
        <v>718617.27599999995</v>
      </c>
      <c r="AV248" s="150">
        <v>720858.41099999996</v>
      </c>
      <c r="AW248" s="150">
        <v>722775.85699999996</v>
      </c>
      <c r="AX248" s="150">
        <v>724390.027</v>
      </c>
      <c r="AY248" s="150">
        <v>725656.79299999995</v>
      </c>
      <c r="AZ248" s="150">
        <v>726529.35600000003</v>
      </c>
      <c r="BA248" s="150">
        <v>726994.43299999996</v>
      </c>
      <c r="BB248" s="150">
        <v>727020.28899999999</v>
      </c>
      <c r="BC248" s="150">
        <v>726669.424</v>
      </c>
      <c r="BD248" s="150">
        <v>726141.84</v>
      </c>
      <c r="BE248" s="150">
        <v>725705.44200000004</v>
      </c>
      <c r="BF248" s="150">
        <v>725558.02800000005</v>
      </c>
      <c r="BG248" s="150">
        <v>725771.93599999999</v>
      </c>
      <c r="BH248" s="150">
        <v>726312.06400000001</v>
      </c>
      <c r="BI248" s="150">
        <v>727134.24300000002</v>
      </c>
      <c r="BJ248" s="150">
        <v>728149.83900000004</v>
      </c>
      <c r="BK248" s="150">
        <v>729287.88100000005</v>
      </c>
      <c r="BL248" s="150">
        <v>730546.853</v>
      </c>
      <c r="BM248" s="150">
        <v>731938.55900000001</v>
      </c>
      <c r="BN248" s="150">
        <v>733416.48300000001</v>
      </c>
      <c r="BO248" s="150">
        <v>734923.39</v>
      </c>
      <c r="BP248" s="150">
        <v>736412.99800000002</v>
      </c>
      <c r="BQ248" s="150">
        <v>737850.64500000002</v>
      </c>
      <c r="BR248" s="150">
        <v>739225.16599999997</v>
      </c>
      <c r="BS248" s="150">
        <v>740541.875</v>
      </c>
      <c r="BT248" s="150">
        <v>741818.28</v>
      </c>
      <c r="BU248" s="150">
        <v>743058.978</v>
      </c>
      <c r="BV248" s="150">
        <v>744268.79</v>
      </c>
      <c r="BW248" s="150">
        <v>745414.75699999998</v>
      </c>
      <c r="BX248" s="150">
        <v>746419.43599999999</v>
      </c>
      <c r="BY248" s="150">
        <v>747182.81499999994</v>
      </c>
      <c r="BZ248" s="150">
        <v>747636.04500000004</v>
      </c>
    </row>
    <row r="249" spans="1:78" ht="11.65">
      <c r="A249" s="132">
        <v>232</v>
      </c>
      <c r="B249" s="133" t="s">
        <v>669</v>
      </c>
      <c r="C249" s="139" t="s">
        <v>153</v>
      </c>
      <c r="D249" s="144"/>
      <c r="E249" s="144">
        <v>923</v>
      </c>
      <c r="F249" s="133" t="s">
        <v>710</v>
      </c>
      <c r="G249" s="144">
        <v>917</v>
      </c>
      <c r="H249" s="149">
        <v>220170.508</v>
      </c>
      <c r="I249" s="149">
        <v>223305.098</v>
      </c>
      <c r="J249" s="149">
        <v>226633.47</v>
      </c>
      <c r="K249" s="149">
        <v>230078.35200000001</v>
      </c>
      <c r="L249" s="149">
        <v>233574.772</v>
      </c>
      <c r="M249" s="149">
        <v>237069.84299999999</v>
      </c>
      <c r="N249" s="149">
        <v>240523.41</v>
      </c>
      <c r="O249" s="149">
        <v>243907.37</v>
      </c>
      <c r="P249" s="149">
        <v>247204.742</v>
      </c>
      <c r="Q249" s="149">
        <v>250407.55300000001</v>
      </c>
      <c r="R249" s="149">
        <v>253510.72099999999</v>
      </c>
      <c r="S249" s="149">
        <v>256505.81099999999</v>
      </c>
      <c r="T249" s="149">
        <v>259375.32399999999</v>
      </c>
      <c r="U249" s="149">
        <v>262090.38800000001</v>
      </c>
      <c r="V249" s="149">
        <v>264617.42</v>
      </c>
      <c r="W249" s="149">
        <v>266938.299</v>
      </c>
      <c r="X249" s="149">
        <v>269037.70299999998</v>
      </c>
      <c r="Y249" s="149">
        <v>270937.179</v>
      </c>
      <c r="Z249" s="149">
        <v>272702.005</v>
      </c>
      <c r="AA249" s="149">
        <v>274422.07900000003</v>
      </c>
      <c r="AB249" s="149">
        <v>276164.93400000001</v>
      </c>
      <c r="AC249" s="149">
        <v>277953.25400000002</v>
      </c>
      <c r="AD249" s="149">
        <v>279777.50900000002</v>
      </c>
      <c r="AE249" s="149">
        <v>281633.07299999997</v>
      </c>
      <c r="AF249" s="149">
        <v>283504.04399999999</v>
      </c>
      <c r="AG249" s="149">
        <v>285377.37699999998</v>
      </c>
      <c r="AH249" s="149">
        <v>287255.321</v>
      </c>
      <c r="AI249" s="149">
        <v>289141.995</v>
      </c>
      <c r="AJ249" s="149">
        <v>291026.66700000002</v>
      </c>
      <c r="AK249" s="149">
        <v>292894.98599999998</v>
      </c>
      <c r="AL249" s="149">
        <v>294734.201</v>
      </c>
      <c r="AM249" s="149">
        <v>296526.37199999997</v>
      </c>
      <c r="AN249" s="149">
        <v>298263.71600000001</v>
      </c>
      <c r="AO249" s="149">
        <v>299954.14</v>
      </c>
      <c r="AP249" s="149">
        <v>301612.05300000001</v>
      </c>
      <c r="AQ249" s="149">
        <v>303239.02399999998</v>
      </c>
      <c r="AR249" s="149">
        <v>304840.52600000001</v>
      </c>
      <c r="AS249" s="149">
        <v>306385.00799999997</v>
      </c>
      <c r="AT249" s="149">
        <v>307792.67200000002</v>
      </c>
      <c r="AU249" s="149">
        <v>308958.951</v>
      </c>
      <c r="AV249" s="149">
        <v>309808.64199999999</v>
      </c>
      <c r="AW249" s="149">
        <v>310318.01799999998</v>
      </c>
      <c r="AX249" s="149">
        <v>310506.14199999999</v>
      </c>
      <c r="AY249" s="149">
        <v>310395.19300000003</v>
      </c>
      <c r="AZ249" s="149">
        <v>310025.83299999998</v>
      </c>
      <c r="BA249" s="149">
        <v>309435.12400000001</v>
      </c>
      <c r="BB249" s="149">
        <v>308637.29100000003</v>
      </c>
      <c r="BC249" s="149">
        <v>307645.43900000001</v>
      </c>
      <c r="BD249" s="149">
        <v>306498.21500000003</v>
      </c>
      <c r="BE249" s="149">
        <v>305241.44400000002</v>
      </c>
      <c r="BF249" s="149">
        <v>303918.40500000003</v>
      </c>
      <c r="BG249" s="149">
        <v>302544.97399999999</v>
      </c>
      <c r="BH249" s="149">
        <v>301147.734</v>
      </c>
      <c r="BI249" s="149">
        <v>299792.696</v>
      </c>
      <c r="BJ249" s="149">
        <v>298558.09999999998</v>
      </c>
      <c r="BK249" s="149">
        <v>297500.55599999998</v>
      </c>
      <c r="BL249" s="149">
        <v>296646.522</v>
      </c>
      <c r="BM249" s="149">
        <v>295987.79300000001</v>
      </c>
      <c r="BN249" s="149">
        <v>295500.10100000002</v>
      </c>
      <c r="BO249" s="149">
        <v>295140.69099999999</v>
      </c>
      <c r="BP249" s="149">
        <v>294872.86700000003</v>
      </c>
      <c r="BQ249" s="149">
        <v>294690.68699999998</v>
      </c>
      <c r="BR249" s="149">
        <v>294589.60800000001</v>
      </c>
      <c r="BS249" s="149">
        <v>294533.61900000001</v>
      </c>
      <c r="BT249" s="149">
        <v>294479.08</v>
      </c>
      <c r="BU249" s="149">
        <v>294390.75</v>
      </c>
      <c r="BV249" s="149">
        <v>294252.01799999998</v>
      </c>
      <c r="BW249" s="149">
        <v>294056.07</v>
      </c>
      <c r="BX249" s="149">
        <v>293790.26</v>
      </c>
      <c r="BY249" s="149">
        <v>293444.92099999997</v>
      </c>
      <c r="BZ249" s="149">
        <v>293013.21000000002</v>
      </c>
    </row>
    <row r="250" spans="1:78" ht="11.65">
      <c r="A250" s="121">
        <v>233</v>
      </c>
      <c r="B250" s="122" t="s">
        <v>669</v>
      </c>
      <c r="C250" s="140" t="s">
        <v>375</v>
      </c>
      <c r="D250" s="141"/>
      <c r="E250" s="141">
        <v>112</v>
      </c>
      <c r="F250" s="122" t="s">
        <v>711</v>
      </c>
      <c r="G250" s="141">
        <v>923</v>
      </c>
      <c r="H250" s="146">
        <v>7745.0039999999999</v>
      </c>
      <c r="I250" s="146">
        <v>7698.8130000000001</v>
      </c>
      <c r="J250" s="146">
        <v>7677.4290000000001</v>
      </c>
      <c r="K250" s="146">
        <v>7679.6880000000001</v>
      </c>
      <c r="L250" s="146">
        <v>7703.7759999999998</v>
      </c>
      <c r="M250" s="146">
        <v>7747.2150000000001</v>
      </c>
      <c r="N250" s="146">
        <v>7806.8149999999996</v>
      </c>
      <c r="O250" s="146">
        <v>7878.768</v>
      </c>
      <c r="P250" s="146">
        <v>7958.7269999999999</v>
      </c>
      <c r="Q250" s="146">
        <v>8042.1090000000004</v>
      </c>
      <c r="R250" s="146">
        <v>8124.8810000000003</v>
      </c>
      <c r="S250" s="146">
        <v>8204.3439999999991</v>
      </c>
      <c r="T250" s="146">
        <v>8279.893</v>
      </c>
      <c r="U250" s="146">
        <v>8353.2939999999999</v>
      </c>
      <c r="V250" s="146">
        <v>8427.8389999999999</v>
      </c>
      <c r="W250" s="146">
        <v>8505.7240000000002</v>
      </c>
      <c r="X250" s="146">
        <v>8587.1740000000009</v>
      </c>
      <c r="Y250" s="146">
        <v>8670.5669999999991</v>
      </c>
      <c r="Z250" s="146">
        <v>8754.2000000000007</v>
      </c>
      <c r="AA250" s="146">
        <v>8835.7430000000004</v>
      </c>
      <c r="AB250" s="146">
        <v>8913.5490000000009</v>
      </c>
      <c r="AC250" s="146">
        <v>8987.0339999999997</v>
      </c>
      <c r="AD250" s="146">
        <v>9056.732</v>
      </c>
      <c r="AE250" s="146">
        <v>9123.4509999999991</v>
      </c>
      <c r="AF250" s="146">
        <v>9188.4629999999997</v>
      </c>
      <c r="AG250" s="146">
        <v>9252.7800000000007</v>
      </c>
      <c r="AH250" s="146">
        <v>9316.3240000000005</v>
      </c>
      <c r="AI250" s="146">
        <v>9378.9230000000007</v>
      </c>
      <c r="AJ250" s="146">
        <v>9441.4150000000009</v>
      </c>
      <c r="AK250" s="146">
        <v>9504.8639999999996</v>
      </c>
      <c r="AL250" s="146">
        <v>9569.8469999999998</v>
      </c>
      <c r="AM250" s="146">
        <v>9636.152</v>
      </c>
      <c r="AN250" s="146">
        <v>9703.0879999999997</v>
      </c>
      <c r="AO250" s="146">
        <v>9770.125</v>
      </c>
      <c r="AP250" s="146">
        <v>9836.5820000000003</v>
      </c>
      <c r="AQ250" s="146">
        <v>9901.4930000000004</v>
      </c>
      <c r="AR250" s="146">
        <v>9965.1779999999999</v>
      </c>
      <c r="AS250" s="146">
        <v>10026.469999999999</v>
      </c>
      <c r="AT250" s="146">
        <v>10081.209000000001</v>
      </c>
      <c r="AU250" s="146">
        <v>10124</v>
      </c>
      <c r="AV250" s="146">
        <v>10151.135</v>
      </c>
      <c r="AW250" s="146">
        <v>10160.785</v>
      </c>
      <c r="AX250" s="146">
        <v>10154.338</v>
      </c>
      <c r="AY250" s="146">
        <v>10135.133</v>
      </c>
      <c r="AZ250" s="146">
        <v>10108.280000000001</v>
      </c>
      <c r="BA250" s="146">
        <v>10077.606</v>
      </c>
      <c r="BB250" s="146">
        <v>10044.853999999999</v>
      </c>
      <c r="BC250" s="146">
        <v>10009.393</v>
      </c>
      <c r="BD250" s="146">
        <v>9969.9860000000008</v>
      </c>
      <c r="BE250" s="146">
        <v>9924.44</v>
      </c>
      <c r="BF250" s="146">
        <v>9871.6350000000002</v>
      </c>
      <c r="BG250" s="146">
        <v>9811.3989999999994</v>
      </c>
      <c r="BH250" s="146">
        <v>9745.9320000000007</v>
      </c>
      <c r="BI250" s="146">
        <v>9679.2350000000006</v>
      </c>
      <c r="BJ250" s="146">
        <v>9616.6280000000006</v>
      </c>
      <c r="BK250" s="146">
        <v>9562.0830000000005</v>
      </c>
      <c r="BL250" s="146">
        <v>9516.884</v>
      </c>
      <c r="BM250" s="146">
        <v>9480.5139999999992</v>
      </c>
      <c r="BN250" s="146">
        <v>9452.8549999999996</v>
      </c>
      <c r="BO250" s="146">
        <v>9433.1589999999997</v>
      </c>
      <c r="BP250" s="146">
        <v>9420.5759999999991</v>
      </c>
      <c r="BQ250" s="146">
        <v>9415.3160000000007</v>
      </c>
      <c r="BR250" s="146">
        <v>9417.0450000000001</v>
      </c>
      <c r="BS250" s="146">
        <v>9423.5020000000004</v>
      </c>
      <c r="BT250" s="146">
        <v>9431.7420000000002</v>
      </c>
      <c r="BU250" s="146">
        <v>9439.4240000000009</v>
      </c>
      <c r="BV250" s="146">
        <v>9445.6380000000008</v>
      </c>
      <c r="BW250" s="146">
        <v>9450.2330000000002</v>
      </c>
      <c r="BX250" s="146">
        <v>9452.6149999999998</v>
      </c>
      <c r="BY250" s="146">
        <v>9452.4089999999997</v>
      </c>
      <c r="BZ250" s="146">
        <v>9449.3209999999999</v>
      </c>
    </row>
    <row r="251" spans="1:78" ht="11.65">
      <c r="A251" s="121">
        <v>234</v>
      </c>
      <c r="B251" s="122" t="s">
        <v>669</v>
      </c>
      <c r="C251" s="140" t="s">
        <v>372</v>
      </c>
      <c r="D251" s="141"/>
      <c r="E251" s="141">
        <v>100</v>
      </c>
      <c r="F251" s="122" t="s">
        <v>711</v>
      </c>
      <c r="G251" s="141">
        <v>923</v>
      </c>
      <c r="H251" s="146">
        <v>7250.9960000000001</v>
      </c>
      <c r="I251" s="146">
        <v>7310.5330000000004</v>
      </c>
      <c r="J251" s="146">
        <v>7372.0159999999996</v>
      </c>
      <c r="K251" s="146">
        <v>7434.6859999999997</v>
      </c>
      <c r="L251" s="146">
        <v>7497.95</v>
      </c>
      <c r="M251" s="146">
        <v>7561.4870000000001</v>
      </c>
      <c r="N251" s="146">
        <v>7625.1940000000004</v>
      </c>
      <c r="O251" s="146">
        <v>7689.1350000000002</v>
      </c>
      <c r="P251" s="146">
        <v>7753.6120000000001</v>
      </c>
      <c r="Q251" s="146">
        <v>7819.0039999999999</v>
      </c>
      <c r="R251" s="146">
        <v>7885.607</v>
      </c>
      <c r="S251" s="146">
        <v>7953.4719999999998</v>
      </c>
      <c r="T251" s="146">
        <v>8022.1570000000002</v>
      </c>
      <c r="U251" s="146">
        <v>8090.7030000000004</v>
      </c>
      <c r="V251" s="146">
        <v>8157.8339999999998</v>
      </c>
      <c r="W251" s="146">
        <v>8222.5879999999997</v>
      </c>
      <c r="X251" s="146">
        <v>8284.4490000000005</v>
      </c>
      <c r="Y251" s="146">
        <v>8343.4940000000006</v>
      </c>
      <c r="Z251" s="146">
        <v>8400.0120000000006</v>
      </c>
      <c r="AA251" s="146">
        <v>8454.5840000000007</v>
      </c>
      <c r="AB251" s="146">
        <v>8507.5409999999993</v>
      </c>
      <c r="AC251" s="146">
        <v>8559.0349999999999</v>
      </c>
      <c r="AD251" s="146">
        <v>8608.66</v>
      </c>
      <c r="AE251" s="146">
        <v>8655.7070000000003</v>
      </c>
      <c r="AF251" s="146">
        <v>8699.1740000000009</v>
      </c>
      <c r="AG251" s="146">
        <v>8738.3860000000004</v>
      </c>
      <c r="AH251" s="146">
        <v>8772.5560000000005</v>
      </c>
      <c r="AI251" s="146">
        <v>8801.8989999999994</v>
      </c>
      <c r="AJ251" s="146">
        <v>8828.0300000000007</v>
      </c>
      <c r="AK251" s="146">
        <v>8853.2070000000003</v>
      </c>
      <c r="AL251" s="146">
        <v>8878.7870000000003</v>
      </c>
      <c r="AM251" s="146">
        <v>8905.0969999999998</v>
      </c>
      <c r="AN251" s="146">
        <v>8930.7080000000005</v>
      </c>
      <c r="AO251" s="146">
        <v>8953.1219999999994</v>
      </c>
      <c r="AP251" s="146">
        <v>8968.9089999999997</v>
      </c>
      <c r="AQ251" s="146">
        <v>8975.3529999999992</v>
      </c>
      <c r="AR251" s="146">
        <v>8972.5550000000003</v>
      </c>
      <c r="AS251" s="146">
        <v>8960.5540000000001</v>
      </c>
      <c r="AT251" s="146">
        <v>8936.652</v>
      </c>
      <c r="AU251" s="146">
        <v>8897.5409999999993</v>
      </c>
      <c r="AV251" s="146">
        <v>8841.4660000000003</v>
      </c>
      <c r="AW251" s="146">
        <v>8767</v>
      </c>
      <c r="AX251" s="146">
        <v>8676.3790000000008</v>
      </c>
      <c r="AY251" s="146">
        <v>8576.0419999999995</v>
      </c>
      <c r="AZ251" s="146">
        <v>8474.8220000000001</v>
      </c>
      <c r="BA251" s="146">
        <v>8379.3050000000003</v>
      </c>
      <c r="BB251" s="146">
        <v>8291.9699999999993</v>
      </c>
      <c r="BC251" s="146">
        <v>8211.8040000000001</v>
      </c>
      <c r="BD251" s="146">
        <v>8137.6689999999999</v>
      </c>
      <c r="BE251" s="146">
        <v>8067.0050000000001</v>
      </c>
      <c r="BF251" s="146">
        <v>7997.951</v>
      </c>
      <c r="BG251" s="146">
        <v>7930.7</v>
      </c>
      <c r="BH251" s="146">
        <v>7866.2420000000002</v>
      </c>
      <c r="BI251" s="146">
        <v>7804.3059999999996</v>
      </c>
      <c r="BJ251" s="146">
        <v>7744.63</v>
      </c>
      <c r="BK251" s="146">
        <v>7686.9639999999999</v>
      </c>
      <c r="BL251" s="146">
        <v>7631.02</v>
      </c>
      <c r="BM251" s="146">
        <v>7576.6750000000002</v>
      </c>
      <c r="BN251" s="146">
        <v>7524.0839999999998</v>
      </c>
      <c r="BO251" s="146">
        <v>7473.509</v>
      </c>
      <c r="BP251" s="146">
        <v>7425.0110000000004</v>
      </c>
      <c r="BQ251" s="146">
        <v>7378.652</v>
      </c>
      <c r="BR251" s="146">
        <v>7334.0069999999996</v>
      </c>
      <c r="BS251" s="146">
        <v>7290.0919999999996</v>
      </c>
      <c r="BT251" s="146">
        <v>7245.6480000000001</v>
      </c>
      <c r="BU251" s="146">
        <v>7199.7389999999996</v>
      </c>
      <c r="BV251" s="146">
        <v>7151.9480000000003</v>
      </c>
      <c r="BW251" s="146">
        <v>7102.4520000000002</v>
      </c>
      <c r="BX251" s="146">
        <v>7051.61</v>
      </c>
      <c r="BY251" s="146">
        <v>7000.1170000000002</v>
      </c>
      <c r="BZ251" s="146">
        <v>6948.4449999999997</v>
      </c>
    </row>
    <row r="252" spans="1:78" ht="11.65">
      <c r="A252" s="121">
        <v>235</v>
      </c>
      <c r="B252" s="122" t="s">
        <v>669</v>
      </c>
      <c r="C252" s="140" t="s">
        <v>798</v>
      </c>
      <c r="D252" s="141"/>
      <c r="E252" s="141">
        <v>203</v>
      </c>
      <c r="F252" s="122" t="s">
        <v>711</v>
      </c>
      <c r="G252" s="141">
        <v>923</v>
      </c>
      <c r="H252" s="146">
        <v>8902.6200000000008</v>
      </c>
      <c r="I252" s="146">
        <v>9007.0020000000004</v>
      </c>
      <c r="J252" s="146">
        <v>9110.1440000000002</v>
      </c>
      <c r="K252" s="146">
        <v>9205.973</v>
      </c>
      <c r="L252" s="146">
        <v>9290.4930000000004</v>
      </c>
      <c r="M252" s="146">
        <v>9361.7780000000002</v>
      </c>
      <c r="N252" s="146">
        <v>9420.0360000000001</v>
      </c>
      <c r="O252" s="146">
        <v>9467.5570000000007</v>
      </c>
      <c r="P252" s="146">
        <v>9508.3649999999998</v>
      </c>
      <c r="Q252" s="146">
        <v>9547.6669999999995</v>
      </c>
      <c r="R252" s="146">
        <v>9590.1779999999999</v>
      </c>
      <c r="S252" s="146">
        <v>9638.3919999999998</v>
      </c>
      <c r="T252" s="146">
        <v>9691.0609999999997</v>
      </c>
      <c r="U252" s="146">
        <v>9742.4549999999999</v>
      </c>
      <c r="V252" s="146">
        <v>9784.3410000000003</v>
      </c>
      <c r="W252" s="146">
        <v>9811.375</v>
      </c>
      <c r="X252" s="146">
        <v>9821.0630000000001</v>
      </c>
      <c r="Y252" s="146">
        <v>9817.11</v>
      </c>
      <c r="Z252" s="146">
        <v>9807.9429999999993</v>
      </c>
      <c r="AA252" s="146">
        <v>9805.32</v>
      </c>
      <c r="AB252" s="146">
        <v>9817.6669999999995</v>
      </c>
      <c r="AC252" s="146">
        <v>9847.2150000000001</v>
      </c>
      <c r="AD252" s="146">
        <v>9891.1020000000008</v>
      </c>
      <c r="AE252" s="146">
        <v>9946.1910000000007</v>
      </c>
      <c r="AF252" s="146">
        <v>10007.275</v>
      </c>
      <c r="AG252" s="146">
        <v>10069.959999999999</v>
      </c>
      <c r="AH252" s="146">
        <v>10134.522000000001</v>
      </c>
      <c r="AI252" s="146">
        <v>10200.727999999999</v>
      </c>
      <c r="AJ252" s="146">
        <v>10262.918</v>
      </c>
      <c r="AK252" s="146">
        <v>10313.960999999999</v>
      </c>
      <c r="AL252" s="146">
        <v>10349.084000000001</v>
      </c>
      <c r="AM252" s="146">
        <v>10365.522999999999</v>
      </c>
      <c r="AN252" s="146">
        <v>10365.263999999999</v>
      </c>
      <c r="AO252" s="146">
        <v>10354.1</v>
      </c>
      <c r="AP252" s="146">
        <v>10340.629000000001</v>
      </c>
      <c r="AQ252" s="146">
        <v>10331.144</v>
      </c>
      <c r="AR252" s="146">
        <v>10327.290000000001</v>
      </c>
      <c r="AS252" s="146">
        <v>10327.472</v>
      </c>
      <c r="AT252" s="146">
        <v>10330.924999999999</v>
      </c>
      <c r="AU252" s="146">
        <v>10335.875</v>
      </c>
      <c r="AV252" s="146">
        <v>10340.877</v>
      </c>
      <c r="AW252" s="146">
        <v>10346.458000000001</v>
      </c>
      <c r="AX252" s="146">
        <v>10353.021000000001</v>
      </c>
      <c r="AY252" s="146">
        <v>10358.694</v>
      </c>
      <c r="AZ252" s="146">
        <v>10360.964</v>
      </c>
      <c r="BA252" s="146">
        <v>10358.19</v>
      </c>
      <c r="BB252" s="146">
        <v>10350.302</v>
      </c>
      <c r="BC252" s="146">
        <v>10338.346</v>
      </c>
      <c r="BD252" s="146">
        <v>10323.244000000001</v>
      </c>
      <c r="BE252" s="146">
        <v>10306.404</v>
      </c>
      <c r="BF252" s="146">
        <v>10289.374</v>
      </c>
      <c r="BG252" s="146">
        <v>10271.019</v>
      </c>
      <c r="BH252" s="146">
        <v>10252.263999999999</v>
      </c>
      <c r="BI252" s="146">
        <v>10239.130999999999</v>
      </c>
      <c r="BJ252" s="146">
        <v>10239.444</v>
      </c>
      <c r="BK252" s="146">
        <v>10258.165000000001</v>
      </c>
      <c r="BL252" s="146">
        <v>10298.609</v>
      </c>
      <c r="BM252" s="146">
        <v>10357.535</v>
      </c>
      <c r="BN252" s="146">
        <v>10425.267</v>
      </c>
      <c r="BO252" s="146">
        <v>10488.155000000001</v>
      </c>
      <c r="BP252" s="146">
        <v>10536.513999999999</v>
      </c>
      <c r="BQ252" s="146">
        <v>10566.512000000001</v>
      </c>
      <c r="BR252" s="146">
        <v>10581.302</v>
      </c>
      <c r="BS252" s="146">
        <v>10586.529</v>
      </c>
      <c r="BT252" s="146">
        <v>10591.103999999999</v>
      </c>
      <c r="BU252" s="146">
        <v>10601.39</v>
      </c>
      <c r="BV252" s="146">
        <v>10618.868</v>
      </c>
      <c r="BW252" s="146">
        <v>10641.031999999999</v>
      </c>
      <c r="BX252" s="146">
        <v>10665.679</v>
      </c>
      <c r="BY252" s="146">
        <v>10689.213</v>
      </c>
      <c r="BZ252" s="146">
        <v>10708.982</v>
      </c>
    </row>
    <row r="253" spans="1:78" ht="11.65">
      <c r="A253" s="121">
        <v>236</v>
      </c>
      <c r="B253" s="122" t="s">
        <v>669</v>
      </c>
      <c r="C253" s="140" t="s">
        <v>412</v>
      </c>
      <c r="D253" s="141"/>
      <c r="E253" s="141">
        <v>348</v>
      </c>
      <c r="F253" s="122" t="s">
        <v>711</v>
      </c>
      <c r="G253" s="141">
        <v>923</v>
      </c>
      <c r="H253" s="146">
        <v>9337.7180000000008</v>
      </c>
      <c r="I253" s="146">
        <v>9480.607</v>
      </c>
      <c r="J253" s="146">
        <v>9597.9419999999991</v>
      </c>
      <c r="K253" s="146">
        <v>9692.902</v>
      </c>
      <c r="L253" s="146">
        <v>9768.6790000000001</v>
      </c>
      <c r="M253" s="146">
        <v>9828.4979999999996</v>
      </c>
      <c r="N253" s="146">
        <v>9875.5959999999995</v>
      </c>
      <c r="O253" s="146">
        <v>9913.2510000000002</v>
      </c>
      <c r="P253" s="146">
        <v>9944.7019999999993</v>
      </c>
      <c r="Q253" s="146">
        <v>9973.0560000000005</v>
      </c>
      <c r="R253" s="146">
        <v>10000.989</v>
      </c>
      <c r="S253" s="146">
        <v>10030.477000000001</v>
      </c>
      <c r="T253" s="146">
        <v>10062.51</v>
      </c>
      <c r="U253" s="146">
        <v>10096.975</v>
      </c>
      <c r="V253" s="146">
        <v>10132.977999999999</v>
      </c>
      <c r="W253" s="146">
        <v>10169.802</v>
      </c>
      <c r="X253" s="146">
        <v>10208.225</v>
      </c>
      <c r="Y253" s="146">
        <v>10248.705</v>
      </c>
      <c r="Z253" s="146">
        <v>10289.769</v>
      </c>
      <c r="AA253" s="146">
        <v>10329.352000000001</v>
      </c>
      <c r="AB253" s="146">
        <v>10366.099</v>
      </c>
      <c r="AC253" s="146">
        <v>10398.163</v>
      </c>
      <c r="AD253" s="146">
        <v>10426.084999999999</v>
      </c>
      <c r="AE253" s="146">
        <v>10453.66</v>
      </c>
      <c r="AF253" s="146">
        <v>10486.191000000001</v>
      </c>
      <c r="AG253" s="146">
        <v>10526.777</v>
      </c>
      <c r="AH253" s="146">
        <v>10577.941999999999</v>
      </c>
      <c r="AI253" s="146">
        <v>10636.566999999999</v>
      </c>
      <c r="AJ253" s="146">
        <v>10693.326999999999</v>
      </c>
      <c r="AK253" s="146">
        <v>10735.499</v>
      </c>
      <c r="AL253" s="146">
        <v>10754.286</v>
      </c>
      <c r="AM253" s="146">
        <v>10746.489</v>
      </c>
      <c r="AN253" s="146">
        <v>10715.857</v>
      </c>
      <c r="AO253" s="146">
        <v>10669.203</v>
      </c>
      <c r="AP253" s="146">
        <v>10616.742</v>
      </c>
      <c r="AQ253" s="146">
        <v>10566.321</v>
      </c>
      <c r="AR253" s="146">
        <v>10519.296</v>
      </c>
      <c r="AS253" s="146">
        <v>10474.544</v>
      </c>
      <c r="AT253" s="146">
        <v>10434.539000000001</v>
      </c>
      <c r="AU253" s="146">
        <v>10401.614</v>
      </c>
      <c r="AV253" s="146">
        <v>10377.135</v>
      </c>
      <c r="AW253" s="146">
        <v>10363.049999999999</v>
      </c>
      <c r="AX253" s="146">
        <v>10358.621999999999</v>
      </c>
      <c r="AY253" s="146">
        <v>10359.052</v>
      </c>
      <c r="AZ253" s="146">
        <v>10357.585999999999</v>
      </c>
      <c r="BA253" s="146">
        <v>10349.308000000001</v>
      </c>
      <c r="BB253" s="146">
        <v>10332.450999999999</v>
      </c>
      <c r="BC253" s="146">
        <v>10308.478999999999</v>
      </c>
      <c r="BD253" s="146">
        <v>10279.61</v>
      </c>
      <c r="BE253" s="146">
        <v>10249.406999999999</v>
      </c>
      <c r="BF253" s="146">
        <v>10220.509</v>
      </c>
      <c r="BG253" s="146">
        <v>10193.450999999999</v>
      </c>
      <c r="BH253" s="146">
        <v>10167.286</v>
      </c>
      <c r="BI253" s="146">
        <v>10141.341</v>
      </c>
      <c r="BJ253" s="146">
        <v>10114.481</v>
      </c>
      <c r="BK253" s="146">
        <v>10085.941999999999</v>
      </c>
      <c r="BL253" s="146">
        <v>10055.656999999999</v>
      </c>
      <c r="BM253" s="146">
        <v>10024.157999999999</v>
      </c>
      <c r="BN253" s="146">
        <v>9991.8670000000002</v>
      </c>
      <c r="BO253" s="146">
        <v>9959.4390000000003</v>
      </c>
      <c r="BP253" s="146">
        <v>9927.3799999999992</v>
      </c>
      <c r="BQ253" s="146">
        <v>9895.6890000000003</v>
      </c>
      <c r="BR253" s="146">
        <v>9864.3629999999994</v>
      </c>
      <c r="BS253" s="146">
        <v>9833.9230000000007</v>
      </c>
      <c r="BT253" s="146">
        <v>9804.991</v>
      </c>
      <c r="BU253" s="146">
        <v>9777.9249999999993</v>
      </c>
      <c r="BV253" s="146">
        <v>9752.9699999999993</v>
      </c>
      <c r="BW253" s="146">
        <v>9729.8220000000001</v>
      </c>
      <c r="BX253" s="146">
        <v>9707.5020000000004</v>
      </c>
      <c r="BY253" s="146">
        <v>9684.68</v>
      </c>
      <c r="BZ253" s="146">
        <v>9660.35</v>
      </c>
    </row>
    <row r="254" spans="1:78" ht="11.65">
      <c r="A254" s="121">
        <v>237</v>
      </c>
      <c r="B254" s="122" t="s">
        <v>669</v>
      </c>
      <c r="C254" s="140" t="s">
        <v>448</v>
      </c>
      <c r="D254" s="141"/>
      <c r="E254" s="141">
        <v>616</v>
      </c>
      <c r="F254" s="122" t="s">
        <v>711</v>
      </c>
      <c r="G254" s="141">
        <v>923</v>
      </c>
      <c r="H254" s="146">
        <v>24824.007000000001</v>
      </c>
      <c r="I254" s="146">
        <v>25283.012999999999</v>
      </c>
      <c r="J254" s="146">
        <v>25764.322</v>
      </c>
      <c r="K254" s="146">
        <v>26260.482</v>
      </c>
      <c r="L254" s="146">
        <v>26764.49</v>
      </c>
      <c r="M254" s="146">
        <v>27269.741999999998</v>
      </c>
      <c r="N254" s="146">
        <v>27770.044000000002</v>
      </c>
      <c r="O254" s="146">
        <v>28259.605</v>
      </c>
      <c r="P254" s="146">
        <v>28733.123</v>
      </c>
      <c r="Q254" s="146">
        <v>29185.901999999998</v>
      </c>
      <c r="R254" s="146">
        <v>29614.201000000001</v>
      </c>
      <c r="S254" s="146">
        <v>30015.603999999999</v>
      </c>
      <c r="T254" s="146">
        <v>30389.353999999999</v>
      </c>
      <c r="U254" s="146">
        <v>30736.493999999999</v>
      </c>
      <c r="V254" s="146">
        <v>31059.449000000001</v>
      </c>
      <c r="W254" s="146">
        <v>31360.902999999998</v>
      </c>
      <c r="X254" s="146">
        <v>31641.037</v>
      </c>
      <c r="Y254" s="146">
        <v>31901.687000000002</v>
      </c>
      <c r="Z254" s="146">
        <v>32149.536</v>
      </c>
      <c r="AA254" s="146">
        <v>32393.14</v>
      </c>
      <c r="AB254" s="146">
        <v>32639.261999999999</v>
      </c>
      <c r="AC254" s="146">
        <v>32890.387000000002</v>
      </c>
      <c r="AD254" s="146">
        <v>33147.078999999998</v>
      </c>
      <c r="AE254" s="146">
        <v>33411.591999999997</v>
      </c>
      <c r="AF254" s="146">
        <v>33685.785000000003</v>
      </c>
      <c r="AG254" s="146">
        <v>33970.730000000003</v>
      </c>
      <c r="AH254" s="146">
        <v>34266.103999999999</v>
      </c>
      <c r="AI254" s="146">
        <v>34571.226000000002</v>
      </c>
      <c r="AJ254" s="146">
        <v>34885.807999999997</v>
      </c>
      <c r="AK254" s="146">
        <v>35209.249000000003</v>
      </c>
      <c r="AL254" s="146">
        <v>35539.722999999998</v>
      </c>
      <c r="AM254" s="146">
        <v>35878.44</v>
      </c>
      <c r="AN254" s="146">
        <v>36221.542999999998</v>
      </c>
      <c r="AO254" s="146">
        <v>36555.781999999999</v>
      </c>
      <c r="AP254" s="146">
        <v>36863.949000000001</v>
      </c>
      <c r="AQ254" s="146">
        <v>37133.86</v>
      </c>
      <c r="AR254" s="146">
        <v>37359.519</v>
      </c>
      <c r="AS254" s="146">
        <v>37544.332000000002</v>
      </c>
      <c r="AT254" s="146">
        <v>37697.360000000001</v>
      </c>
      <c r="AU254" s="146">
        <v>37832.567999999999</v>
      </c>
      <c r="AV254" s="146">
        <v>37960.192999999999</v>
      </c>
      <c r="AW254" s="146">
        <v>38082.94</v>
      </c>
      <c r="AX254" s="146">
        <v>38197.588000000003</v>
      </c>
      <c r="AY254" s="146">
        <v>38301.349000000002</v>
      </c>
      <c r="AZ254" s="146">
        <v>38389.468999999997</v>
      </c>
      <c r="BA254" s="146">
        <v>38458.642</v>
      </c>
      <c r="BB254" s="146">
        <v>38509.671999999999</v>
      </c>
      <c r="BC254" s="146">
        <v>38544.838000000003</v>
      </c>
      <c r="BD254" s="146">
        <v>38564.190999999999</v>
      </c>
      <c r="BE254" s="146">
        <v>38567.868000000002</v>
      </c>
      <c r="BF254" s="146">
        <v>38556.699000000001</v>
      </c>
      <c r="BG254" s="146">
        <v>38529.584999999999</v>
      </c>
      <c r="BH254" s="146">
        <v>38488.639999999999</v>
      </c>
      <c r="BI254" s="146">
        <v>38441.821000000004</v>
      </c>
      <c r="BJ254" s="146">
        <v>38399.553</v>
      </c>
      <c r="BK254" s="146">
        <v>38368.957000000002</v>
      </c>
      <c r="BL254" s="146">
        <v>38354.447</v>
      </c>
      <c r="BM254" s="146">
        <v>38353.339</v>
      </c>
      <c r="BN254" s="146">
        <v>38356.786</v>
      </c>
      <c r="BO254" s="146">
        <v>38351.923999999999</v>
      </c>
      <c r="BP254" s="146">
        <v>38329.784</v>
      </c>
      <c r="BQ254" s="146">
        <v>38286.824000000001</v>
      </c>
      <c r="BR254" s="146">
        <v>38227.033000000003</v>
      </c>
      <c r="BS254" s="146">
        <v>38158.042999999998</v>
      </c>
      <c r="BT254" s="146">
        <v>38091.095000000001</v>
      </c>
      <c r="BU254" s="146">
        <v>38034.076000000001</v>
      </c>
      <c r="BV254" s="146">
        <v>37989.218000000001</v>
      </c>
      <c r="BW254" s="146">
        <v>37953.175999999999</v>
      </c>
      <c r="BX254" s="146">
        <v>37921.584999999999</v>
      </c>
      <c r="BY254" s="146">
        <v>37887.771000000001</v>
      </c>
      <c r="BZ254" s="146">
        <v>37846.605000000003</v>
      </c>
    </row>
    <row r="255" spans="1:78" ht="11.65">
      <c r="A255" s="121">
        <v>238</v>
      </c>
      <c r="B255" s="122" t="s">
        <v>669</v>
      </c>
      <c r="C255" s="140" t="s">
        <v>434</v>
      </c>
      <c r="D255" s="141">
        <v>22</v>
      </c>
      <c r="E255" s="141">
        <v>498</v>
      </c>
      <c r="F255" s="122" t="s">
        <v>711</v>
      </c>
      <c r="G255" s="141">
        <v>923</v>
      </c>
      <c r="H255" s="146">
        <v>2341.009</v>
      </c>
      <c r="I255" s="146">
        <v>2381.3000000000002</v>
      </c>
      <c r="J255" s="146">
        <v>2431.886</v>
      </c>
      <c r="K255" s="146">
        <v>2490.8649999999998</v>
      </c>
      <c r="L255" s="146">
        <v>2556.4589999999998</v>
      </c>
      <c r="M255" s="146">
        <v>2627.0079999999998</v>
      </c>
      <c r="N255" s="146">
        <v>2700.9810000000002</v>
      </c>
      <c r="O255" s="146">
        <v>2776.93</v>
      </c>
      <c r="P255" s="146">
        <v>2853.5709999999999</v>
      </c>
      <c r="Q255" s="146">
        <v>2929.739</v>
      </c>
      <c r="R255" s="146">
        <v>3004.4459999999999</v>
      </c>
      <c r="S255" s="146">
        <v>3076.893</v>
      </c>
      <c r="T255" s="146">
        <v>3146.547</v>
      </c>
      <c r="U255" s="146">
        <v>3213.0830000000001</v>
      </c>
      <c r="V255" s="146">
        <v>3276.431</v>
      </c>
      <c r="W255" s="146">
        <v>3336.5929999999998</v>
      </c>
      <c r="X255" s="146">
        <v>3393.047</v>
      </c>
      <c r="Y255" s="146">
        <v>3445.8359999999998</v>
      </c>
      <c r="Z255" s="146">
        <v>3496.1289999999999</v>
      </c>
      <c r="AA255" s="146">
        <v>3545.6509999999998</v>
      </c>
      <c r="AB255" s="146">
        <v>3595.549</v>
      </c>
      <c r="AC255" s="146">
        <v>3646.5709999999999</v>
      </c>
      <c r="AD255" s="146">
        <v>3698.23</v>
      </c>
      <c r="AE255" s="146">
        <v>3749.0129999999999</v>
      </c>
      <c r="AF255" s="146">
        <v>3796.768</v>
      </c>
      <c r="AG255" s="146">
        <v>3840.0459999999998</v>
      </c>
      <c r="AH255" s="146">
        <v>3878.1019999999999</v>
      </c>
      <c r="AI255" s="146">
        <v>3911.8090000000002</v>
      </c>
      <c r="AJ255" s="146">
        <v>3943.33</v>
      </c>
      <c r="AK255" s="146">
        <v>3975.7220000000002</v>
      </c>
      <c r="AL255" s="146">
        <v>4011.085</v>
      </c>
      <c r="AM255" s="146">
        <v>4049.8739999999998</v>
      </c>
      <c r="AN255" s="146">
        <v>4091.1320000000001</v>
      </c>
      <c r="AO255" s="146">
        <v>4133.7299999999996</v>
      </c>
      <c r="AP255" s="146">
        <v>4175.9319999999998</v>
      </c>
      <c r="AQ255" s="146">
        <v>4216.2439999999997</v>
      </c>
      <c r="AR255" s="146">
        <v>4254.5259999999998</v>
      </c>
      <c r="AS255" s="146">
        <v>4290.4840000000004</v>
      </c>
      <c r="AT255" s="146">
        <v>4322.3379999999997</v>
      </c>
      <c r="AU255" s="146">
        <v>4347.87</v>
      </c>
      <c r="AV255" s="146">
        <v>4365.5619999999999</v>
      </c>
      <c r="AW255" s="146">
        <v>4375.0529999999999</v>
      </c>
      <c r="AX255" s="146">
        <v>4376.8040000000001</v>
      </c>
      <c r="AY255" s="146">
        <v>4371.1549999999997</v>
      </c>
      <c r="AZ255" s="146">
        <v>4358.79</v>
      </c>
      <c r="BA255" s="146">
        <v>4340.6019999999999</v>
      </c>
      <c r="BB255" s="146">
        <v>4316.2250000000004</v>
      </c>
      <c r="BC255" s="146">
        <v>4286.4769999999999</v>
      </c>
      <c r="BD255" s="146">
        <v>4254.835</v>
      </c>
      <c r="BE255" s="146">
        <v>4225.835</v>
      </c>
      <c r="BF255" s="146">
        <v>4202.6589999999997</v>
      </c>
      <c r="BG255" s="146">
        <v>4187.0969999999998</v>
      </c>
      <c r="BH255" s="146">
        <v>4178.2280000000001</v>
      </c>
      <c r="BI255" s="146">
        <v>4173.2759999999998</v>
      </c>
      <c r="BJ255" s="146">
        <v>4167.9620000000004</v>
      </c>
      <c r="BK255" s="146">
        <v>4159.2960000000003</v>
      </c>
      <c r="BL255" s="146">
        <v>4146.2640000000001</v>
      </c>
      <c r="BM255" s="146">
        <v>4130.1289999999999</v>
      </c>
      <c r="BN255" s="146">
        <v>4112.8860000000004</v>
      </c>
      <c r="BO255" s="146">
        <v>4097.5150000000003</v>
      </c>
      <c r="BP255" s="146">
        <v>4086.09</v>
      </c>
      <c r="BQ255" s="146">
        <v>4079.1669999999999</v>
      </c>
      <c r="BR255" s="146">
        <v>4075.8040000000001</v>
      </c>
      <c r="BS255" s="146">
        <v>4074.585</v>
      </c>
      <c r="BT255" s="146">
        <v>4073.4070000000002</v>
      </c>
      <c r="BU255" s="146">
        <v>4070.7049999999999</v>
      </c>
      <c r="BV255" s="146">
        <v>4066.0129999999999</v>
      </c>
      <c r="BW255" s="146">
        <v>4059.6869999999999</v>
      </c>
      <c r="BX255" s="146">
        <v>4051.95</v>
      </c>
      <c r="BY255" s="146">
        <v>4043.2579999999998</v>
      </c>
      <c r="BZ255" s="146">
        <v>4033.9630000000002</v>
      </c>
    </row>
    <row r="256" spans="1:78" ht="11.65">
      <c r="A256" s="121">
        <v>239</v>
      </c>
      <c r="B256" s="122" t="s">
        <v>669</v>
      </c>
      <c r="C256" s="140" t="s">
        <v>453</v>
      </c>
      <c r="D256" s="141"/>
      <c r="E256" s="141">
        <v>642</v>
      </c>
      <c r="F256" s="122" t="s">
        <v>711</v>
      </c>
      <c r="G256" s="141">
        <v>923</v>
      </c>
      <c r="H256" s="146">
        <v>16236.289000000001</v>
      </c>
      <c r="I256" s="146">
        <v>16512.669999999998</v>
      </c>
      <c r="J256" s="146">
        <v>16764.911</v>
      </c>
      <c r="K256" s="146">
        <v>17005.719000000001</v>
      </c>
      <c r="L256" s="146">
        <v>17243.812000000002</v>
      </c>
      <c r="M256" s="146">
        <v>17483.935000000001</v>
      </c>
      <c r="N256" s="146">
        <v>17726.633999999998</v>
      </c>
      <c r="O256" s="146">
        <v>17968.47</v>
      </c>
      <c r="P256" s="146">
        <v>18202.715</v>
      </c>
      <c r="Q256" s="146">
        <v>18420.45</v>
      </c>
      <c r="R256" s="146">
        <v>18613.945</v>
      </c>
      <c r="S256" s="146">
        <v>18780.21</v>
      </c>
      <c r="T256" s="146">
        <v>18924.151999999998</v>
      </c>
      <c r="U256" s="146">
        <v>19059.934000000001</v>
      </c>
      <c r="V256" s="146">
        <v>19207.138999999999</v>
      </c>
      <c r="W256" s="146">
        <v>19379.575000000001</v>
      </c>
      <c r="X256" s="146">
        <v>19582.331999999999</v>
      </c>
      <c r="Y256" s="146">
        <v>19810.612000000001</v>
      </c>
      <c r="Z256" s="146">
        <v>20055.975999999999</v>
      </c>
      <c r="AA256" s="146">
        <v>20305.348000000002</v>
      </c>
      <c r="AB256" s="146">
        <v>20548.912</v>
      </c>
      <c r="AC256" s="146">
        <v>20783.555</v>
      </c>
      <c r="AD256" s="146">
        <v>21011.147000000001</v>
      </c>
      <c r="AE256" s="146">
        <v>21232.621999999999</v>
      </c>
      <c r="AF256" s="146">
        <v>21450.404999999999</v>
      </c>
      <c r="AG256" s="146">
        <v>21665.64</v>
      </c>
      <c r="AH256" s="146">
        <v>21879.077000000001</v>
      </c>
      <c r="AI256" s="146">
        <v>22087.896000000001</v>
      </c>
      <c r="AJ256" s="146">
        <v>22285.505000000001</v>
      </c>
      <c r="AK256" s="146">
        <v>22463.31</v>
      </c>
      <c r="AL256" s="146">
        <v>22615.644</v>
      </c>
      <c r="AM256" s="146">
        <v>22737.208999999999</v>
      </c>
      <c r="AN256" s="146">
        <v>22830.546999999999</v>
      </c>
      <c r="AO256" s="146">
        <v>22907.295999999998</v>
      </c>
      <c r="AP256" s="146">
        <v>22983.962</v>
      </c>
      <c r="AQ256" s="146">
        <v>23071.258000000002</v>
      </c>
      <c r="AR256" s="146">
        <v>23175.055</v>
      </c>
      <c r="AS256" s="146">
        <v>23288.387999999999</v>
      </c>
      <c r="AT256" s="146">
        <v>23393.739000000001</v>
      </c>
      <c r="AU256" s="146">
        <v>23466.413</v>
      </c>
      <c r="AV256" s="146">
        <v>23489.155999999999</v>
      </c>
      <c r="AW256" s="146">
        <v>23456.646000000001</v>
      </c>
      <c r="AX256" s="146">
        <v>23375.828000000001</v>
      </c>
      <c r="AY256" s="146">
        <v>23256.958999999999</v>
      </c>
      <c r="AZ256" s="146">
        <v>23115.813999999998</v>
      </c>
      <c r="BA256" s="146">
        <v>22964.746999999999</v>
      </c>
      <c r="BB256" s="146">
        <v>22805.705999999998</v>
      </c>
      <c r="BC256" s="146">
        <v>22637.599999999999</v>
      </c>
      <c r="BD256" s="146">
        <v>22466.291000000001</v>
      </c>
      <c r="BE256" s="146">
        <v>22298.121999999999</v>
      </c>
      <c r="BF256" s="146">
        <v>22137.422999999999</v>
      </c>
      <c r="BG256" s="146">
        <v>21989.353999999999</v>
      </c>
      <c r="BH256" s="146">
        <v>21853.277999999998</v>
      </c>
      <c r="BI256" s="146">
        <v>21720.402999999998</v>
      </c>
      <c r="BJ256" s="146">
        <v>21577.89</v>
      </c>
      <c r="BK256" s="146">
        <v>21417.287</v>
      </c>
      <c r="BL256" s="146">
        <v>21234.312000000002</v>
      </c>
      <c r="BM256" s="146">
        <v>21034.196</v>
      </c>
      <c r="BN256" s="146">
        <v>20829.521000000001</v>
      </c>
      <c r="BO256" s="146">
        <v>20637.994999999999</v>
      </c>
      <c r="BP256" s="146">
        <v>20471.86</v>
      </c>
      <c r="BQ256" s="146">
        <v>20336.718000000001</v>
      </c>
      <c r="BR256" s="146">
        <v>20227.467000000001</v>
      </c>
      <c r="BS256" s="146">
        <v>20132.78</v>
      </c>
      <c r="BT256" s="146">
        <v>20035.928</v>
      </c>
      <c r="BU256" s="146">
        <v>19925.182000000001</v>
      </c>
      <c r="BV256" s="146">
        <v>19796.28</v>
      </c>
      <c r="BW256" s="146">
        <v>19653.966</v>
      </c>
      <c r="BX256" s="146">
        <v>19506.11</v>
      </c>
      <c r="BY256" s="146">
        <v>19364.558000000001</v>
      </c>
      <c r="BZ256" s="146">
        <v>19237.682000000001</v>
      </c>
    </row>
    <row r="257" spans="1:78" ht="11.65">
      <c r="A257" s="121">
        <v>240</v>
      </c>
      <c r="B257" s="122" t="s">
        <v>669</v>
      </c>
      <c r="C257" s="140" t="s">
        <v>454</v>
      </c>
      <c r="D257" s="141"/>
      <c r="E257" s="141">
        <v>643</v>
      </c>
      <c r="F257" s="122" t="s">
        <v>711</v>
      </c>
      <c r="G257" s="141">
        <v>923</v>
      </c>
      <c r="H257" s="146">
        <v>102798.649</v>
      </c>
      <c r="I257" s="146">
        <v>104304.698</v>
      </c>
      <c r="J257" s="146">
        <v>105967.087</v>
      </c>
      <c r="K257" s="146">
        <v>107727.31</v>
      </c>
      <c r="L257" s="146">
        <v>109536.504</v>
      </c>
      <c r="M257" s="146">
        <v>111355.30100000001</v>
      </c>
      <c r="N257" s="146">
        <v>113154.33199999999</v>
      </c>
      <c r="O257" s="146">
        <v>114913.78</v>
      </c>
      <c r="P257" s="146">
        <v>116622.39200000001</v>
      </c>
      <c r="Q257" s="146">
        <v>118275.87300000001</v>
      </c>
      <c r="R257" s="146">
        <v>119871.7</v>
      </c>
      <c r="S257" s="146">
        <v>121403.897</v>
      </c>
      <c r="T257" s="146">
        <v>122858.215</v>
      </c>
      <c r="U257" s="146">
        <v>124210.253</v>
      </c>
      <c r="V257" s="146">
        <v>125430.99099999999</v>
      </c>
      <c r="W257" s="146">
        <v>126503.74099999999</v>
      </c>
      <c r="X257" s="146">
        <v>127417.192</v>
      </c>
      <c r="Y257" s="146">
        <v>128187.398</v>
      </c>
      <c r="Z257" s="146">
        <v>128859.795</v>
      </c>
      <c r="AA257" s="146">
        <v>129497.5</v>
      </c>
      <c r="AB257" s="146">
        <v>130148.65</v>
      </c>
      <c r="AC257" s="146">
        <v>130830.724</v>
      </c>
      <c r="AD257" s="146">
        <v>131539.63399999999</v>
      </c>
      <c r="AE257" s="146">
        <v>132275.73000000001</v>
      </c>
      <c r="AF257" s="146">
        <v>133032.258</v>
      </c>
      <c r="AG257" s="146">
        <v>133804.859</v>
      </c>
      <c r="AH257" s="146">
        <v>134596.22500000001</v>
      </c>
      <c r="AI257" s="146">
        <v>135413.33499999999</v>
      </c>
      <c r="AJ257" s="146">
        <v>136259.82399999999</v>
      </c>
      <c r="AK257" s="146">
        <v>137139.38699999999</v>
      </c>
      <c r="AL257" s="146">
        <v>138053.14300000001</v>
      </c>
      <c r="AM257" s="146">
        <v>138993.85</v>
      </c>
      <c r="AN257" s="146">
        <v>139954.62599999999</v>
      </c>
      <c r="AO257" s="146">
        <v>140935.774</v>
      </c>
      <c r="AP257" s="146">
        <v>141938.48199999999</v>
      </c>
      <c r="AQ257" s="146">
        <v>142957.28899999999</v>
      </c>
      <c r="AR257" s="146">
        <v>143995.348</v>
      </c>
      <c r="AS257" s="146">
        <v>145032.886</v>
      </c>
      <c r="AT257" s="146">
        <v>146013.48199999999</v>
      </c>
      <c r="AU257" s="146">
        <v>146863.927</v>
      </c>
      <c r="AV257" s="146">
        <v>147531.56200000001</v>
      </c>
      <c r="AW257" s="146">
        <v>147995.584</v>
      </c>
      <c r="AX257" s="146">
        <v>148268.576</v>
      </c>
      <c r="AY257" s="146">
        <v>148373.584</v>
      </c>
      <c r="AZ257" s="146">
        <v>148349.443</v>
      </c>
      <c r="BA257" s="146">
        <v>148227.47099999999</v>
      </c>
      <c r="BB257" s="146">
        <v>148020.85200000001</v>
      </c>
      <c r="BC257" s="146">
        <v>147730.01999999999</v>
      </c>
      <c r="BD257" s="146">
        <v>147360.61300000001</v>
      </c>
      <c r="BE257" s="146">
        <v>146915.91500000001</v>
      </c>
      <c r="BF257" s="146">
        <v>146404.89000000001</v>
      </c>
      <c r="BG257" s="146">
        <v>145830.726</v>
      </c>
      <c r="BH257" s="146">
        <v>145215.70699999999</v>
      </c>
      <c r="BI257" s="146">
        <v>144610.87599999999</v>
      </c>
      <c r="BJ257" s="146">
        <v>144080.649</v>
      </c>
      <c r="BK257" s="146">
        <v>143672.125</v>
      </c>
      <c r="BL257" s="146">
        <v>143403.258</v>
      </c>
      <c r="BM257" s="146">
        <v>143266.20699999999</v>
      </c>
      <c r="BN257" s="146">
        <v>143248.764</v>
      </c>
      <c r="BO257" s="146">
        <v>143326.90400000001</v>
      </c>
      <c r="BP257" s="146">
        <v>143479.27299999999</v>
      </c>
      <c r="BQ257" s="146">
        <v>143703.027</v>
      </c>
      <c r="BR257" s="146">
        <v>143993.88800000001</v>
      </c>
      <c r="BS257" s="146">
        <v>144325.45600000001</v>
      </c>
      <c r="BT257" s="146">
        <v>144664.837</v>
      </c>
      <c r="BU257" s="146">
        <v>144985.05900000001</v>
      </c>
      <c r="BV257" s="146">
        <v>145275.37400000001</v>
      </c>
      <c r="BW257" s="146">
        <v>145530.09099999999</v>
      </c>
      <c r="BX257" s="146">
        <v>145734.03400000001</v>
      </c>
      <c r="BY257" s="146">
        <v>145872.26</v>
      </c>
      <c r="BZ257" s="146">
        <v>145934.46</v>
      </c>
    </row>
    <row r="258" spans="1:78" ht="11.65">
      <c r="A258" s="121">
        <v>241</v>
      </c>
      <c r="B258" s="122" t="s">
        <v>669</v>
      </c>
      <c r="C258" s="140" t="s">
        <v>461</v>
      </c>
      <c r="D258" s="141"/>
      <c r="E258" s="141">
        <v>703</v>
      </c>
      <c r="F258" s="122" t="s">
        <v>711</v>
      </c>
      <c r="G258" s="141">
        <v>923</v>
      </c>
      <c r="H258" s="146">
        <v>3436.576</v>
      </c>
      <c r="I258" s="146">
        <v>3510.922</v>
      </c>
      <c r="J258" s="146">
        <v>3587.6550000000002</v>
      </c>
      <c r="K258" s="146">
        <v>3664.913</v>
      </c>
      <c r="L258" s="146">
        <v>3741.2060000000001</v>
      </c>
      <c r="M258" s="146">
        <v>3815.3960000000002</v>
      </c>
      <c r="N258" s="146">
        <v>3886.7440000000001</v>
      </c>
      <c r="O258" s="146">
        <v>3954.855</v>
      </c>
      <c r="P258" s="146">
        <v>4019.6419999999998</v>
      </c>
      <c r="Q258" s="146">
        <v>4081.3130000000001</v>
      </c>
      <c r="R258" s="146">
        <v>4140.1279999999997</v>
      </c>
      <c r="S258" s="146">
        <v>4196.1689999999999</v>
      </c>
      <c r="T258" s="146">
        <v>4249.2079999999996</v>
      </c>
      <c r="U258" s="146">
        <v>4298.59</v>
      </c>
      <c r="V258" s="146">
        <v>4343.4589999999998</v>
      </c>
      <c r="W258" s="146">
        <v>4383.4459999999999</v>
      </c>
      <c r="X258" s="146">
        <v>4418.201</v>
      </c>
      <c r="Y258" s="146">
        <v>4448.5510000000004</v>
      </c>
      <c r="Z258" s="146">
        <v>4476.8289999999997</v>
      </c>
      <c r="AA258" s="146">
        <v>4506.152</v>
      </c>
      <c r="AB258" s="146">
        <v>4538.8429999999998</v>
      </c>
      <c r="AC258" s="146">
        <v>4575.5619999999999</v>
      </c>
      <c r="AD258" s="146">
        <v>4615.8339999999998</v>
      </c>
      <c r="AE258" s="146">
        <v>4659.2780000000002</v>
      </c>
      <c r="AF258" s="146">
        <v>4705.1019999999999</v>
      </c>
      <c r="AG258" s="146">
        <v>4752.5370000000003</v>
      </c>
      <c r="AH258" s="146">
        <v>4801.74</v>
      </c>
      <c r="AI258" s="146">
        <v>4852.4939999999997</v>
      </c>
      <c r="AJ258" s="146">
        <v>4903.2060000000001</v>
      </c>
      <c r="AK258" s="146">
        <v>4951.7889999999998</v>
      </c>
      <c r="AL258" s="146">
        <v>4996.7299999999996</v>
      </c>
      <c r="AM258" s="146">
        <v>5037.3389999999999</v>
      </c>
      <c r="AN258" s="146">
        <v>5073.8819999999996</v>
      </c>
      <c r="AO258" s="146">
        <v>5106.9830000000002</v>
      </c>
      <c r="AP258" s="146">
        <v>5137.6899999999996</v>
      </c>
      <c r="AQ258" s="146">
        <v>5166.7870000000003</v>
      </c>
      <c r="AR258" s="146">
        <v>5194.3019999999997</v>
      </c>
      <c r="AS258" s="146">
        <v>5219.9669999999996</v>
      </c>
      <c r="AT258" s="146">
        <v>5244.0360000000001</v>
      </c>
      <c r="AU258" s="146">
        <v>5266.8050000000003</v>
      </c>
      <c r="AV258" s="146">
        <v>5288.4549999999999</v>
      </c>
      <c r="AW258" s="146">
        <v>5309.2290000000003</v>
      </c>
      <c r="AX258" s="146">
        <v>5329.0290000000005</v>
      </c>
      <c r="AY258" s="146">
        <v>5347.2120000000004</v>
      </c>
      <c r="AZ258" s="146">
        <v>5362.8940000000002</v>
      </c>
      <c r="BA258" s="146">
        <v>5375.47</v>
      </c>
      <c r="BB258" s="146">
        <v>5384.7920000000004</v>
      </c>
      <c r="BC258" s="146">
        <v>5391.2020000000002</v>
      </c>
      <c r="BD258" s="146">
        <v>5395.2529999999997</v>
      </c>
      <c r="BE258" s="146">
        <v>5397.7089999999998</v>
      </c>
      <c r="BF258" s="146">
        <v>5399.2070000000003</v>
      </c>
      <c r="BG258" s="146">
        <v>5399.9949999999999</v>
      </c>
      <c r="BH258" s="146">
        <v>5400.1239999999998</v>
      </c>
      <c r="BI258" s="146">
        <v>5399.8440000000001</v>
      </c>
      <c r="BJ258" s="146">
        <v>5399.3739999999998</v>
      </c>
      <c r="BK258" s="146">
        <v>5398.9620000000004</v>
      </c>
      <c r="BL258" s="146">
        <v>5398.674</v>
      </c>
      <c r="BM258" s="146">
        <v>5398.6930000000002</v>
      </c>
      <c r="BN258" s="146">
        <v>5399.3620000000001</v>
      </c>
      <c r="BO258" s="146">
        <v>5401.1490000000003</v>
      </c>
      <c r="BP258" s="146">
        <v>5404.2929999999997</v>
      </c>
      <c r="BQ258" s="146">
        <v>5408.9319999999998</v>
      </c>
      <c r="BR258" s="146">
        <v>5414.8940000000002</v>
      </c>
      <c r="BS258" s="146">
        <v>5421.7209999999995</v>
      </c>
      <c r="BT258" s="146">
        <v>5428.7979999999998</v>
      </c>
      <c r="BU258" s="146">
        <v>5435.6139999999996</v>
      </c>
      <c r="BV258" s="146">
        <v>5442.0010000000002</v>
      </c>
      <c r="BW258" s="146">
        <v>5447.9030000000002</v>
      </c>
      <c r="BX258" s="146">
        <v>5453.0169999999998</v>
      </c>
      <c r="BY258" s="146">
        <v>5457.0119999999997</v>
      </c>
      <c r="BZ258" s="146">
        <v>5459.643</v>
      </c>
    </row>
    <row r="259" spans="1:78" ht="11.65">
      <c r="A259" s="121">
        <v>242</v>
      </c>
      <c r="B259" s="122" t="s">
        <v>669</v>
      </c>
      <c r="C259" s="140" t="s">
        <v>474</v>
      </c>
      <c r="D259" s="141">
        <v>23</v>
      </c>
      <c r="E259" s="141">
        <v>804</v>
      </c>
      <c r="F259" s="122" t="s">
        <v>711</v>
      </c>
      <c r="G259" s="141">
        <v>923</v>
      </c>
      <c r="H259" s="146">
        <v>37297.64</v>
      </c>
      <c r="I259" s="146">
        <v>37815.54</v>
      </c>
      <c r="J259" s="146">
        <v>38360.078000000001</v>
      </c>
      <c r="K259" s="146">
        <v>38915.813999999998</v>
      </c>
      <c r="L259" s="146">
        <v>39471.402999999998</v>
      </c>
      <c r="M259" s="146">
        <v>40019.483</v>
      </c>
      <c r="N259" s="146">
        <v>40557.034</v>
      </c>
      <c r="O259" s="146">
        <v>41085.019</v>
      </c>
      <c r="P259" s="146">
        <v>41607.892999999996</v>
      </c>
      <c r="Q259" s="146">
        <v>42132.44</v>
      </c>
      <c r="R259" s="146">
        <v>42664.646000000001</v>
      </c>
      <c r="S259" s="146">
        <v>43206.353000000003</v>
      </c>
      <c r="T259" s="146">
        <v>43752.226999999999</v>
      </c>
      <c r="U259" s="146">
        <v>44288.607000000004</v>
      </c>
      <c r="V259" s="146">
        <v>44796.959000000003</v>
      </c>
      <c r="W259" s="146">
        <v>45264.552000000003</v>
      </c>
      <c r="X259" s="146">
        <v>45684.983</v>
      </c>
      <c r="Y259" s="146">
        <v>46063.218999999997</v>
      </c>
      <c r="Z259" s="146">
        <v>46411.815999999999</v>
      </c>
      <c r="AA259" s="146">
        <v>46749.288999999997</v>
      </c>
      <c r="AB259" s="146">
        <v>47088.862000000001</v>
      </c>
      <c r="AC259" s="146">
        <v>47435.008000000002</v>
      </c>
      <c r="AD259" s="146">
        <v>47783.006000000001</v>
      </c>
      <c r="AE259" s="146">
        <v>48125.828999999998</v>
      </c>
      <c r="AF259" s="146">
        <v>48452.623</v>
      </c>
      <c r="AG259" s="146">
        <v>48755.661999999997</v>
      </c>
      <c r="AH259" s="146">
        <v>49032.728999999999</v>
      </c>
      <c r="AI259" s="146">
        <v>49287.118000000002</v>
      </c>
      <c r="AJ259" s="146">
        <v>49523.303999999996</v>
      </c>
      <c r="AK259" s="146">
        <v>49747.998</v>
      </c>
      <c r="AL259" s="146">
        <v>49965.872000000003</v>
      </c>
      <c r="AM259" s="146">
        <v>50176.398999999998</v>
      </c>
      <c r="AN259" s="146">
        <v>50377.069000000003</v>
      </c>
      <c r="AO259" s="146">
        <v>50568.025000000001</v>
      </c>
      <c r="AP259" s="146">
        <v>50749.175999999999</v>
      </c>
      <c r="AQ259" s="146">
        <v>50919.275000000001</v>
      </c>
      <c r="AR259" s="146">
        <v>51077.457000000002</v>
      </c>
      <c r="AS259" s="146">
        <v>51219.911</v>
      </c>
      <c r="AT259" s="146">
        <v>51338.392</v>
      </c>
      <c r="AU259" s="146">
        <v>51422.338000000003</v>
      </c>
      <c r="AV259" s="146">
        <v>51463.101000000002</v>
      </c>
      <c r="AW259" s="146">
        <v>51461.273000000001</v>
      </c>
      <c r="AX259" s="146">
        <v>51415.957000000002</v>
      </c>
      <c r="AY259" s="146">
        <v>51316.012999999999</v>
      </c>
      <c r="AZ259" s="146">
        <v>51147.771000000001</v>
      </c>
      <c r="BA259" s="146">
        <v>50903.783000000003</v>
      </c>
      <c r="BB259" s="146">
        <v>50580.466999999997</v>
      </c>
      <c r="BC259" s="146">
        <v>50187.28</v>
      </c>
      <c r="BD259" s="146">
        <v>49746.523000000001</v>
      </c>
      <c r="BE259" s="146">
        <v>49288.739000000001</v>
      </c>
      <c r="BF259" s="146">
        <v>48838.057999999997</v>
      </c>
      <c r="BG259" s="146">
        <v>48401.648000000001</v>
      </c>
      <c r="BH259" s="146">
        <v>47980.033000000003</v>
      </c>
      <c r="BI259" s="146">
        <v>47582.463000000003</v>
      </c>
      <c r="BJ259" s="146">
        <v>47217.489000000001</v>
      </c>
      <c r="BK259" s="146">
        <v>46890.775000000001</v>
      </c>
      <c r="BL259" s="146">
        <v>46607.396999999997</v>
      </c>
      <c r="BM259" s="146">
        <v>46366.347000000002</v>
      </c>
      <c r="BN259" s="146">
        <v>46158.709000000003</v>
      </c>
      <c r="BO259" s="146">
        <v>45970.942000000003</v>
      </c>
      <c r="BP259" s="146">
        <v>45792.086000000003</v>
      </c>
      <c r="BQ259" s="146">
        <v>45619.85</v>
      </c>
      <c r="BR259" s="146">
        <v>45453.805</v>
      </c>
      <c r="BS259" s="146">
        <v>45286.987999999998</v>
      </c>
      <c r="BT259" s="146">
        <v>45111.53</v>
      </c>
      <c r="BU259" s="146">
        <v>44921.635999999999</v>
      </c>
      <c r="BV259" s="146">
        <v>44713.707999999999</v>
      </c>
      <c r="BW259" s="146">
        <v>44487.707999999999</v>
      </c>
      <c r="BX259" s="146">
        <v>44246.158000000003</v>
      </c>
      <c r="BY259" s="146">
        <v>43993.642999999996</v>
      </c>
      <c r="BZ259" s="146">
        <v>43733.758999999998</v>
      </c>
    </row>
    <row r="260" spans="1:78" ht="11.65">
      <c r="A260" s="132">
        <v>243</v>
      </c>
      <c r="B260" s="133" t="s">
        <v>669</v>
      </c>
      <c r="C260" s="139" t="s">
        <v>799</v>
      </c>
      <c r="D260" s="144"/>
      <c r="E260" s="144">
        <v>924</v>
      </c>
      <c r="F260" s="133" t="s">
        <v>710</v>
      </c>
      <c r="G260" s="144">
        <v>917</v>
      </c>
      <c r="H260" s="149">
        <v>78007.08</v>
      </c>
      <c r="I260" s="149">
        <v>78199.437999999995</v>
      </c>
      <c r="J260" s="149">
        <v>78452.2</v>
      </c>
      <c r="K260" s="149">
        <v>78750.785000000003</v>
      </c>
      <c r="L260" s="149">
        <v>79084.576000000001</v>
      </c>
      <c r="M260" s="149">
        <v>79447.023000000001</v>
      </c>
      <c r="N260" s="149">
        <v>79835.813999999998</v>
      </c>
      <c r="O260" s="149">
        <v>80252.601999999999</v>
      </c>
      <c r="P260" s="149">
        <v>80702.37</v>
      </c>
      <c r="Q260" s="149">
        <v>81192.03</v>
      </c>
      <c r="R260" s="149">
        <v>81727.074999999997</v>
      </c>
      <c r="S260" s="149">
        <v>82307.429999999993</v>
      </c>
      <c r="T260" s="149">
        <v>82924.191000000006</v>
      </c>
      <c r="U260" s="149">
        <v>83558.055999999997</v>
      </c>
      <c r="V260" s="149">
        <v>84183.701000000001</v>
      </c>
      <c r="W260" s="149">
        <v>84781.5</v>
      </c>
      <c r="X260" s="149">
        <v>85343.383000000002</v>
      </c>
      <c r="Y260" s="149">
        <v>85869.967999999993</v>
      </c>
      <c r="Z260" s="149">
        <v>86361.341</v>
      </c>
      <c r="AA260" s="149">
        <v>86820.994000000006</v>
      </c>
      <c r="AB260" s="149">
        <v>87251.322</v>
      </c>
      <c r="AC260" s="149">
        <v>87651.895999999993</v>
      </c>
      <c r="AD260" s="149">
        <v>88020.081999999995</v>
      </c>
      <c r="AE260" s="149">
        <v>88353.945000000007</v>
      </c>
      <c r="AF260" s="149">
        <v>88651.392999999996</v>
      </c>
      <c r="AG260" s="149">
        <v>88911.994999999995</v>
      </c>
      <c r="AH260" s="149">
        <v>89136.546000000002</v>
      </c>
      <c r="AI260" s="149">
        <v>89329.232999999993</v>
      </c>
      <c r="AJ260" s="149">
        <v>89497.543000000005</v>
      </c>
      <c r="AK260" s="149">
        <v>89651.107999999993</v>
      </c>
      <c r="AL260" s="149">
        <v>89798.441000000006</v>
      </c>
      <c r="AM260" s="149">
        <v>89940.524999999994</v>
      </c>
      <c r="AN260" s="149">
        <v>90080.048999999999</v>
      </c>
      <c r="AO260" s="149">
        <v>90229.32</v>
      </c>
      <c r="AP260" s="149">
        <v>90403.172999999995</v>
      </c>
      <c r="AQ260" s="149">
        <v>90611.323000000004</v>
      </c>
      <c r="AR260" s="149">
        <v>90861.058999999994</v>
      </c>
      <c r="AS260" s="149">
        <v>91147.841</v>
      </c>
      <c r="AT260" s="149">
        <v>91454.517000000007</v>
      </c>
      <c r="AU260" s="149">
        <v>91756.49</v>
      </c>
      <c r="AV260" s="149">
        <v>92036.273000000001</v>
      </c>
      <c r="AW260" s="149">
        <v>92289.108999999997</v>
      </c>
      <c r="AX260" s="149">
        <v>92521.226999999999</v>
      </c>
      <c r="AY260" s="149">
        <v>92739.430999999997</v>
      </c>
      <c r="AZ260" s="149">
        <v>92954.956000000006</v>
      </c>
      <c r="BA260" s="149">
        <v>93176.744000000006</v>
      </c>
      <c r="BB260" s="149">
        <v>93410.754000000001</v>
      </c>
      <c r="BC260" s="149">
        <v>93657.626999999993</v>
      </c>
      <c r="BD260" s="149">
        <v>93915.607999999993</v>
      </c>
      <c r="BE260" s="149">
        <v>94181.042000000001</v>
      </c>
      <c r="BF260" s="149">
        <v>94454.222999999998</v>
      </c>
      <c r="BG260" s="149">
        <v>94726.769</v>
      </c>
      <c r="BH260" s="149">
        <v>95007.69</v>
      </c>
      <c r="BI260" s="149">
        <v>95334.573000000004</v>
      </c>
      <c r="BJ260" s="149">
        <v>95757.248000000007</v>
      </c>
      <c r="BK260" s="149">
        <v>96307.37</v>
      </c>
      <c r="BL260" s="149">
        <v>97002.474000000002</v>
      </c>
      <c r="BM260" s="149">
        <v>97821.232000000004</v>
      </c>
      <c r="BN260" s="149">
        <v>98708.414000000004</v>
      </c>
      <c r="BO260" s="149">
        <v>99586.41</v>
      </c>
      <c r="BP260" s="149">
        <v>100398.30100000001</v>
      </c>
      <c r="BQ260" s="149">
        <v>101122.967</v>
      </c>
      <c r="BR260" s="149">
        <v>101773.522</v>
      </c>
      <c r="BS260" s="149">
        <v>102369.128</v>
      </c>
      <c r="BT260" s="149">
        <v>102943.058</v>
      </c>
      <c r="BU260" s="149">
        <v>103518.95600000001</v>
      </c>
      <c r="BV260" s="149">
        <v>104100.674</v>
      </c>
      <c r="BW260" s="149">
        <v>104676.514</v>
      </c>
      <c r="BX260" s="149">
        <v>105237.1</v>
      </c>
      <c r="BY260" s="149">
        <v>105768.53200000001</v>
      </c>
      <c r="BZ260" s="149">
        <v>106261.27099999999</v>
      </c>
    </row>
    <row r="261" spans="1:78" ht="11.65">
      <c r="A261" s="121">
        <v>244</v>
      </c>
      <c r="B261" s="122" t="s">
        <v>669</v>
      </c>
      <c r="C261" s="140" t="s">
        <v>800</v>
      </c>
      <c r="D261" s="141">
        <v>24</v>
      </c>
      <c r="E261" s="141">
        <v>830</v>
      </c>
      <c r="F261" s="122" t="s">
        <v>711</v>
      </c>
      <c r="G261" s="141">
        <v>924</v>
      </c>
      <c r="H261" s="146">
        <v>102.235</v>
      </c>
      <c r="I261" s="146">
        <v>102.96899999999999</v>
      </c>
      <c r="J261" s="146">
        <v>103.664</v>
      </c>
      <c r="K261" s="146">
        <v>104.32</v>
      </c>
      <c r="L261" s="146">
        <v>104.956</v>
      </c>
      <c r="M261" s="146">
        <v>105.608</v>
      </c>
      <c r="N261" s="146">
        <v>106.267</v>
      </c>
      <c r="O261" s="146">
        <v>106.96599999999999</v>
      </c>
      <c r="P261" s="146">
        <v>107.711</v>
      </c>
      <c r="Q261" s="146">
        <v>108.526</v>
      </c>
      <c r="R261" s="146">
        <v>109.419</v>
      </c>
      <c r="S261" s="146">
        <v>110.398</v>
      </c>
      <c r="T261" s="146">
        <v>111.464</v>
      </c>
      <c r="U261" s="146">
        <v>112.59099999999999</v>
      </c>
      <c r="V261" s="146">
        <v>113.777</v>
      </c>
      <c r="W261" s="146">
        <v>114.989</v>
      </c>
      <c r="X261" s="146">
        <v>116.229</v>
      </c>
      <c r="Y261" s="146">
        <v>117.46899999999999</v>
      </c>
      <c r="Z261" s="146">
        <v>118.72499999999999</v>
      </c>
      <c r="AA261" s="146">
        <v>119.97499999999999</v>
      </c>
      <c r="AB261" s="146">
        <v>121.2</v>
      </c>
      <c r="AC261" s="146">
        <v>122.405</v>
      </c>
      <c r="AD261" s="146">
        <v>123.611</v>
      </c>
      <c r="AE261" s="146">
        <v>124.72199999999999</v>
      </c>
      <c r="AF261" s="146">
        <v>125.68</v>
      </c>
      <c r="AG261" s="146">
        <v>126.42</v>
      </c>
      <c r="AH261" s="146">
        <v>126.908</v>
      </c>
      <c r="AI261" s="146">
        <v>127.18600000000001</v>
      </c>
      <c r="AJ261" s="146">
        <v>127.395</v>
      </c>
      <c r="AK261" s="146">
        <v>127.691</v>
      </c>
      <c r="AL261" s="146">
        <v>128.20400000000001</v>
      </c>
      <c r="AM261" s="146">
        <v>128.98599999999999</v>
      </c>
      <c r="AN261" s="146">
        <v>129.976</v>
      </c>
      <c r="AO261" s="146">
        <v>131.15299999999999</v>
      </c>
      <c r="AP261" s="146">
        <v>132.44499999999999</v>
      </c>
      <c r="AQ261" s="146">
        <v>133.80000000000001</v>
      </c>
      <c r="AR261" s="146">
        <v>135.24199999999999</v>
      </c>
      <c r="AS261" s="146">
        <v>136.762</v>
      </c>
      <c r="AT261" s="146">
        <v>138.25</v>
      </c>
      <c r="AU261" s="146">
        <v>139.58000000000001</v>
      </c>
      <c r="AV261" s="146">
        <v>140.67699999999999</v>
      </c>
      <c r="AW261" s="146">
        <v>141.46899999999999</v>
      </c>
      <c r="AX261" s="146">
        <v>142.006</v>
      </c>
      <c r="AY261" s="146">
        <v>142.40700000000001</v>
      </c>
      <c r="AZ261" s="146">
        <v>142.86699999999999</v>
      </c>
      <c r="BA261" s="146">
        <v>143.47999999999999</v>
      </c>
      <c r="BB261" s="146">
        <v>144.34800000000001</v>
      </c>
      <c r="BC261" s="146">
        <v>145.387</v>
      </c>
      <c r="BD261" s="146">
        <v>146.5</v>
      </c>
      <c r="BE261" s="146">
        <v>147.553</v>
      </c>
      <c r="BF261" s="146">
        <v>148.43899999999999</v>
      </c>
      <c r="BG261" s="146">
        <v>149.09700000000001</v>
      </c>
      <c r="BH261" s="146">
        <v>149.59100000000001</v>
      </c>
      <c r="BI261" s="146">
        <v>150.07</v>
      </c>
      <c r="BJ261" s="146">
        <v>150.72200000000001</v>
      </c>
      <c r="BK261" s="146">
        <v>151.67400000000001</v>
      </c>
      <c r="BL261" s="146">
        <v>152.999</v>
      </c>
      <c r="BM261" s="146">
        <v>154.64400000000001</v>
      </c>
      <c r="BN261" s="146">
        <v>156.441</v>
      </c>
      <c r="BO261" s="146">
        <v>158.18700000000001</v>
      </c>
      <c r="BP261" s="146">
        <v>159.71799999999999</v>
      </c>
      <c r="BQ261" s="146">
        <v>160.99</v>
      </c>
      <c r="BR261" s="146">
        <v>162.05099999999999</v>
      </c>
      <c r="BS261" s="146">
        <v>163.03899999999999</v>
      </c>
      <c r="BT261" s="146">
        <v>164.107</v>
      </c>
      <c r="BU261" s="146">
        <v>165.387</v>
      </c>
      <c r="BV261" s="146">
        <v>166.922</v>
      </c>
      <c r="BW261" s="146">
        <v>168.666</v>
      </c>
      <c r="BX261" s="146">
        <v>170.49600000000001</v>
      </c>
      <c r="BY261" s="146">
        <v>172.26400000000001</v>
      </c>
      <c r="BZ261" s="146">
        <v>173.85900000000001</v>
      </c>
    </row>
    <row r="262" spans="1:78" ht="11.65">
      <c r="A262" s="121">
        <v>245</v>
      </c>
      <c r="B262" s="122" t="s">
        <v>669</v>
      </c>
      <c r="C262" s="140" t="s">
        <v>393</v>
      </c>
      <c r="D262" s="141">
        <v>25</v>
      </c>
      <c r="E262" s="141">
        <v>208</v>
      </c>
      <c r="F262" s="122" t="s">
        <v>711</v>
      </c>
      <c r="G262" s="141">
        <v>924</v>
      </c>
      <c r="H262" s="146">
        <v>4268.2809999999999</v>
      </c>
      <c r="I262" s="146">
        <v>4308.9170000000004</v>
      </c>
      <c r="J262" s="146">
        <v>4346.1869999999999</v>
      </c>
      <c r="K262" s="146">
        <v>4380.3050000000003</v>
      </c>
      <c r="L262" s="146">
        <v>4411.6620000000003</v>
      </c>
      <c r="M262" s="146">
        <v>4440.7790000000005</v>
      </c>
      <c r="N262" s="146">
        <v>4468.3500000000004</v>
      </c>
      <c r="O262" s="146">
        <v>4495.2150000000001</v>
      </c>
      <c r="P262" s="146">
        <v>4522.3370000000004</v>
      </c>
      <c r="Q262" s="146">
        <v>4550.683</v>
      </c>
      <c r="R262" s="146">
        <v>4581.0990000000002</v>
      </c>
      <c r="S262" s="146">
        <v>4614.027</v>
      </c>
      <c r="T262" s="146">
        <v>4649.3410000000003</v>
      </c>
      <c r="U262" s="146">
        <v>4686.2690000000002</v>
      </c>
      <c r="V262" s="146">
        <v>4723.6229999999996</v>
      </c>
      <c r="W262" s="146">
        <v>4760.4610000000002</v>
      </c>
      <c r="X262" s="146">
        <v>4796.4809999999998</v>
      </c>
      <c r="Y262" s="146">
        <v>4831.75</v>
      </c>
      <c r="Z262" s="146">
        <v>4866.0690000000004</v>
      </c>
      <c r="AA262" s="146">
        <v>4899.2889999999998</v>
      </c>
      <c r="AB262" s="146">
        <v>4931.2389999999996</v>
      </c>
      <c r="AC262" s="146">
        <v>4961.759</v>
      </c>
      <c r="AD262" s="146">
        <v>4990.5510000000004</v>
      </c>
      <c r="AE262" s="146">
        <v>5017.2470000000003</v>
      </c>
      <c r="AF262" s="146">
        <v>5041.4129999999996</v>
      </c>
      <c r="AG262" s="146">
        <v>5062.7309999999998</v>
      </c>
      <c r="AH262" s="146">
        <v>5081.2619999999997</v>
      </c>
      <c r="AI262" s="146">
        <v>5097.049</v>
      </c>
      <c r="AJ262" s="146">
        <v>5109.6930000000002</v>
      </c>
      <c r="AK262" s="146">
        <v>5118.7110000000002</v>
      </c>
      <c r="AL262" s="146">
        <v>5123.9449999999997</v>
      </c>
      <c r="AM262" s="146">
        <v>5125.2960000000003</v>
      </c>
      <c r="AN262" s="146">
        <v>5123.3490000000002</v>
      </c>
      <c r="AO262" s="146">
        <v>5119.607</v>
      </c>
      <c r="AP262" s="146">
        <v>5116.0550000000003</v>
      </c>
      <c r="AQ262" s="146">
        <v>5114.25</v>
      </c>
      <c r="AR262" s="146">
        <v>5114.6450000000004</v>
      </c>
      <c r="AS262" s="146">
        <v>5117.2820000000002</v>
      </c>
      <c r="AT262" s="146">
        <v>5122.442</v>
      </c>
      <c r="AU262" s="146">
        <v>5130.3620000000001</v>
      </c>
      <c r="AV262" s="146">
        <v>5141.1170000000002</v>
      </c>
      <c r="AW262" s="146">
        <v>5154.9059999999999</v>
      </c>
      <c r="AX262" s="146">
        <v>5171.6540000000005</v>
      </c>
      <c r="AY262" s="146">
        <v>5190.7449999999999</v>
      </c>
      <c r="AZ262" s="146">
        <v>5211.3339999999998</v>
      </c>
      <c r="BA262" s="146">
        <v>5232.7089999999998</v>
      </c>
      <c r="BB262" s="146">
        <v>5254.857</v>
      </c>
      <c r="BC262" s="146">
        <v>5277.7129999999997</v>
      </c>
      <c r="BD262" s="146">
        <v>5300.38</v>
      </c>
      <c r="BE262" s="146">
        <v>5321.7709999999997</v>
      </c>
      <c r="BF262" s="146">
        <v>5341.192</v>
      </c>
      <c r="BG262" s="146">
        <v>5358.0590000000002</v>
      </c>
      <c r="BH262" s="146">
        <v>5372.7979999999998</v>
      </c>
      <c r="BI262" s="146">
        <v>5386.9679999999998</v>
      </c>
      <c r="BJ262" s="146">
        <v>5402.7539999999999</v>
      </c>
      <c r="BK262" s="146">
        <v>5421.701</v>
      </c>
      <c r="BL262" s="146">
        <v>5444.2929999999997</v>
      </c>
      <c r="BM262" s="146">
        <v>5469.92</v>
      </c>
      <c r="BN262" s="146">
        <v>5497.7309999999998</v>
      </c>
      <c r="BO262" s="146">
        <v>5526.3890000000001</v>
      </c>
      <c r="BP262" s="146">
        <v>5554.8490000000002</v>
      </c>
      <c r="BQ262" s="146">
        <v>5582.98</v>
      </c>
      <c r="BR262" s="146">
        <v>5610.9089999999997</v>
      </c>
      <c r="BS262" s="146">
        <v>5638.152</v>
      </c>
      <c r="BT262" s="146">
        <v>5664.1989999999996</v>
      </c>
      <c r="BU262" s="146">
        <v>5688.6949999999997</v>
      </c>
      <c r="BV262" s="146">
        <v>5711.3459999999995</v>
      </c>
      <c r="BW262" s="146">
        <v>5732.277</v>
      </c>
      <c r="BX262" s="146">
        <v>5752.1310000000003</v>
      </c>
      <c r="BY262" s="146">
        <v>5771.8770000000004</v>
      </c>
      <c r="BZ262" s="146">
        <v>5792.2030000000004</v>
      </c>
    </row>
    <row r="263" spans="1:78" ht="11.65">
      <c r="A263" s="121">
        <v>246</v>
      </c>
      <c r="B263" s="122" t="s">
        <v>669</v>
      </c>
      <c r="C263" s="140" t="s">
        <v>399</v>
      </c>
      <c r="D263" s="141"/>
      <c r="E263" s="141">
        <v>233</v>
      </c>
      <c r="F263" s="122" t="s">
        <v>711</v>
      </c>
      <c r="G263" s="141">
        <v>924</v>
      </c>
      <c r="H263" s="146">
        <v>1100.9970000000001</v>
      </c>
      <c r="I263" s="146">
        <v>1113.2380000000001</v>
      </c>
      <c r="J263" s="146">
        <v>1125.2370000000001</v>
      </c>
      <c r="K263" s="146">
        <v>1136.9059999999999</v>
      </c>
      <c r="L263" s="146">
        <v>1148.213</v>
      </c>
      <c r="M263" s="146">
        <v>1159.2329999999999</v>
      </c>
      <c r="N263" s="146">
        <v>1170.0909999999999</v>
      </c>
      <c r="O263" s="146">
        <v>1181.0170000000001</v>
      </c>
      <c r="P263" s="146">
        <v>1192.2570000000001</v>
      </c>
      <c r="Q263" s="146">
        <v>1204.106</v>
      </c>
      <c r="R263" s="146">
        <v>1216.82</v>
      </c>
      <c r="S263" s="146">
        <v>1230.5039999999999</v>
      </c>
      <c r="T263" s="146">
        <v>1245.0830000000001</v>
      </c>
      <c r="U263" s="146">
        <v>1260.2149999999999</v>
      </c>
      <c r="V263" s="146">
        <v>1275.44</v>
      </c>
      <c r="W263" s="146">
        <v>1290.4059999999999</v>
      </c>
      <c r="X263" s="146">
        <v>1304.9839999999999</v>
      </c>
      <c r="Y263" s="146">
        <v>1319.249</v>
      </c>
      <c r="Z263" s="146">
        <v>1333.174</v>
      </c>
      <c r="AA263" s="146">
        <v>1346.82</v>
      </c>
      <c r="AB263" s="146">
        <v>1360.2059999999999</v>
      </c>
      <c r="AC263" s="146">
        <v>1373.298</v>
      </c>
      <c r="AD263" s="146">
        <v>1386.0740000000001</v>
      </c>
      <c r="AE263" s="146">
        <v>1398.47</v>
      </c>
      <c r="AF263" s="146">
        <v>1410.4670000000001</v>
      </c>
      <c r="AG263" s="146">
        <v>1422.0519999999999</v>
      </c>
      <c r="AH263" s="146">
        <v>1433.173</v>
      </c>
      <c r="AI263" s="146">
        <v>1443.8910000000001</v>
      </c>
      <c r="AJ263" s="146">
        <v>1454.2660000000001</v>
      </c>
      <c r="AK263" s="146">
        <v>1464.423</v>
      </c>
      <c r="AL263" s="146">
        <v>1474.4380000000001</v>
      </c>
      <c r="AM263" s="146">
        <v>1483.8789999999999</v>
      </c>
      <c r="AN263" s="146">
        <v>1492.64</v>
      </c>
      <c r="AO263" s="146">
        <v>1501.422</v>
      </c>
      <c r="AP263" s="146">
        <v>1511.193</v>
      </c>
      <c r="AQ263" s="146">
        <v>1522.405</v>
      </c>
      <c r="AR263" s="146">
        <v>1536.0340000000001</v>
      </c>
      <c r="AS263" s="146">
        <v>1551.2090000000001</v>
      </c>
      <c r="AT263" s="146">
        <v>1564.2</v>
      </c>
      <c r="AU263" s="146">
        <v>1569.9670000000001</v>
      </c>
      <c r="AV263" s="146">
        <v>1565.2460000000001</v>
      </c>
      <c r="AW263" s="146">
        <v>1548.22</v>
      </c>
      <c r="AX263" s="146">
        <v>1520.8109999999999</v>
      </c>
      <c r="AY263" s="146">
        <v>1488.06</v>
      </c>
      <c r="AZ263" s="146">
        <v>1457.09</v>
      </c>
      <c r="BA263" s="146">
        <v>1433.0260000000001</v>
      </c>
      <c r="BB263" s="146">
        <v>1417.741</v>
      </c>
      <c r="BC263" s="146">
        <v>1409.6780000000001</v>
      </c>
      <c r="BD263" s="146">
        <v>1406.35</v>
      </c>
      <c r="BE263" s="146">
        <v>1403.7840000000001</v>
      </c>
      <c r="BF263" s="146">
        <v>1399.1110000000001</v>
      </c>
      <c r="BG263" s="146">
        <v>1391.739</v>
      </c>
      <c r="BH263" s="146">
        <v>1382.7370000000001</v>
      </c>
      <c r="BI263" s="146">
        <v>1372.904</v>
      </c>
      <c r="BJ263" s="146">
        <v>1363.57</v>
      </c>
      <c r="BK263" s="146">
        <v>1355.65</v>
      </c>
      <c r="BL263" s="146">
        <v>1349.373</v>
      </c>
      <c r="BM263" s="146">
        <v>1344.2950000000001</v>
      </c>
      <c r="BN263" s="146">
        <v>1340.067</v>
      </c>
      <c r="BO263" s="146">
        <v>1336.14</v>
      </c>
      <c r="BP263" s="146">
        <v>1332.1030000000001</v>
      </c>
      <c r="BQ263" s="146">
        <v>1327.701</v>
      </c>
      <c r="BR263" s="146">
        <v>1323.163</v>
      </c>
      <c r="BS263" s="146">
        <v>1319.068</v>
      </c>
      <c r="BT263" s="146">
        <v>1316.2729999999999</v>
      </c>
      <c r="BU263" s="146">
        <v>1315.33</v>
      </c>
      <c r="BV263" s="146">
        <v>1316.5070000000001</v>
      </c>
      <c r="BW263" s="146">
        <v>1319.3889999999999</v>
      </c>
      <c r="BX263" s="146">
        <v>1322.913</v>
      </c>
      <c r="BY263" s="146">
        <v>1325.6489999999999</v>
      </c>
      <c r="BZ263" s="146">
        <v>1326.539</v>
      </c>
    </row>
    <row r="264" spans="1:78" ht="11.65">
      <c r="A264" s="121">
        <v>247</v>
      </c>
      <c r="B264" s="122" t="s">
        <v>669</v>
      </c>
      <c r="C264" s="140" t="s">
        <v>801</v>
      </c>
      <c r="D264" s="141">
        <v>26</v>
      </c>
      <c r="E264" s="141">
        <v>234</v>
      </c>
      <c r="F264" s="122" t="s">
        <v>711</v>
      </c>
      <c r="G264" s="141">
        <v>924</v>
      </c>
      <c r="H264" s="146">
        <v>31.501999999999999</v>
      </c>
      <c r="I264" s="146">
        <v>31.539000000000001</v>
      </c>
      <c r="J264" s="146">
        <v>31.669</v>
      </c>
      <c r="K264" s="146">
        <v>31.867000000000001</v>
      </c>
      <c r="L264" s="146">
        <v>32.143999999999998</v>
      </c>
      <c r="M264" s="146">
        <v>32.478000000000002</v>
      </c>
      <c r="N264" s="146">
        <v>32.86</v>
      </c>
      <c r="O264" s="146">
        <v>33.268000000000001</v>
      </c>
      <c r="P264" s="146">
        <v>33.706000000000003</v>
      </c>
      <c r="Q264" s="146">
        <v>34.161000000000001</v>
      </c>
      <c r="R264" s="146">
        <v>34.624000000000002</v>
      </c>
      <c r="S264" s="146">
        <v>35.073999999999998</v>
      </c>
      <c r="T264" s="146">
        <v>35.521000000000001</v>
      </c>
      <c r="U264" s="146">
        <v>35.965000000000003</v>
      </c>
      <c r="V264" s="146">
        <v>36.408999999999999</v>
      </c>
      <c r="W264" s="146">
        <v>36.843000000000004</v>
      </c>
      <c r="X264" s="146">
        <v>37.283000000000001</v>
      </c>
      <c r="Y264" s="146">
        <v>37.704999999999998</v>
      </c>
      <c r="Z264" s="146">
        <v>38.131</v>
      </c>
      <c r="AA264" s="146">
        <v>38.56</v>
      </c>
      <c r="AB264" s="146">
        <v>39.008000000000003</v>
      </c>
      <c r="AC264" s="146">
        <v>39.456000000000003</v>
      </c>
      <c r="AD264" s="146">
        <v>39.914999999999999</v>
      </c>
      <c r="AE264" s="146">
        <v>40.395000000000003</v>
      </c>
      <c r="AF264" s="146">
        <v>40.847000000000001</v>
      </c>
      <c r="AG264" s="146">
        <v>41.292000000000002</v>
      </c>
      <c r="AH264" s="146">
        <v>41.723999999999997</v>
      </c>
      <c r="AI264" s="146">
        <v>42.133000000000003</v>
      </c>
      <c r="AJ264" s="146">
        <v>42.539000000000001</v>
      </c>
      <c r="AK264" s="146">
        <v>42.941000000000003</v>
      </c>
      <c r="AL264" s="146">
        <v>43.338999999999999</v>
      </c>
      <c r="AM264" s="146">
        <v>43.725000000000001</v>
      </c>
      <c r="AN264" s="146">
        <v>44.100999999999999</v>
      </c>
      <c r="AO264" s="146">
        <v>44.482999999999997</v>
      </c>
      <c r="AP264" s="146">
        <v>44.895000000000003</v>
      </c>
      <c r="AQ264" s="146">
        <v>45.328000000000003</v>
      </c>
      <c r="AR264" s="146">
        <v>45.811999999999998</v>
      </c>
      <c r="AS264" s="146">
        <v>46.34</v>
      </c>
      <c r="AT264" s="146">
        <v>46.832999999999998</v>
      </c>
      <c r="AU264" s="146">
        <v>47.158999999999999</v>
      </c>
      <c r="AV264" s="146">
        <v>47.276000000000003</v>
      </c>
      <c r="AW264" s="146">
        <v>47.122999999999998</v>
      </c>
      <c r="AX264" s="146">
        <v>46.746000000000002</v>
      </c>
      <c r="AY264" s="146">
        <v>46.277000000000001</v>
      </c>
      <c r="AZ264" s="146">
        <v>45.847999999999999</v>
      </c>
      <c r="BA264" s="146">
        <v>45.625</v>
      </c>
      <c r="BB264" s="146">
        <v>45.624000000000002</v>
      </c>
      <c r="BC264" s="146">
        <v>45.789000000000001</v>
      </c>
      <c r="BD264" s="146">
        <v>46.094000000000001</v>
      </c>
      <c r="BE264" s="146">
        <v>46.427999999999997</v>
      </c>
      <c r="BF264" s="146">
        <v>46.738</v>
      </c>
      <c r="BG264" s="146">
        <v>46.999000000000002</v>
      </c>
      <c r="BH264" s="146">
        <v>47.234999999999999</v>
      </c>
      <c r="BI264" s="146">
        <v>47.439</v>
      </c>
      <c r="BJ264" s="146">
        <v>47.6</v>
      </c>
      <c r="BK264" s="146">
        <v>47.731000000000002</v>
      </c>
      <c r="BL264" s="146">
        <v>47.792999999999999</v>
      </c>
      <c r="BM264" s="146">
        <v>47.825000000000003</v>
      </c>
      <c r="BN264" s="146">
        <v>47.822000000000003</v>
      </c>
      <c r="BO264" s="146">
        <v>47.814</v>
      </c>
      <c r="BP264" s="146">
        <v>47.802999999999997</v>
      </c>
      <c r="BQ264" s="146">
        <v>47.814999999999998</v>
      </c>
      <c r="BR264" s="146">
        <v>47.843000000000004</v>
      </c>
      <c r="BS264" s="146">
        <v>47.901000000000003</v>
      </c>
      <c r="BT264" s="146">
        <v>47.965000000000003</v>
      </c>
      <c r="BU264" s="146">
        <v>48.055</v>
      </c>
      <c r="BV264" s="146">
        <v>48.173000000000002</v>
      </c>
      <c r="BW264" s="146">
        <v>48.326000000000001</v>
      </c>
      <c r="BX264" s="146">
        <v>48.497</v>
      </c>
      <c r="BY264" s="146">
        <v>48.677</v>
      </c>
      <c r="BZ264" s="146">
        <v>48.865000000000002</v>
      </c>
    </row>
    <row r="265" spans="1:78" ht="11.65">
      <c r="A265" s="121">
        <v>248</v>
      </c>
      <c r="B265" s="122" t="s">
        <v>669</v>
      </c>
      <c r="C265" s="140" t="s">
        <v>401</v>
      </c>
      <c r="D265" s="141">
        <v>27</v>
      </c>
      <c r="E265" s="141">
        <v>246</v>
      </c>
      <c r="F265" s="122" t="s">
        <v>711</v>
      </c>
      <c r="G265" s="141">
        <v>924</v>
      </c>
      <c r="H265" s="146">
        <v>4008.2919999999999</v>
      </c>
      <c r="I265" s="146">
        <v>4050.4879999999998</v>
      </c>
      <c r="J265" s="146">
        <v>4096.5590000000002</v>
      </c>
      <c r="K265" s="146">
        <v>4144.3090000000002</v>
      </c>
      <c r="L265" s="146">
        <v>4191.9709999999995</v>
      </c>
      <c r="M265" s="146">
        <v>4238.2740000000003</v>
      </c>
      <c r="N265" s="146">
        <v>4282.3760000000002</v>
      </c>
      <c r="O265" s="146">
        <v>4323.9160000000002</v>
      </c>
      <c r="P265" s="146">
        <v>4362.9110000000001</v>
      </c>
      <c r="Q265" s="146">
        <v>4399.6679999999997</v>
      </c>
      <c r="R265" s="146">
        <v>4434.5929999999998</v>
      </c>
      <c r="S265" s="146">
        <v>4467.7629999999999</v>
      </c>
      <c r="T265" s="146">
        <v>4498.8209999999999</v>
      </c>
      <c r="U265" s="146">
        <v>4526.7380000000003</v>
      </c>
      <c r="V265" s="146">
        <v>4550.25</v>
      </c>
      <c r="W265" s="146">
        <v>4568.6040000000003</v>
      </c>
      <c r="X265" s="146">
        <v>4581.1149999999998</v>
      </c>
      <c r="Y265" s="146">
        <v>4588.66</v>
      </c>
      <c r="Z265" s="146">
        <v>4594.0209999999997</v>
      </c>
      <c r="AA265" s="146">
        <v>4601.0330000000004</v>
      </c>
      <c r="AB265" s="146">
        <v>4612.3649999999998</v>
      </c>
      <c r="AC265" s="146">
        <v>4629.3710000000001</v>
      </c>
      <c r="AD265" s="146">
        <v>4651.174</v>
      </c>
      <c r="AE265" s="146">
        <v>4675.45</v>
      </c>
      <c r="AF265" s="146">
        <v>4698.7820000000002</v>
      </c>
      <c r="AG265" s="146">
        <v>4718.7439999999997</v>
      </c>
      <c r="AH265" s="146">
        <v>4734.4319999999998</v>
      </c>
      <c r="AI265" s="146">
        <v>4746.9290000000001</v>
      </c>
      <c r="AJ265" s="146">
        <v>4758.2560000000003</v>
      </c>
      <c r="AK265" s="146">
        <v>4771.3410000000003</v>
      </c>
      <c r="AL265" s="146">
        <v>4788.2470000000003</v>
      </c>
      <c r="AM265" s="146">
        <v>4809.8069999999998</v>
      </c>
      <c r="AN265" s="146">
        <v>4835.1019999999999</v>
      </c>
      <c r="AO265" s="146">
        <v>4862.1710000000003</v>
      </c>
      <c r="AP265" s="146">
        <v>4888.1970000000001</v>
      </c>
      <c r="AQ265" s="146">
        <v>4911.22</v>
      </c>
      <c r="AR265" s="146">
        <v>4930.3419999999996</v>
      </c>
      <c r="AS265" s="146">
        <v>4946.3680000000004</v>
      </c>
      <c r="AT265" s="146">
        <v>4961.0969999999998</v>
      </c>
      <c r="AU265" s="146">
        <v>4977.1180000000004</v>
      </c>
      <c r="AV265" s="146">
        <v>4996.22</v>
      </c>
      <c r="AW265" s="146">
        <v>5019.134</v>
      </c>
      <c r="AX265" s="146">
        <v>5044.9279999999999</v>
      </c>
      <c r="AY265" s="146">
        <v>5071.7820000000002</v>
      </c>
      <c r="AZ265" s="146">
        <v>5097.09</v>
      </c>
      <c r="BA265" s="146">
        <v>5119.0119999999997</v>
      </c>
      <c r="BB265" s="146">
        <v>5136.9840000000004</v>
      </c>
      <c r="BC265" s="146">
        <v>5151.74</v>
      </c>
      <c r="BD265" s="146">
        <v>5164.2359999999999</v>
      </c>
      <c r="BE265" s="146">
        <v>5175.9210000000003</v>
      </c>
      <c r="BF265" s="146">
        <v>5187.9530000000004</v>
      </c>
      <c r="BG265" s="146">
        <v>5200.4750000000004</v>
      </c>
      <c r="BH265" s="146">
        <v>5213.3680000000004</v>
      </c>
      <c r="BI265" s="146">
        <v>5227.1059999999998</v>
      </c>
      <c r="BJ265" s="146">
        <v>5242.1750000000002</v>
      </c>
      <c r="BK265" s="146">
        <v>5258.933</v>
      </c>
      <c r="BL265" s="146">
        <v>5277.49</v>
      </c>
      <c r="BM265" s="146">
        <v>5297.741</v>
      </c>
      <c r="BN265" s="146">
        <v>5319.4520000000002</v>
      </c>
      <c r="BO265" s="146">
        <v>5342.2659999999996</v>
      </c>
      <c r="BP265" s="146">
        <v>5365.7839999999997</v>
      </c>
      <c r="BQ265" s="146">
        <v>5390.0360000000001</v>
      </c>
      <c r="BR265" s="146">
        <v>5414.7690000000002</v>
      </c>
      <c r="BS265" s="146">
        <v>5438.9840000000004</v>
      </c>
      <c r="BT265" s="146">
        <v>5461.41</v>
      </c>
      <c r="BU265" s="146">
        <v>5481.1279999999997</v>
      </c>
      <c r="BV265" s="146">
        <v>5497.7139999999999</v>
      </c>
      <c r="BW265" s="146">
        <v>5511.3720000000003</v>
      </c>
      <c r="BX265" s="146">
        <v>5522.585</v>
      </c>
      <c r="BY265" s="146">
        <v>5532.1589999999997</v>
      </c>
      <c r="BZ265" s="146">
        <v>5540.7179999999998</v>
      </c>
    </row>
    <row r="266" spans="1:78" ht="11.65">
      <c r="A266" s="121">
        <v>249</v>
      </c>
      <c r="B266" s="122" t="s">
        <v>669</v>
      </c>
      <c r="C266" s="140" t="s">
        <v>417</v>
      </c>
      <c r="D266" s="141"/>
      <c r="E266" s="141">
        <v>352</v>
      </c>
      <c r="F266" s="122" t="s">
        <v>711</v>
      </c>
      <c r="G266" s="141">
        <v>924</v>
      </c>
      <c r="H266" s="146">
        <v>142.65700000000001</v>
      </c>
      <c r="I266" s="146">
        <v>144.94200000000001</v>
      </c>
      <c r="J266" s="146">
        <v>147.71299999999999</v>
      </c>
      <c r="K266" s="146">
        <v>150.81299999999999</v>
      </c>
      <c r="L266" s="146">
        <v>154.16300000000001</v>
      </c>
      <c r="M266" s="146">
        <v>157.64099999999999</v>
      </c>
      <c r="N266" s="146">
        <v>161.19800000000001</v>
      </c>
      <c r="O266" s="146">
        <v>164.786</v>
      </c>
      <c r="P266" s="146">
        <v>168.39599999999999</v>
      </c>
      <c r="Q266" s="146">
        <v>171.99199999999999</v>
      </c>
      <c r="R266" s="146">
        <v>175.584</v>
      </c>
      <c r="S266" s="146">
        <v>179.18299999999999</v>
      </c>
      <c r="T266" s="146">
        <v>182.71100000000001</v>
      </c>
      <c r="U266" s="146">
        <v>186.13</v>
      </c>
      <c r="V266" s="146">
        <v>189.345</v>
      </c>
      <c r="W266" s="146">
        <v>192.315</v>
      </c>
      <c r="X266" s="146">
        <v>194.99100000000001</v>
      </c>
      <c r="Y266" s="146">
        <v>197.405</v>
      </c>
      <c r="Z266" s="146">
        <v>199.66900000000001</v>
      </c>
      <c r="AA266" s="146">
        <v>201.971</v>
      </c>
      <c r="AB266" s="146">
        <v>204.423</v>
      </c>
      <c r="AC266" s="146">
        <v>207.095</v>
      </c>
      <c r="AD266" s="146">
        <v>209.928</v>
      </c>
      <c r="AE266" s="146">
        <v>212.803</v>
      </c>
      <c r="AF266" s="146">
        <v>215.56800000000001</v>
      </c>
      <c r="AG266" s="146">
        <v>218.07900000000001</v>
      </c>
      <c r="AH266" s="146">
        <v>220.27600000000001</v>
      </c>
      <c r="AI266" s="146">
        <v>222.267</v>
      </c>
      <c r="AJ266" s="146">
        <v>224.14599999999999</v>
      </c>
      <c r="AK266" s="146">
        <v>226.10400000000001</v>
      </c>
      <c r="AL266" s="146">
        <v>228.256</v>
      </c>
      <c r="AM266" s="146">
        <v>230.66499999999999</v>
      </c>
      <c r="AN266" s="146">
        <v>233.273</v>
      </c>
      <c r="AO266" s="146">
        <v>236.02099999999999</v>
      </c>
      <c r="AP266" s="146">
        <v>238.81800000000001</v>
      </c>
      <c r="AQ266" s="146">
        <v>241.58699999999999</v>
      </c>
      <c r="AR266" s="146">
        <v>244.33500000000001</v>
      </c>
      <c r="AS266" s="146">
        <v>247.05699999999999</v>
      </c>
      <c r="AT266" s="146">
        <v>249.755</v>
      </c>
      <c r="AU266" s="146">
        <v>252.42400000000001</v>
      </c>
      <c r="AV266" s="146">
        <v>255.04400000000001</v>
      </c>
      <c r="AW266" s="146">
        <v>257.61599999999999</v>
      </c>
      <c r="AX266" s="146">
        <v>260.15499999999997</v>
      </c>
      <c r="AY266" s="146">
        <v>262.64999999999998</v>
      </c>
      <c r="AZ266" s="146">
        <v>265.14</v>
      </c>
      <c r="BA266" s="146">
        <v>267.62700000000001</v>
      </c>
      <c r="BB266" s="146">
        <v>270.14400000000001</v>
      </c>
      <c r="BC266" s="146">
        <v>272.709</v>
      </c>
      <c r="BD266" s="146">
        <v>275.29399999999998</v>
      </c>
      <c r="BE266" s="146">
        <v>277.86799999999999</v>
      </c>
      <c r="BF266" s="146">
        <v>280.43900000000002</v>
      </c>
      <c r="BG266" s="146">
        <v>282.91000000000003</v>
      </c>
      <c r="BH266" s="146">
        <v>285.32900000000001</v>
      </c>
      <c r="BI266" s="146">
        <v>287.95499999999998</v>
      </c>
      <c r="BJ266" s="146">
        <v>291.10199999999998</v>
      </c>
      <c r="BK266" s="146">
        <v>294.976</v>
      </c>
      <c r="BL266" s="146">
        <v>299.72699999999998</v>
      </c>
      <c r="BM266" s="146">
        <v>305.18099999999998</v>
      </c>
      <c r="BN266" s="146">
        <v>310.85500000000002</v>
      </c>
      <c r="BO266" s="146">
        <v>316.05700000000002</v>
      </c>
      <c r="BP266" s="146">
        <v>320.34199999999998</v>
      </c>
      <c r="BQ266" s="146">
        <v>323.471</v>
      </c>
      <c r="BR266" s="146">
        <v>325.642</v>
      </c>
      <c r="BS266" s="146">
        <v>327.19400000000002</v>
      </c>
      <c r="BT266" s="146">
        <v>328.59199999999998</v>
      </c>
      <c r="BU266" s="146">
        <v>330.23700000000002</v>
      </c>
      <c r="BV266" s="146">
        <v>332.209</v>
      </c>
      <c r="BW266" s="146">
        <v>334.39499999999998</v>
      </c>
      <c r="BX266" s="146">
        <v>336.71199999999999</v>
      </c>
      <c r="BY266" s="146">
        <v>339.03699999999998</v>
      </c>
      <c r="BZ266" s="146">
        <v>341.25</v>
      </c>
    </row>
    <row r="267" spans="1:78" ht="11.65">
      <c r="A267" s="121">
        <v>250</v>
      </c>
      <c r="B267" s="122" t="s">
        <v>669</v>
      </c>
      <c r="C267" s="140" t="s">
        <v>414</v>
      </c>
      <c r="D267" s="141"/>
      <c r="E267" s="141">
        <v>372</v>
      </c>
      <c r="F267" s="122" t="s">
        <v>711</v>
      </c>
      <c r="G267" s="141">
        <v>924</v>
      </c>
      <c r="H267" s="146">
        <v>2912.6819999999998</v>
      </c>
      <c r="I267" s="146">
        <v>2912.605</v>
      </c>
      <c r="J267" s="146">
        <v>2909.049</v>
      </c>
      <c r="K267" s="146">
        <v>2901.3119999999999</v>
      </c>
      <c r="L267" s="146">
        <v>2889.2840000000001</v>
      </c>
      <c r="M267" s="146">
        <v>2873.41</v>
      </c>
      <c r="N267" s="146">
        <v>2854.7840000000001</v>
      </c>
      <c r="O267" s="146">
        <v>2835.058</v>
      </c>
      <c r="P267" s="146">
        <v>2816.3530000000001</v>
      </c>
      <c r="Q267" s="146">
        <v>2801.0880000000002</v>
      </c>
      <c r="R267" s="146">
        <v>2791.39</v>
      </c>
      <c r="S267" s="146">
        <v>2788.5259999999998</v>
      </c>
      <c r="T267" s="146">
        <v>2792.38</v>
      </c>
      <c r="U267" s="146">
        <v>2801.1840000000002</v>
      </c>
      <c r="V267" s="146">
        <v>2812.2260000000001</v>
      </c>
      <c r="W267" s="146">
        <v>2823.6439999999998</v>
      </c>
      <c r="X267" s="146">
        <v>2834.6790000000001</v>
      </c>
      <c r="Y267" s="146">
        <v>2846.3510000000001</v>
      </c>
      <c r="Z267" s="146">
        <v>2860.7289999999998</v>
      </c>
      <c r="AA267" s="146">
        <v>2880.7570000000001</v>
      </c>
      <c r="AB267" s="146">
        <v>2908.43</v>
      </c>
      <c r="AC267" s="146">
        <v>2944.0920000000001</v>
      </c>
      <c r="AD267" s="146">
        <v>2986.5659999999998</v>
      </c>
      <c r="AE267" s="146">
        <v>3034.3270000000002</v>
      </c>
      <c r="AF267" s="146">
        <v>3085.1590000000001</v>
      </c>
      <c r="AG267" s="146">
        <v>3137.181</v>
      </c>
      <c r="AH267" s="146">
        <v>3189.8670000000002</v>
      </c>
      <c r="AI267" s="146">
        <v>3242.7669999999998</v>
      </c>
      <c r="AJ267" s="146">
        <v>3294.1579999999999</v>
      </c>
      <c r="AK267" s="146">
        <v>3342.0050000000001</v>
      </c>
      <c r="AL267" s="146">
        <v>3384.76</v>
      </c>
      <c r="AM267" s="146">
        <v>3422.0259999999998</v>
      </c>
      <c r="AN267" s="146">
        <v>3453.7849999999999</v>
      </c>
      <c r="AO267" s="146">
        <v>3479.4639999999999</v>
      </c>
      <c r="AP267" s="146">
        <v>3498.54</v>
      </c>
      <c r="AQ267" s="146">
        <v>3510.9780000000001</v>
      </c>
      <c r="AR267" s="146">
        <v>3516.4229999999998</v>
      </c>
      <c r="AS267" s="146">
        <v>3515.8270000000002</v>
      </c>
      <c r="AT267" s="146">
        <v>3512.1790000000001</v>
      </c>
      <c r="AU267" s="146">
        <v>3509.5079999999998</v>
      </c>
      <c r="AV267" s="146">
        <v>3510.8809999999999</v>
      </c>
      <c r="AW267" s="146">
        <v>3517.7040000000002</v>
      </c>
      <c r="AX267" s="146">
        <v>3529.8470000000002</v>
      </c>
      <c r="AY267" s="146">
        <v>3546.9290000000001</v>
      </c>
      <c r="AZ267" s="146">
        <v>3567.9180000000001</v>
      </c>
      <c r="BA267" s="146">
        <v>3592.18</v>
      </c>
      <c r="BB267" s="146">
        <v>3619.6329999999998</v>
      </c>
      <c r="BC267" s="146">
        <v>3651.096</v>
      </c>
      <c r="BD267" s="146">
        <v>3687.8209999999999</v>
      </c>
      <c r="BE267" s="146">
        <v>3731.4720000000002</v>
      </c>
      <c r="BF267" s="146">
        <v>3783.0949999999998</v>
      </c>
      <c r="BG267" s="146">
        <v>3842.2530000000002</v>
      </c>
      <c r="BH267" s="146">
        <v>3907.9949999999999</v>
      </c>
      <c r="BI267" s="146">
        <v>3980.0770000000002</v>
      </c>
      <c r="BJ267" s="146">
        <v>4058.1309999999999</v>
      </c>
      <c r="BK267" s="146">
        <v>4141.2179999999998</v>
      </c>
      <c r="BL267" s="146">
        <v>4230.6189999999997</v>
      </c>
      <c r="BM267" s="146">
        <v>4324.6490000000003</v>
      </c>
      <c r="BN267" s="146">
        <v>4415.8710000000001</v>
      </c>
      <c r="BO267" s="146">
        <v>4494.5720000000001</v>
      </c>
      <c r="BP267" s="146">
        <v>4554.33</v>
      </c>
      <c r="BQ267" s="146">
        <v>4591.1149999999998</v>
      </c>
      <c r="BR267" s="146">
        <v>4608.1989999999996</v>
      </c>
      <c r="BS267" s="146">
        <v>4615.4260000000004</v>
      </c>
      <c r="BT267" s="146">
        <v>4626.8519999999999</v>
      </c>
      <c r="BU267" s="146">
        <v>4652.42</v>
      </c>
      <c r="BV267" s="146">
        <v>4695.79</v>
      </c>
      <c r="BW267" s="146">
        <v>4753.2809999999999</v>
      </c>
      <c r="BX267" s="146">
        <v>4818.6940000000004</v>
      </c>
      <c r="BY267" s="146">
        <v>4882.4979999999996</v>
      </c>
      <c r="BZ267" s="146">
        <v>4937.7960000000003</v>
      </c>
    </row>
    <row r="268" spans="1:78" ht="11.65">
      <c r="A268" s="121">
        <v>251</v>
      </c>
      <c r="B268" s="122" t="s">
        <v>669</v>
      </c>
      <c r="C268" s="140" t="s">
        <v>802</v>
      </c>
      <c r="D268" s="141">
        <v>14</v>
      </c>
      <c r="E268" s="141">
        <v>833</v>
      </c>
      <c r="F268" s="122" t="s">
        <v>711</v>
      </c>
      <c r="G268" s="141">
        <v>924</v>
      </c>
      <c r="H268" s="146">
        <v>55.253</v>
      </c>
      <c r="I268" s="146">
        <v>55.223999999999997</v>
      </c>
      <c r="J268" s="146">
        <v>54.847999999999999</v>
      </c>
      <c r="K268" s="146">
        <v>54.212000000000003</v>
      </c>
      <c r="L268" s="146">
        <v>53.374000000000002</v>
      </c>
      <c r="M268" s="146">
        <v>52.411000000000001</v>
      </c>
      <c r="N268" s="146">
        <v>51.402999999999999</v>
      </c>
      <c r="O268" s="146">
        <v>50.433</v>
      </c>
      <c r="P268" s="146">
        <v>49.569000000000003</v>
      </c>
      <c r="Q268" s="146">
        <v>48.877000000000002</v>
      </c>
      <c r="R268" s="146">
        <v>48.444000000000003</v>
      </c>
      <c r="S268" s="146">
        <v>48.286000000000001</v>
      </c>
      <c r="T268" s="146">
        <v>48.420999999999999</v>
      </c>
      <c r="U268" s="146">
        <v>48.8</v>
      </c>
      <c r="V268" s="146">
        <v>49.396000000000001</v>
      </c>
      <c r="W268" s="146">
        <v>50.145000000000003</v>
      </c>
      <c r="X268" s="146">
        <v>51.051000000000002</v>
      </c>
      <c r="Y268" s="146">
        <v>52.116999999999997</v>
      </c>
      <c r="Z268" s="146">
        <v>53.252000000000002</v>
      </c>
      <c r="AA268" s="146">
        <v>54.378</v>
      </c>
      <c r="AB268" s="146">
        <v>55.430999999999997</v>
      </c>
      <c r="AC268" s="146">
        <v>56.351999999999997</v>
      </c>
      <c r="AD268" s="146">
        <v>57.165999999999997</v>
      </c>
      <c r="AE268" s="146">
        <v>57.918999999999997</v>
      </c>
      <c r="AF268" s="146">
        <v>58.673000000000002</v>
      </c>
      <c r="AG268" s="146">
        <v>59.481999999999999</v>
      </c>
      <c r="AH268" s="146">
        <v>60.374000000000002</v>
      </c>
      <c r="AI268" s="146">
        <v>61.335000000000001</v>
      </c>
      <c r="AJ268" s="146">
        <v>62.26</v>
      </c>
      <c r="AK268" s="146">
        <v>63.026000000000003</v>
      </c>
      <c r="AL268" s="146">
        <v>63.545999999999999</v>
      </c>
      <c r="AM268" s="146">
        <v>63.777999999999999</v>
      </c>
      <c r="AN268" s="146">
        <v>63.765000000000001</v>
      </c>
      <c r="AO268" s="146">
        <v>63.697000000000003</v>
      </c>
      <c r="AP268" s="146">
        <v>63.811999999999998</v>
      </c>
      <c r="AQ268" s="146">
        <v>64.277000000000001</v>
      </c>
      <c r="AR268" s="146">
        <v>65.2</v>
      </c>
      <c r="AS268" s="146">
        <v>66.475999999999999</v>
      </c>
      <c r="AT268" s="146">
        <v>67.927000000000007</v>
      </c>
      <c r="AU268" s="146">
        <v>69.263000000000005</v>
      </c>
      <c r="AV268" s="146">
        <v>70.292000000000002</v>
      </c>
      <c r="AW268" s="146">
        <v>70.927999999999997</v>
      </c>
      <c r="AX268" s="146">
        <v>71.262</v>
      </c>
      <c r="AY268" s="146">
        <v>71.430999999999997</v>
      </c>
      <c r="AZ268" s="146">
        <v>71.662000000000006</v>
      </c>
      <c r="BA268" s="146">
        <v>72.132999999999996</v>
      </c>
      <c r="BB268" s="146">
        <v>72.884</v>
      </c>
      <c r="BC268" s="146">
        <v>73.850999999999999</v>
      </c>
      <c r="BD268" s="146">
        <v>74.936000000000007</v>
      </c>
      <c r="BE268" s="146">
        <v>75.995999999999995</v>
      </c>
      <c r="BF268" s="146">
        <v>76.941999999999993</v>
      </c>
      <c r="BG268" s="146">
        <v>77.706999999999994</v>
      </c>
      <c r="BH268" s="146">
        <v>78.317999999999998</v>
      </c>
      <c r="BI268" s="146">
        <v>78.878</v>
      </c>
      <c r="BJ268" s="146">
        <v>79.515000000000001</v>
      </c>
      <c r="BK268" s="146">
        <v>80.293000000000006</v>
      </c>
      <c r="BL268" s="146">
        <v>81.283000000000001</v>
      </c>
      <c r="BM268" s="146">
        <v>82.406000000000006</v>
      </c>
      <c r="BN268" s="146">
        <v>83.515000000000001</v>
      </c>
      <c r="BO268" s="146">
        <v>84.379000000000005</v>
      </c>
      <c r="BP268" s="146">
        <v>84.855999999999995</v>
      </c>
      <c r="BQ268" s="146">
        <v>84.888999999999996</v>
      </c>
      <c r="BR268" s="146">
        <v>84.534000000000006</v>
      </c>
      <c r="BS268" s="146">
        <v>83.984999999999999</v>
      </c>
      <c r="BT268" s="146">
        <v>83.488</v>
      </c>
      <c r="BU268" s="146">
        <v>83.231999999999999</v>
      </c>
      <c r="BV268" s="146">
        <v>83.296000000000006</v>
      </c>
      <c r="BW268" s="146">
        <v>83.61</v>
      </c>
      <c r="BX268" s="146">
        <v>84.072999999999993</v>
      </c>
      <c r="BY268" s="146">
        <v>84.588999999999999</v>
      </c>
      <c r="BZ268" s="146">
        <v>85.031999999999996</v>
      </c>
    </row>
    <row r="269" spans="1:78" ht="11.65">
      <c r="A269" s="121">
        <v>252</v>
      </c>
      <c r="B269" s="122" t="s">
        <v>669</v>
      </c>
      <c r="C269" s="140" t="s">
        <v>432</v>
      </c>
      <c r="D269" s="141"/>
      <c r="E269" s="141">
        <v>428</v>
      </c>
      <c r="F269" s="122" t="s">
        <v>711</v>
      </c>
      <c r="G269" s="141">
        <v>924</v>
      </c>
      <c r="H269" s="146">
        <v>1926.568</v>
      </c>
      <c r="I269" s="146">
        <v>1933.9949999999999</v>
      </c>
      <c r="J269" s="146">
        <v>1945.9559999999999</v>
      </c>
      <c r="K269" s="146">
        <v>1961.66</v>
      </c>
      <c r="L269" s="146">
        <v>1980.396</v>
      </c>
      <c r="M269" s="146">
        <v>2001.57</v>
      </c>
      <c r="N269" s="146">
        <v>2024.6780000000001</v>
      </c>
      <c r="O269" s="146">
        <v>2049.3139999999999</v>
      </c>
      <c r="P269" s="146">
        <v>2075.1819999999998</v>
      </c>
      <c r="Q269" s="146">
        <v>2102.0100000000002</v>
      </c>
      <c r="R269" s="146">
        <v>2129.5839999999998</v>
      </c>
      <c r="S269" s="146">
        <v>2157.66</v>
      </c>
      <c r="T269" s="146">
        <v>2185.873</v>
      </c>
      <c r="U269" s="146">
        <v>2213.8049999999998</v>
      </c>
      <c r="V269" s="146">
        <v>2240.9470000000001</v>
      </c>
      <c r="W269" s="146">
        <v>2266.9380000000001</v>
      </c>
      <c r="X269" s="146">
        <v>2291.471</v>
      </c>
      <c r="Y269" s="146">
        <v>2314.5059999999999</v>
      </c>
      <c r="Z269" s="146">
        <v>2336.3180000000002</v>
      </c>
      <c r="AA269" s="146">
        <v>2357.3890000000001</v>
      </c>
      <c r="AB269" s="146">
        <v>2378.0219999999999</v>
      </c>
      <c r="AC269" s="146">
        <v>2398.38</v>
      </c>
      <c r="AD269" s="146">
        <v>2418.2800000000002</v>
      </c>
      <c r="AE269" s="146">
        <v>2437.1799999999998</v>
      </c>
      <c r="AF269" s="146">
        <v>2454.3969999999999</v>
      </c>
      <c r="AG269" s="146">
        <v>2469.4389999999999</v>
      </c>
      <c r="AH269" s="146">
        <v>2482.1970000000001</v>
      </c>
      <c r="AI269" s="146">
        <v>2492.9839999999999</v>
      </c>
      <c r="AJ269" s="146">
        <v>2502.518</v>
      </c>
      <c r="AK269" s="146">
        <v>2511.7350000000001</v>
      </c>
      <c r="AL269" s="146">
        <v>2521.3809999999999</v>
      </c>
      <c r="AM269" s="146">
        <v>2531.0160000000001</v>
      </c>
      <c r="AN269" s="146">
        <v>2540.444</v>
      </c>
      <c r="AO269" s="146">
        <v>2550.9319999999998</v>
      </c>
      <c r="AP269" s="146">
        <v>2564.1179999999999</v>
      </c>
      <c r="AQ269" s="146">
        <v>2580.7629999999999</v>
      </c>
      <c r="AR269" s="146">
        <v>2602.152</v>
      </c>
      <c r="AS269" s="146">
        <v>2626.9059999999999</v>
      </c>
      <c r="AT269" s="146">
        <v>2649.835</v>
      </c>
      <c r="AU269" s="146">
        <v>2663.9430000000002</v>
      </c>
      <c r="AV269" s="146">
        <v>2664.4470000000001</v>
      </c>
      <c r="AW269" s="146">
        <v>2649.1610000000001</v>
      </c>
      <c r="AX269" s="146">
        <v>2620.2539999999999</v>
      </c>
      <c r="AY269" s="146">
        <v>2582.6579999999999</v>
      </c>
      <c r="AZ269" s="146">
        <v>2543.6320000000001</v>
      </c>
      <c r="BA269" s="146">
        <v>2508.4760000000001</v>
      </c>
      <c r="BB269" s="146">
        <v>2478.8319999999999</v>
      </c>
      <c r="BC269" s="146">
        <v>2453.31</v>
      </c>
      <c r="BD269" s="146">
        <v>2430.5459999999998</v>
      </c>
      <c r="BE269" s="146">
        <v>2408.0880000000002</v>
      </c>
      <c r="BF269" s="146">
        <v>2384.15</v>
      </c>
      <c r="BG269" s="146">
        <v>2358.6889999999999</v>
      </c>
      <c r="BH269" s="146">
        <v>2332.5279999999998</v>
      </c>
      <c r="BI269" s="146">
        <v>2305.8449999999998</v>
      </c>
      <c r="BJ269" s="146">
        <v>2278.922</v>
      </c>
      <c r="BK269" s="146">
        <v>2251.9960000000001</v>
      </c>
      <c r="BL269" s="146">
        <v>2225.0630000000001</v>
      </c>
      <c r="BM269" s="146">
        <v>2198.0889999999999</v>
      </c>
      <c r="BN269" s="146">
        <v>2171.248</v>
      </c>
      <c r="BO269" s="146">
        <v>2144.7840000000001</v>
      </c>
      <c r="BP269" s="146">
        <v>2118.855</v>
      </c>
      <c r="BQ269" s="146">
        <v>2093.6060000000002</v>
      </c>
      <c r="BR269" s="146">
        <v>2069.018</v>
      </c>
      <c r="BS269" s="146">
        <v>2044.95</v>
      </c>
      <c r="BT269" s="146">
        <v>2021.22</v>
      </c>
      <c r="BU269" s="146">
        <v>1997.675</v>
      </c>
      <c r="BV269" s="146">
        <v>1974.2650000000001</v>
      </c>
      <c r="BW269" s="146">
        <v>1951.097</v>
      </c>
      <c r="BX269" s="146">
        <v>1928.461</v>
      </c>
      <c r="BY269" s="146">
        <v>1906.74</v>
      </c>
      <c r="BZ269" s="146">
        <v>1886.202</v>
      </c>
    </row>
    <row r="270" spans="1:78" ht="11.65">
      <c r="A270" s="121">
        <v>253</v>
      </c>
      <c r="B270" s="122" t="s">
        <v>669</v>
      </c>
      <c r="C270" s="140" t="s">
        <v>430</v>
      </c>
      <c r="D270" s="141"/>
      <c r="E270" s="141">
        <v>440</v>
      </c>
      <c r="F270" s="122" t="s">
        <v>711</v>
      </c>
      <c r="G270" s="141">
        <v>924</v>
      </c>
      <c r="H270" s="146">
        <v>2567.4070000000002</v>
      </c>
      <c r="I270" s="146">
        <v>2569.6170000000002</v>
      </c>
      <c r="J270" s="146">
        <v>2578.0509999999999</v>
      </c>
      <c r="K270" s="146">
        <v>2591.3739999999998</v>
      </c>
      <c r="L270" s="146">
        <v>2608.5250000000001</v>
      </c>
      <c r="M270" s="146">
        <v>2628.752</v>
      </c>
      <c r="N270" s="146">
        <v>2651.634</v>
      </c>
      <c r="O270" s="146">
        <v>2677.0059999999999</v>
      </c>
      <c r="P270" s="146">
        <v>2704.9879999999998</v>
      </c>
      <c r="Q270" s="146">
        <v>2735.866</v>
      </c>
      <c r="R270" s="146">
        <v>2769.8789999999999</v>
      </c>
      <c r="S270" s="146">
        <v>2806.924</v>
      </c>
      <c r="T270" s="146">
        <v>2846.393</v>
      </c>
      <c r="U270" s="146">
        <v>2887.0720000000001</v>
      </c>
      <c r="V270" s="146">
        <v>2927.3850000000002</v>
      </c>
      <c r="W270" s="146">
        <v>2966.165</v>
      </c>
      <c r="X270" s="146">
        <v>3002.7919999999999</v>
      </c>
      <c r="Y270" s="146">
        <v>3037.4580000000001</v>
      </c>
      <c r="Z270" s="146">
        <v>3070.6979999999999</v>
      </c>
      <c r="AA270" s="146">
        <v>3103.509</v>
      </c>
      <c r="AB270" s="146">
        <v>3136.585</v>
      </c>
      <c r="AC270" s="146">
        <v>3170.0819999999999</v>
      </c>
      <c r="AD270" s="146">
        <v>3203.634</v>
      </c>
      <c r="AE270" s="146">
        <v>3236.739</v>
      </c>
      <c r="AF270" s="146">
        <v>3268.652</v>
      </c>
      <c r="AG270" s="146">
        <v>3298.8829999999998</v>
      </c>
      <c r="AH270" s="146">
        <v>3327.2629999999999</v>
      </c>
      <c r="AI270" s="146">
        <v>3354.067</v>
      </c>
      <c r="AJ270" s="146">
        <v>3379.7939999999999</v>
      </c>
      <c r="AK270" s="146">
        <v>3405.1729999999998</v>
      </c>
      <c r="AL270" s="146">
        <v>3430.76</v>
      </c>
      <c r="AM270" s="146">
        <v>3456.1410000000001</v>
      </c>
      <c r="AN270" s="146">
        <v>3481.1280000000002</v>
      </c>
      <c r="AO270" s="146">
        <v>3506.55</v>
      </c>
      <c r="AP270" s="146">
        <v>3533.489</v>
      </c>
      <c r="AQ270" s="146">
        <v>3562.3989999999999</v>
      </c>
      <c r="AR270" s="146">
        <v>3594.0639999999999</v>
      </c>
      <c r="AS270" s="146">
        <v>3627.326</v>
      </c>
      <c r="AT270" s="146">
        <v>3658.4960000000001</v>
      </c>
      <c r="AU270" s="146">
        <v>3682.5569999999998</v>
      </c>
      <c r="AV270" s="146">
        <v>3696.0349999999999</v>
      </c>
      <c r="AW270" s="146">
        <v>3697.451</v>
      </c>
      <c r="AX270" s="146">
        <v>3688.1030000000001</v>
      </c>
      <c r="AY270" s="146">
        <v>3670.6529999999998</v>
      </c>
      <c r="AZ270" s="146">
        <v>3649.1419999999998</v>
      </c>
      <c r="BA270" s="146">
        <v>3626.6089999999999</v>
      </c>
      <c r="BB270" s="146">
        <v>3603.7559999999999</v>
      </c>
      <c r="BC270" s="146">
        <v>3579.9110000000001</v>
      </c>
      <c r="BD270" s="146">
        <v>3555.14</v>
      </c>
      <c r="BE270" s="146">
        <v>3529.1889999999999</v>
      </c>
      <c r="BF270" s="146">
        <v>3501.8420000000001</v>
      </c>
      <c r="BG270" s="146">
        <v>3473.623</v>
      </c>
      <c r="BH270" s="146">
        <v>3444.777</v>
      </c>
      <c r="BI270" s="146">
        <v>3414.3670000000002</v>
      </c>
      <c r="BJ270" s="146">
        <v>3381.134</v>
      </c>
      <c r="BK270" s="146">
        <v>3344.259</v>
      </c>
      <c r="BL270" s="146">
        <v>3303.3290000000002</v>
      </c>
      <c r="BM270" s="146">
        <v>3258.9839999999999</v>
      </c>
      <c r="BN270" s="146">
        <v>3212.8670000000002</v>
      </c>
      <c r="BO270" s="146">
        <v>3167.27</v>
      </c>
      <c r="BP270" s="146">
        <v>3123.8249999999998</v>
      </c>
      <c r="BQ270" s="146">
        <v>3083.402</v>
      </c>
      <c r="BR270" s="146">
        <v>3045.5610000000001</v>
      </c>
      <c r="BS270" s="146">
        <v>3008.9380000000001</v>
      </c>
      <c r="BT270" s="146">
        <v>2971.498</v>
      </c>
      <c r="BU270" s="146">
        <v>2931.8719999999998</v>
      </c>
      <c r="BV270" s="146">
        <v>2889.5549999999998</v>
      </c>
      <c r="BW270" s="146">
        <v>2845.4189999999999</v>
      </c>
      <c r="BX270" s="146">
        <v>2801.27</v>
      </c>
      <c r="BY270" s="146">
        <v>2759.6309999999999</v>
      </c>
      <c r="BZ270" s="146">
        <v>2722.2910000000002</v>
      </c>
    </row>
    <row r="271" spans="1:78" ht="11.65">
      <c r="A271" s="121">
        <v>254</v>
      </c>
      <c r="B271" s="122" t="s">
        <v>669</v>
      </c>
      <c r="C271" s="140" t="s">
        <v>444</v>
      </c>
      <c r="D271" s="141">
        <v>28</v>
      </c>
      <c r="E271" s="141">
        <v>578</v>
      </c>
      <c r="F271" s="122" t="s">
        <v>711</v>
      </c>
      <c r="G271" s="141">
        <v>924</v>
      </c>
      <c r="H271" s="146">
        <v>3265.2739999999999</v>
      </c>
      <c r="I271" s="146">
        <v>3300.7510000000002</v>
      </c>
      <c r="J271" s="146">
        <v>3334.4769999999999</v>
      </c>
      <c r="K271" s="146">
        <v>3367.0540000000001</v>
      </c>
      <c r="L271" s="146">
        <v>3398.913</v>
      </c>
      <c r="M271" s="146">
        <v>3430.335</v>
      </c>
      <c r="N271" s="146">
        <v>3461.518</v>
      </c>
      <c r="O271" s="146">
        <v>3492.4450000000002</v>
      </c>
      <c r="P271" s="146">
        <v>3523.049</v>
      </c>
      <c r="Q271" s="146">
        <v>3553.1289999999999</v>
      </c>
      <c r="R271" s="146">
        <v>3582.5079999999998</v>
      </c>
      <c r="S271" s="146">
        <v>3611.1390000000001</v>
      </c>
      <c r="T271" s="146">
        <v>3639.2130000000002</v>
      </c>
      <c r="U271" s="146">
        <v>3667.1129999999998</v>
      </c>
      <c r="V271" s="146">
        <v>3695.4169999999999</v>
      </c>
      <c r="W271" s="146">
        <v>3724.4569999999999</v>
      </c>
      <c r="X271" s="146">
        <v>3754.3539999999998</v>
      </c>
      <c r="Y271" s="146">
        <v>3784.8670000000002</v>
      </c>
      <c r="Z271" s="146">
        <v>3815.6410000000001</v>
      </c>
      <c r="AA271" s="146">
        <v>3846.1770000000001</v>
      </c>
      <c r="AB271" s="146">
        <v>3876.049</v>
      </c>
      <c r="AC271" s="146">
        <v>3905.2739999999999</v>
      </c>
      <c r="AD271" s="146">
        <v>3933.7260000000001</v>
      </c>
      <c r="AE271" s="146">
        <v>3960.8049999999998</v>
      </c>
      <c r="AF271" s="146">
        <v>3985.7350000000001</v>
      </c>
      <c r="AG271" s="146">
        <v>4008.0259999999998</v>
      </c>
      <c r="AH271" s="146">
        <v>4027.4749999999999</v>
      </c>
      <c r="AI271" s="146">
        <v>4044.335</v>
      </c>
      <c r="AJ271" s="146">
        <v>4059.1860000000001</v>
      </c>
      <c r="AK271" s="146">
        <v>4072.875</v>
      </c>
      <c r="AL271" s="146">
        <v>4086.07</v>
      </c>
      <c r="AM271" s="146">
        <v>4098.9740000000002</v>
      </c>
      <c r="AN271" s="146">
        <v>4111.6499999999996</v>
      </c>
      <c r="AO271" s="146">
        <v>4124.5879999999997</v>
      </c>
      <c r="AP271" s="146">
        <v>4138.2650000000003</v>
      </c>
      <c r="AQ271" s="146">
        <v>4153.1109999999999</v>
      </c>
      <c r="AR271" s="146">
        <v>4169.3180000000002</v>
      </c>
      <c r="AS271" s="146">
        <v>4186.9719999999998</v>
      </c>
      <c r="AT271" s="146">
        <v>4205.9589999999998</v>
      </c>
      <c r="AU271" s="146">
        <v>4226.116</v>
      </c>
      <c r="AV271" s="146">
        <v>4247.2860000000001</v>
      </c>
      <c r="AW271" s="146">
        <v>4269.4650000000001</v>
      </c>
      <c r="AX271" s="146">
        <v>4292.6850000000004</v>
      </c>
      <c r="AY271" s="146">
        <v>4316.79</v>
      </c>
      <c r="AZ271" s="146">
        <v>4341.616</v>
      </c>
      <c r="BA271" s="146">
        <v>4366.9960000000001</v>
      </c>
      <c r="BB271" s="146">
        <v>4393.2169999999996</v>
      </c>
      <c r="BC271" s="146">
        <v>4420.2659999999996</v>
      </c>
      <c r="BD271" s="146">
        <v>4447.4849999999997</v>
      </c>
      <c r="BE271" s="146">
        <v>4474.0079999999998</v>
      </c>
      <c r="BF271" s="146">
        <v>4499.375</v>
      </c>
      <c r="BG271" s="146">
        <v>4523.1390000000001</v>
      </c>
      <c r="BH271" s="146">
        <v>4546.0169999999998</v>
      </c>
      <c r="BI271" s="146">
        <v>4570.0959999999995</v>
      </c>
      <c r="BJ271" s="146">
        <v>4598.21</v>
      </c>
      <c r="BK271" s="146">
        <v>4632.3590000000004</v>
      </c>
      <c r="BL271" s="146">
        <v>4672.9859999999999</v>
      </c>
      <c r="BM271" s="146">
        <v>4719.4030000000002</v>
      </c>
      <c r="BN271" s="146">
        <v>4771.0140000000001</v>
      </c>
      <c r="BO271" s="146">
        <v>4826.8469999999998</v>
      </c>
      <c r="BP271" s="146">
        <v>4885.8779999999997</v>
      </c>
      <c r="BQ271" s="146">
        <v>4948.335</v>
      </c>
      <c r="BR271" s="146">
        <v>5013.7160000000003</v>
      </c>
      <c r="BS271" s="146">
        <v>5079.46</v>
      </c>
      <c r="BT271" s="146">
        <v>5142.2690000000002</v>
      </c>
      <c r="BU271" s="146">
        <v>5199.8270000000002</v>
      </c>
      <c r="BV271" s="146">
        <v>5250.95</v>
      </c>
      <c r="BW271" s="146">
        <v>5296.3239999999996</v>
      </c>
      <c r="BX271" s="146">
        <v>5337.96</v>
      </c>
      <c r="BY271" s="146">
        <v>5378.8590000000004</v>
      </c>
      <c r="BZ271" s="146">
        <v>5421.2420000000002</v>
      </c>
    </row>
    <row r="272" spans="1:78" ht="11.65">
      <c r="A272" s="121">
        <v>255</v>
      </c>
      <c r="B272" s="122" t="s">
        <v>669</v>
      </c>
      <c r="C272" s="140" t="s">
        <v>463</v>
      </c>
      <c r="D272" s="141"/>
      <c r="E272" s="141">
        <v>752</v>
      </c>
      <c r="F272" s="122" t="s">
        <v>711</v>
      </c>
      <c r="G272" s="141">
        <v>924</v>
      </c>
      <c r="H272" s="146">
        <v>7009.9129999999996</v>
      </c>
      <c r="I272" s="146">
        <v>7073.2269999999999</v>
      </c>
      <c r="J272" s="146">
        <v>7127.5169999999998</v>
      </c>
      <c r="K272" s="146">
        <v>7175.6729999999998</v>
      </c>
      <c r="L272" s="146">
        <v>7220.0640000000003</v>
      </c>
      <c r="M272" s="146">
        <v>7262.625</v>
      </c>
      <c r="N272" s="146">
        <v>7304.77</v>
      </c>
      <c r="O272" s="146">
        <v>7347.4750000000004</v>
      </c>
      <c r="P272" s="146">
        <v>7391.2430000000004</v>
      </c>
      <c r="Q272" s="146">
        <v>7436.26</v>
      </c>
      <c r="R272" s="146">
        <v>7482.5360000000001</v>
      </c>
      <c r="S272" s="146">
        <v>7530.183</v>
      </c>
      <c r="T272" s="146">
        <v>7579.57</v>
      </c>
      <c r="U272" s="146">
        <v>7631.4530000000004</v>
      </c>
      <c r="V272" s="146">
        <v>7686.7349999999997</v>
      </c>
      <c r="W272" s="146">
        <v>7745.6779999999999</v>
      </c>
      <c r="X272" s="146">
        <v>7809.085</v>
      </c>
      <c r="Y272" s="146">
        <v>7875.902</v>
      </c>
      <c r="Z272" s="146">
        <v>7942.3109999999997</v>
      </c>
      <c r="AA272" s="146">
        <v>8003.1859999999997</v>
      </c>
      <c r="AB272" s="146">
        <v>8054.9089999999997</v>
      </c>
      <c r="AC272" s="146">
        <v>8095.7979999999998</v>
      </c>
      <c r="AD272" s="146">
        <v>8127.0450000000001</v>
      </c>
      <c r="AE272" s="146">
        <v>8151.598</v>
      </c>
      <c r="AF272" s="146">
        <v>8173.9610000000002</v>
      </c>
      <c r="AG272" s="146">
        <v>8197.3410000000003</v>
      </c>
      <c r="AH272" s="146">
        <v>8223.2469999999994</v>
      </c>
      <c r="AI272" s="146">
        <v>8250.6919999999991</v>
      </c>
      <c r="AJ272" s="146">
        <v>8277.4220000000005</v>
      </c>
      <c r="AK272" s="146">
        <v>8299.9959999999992</v>
      </c>
      <c r="AL272" s="146">
        <v>8316.3310000000001</v>
      </c>
      <c r="AM272" s="146">
        <v>8325.4930000000004</v>
      </c>
      <c r="AN272" s="146">
        <v>8329.4279999999999</v>
      </c>
      <c r="AO272" s="146">
        <v>8332.4410000000007</v>
      </c>
      <c r="AP272" s="146">
        <v>8340.4439999999995</v>
      </c>
      <c r="AQ272" s="146">
        <v>8357.65</v>
      </c>
      <c r="AR272" s="146">
        <v>8384.9869999999992</v>
      </c>
      <c r="AS272" s="146">
        <v>8421.0560000000005</v>
      </c>
      <c r="AT272" s="146">
        <v>8464.7900000000009</v>
      </c>
      <c r="AU272" s="146">
        <v>8514.2039999999997</v>
      </c>
      <c r="AV272" s="146">
        <v>8567.375</v>
      </c>
      <c r="AW272" s="146">
        <v>8625.14</v>
      </c>
      <c r="AX272" s="146">
        <v>8686.7350000000006</v>
      </c>
      <c r="AY272" s="146">
        <v>8746.77</v>
      </c>
      <c r="AZ272" s="146">
        <v>8798.2350000000006</v>
      </c>
      <c r="BA272" s="146">
        <v>8836.4210000000003</v>
      </c>
      <c r="BB272" s="146">
        <v>8859.18</v>
      </c>
      <c r="BC272" s="146">
        <v>8868.857</v>
      </c>
      <c r="BD272" s="146">
        <v>8870.8539999999994</v>
      </c>
      <c r="BE272" s="146">
        <v>8873.1049999999996</v>
      </c>
      <c r="BF272" s="146">
        <v>8881.6419999999998</v>
      </c>
      <c r="BG272" s="146">
        <v>8897.8019999999997</v>
      </c>
      <c r="BH272" s="146">
        <v>8920.7029999999995</v>
      </c>
      <c r="BI272" s="146">
        <v>8951.4390000000003</v>
      </c>
      <c r="BJ272" s="146">
        <v>8990.6530000000002</v>
      </c>
      <c r="BK272" s="146">
        <v>9038.6270000000004</v>
      </c>
      <c r="BL272" s="146">
        <v>9096.17</v>
      </c>
      <c r="BM272" s="146">
        <v>9162.9410000000007</v>
      </c>
      <c r="BN272" s="146">
        <v>9236.4330000000009</v>
      </c>
      <c r="BO272" s="146">
        <v>9313.0849999999991</v>
      </c>
      <c r="BP272" s="146">
        <v>9390.1569999999992</v>
      </c>
      <c r="BQ272" s="146">
        <v>9466.7049999999999</v>
      </c>
      <c r="BR272" s="146">
        <v>9542.8169999999991</v>
      </c>
      <c r="BS272" s="146">
        <v>9618.0159999999996</v>
      </c>
      <c r="BT272" s="146">
        <v>9692.1370000000006</v>
      </c>
      <c r="BU272" s="146">
        <v>9764.9490000000005</v>
      </c>
      <c r="BV272" s="146">
        <v>9836.0030000000006</v>
      </c>
      <c r="BW272" s="146">
        <v>9904.8950000000004</v>
      </c>
      <c r="BX272" s="146">
        <v>9971.6299999999992</v>
      </c>
      <c r="BY272" s="146">
        <v>10036.391</v>
      </c>
      <c r="BZ272" s="146">
        <v>10099.27</v>
      </c>
    </row>
    <row r="273" spans="1:78" ht="11.65">
      <c r="A273" s="121">
        <v>256</v>
      </c>
      <c r="B273" s="122" t="s">
        <v>669</v>
      </c>
      <c r="C273" s="140" t="s">
        <v>402</v>
      </c>
      <c r="D273" s="141">
        <v>29</v>
      </c>
      <c r="E273" s="141">
        <v>826</v>
      </c>
      <c r="F273" s="122" t="s">
        <v>711</v>
      </c>
      <c r="G273" s="141">
        <v>924</v>
      </c>
      <c r="H273" s="146">
        <v>50616.019</v>
      </c>
      <c r="I273" s="146">
        <v>50601.925999999999</v>
      </c>
      <c r="J273" s="146">
        <v>50651.273000000001</v>
      </c>
      <c r="K273" s="146">
        <v>50750.98</v>
      </c>
      <c r="L273" s="146">
        <v>50890.911</v>
      </c>
      <c r="M273" s="146">
        <v>51063.906999999999</v>
      </c>
      <c r="N273" s="146">
        <v>51265.885000000002</v>
      </c>
      <c r="O273" s="146">
        <v>51495.703000000001</v>
      </c>
      <c r="P273" s="146">
        <v>51754.667999999998</v>
      </c>
      <c r="Q273" s="146">
        <v>52045.663999999997</v>
      </c>
      <c r="R273" s="146">
        <v>52370.595000000001</v>
      </c>
      <c r="S273" s="146">
        <v>52727.762999999999</v>
      </c>
      <c r="T273" s="146">
        <v>53109.4</v>
      </c>
      <c r="U273" s="146">
        <v>53500.720999999998</v>
      </c>
      <c r="V273" s="146">
        <v>53882.750999999997</v>
      </c>
      <c r="W273" s="146">
        <v>54240.855000000003</v>
      </c>
      <c r="X273" s="146">
        <v>54568.868000000002</v>
      </c>
      <c r="Y273" s="146">
        <v>54866.529000000002</v>
      </c>
      <c r="Z273" s="146">
        <v>55132.603000000003</v>
      </c>
      <c r="AA273" s="146">
        <v>55367.95</v>
      </c>
      <c r="AB273" s="146">
        <v>55573.455000000002</v>
      </c>
      <c r="AC273" s="146">
        <v>55748.534</v>
      </c>
      <c r="AD273" s="146">
        <v>55892.411999999997</v>
      </c>
      <c r="AE273" s="146">
        <v>56006.29</v>
      </c>
      <c r="AF273" s="146">
        <v>56092.059000000001</v>
      </c>
      <c r="AG273" s="146">
        <v>56152.324999999997</v>
      </c>
      <c r="AH273" s="146">
        <v>56188.347999999998</v>
      </c>
      <c r="AI273" s="146">
        <v>56203.597999999998</v>
      </c>
      <c r="AJ273" s="146">
        <v>56205.91</v>
      </c>
      <c r="AK273" s="146">
        <v>56205.087</v>
      </c>
      <c r="AL273" s="146">
        <v>56209.163999999997</v>
      </c>
      <c r="AM273" s="146">
        <v>56220.739000000001</v>
      </c>
      <c r="AN273" s="146">
        <v>56241.408000000003</v>
      </c>
      <c r="AO273" s="146">
        <v>56276.790999999997</v>
      </c>
      <c r="AP273" s="146">
        <v>56332.902000000002</v>
      </c>
      <c r="AQ273" s="146">
        <v>56413.555</v>
      </c>
      <c r="AR273" s="146">
        <v>56522.504999999997</v>
      </c>
      <c r="AS273" s="146">
        <v>56658.26</v>
      </c>
      <c r="AT273" s="146">
        <v>56812.754000000001</v>
      </c>
      <c r="AU273" s="146">
        <v>56974.288999999997</v>
      </c>
      <c r="AV273" s="146">
        <v>57134.377</v>
      </c>
      <c r="AW273" s="146">
        <v>57290.792000000001</v>
      </c>
      <c r="AX273" s="146">
        <v>57446.040999999997</v>
      </c>
      <c r="AY273" s="146">
        <v>57602.279000000002</v>
      </c>
      <c r="AZ273" s="146">
        <v>57763.381999999998</v>
      </c>
      <c r="BA273" s="146">
        <v>57932.45</v>
      </c>
      <c r="BB273" s="146">
        <v>58113.553999999996</v>
      </c>
      <c r="BC273" s="146">
        <v>58307.32</v>
      </c>
      <c r="BD273" s="146">
        <v>58509.972000000002</v>
      </c>
      <c r="BE273" s="146">
        <v>58715.858999999997</v>
      </c>
      <c r="BF273" s="146">
        <v>58923.305</v>
      </c>
      <c r="BG273" s="146">
        <v>59124.277000000002</v>
      </c>
      <c r="BH273" s="146">
        <v>59326.294000000002</v>
      </c>
      <c r="BI273" s="146">
        <v>59561.428999999996</v>
      </c>
      <c r="BJ273" s="146">
        <v>59872.76</v>
      </c>
      <c r="BK273" s="146">
        <v>60287.953000000001</v>
      </c>
      <c r="BL273" s="146">
        <v>60821.349000000002</v>
      </c>
      <c r="BM273" s="146">
        <v>61455.154000000002</v>
      </c>
      <c r="BN273" s="146">
        <v>62145.097999999998</v>
      </c>
      <c r="BO273" s="146">
        <v>62828.62</v>
      </c>
      <c r="BP273" s="146">
        <v>63459.800999999999</v>
      </c>
      <c r="BQ273" s="146">
        <v>64021.921999999999</v>
      </c>
      <c r="BR273" s="146">
        <v>64525.3</v>
      </c>
      <c r="BS273" s="146">
        <v>64984.014999999999</v>
      </c>
      <c r="BT273" s="146">
        <v>65423.048000000003</v>
      </c>
      <c r="BU273" s="146">
        <v>65860.149000000005</v>
      </c>
      <c r="BV273" s="146">
        <v>66297.944000000003</v>
      </c>
      <c r="BW273" s="146">
        <v>66727.463000000003</v>
      </c>
      <c r="BX273" s="146">
        <v>67141.678</v>
      </c>
      <c r="BY273" s="146">
        <v>67530.160999999993</v>
      </c>
      <c r="BZ273" s="146">
        <v>67886.004000000001</v>
      </c>
    </row>
    <row r="274" spans="1:78" ht="11.65">
      <c r="A274" s="132">
        <v>257</v>
      </c>
      <c r="B274" s="133" t="s">
        <v>669</v>
      </c>
      <c r="C274" s="139" t="s">
        <v>152</v>
      </c>
      <c r="D274" s="144"/>
      <c r="E274" s="144">
        <v>925</v>
      </c>
      <c r="F274" s="133" t="s">
        <v>710</v>
      </c>
      <c r="G274" s="144">
        <v>917</v>
      </c>
      <c r="H274" s="149">
        <v>108737.28599999999</v>
      </c>
      <c r="I274" s="149">
        <v>109656.86199999999</v>
      </c>
      <c r="J274" s="149">
        <v>110601.811</v>
      </c>
      <c r="K274" s="149">
        <v>111545.208</v>
      </c>
      <c r="L274" s="149">
        <v>112469.44100000001</v>
      </c>
      <c r="M274" s="149">
        <v>113365.958</v>
      </c>
      <c r="N274" s="149">
        <v>114236.158</v>
      </c>
      <c r="O274" s="149">
        <v>115090.62699999999</v>
      </c>
      <c r="P274" s="149">
        <v>115947.61</v>
      </c>
      <c r="Q274" s="149">
        <v>116830.643</v>
      </c>
      <c r="R274" s="149">
        <v>117760.61500000001</v>
      </c>
      <c r="S274" s="149">
        <v>118747.883</v>
      </c>
      <c r="T274" s="149">
        <v>119784.96000000001</v>
      </c>
      <c r="U274" s="149">
        <v>120843.516</v>
      </c>
      <c r="V274" s="149">
        <v>121883.075</v>
      </c>
      <c r="W274" s="149">
        <v>122876.33500000001</v>
      </c>
      <c r="X274" s="149">
        <v>123809.19899999999</v>
      </c>
      <c r="Y274" s="149">
        <v>124695.80499999999</v>
      </c>
      <c r="Z274" s="149">
        <v>125571.361</v>
      </c>
      <c r="AA274" s="149">
        <v>126486.277</v>
      </c>
      <c r="AB274" s="149">
        <v>127475.179</v>
      </c>
      <c r="AC274" s="149">
        <v>128546.223</v>
      </c>
      <c r="AD274" s="149">
        <v>129682.38499999999</v>
      </c>
      <c r="AE274" s="149">
        <v>130862.24400000001</v>
      </c>
      <c r="AF274" s="149">
        <v>132053.44699999999</v>
      </c>
      <c r="AG274" s="149">
        <v>133229.26999999999</v>
      </c>
      <c r="AH274" s="149">
        <v>134384.101</v>
      </c>
      <c r="AI274" s="149">
        <v>135515.21100000001</v>
      </c>
      <c r="AJ274" s="149">
        <v>136602.14600000001</v>
      </c>
      <c r="AK274" s="149">
        <v>137621.266</v>
      </c>
      <c r="AL274" s="149">
        <v>138555.09400000001</v>
      </c>
      <c r="AM274" s="149">
        <v>139394.731</v>
      </c>
      <c r="AN274" s="149">
        <v>140140.89000000001</v>
      </c>
      <c r="AO274" s="149">
        <v>140798.095</v>
      </c>
      <c r="AP274" s="149">
        <v>141376.139</v>
      </c>
      <c r="AQ274" s="149">
        <v>141883.584</v>
      </c>
      <c r="AR274" s="149">
        <v>142321.141</v>
      </c>
      <c r="AS274" s="149">
        <v>142690.111</v>
      </c>
      <c r="AT274" s="149">
        <v>143001.49799999999</v>
      </c>
      <c r="AU274" s="149">
        <v>143269.003</v>
      </c>
      <c r="AV274" s="149">
        <v>143503.834</v>
      </c>
      <c r="AW274" s="149">
        <v>143723.68</v>
      </c>
      <c r="AX274" s="149">
        <v>143933.67300000001</v>
      </c>
      <c r="AY274" s="149">
        <v>144118.57800000001</v>
      </c>
      <c r="AZ274" s="149">
        <v>144254.579</v>
      </c>
      <c r="BA274" s="149">
        <v>144332.47700000001</v>
      </c>
      <c r="BB274" s="149">
        <v>144332.77299999999</v>
      </c>
      <c r="BC274" s="149">
        <v>144282.731</v>
      </c>
      <c r="BD274" s="149">
        <v>144275.636</v>
      </c>
      <c r="BE274" s="149">
        <v>144435.943</v>
      </c>
      <c r="BF274" s="149">
        <v>144846.71299999999</v>
      </c>
      <c r="BG274" s="149">
        <v>145541.89199999999</v>
      </c>
      <c r="BH274" s="149">
        <v>146477.65100000001</v>
      </c>
      <c r="BI274" s="149">
        <v>147562.18400000001</v>
      </c>
      <c r="BJ274" s="149">
        <v>148662.43599999999</v>
      </c>
      <c r="BK274" s="149">
        <v>149676.16800000001</v>
      </c>
      <c r="BL274" s="149">
        <v>150579.04199999999</v>
      </c>
      <c r="BM274" s="149">
        <v>151382.86600000001</v>
      </c>
      <c r="BN274" s="149">
        <v>152066.05799999999</v>
      </c>
      <c r="BO274" s="149">
        <v>152613.09</v>
      </c>
      <c r="BP274" s="149">
        <v>153015.51800000001</v>
      </c>
      <c r="BQ274" s="149">
        <v>153254.95699999999</v>
      </c>
      <c r="BR274" s="149">
        <v>153333.81299999999</v>
      </c>
      <c r="BS274" s="149">
        <v>153292.25399999999</v>
      </c>
      <c r="BT274" s="149">
        <v>153188.22099999999</v>
      </c>
      <c r="BU274" s="149">
        <v>153064.87299999999</v>
      </c>
      <c r="BV274" s="149">
        <v>152936.834</v>
      </c>
      <c r="BW274" s="149">
        <v>152796.34599999999</v>
      </c>
      <c r="BX274" s="149">
        <v>152637.57</v>
      </c>
      <c r="BY274" s="149">
        <v>152446.95000000001</v>
      </c>
      <c r="BZ274" s="149">
        <v>152215.24299999999</v>
      </c>
    </row>
    <row r="275" spans="1:78" ht="11.65">
      <c r="A275" s="121">
        <v>258</v>
      </c>
      <c r="B275" s="122" t="s">
        <v>669</v>
      </c>
      <c r="C275" s="140" t="s">
        <v>363</v>
      </c>
      <c r="D275" s="141"/>
      <c r="E275" s="141">
        <v>8</v>
      </c>
      <c r="F275" s="122" t="s">
        <v>711</v>
      </c>
      <c r="G275" s="141">
        <v>925</v>
      </c>
      <c r="H275" s="146">
        <v>1263.164</v>
      </c>
      <c r="I275" s="146">
        <v>1287.499</v>
      </c>
      <c r="J275" s="146">
        <v>1316.09</v>
      </c>
      <c r="K275" s="146">
        <v>1348.1130000000001</v>
      </c>
      <c r="L275" s="146">
        <v>1382.8979999999999</v>
      </c>
      <c r="M275" s="146">
        <v>1419.991</v>
      </c>
      <c r="N275" s="146">
        <v>1459.115</v>
      </c>
      <c r="O275" s="146">
        <v>1500.18</v>
      </c>
      <c r="P275" s="146">
        <v>1543.2560000000001</v>
      </c>
      <c r="Q275" s="146">
        <v>1588.5060000000001</v>
      </c>
      <c r="R275" s="146">
        <v>1636.0909999999999</v>
      </c>
      <c r="S275" s="146">
        <v>1685.9259999999999</v>
      </c>
      <c r="T275" s="146">
        <v>1737.675</v>
      </c>
      <c r="U275" s="146">
        <v>1790.5709999999999</v>
      </c>
      <c r="V275" s="146">
        <v>1843.6489999999999</v>
      </c>
      <c r="W275" s="146">
        <v>1896.175</v>
      </c>
      <c r="X275" s="146">
        <v>1947.836</v>
      </c>
      <c r="Y275" s="146">
        <v>1998.7429999999999</v>
      </c>
      <c r="Z275" s="146">
        <v>2049.2139999999999</v>
      </c>
      <c r="AA275" s="146">
        <v>2099.7379999999998</v>
      </c>
      <c r="AB275" s="146">
        <v>2150.7040000000002</v>
      </c>
      <c r="AC275" s="146">
        <v>2202.1860000000001</v>
      </c>
      <c r="AD275" s="146">
        <v>2254.058</v>
      </c>
      <c r="AE275" s="146">
        <v>2306.2840000000001</v>
      </c>
      <c r="AF275" s="146">
        <v>2358.8519999999999</v>
      </c>
      <c r="AG275" s="146">
        <v>2411.7330000000002</v>
      </c>
      <c r="AH275" s="146">
        <v>2464.9810000000002</v>
      </c>
      <c r="AI275" s="146">
        <v>2518.6849999999999</v>
      </c>
      <c r="AJ275" s="146">
        <v>2572.8519999999999</v>
      </c>
      <c r="AK275" s="146">
        <v>2627.5059999999999</v>
      </c>
      <c r="AL275" s="146">
        <v>2682.6970000000001</v>
      </c>
      <c r="AM275" s="146">
        <v>2737.018</v>
      </c>
      <c r="AN275" s="146">
        <v>2790.2840000000001</v>
      </c>
      <c r="AO275" s="146">
        <v>2844.8670000000002</v>
      </c>
      <c r="AP275" s="146">
        <v>2904.1419999999998</v>
      </c>
      <c r="AQ275" s="146">
        <v>2969.6709999999998</v>
      </c>
      <c r="AR275" s="146">
        <v>3044.201</v>
      </c>
      <c r="AS275" s="146">
        <v>3124.8919999999998</v>
      </c>
      <c r="AT275" s="146">
        <v>3200.9720000000002</v>
      </c>
      <c r="AU275" s="146">
        <v>3257.913</v>
      </c>
      <c r="AV275" s="146">
        <v>3286.07</v>
      </c>
      <c r="AW275" s="146">
        <v>3280.3969999999999</v>
      </c>
      <c r="AX275" s="146">
        <v>3245.8870000000002</v>
      </c>
      <c r="AY275" s="146">
        <v>3195.1959999999999</v>
      </c>
      <c r="AZ275" s="146">
        <v>3146.518</v>
      </c>
      <c r="BA275" s="146">
        <v>3112.9229999999998</v>
      </c>
      <c r="BB275" s="146">
        <v>3098.6990000000001</v>
      </c>
      <c r="BC275" s="146">
        <v>3099.7469999999998</v>
      </c>
      <c r="BD275" s="146">
        <v>3110.6990000000001</v>
      </c>
      <c r="BE275" s="146">
        <v>3122.7</v>
      </c>
      <c r="BF275" s="146">
        <v>3129.2460000000001</v>
      </c>
      <c r="BG275" s="146">
        <v>3129.701</v>
      </c>
      <c r="BH275" s="146">
        <v>3126.183</v>
      </c>
      <c r="BI275" s="146">
        <v>3118.0169999999998</v>
      </c>
      <c r="BJ275" s="146">
        <v>3104.893</v>
      </c>
      <c r="BK275" s="146">
        <v>3086.81</v>
      </c>
      <c r="BL275" s="146">
        <v>3063.0210000000002</v>
      </c>
      <c r="BM275" s="146">
        <v>3033.9929999999999</v>
      </c>
      <c r="BN275" s="146">
        <v>3002.683</v>
      </c>
      <c r="BO275" s="146">
        <v>2973.0439999999999</v>
      </c>
      <c r="BP275" s="146">
        <v>2948.029</v>
      </c>
      <c r="BQ275" s="146">
        <v>2928.6010000000001</v>
      </c>
      <c r="BR275" s="146">
        <v>2914.0909999999999</v>
      </c>
      <c r="BS275" s="146">
        <v>2903.788</v>
      </c>
      <c r="BT275" s="146">
        <v>2896.3069999999998</v>
      </c>
      <c r="BU275" s="146">
        <v>2890.5239999999999</v>
      </c>
      <c r="BV275" s="146">
        <v>2886.4270000000001</v>
      </c>
      <c r="BW275" s="146">
        <v>2884.1689999999999</v>
      </c>
      <c r="BX275" s="146">
        <v>2882.7350000000001</v>
      </c>
      <c r="BY275" s="146">
        <v>2880.913</v>
      </c>
      <c r="BZ275" s="146">
        <v>2877.8</v>
      </c>
    </row>
    <row r="276" spans="1:78" ht="11.65">
      <c r="A276" s="121">
        <v>259</v>
      </c>
      <c r="B276" s="122" t="s">
        <v>669</v>
      </c>
      <c r="C276" s="140" t="s">
        <v>803</v>
      </c>
      <c r="D276" s="141"/>
      <c r="E276" s="141">
        <v>20</v>
      </c>
      <c r="F276" s="122" t="s">
        <v>711</v>
      </c>
      <c r="G276" s="141">
        <v>925</v>
      </c>
      <c r="H276" s="146">
        <v>6.1980000000000004</v>
      </c>
      <c r="I276" s="146">
        <v>6.6929999999999996</v>
      </c>
      <c r="J276" s="146">
        <v>7.2510000000000003</v>
      </c>
      <c r="K276" s="146">
        <v>7.859</v>
      </c>
      <c r="L276" s="146">
        <v>8.5329999999999995</v>
      </c>
      <c r="M276" s="146">
        <v>9.2309999999999999</v>
      </c>
      <c r="N276" s="146">
        <v>9.984</v>
      </c>
      <c r="O276" s="146">
        <v>10.778</v>
      </c>
      <c r="P276" s="146">
        <v>11.614000000000001</v>
      </c>
      <c r="Q276" s="146">
        <v>12.494999999999999</v>
      </c>
      <c r="R276" s="146">
        <v>13.41</v>
      </c>
      <c r="S276" s="146">
        <v>14.378</v>
      </c>
      <c r="T276" s="146">
        <v>15.379</v>
      </c>
      <c r="U276" s="146">
        <v>16.407</v>
      </c>
      <c r="V276" s="146">
        <v>17.466000000000001</v>
      </c>
      <c r="W276" s="146">
        <v>18.542000000000002</v>
      </c>
      <c r="X276" s="146">
        <v>19.646000000000001</v>
      </c>
      <c r="Y276" s="146">
        <v>20.76</v>
      </c>
      <c r="Z276" s="146">
        <v>21.885999999999999</v>
      </c>
      <c r="AA276" s="146">
        <v>23.053000000000001</v>
      </c>
      <c r="AB276" s="146">
        <v>24.274999999999999</v>
      </c>
      <c r="AC276" s="146">
        <v>25.571000000000002</v>
      </c>
      <c r="AD276" s="146">
        <v>26.885000000000002</v>
      </c>
      <c r="AE276" s="146">
        <v>28.231999999999999</v>
      </c>
      <c r="AF276" s="146">
        <v>29.515000000000001</v>
      </c>
      <c r="AG276" s="146">
        <v>30.704999999999998</v>
      </c>
      <c r="AH276" s="146">
        <v>31.782</v>
      </c>
      <c r="AI276" s="146">
        <v>32.768999999999998</v>
      </c>
      <c r="AJ276" s="146">
        <v>33.744</v>
      </c>
      <c r="AK276" s="146">
        <v>34.825000000000003</v>
      </c>
      <c r="AL276" s="146">
        <v>36.063000000000002</v>
      </c>
      <c r="AM276" s="146">
        <v>37.497999999999998</v>
      </c>
      <c r="AN276" s="146">
        <v>39.115000000000002</v>
      </c>
      <c r="AO276" s="146">
        <v>40.853999999999999</v>
      </c>
      <c r="AP276" s="146">
        <v>42.706000000000003</v>
      </c>
      <c r="AQ276" s="146">
        <v>44.593000000000004</v>
      </c>
      <c r="AR276" s="146">
        <v>46.52</v>
      </c>
      <c r="AS276" s="146">
        <v>48.459000000000003</v>
      </c>
      <c r="AT276" s="146">
        <v>50.433</v>
      </c>
      <c r="AU276" s="146">
        <v>52.451999999999998</v>
      </c>
      <c r="AV276" s="146">
        <v>54.508000000000003</v>
      </c>
      <c r="AW276" s="146">
        <v>56.665999999999997</v>
      </c>
      <c r="AX276" s="146">
        <v>58.881999999999998</v>
      </c>
      <c r="AY276" s="146">
        <v>60.973999999999997</v>
      </c>
      <c r="AZ276" s="146">
        <v>62.676000000000002</v>
      </c>
      <c r="BA276" s="146">
        <v>63.86</v>
      </c>
      <c r="BB276" s="146">
        <v>64.363</v>
      </c>
      <c r="BC276" s="146">
        <v>64.317999999999998</v>
      </c>
      <c r="BD276" s="146">
        <v>64.14</v>
      </c>
      <c r="BE276" s="146">
        <v>64.367999999999995</v>
      </c>
      <c r="BF276" s="146">
        <v>65.39</v>
      </c>
      <c r="BG276" s="146">
        <v>67.343999999999994</v>
      </c>
      <c r="BH276" s="146">
        <v>70.048000000000002</v>
      </c>
      <c r="BI276" s="146">
        <v>73.180000000000007</v>
      </c>
      <c r="BJ276" s="146">
        <v>76.25</v>
      </c>
      <c r="BK276" s="146">
        <v>78.870999999999995</v>
      </c>
      <c r="BL276" s="146">
        <v>80.995000000000005</v>
      </c>
      <c r="BM276" s="146">
        <v>82.682000000000002</v>
      </c>
      <c r="BN276" s="146">
        <v>83.86</v>
      </c>
      <c r="BO276" s="146">
        <v>84.460999999999999</v>
      </c>
      <c r="BP276" s="146">
        <v>84.453999999999994</v>
      </c>
      <c r="BQ276" s="146">
        <v>83.748000000000005</v>
      </c>
      <c r="BR276" s="146">
        <v>82.427000000000007</v>
      </c>
      <c r="BS276" s="146">
        <v>80.77</v>
      </c>
      <c r="BT276" s="146">
        <v>79.212999999999994</v>
      </c>
      <c r="BU276" s="146">
        <v>77.992999999999995</v>
      </c>
      <c r="BV276" s="146">
        <v>77.295000000000002</v>
      </c>
      <c r="BW276" s="146">
        <v>76.997</v>
      </c>
      <c r="BX276" s="146">
        <v>77.007999999999996</v>
      </c>
      <c r="BY276" s="146">
        <v>77.146000000000001</v>
      </c>
      <c r="BZ276" s="146">
        <v>77.265000000000001</v>
      </c>
    </row>
    <row r="277" spans="1:78" ht="11.65">
      <c r="A277" s="121">
        <v>260</v>
      </c>
      <c r="B277" s="122" t="s">
        <v>669</v>
      </c>
      <c r="C277" s="140" t="s">
        <v>374</v>
      </c>
      <c r="D277" s="141"/>
      <c r="E277" s="141">
        <v>70</v>
      </c>
      <c r="F277" s="122" t="s">
        <v>711</v>
      </c>
      <c r="G277" s="141">
        <v>925</v>
      </c>
      <c r="H277" s="146">
        <v>2661.2959999999998</v>
      </c>
      <c r="I277" s="146">
        <v>2710.6529999999998</v>
      </c>
      <c r="J277" s="146">
        <v>2764.7109999999998</v>
      </c>
      <c r="K277" s="146">
        <v>2821.306</v>
      </c>
      <c r="L277" s="146">
        <v>2878.8420000000001</v>
      </c>
      <c r="M277" s="146">
        <v>2936.3</v>
      </c>
      <c r="N277" s="146">
        <v>2993.279</v>
      </c>
      <c r="O277" s="146">
        <v>3049.9279999999999</v>
      </c>
      <c r="P277" s="146">
        <v>3106.8960000000002</v>
      </c>
      <c r="Q277" s="146">
        <v>3165.192</v>
      </c>
      <c r="R277" s="146">
        <v>3225.6640000000002</v>
      </c>
      <c r="S277" s="146">
        <v>3288.6039999999998</v>
      </c>
      <c r="T277" s="146">
        <v>3353.2280000000001</v>
      </c>
      <c r="U277" s="146">
        <v>3417.5729999999999</v>
      </c>
      <c r="V277" s="146">
        <v>3478.9989999999998</v>
      </c>
      <c r="W277" s="146">
        <v>3535.6320000000001</v>
      </c>
      <c r="X277" s="146">
        <v>3586.63</v>
      </c>
      <c r="Y277" s="146">
        <v>3632.6779999999999</v>
      </c>
      <c r="Z277" s="146">
        <v>3675.4479999999999</v>
      </c>
      <c r="AA277" s="146">
        <v>3717.4760000000001</v>
      </c>
      <c r="AB277" s="146">
        <v>3760.5360000000001</v>
      </c>
      <c r="AC277" s="146">
        <v>3805.2860000000001</v>
      </c>
      <c r="AD277" s="146">
        <v>3851.1529999999998</v>
      </c>
      <c r="AE277" s="146">
        <v>3897.259</v>
      </c>
      <c r="AF277" s="146">
        <v>3942.221</v>
      </c>
      <c r="AG277" s="146">
        <v>3985.107</v>
      </c>
      <c r="AH277" s="146">
        <v>4025.2710000000002</v>
      </c>
      <c r="AI277" s="146">
        <v>4063.1880000000001</v>
      </c>
      <c r="AJ277" s="146">
        <v>4100.3549999999996</v>
      </c>
      <c r="AK277" s="146">
        <v>4138.8159999999998</v>
      </c>
      <c r="AL277" s="146">
        <v>4179.8500000000004</v>
      </c>
      <c r="AM277" s="146">
        <v>4222.4790000000003</v>
      </c>
      <c r="AN277" s="146">
        <v>4265.183</v>
      </c>
      <c r="AO277" s="146">
        <v>4307.9070000000002</v>
      </c>
      <c r="AP277" s="146">
        <v>4350.5659999999998</v>
      </c>
      <c r="AQ277" s="146">
        <v>4392.1350000000002</v>
      </c>
      <c r="AR277" s="146">
        <v>4435.9250000000002</v>
      </c>
      <c r="AS277" s="146">
        <v>4479.5159999999996</v>
      </c>
      <c r="AT277" s="146">
        <v>4509.4620000000004</v>
      </c>
      <c r="AU277" s="146">
        <v>4507.8190000000004</v>
      </c>
      <c r="AV277" s="146">
        <v>4463.4219999999996</v>
      </c>
      <c r="AW277" s="146">
        <v>4369.32</v>
      </c>
      <c r="AX277" s="146">
        <v>4233.6729999999998</v>
      </c>
      <c r="AY277" s="146">
        <v>4078.94</v>
      </c>
      <c r="AZ277" s="146">
        <v>3936.527</v>
      </c>
      <c r="BA277" s="146">
        <v>3829.049</v>
      </c>
      <c r="BB277" s="146">
        <v>3764.4189999999999</v>
      </c>
      <c r="BC277" s="146">
        <v>3736.07</v>
      </c>
      <c r="BD277" s="146">
        <v>3734.3380000000002</v>
      </c>
      <c r="BE277" s="146">
        <v>3743.3530000000001</v>
      </c>
      <c r="BF277" s="146">
        <v>3751.1759999999999</v>
      </c>
      <c r="BG277" s="146">
        <v>3755.5140000000001</v>
      </c>
      <c r="BH277" s="146">
        <v>3759.3890000000001</v>
      </c>
      <c r="BI277" s="146">
        <v>3762.1790000000001</v>
      </c>
      <c r="BJ277" s="146">
        <v>3764.194</v>
      </c>
      <c r="BK277" s="146">
        <v>3765.3319999999999</v>
      </c>
      <c r="BL277" s="146">
        <v>3765.422</v>
      </c>
      <c r="BM277" s="146">
        <v>3762.7910000000002</v>
      </c>
      <c r="BN277" s="146">
        <v>3754.261</v>
      </c>
      <c r="BO277" s="146">
        <v>3735.9450000000002</v>
      </c>
      <c r="BP277" s="146">
        <v>3705.4780000000001</v>
      </c>
      <c r="BQ277" s="146">
        <v>3661.1729999999998</v>
      </c>
      <c r="BR277" s="146">
        <v>3604.9720000000002</v>
      </c>
      <c r="BS277" s="146">
        <v>3542.598</v>
      </c>
      <c r="BT277" s="146">
        <v>3482.1060000000002</v>
      </c>
      <c r="BU277" s="146">
        <v>3429.3620000000001</v>
      </c>
      <c r="BV277" s="146">
        <v>3386.2629999999999</v>
      </c>
      <c r="BW277" s="146">
        <v>3351.5340000000001</v>
      </c>
      <c r="BX277" s="146">
        <v>3323.9290000000001</v>
      </c>
      <c r="BY277" s="146">
        <v>3300.998</v>
      </c>
      <c r="BZ277" s="146">
        <v>3280.8150000000001</v>
      </c>
    </row>
    <row r="278" spans="1:78" ht="11.65">
      <c r="A278" s="121">
        <v>261</v>
      </c>
      <c r="B278" s="122" t="s">
        <v>669</v>
      </c>
      <c r="C278" s="140" t="s">
        <v>410</v>
      </c>
      <c r="D278" s="141"/>
      <c r="E278" s="141">
        <v>191</v>
      </c>
      <c r="F278" s="122" t="s">
        <v>711</v>
      </c>
      <c r="G278" s="141">
        <v>925</v>
      </c>
      <c r="H278" s="146">
        <v>3850.2939999999999</v>
      </c>
      <c r="I278" s="146">
        <v>3886.22</v>
      </c>
      <c r="J278" s="146">
        <v>3922.6680000000001</v>
      </c>
      <c r="K278" s="146">
        <v>3959.1219999999998</v>
      </c>
      <c r="L278" s="146">
        <v>3995.1370000000002</v>
      </c>
      <c r="M278" s="146">
        <v>4030.42</v>
      </c>
      <c r="N278" s="146">
        <v>4064.7730000000001</v>
      </c>
      <c r="O278" s="146">
        <v>4098.1260000000002</v>
      </c>
      <c r="P278" s="146">
        <v>4130.4930000000004</v>
      </c>
      <c r="Q278" s="146">
        <v>4161.9639999999999</v>
      </c>
      <c r="R278" s="146">
        <v>4192.6409999999996</v>
      </c>
      <c r="S278" s="146">
        <v>4222.5029999999997</v>
      </c>
      <c r="T278" s="146">
        <v>4251.4219999999996</v>
      </c>
      <c r="U278" s="146">
        <v>4279.0609999999997</v>
      </c>
      <c r="V278" s="146">
        <v>4304.991</v>
      </c>
      <c r="W278" s="146">
        <v>4328.9279999999999</v>
      </c>
      <c r="X278" s="146">
        <v>4350.817</v>
      </c>
      <c r="Y278" s="146">
        <v>4370.8580000000002</v>
      </c>
      <c r="Z278" s="146">
        <v>4389.32</v>
      </c>
      <c r="AA278" s="146">
        <v>4406.6059999999998</v>
      </c>
      <c r="AB278" s="146">
        <v>4423.0690000000004</v>
      </c>
      <c r="AC278" s="146">
        <v>4438.8209999999999</v>
      </c>
      <c r="AD278" s="146">
        <v>4453.9849999999997</v>
      </c>
      <c r="AE278" s="146">
        <v>4469.0339999999997</v>
      </c>
      <c r="AF278" s="146">
        <v>4484.5230000000001</v>
      </c>
      <c r="AG278" s="146">
        <v>4500.8710000000001</v>
      </c>
      <c r="AH278" s="146">
        <v>4518.1009999999997</v>
      </c>
      <c r="AI278" s="146">
        <v>4536.1949999999997</v>
      </c>
      <c r="AJ278" s="146">
        <v>4555.4129999999996</v>
      </c>
      <c r="AK278" s="146">
        <v>4576.0290000000005</v>
      </c>
      <c r="AL278" s="146">
        <v>4598.125</v>
      </c>
      <c r="AM278" s="146">
        <v>4621.42</v>
      </c>
      <c r="AN278" s="146">
        <v>4645.4040000000005</v>
      </c>
      <c r="AO278" s="146">
        <v>4669.6210000000001</v>
      </c>
      <c r="AP278" s="146">
        <v>4693.424</v>
      </c>
      <c r="AQ278" s="146">
        <v>4716.1229999999996</v>
      </c>
      <c r="AR278" s="146">
        <v>4737.9539999999997</v>
      </c>
      <c r="AS278" s="146">
        <v>4758.1540000000005</v>
      </c>
      <c r="AT278" s="146">
        <v>4773.6840000000002</v>
      </c>
      <c r="AU278" s="146">
        <v>4780.6289999999999</v>
      </c>
      <c r="AV278" s="146">
        <v>4776.37</v>
      </c>
      <c r="AW278" s="146">
        <v>4760.0029999999997</v>
      </c>
      <c r="AX278" s="146">
        <v>4732.866</v>
      </c>
      <c r="AY278" s="146">
        <v>4697.5370000000003</v>
      </c>
      <c r="AZ278" s="146">
        <v>4657.8</v>
      </c>
      <c r="BA278" s="146">
        <v>4616.7629999999999</v>
      </c>
      <c r="BB278" s="146">
        <v>4574.8879999999999</v>
      </c>
      <c r="BC278" s="146">
        <v>4532.4049999999997</v>
      </c>
      <c r="BD278" s="146">
        <v>4491.9059999999999</v>
      </c>
      <c r="BE278" s="146">
        <v>4456.4459999999999</v>
      </c>
      <c r="BF278" s="146">
        <v>4428.0749999999998</v>
      </c>
      <c r="BG278" s="146">
        <v>4408.0730000000003</v>
      </c>
      <c r="BH278" s="146">
        <v>4395.8019999999997</v>
      </c>
      <c r="BI278" s="146">
        <v>4388.9089999999997</v>
      </c>
      <c r="BJ278" s="146">
        <v>4383.8770000000004</v>
      </c>
      <c r="BK278" s="146">
        <v>4378.0659999999998</v>
      </c>
      <c r="BL278" s="146">
        <v>4370.7820000000002</v>
      </c>
      <c r="BM278" s="146">
        <v>4362.4269999999997</v>
      </c>
      <c r="BN278" s="146">
        <v>4352.6390000000001</v>
      </c>
      <c r="BO278" s="146">
        <v>4341.2610000000004</v>
      </c>
      <c r="BP278" s="146">
        <v>4328.1629999999996</v>
      </c>
      <c r="BQ278" s="146">
        <v>4313.098</v>
      </c>
      <c r="BR278" s="146">
        <v>4295.8689999999997</v>
      </c>
      <c r="BS278" s="146">
        <v>4276.5929999999998</v>
      </c>
      <c r="BT278" s="146">
        <v>4255.518</v>
      </c>
      <c r="BU278" s="146">
        <v>4232.8739999999998</v>
      </c>
      <c r="BV278" s="146">
        <v>4208.6109999999999</v>
      </c>
      <c r="BW278" s="146">
        <v>4182.8469999999998</v>
      </c>
      <c r="BX278" s="146">
        <v>4156.4070000000002</v>
      </c>
      <c r="BY278" s="146">
        <v>4130.299</v>
      </c>
      <c r="BZ278" s="146">
        <v>4105.268</v>
      </c>
    </row>
    <row r="279" spans="1:78" ht="11.65">
      <c r="A279" s="121">
        <v>262</v>
      </c>
      <c r="B279" s="122" t="s">
        <v>669</v>
      </c>
      <c r="C279" s="140" t="s">
        <v>804</v>
      </c>
      <c r="D279" s="141">
        <v>14</v>
      </c>
      <c r="E279" s="141">
        <v>292</v>
      </c>
      <c r="F279" s="122" t="s">
        <v>711</v>
      </c>
      <c r="G279" s="141">
        <v>925</v>
      </c>
      <c r="H279" s="146">
        <v>22.032</v>
      </c>
      <c r="I279" s="146">
        <v>22.286999999999999</v>
      </c>
      <c r="J279" s="146">
        <v>22.489000000000001</v>
      </c>
      <c r="K279" s="146">
        <v>22.632000000000001</v>
      </c>
      <c r="L279" s="146">
        <v>22.728999999999999</v>
      </c>
      <c r="M279" s="146">
        <v>22.783999999999999</v>
      </c>
      <c r="N279" s="146">
        <v>22.826000000000001</v>
      </c>
      <c r="O279" s="146">
        <v>22.881</v>
      </c>
      <c r="P279" s="146">
        <v>22.977</v>
      </c>
      <c r="Q279" s="146">
        <v>23.145</v>
      </c>
      <c r="R279" s="146">
        <v>23.42</v>
      </c>
      <c r="S279" s="146">
        <v>23.808</v>
      </c>
      <c r="T279" s="146">
        <v>24.306999999999999</v>
      </c>
      <c r="U279" s="146">
        <v>24.888999999999999</v>
      </c>
      <c r="V279" s="146">
        <v>25.478000000000002</v>
      </c>
      <c r="W279" s="146">
        <v>26.079000000000001</v>
      </c>
      <c r="X279" s="146">
        <v>26.631</v>
      </c>
      <c r="Y279" s="146">
        <v>27.172000000000001</v>
      </c>
      <c r="Z279" s="146">
        <v>27.693000000000001</v>
      </c>
      <c r="AA279" s="146">
        <v>28.164999999999999</v>
      </c>
      <c r="AB279" s="146">
        <v>28.600999999999999</v>
      </c>
      <c r="AC279" s="146">
        <v>29.007000000000001</v>
      </c>
      <c r="AD279" s="146">
        <v>29.353000000000002</v>
      </c>
      <c r="AE279" s="146">
        <v>29.657</v>
      </c>
      <c r="AF279" s="146">
        <v>29.885999999999999</v>
      </c>
      <c r="AG279" s="146">
        <v>30.062000000000001</v>
      </c>
      <c r="AH279" s="146">
        <v>30.178999999999998</v>
      </c>
      <c r="AI279" s="146">
        <v>30.228000000000002</v>
      </c>
      <c r="AJ279" s="146">
        <v>30.224</v>
      </c>
      <c r="AK279" s="146">
        <v>30.172000000000001</v>
      </c>
      <c r="AL279" s="146">
        <v>30.068000000000001</v>
      </c>
      <c r="AM279" s="146">
        <v>29.902000000000001</v>
      </c>
      <c r="AN279" s="146">
        <v>29.698</v>
      </c>
      <c r="AO279" s="146">
        <v>29.481000000000002</v>
      </c>
      <c r="AP279" s="146">
        <v>29.283999999999999</v>
      </c>
      <c r="AQ279" s="146">
        <v>29.151</v>
      </c>
      <c r="AR279" s="146">
        <v>29.096</v>
      </c>
      <c r="AS279" s="146">
        <v>29.114000000000001</v>
      </c>
      <c r="AT279" s="146">
        <v>29.164000000000001</v>
      </c>
      <c r="AU279" s="146">
        <v>29.187000000000001</v>
      </c>
      <c r="AV279" s="146">
        <v>29.149000000000001</v>
      </c>
      <c r="AW279" s="146">
        <v>29.021000000000001</v>
      </c>
      <c r="AX279" s="146">
        <v>28.844000000000001</v>
      </c>
      <c r="AY279" s="146">
        <v>28.68</v>
      </c>
      <c r="AZ279" s="146">
        <v>28.605</v>
      </c>
      <c r="BA279" s="146">
        <v>28.687999999999999</v>
      </c>
      <c r="BB279" s="146">
        <v>28.97</v>
      </c>
      <c r="BC279" s="146">
        <v>29.404</v>
      </c>
      <c r="BD279" s="146">
        <v>29.945</v>
      </c>
      <c r="BE279" s="146">
        <v>30.526</v>
      </c>
      <c r="BF279" s="146">
        <v>31.081</v>
      </c>
      <c r="BG279" s="146">
        <v>31.603999999999999</v>
      </c>
      <c r="BH279" s="146">
        <v>32.097000000000001</v>
      </c>
      <c r="BI279" s="146">
        <v>32.555999999999997</v>
      </c>
      <c r="BJ279" s="146">
        <v>32.93</v>
      </c>
      <c r="BK279" s="146">
        <v>33.222000000000001</v>
      </c>
      <c r="BL279" s="146">
        <v>33.42</v>
      </c>
      <c r="BM279" s="146">
        <v>33.524000000000001</v>
      </c>
      <c r="BN279" s="146">
        <v>33.57</v>
      </c>
      <c r="BO279" s="146">
        <v>33.561999999999998</v>
      </c>
      <c r="BP279" s="146">
        <v>33.585000000000001</v>
      </c>
      <c r="BQ279" s="146">
        <v>33.607999999999997</v>
      </c>
      <c r="BR279" s="146">
        <v>33.652999999999999</v>
      </c>
      <c r="BS279" s="146">
        <v>33.694000000000003</v>
      </c>
      <c r="BT279" s="146">
        <v>33.725999999999999</v>
      </c>
      <c r="BU279" s="146">
        <v>33.741999999999997</v>
      </c>
      <c r="BV279" s="146">
        <v>33.738</v>
      </c>
      <c r="BW279" s="146">
        <v>33.722999999999999</v>
      </c>
      <c r="BX279" s="146">
        <v>33.715000000000003</v>
      </c>
      <c r="BY279" s="146">
        <v>33.706000000000003</v>
      </c>
      <c r="BZ279" s="146">
        <v>33.691000000000003</v>
      </c>
    </row>
    <row r="280" spans="1:78" ht="11.65">
      <c r="A280" s="121">
        <v>263</v>
      </c>
      <c r="B280" s="122" t="s">
        <v>669</v>
      </c>
      <c r="C280" s="140" t="s">
        <v>408</v>
      </c>
      <c r="D280" s="141"/>
      <c r="E280" s="141">
        <v>300</v>
      </c>
      <c r="F280" s="122" t="s">
        <v>711</v>
      </c>
      <c r="G280" s="141">
        <v>925</v>
      </c>
      <c r="H280" s="146">
        <v>7668.7920000000004</v>
      </c>
      <c r="I280" s="146">
        <v>7742.9369999999999</v>
      </c>
      <c r="J280" s="146">
        <v>7814.1679999999997</v>
      </c>
      <c r="K280" s="146">
        <v>7882.5959999999995</v>
      </c>
      <c r="L280" s="146">
        <v>7948.2830000000004</v>
      </c>
      <c r="M280" s="146">
        <v>8011.1319999999996</v>
      </c>
      <c r="N280" s="146">
        <v>8070.9579999999996</v>
      </c>
      <c r="O280" s="146">
        <v>8127.4790000000003</v>
      </c>
      <c r="P280" s="146">
        <v>8180.31</v>
      </c>
      <c r="Q280" s="146">
        <v>8229.1129999999994</v>
      </c>
      <c r="R280" s="146">
        <v>8273.6280000000006</v>
      </c>
      <c r="S280" s="146">
        <v>8314.009</v>
      </c>
      <c r="T280" s="146">
        <v>8350.8760000000002</v>
      </c>
      <c r="U280" s="146">
        <v>8385.4429999999993</v>
      </c>
      <c r="V280" s="146">
        <v>8419.3009999999995</v>
      </c>
      <c r="W280" s="146">
        <v>8453.8189999999995</v>
      </c>
      <c r="X280" s="146">
        <v>8489.8680000000004</v>
      </c>
      <c r="Y280" s="146">
        <v>8528.0259999999998</v>
      </c>
      <c r="Z280" s="146">
        <v>8569.1440000000002</v>
      </c>
      <c r="AA280" s="146">
        <v>8614.0349999999999</v>
      </c>
      <c r="AB280" s="146">
        <v>8663.5679999999993</v>
      </c>
      <c r="AC280" s="146">
        <v>8716.8700000000008</v>
      </c>
      <c r="AD280" s="146">
        <v>8774.5120000000006</v>
      </c>
      <c r="AE280" s="146">
        <v>8840.3109999999997</v>
      </c>
      <c r="AF280" s="146">
        <v>8919.2469999999994</v>
      </c>
      <c r="AG280" s="146">
        <v>9014.0910000000003</v>
      </c>
      <c r="AH280" s="146">
        <v>9127.0570000000007</v>
      </c>
      <c r="AI280" s="146">
        <v>9254.9789999999994</v>
      </c>
      <c r="AJ280" s="146">
        <v>9388.7199999999993</v>
      </c>
      <c r="AK280" s="146">
        <v>9515.7430000000004</v>
      </c>
      <c r="AL280" s="146">
        <v>9627.0040000000008</v>
      </c>
      <c r="AM280" s="146">
        <v>9719.8389999999999</v>
      </c>
      <c r="AN280" s="146">
        <v>9796.83</v>
      </c>
      <c r="AO280" s="146">
        <v>9860.7340000000004</v>
      </c>
      <c r="AP280" s="146">
        <v>9916.4809999999998</v>
      </c>
      <c r="AQ280" s="146">
        <v>9968.2330000000002</v>
      </c>
      <c r="AR280" s="146">
        <v>10015.121999999999</v>
      </c>
      <c r="AS280" s="146">
        <v>10057.291999999999</v>
      </c>
      <c r="AT280" s="146">
        <v>10101.349</v>
      </c>
      <c r="AU280" s="146">
        <v>10155.721</v>
      </c>
      <c r="AV280" s="146">
        <v>10225.99</v>
      </c>
      <c r="AW280" s="146">
        <v>10315.109</v>
      </c>
      <c r="AX280" s="146">
        <v>10420.226000000001</v>
      </c>
      <c r="AY280" s="146">
        <v>10533.811</v>
      </c>
      <c r="AZ280" s="146">
        <v>10644.939</v>
      </c>
      <c r="BA280" s="146">
        <v>10745.502</v>
      </c>
      <c r="BB280" s="146">
        <v>10832.138999999999</v>
      </c>
      <c r="BC280" s="146">
        <v>10906.248</v>
      </c>
      <c r="BD280" s="146">
        <v>10970.120999999999</v>
      </c>
      <c r="BE280" s="146">
        <v>11027.898999999999</v>
      </c>
      <c r="BF280" s="146">
        <v>11082.102999999999</v>
      </c>
      <c r="BG280" s="146">
        <v>11134.447</v>
      </c>
      <c r="BH280" s="146">
        <v>11182.308000000001</v>
      </c>
      <c r="BI280" s="146">
        <v>11218.879000000001</v>
      </c>
      <c r="BJ280" s="146">
        <v>11234.993</v>
      </c>
      <c r="BK280" s="146">
        <v>11224.8</v>
      </c>
      <c r="BL280" s="146">
        <v>11185.231</v>
      </c>
      <c r="BM280" s="146">
        <v>11120.370999999999</v>
      </c>
      <c r="BN280" s="146">
        <v>11040.312</v>
      </c>
      <c r="BO280" s="146">
        <v>10959.268</v>
      </c>
      <c r="BP280" s="146">
        <v>10887.64</v>
      </c>
      <c r="BQ280" s="146">
        <v>10829.074000000001</v>
      </c>
      <c r="BR280" s="146">
        <v>10781.119000000001</v>
      </c>
      <c r="BS280" s="146">
        <v>10740.501</v>
      </c>
      <c r="BT280" s="146">
        <v>10701.46</v>
      </c>
      <c r="BU280" s="146">
        <v>10659.736999999999</v>
      </c>
      <c r="BV280" s="146">
        <v>10615.183000000001</v>
      </c>
      <c r="BW280" s="146">
        <v>10569.449000000001</v>
      </c>
      <c r="BX280" s="146">
        <v>10522.244000000001</v>
      </c>
      <c r="BY280" s="146">
        <v>10473.451999999999</v>
      </c>
      <c r="BZ280" s="146">
        <v>10423.056</v>
      </c>
    </row>
    <row r="281" spans="1:78" ht="11.65">
      <c r="A281" s="121">
        <v>264</v>
      </c>
      <c r="B281" s="122" t="s">
        <v>669</v>
      </c>
      <c r="C281" s="140" t="s">
        <v>805</v>
      </c>
      <c r="D281" s="141">
        <v>30</v>
      </c>
      <c r="E281" s="141">
        <v>336</v>
      </c>
      <c r="F281" s="122" t="s">
        <v>711</v>
      </c>
      <c r="G281" s="141">
        <v>925</v>
      </c>
      <c r="H281" s="146">
        <v>0.90600000000000003</v>
      </c>
      <c r="I281" s="146">
        <v>0.88300000000000001</v>
      </c>
      <c r="J281" s="146">
        <v>0.88300000000000001</v>
      </c>
      <c r="K281" s="146">
        <v>0.89</v>
      </c>
      <c r="L281" s="146">
        <v>0.89900000000000002</v>
      </c>
      <c r="M281" s="146">
        <v>0.9</v>
      </c>
      <c r="N281" s="146">
        <v>0.90900000000000003</v>
      </c>
      <c r="O281" s="146">
        <v>0.90800000000000003</v>
      </c>
      <c r="P281" s="146">
        <v>0.90500000000000003</v>
      </c>
      <c r="Q281" s="146">
        <v>0.90500000000000003</v>
      </c>
      <c r="R281" s="146">
        <v>0.90400000000000003</v>
      </c>
      <c r="S281" s="146">
        <v>0.90400000000000003</v>
      </c>
      <c r="T281" s="146">
        <v>0.90100000000000002</v>
      </c>
      <c r="U281" s="146">
        <v>0.89800000000000002</v>
      </c>
      <c r="V281" s="146">
        <v>0.877</v>
      </c>
      <c r="W281" s="146">
        <v>0.85299999999999998</v>
      </c>
      <c r="X281" s="146">
        <v>0.81399999999999995</v>
      </c>
      <c r="Y281" s="146">
        <v>0.76600000000000001</v>
      </c>
      <c r="Z281" s="146">
        <v>0.71099999999999997</v>
      </c>
      <c r="AA281" s="146">
        <v>0.67</v>
      </c>
      <c r="AB281" s="146">
        <v>0.64900000000000002</v>
      </c>
      <c r="AC281" s="146">
        <v>0.64500000000000002</v>
      </c>
      <c r="AD281" s="146">
        <v>0.66100000000000003</v>
      </c>
      <c r="AE281" s="146">
        <v>0.68500000000000005</v>
      </c>
      <c r="AF281" s="146">
        <v>0.70799999999999996</v>
      </c>
      <c r="AG281" s="146">
        <v>0.72399999999999998</v>
      </c>
      <c r="AH281" s="146">
        <v>0.73</v>
      </c>
      <c r="AI281" s="146">
        <v>0.73</v>
      </c>
      <c r="AJ281" s="146">
        <v>0.72499999999999998</v>
      </c>
      <c r="AK281" s="146">
        <v>0.72199999999999998</v>
      </c>
      <c r="AL281" s="146">
        <v>0.72499999999999998</v>
      </c>
      <c r="AM281" s="146">
        <v>0.72299999999999998</v>
      </c>
      <c r="AN281" s="146">
        <v>0.72499999999999998</v>
      </c>
      <c r="AO281" s="146">
        <v>0.73</v>
      </c>
      <c r="AP281" s="146">
        <v>0.73299999999999998</v>
      </c>
      <c r="AQ281" s="146">
        <v>0.74</v>
      </c>
      <c r="AR281" s="146">
        <v>0.747</v>
      </c>
      <c r="AS281" s="146">
        <v>0.751</v>
      </c>
      <c r="AT281" s="146">
        <v>0.754</v>
      </c>
      <c r="AU281" s="146">
        <v>0.75900000000000001</v>
      </c>
      <c r="AV281" s="146">
        <v>0.76200000000000001</v>
      </c>
      <c r="AW281" s="146">
        <v>0.76200000000000001</v>
      </c>
      <c r="AX281" s="146">
        <v>0.77300000000000002</v>
      </c>
      <c r="AY281" s="146">
        <v>0.78</v>
      </c>
      <c r="AZ281" s="146">
        <v>0.77700000000000002</v>
      </c>
      <c r="BA281" s="146">
        <v>0.77800000000000002</v>
      </c>
      <c r="BB281" s="146">
        <v>0.78400000000000003</v>
      </c>
      <c r="BC281" s="146">
        <v>0.78700000000000003</v>
      </c>
      <c r="BD281" s="146">
        <v>0.78600000000000003</v>
      </c>
      <c r="BE281" s="146">
        <v>0.78800000000000003</v>
      </c>
      <c r="BF281" s="146">
        <v>0.79</v>
      </c>
      <c r="BG281" s="146">
        <v>0.79200000000000004</v>
      </c>
      <c r="BH281" s="146">
        <v>0.79200000000000004</v>
      </c>
      <c r="BI281" s="146">
        <v>0.79200000000000004</v>
      </c>
      <c r="BJ281" s="146">
        <v>0.79500000000000004</v>
      </c>
      <c r="BK281" s="146">
        <v>0.79800000000000004</v>
      </c>
      <c r="BL281" s="146">
        <v>0.79500000000000004</v>
      </c>
      <c r="BM281" s="146">
        <v>0.79400000000000004</v>
      </c>
      <c r="BN281" s="146">
        <v>0.79200000000000004</v>
      </c>
      <c r="BO281" s="146">
        <v>0.78700000000000003</v>
      </c>
      <c r="BP281" s="146">
        <v>0.78300000000000003</v>
      </c>
      <c r="BQ281" s="146">
        <v>0.78600000000000003</v>
      </c>
      <c r="BR281" s="146">
        <v>0.78600000000000003</v>
      </c>
      <c r="BS281" s="146">
        <v>0.78600000000000003</v>
      </c>
      <c r="BT281" s="146">
        <v>0.78500000000000003</v>
      </c>
      <c r="BU281" s="146">
        <v>0.79</v>
      </c>
      <c r="BV281" s="146">
        <v>0.79100000000000004</v>
      </c>
      <c r="BW281" s="146">
        <v>0.79800000000000004</v>
      </c>
      <c r="BX281" s="146">
        <v>0.81</v>
      </c>
      <c r="BY281" s="146">
        <v>0.81499999999999995</v>
      </c>
      <c r="BZ281" s="146">
        <v>0.80900000000000005</v>
      </c>
    </row>
    <row r="282" spans="1:78" ht="11.65">
      <c r="A282" s="121">
        <v>265</v>
      </c>
      <c r="B282" s="122" t="s">
        <v>669</v>
      </c>
      <c r="C282" s="140" t="s">
        <v>419</v>
      </c>
      <c r="D282" s="141"/>
      <c r="E282" s="141">
        <v>380</v>
      </c>
      <c r="F282" s="122" t="s">
        <v>711</v>
      </c>
      <c r="G282" s="141">
        <v>925</v>
      </c>
      <c r="H282" s="146">
        <v>46598.599000000002</v>
      </c>
      <c r="I282" s="146">
        <v>47009.982000000004</v>
      </c>
      <c r="J282" s="146">
        <v>47390.571000000004</v>
      </c>
      <c r="K282" s="146">
        <v>47737.391000000003</v>
      </c>
      <c r="L282" s="146">
        <v>48051.040999999997</v>
      </c>
      <c r="M282" s="146">
        <v>48335.576999999997</v>
      </c>
      <c r="N282" s="146">
        <v>48598.902999999998</v>
      </c>
      <c r="O282" s="146">
        <v>48852.438999999998</v>
      </c>
      <c r="P282" s="146">
        <v>49110.364999999998</v>
      </c>
      <c r="Q282" s="146">
        <v>49388.394</v>
      </c>
      <c r="R282" s="146">
        <v>49699.947</v>
      </c>
      <c r="S282" s="146">
        <v>50052.173999999999</v>
      </c>
      <c r="T282" s="146">
        <v>50442.35</v>
      </c>
      <c r="U282" s="146">
        <v>50856.404999999999</v>
      </c>
      <c r="V282" s="146">
        <v>51273.233999999997</v>
      </c>
      <c r="W282" s="146">
        <v>51677.247000000003</v>
      </c>
      <c r="X282" s="146">
        <v>52062.749000000003</v>
      </c>
      <c r="Y282" s="146">
        <v>52433.478000000003</v>
      </c>
      <c r="Z282" s="146">
        <v>52794.534</v>
      </c>
      <c r="AA282" s="146">
        <v>53154.574999999997</v>
      </c>
      <c r="AB282" s="146">
        <v>53518.966</v>
      </c>
      <c r="AC282" s="146">
        <v>53888.88</v>
      </c>
      <c r="AD282" s="146">
        <v>54258.737000000001</v>
      </c>
      <c r="AE282" s="146">
        <v>54619.24</v>
      </c>
      <c r="AF282" s="146">
        <v>54957.794999999998</v>
      </c>
      <c r="AG282" s="146">
        <v>55265.279999999999</v>
      </c>
      <c r="AH282" s="146">
        <v>55537.953000000001</v>
      </c>
      <c r="AI282" s="146">
        <v>55777.881000000001</v>
      </c>
      <c r="AJ282" s="146">
        <v>55988.983</v>
      </c>
      <c r="AK282" s="146">
        <v>56177.841999999997</v>
      </c>
      <c r="AL282" s="146">
        <v>56349.351999999999</v>
      </c>
      <c r="AM282" s="146">
        <v>56505.476000000002</v>
      </c>
      <c r="AN282" s="146">
        <v>56644.86</v>
      </c>
      <c r="AO282" s="146">
        <v>56765.25</v>
      </c>
      <c r="AP282" s="146">
        <v>56863.131000000001</v>
      </c>
      <c r="AQ282" s="146">
        <v>56936.775999999998</v>
      </c>
      <c r="AR282" s="146">
        <v>56983.930999999997</v>
      </c>
      <c r="AS282" s="146">
        <v>57007.737000000001</v>
      </c>
      <c r="AT282" s="146">
        <v>57018.192999999999</v>
      </c>
      <c r="AU282" s="146">
        <v>57028.707000000002</v>
      </c>
      <c r="AV282" s="146">
        <v>57048.237000000001</v>
      </c>
      <c r="AW282" s="146">
        <v>57088.125</v>
      </c>
      <c r="AX282" s="146">
        <v>57145.307999999997</v>
      </c>
      <c r="AY282" s="146">
        <v>57197.61</v>
      </c>
      <c r="AZ282" s="146">
        <v>57213.538</v>
      </c>
      <c r="BA282" s="146">
        <v>57174.411999999997</v>
      </c>
      <c r="BB282" s="146">
        <v>57065.231</v>
      </c>
      <c r="BC282" s="146">
        <v>56903.633000000002</v>
      </c>
      <c r="BD282" s="146">
        <v>56742.754999999997</v>
      </c>
      <c r="BE282" s="146">
        <v>56655.629000000001</v>
      </c>
      <c r="BF282" s="146">
        <v>56692.178</v>
      </c>
      <c r="BG282" s="146">
        <v>56875.148000000001</v>
      </c>
      <c r="BH282" s="146">
        <v>57182.521000000001</v>
      </c>
      <c r="BI282" s="146">
        <v>57564.589</v>
      </c>
      <c r="BJ282" s="146">
        <v>57948.421000000002</v>
      </c>
      <c r="BK282" s="146">
        <v>58281.209000000003</v>
      </c>
      <c r="BL282" s="146">
        <v>58542.618999999999</v>
      </c>
      <c r="BM282" s="146">
        <v>58747.862000000001</v>
      </c>
      <c r="BN282" s="146">
        <v>58922.116000000002</v>
      </c>
      <c r="BO282" s="146">
        <v>59105.622000000003</v>
      </c>
      <c r="BP282" s="146">
        <v>59325.232000000004</v>
      </c>
      <c r="BQ282" s="146">
        <v>59589.07</v>
      </c>
      <c r="BR282" s="146">
        <v>59879.468999999997</v>
      </c>
      <c r="BS282" s="146">
        <v>60166.828000000001</v>
      </c>
      <c r="BT282" s="146">
        <v>60409.622000000003</v>
      </c>
      <c r="BU282" s="146">
        <v>60578.489000000001</v>
      </c>
      <c r="BV282" s="146">
        <v>60663.067999999999</v>
      </c>
      <c r="BW282" s="146">
        <v>60673.694000000003</v>
      </c>
      <c r="BX282" s="146">
        <v>60627.290999999997</v>
      </c>
      <c r="BY282" s="146">
        <v>60550.091999999997</v>
      </c>
      <c r="BZ282" s="146">
        <v>60461.828000000001</v>
      </c>
    </row>
    <row r="283" spans="1:78" ht="11.65">
      <c r="A283" s="121">
        <v>266</v>
      </c>
      <c r="B283" s="122" t="s">
        <v>669</v>
      </c>
      <c r="C283" s="140" t="s">
        <v>436</v>
      </c>
      <c r="D283" s="141"/>
      <c r="E283" s="141">
        <v>470</v>
      </c>
      <c r="F283" s="122" t="s">
        <v>711</v>
      </c>
      <c r="G283" s="141">
        <v>925</v>
      </c>
      <c r="H283" s="146">
        <v>311.99799999999999</v>
      </c>
      <c r="I283" s="146">
        <v>312.21499999999997</v>
      </c>
      <c r="J283" s="146">
        <v>312.74599999999998</v>
      </c>
      <c r="K283" s="146">
        <v>313.26600000000002</v>
      </c>
      <c r="L283" s="146">
        <v>313.56200000000001</v>
      </c>
      <c r="M283" s="146">
        <v>313.52300000000002</v>
      </c>
      <c r="N283" s="146">
        <v>313.19499999999999</v>
      </c>
      <c r="O283" s="146">
        <v>312.702</v>
      </c>
      <c r="P283" s="146">
        <v>312.303</v>
      </c>
      <c r="Q283" s="146">
        <v>312.31599999999997</v>
      </c>
      <c r="R283" s="146">
        <v>312.97300000000001</v>
      </c>
      <c r="S283" s="146">
        <v>314.41399999999999</v>
      </c>
      <c r="T283" s="146">
        <v>316.52</v>
      </c>
      <c r="U283" s="146">
        <v>318.88799999999998</v>
      </c>
      <c r="V283" s="146">
        <v>320.92700000000002</v>
      </c>
      <c r="W283" s="146">
        <v>322.238</v>
      </c>
      <c r="X283" s="146">
        <v>322.69600000000003</v>
      </c>
      <c r="Y283" s="146">
        <v>322.45699999999999</v>
      </c>
      <c r="Z283" s="146">
        <v>321.762</v>
      </c>
      <c r="AA283" s="146">
        <v>321.03100000000001</v>
      </c>
      <c r="AB283" s="146">
        <v>320.548</v>
      </c>
      <c r="AC283" s="146">
        <v>320.36399999999998</v>
      </c>
      <c r="AD283" s="146">
        <v>320.43700000000001</v>
      </c>
      <c r="AE283" s="146">
        <v>320.80099999999999</v>
      </c>
      <c r="AF283" s="146">
        <v>321.43599999999998</v>
      </c>
      <c r="AG283" s="146">
        <v>322.358</v>
      </c>
      <c r="AH283" s="146">
        <v>323.57900000000001</v>
      </c>
      <c r="AI283" s="146">
        <v>325.12599999999998</v>
      </c>
      <c r="AJ283" s="146">
        <v>326.98399999999998</v>
      </c>
      <c r="AK283" s="146">
        <v>329.11700000000002</v>
      </c>
      <c r="AL283" s="146">
        <v>331.49400000000003</v>
      </c>
      <c r="AM283" s="146">
        <v>334.11500000000001</v>
      </c>
      <c r="AN283" s="146">
        <v>336.964</v>
      </c>
      <c r="AO283" s="146">
        <v>339.98399999999998</v>
      </c>
      <c r="AP283" s="146">
        <v>343.096</v>
      </c>
      <c r="AQ283" s="146">
        <v>346.25400000000002</v>
      </c>
      <c r="AR283" s="146">
        <v>349.43099999999998</v>
      </c>
      <c r="AS283" s="146">
        <v>352.61700000000002</v>
      </c>
      <c r="AT283" s="146">
        <v>355.79599999999999</v>
      </c>
      <c r="AU283" s="146">
        <v>358.935</v>
      </c>
      <c r="AV283" s="146">
        <v>362.017</v>
      </c>
      <c r="AW283" s="146">
        <v>364.99099999999999</v>
      </c>
      <c r="AX283" s="146">
        <v>367.89</v>
      </c>
      <c r="AY283" s="146">
        <v>370.774</v>
      </c>
      <c r="AZ283" s="146">
        <v>373.75400000000002</v>
      </c>
      <c r="BA283" s="146">
        <v>376.89299999999997</v>
      </c>
      <c r="BB283" s="146">
        <v>380.25900000000001</v>
      </c>
      <c r="BC283" s="146">
        <v>383.75599999999997</v>
      </c>
      <c r="BD283" s="146">
        <v>387.28199999999998</v>
      </c>
      <c r="BE283" s="146">
        <v>390.62599999999998</v>
      </c>
      <c r="BF283" s="146">
        <v>393.649</v>
      </c>
      <c r="BG283" s="146">
        <v>396.32400000000001</v>
      </c>
      <c r="BH283" s="146">
        <v>398.72</v>
      </c>
      <c r="BI283" s="146">
        <v>400.858</v>
      </c>
      <c r="BJ283" s="146">
        <v>402.82</v>
      </c>
      <c r="BK283" s="146">
        <v>404.65899999999999</v>
      </c>
      <c r="BL283" s="146">
        <v>406.33</v>
      </c>
      <c r="BM283" s="146">
        <v>407.85399999999998</v>
      </c>
      <c r="BN283" s="146">
        <v>409.49299999999999</v>
      </c>
      <c r="BO283" s="146">
        <v>411.55900000000003</v>
      </c>
      <c r="BP283" s="146">
        <v>414.25700000000001</v>
      </c>
      <c r="BQ283" s="146">
        <v>417.72</v>
      </c>
      <c r="BR283" s="146">
        <v>421.80900000000003</v>
      </c>
      <c r="BS283" s="146">
        <v>426.14400000000001</v>
      </c>
      <c r="BT283" s="146">
        <v>430.19</v>
      </c>
      <c r="BU283" s="146">
        <v>433.55900000000003</v>
      </c>
      <c r="BV283" s="146">
        <v>436.09899999999999</v>
      </c>
      <c r="BW283" s="146">
        <v>437.935</v>
      </c>
      <c r="BX283" s="146">
        <v>439.255</v>
      </c>
      <c r="BY283" s="146">
        <v>440.37700000000001</v>
      </c>
      <c r="BZ283" s="146">
        <v>441.53899999999999</v>
      </c>
    </row>
    <row r="284" spans="1:78" ht="11.65">
      <c r="A284" s="121">
        <v>267</v>
      </c>
      <c r="B284" s="122" t="s">
        <v>669</v>
      </c>
      <c r="C284" s="140" t="s">
        <v>354</v>
      </c>
      <c r="D284" s="141"/>
      <c r="E284" s="141">
        <v>499</v>
      </c>
      <c r="F284" s="122" t="s">
        <v>711</v>
      </c>
      <c r="G284" s="141">
        <v>925</v>
      </c>
      <c r="H284" s="146">
        <v>394.73899999999998</v>
      </c>
      <c r="I284" s="146">
        <v>400.87200000000001</v>
      </c>
      <c r="J284" s="146">
        <v>410.50799999999998</v>
      </c>
      <c r="K284" s="146">
        <v>421.73099999999999</v>
      </c>
      <c r="L284" s="146">
        <v>433.14</v>
      </c>
      <c r="M284" s="146">
        <v>443.79599999999999</v>
      </c>
      <c r="N284" s="146">
        <v>453.322</v>
      </c>
      <c r="O284" s="146">
        <v>461.81299999999999</v>
      </c>
      <c r="P284" s="146">
        <v>469.78199999999998</v>
      </c>
      <c r="Q284" s="146">
        <v>478.07</v>
      </c>
      <c r="R284" s="146">
        <v>487.416</v>
      </c>
      <c r="S284" s="146">
        <v>498.12900000000002</v>
      </c>
      <c r="T284" s="146">
        <v>509.70699999999999</v>
      </c>
      <c r="U284" s="146">
        <v>520.71199999999999</v>
      </c>
      <c r="V284" s="146">
        <v>529.17600000000004</v>
      </c>
      <c r="W284" s="146">
        <v>533.82100000000003</v>
      </c>
      <c r="X284" s="146">
        <v>533.91499999999996</v>
      </c>
      <c r="Y284" s="146">
        <v>530.23400000000004</v>
      </c>
      <c r="Z284" s="146">
        <v>524.84500000000003</v>
      </c>
      <c r="AA284" s="146">
        <v>520.64499999999998</v>
      </c>
      <c r="AB284" s="146">
        <v>519.702</v>
      </c>
      <c r="AC284" s="146">
        <v>522.78200000000004</v>
      </c>
      <c r="AD284" s="146">
        <v>529.21400000000006</v>
      </c>
      <c r="AE284" s="146">
        <v>537.76599999999996</v>
      </c>
      <c r="AF284" s="146">
        <v>546.56500000000005</v>
      </c>
      <c r="AG284" s="146">
        <v>554.25900000000001</v>
      </c>
      <c r="AH284" s="146">
        <v>560.423</v>
      </c>
      <c r="AI284" s="146">
        <v>565.51199999999994</v>
      </c>
      <c r="AJ284" s="146">
        <v>570.05999999999995</v>
      </c>
      <c r="AK284" s="146">
        <v>574.95299999999997</v>
      </c>
      <c r="AL284" s="146">
        <v>580.75699999999995</v>
      </c>
      <c r="AM284" s="146">
        <v>587.68899999999996</v>
      </c>
      <c r="AN284" s="146">
        <v>595.351</v>
      </c>
      <c r="AO284" s="146">
        <v>602.96500000000003</v>
      </c>
      <c r="AP284" s="146">
        <v>609.43799999999999</v>
      </c>
      <c r="AQ284" s="146">
        <v>614.01099999999997</v>
      </c>
      <c r="AR284" s="146">
        <v>616.35599999999999</v>
      </c>
      <c r="AS284" s="146">
        <v>616.79399999999998</v>
      </c>
      <c r="AT284" s="146">
        <v>616.05399999999997</v>
      </c>
      <c r="AU284" s="146">
        <v>615.20500000000004</v>
      </c>
      <c r="AV284" s="146">
        <v>615.00400000000002</v>
      </c>
      <c r="AW284" s="146">
        <v>615.73599999999999</v>
      </c>
      <c r="AX284" s="146">
        <v>617.18100000000004</v>
      </c>
      <c r="AY284" s="146">
        <v>618.86300000000006</v>
      </c>
      <c r="AZ284" s="146">
        <v>620.07600000000002</v>
      </c>
      <c r="BA284" s="146">
        <v>620.41899999999998</v>
      </c>
      <c r="BB284" s="146">
        <v>619.70500000000004</v>
      </c>
      <c r="BC284" s="146">
        <v>618.21600000000001</v>
      </c>
      <c r="BD284" s="146">
        <v>616.34</v>
      </c>
      <c r="BE284" s="146">
        <v>614.65200000000004</v>
      </c>
      <c r="BF284" s="146">
        <v>613.55799999999999</v>
      </c>
      <c r="BG284" s="146">
        <v>613.16999999999996</v>
      </c>
      <c r="BH284" s="146">
        <v>613.37099999999998</v>
      </c>
      <c r="BI284" s="146">
        <v>614.08100000000002</v>
      </c>
      <c r="BJ284" s="146">
        <v>615.13699999999994</v>
      </c>
      <c r="BK284" s="146">
        <v>616.38800000000003</v>
      </c>
      <c r="BL284" s="146">
        <v>617.86300000000006</v>
      </c>
      <c r="BM284" s="146">
        <v>619.55399999999997</v>
      </c>
      <c r="BN284" s="146">
        <v>621.31200000000001</v>
      </c>
      <c r="BO284" s="146">
        <v>622.93299999999999</v>
      </c>
      <c r="BP284" s="146">
        <v>624.279</v>
      </c>
      <c r="BQ284" s="146">
        <v>625.27099999999996</v>
      </c>
      <c r="BR284" s="146">
        <v>625.93100000000004</v>
      </c>
      <c r="BS284" s="146">
        <v>626.34199999999998</v>
      </c>
      <c r="BT284" s="146">
        <v>626.65</v>
      </c>
      <c r="BU284" s="146">
        <v>626.95699999999999</v>
      </c>
      <c r="BV284" s="146">
        <v>627.27099999999996</v>
      </c>
      <c r="BW284" s="146">
        <v>627.56299999999999</v>
      </c>
      <c r="BX284" s="146">
        <v>627.803</v>
      </c>
      <c r="BY284" s="146">
        <v>627.98800000000006</v>
      </c>
      <c r="BZ284" s="146">
        <v>628.06200000000001</v>
      </c>
    </row>
    <row r="285" spans="1:78" ht="11.65">
      <c r="A285" s="121">
        <v>268</v>
      </c>
      <c r="B285" s="122" t="s">
        <v>669</v>
      </c>
      <c r="C285" s="140" t="s">
        <v>806</v>
      </c>
      <c r="D285" s="141"/>
      <c r="E285" s="141">
        <v>807</v>
      </c>
      <c r="F285" s="122" t="s">
        <v>711</v>
      </c>
      <c r="G285" s="141">
        <v>925</v>
      </c>
      <c r="H285" s="146">
        <v>1254.444</v>
      </c>
      <c r="I285" s="146">
        <v>1290.4169999999999</v>
      </c>
      <c r="J285" s="146">
        <v>1320.982</v>
      </c>
      <c r="K285" s="146">
        <v>1347.47</v>
      </c>
      <c r="L285" s="146">
        <v>1370.979</v>
      </c>
      <c r="M285" s="146">
        <v>1392.461</v>
      </c>
      <c r="N285" s="146">
        <v>1412.61</v>
      </c>
      <c r="O285" s="146">
        <v>1432.0160000000001</v>
      </c>
      <c r="P285" s="146">
        <v>1451.021</v>
      </c>
      <c r="Q285" s="146">
        <v>1469.848</v>
      </c>
      <c r="R285" s="146">
        <v>1488.67</v>
      </c>
      <c r="S285" s="146">
        <v>1507.6469999999999</v>
      </c>
      <c r="T285" s="146">
        <v>1527.1089999999999</v>
      </c>
      <c r="U285" s="146">
        <v>1547.4490000000001</v>
      </c>
      <c r="V285" s="146">
        <v>1569.1389999999999</v>
      </c>
      <c r="W285" s="146">
        <v>1592.4369999999999</v>
      </c>
      <c r="X285" s="146">
        <v>1617.797</v>
      </c>
      <c r="Y285" s="146">
        <v>1644.9490000000001</v>
      </c>
      <c r="Z285" s="146">
        <v>1672.3989999999999</v>
      </c>
      <c r="AA285" s="146">
        <v>1698.15</v>
      </c>
      <c r="AB285" s="146">
        <v>1720.8050000000001</v>
      </c>
      <c r="AC285" s="146">
        <v>1739.529</v>
      </c>
      <c r="AD285" s="146">
        <v>1754.951</v>
      </c>
      <c r="AE285" s="146">
        <v>1769.002</v>
      </c>
      <c r="AF285" s="146">
        <v>1784.4</v>
      </c>
      <c r="AG285" s="146">
        <v>1803.008</v>
      </c>
      <c r="AH285" s="146">
        <v>1825.559</v>
      </c>
      <c r="AI285" s="146">
        <v>1851.07</v>
      </c>
      <c r="AJ285" s="146">
        <v>1877.69</v>
      </c>
      <c r="AK285" s="146">
        <v>1902.7180000000001</v>
      </c>
      <c r="AL285" s="146">
        <v>1924.203</v>
      </c>
      <c r="AM285" s="146">
        <v>1941.527</v>
      </c>
      <c r="AN285" s="146">
        <v>1955.2470000000001</v>
      </c>
      <c r="AO285" s="146">
        <v>1965.8920000000001</v>
      </c>
      <c r="AP285" s="146">
        <v>1974.413</v>
      </c>
      <c r="AQ285" s="146">
        <v>1981.5360000000001</v>
      </c>
      <c r="AR285" s="146">
        <v>1987.538</v>
      </c>
      <c r="AS285" s="146">
        <v>1992.278</v>
      </c>
      <c r="AT285" s="146">
        <v>1995.508</v>
      </c>
      <c r="AU285" s="146">
        <v>1996.8630000000001</v>
      </c>
      <c r="AV285" s="146">
        <v>1996.2180000000001</v>
      </c>
      <c r="AW285" s="146">
        <v>1993.3040000000001</v>
      </c>
      <c r="AX285" s="146">
        <v>1988.6590000000001</v>
      </c>
      <c r="AY285" s="146">
        <v>1984.0239999999999</v>
      </c>
      <c r="AZ285" s="146">
        <v>1981.713</v>
      </c>
      <c r="BA285" s="146">
        <v>1983.259</v>
      </c>
      <c r="BB285" s="146">
        <v>1989.441</v>
      </c>
      <c r="BC285" s="146">
        <v>1999.588</v>
      </c>
      <c r="BD285" s="146">
        <v>2012.0519999999999</v>
      </c>
      <c r="BE285" s="146">
        <v>2024.393</v>
      </c>
      <c r="BF285" s="146">
        <v>2034.8230000000001</v>
      </c>
      <c r="BG285" s="146">
        <v>2042.8440000000001</v>
      </c>
      <c r="BH285" s="146">
        <v>2048.9299999999998</v>
      </c>
      <c r="BI285" s="146">
        <v>2053.4259999999999</v>
      </c>
      <c r="BJ285" s="146">
        <v>2057.0439999999999</v>
      </c>
      <c r="BK285" s="146">
        <v>2060.2800000000002</v>
      </c>
      <c r="BL285" s="146">
        <v>2063.1320000000001</v>
      </c>
      <c r="BM285" s="146">
        <v>2065.4079999999999</v>
      </c>
      <c r="BN285" s="146">
        <v>2067.3090000000002</v>
      </c>
      <c r="BO285" s="146">
        <v>2069.0300000000002</v>
      </c>
      <c r="BP285" s="146">
        <v>2070.7370000000001</v>
      </c>
      <c r="BQ285" s="146">
        <v>2072.4839999999999</v>
      </c>
      <c r="BR285" s="146">
        <v>2074.2750000000001</v>
      </c>
      <c r="BS285" s="146">
        <v>2076.0650000000001</v>
      </c>
      <c r="BT285" s="146">
        <v>2077.7800000000002</v>
      </c>
      <c r="BU285" s="146">
        <v>2079.335</v>
      </c>
      <c r="BV285" s="146">
        <v>2080.7460000000001</v>
      </c>
      <c r="BW285" s="146">
        <v>2081.9960000000001</v>
      </c>
      <c r="BX285" s="146">
        <v>2082.9569999999999</v>
      </c>
      <c r="BY285" s="146">
        <v>2083.4580000000001</v>
      </c>
      <c r="BZ285" s="146">
        <v>2083.38</v>
      </c>
    </row>
    <row r="286" spans="1:78" ht="11.65">
      <c r="A286" s="121">
        <v>269</v>
      </c>
      <c r="B286" s="122" t="s">
        <v>669</v>
      </c>
      <c r="C286" s="140" t="s">
        <v>451</v>
      </c>
      <c r="D286" s="141"/>
      <c r="E286" s="141">
        <v>620</v>
      </c>
      <c r="F286" s="122" t="s">
        <v>711</v>
      </c>
      <c r="G286" s="141">
        <v>925</v>
      </c>
      <c r="H286" s="146">
        <v>8416.9709999999995</v>
      </c>
      <c r="I286" s="146">
        <v>8418.7389999999996</v>
      </c>
      <c r="J286" s="146">
        <v>8451.5450000000001</v>
      </c>
      <c r="K286" s="146">
        <v>8503.1689999999999</v>
      </c>
      <c r="L286" s="146">
        <v>8563.7029999999995</v>
      </c>
      <c r="M286" s="146">
        <v>8625.5380000000005</v>
      </c>
      <c r="N286" s="146">
        <v>8683.4150000000009</v>
      </c>
      <c r="O286" s="146">
        <v>8734.4249999999993</v>
      </c>
      <c r="P286" s="146">
        <v>8777.6970000000001</v>
      </c>
      <c r="Q286" s="146">
        <v>8814.0229999999992</v>
      </c>
      <c r="R286" s="146">
        <v>8844.6380000000008</v>
      </c>
      <c r="S286" s="146">
        <v>8869.9889999999996</v>
      </c>
      <c r="T286" s="146">
        <v>8888.509</v>
      </c>
      <c r="U286" s="146">
        <v>8896.2659999999996</v>
      </c>
      <c r="V286" s="146">
        <v>8888.2260000000006</v>
      </c>
      <c r="W286" s="146">
        <v>8862.277</v>
      </c>
      <c r="X286" s="146">
        <v>8814.7739999999994</v>
      </c>
      <c r="Y286" s="146">
        <v>8750.8629999999994</v>
      </c>
      <c r="Z286" s="146">
        <v>8687.8729999999996</v>
      </c>
      <c r="AA286" s="146">
        <v>8649.2489999999998</v>
      </c>
      <c r="AB286" s="146">
        <v>8651.3340000000007</v>
      </c>
      <c r="AC286" s="146">
        <v>8700</v>
      </c>
      <c r="AD286" s="146">
        <v>8789.11</v>
      </c>
      <c r="AE286" s="146">
        <v>8907.9279999999999</v>
      </c>
      <c r="AF286" s="146">
        <v>9039.9770000000008</v>
      </c>
      <c r="AG286" s="146">
        <v>9172.24</v>
      </c>
      <c r="AH286" s="146">
        <v>9302.2970000000005</v>
      </c>
      <c r="AI286" s="146">
        <v>9431.0360000000001</v>
      </c>
      <c r="AJ286" s="146">
        <v>9552.6090000000004</v>
      </c>
      <c r="AK286" s="146">
        <v>9660.7489999999998</v>
      </c>
      <c r="AL286" s="146">
        <v>9750.9660000000003</v>
      </c>
      <c r="AM286" s="146">
        <v>9820.8680000000004</v>
      </c>
      <c r="AN286" s="146">
        <v>9870.8220000000001</v>
      </c>
      <c r="AO286" s="146">
        <v>9902.9920000000002</v>
      </c>
      <c r="AP286" s="146">
        <v>9921.2430000000004</v>
      </c>
      <c r="AQ286" s="146">
        <v>9929.1759999999995</v>
      </c>
      <c r="AR286" s="146">
        <v>9926.4259999999995</v>
      </c>
      <c r="AS286" s="146">
        <v>9914.0730000000003</v>
      </c>
      <c r="AT286" s="146">
        <v>9899.1980000000003</v>
      </c>
      <c r="AU286" s="146">
        <v>9890.8230000000003</v>
      </c>
      <c r="AV286" s="146">
        <v>9895.3580000000002</v>
      </c>
      <c r="AW286" s="146">
        <v>9916.0519999999997</v>
      </c>
      <c r="AX286" s="146">
        <v>9951.3050000000003</v>
      </c>
      <c r="AY286" s="146">
        <v>9996.6419999999998</v>
      </c>
      <c r="AZ286" s="146">
        <v>10045.031999999999</v>
      </c>
      <c r="BA286" s="146">
        <v>10091.322</v>
      </c>
      <c r="BB286" s="146">
        <v>10134.016</v>
      </c>
      <c r="BC286" s="146">
        <v>10174.564</v>
      </c>
      <c r="BD286" s="146">
        <v>10214.046</v>
      </c>
      <c r="BE286" s="146">
        <v>10254.501</v>
      </c>
      <c r="BF286" s="146">
        <v>10297.117</v>
      </c>
      <c r="BG286" s="146">
        <v>10341.456</v>
      </c>
      <c r="BH286" s="146">
        <v>10385.993</v>
      </c>
      <c r="BI286" s="146">
        <v>10429.615</v>
      </c>
      <c r="BJ286" s="146">
        <v>10470.925999999999</v>
      </c>
      <c r="BK286" s="146">
        <v>10508.494000000001</v>
      </c>
      <c r="BL286" s="146">
        <v>10542.837</v>
      </c>
      <c r="BM286" s="146">
        <v>10573.15</v>
      </c>
      <c r="BN286" s="146">
        <v>10595.312</v>
      </c>
      <c r="BO286" s="146">
        <v>10604.066000000001</v>
      </c>
      <c r="BP286" s="146">
        <v>10596.055</v>
      </c>
      <c r="BQ286" s="146">
        <v>10569.388000000001</v>
      </c>
      <c r="BR286" s="146">
        <v>10526.308000000001</v>
      </c>
      <c r="BS286" s="146">
        <v>10473.025</v>
      </c>
      <c r="BT286" s="146">
        <v>10418.224</v>
      </c>
      <c r="BU286" s="146">
        <v>10368.346</v>
      </c>
      <c r="BV286" s="146">
        <v>10325.540000000001</v>
      </c>
      <c r="BW286" s="146">
        <v>10288.527</v>
      </c>
      <c r="BX286" s="146">
        <v>10256.191999999999</v>
      </c>
      <c r="BY286" s="146">
        <v>10226.178</v>
      </c>
      <c r="BZ286" s="146">
        <v>10196.707</v>
      </c>
    </row>
    <row r="287" spans="1:78" ht="11.65">
      <c r="A287" s="121">
        <v>270</v>
      </c>
      <c r="B287" s="122" t="s">
        <v>669</v>
      </c>
      <c r="C287" s="140" t="s">
        <v>807</v>
      </c>
      <c r="D287" s="141"/>
      <c r="E287" s="141">
        <v>674</v>
      </c>
      <c r="F287" s="122" t="s">
        <v>711</v>
      </c>
      <c r="G287" s="141">
        <v>925</v>
      </c>
      <c r="H287" s="146">
        <v>12.773999999999999</v>
      </c>
      <c r="I287" s="146">
        <v>12.923999999999999</v>
      </c>
      <c r="J287" s="146">
        <v>13.095000000000001</v>
      </c>
      <c r="K287" s="146">
        <v>13.297000000000001</v>
      </c>
      <c r="L287" s="146">
        <v>13.532</v>
      </c>
      <c r="M287" s="146">
        <v>13.789</v>
      </c>
      <c r="N287" s="146">
        <v>14.071999999999999</v>
      </c>
      <c r="O287" s="146">
        <v>14.379</v>
      </c>
      <c r="P287" s="146">
        <v>14.707000000000001</v>
      </c>
      <c r="Q287" s="146">
        <v>15.061</v>
      </c>
      <c r="R287" s="146">
        <v>15.44</v>
      </c>
      <c r="S287" s="146">
        <v>15.836</v>
      </c>
      <c r="T287" s="146">
        <v>16.254999999999999</v>
      </c>
      <c r="U287" s="146">
        <v>16.669</v>
      </c>
      <c r="V287" s="146">
        <v>17.100999999999999</v>
      </c>
      <c r="W287" s="146">
        <v>17.507999999999999</v>
      </c>
      <c r="X287" s="146">
        <v>17.919</v>
      </c>
      <c r="Y287" s="146">
        <v>18.309000000000001</v>
      </c>
      <c r="Z287" s="146">
        <v>18.667999999999999</v>
      </c>
      <c r="AA287" s="146">
        <v>18.98</v>
      </c>
      <c r="AB287" s="146">
        <v>19.224</v>
      </c>
      <c r="AC287" s="146">
        <v>19.393000000000001</v>
      </c>
      <c r="AD287" s="146">
        <v>19.489999999999998</v>
      </c>
      <c r="AE287" s="146">
        <v>19.561</v>
      </c>
      <c r="AF287" s="146">
        <v>19.661000000000001</v>
      </c>
      <c r="AG287" s="146">
        <v>19.829000000000001</v>
      </c>
      <c r="AH287" s="146">
        <v>20.085999999999999</v>
      </c>
      <c r="AI287" s="146">
        <v>20.396999999999998</v>
      </c>
      <c r="AJ287" s="146">
        <v>20.763999999999999</v>
      </c>
      <c r="AK287" s="146">
        <v>21.122</v>
      </c>
      <c r="AL287" s="146">
        <v>21.452999999999999</v>
      </c>
      <c r="AM287" s="146">
        <v>21.760999999999999</v>
      </c>
      <c r="AN287" s="146">
        <v>22.042999999999999</v>
      </c>
      <c r="AO287" s="146">
        <v>22.295000000000002</v>
      </c>
      <c r="AP287" s="146">
        <v>22.545999999999999</v>
      </c>
      <c r="AQ287" s="146">
        <v>22.794</v>
      </c>
      <c r="AR287" s="146">
        <v>23.045999999999999</v>
      </c>
      <c r="AS287" s="146">
        <v>23.297000000000001</v>
      </c>
      <c r="AT287" s="146">
        <v>23.547999999999998</v>
      </c>
      <c r="AU287" s="146">
        <v>23.832999999999998</v>
      </c>
      <c r="AV287" s="146">
        <v>24.123999999999999</v>
      </c>
      <c r="AW287" s="146">
        <v>24.454000000000001</v>
      </c>
      <c r="AX287" s="146">
        <v>24.83</v>
      </c>
      <c r="AY287" s="146">
        <v>25.207999999999998</v>
      </c>
      <c r="AZ287" s="146">
        <v>25.588000000000001</v>
      </c>
      <c r="BA287" s="146">
        <v>25.925000000000001</v>
      </c>
      <c r="BB287" s="146">
        <v>26.253</v>
      </c>
      <c r="BC287" s="146">
        <v>26.562999999999999</v>
      </c>
      <c r="BD287" s="146">
        <v>26.850999999999999</v>
      </c>
      <c r="BE287" s="146">
        <v>27.140999999999998</v>
      </c>
      <c r="BF287" s="146">
        <v>27.46</v>
      </c>
      <c r="BG287" s="146">
        <v>27.818000000000001</v>
      </c>
      <c r="BH287" s="146">
        <v>28.175000000000001</v>
      </c>
      <c r="BI287" s="146">
        <v>28.561</v>
      </c>
      <c r="BJ287" s="146">
        <v>28.942</v>
      </c>
      <c r="BK287" s="146">
        <v>29.324000000000002</v>
      </c>
      <c r="BL287" s="146">
        <v>29.693999999999999</v>
      </c>
      <c r="BM287" s="146">
        <v>30.068000000000001</v>
      </c>
      <c r="BN287" s="146">
        <v>30.434000000000001</v>
      </c>
      <c r="BO287" s="146">
        <v>30.824999999999999</v>
      </c>
      <c r="BP287" s="146">
        <v>31.221</v>
      </c>
      <c r="BQ287" s="146">
        <v>31.655000000000001</v>
      </c>
      <c r="BR287" s="146">
        <v>32.103000000000002</v>
      </c>
      <c r="BS287" s="146">
        <v>32.554000000000002</v>
      </c>
      <c r="BT287" s="146">
        <v>32.941000000000003</v>
      </c>
      <c r="BU287" s="146">
        <v>33.270000000000003</v>
      </c>
      <c r="BV287" s="146">
        <v>33.503</v>
      </c>
      <c r="BW287" s="146">
        <v>33.670999999999999</v>
      </c>
      <c r="BX287" s="146">
        <v>33.783999999999999</v>
      </c>
      <c r="BY287" s="146">
        <v>33.863999999999997</v>
      </c>
      <c r="BZ287" s="146">
        <v>33.938000000000002</v>
      </c>
    </row>
    <row r="288" spans="1:78" ht="11.65">
      <c r="A288" s="121">
        <v>271</v>
      </c>
      <c r="B288" s="122" t="s">
        <v>669</v>
      </c>
      <c r="C288" s="140" t="s">
        <v>355</v>
      </c>
      <c r="D288" s="141">
        <v>31</v>
      </c>
      <c r="E288" s="141">
        <v>688</v>
      </c>
      <c r="F288" s="122" t="s">
        <v>711</v>
      </c>
      <c r="G288" s="141">
        <v>925</v>
      </c>
      <c r="H288" s="146">
        <v>6732.2520000000004</v>
      </c>
      <c r="I288" s="146">
        <v>6853.2920000000004</v>
      </c>
      <c r="J288" s="146">
        <v>6963.3940000000002</v>
      </c>
      <c r="K288" s="146">
        <v>7063.1710000000003</v>
      </c>
      <c r="L288" s="146">
        <v>7153.3609999999999</v>
      </c>
      <c r="M288" s="146">
        <v>7234.9170000000004</v>
      </c>
      <c r="N288" s="146">
        <v>7308.93</v>
      </c>
      <c r="O288" s="146">
        <v>7376.6909999999998</v>
      </c>
      <c r="P288" s="146">
        <v>7439.6109999999999</v>
      </c>
      <c r="Q288" s="146">
        <v>7499.1660000000002</v>
      </c>
      <c r="R288" s="146">
        <v>7556.732</v>
      </c>
      <c r="S288" s="146">
        <v>7613.3580000000002</v>
      </c>
      <c r="T288" s="146">
        <v>7669.607</v>
      </c>
      <c r="U288" s="146">
        <v>7725.4979999999996</v>
      </c>
      <c r="V288" s="146">
        <v>7780.6869999999999</v>
      </c>
      <c r="W288" s="146">
        <v>7835.085</v>
      </c>
      <c r="X288" s="146">
        <v>7888.8029999999999</v>
      </c>
      <c r="Y288" s="146">
        <v>7942.6360000000004</v>
      </c>
      <c r="Z288" s="146">
        <v>7997.9970000000003</v>
      </c>
      <c r="AA288" s="146">
        <v>8056.665</v>
      </c>
      <c r="AB288" s="146">
        <v>8119.8649999999998</v>
      </c>
      <c r="AC288" s="146">
        <v>8187.9939999999997</v>
      </c>
      <c r="AD288" s="146">
        <v>8260.6260000000002</v>
      </c>
      <c r="AE288" s="146">
        <v>8337.0730000000003</v>
      </c>
      <c r="AF288" s="146">
        <v>8416.2549999999992</v>
      </c>
      <c r="AG288" s="146">
        <v>8497.1720000000005</v>
      </c>
      <c r="AH288" s="146">
        <v>8579.634</v>
      </c>
      <c r="AI288" s="146">
        <v>8663.33</v>
      </c>
      <c r="AJ288" s="146">
        <v>8746.9789999999994</v>
      </c>
      <c r="AK288" s="146">
        <v>8829.0360000000001</v>
      </c>
      <c r="AL288" s="146">
        <v>8908.2950000000001</v>
      </c>
      <c r="AM288" s="146">
        <v>8984.5969999999998</v>
      </c>
      <c r="AN288" s="146">
        <v>9057.9709999999995</v>
      </c>
      <c r="AO288" s="146">
        <v>9127.6749999999993</v>
      </c>
      <c r="AP288" s="146">
        <v>9192.92</v>
      </c>
      <c r="AQ288" s="146">
        <v>9253.3960000000006</v>
      </c>
      <c r="AR288" s="146">
        <v>9306.3469999999998</v>
      </c>
      <c r="AS288" s="146">
        <v>9352.1489999999994</v>
      </c>
      <c r="AT288" s="146">
        <v>9397.31</v>
      </c>
      <c r="AU288" s="146">
        <v>9450.77</v>
      </c>
      <c r="AV288" s="146">
        <v>9517.6769999999997</v>
      </c>
      <c r="AW288" s="146">
        <v>9602.8790000000008</v>
      </c>
      <c r="AX288" s="146">
        <v>9701.1450000000004</v>
      </c>
      <c r="AY288" s="146">
        <v>9795.2530000000006</v>
      </c>
      <c r="AZ288" s="146">
        <v>9861.6309999999994</v>
      </c>
      <c r="BA288" s="146">
        <v>9884.1450000000004</v>
      </c>
      <c r="BB288" s="146">
        <v>9856.0640000000003</v>
      </c>
      <c r="BC288" s="146">
        <v>9784.6890000000003</v>
      </c>
      <c r="BD288" s="146">
        <v>9685.43</v>
      </c>
      <c r="BE288" s="146">
        <v>9580.8240000000005</v>
      </c>
      <c r="BF288" s="146">
        <v>9487.6119999999992</v>
      </c>
      <c r="BG288" s="146">
        <v>9410.7690000000002</v>
      </c>
      <c r="BH288" s="146">
        <v>9346.4639999999999</v>
      </c>
      <c r="BI288" s="146">
        <v>9292.232</v>
      </c>
      <c r="BJ288" s="146">
        <v>9242.643</v>
      </c>
      <c r="BK288" s="146">
        <v>9193.8179999999993</v>
      </c>
      <c r="BL288" s="146">
        <v>9145.9130000000005</v>
      </c>
      <c r="BM288" s="146">
        <v>9101.1890000000003</v>
      </c>
      <c r="BN288" s="146">
        <v>9060.1049999999996</v>
      </c>
      <c r="BO288" s="146">
        <v>9023.3539999999994</v>
      </c>
      <c r="BP288" s="146">
        <v>8991.2579999999998</v>
      </c>
      <c r="BQ288" s="146">
        <v>8963.7610000000004</v>
      </c>
      <c r="BR288" s="146">
        <v>8940.116</v>
      </c>
      <c r="BS288" s="146">
        <v>8918.8919999999998</v>
      </c>
      <c r="BT288" s="146">
        <v>8898.2839999999997</v>
      </c>
      <c r="BU288" s="146">
        <v>8876.777</v>
      </c>
      <c r="BV288" s="146">
        <v>8853.9629999999997</v>
      </c>
      <c r="BW288" s="146">
        <v>8829.6229999999996</v>
      </c>
      <c r="BX288" s="146">
        <v>8802.741</v>
      </c>
      <c r="BY288" s="146">
        <v>8772.2279999999992</v>
      </c>
      <c r="BZ288" s="146">
        <v>8737.3700000000008</v>
      </c>
    </row>
    <row r="289" spans="1:78" ht="11.65">
      <c r="A289" s="121">
        <v>272</v>
      </c>
      <c r="B289" s="122" t="s">
        <v>669</v>
      </c>
      <c r="C289" s="140" t="s">
        <v>462</v>
      </c>
      <c r="D289" s="141"/>
      <c r="E289" s="141">
        <v>705</v>
      </c>
      <c r="F289" s="122" t="s">
        <v>711</v>
      </c>
      <c r="G289" s="141">
        <v>925</v>
      </c>
      <c r="H289" s="146">
        <v>1473.0930000000001</v>
      </c>
      <c r="I289" s="146">
        <v>1481.6289999999999</v>
      </c>
      <c r="J289" s="146">
        <v>1491.6769999999999</v>
      </c>
      <c r="K289" s="146">
        <v>1502.835</v>
      </c>
      <c r="L289" s="146">
        <v>1514.79</v>
      </c>
      <c r="M289" s="146">
        <v>1527.2070000000001</v>
      </c>
      <c r="N289" s="146">
        <v>1539.788</v>
      </c>
      <c r="O289" s="146">
        <v>1552.2560000000001</v>
      </c>
      <c r="P289" s="146">
        <v>1564.3620000000001</v>
      </c>
      <c r="Q289" s="146">
        <v>1575.8679999999999</v>
      </c>
      <c r="R289" s="146">
        <v>1586.6279999999999</v>
      </c>
      <c r="S289" s="146">
        <v>1596.5540000000001</v>
      </c>
      <c r="T289" s="146">
        <v>1605.64</v>
      </c>
      <c r="U289" s="146">
        <v>1614.019</v>
      </c>
      <c r="V289" s="146">
        <v>1621.886</v>
      </c>
      <c r="W289" s="146">
        <v>1629.4390000000001</v>
      </c>
      <c r="X289" s="146">
        <v>1636.6610000000001</v>
      </c>
      <c r="Y289" s="146">
        <v>1643.6949999999999</v>
      </c>
      <c r="Z289" s="146">
        <v>1651.09</v>
      </c>
      <c r="AA289" s="146">
        <v>1659.5619999999999</v>
      </c>
      <c r="AB289" s="146">
        <v>1669.5840000000001</v>
      </c>
      <c r="AC289" s="146">
        <v>1681.432</v>
      </c>
      <c r="AD289" s="146">
        <v>1694.979</v>
      </c>
      <c r="AE289" s="146">
        <v>1709.9780000000001</v>
      </c>
      <c r="AF289" s="146">
        <v>1725.971</v>
      </c>
      <c r="AG289" s="146">
        <v>1742.6210000000001</v>
      </c>
      <c r="AH289" s="146">
        <v>1759.721</v>
      </c>
      <c r="AI289" s="146">
        <v>1777.3150000000001</v>
      </c>
      <c r="AJ289" s="146">
        <v>1795.643</v>
      </c>
      <c r="AK289" s="146">
        <v>1815.106</v>
      </c>
      <c r="AL289" s="146">
        <v>1835.8420000000001</v>
      </c>
      <c r="AM289" s="146">
        <v>1857.8510000000001</v>
      </c>
      <c r="AN289" s="146">
        <v>1880.7070000000001</v>
      </c>
      <c r="AO289" s="146">
        <v>1903.548</v>
      </c>
      <c r="AP289" s="146">
        <v>1925.3119999999999</v>
      </c>
      <c r="AQ289" s="146">
        <v>1945.1289999999999</v>
      </c>
      <c r="AR289" s="146">
        <v>1962.87</v>
      </c>
      <c r="AS289" s="146">
        <v>1978.498</v>
      </c>
      <c r="AT289" s="146">
        <v>1991.3869999999999</v>
      </c>
      <c r="AU289" s="146">
        <v>2000.8320000000001</v>
      </c>
      <c r="AV289" s="146">
        <v>2006.404</v>
      </c>
      <c r="AW289" s="146">
        <v>2007.78</v>
      </c>
      <c r="AX289" s="146">
        <v>2005.3520000000001</v>
      </c>
      <c r="AY289" s="146">
        <v>2000.56</v>
      </c>
      <c r="AZ289" s="146">
        <v>1995.326</v>
      </c>
      <c r="BA289" s="146">
        <v>1991.126</v>
      </c>
      <c r="BB289" s="146">
        <v>1988.58</v>
      </c>
      <c r="BC289" s="146">
        <v>1987.4570000000001</v>
      </c>
      <c r="BD289" s="146">
        <v>1987.384</v>
      </c>
      <c r="BE289" s="146">
        <v>1987.625</v>
      </c>
      <c r="BF289" s="146">
        <v>1987.71</v>
      </c>
      <c r="BG289" s="146">
        <v>1987.4570000000001</v>
      </c>
      <c r="BH289" s="146">
        <v>1987.2650000000001</v>
      </c>
      <c r="BI289" s="146">
        <v>1987.855</v>
      </c>
      <c r="BJ289" s="146">
        <v>1990.2260000000001</v>
      </c>
      <c r="BK289" s="146">
        <v>1994.979</v>
      </c>
      <c r="BL289" s="146">
        <v>2002.4269999999999</v>
      </c>
      <c r="BM289" s="146">
        <v>2012.1279999999999</v>
      </c>
      <c r="BN289" s="146">
        <v>2023.049</v>
      </c>
      <c r="BO289" s="146">
        <v>2033.807</v>
      </c>
      <c r="BP289" s="146">
        <v>2043.336</v>
      </c>
      <c r="BQ289" s="146">
        <v>2051.2779999999998</v>
      </c>
      <c r="BR289" s="146">
        <v>2057.826</v>
      </c>
      <c r="BS289" s="146">
        <v>2063.12</v>
      </c>
      <c r="BT289" s="146">
        <v>2067.4879999999998</v>
      </c>
      <c r="BU289" s="146">
        <v>2071.1990000000001</v>
      </c>
      <c r="BV289" s="146">
        <v>2074.2049999999999</v>
      </c>
      <c r="BW289" s="146">
        <v>2076.395</v>
      </c>
      <c r="BX289" s="146">
        <v>2077.8359999999998</v>
      </c>
      <c r="BY289" s="146">
        <v>2078.654</v>
      </c>
      <c r="BZ289" s="146">
        <v>2078.9319999999998</v>
      </c>
    </row>
    <row r="290" spans="1:78" ht="11.65">
      <c r="A290" s="121">
        <v>273</v>
      </c>
      <c r="B290" s="122" t="s">
        <v>669</v>
      </c>
      <c r="C290" s="140" t="s">
        <v>398</v>
      </c>
      <c r="D290" s="141">
        <v>32</v>
      </c>
      <c r="E290" s="141">
        <v>724</v>
      </c>
      <c r="F290" s="122" t="s">
        <v>711</v>
      </c>
      <c r="G290" s="141">
        <v>925</v>
      </c>
      <c r="H290" s="146">
        <v>28069.734</v>
      </c>
      <c r="I290" s="146">
        <v>28219.62</v>
      </c>
      <c r="J290" s="146">
        <v>28399.032999999999</v>
      </c>
      <c r="K290" s="146">
        <v>28600.36</v>
      </c>
      <c r="L290" s="146">
        <v>28818.011999999999</v>
      </c>
      <c r="M290" s="146">
        <v>29048.392</v>
      </c>
      <c r="N290" s="146">
        <v>29290.079000000002</v>
      </c>
      <c r="O290" s="146">
        <v>29543.626</v>
      </c>
      <c r="P290" s="146">
        <v>29811.311000000002</v>
      </c>
      <c r="Q290" s="146">
        <v>30096.577000000001</v>
      </c>
      <c r="R290" s="146">
        <v>30402.413</v>
      </c>
      <c r="S290" s="146">
        <v>30729.65</v>
      </c>
      <c r="T290" s="146">
        <v>31075.474999999999</v>
      </c>
      <c r="U290" s="146">
        <v>31432.768</v>
      </c>
      <c r="V290" s="146">
        <v>31791.937999999998</v>
      </c>
      <c r="W290" s="146">
        <v>32146.255000000001</v>
      </c>
      <c r="X290" s="146">
        <v>32491.643</v>
      </c>
      <c r="Y290" s="146">
        <v>32830.180999999997</v>
      </c>
      <c r="Z290" s="146">
        <v>33168.777000000002</v>
      </c>
      <c r="AA290" s="146">
        <v>33517.677000000003</v>
      </c>
      <c r="AB290" s="146">
        <v>33883.749000000003</v>
      </c>
      <c r="AC290" s="146">
        <v>34267.463000000003</v>
      </c>
      <c r="AD290" s="146">
        <v>34664.233999999997</v>
      </c>
      <c r="AE290" s="146">
        <v>35069.432999999997</v>
      </c>
      <c r="AF290" s="146">
        <v>35476.434999999998</v>
      </c>
      <c r="AG290" s="146">
        <v>35879.21</v>
      </c>
      <c r="AH290" s="146">
        <v>36276.748</v>
      </c>
      <c r="AI290" s="146">
        <v>36666.769999999997</v>
      </c>
      <c r="AJ290" s="146">
        <v>37040.400999999998</v>
      </c>
      <c r="AK290" s="146">
        <v>37386.81</v>
      </c>
      <c r="AL290" s="146">
        <v>37698.199999999997</v>
      </c>
      <c r="AM290" s="146">
        <v>37971.968000000001</v>
      </c>
      <c r="AN290" s="146">
        <v>38209.686000000002</v>
      </c>
      <c r="AO290" s="146">
        <v>38413.300000000003</v>
      </c>
      <c r="AP290" s="146">
        <v>38586.703999999998</v>
      </c>
      <c r="AQ290" s="146">
        <v>38733.866000000002</v>
      </c>
      <c r="AR290" s="146">
        <v>38855.631000000001</v>
      </c>
      <c r="AS290" s="146">
        <v>38954.49</v>
      </c>
      <c r="AT290" s="146">
        <v>39038.686000000002</v>
      </c>
      <c r="AU290" s="146">
        <v>39118.555</v>
      </c>
      <c r="AV290" s="146">
        <v>39202.523999999998</v>
      </c>
      <c r="AW290" s="146">
        <v>39299.080999999998</v>
      </c>
      <c r="AX290" s="146">
        <v>39410.851999999999</v>
      </c>
      <c r="AY290" s="146">
        <v>39533.726000000002</v>
      </c>
      <c r="AZ290" s="146">
        <v>39660.078999999998</v>
      </c>
      <c r="BA290" s="146">
        <v>39787.413</v>
      </c>
      <c r="BB290" s="146">
        <v>39908.962</v>
      </c>
      <c r="BC290" s="146">
        <v>40035.286</v>
      </c>
      <c r="BD290" s="146">
        <v>40201.561000000002</v>
      </c>
      <c r="BE290" s="146">
        <v>40454.472000000002</v>
      </c>
      <c r="BF290" s="146">
        <v>40824.745000000003</v>
      </c>
      <c r="BG290" s="146">
        <v>41319.430999999997</v>
      </c>
      <c r="BH290" s="146">
        <v>41919.593000000001</v>
      </c>
      <c r="BI290" s="146">
        <v>42596.455000000002</v>
      </c>
      <c r="BJ290" s="146">
        <v>43308.345000000001</v>
      </c>
      <c r="BK290" s="146">
        <v>44019.118000000002</v>
      </c>
      <c r="BL290" s="146">
        <v>44728.561000000002</v>
      </c>
      <c r="BM290" s="146">
        <v>45429.071000000004</v>
      </c>
      <c r="BN290" s="146">
        <v>46068.811000000002</v>
      </c>
      <c r="BO290" s="146">
        <v>46583.565999999999</v>
      </c>
      <c r="BP290" s="146">
        <v>46931.010999999999</v>
      </c>
      <c r="BQ290" s="146">
        <v>47084.241999999998</v>
      </c>
      <c r="BR290" s="146">
        <v>47063.059000000001</v>
      </c>
      <c r="BS290" s="146">
        <v>46930.553999999996</v>
      </c>
      <c r="BT290" s="146">
        <v>46777.927000000003</v>
      </c>
      <c r="BU290" s="146">
        <v>46671.919000000002</v>
      </c>
      <c r="BV290" s="146">
        <v>46634.131000000001</v>
      </c>
      <c r="BW290" s="146">
        <v>46647.425000000003</v>
      </c>
      <c r="BX290" s="146">
        <v>46692.862999999998</v>
      </c>
      <c r="BY290" s="146">
        <v>46736.781999999999</v>
      </c>
      <c r="BZ290" s="146">
        <v>46754.783000000003</v>
      </c>
    </row>
    <row r="291" spans="1:78" ht="11.65">
      <c r="A291" s="132">
        <v>274</v>
      </c>
      <c r="B291" s="133" t="s">
        <v>669</v>
      </c>
      <c r="C291" s="139" t="s">
        <v>131</v>
      </c>
      <c r="D291" s="144"/>
      <c r="E291" s="144">
        <v>926</v>
      </c>
      <c r="F291" s="133" t="s">
        <v>710</v>
      </c>
      <c r="G291" s="144">
        <v>917</v>
      </c>
      <c r="H291" s="149">
        <v>142413.98499999999</v>
      </c>
      <c r="I291" s="149">
        <v>143163.10800000001</v>
      </c>
      <c r="J291" s="149">
        <v>144006.88099999999</v>
      </c>
      <c r="K291" s="149">
        <v>144907.61900000001</v>
      </c>
      <c r="L291" s="149">
        <v>145840.951</v>
      </c>
      <c r="M291" s="149">
        <v>146795.94</v>
      </c>
      <c r="N291" s="149">
        <v>147775.93599999999</v>
      </c>
      <c r="O291" s="149">
        <v>148797.62400000001</v>
      </c>
      <c r="P291" s="149">
        <v>149888.63500000001</v>
      </c>
      <c r="Q291" s="149">
        <v>151083.003</v>
      </c>
      <c r="R291" s="149">
        <v>152408.55499999999</v>
      </c>
      <c r="S291" s="149">
        <v>153872.91099999999</v>
      </c>
      <c r="T291" s="149">
        <v>155451.69500000001</v>
      </c>
      <c r="U291" s="149">
        <v>157083.17300000001</v>
      </c>
      <c r="V291" s="149">
        <v>158682.97</v>
      </c>
      <c r="W291" s="149">
        <v>160187.057</v>
      </c>
      <c r="X291" s="149">
        <v>161571.65599999999</v>
      </c>
      <c r="Y291" s="149">
        <v>162842.54</v>
      </c>
      <c r="Z291" s="149">
        <v>164001.41399999999</v>
      </c>
      <c r="AA291" s="149">
        <v>165060.30300000001</v>
      </c>
      <c r="AB291" s="149">
        <v>166027.935</v>
      </c>
      <c r="AC291" s="149">
        <v>166904.73000000001</v>
      </c>
      <c r="AD291" s="149">
        <v>167683.535</v>
      </c>
      <c r="AE291" s="149">
        <v>168358.71100000001</v>
      </c>
      <c r="AF291" s="149">
        <v>168923.35500000001</v>
      </c>
      <c r="AG291" s="149">
        <v>169376.815</v>
      </c>
      <c r="AH291" s="149">
        <v>169721.68900000001</v>
      </c>
      <c r="AI291" s="149">
        <v>169973.09899999999</v>
      </c>
      <c r="AJ291" s="149">
        <v>170159.50399999999</v>
      </c>
      <c r="AK291" s="149">
        <v>170317.65700000001</v>
      </c>
      <c r="AL291" s="149">
        <v>170478.78</v>
      </c>
      <c r="AM291" s="149">
        <v>170651.82199999999</v>
      </c>
      <c r="AN291" s="149">
        <v>170845.364</v>
      </c>
      <c r="AO291" s="149">
        <v>171088.87</v>
      </c>
      <c r="AP291" s="149">
        <v>171416.11600000001</v>
      </c>
      <c r="AQ291" s="149">
        <v>171850.255</v>
      </c>
      <c r="AR291" s="149">
        <v>172399.40100000001</v>
      </c>
      <c r="AS291" s="149">
        <v>173056.318</v>
      </c>
      <c r="AT291" s="149">
        <v>173807.97500000001</v>
      </c>
      <c r="AU291" s="149">
        <v>174632.83199999999</v>
      </c>
      <c r="AV291" s="149">
        <v>175509.66200000001</v>
      </c>
      <c r="AW291" s="149">
        <v>176445.05</v>
      </c>
      <c r="AX291" s="149">
        <v>177428.98499999999</v>
      </c>
      <c r="AY291" s="149">
        <v>178403.59099999999</v>
      </c>
      <c r="AZ291" s="149">
        <v>179293.98800000001</v>
      </c>
      <c r="BA291" s="149">
        <v>180050.08799999999</v>
      </c>
      <c r="BB291" s="149">
        <v>180639.47099999999</v>
      </c>
      <c r="BC291" s="149">
        <v>181083.62700000001</v>
      </c>
      <c r="BD291" s="149">
        <v>181452.38099999999</v>
      </c>
      <c r="BE291" s="149">
        <v>181847.01300000001</v>
      </c>
      <c r="BF291" s="149">
        <v>182338.68700000001</v>
      </c>
      <c r="BG291" s="149">
        <v>182958.30100000001</v>
      </c>
      <c r="BH291" s="149">
        <v>183678.989</v>
      </c>
      <c r="BI291" s="149">
        <v>184444.79</v>
      </c>
      <c r="BJ291" s="149">
        <v>185172.05499999999</v>
      </c>
      <c r="BK291" s="149">
        <v>185803.78700000001</v>
      </c>
      <c r="BL291" s="149">
        <v>186318.815</v>
      </c>
      <c r="BM291" s="149">
        <v>186746.66800000001</v>
      </c>
      <c r="BN291" s="149">
        <v>187141.91</v>
      </c>
      <c r="BO291" s="149">
        <v>187583.19899999999</v>
      </c>
      <c r="BP291" s="149">
        <v>188126.31200000001</v>
      </c>
      <c r="BQ291" s="149">
        <v>188782.03400000001</v>
      </c>
      <c r="BR291" s="149">
        <v>189528.223</v>
      </c>
      <c r="BS291" s="149">
        <v>190346.87400000001</v>
      </c>
      <c r="BT291" s="149">
        <v>191207.921</v>
      </c>
      <c r="BU291" s="149">
        <v>192084.399</v>
      </c>
      <c r="BV291" s="149">
        <v>192979.264</v>
      </c>
      <c r="BW291" s="149">
        <v>193885.82699999999</v>
      </c>
      <c r="BX291" s="149">
        <v>194754.50599999999</v>
      </c>
      <c r="BY291" s="149">
        <v>195522.41200000001</v>
      </c>
      <c r="BZ291" s="149">
        <v>196146.321</v>
      </c>
    </row>
    <row r="292" spans="1:78" ht="11.65">
      <c r="A292" s="121">
        <v>275</v>
      </c>
      <c r="B292" s="122" t="s">
        <v>669</v>
      </c>
      <c r="C292" s="140" t="s">
        <v>368</v>
      </c>
      <c r="D292" s="141"/>
      <c r="E292" s="141">
        <v>40</v>
      </c>
      <c r="F292" s="122" t="s">
        <v>711</v>
      </c>
      <c r="G292" s="141">
        <v>926</v>
      </c>
      <c r="H292" s="146">
        <v>6936.442</v>
      </c>
      <c r="I292" s="146">
        <v>6931.3459999999995</v>
      </c>
      <c r="J292" s="146">
        <v>6931.1940000000004</v>
      </c>
      <c r="K292" s="146">
        <v>6935.1490000000003</v>
      </c>
      <c r="L292" s="146">
        <v>6942.6170000000002</v>
      </c>
      <c r="M292" s="146">
        <v>6953.4040000000005</v>
      </c>
      <c r="N292" s="146">
        <v>6967.6239999999998</v>
      </c>
      <c r="O292" s="146">
        <v>6985.7240000000002</v>
      </c>
      <c r="P292" s="146">
        <v>7008.415</v>
      </c>
      <c r="Q292" s="146">
        <v>7036.5540000000001</v>
      </c>
      <c r="R292" s="146">
        <v>7070.7730000000001</v>
      </c>
      <c r="S292" s="146">
        <v>7111.1390000000001</v>
      </c>
      <c r="T292" s="146">
        <v>7156.8360000000002</v>
      </c>
      <c r="U292" s="146">
        <v>7205.991</v>
      </c>
      <c r="V292" s="146">
        <v>7256.0910000000003</v>
      </c>
      <c r="W292" s="146">
        <v>7305.1540000000005</v>
      </c>
      <c r="X292" s="146">
        <v>7352.2389999999996</v>
      </c>
      <c r="Y292" s="146">
        <v>7397.1679999999997</v>
      </c>
      <c r="Z292" s="146">
        <v>7439.5810000000001</v>
      </c>
      <c r="AA292" s="146">
        <v>7479.34</v>
      </c>
      <c r="AB292" s="146">
        <v>7516.2380000000003</v>
      </c>
      <c r="AC292" s="146">
        <v>7550.3389999999999</v>
      </c>
      <c r="AD292" s="146">
        <v>7581.12</v>
      </c>
      <c r="AE292" s="146">
        <v>7607.067</v>
      </c>
      <c r="AF292" s="146">
        <v>7626.29</v>
      </c>
      <c r="AG292" s="146">
        <v>7637.6859999999997</v>
      </c>
      <c r="AH292" s="146">
        <v>7640.7550000000001</v>
      </c>
      <c r="AI292" s="146">
        <v>7636.5730000000003</v>
      </c>
      <c r="AJ292" s="146">
        <v>7627.7619999999997</v>
      </c>
      <c r="AK292" s="146">
        <v>7617.8829999999998</v>
      </c>
      <c r="AL292" s="146">
        <v>7609.75</v>
      </c>
      <c r="AM292" s="146">
        <v>7604.5119999999997</v>
      </c>
      <c r="AN292" s="146">
        <v>7602.1769999999997</v>
      </c>
      <c r="AO292" s="146">
        <v>7603.1</v>
      </c>
      <c r="AP292" s="146">
        <v>7607.2960000000003</v>
      </c>
      <c r="AQ292" s="146">
        <v>7614.8739999999998</v>
      </c>
      <c r="AR292" s="146">
        <v>7625.3950000000004</v>
      </c>
      <c r="AS292" s="146">
        <v>7639.3509999999997</v>
      </c>
      <c r="AT292" s="146">
        <v>7658.8559999999998</v>
      </c>
      <c r="AU292" s="146">
        <v>7686.5640000000003</v>
      </c>
      <c r="AV292" s="146">
        <v>7723.9539999999997</v>
      </c>
      <c r="AW292" s="146">
        <v>7772.6980000000003</v>
      </c>
      <c r="AX292" s="146">
        <v>7830.9380000000001</v>
      </c>
      <c r="AY292" s="146">
        <v>7892.0889999999999</v>
      </c>
      <c r="AZ292" s="146">
        <v>7947.2150000000001</v>
      </c>
      <c r="BA292" s="146">
        <v>7990.1130000000003</v>
      </c>
      <c r="BB292" s="146">
        <v>8017.8519999999999</v>
      </c>
      <c r="BC292" s="146">
        <v>8032.8729999999996</v>
      </c>
      <c r="BD292" s="146">
        <v>8041.0540000000001</v>
      </c>
      <c r="BE292" s="146">
        <v>8051.116</v>
      </c>
      <c r="BF292" s="146">
        <v>8069.2759999999998</v>
      </c>
      <c r="BG292" s="146">
        <v>8097.7550000000001</v>
      </c>
      <c r="BH292" s="146">
        <v>8134.4030000000002</v>
      </c>
      <c r="BI292" s="146">
        <v>8175.8549999999996</v>
      </c>
      <c r="BJ292" s="146">
        <v>8216.81</v>
      </c>
      <c r="BK292" s="146">
        <v>8253.6560000000009</v>
      </c>
      <c r="BL292" s="146">
        <v>8285.3449999999993</v>
      </c>
      <c r="BM292" s="146">
        <v>8313.7309999999998</v>
      </c>
      <c r="BN292" s="146">
        <v>8341.5249999999996</v>
      </c>
      <c r="BO292" s="146">
        <v>8372.6579999999994</v>
      </c>
      <c r="BP292" s="146">
        <v>8409.9449999999997</v>
      </c>
      <c r="BQ292" s="146">
        <v>8453.5010000000002</v>
      </c>
      <c r="BR292" s="146">
        <v>8502.23</v>
      </c>
      <c r="BS292" s="146">
        <v>8556.1910000000007</v>
      </c>
      <c r="BT292" s="146">
        <v>8615.2049999999999</v>
      </c>
      <c r="BU292" s="146">
        <v>8678.6669999999995</v>
      </c>
      <c r="BV292" s="146">
        <v>8747.3060000000005</v>
      </c>
      <c r="BW292" s="146">
        <v>8819.902</v>
      </c>
      <c r="BX292" s="146">
        <v>8891.3829999999998</v>
      </c>
      <c r="BY292" s="146">
        <v>8955.1080000000002</v>
      </c>
      <c r="BZ292" s="146">
        <v>9006.4</v>
      </c>
    </row>
    <row r="293" spans="1:78" ht="11.65">
      <c r="A293" s="121">
        <v>276</v>
      </c>
      <c r="B293" s="122" t="s">
        <v>669</v>
      </c>
      <c r="C293" s="140" t="s">
        <v>370</v>
      </c>
      <c r="D293" s="141"/>
      <c r="E293" s="141">
        <v>56</v>
      </c>
      <c r="F293" s="122" t="s">
        <v>711</v>
      </c>
      <c r="G293" s="141">
        <v>926</v>
      </c>
      <c r="H293" s="146">
        <v>8637.5210000000006</v>
      </c>
      <c r="I293" s="146">
        <v>8680.1759999999995</v>
      </c>
      <c r="J293" s="146">
        <v>8727.9879999999994</v>
      </c>
      <c r="K293" s="146">
        <v>8779.2669999999998</v>
      </c>
      <c r="L293" s="146">
        <v>8832.6970000000001</v>
      </c>
      <c r="M293" s="146">
        <v>8887.2749999999996</v>
      </c>
      <c r="N293" s="146">
        <v>8942.4079999999994</v>
      </c>
      <c r="O293" s="146">
        <v>8997.8449999999993</v>
      </c>
      <c r="P293" s="146">
        <v>9053.64</v>
      </c>
      <c r="Q293" s="146">
        <v>9110.0669999999991</v>
      </c>
      <c r="R293" s="146">
        <v>9167.3610000000008</v>
      </c>
      <c r="S293" s="146">
        <v>9225.4140000000007</v>
      </c>
      <c r="T293" s="146">
        <v>9283.5450000000001</v>
      </c>
      <c r="U293" s="146">
        <v>9340.4189999999999</v>
      </c>
      <c r="V293" s="146">
        <v>9394.2999999999993</v>
      </c>
      <c r="W293" s="146">
        <v>9443.9480000000003</v>
      </c>
      <c r="X293" s="146">
        <v>9488.759</v>
      </c>
      <c r="Y293" s="146">
        <v>9529.0460000000003</v>
      </c>
      <c r="Z293" s="146">
        <v>9565.5910000000003</v>
      </c>
      <c r="AA293" s="146">
        <v>9599.6509999999998</v>
      </c>
      <c r="AB293" s="146">
        <v>9632.1790000000001</v>
      </c>
      <c r="AC293" s="146">
        <v>9663.3230000000003</v>
      </c>
      <c r="AD293" s="146">
        <v>9692.8449999999993</v>
      </c>
      <c r="AE293" s="146">
        <v>9720.75</v>
      </c>
      <c r="AF293" s="146">
        <v>9747.0229999999992</v>
      </c>
      <c r="AG293" s="146">
        <v>9771.5820000000003</v>
      </c>
      <c r="AH293" s="146">
        <v>9794.7710000000006</v>
      </c>
      <c r="AI293" s="146">
        <v>9816.6929999999993</v>
      </c>
      <c r="AJ293" s="146">
        <v>9836.8119999999999</v>
      </c>
      <c r="AK293" s="146">
        <v>9854.3719999999994</v>
      </c>
      <c r="AL293" s="146">
        <v>9868.9989999999998</v>
      </c>
      <c r="AM293" s="146">
        <v>9880.5939999999991</v>
      </c>
      <c r="AN293" s="146">
        <v>9889.8189999999995</v>
      </c>
      <c r="AO293" s="146">
        <v>9897.8770000000004</v>
      </c>
      <c r="AP293" s="146">
        <v>9906.3700000000008</v>
      </c>
      <c r="AQ293" s="146">
        <v>9916.5769999999993</v>
      </c>
      <c r="AR293" s="146">
        <v>9928.5390000000007</v>
      </c>
      <c r="AS293" s="146">
        <v>9942.2810000000009</v>
      </c>
      <c r="AT293" s="146">
        <v>9959.0110000000004</v>
      </c>
      <c r="AU293" s="146">
        <v>9980.1749999999993</v>
      </c>
      <c r="AV293" s="146">
        <v>10006.545</v>
      </c>
      <c r="AW293" s="146">
        <v>10039.450000000001</v>
      </c>
      <c r="AX293" s="146">
        <v>10078.098</v>
      </c>
      <c r="AY293" s="146">
        <v>10118.683999999999</v>
      </c>
      <c r="AZ293" s="146">
        <v>10155.909</v>
      </c>
      <c r="BA293" s="146">
        <v>10186.304</v>
      </c>
      <c r="BB293" s="146">
        <v>10208.264999999999</v>
      </c>
      <c r="BC293" s="146">
        <v>10223.785</v>
      </c>
      <c r="BD293" s="146">
        <v>10237.298000000001</v>
      </c>
      <c r="BE293" s="146">
        <v>10255.161</v>
      </c>
      <c r="BF293" s="146">
        <v>10282.046</v>
      </c>
      <c r="BG293" s="146">
        <v>10319.026</v>
      </c>
      <c r="BH293" s="146">
        <v>10364.879000000001</v>
      </c>
      <c r="BI293" s="146">
        <v>10419.029</v>
      </c>
      <c r="BJ293" s="146">
        <v>10480.118</v>
      </c>
      <c r="BK293" s="146">
        <v>10546.885</v>
      </c>
      <c r="BL293" s="146">
        <v>10619.484</v>
      </c>
      <c r="BM293" s="146">
        <v>10697.575999999999</v>
      </c>
      <c r="BN293" s="146">
        <v>10778.763999999999</v>
      </c>
      <c r="BO293" s="146">
        <v>10859.933999999999</v>
      </c>
      <c r="BP293" s="146">
        <v>10938.735000000001</v>
      </c>
      <c r="BQ293" s="146">
        <v>11013.86</v>
      </c>
      <c r="BR293" s="146">
        <v>11085.355</v>
      </c>
      <c r="BS293" s="146">
        <v>11154.008</v>
      </c>
      <c r="BT293" s="146">
        <v>11221.225</v>
      </c>
      <c r="BU293" s="146">
        <v>11287.931</v>
      </c>
      <c r="BV293" s="146">
        <v>11354.406999999999</v>
      </c>
      <c r="BW293" s="146">
        <v>11419.752</v>
      </c>
      <c r="BX293" s="146">
        <v>11482.18</v>
      </c>
      <c r="BY293" s="146">
        <v>11539.325999999999</v>
      </c>
      <c r="BZ293" s="146">
        <v>11589.616</v>
      </c>
    </row>
    <row r="294" spans="1:78" ht="11.65">
      <c r="A294" s="121">
        <v>277</v>
      </c>
      <c r="B294" s="122" t="s">
        <v>669</v>
      </c>
      <c r="C294" s="140" t="s">
        <v>168</v>
      </c>
      <c r="D294" s="141">
        <v>33</v>
      </c>
      <c r="E294" s="141">
        <v>250</v>
      </c>
      <c r="F294" s="122" t="s">
        <v>711</v>
      </c>
      <c r="G294" s="141">
        <v>926</v>
      </c>
      <c r="H294" s="146">
        <v>41833.873</v>
      </c>
      <c r="I294" s="146">
        <v>42031.196000000004</v>
      </c>
      <c r="J294" s="146">
        <v>42315.597999999998</v>
      </c>
      <c r="K294" s="146">
        <v>42654.661</v>
      </c>
      <c r="L294" s="146">
        <v>43024.817000000003</v>
      </c>
      <c r="M294" s="146">
        <v>43411.377</v>
      </c>
      <c r="N294" s="146">
        <v>43808.997000000003</v>
      </c>
      <c r="O294" s="146">
        <v>44221.224000000002</v>
      </c>
      <c r="P294" s="146">
        <v>44659.052000000003</v>
      </c>
      <c r="Q294" s="146">
        <v>45138.432999999997</v>
      </c>
      <c r="R294" s="146">
        <v>45673.146999999997</v>
      </c>
      <c r="S294" s="146">
        <v>46266.974000000002</v>
      </c>
      <c r="T294" s="146">
        <v>46907.042999999998</v>
      </c>
      <c r="U294" s="146">
        <v>47560.824999999997</v>
      </c>
      <c r="V294" s="146">
        <v>48184.413999999997</v>
      </c>
      <c r="W294" s="146">
        <v>48746.652999999998</v>
      </c>
      <c r="X294" s="146">
        <v>49232.536</v>
      </c>
      <c r="Y294" s="146">
        <v>49651.08</v>
      </c>
      <c r="Z294" s="146">
        <v>50024.587</v>
      </c>
      <c r="AA294" s="146">
        <v>50387.440999999999</v>
      </c>
      <c r="AB294" s="146">
        <v>50763.921000000002</v>
      </c>
      <c r="AC294" s="146">
        <v>51162.569000000003</v>
      </c>
      <c r="AD294" s="146">
        <v>51573.267999999996</v>
      </c>
      <c r="AE294" s="146">
        <v>51979.531000000003</v>
      </c>
      <c r="AF294" s="146">
        <v>52356.792999999998</v>
      </c>
      <c r="AG294" s="146">
        <v>52688.574999999997</v>
      </c>
      <c r="AH294" s="146">
        <v>52969.313999999998</v>
      </c>
      <c r="AI294" s="146">
        <v>53208.548999999999</v>
      </c>
      <c r="AJ294" s="146">
        <v>53423.112000000001</v>
      </c>
      <c r="AK294" s="146">
        <v>53637.072999999997</v>
      </c>
      <c r="AL294" s="146">
        <v>53868.006000000001</v>
      </c>
      <c r="AM294" s="146">
        <v>54121.008999999998</v>
      </c>
      <c r="AN294" s="146">
        <v>54391.468999999997</v>
      </c>
      <c r="AO294" s="146">
        <v>54675.37</v>
      </c>
      <c r="AP294" s="146">
        <v>54965.167000000001</v>
      </c>
      <c r="AQ294" s="146">
        <v>55254.838000000003</v>
      </c>
      <c r="AR294" s="146">
        <v>55545.271000000001</v>
      </c>
      <c r="AS294" s="146">
        <v>55837.622000000003</v>
      </c>
      <c r="AT294" s="146">
        <v>56126.337</v>
      </c>
      <c r="AU294" s="146">
        <v>56404.303</v>
      </c>
      <c r="AV294" s="146">
        <v>56666.860999999997</v>
      </c>
      <c r="AW294" s="146">
        <v>56913.58</v>
      </c>
      <c r="AX294" s="146">
        <v>57147.213000000003</v>
      </c>
      <c r="AY294" s="146">
        <v>57370.375</v>
      </c>
      <c r="AZ294" s="146">
        <v>57587.122000000003</v>
      </c>
      <c r="BA294" s="146">
        <v>57801.887000000002</v>
      </c>
      <c r="BB294" s="146">
        <v>58012.055</v>
      </c>
      <c r="BC294" s="146">
        <v>58220.656999999999</v>
      </c>
      <c r="BD294" s="146">
        <v>58444.245000000003</v>
      </c>
      <c r="BE294" s="146">
        <v>58704.381000000001</v>
      </c>
      <c r="BF294" s="146">
        <v>59015.091999999997</v>
      </c>
      <c r="BG294" s="146">
        <v>59384.125999999997</v>
      </c>
      <c r="BH294" s="146">
        <v>59803.434000000001</v>
      </c>
      <c r="BI294" s="146">
        <v>60251.591</v>
      </c>
      <c r="BJ294" s="146">
        <v>60697.976999999999</v>
      </c>
      <c r="BK294" s="146">
        <v>61120.127999999997</v>
      </c>
      <c r="BL294" s="146">
        <v>61508.923999999999</v>
      </c>
      <c r="BM294" s="146">
        <v>61869.228999999999</v>
      </c>
      <c r="BN294" s="146">
        <v>62209.207000000002</v>
      </c>
      <c r="BO294" s="146">
        <v>62542.883000000002</v>
      </c>
      <c r="BP294" s="146">
        <v>62879.535000000003</v>
      </c>
      <c r="BQ294" s="146">
        <v>63222.228999999999</v>
      </c>
      <c r="BR294" s="146">
        <v>63564.224000000002</v>
      </c>
      <c r="BS294" s="146">
        <v>63893.521000000001</v>
      </c>
      <c r="BT294" s="146">
        <v>64193.55</v>
      </c>
      <c r="BU294" s="146">
        <v>64453.194000000003</v>
      </c>
      <c r="BV294" s="146">
        <v>64667.59</v>
      </c>
      <c r="BW294" s="146">
        <v>64842.512999999999</v>
      </c>
      <c r="BX294" s="146">
        <v>64990.512000000002</v>
      </c>
      <c r="BY294" s="146">
        <v>65129.731</v>
      </c>
      <c r="BZ294" s="146">
        <v>65273.512000000002</v>
      </c>
    </row>
    <row r="295" spans="1:78" ht="11.65">
      <c r="A295" s="121">
        <v>278</v>
      </c>
      <c r="B295" s="122" t="s">
        <v>669</v>
      </c>
      <c r="C295" s="140" t="s">
        <v>391</v>
      </c>
      <c r="D295" s="141"/>
      <c r="E295" s="141">
        <v>276</v>
      </c>
      <c r="F295" s="122" t="s">
        <v>711</v>
      </c>
      <c r="G295" s="141">
        <v>926</v>
      </c>
      <c r="H295" s="146">
        <v>69966.251999999993</v>
      </c>
      <c r="I295" s="146">
        <v>70300.010999999999</v>
      </c>
      <c r="J295" s="146">
        <v>70620.274999999994</v>
      </c>
      <c r="K295" s="146">
        <v>70929.839000000007</v>
      </c>
      <c r="L295" s="146">
        <v>71233.392999999996</v>
      </c>
      <c r="M295" s="146">
        <v>71537.453999999998</v>
      </c>
      <c r="N295" s="146">
        <v>71850.645000000004</v>
      </c>
      <c r="O295" s="146">
        <v>72183.452999999994</v>
      </c>
      <c r="P295" s="146">
        <v>72547.581000000006</v>
      </c>
      <c r="Q295" s="146">
        <v>72954.884999999995</v>
      </c>
      <c r="R295" s="146">
        <v>73414.229000000007</v>
      </c>
      <c r="S295" s="146">
        <v>73928.077000000005</v>
      </c>
      <c r="T295" s="146">
        <v>74489.45</v>
      </c>
      <c r="U295" s="146">
        <v>75080.748999999996</v>
      </c>
      <c r="V295" s="146">
        <v>75677.304999999993</v>
      </c>
      <c r="W295" s="146">
        <v>76258.034</v>
      </c>
      <c r="X295" s="146">
        <v>76819.570000000007</v>
      </c>
      <c r="Y295" s="146">
        <v>77357.251000000004</v>
      </c>
      <c r="Z295" s="146">
        <v>77847.179000000004</v>
      </c>
      <c r="AA295" s="146">
        <v>78260.755999999994</v>
      </c>
      <c r="AB295" s="146">
        <v>78578.380999999994</v>
      </c>
      <c r="AC295" s="146">
        <v>78789.930999999997</v>
      </c>
      <c r="AD295" s="146">
        <v>78901.826000000001</v>
      </c>
      <c r="AE295" s="146">
        <v>78932.455000000002</v>
      </c>
      <c r="AF295" s="146">
        <v>78909.808000000005</v>
      </c>
      <c r="AG295" s="146">
        <v>78856.031000000003</v>
      </c>
      <c r="AH295" s="146">
        <v>78781.740000000005</v>
      </c>
      <c r="AI295" s="146">
        <v>78687.323000000004</v>
      </c>
      <c r="AJ295" s="146">
        <v>78573.588000000003</v>
      </c>
      <c r="AK295" s="146">
        <v>78438.171000000002</v>
      </c>
      <c r="AL295" s="146">
        <v>78283.100999999995</v>
      </c>
      <c r="AM295" s="146">
        <v>78107.86</v>
      </c>
      <c r="AN295" s="146">
        <v>77926.016000000003</v>
      </c>
      <c r="AO295" s="146">
        <v>77770.210000000006</v>
      </c>
      <c r="AP295" s="146">
        <v>77682.293000000005</v>
      </c>
      <c r="AQ295" s="146">
        <v>77691.591</v>
      </c>
      <c r="AR295" s="146">
        <v>77806.135999999999</v>
      </c>
      <c r="AS295" s="146">
        <v>78015.741999999998</v>
      </c>
      <c r="AT295" s="146">
        <v>78307.524999999994</v>
      </c>
      <c r="AU295" s="146">
        <v>78660.301000000007</v>
      </c>
      <c r="AV295" s="146">
        <v>79053.983999999997</v>
      </c>
      <c r="AW295" s="146">
        <v>79490.831000000006</v>
      </c>
      <c r="AX295" s="146">
        <v>79963.165999999997</v>
      </c>
      <c r="AY295" s="146">
        <v>80428.557000000001</v>
      </c>
      <c r="AZ295" s="146">
        <v>80832.928</v>
      </c>
      <c r="BA295" s="146">
        <v>81138.653000000006</v>
      </c>
      <c r="BB295" s="146">
        <v>81323.665999999997</v>
      </c>
      <c r="BC295" s="146">
        <v>81399.25</v>
      </c>
      <c r="BD295" s="146">
        <v>81402.671000000002</v>
      </c>
      <c r="BE295" s="146">
        <v>81389.934999999998</v>
      </c>
      <c r="BF295" s="146">
        <v>81400.883000000002</v>
      </c>
      <c r="BG295" s="146">
        <v>81453.894</v>
      </c>
      <c r="BH295" s="146">
        <v>81535.123999999996</v>
      </c>
      <c r="BI295" s="146">
        <v>81614.370999999999</v>
      </c>
      <c r="BJ295" s="146">
        <v>81646.474000000002</v>
      </c>
      <c r="BK295" s="146">
        <v>81602.739000000001</v>
      </c>
      <c r="BL295" s="146">
        <v>81472.235000000001</v>
      </c>
      <c r="BM295" s="146">
        <v>81277.835999999996</v>
      </c>
      <c r="BN295" s="146">
        <v>81065.751000000004</v>
      </c>
      <c r="BO295" s="146">
        <v>80899.960999999996</v>
      </c>
      <c r="BP295" s="146">
        <v>80827.001000000004</v>
      </c>
      <c r="BQ295" s="146">
        <v>80855.629000000001</v>
      </c>
      <c r="BR295" s="146">
        <v>80972.629000000001</v>
      </c>
      <c r="BS295" s="146">
        <v>81174.373000000007</v>
      </c>
      <c r="BT295" s="146">
        <v>81450.37</v>
      </c>
      <c r="BU295" s="146">
        <v>81787.410999999993</v>
      </c>
      <c r="BV295" s="146">
        <v>82193.77</v>
      </c>
      <c r="BW295" s="146">
        <v>82658.409</v>
      </c>
      <c r="BX295" s="146">
        <v>83124.413</v>
      </c>
      <c r="BY295" s="146">
        <v>83517.046000000002</v>
      </c>
      <c r="BZ295" s="146">
        <v>83783.945000000007</v>
      </c>
    </row>
    <row r="296" spans="1:78" ht="11.65">
      <c r="A296" s="121">
        <v>279</v>
      </c>
      <c r="B296" s="122" t="s">
        <v>669</v>
      </c>
      <c r="C296" s="140" t="s">
        <v>808</v>
      </c>
      <c r="D296" s="141"/>
      <c r="E296" s="141">
        <v>438</v>
      </c>
      <c r="F296" s="122" t="s">
        <v>711</v>
      </c>
      <c r="G296" s="141">
        <v>926</v>
      </c>
      <c r="H296" s="146">
        <v>13.752000000000001</v>
      </c>
      <c r="I296" s="146">
        <v>13.945</v>
      </c>
      <c r="J296" s="146">
        <v>14.135</v>
      </c>
      <c r="K296" s="146">
        <v>14.343999999999999</v>
      </c>
      <c r="L296" s="146">
        <v>14.568</v>
      </c>
      <c r="M296" s="146">
        <v>14.824</v>
      </c>
      <c r="N296" s="146">
        <v>15.119</v>
      </c>
      <c r="O296" s="146">
        <v>15.429</v>
      </c>
      <c r="P296" s="146">
        <v>15.766999999999999</v>
      </c>
      <c r="Q296" s="146">
        <v>16.12</v>
      </c>
      <c r="R296" s="146">
        <v>16.501000000000001</v>
      </c>
      <c r="S296" s="146">
        <v>16.893999999999998</v>
      </c>
      <c r="T296" s="146">
        <v>17.3</v>
      </c>
      <c r="U296" s="146">
        <v>17.724</v>
      </c>
      <c r="V296" s="146">
        <v>18.170000000000002</v>
      </c>
      <c r="W296" s="146">
        <v>18.641999999999999</v>
      </c>
      <c r="X296" s="146">
        <v>19.16</v>
      </c>
      <c r="Y296" s="146">
        <v>19.687999999999999</v>
      </c>
      <c r="Z296" s="146">
        <v>20.236999999999998</v>
      </c>
      <c r="AA296" s="146">
        <v>20.765999999999998</v>
      </c>
      <c r="AB296" s="146">
        <v>21.268000000000001</v>
      </c>
      <c r="AC296" s="146">
        <v>21.728999999999999</v>
      </c>
      <c r="AD296" s="146">
        <v>22.161000000000001</v>
      </c>
      <c r="AE296" s="146">
        <v>22.56</v>
      </c>
      <c r="AF296" s="146">
        <v>22.984999999999999</v>
      </c>
      <c r="AG296" s="146">
        <v>23.436</v>
      </c>
      <c r="AH296" s="146">
        <v>23.933</v>
      </c>
      <c r="AI296" s="146">
        <v>24.451000000000001</v>
      </c>
      <c r="AJ296" s="146">
        <v>24.968</v>
      </c>
      <c r="AK296" s="146">
        <v>25.463000000000001</v>
      </c>
      <c r="AL296" s="146">
        <v>25.881</v>
      </c>
      <c r="AM296" s="146">
        <v>26.228999999999999</v>
      </c>
      <c r="AN296" s="146">
        <v>26.533000000000001</v>
      </c>
      <c r="AO296" s="146">
        <v>26.79</v>
      </c>
      <c r="AP296" s="146">
        <v>27.027999999999999</v>
      </c>
      <c r="AQ296" s="146">
        <v>27.286000000000001</v>
      </c>
      <c r="AR296" s="146">
        <v>27.552</v>
      </c>
      <c r="AS296" s="146">
        <v>27.835000000000001</v>
      </c>
      <c r="AT296" s="146">
        <v>28.135000000000002</v>
      </c>
      <c r="AU296" s="146">
        <v>28.449000000000002</v>
      </c>
      <c r="AV296" s="146">
        <v>28.79</v>
      </c>
      <c r="AW296" s="146">
        <v>29.166</v>
      </c>
      <c r="AX296" s="146">
        <v>29.552</v>
      </c>
      <c r="AY296" s="146">
        <v>29.986999999999998</v>
      </c>
      <c r="AZ296" s="146">
        <v>30.414999999999999</v>
      </c>
      <c r="BA296" s="146">
        <v>30.884</v>
      </c>
      <c r="BB296" s="146">
        <v>31.353999999999999</v>
      </c>
      <c r="BC296" s="146">
        <v>31.83</v>
      </c>
      <c r="BD296" s="146">
        <v>32.305999999999997</v>
      </c>
      <c r="BE296" s="146">
        <v>32.765000000000001</v>
      </c>
      <c r="BF296" s="146">
        <v>33.183999999999997</v>
      </c>
      <c r="BG296" s="146">
        <v>33.542999999999999</v>
      </c>
      <c r="BH296" s="146">
        <v>33.884999999999998</v>
      </c>
      <c r="BI296" s="146">
        <v>34.171999999999997</v>
      </c>
      <c r="BJ296" s="146">
        <v>34.444000000000003</v>
      </c>
      <c r="BK296" s="146">
        <v>34.718000000000004</v>
      </c>
      <c r="BL296" s="146">
        <v>34.975000000000001</v>
      </c>
      <c r="BM296" s="146">
        <v>35.216999999999999</v>
      </c>
      <c r="BN296" s="146">
        <v>35.469000000000001</v>
      </c>
      <c r="BO296" s="146">
        <v>35.722999999999999</v>
      </c>
      <c r="BP296" s="146">
        <v>35.996000000000002</v>
      </c>
      <c r="BQ296" s="146">
        <v>36.298999999999999</v>
      </c>
      <c r="BR296" s="146">
        <v>36.615000000000002</v>
      </c>
      <c r="BS296" s="146">
        <v>36.94</v>
      </c>
      <c r="BT296" s="146">
        <v>37.219000000000001</v>
      </c>
      <c r="BU296" s="146">
        <v>37.465000000000003</v>
      </c>
      <c r="BV296" s="146">
        <v>37.655000000000001</v>
      </c>
      <c r="BW296" s="146">
        <v>37.805</v>
      </c>
      <c r="BX296" s="146">
        <v>37.917999999999999</v>
      </c>
      <c r="BY296" s="146">
        <v>38.020000000000003</v>
      </c>
      <c r="BZ296" s="146">
        <v>38.137</v>
      </c>
    </row>
    <row r="297" spans="1:78" ht="11.65">
      <c r="A297" s="121">
        <v>280</v>
      </c>
      <c r="B297" s="122" t="s">
        <v>669</v>
      </c>
      <c r="C297" s="140" t="s">
        <v>431</v>
      </c>
      <c r="D297" s="141"/>
      <c r="E297" s="141">
        <v>442</v>
      </c>
      <c r="F297" s="122" t="s">
        <v>711</v>
      </c>
      <c r="G297" s="141">
        <v>926</v>
      </c>
      <c r="H297" s="146">
        <v>296.005</v>
      </c>
      <c r="I297" s="146">
        <v>297.59300000000002</v>
      </c>
      <c r="J297" s="146">
        <v>299.5</v>
      </c>
      <c r="K297" s="146">
        <v>301.50700000000001</v>
      </c>
      <c r="L297" s="146">
        <v>303.44900000000001</v>
      </c>
      <c r="M297" s="146">
        <v>305.262</v>
      </c>
      <c r="N297" s="146">
        <v>306.93799999999999</v>
      </c>
      <c r="O297" s="146">
        <v>308.56200000000001</v>
      </c>
      <c r="P297" s="146">
        <v>310.25799999999998</v>
      </c>
      <c r="Q297" s="146">
        <v>312.21899999999999</v>
      </c>
      <c r="R297" s="146">
        <v>314.58499999999998</v>
      </c>
      <c r="S297" s="146">
        <v>317.43799999999999</v>
      </c>
      <c r="T297" s="146">
        <v>320.69900000000001</v>
      </c>
      <c r="U297" s="146">
        <v>324.12900000000002</v>
      </c>
      <c r="V297" s="146">
        <v>327.36</v>
      </c>
      <c r="W297" s="146">
        <v>330.16</v>
      </c>
      <c r="X297" s="146">
        <v>332.423</v>
      </c>
      <c r="Y297" s="146">
        <v>334.23399999999998</v>
      </c>
      <c r="Z297" s="146">
        <v>335.82900000000001</v>
      </c>
      <c r="AA297" s="146">
        <v>337.56799999999998</v>
      </c>
      <c r="AB297" s="146">
        <v>339.67200000000003</v>
      </c>
      <c r="AC297" s="146">
        <v>342.23200000000003</v>
      </c>
      <c r="AD297" s="146">
        <v>345.10399999999998</v>
      </c>
      <c r="AE297" s="146">
        <v>348.178</v>
      </c>
      <c r="AF297" s="146">
        <v>351.19</v>
      </c>
      <c r="AG297" s="146">
        <v>353.98399999999998</v>
      </c>
      <c r="AH297" s="146">
        <v>356.56599999999997</v>
      </c>
      <c r="AI297" s="146">
        <v>358.96300000000002</v>
      </c>
      <c r="AJ297" s="146">
        <v>361.08</v>
      </c>
      <c r="AK297" s="146">
        <v>362.79700000000003</v>
      </c>
      <c r="AL297" s="146">
        <v>364.048</v>
      </c>
      <c r="AM297" s="146">
        <v>364.77800000000002</v>
      </c>
      <c r="AN297" s="146">
        <v>365.09899999999999</v>
      </c>
      <c r="AO297" s="146">
        <v>365.30099999999999</v>
      </c>
      <c r="AP297" s="146">
        <v>365.79700000000003</v>
      </c>
      <c r="AQ297" s="146">
        <v>366.88200000000001</v>
      </c>
      <c r="AR297" s="146">
        <v>368.66199999999998</v>
      </c>
      <c r="AS297" s="146">
        <v>371.07600000000002</v>
      </c>
      <c r="AT297" s="146">
        <v>374.11799999999999</v>
      </c>
      <c r="AU297" s="146">
        <v>377.71199999999999</v>
      </c>
      <c r="AV297" s="146">
        <v>381.78</v>
      </c>
      <c r="AW297" s="146">
        <v>386.35599999999999</v>
      </c>
      <c r="AX297" s="146">
        <v>391.39699999999999</v>
      </c>
      <c r="AY297" s="146">
        <v>396.81200000000001</v>
      </c>
      <c r="AZ297" s="146">
        <v>402.435</v>
      </c>
      <c r="BA297" s="146">
        <v>408.14499999999998</v>
      </c>
      <c r="BB297" s="146">
        <v>413.99900000000002</v>
      </c>
      <c r="BC297" s="146">
        <v>419.97899999999998</v>
      </c>
      <c r="BD297" s="146">
        <v>425.82799999999997</v>
      </c>
      <c r="BE297" s="146">
        <v>431.26299999999998</v>
      </c>
      <c r="BF297" s="146">
        <v>436.10599999999999</v>
      </c>
      <c r="BG297" s="146">
        <v>440.197</v>
      </c>
      <c r="BH297" s="146">
        <v>443.72699999999998</v>
      </c>
      <c r="BI297" s="146">
        <v>447.31700000000001</v>
      </c>
      <c r="BJ297" s="146">
        <v>451.822</v>
      </c>
      <c r="BK297" s="146">
        <v>457.84800000000001</v>
      </c>
      <c r="BL297" s="146">
        <v>465.61099999999999</v>
      </c>
      <c r="BM297" s="146">
        <v>474.91699999999997</v>
      </c>
      <c r="BN297" s="146">
        <v>485.40300000000002</v>
      </c>
      <c r="BO297" s="146">
        <v>496.536</v>
      </c>
      <c r="BP297" s="146">
        <v>507.89</v>
      </c>
      <c r="BQ297" s="146">
        <v>519.31200000000001</v>
      </c>
      <c r="BR297" s="146">
        <v>530.85500000000002</v>
      </c>
      <c r="BS297" s="146">
        <v>542.55399999999997</v>
      </c>
      <c r="BT297" s="146">
        <v>554.51199999999994</v>
      </c>
      <c r="BU297" s="146">
        <v>566.74099999999999</v>
      </c>
      <c r="BV297" s="146">
        <v>579.26599999999996</v>
      </c>
      <c r="BW297" s="146">
        <v>591.91399999999999</v>
      </c>
      <c r="BX297" s="146">
        <v>604.24400000000003</v>
      </c>
      <c r="BY297" s="146">
        <v>615.73</v>
      </c>
      <c r="BZ297" s="146">
        <v>625.976</v>
      </c>
    </row>
    <row r="298" spans="1:78" ht="11.65">
      <c r="A298" s="121">
        <v>281</v>
      </c>
      <c r="B298" s="122" t="s">
        <v>669</v>
      </c>
      <c r="C298" s="140" t="s">
        <v>809</v>
      </c>
      <c r="D298" s="141"/>
      <c r="E298" s="141">
        <v>492</v>
      </c>
      <c r="F298" s="122" t="s">
        <v>711</v>
      </c>
      <c r="G298" s="141">
        <v>926</v>
      </c>
      <c r="H298" s="146">
        <v>20</v>
      </c>
      <c r="I298" s="146">
        <v>19.384</v>
      </c>
      <c r="J298" s="146">
        <v>19.082000000000001</v>
      </c>
      <c r="K298" s="146">
        <v>19.048999999999999</v>
      </c>
      <c r="L298" s="146">
        <v>19.260999999999999</v>
      </c>
      <c r="M298" s="146">
        <v>19.652999999999999</v>
      </c>
      <c r="N298" s="146">
        <v>20.186</v>
      </c>
      <c r="O298" s="146">
        <v>20.788</v>
      </c>
      <c r="P298" s="146">
        <v>21.405000000000001</v>
      </c>
      <c r="Q298" s="146">
        <v>21.978000000000002</v>
      </c>
      <c r="R298" s="146">
        <v>22.460999999999999</v>
      </c>
      <c r="S298" s="146">
        <v>22.812999999999999</v>
      </c>
      <c r="T298" s="146">
        <v>23.042999999999999</v>
      </c>
      <c r="U298" s="146">
        <v>23.164999999999999</v>
      </c>
      <c r="V298" s="146">
        <v>23.236000000000001</v>
      </c>
      <c r="W298" s="146">
        <v>23.289000000000001</v>
      </c>
      <c r="X298" s="146">
        <v>23.302</v>
      </c>
      <c r="Y298" s="146">
        <v>23.292000000000002</v>
      </c>
      <c r="Z298" s="146">
        <v>23.295000000000002</v>
      </c>
      <c r="AA298" s="146">
        <v>23.347999999999999</v>
      </c>
      <c r="AB298" s="146">
        <v>23.486999999999998</v>
      </c>
      <c r="AC298" s="146">
        <v>23.721</v>
      </c>
      <c r="AD298" s="146">
        <v>24.048999999999999</v>
      </c>
      <c r="AE298" s="146">
        <v>24.445</v>
      </c>
      <c r="AF298" s="146">
        <v>24.829000000000001</v>
      </c>
      <c r="AG298" s="146">
        <v>25.202999999999999</v>
      </c>
      <c r="AH298" s="146">
        <v>25.523</v>
      </c>
      <c r="AI298" s="146">
        <v>25.811</v>
      </c>
      <c r="AJ298" s="146">
        <v>26.09</v>
      </c>
      <c r="AK298" s="146">
        <v>26.390999999999998</v>
      </c>
      <c r="AL298" s="146">
        <v>26.751999999999999</v>
      </c>
      <c r="AM298" s="146">
        <v>27.161999999999999</v>
      </c>
      <c r="AN298" s="146">
        <v>27.632999999999999</v>
      </c>
      <c r="AO298" s="146">
        <v>28.091000000000001</v>
      </c>
      <c r="AP298" s="146">
        <v>28.510999999999999</v>
      </c>
      <c r="AQ298" s="146">
        <v>28.835999999999999</v>
      </c>
      <c r="AR298" s="146">
        <v>29.05</v>
      </c>
      <c r="AS298" s="146">
        <v>29.155999999999999</v>
      </c>
      <c r="AT298" s="146">
        <v>29.231999999999999</v>
      </c>
      <c r="AU298" s="146">
        <v>29.309000000000001</v>
      </c>
      <c r="AV298" s="146">
        <v>29.433</v>
      </c>
      <c r="AW298" s="146">
        <v>29.629000000000001</v>
      </c>
      <c r="AX298" s="146">
        <v>29.859000000000002</v>
      </c>
      <c r="AY298" s="146">
        <v>30.145</v>
      </c>
      <c r="AZ298" s="146">
        <v>30.436</v>
      </c>
      <c r="BA298" s="146">
        <v>30.731000000000002</v>
      </c>
      <c r="BB298" s="146">
        <v>31.001000000000001</v>
      </c>
      <c r="BC298" s="146">
        <v>31.268000000000001</v>
      </c>
      <c r="BD298" s="146">
        <v>31.553999999999998</v>
      </c>
      <c r="BE298" s="146">
        <v>31.835999999999999</v>
      </c>
      <c r="BF298" s="146">
        <v>32.148000000000003</v>
      </c>
      <c r="BG298" s="146">
        <v>32.473999999999997</v>
      </c>
      <c r="BH298" s="146">
        <v>32.804000000000002</v>
      </c>
      <c r="BI298" s="146">
        <v>33.143999999999998</v>
      </c>
      <c r="BJ298" s="146">
        <v>33.499000000000002</v>
      </c>
      <c r="BK298" s="146">
        <v>33.841999999999999</v>
      </c>
      <c r="BL298" s="146">
        <v>34.189</v>
      </c>
      <c r="BM298" s="146">
        <v>34.524000000000001</v>
      </c>
      <c r="BN298" s="146">
        <v>34.86</v>
      </c>
      <c r="BO298" s="146">
        <v>35.222999999999999</v>
      </c>
      <c r="BP298" s="146">
        <v>35.609000000000002</v>
      </c>
      <c r="BQ298" s="146">
        <v>36.024999999999999</v>
      </c>
      <c r="BR298" s="146">
        <v>36.459000000000003</v>
      </c>
      <c r="BS298" s="146">
        <v>36.899000000000001</v>
      </c>
      <c r="BT298" s="146">
        <v>37.32</v>
      </c>
      <c r="BU298" s="146">
        <v>37.722999999999999</v>
      </c>
      <c r="BV298" s="146">
        <v>38.07</v>
      </c>
      <c r="BW298" s="146">
        <v>38.392000000000003</v>
      </c>
      <c r="BX298" s="146">
        <v>38.682000000000002</v>
      </c>
      <c r="BY298" s="146">
        <v>38.966999999999999</v>
      </c>
      <c r="BZ298" s="146">
        <v>39.244</v>
      </c>
    </row>
    <row r="299" spans="1:78" ht="11.65">
      <c r="A299" s="121">
        <v>282</v>
      </c>
      <c r="B299" s="122" t="s">
        <v>669</v>
      </c>
      <c r="C299" s="140" t="s">
        <v>443</v>
      </c>
      <c r="D299" s="141">
        <v>34</v>
      </c>
      <c r="E299" s="141">
        <v>528</v>
      </c>
      <c r="F299" s="122" t="s">
        <v>711</v>
      </c>
      <c r="G299" s="141">
        <v>926</v>
      </c>
      <c r="H299" s="146">
        <v>10042.050999999999</v>
      </c>
      <c r="I299" s="146">
        <v>10167.540999999999</v>
      </c>
      <c r="J299" s="146">
        <v>10297.986000000001</v>
      </c>
      <c r="K299" s="146">
        <v>10432.296</v>
      </c>
      <c r="L299" s="146">
        <v>10569.687</v>
      </c>
      <c r="M299" s="146">
        <v>10709.620999999999</v>
      </c>
      <c r="N299" s="146">
        <v>10851.924999999999</v>
      </c>
      <c r="O299" s="146">
        <v>10996.626</v>
      </c>
      <c r="P299" s="146">
        <v>11144.074000000001</v>
      </c>
      <c r="Q299" s="146">
        <v>11294.683999999999</v>
      </c>
      <c r="R299" s="146">
        <v>11448.815000000001</v>
      </c>
      <c r="S299" s="146">
        <v>11606.397999999999</v>
      </c>
      <c r="T299" s="146">
        <v>11766.73</v>
      </c>
      <c r="U299" s="146">
        <v>11928.359</v>
      </c>
      <c r="V299" s="146">
        <v>12089.386</v>
      </c>
      <c r="W299" s="146">
        <v>12248.333000000001</v>
      </c>
      <c r="X299" s="146">
        <v>12404.189</v>
      </c>
      <c r="Y299" s="146">
        <v>12556.841</v>
      </c>
      <c r="Z299" s="146">
        <v>12706.787</v>
      </c>
      <c r="AA299" s="146">
        <v>12855.005999999999</v>
      </c>
      <c r="AB299" s="146">
        <v>13001.941000000001</v>
      </c>
      <c r="AC299" s="146">
        <v>13147.934999999999</v>
      </c>
      <c r="AD299" s="146">
        <v>13291.876</v>
      </c>
      <c r="AE299" s="146">
        <v>13431.187</v>
      </c>
      <c r="AF299" s="146">
        <v>13562.431</v>
      </c>
      <c r="AG299" s="146">
        <v>13683.287</v>
      </c>
      <c r="AH299" s="146">
        <v>13793.11</v>
      </c>
      <c r="AI299" s="146">
        <v>13892.92</v>
      </c>
      <c r="AJ299" s="146">
        <v>13984.05</v>
      </c>
      <c r="AK299" s="146">
        <v>14068.597</v>
      </c>
      <c r="AL299" s="146">
        <v>14148.41</v>
      </c>
      <c r="AM299" s="146">
        <v>14223.757</v>
      </c>
      <c r="AN299" s="146">
        <v>14295.209000000001</v>
      </c>
      <c r="AO299" s="146">
        <v>14365.388000000001</v>
      </c>
      <c r="AP299" s="146">
        <v>14437.51</v>
      </c>
      <c r="AQ299" s="146">
        <v>14513.947</v>
      </c>
      <c r="AR299" s="146">
        <v>14595.749</v>
      </c>
      <c r="AS299" s="146">
        <v>14682.662</v>
      </c>
      <c r="AT299" s="146">
        <v>14774.031000000001</v>
      </c>
      <c r="AU299" s="146">
        <v>14868.659</v>
      </c>
      <c r="AV299" s="146">
        <v>14965.441999999999</v>
      </c>
      <c r="AW299" s="146">
        <v>15064.522000000001</v>
      </c>
      <c r="AX299" s="146">
        <v>15165.856</v>
      </c>
      <c r="AY299" s="146">
        <v>15268.004999999999</v>
      </c>
      <c r="AZ299" s="146">
        <v>15369.120999999999</v>
      </c>
      <c r="BA299" s="146">
        <v>15467.852000000001</v>
      </c>
      <c r="BB299" s="146">
        <v>15563.252</v>
      </c>
      <c r="BC299" s="146">
        <v>15655.482</v>
      </c>
      <c r="BD299" s="146">
        <v>15745.65</v>
      </c>
      <c r="BE299" s="146">
        <v>15835.525</v>
      </c>
      <c r="BF299" s="146">
        <v>15926.188</v>
      </c>
      <c r="BG299" s="146">
        <v>16018.111999999999</v>
      </c>
      <c r="BH299" s="146">
        <v>16110.355</v>
      </c>
      <c r="BI299" s="146">
        <v>16200.948</v>
      </c>
      <c r="BJ299" s="146">
        <v>16287.183000000001</v>
      </c>
      <c r="BK299" s="146">
        <v>16367.153</v>
      </c>
      <c r="BL299" s="146">
        <v>16440.091</v>
      </c>
      <c r="BM299" s="146">
        <v>16506.651999999998</v>
      </c>
      <c r="BN299" s="146">
        <v>16568.105</v>
      </c>
      <c r="BO299" s="146">
        <v>16626.379000000001</v>
      </c>
      <c r="BP299" s="146">
        <v>16682.927</v>
      </c>
      <c r="BQ299" s="146">
        <v>16738.190999999999</v>
      </c>
      <c r="BR299" s="146">
        <v>16791.849999999999</v>
      </c>
      <c r="BS299" s="146">
        <v>16843.511999999999</v>
      </c>
      <c r="BT299" s="146">
        <v>16892.517</v>
      </c>
      <c r="BU299" s="146">
        <v>16938.491999999998</v>
      </c>
      <c r="BV299" s="146">
        <v>16981.285</v>
      </c>
      <c r="BW299" s="146">
        <v>17021.343000000001</v>
      </c>
      <c r="BX299" s="146">
        <v>17059.560000000001</v>
      </c>
      <c r="BY299" s="146">
        <v>17097.123</v>
      </c>
      <c r="BZ299" s="146">
        <v>17134.873</v>
      </c>
    </row>
    <row r="300" spans="1:78" ht="11.65">
      <c r="A300" s="121">
        <v>283</v>
      </c>
      <c r="B300" s="122" t="s">
        <v>669</v>
      </c>
      <c r="C300" s="140" t="s">
        <v>379</v>
      </c>
      <c r="D300" s="141"/>
      <c r="E300" s="141">
        <v>756</v>
      </c>
      <c r="F300" s="122" t="s">
        <v>711</v>
      </c>
      <c r="G300" s="141">
        <v>926</v>
      </c>
      <c r="H300" s="146">
        <v>4668.0889999999999</v>
      </c>
      <c r="I300" s="146">
        <v>4721.9160000000002</v>
      </c>
      <c r="J300" s="146">
        <v>4781.1229999999996</v>
      </c>
      <c r="K300" s="146">
        <v>4841.5069999999996</v>
      </c>
      <c r="L300" s="146">
        <v>4900.4620000000004</v>
      </c>
      <c r="M300" s="146">
        <v>4957.07</v>
      </c>
      <c r="N300" s="146">
        <v>5012.0940000000001</v>
      </c>
      <c r="O300" s="146">
        <v>5067.973</v>
      </c>
      <c r="P300" s="146">
        <v>5128.4430000000002</v>
      </c>
      <c r="Q300" s="146">
        <v>5198.0630000000001</v>
      </c>
      <c r="R300" s="146">
        <v>5280.683</v>
      </c>
      <c r="S300" s="146">
        <v>5377.7640000000001</v>
      </c>
      <c r="T300" s="146">
        <v>5487.049</v>
      </c>
      <c r="U300" s="146">
        <v>5601.8119999999999</v>
      </c>
      <c r="V300" s="146">
        <v>5712.7079999999996</v>
      </c>
      <c r="W300" s="146">
        <v>5812.8440000000001</v>
      </c>
      <c r="X300" s="146">
        <v>5899.4780000000001</v>
      </c>
      <c r="Y300" s="146">
        <v>5973.94</v>
      </c>
      <c r="Z300" s="146">
        <v>6038.3280000000004</v>
      </c>
      <c r="AA300" s="146">
        <v>6096.4269999999997</v>
      </c>
      <c r="AB300" s="146">
        <v>6150.848</v>
      </c>
      <c r="AC300" s="146">
        <v>6202.951</v>
      </c>
      <c r="AD300" s="146">
        <v>6251.2860000000001</v>
      </c>
      <c r="AE300" s="146">
        <v>6292.5379999999996</v>
      </c>
      <c r="AF300" s="146">
        <v>6322.0060000000003</v>
      </c>
      <c r="AG300" s="146">
        <v>6337.0309999999999</v>
      </c>
      <c r="AH300" s="146">
        <v>6335.9769999999999</v>
      </c>
      <c r="AI300" s="146">
        <v>6321.8159999999998</v>
      </c>
      <c r="AJ300" s="146">
        <v>6302.0420000000004</v>
      </c>
      <c r="AK300" s="146">
        <v>6286.91</v>
      </c>
      <c r="AL300" s="146">
        <v>6283.8329999999996</v>
      </c>
      <c r="AM300" s="146">
        <v>6295.9210000000003</v>
      </c>
      <c r="AN300" s="146">
        <v>6321.4089999999997</v>
      </c>
      <c r="AO300" s="146">
        <v>6356.7430000000004</v>
      </c>
      <c r="AP300" s="146">
        <v>6396.1440000000002</v>
      </c>
      <c r="AQ300" s="146">
        <v>6435.424</v>
      </c>
      <c r="AR300" s="146">
        <v>6473.0469999999996</v>
      </c>
      <c r="AS300" s="146">
        <v>6510.5929999999998</v>
      </c>
      <c r="AT300" s="146">
        <v>6550.73</v>
      </c>
      <c r="AU300" s="146">
        <v>6597.36</v>
      </c>
      <c r="AV300" s="146">
        <v>6652.8729999999996</v>
      </c>
      <c r="AW300" s="146">
        <v>6718.8180000000002</v>
      </c>
      <c r="AX300" s="146">
        <v>6792.9059999999999</v>
      </c>
      <c r="AY300" s="146">
        <v>6868.9369999999999</v>
      </c>
      <c r="AZ300" s="146">
        <v>6938.4070000000002</v>
      </c>
      <c r="BA300" s="146">
        <v>6995.5190000000002</v>
      </c>
      <c r="BB300" s="146">
        <v>7038.027</v>
      </c>
      <c r="BC300" s="146">
        <v>7068.5029999999997</v>
      </c>
      <c r="BD300" s="146">
        <v>7091.7749999999996</v>
      </c>
      <c r="BE300" s="146">
        <v>7115.0309999999999</v>
      </c>
      <c r="BF300" s="146">
        <v>7143.7640000000001</v>
      </c>
      <c r="BG300" s="146">
        <v>7179.174</v>
      </c>
      <c r="BH300" s="146">
        <v>7220.3779999999997</v>
      </c>
      <c r="BI300" s="146">
        <v>7268.3630000000003</v>
      </c>
      <c r="BJ300" s="146">
        <v>7323.7280000000001</v>
      </c>
      <c r="BK300" s="146">
        <v>7386.8180000000002</v>
      </c>
      <c r="BL300" s="146">
        <v>7457.9610000000002</v>
      </c>
      <c r="BM300" s="146">
        <v>7536.9859999999999</v>
      </c>
      <c r="BN300" s="146">
        <v>7622.826</v>
      </c>
      <c r="BO300" s="146">
        <v>7713.902</v>
      </c>
      <c r="BP300" s="146">
        <v>7808.674</v>
      </c>
      <c r="BQ300" s="146">
        <v>7906.9880000000003</v>
      </c>
      <c r="BR300" s="146">
        <v>8008.0060000000003</v>
      </c>
      <c r="BS300" s="146">
        <v>8108.8760000000002</v>
      </c>
      <c r="BT300" s="146">
        <v>8206.0030000000006</v>
      </c>
      <c r="BU300" s="146">
        <v>8296.7749999999996</v>
      </c>
      <c r="BV300" s="146">
        <v>8379.9150000000009</v>
      </c>
      <c r="BW300" s="146">
        <v>8455.7970000000005</v>
      </c>
      <c r="BX300" s="146">
        <v>8525.6139999999996</v>
      </c>
      <c r="BY300" s="146">
        <v>8591.3610000000008</v>
      </c>
      <c r="BZ300" s="146">
        <v>8654.6180000000004</v>
      </c>
    </row>
    <row r="301" spans="1:78" ht="11.65">
      <c r="A301" s="136">
        <v>284</v>
      </c>
      <c r="B301" s="137" t="s">
        <v>669</v>
      </c>
      <c r="C301" s="138" t="s">
        <v>810</v>
      </c>
      <c r="D301" s="145"/>
      <c r="E301" s="145">
        <v>918</v>
      </c>
      <c r="F301" s="137" t="s">
        <v>797</v>
      </c>
      <c r="G301" s="145">
        <v>1829</v>
      </c>
      <c r="H301" s="150">
        <v>172602.611</v>
      </c>
      <c r="I301" s="150">
        <v>175016.58799999999</v>
      </c>
      <c r="J301" s="150">
        <v>177778.5</v>
      </c>
      <c r="K301" s="150">
        <v>180813.18599999999</v>
      </c>
      <c r="L301" s="150">
        <v>184051.533</v>
      </c>
      <c r="M301" s="150">
        <v>187430.405</v>
      </c>
      <c r="N301" s="150">
        <v>190892.80300000001</v>
      </c>
      <c r="O301" s="150">
        <v>194387.68400000001</v>
      </c>
      <c r="P301" s="150">
        <v>197870.177</v>
      </c>
      <c r="Q301" s="150">
        <v>201301.492</v>
      </c>
      <c r="R301" s="150">
        <v>204649.16500000001</v>
      </c>
      <c r="S301" s="150">
        <v>207887.204</v>
      </c>
      <c r="T301" s="150">
        <v>210996.182</v>
      </c>
      <c r="U301" s="150">
        <v>213963.478</v>
      </c>
      <c r="V301" s="150">
        <v>216782.875</v>
      </c>
      <c r="W301" s="150">
        <v>219454.16099999999</v>
      </c>
      <c r="X301" s="150">
        <v>221966.40700000001</v>
      </c>
      <c r="Y301" s="150">
        <v>224327.31099999999</v>
      </c>
      <c r="Z301" s="150">
        <v>226580.62</v>
      </c>
      <c r="AA301" s="150">
        <v>228786.67600000001</v>
      </c>
      <c r="AB301" s="150">
        <v>230991.859</v>
      </c>
      <c r="AC301" s="150">
        <v>233213.535</v>
      </c>
      <c r="AD301" s="150">
        <v>235449.56700000001</v>
      </c>
      <c r="AE301" s="150">
        <v>237703.01800000001</v>
      </c>
      <c r="AF301" s="150">
        <v>239970.84</v>
      </c>
      <c r="AG301" s="150">
        <v>242251.495</v>
      </c>
      <c r="AH301" s="150">
        <v>244552.723</v>
      </c>
      <c r="AI301" s="150">
        <v>246882.30300000001</v>
      </c>
      <c r="AJ301" s="150">
        <v>249237.761</v>
      </c>
      <c r="AK301" s="150">
        <v>251613.704</v>
      </c>
      <c r="AL301" s="150">
        <v>254007.133</v>
      </c>
      <c r="AM301" s="150">
        <v>256418.90400000001</v>
      </c>
      <c r="AN301" s="150">
        <v>258854.00099999999</v>
      </c>
      <c r="AO301" s="150">
        <v>261318.321</v>
      </c>
      <c r="AP301" s="150">
        <v>263819.44699999999</v>
      </c>
      <c r="AQ301" s="150">
        <v>266363.42700000003</v>
      </c>
      <c r="AR301" s="150">
        <v>268958.50900000002</v>
      </c>
      <c r="AS301" s="150">
        <v>271606.61499999999</v>
      </c>
      <c r="AT301" s="150">
        <v>274300.33799999999</v>
      </c>
      <c r="AU301" s="150">
        <v>277028.16399999999</v>
      </c>
      <c r="AV301" s="150">
        <v>279785.25099999999</v>
      </c>
      <c r="AW301" s="150">
        <v>282552.40399999998</v>
      </c>
      <c r="AX301" s="150">
        <v>285339.701</v>
      </c>
      <c r="AY301" s="150">
        <v>288205.114</v>
      </c>
      <c r="AZ301" s="150">
        <v>291227.272</v>
      </c>
      <c r="BA301" s="150">
        <v>294453.53200000001</v>
      </c>
      <c r="BB301" s="150">
        <v>297918.80300000001</v>
      </c>
      <c r="BC301" s="150">
        <v>301582.34299999999</v>
      </c>
      <c r="BD301" s="150">
        <v>305324.07799999998</v>
      </c>
      <c r="BE301" s="150">
        <v>308977.739</v>
      </c>
      <c r="BF301" s="150">
        <v>312426.78499999997</v>
      </c>
      <c r="BG301" s="150">
        <v>315615.98499999999</v>
      </c>
      <c r="BH301" s="150">
        <v>318585.94900000002</v>
      </c>
      <c r="BI301" s="150">
        <v>321432.40600000002</v>
      </c>
      <c r="BJ301" s="150">
        <v>324299.29499999998</v>
      </c>
      <c r="BK301" s="150">
        <v>327287.14399999997</v>
      </c>
      <c r="BL301" s="150">
        <v>330425.33899999998</v>
      </c>
      <c r="BM301" s="150">
        <v>333668.49400000001</v>
      </c>
      <c r="BN301" s="150">
        <v>336952.72200000001</v>
      </c>
      <c r="BO301" s="150">
        <v>340182.40500000003</v>
      </c>
      <c r="BP301" s="150">
        <v>343287.42200000002</v>
      </c>
      <c r="BQ301" s="150">
        <v>346251.16100000002</v>
      </c>
      <c r="BR301" s="150">
        <v>349093.38099999999</v>
      </c>
      <c r="BS301" s="150">
        <v>351824.03499999997</v>
      </c>
      <c r="BT301" s="150">
        <v>354464.25400000002</v>
      </c>
      <c r="BU301" s="150">
        <v>357031.04499999998</v>
      </c>
      <c r="BV301" s="150">
        <v>359524.63500000001</v>
      </c>
      <c r="BW301" s="150">
        <v>361942.24699999997</v>
      </c>
      <c r="BX301" s="150">
        <v>364295.99400000001</v>
      </c>
      <c r="BY301" s="150">
        <v>366600.94400000002</v>
      </c>
      <c r="BZ301" s="150">
        <v>368869.64399999997</v>
      </c>
    </row>
    <row r="302" spans="1:78" ht="11.65">
      <c r="A302" s="121">
        <v>285</v>
      </c>
      <c r="B302" s="122" t="s">
        <v>669</v>
      </c>
      <c r="C302" s="135" t="s">
        <v>811</v>
      </c>
      <c r="D302" s="141">
        <v>14</v>
      </c>
      <c r="E302" s="141">
        <v>60</v>
      </c>
      <c r="F302" s="122" t="s">
        <v>711</v>
      </c>
      <c r="G302" s="141">
        <v>918</v>
      </c>
      <c r="H302" s="146">
        <v>37.256</v>
      </c>
      <c r="I302" s="146">
        <v>37.799999999999997</v>
      </c>
      <c r="J302" s="146">
        <v>38.436999999999998</v>
      </c>
      <c r="K302" s="146">
        <v>39.142000000000003</v>
      </c>
      <c r="L302" s="146">
        <v>39.914000000000001</v>
      </c>
      <c r="M302" s="146">
        <v>40.709000000000003</v>
      </c>
      <c r="N302" s="146">
        <v>41.534999999999997</v>
      </c>
      <c r="O302" s="146">
        <v>42.37</v>
      </c>
      <c r="P302" s="146">
        <v>43.226999999999997</v>
      </c>
      <c r="Q302" s="146">
        <v>44.091000000000001</v>
      </c>
      <c r="R302" s="146">
        <v>44.985999999999997</v>
      </c>
      <c r="S302" s="146">
        <v>45.899000000000001</v>
      </c>
      <c r="T302" s="146">
        <v>46.814999999999998</v>
      </c>
      <c r="U302" s="146">
        <v>47.722999999999999</v>
      </c>
      <c r="V302" s="146">
        <v>48.591999999999999</v>
      </c>
      <c r="W302" s="146">
        <v>49.381999999999998</v>
      </c>
      <c r="X302" s="146">
        <v>50.118000000000002</v>
      </c>
      <c r="Y302" s="146">
        <v>50.784999999999997</v>
      </c>
      <c r="Z302" s="146">
        <v>51.387</v>
      </c>
      <c r="AA302" s="146">
        <v>51.978999999999999</v>
      </c>
      <c r="AB302" s="146">
        <v>52.564999999999998</v>
      </c>
      <c r="AC302" s="146">
        <v>53.154000000000003</v>
      </c>
      <c r="AD302" s="146">
        <v>53.75</v>
      </c>
      <c r="AE302" s="146">
        <v>54.326999999999998</v>
      </c>
      <c r="AF302" s="146">
        <v>54.881999999999998</v>
      </c>
      <c r="AG302" s="146">
        <v>55.399000000000001</v>
      </c>
      <c r="AH302" s="146">
        <v>55.877000000000002</v>
      </c>
      <c r="AI302" s="146">
        <v>56.317999999999998</v>
      </c>
      <c r="AJ302" s="146">
        <v>56.750999999999998</v>
      </c>
      <c r="AK302" s="146">
        <v>57.17</v>
      </c>
      <c r="AL302" s="146">
        <v>57.58</v>
      </c>
      <c r="AM302" s="146">
        <v>57.987000000000002</v>
      </c>
      <c r="AN302" s="146">
        <v>58.39</v>
      </c>
      <c r="AO302" s="146">
        <v>58.784999999999997</v>
      </c>
      <c r="AP302" s="146">
        <v>59.180999999999997</v>
      </c>
      <c r="AQ302" s="146">
        <v>59.594000000000001</v>
      </c>
      <c r="AR302" s="146">
        <v>60.011000000000003</v>
      </c>
      <c r="AS302" s="146">
        <v>60.421999999999997</v>
      </c>
      <c r="AT302" s="146">
        <v>60.838999999999999</v>
      </c>
      <c r="AU302" s="146">
        <v>61.243000000000002</v>
      </c>
      <c r="AV302" s="146">
        <v>61.63</v>
      </c>
      <c r="AW302" s="146">
        <v>62.012</v>
      </c>
      <c r="AX302" s="146">
        <v>62.390999999999998</v>
      </c>
      <c r="AY302" s="146">
        <v>62.75</v>
      </c>
      <c r="AZ302" s="146">
        <v>63.100999999999999</v>
      </c>
      <c r="BA302" s="146">
        <v>63.439</v>
      </c>
      <c r="BB302" s="146">
        <v>63.77</v>
      </c>
      <c r="BC302" s="146">
        <v>64.091999999999999</v>
      </c>
      <c r="BD302" s="146">
        <v>64.39</v>
      </c>
      <c r="BE302" s="146">
        <v>64.703999999999994</v>
      </c>
      <c r="BF302" s="146">
        <v>65.016999999999996</v>
      </c>
      <c r="BG302" s="146">
        <v>65.33</v>
      </c>
      <c r="BH302" s="146">
        <v>65.652000000000001</v>
      </c>
      <c r="BI302" s="146">
        <v>65.936000000000007</v>
      </c>
      <c r="BJ302" s="146">
        <v>66.156000000000006</v>
      </c>
      <c r="BK302" s="146">
        <v>66.260000000000005</v>
      </c>
      <c r="BL302" s="146">
        <v>66.239999999999995</v>
      </c>
      <c r="BM302" s="146">
        <v>66.126000000000005</v>
      </c>
      <c r="BN302" s="146">
        <v>65.94</v>
      </c>
      <c r="BO302" s="146">
        <v>65.674999999999997</v>
      </c>
      <c r="BP302" s="146">
        <v>65.388000000000005</v>
      </c>
      <c r="BQ302" s="146">
        <v>65.075999999999993</v>
      </c>
      <c r="BR302" s="146">
        <v>64.736999999999995</v>
      </c>
      <c r="BS302" s="146">
        <v>64.381</v>
      </c>
      <c r="BT302" s="146">
        <v>64.037999999999997</v>
      </c>
      <c r="BU302" s="146">
        <v>63.695</v>
      </c>
      <c r="BV302" s="146">
        <v>63.36</v>
      </c>
      <c r="BW302" s="146">
        <v>63.04</v>
      </c>
      <c r="BX302" s="146">
        <v>62.762999999999998</v>
      </c>
      <c r="BY302" s="146">
        <v>62.508000000000003</v>
      </c>
      <c r="BZ302" s="146">
        <v>62.273000000000003</v>
      </c>
    </row>
    <row r="303" spans="1:78" ht="11.65">
      <c r="A303" s="121">
        <v>286</v>
      </c>
      <c r="B303" s="122" t="s">
        <v>669</v>
      </c>
      <c r="C303" s="135" t="s">
        <v>121</v>
      </c>
      <c r="D303" s="141"/>
      <c r="E303" s="141">
        <v>124</v>
      </c>
      <c r="F303" s="122" t="s">
        <v>711</v>
      </c>
      <c r="G303" s="141">
        <v>918</v>
      </c>
      <c r="H303" s="146">
        <v>13733.397999999999</v>
      </c>
      <c r="I303" s="146">
        <v>14078.449000000001</v>
      </c>
      <c r="J303" s="146">
        <v>14445.453</v>
      </c>
      <c r="K303" s="146">
        <v>14834.905000000001</v>
      </c>
      <c r="L303" s="146">
        <v>15245.415999999999</v>
      </c>
      <c r="M303" s="146">
        <v>15673.763999999999</v>
      </c>
      <c r="N303" s="146">
        <v>16114.734</v>
      </c>
      <c r="O303" s="146">
        <v>16561.262999999999</v>
      </c>
      <c r="P303" s="146">
        <v>17004.834999999999</v>
      </c>
      <c r="Q303" s="146">
        <v>17436.204000000002</v>
      </c>
      <c r="R303" s="146">
        <v>17847.403999999999</v>
      </c>
      <c r="S303" s="146">
        <v>18233.965</v>
      </c>
      <c r="T303" s="146">
        <v>18596.848000000002</v>
      </c>
      <c r="U303" s="146">
        <v>18943.237000000001</v>
      </c>
      <c r="V303" s="146">
        <v>19284.227999999999</v>
      </c>
      <c r="W303" s="146">
        <v>19627.973000000002</v>
      </c>
      <c r="X303" s="146">
        <v>19975.695</v>
      </c>
      <c r="Y303" s="146">
        <v>20324.786</v>
      </c>
      <c r="Z303" s="146">
        <v>20674.999</v>
      </c>
      <c r="AA303" s="146">
        <v>21025.257000000001</v>
      </c>
      <c r="AB303" s="146">
        <v>21374.326000000001</v>
      </c>
      <c r="AC303" s="146">
        <v>21723.465</v>
      </c>
      <c r="AD303" s="146">
        <v>22072.192999999999</v>
      </c>
      <c r="AE303" s="146">
        <v>22415.312999999998</v>
      </c>
      <c r="AF303" s="146">
        <v>22745.896000000001</v>
      </c>
      <c r="AG303" s="146">
        <v>23059.266</v>
      </c>
      <c r="AH303" s="146">
        <v>23354.587</v>
      </c>
      <c r="AI303" s="146">
        <v>23634.377</v>
      </c>
      <c r="AJ303" s="146">
        <v>23901.716</v>
      </c>
      <c r="AK303" s="146">
        <v>24161.133000000002</v>
      </c>
      <c r="AL303" s="146">
        <v>24416.884999999998</v>
      </c>
      <c r="AM303" s="146">
        <v>24668.159</v>
      </c>
      <c r="AN303" s="146">
        <v>24916.538</v>
      </c>
      <c r="AO303" s="146">
        <v>25171.436000000002</v>
      </c>
      <c r="AP303" s="146">
        <v>25444.885999999999</v>
      </c>
      <c r="AQ303" s="146">
        <v>25744.807000000001</v>
      </c>
      <c r="AR303" s="146">
        <v>26075.504000000001</v>
      </c>
      <c r="AS303" s="146">
        <v>26432.894</v>
      </c>
      <c r="AT303" s="146">
        <v>26806.125</v>
      </c>
      <c r="AU303" s="146">
        <v>27179.496999999999</v>
      </c>
      <c r="AV303" s="146">
        <v>27541.323</v>
      </c>
      <c r="AW303" s="146">
        <v>27888.812999999998</v>
      </c>
      <c r="AX303" s="146">
        <v>28224.41</v>
      </c>
      <c r="AY303" s="146">
        <v>28547.964</v>
      </c>
      <c r="AZ303" s="146">
        <v>28860.734</v>
      </c>
      <c r="BA303" s="146">
        <v>29164.152999999998</v>
      </c>
      <c r="BB303" s="146">
        <v>29457.82</v>
      </c>
      <c r="BC303" s="146">
        <v>29742.378000000001</v>
      </c>
      <c r="BD303" s="146">
        <v>30022.078000000001</v>
      </c>
      <c r="BE303" s="146">
        <v>30302.510999999999</v>
      </c>
      <c r="BF303" s="146">
        <v>30588.379000000001</v>
      </c>
      <c r="BG303" s="146">
        <v>30880.072</v>
      </c>
      <c r="BH303" s="146">
        <v>31178.26</v>
      </c>
      <c r="BI303" s="146">
        <v>31488.045999999998</v>
      </c>
      <c r="BJ303" s="146">
        <v>31815.49</v>
      </c>
      <c r="BK303" s="146">
        <v>32164.312999999998</v>
      </c>
      <c r="BL303" s="146">
        <v>32536.993999999999</v>
      </c>
      <c r="BM303" s="146">
        <v>32930.794999999998</v>
      </c>
      <c r="BN303" s="146">
        <v>33337.637999999999</v>
      </c>
      <c r="BO303" s="146">
        <v>33746.093000000001</v>
      </c>
      <c r="BP303" s="146">
        <v>34147.565999999999</v>
      </c>
      <c r="BQ303" s="146">
        <v>34539.156000000003</v>
      </c>
      <c r="BR303" s="146">
        <v>34922.031000000003</v>
      </c>
      <c r="BS303" s="146">
        <v>35296.535000000003</v>
      </c>
      <c r="BT303" s="146">
        <v>35664.338000000003</v>
      </c>
      <c r="BU303" s="146">
        <v>36026.667999999998</v>
      </c>
      <c r="BV303" s="146">
        <v>36382.942000000003</v>
      </c>
      <c r="BW303" s="146">
        <v>36732.091</v>
      </c>
      <c r="BX303" s="146">
        <v>37074.557999999997</v>
      </c>
      <c r="BY303" s="146">
        <v>37411.038</v>
      </c>
      <c r="BZ303" s="146">
        <v>37742.156999999999</v>
      </c>
    </row>
    <row r="304" spans="1:78" ht="11.65">
      <c r="A304" s="121">
        <v>287</v>
      </c>
      <c r="B304" s="122" t="s">
        <v>669</v>
      </c>
      <c r="C304" s="135" t="s">
        <v>146</v>
      </c>
      <c r="D304" s="141">
        <v>26</v>
      </c>
      <c r="E304" s="141">
        <v>304</v>
      </c>
      <c r="F304" s="122" t="s">
        <v>711</v>
      </c>
      <c r="G304" s="141">
        <v>918</v>
      </c>
      <c r="H304" s="146">
        <v>22.992999999999999</v>
      </c>
      <c r="I304" s="146">
        <v>23.466000000000001</v>
      </c>
      <c r="J304" s="146">
        <v>23.936</v>
      </c>
      <c r="K304" s="146">
        <v>24.465</v>
      </c>
      <c r="L304" s="146">
        <v>25.091999999999999</v>
      </c>
      <c r="M304" s="146">
        <v>25.846</v>
      </c>
      <c r="N304" s="146">
        <v>26.727</v>
      </c>
      <c r="O304" s="146">
        <v>27.733000000000001</v>
      </c>
      <c r="P304" s="146">
        <v>28.841999999999999</v>
      </c>
      <c r="Q304" s="146">
        <v>30.018999999999998</v>
      </c>
      <c r="R304" s="146">
        <v>31.23</v>
      </c>
      <c r="S304" s="146">
        <v>32.475999999999999</v>
      </c>
      <c r="T304" s="146">
        <v>33.731000000000002</v>
      </c>
      <c r="U304" s="146">
        <v>35.036999999999999</v>
      </c>
      <c r="V304" s="146">
        <v>36.438000000000002</v>
      </c>
      <c r="W304" s="146">
        <v>37.965000000000003</v>
      </c>
      <c r="X304" s="146">
        <v>39.604999999999997</v>
      </c>
      <c r="Y304" s="146">
        <v>41.362000000000002</v>
      </c>
      <c r="Z304" s="146">
        <v>43.097999999999999</v>
      </c>
      <c r="AA304" s="146">
        <v>44.701999999999998</v>
      </c>
      <c r="AB304" s="146">
        <v>46.076999999999998</v>
      </c>
      <c r="AC304" s="146">
        <v>47.195</v>
      </c>
      <c r="AD304" s="146">
        <v>48.066000000000003</v>
      </c>
      <c r="AE304" s="146">
        <v>48.735999999999997</v>
      </c>
      <c r="AF304" s="146">
        <v>49.231999999999999</v>
      </c>
      <c r="AG304" s="146">
        <v>49.575000000000003</v>
      </c>
      <c r="AH304" s="146">
        <v>49.780999999999999</v>
      </c>
      <c r="AI304" s="146">
        <v>49.845999999999997</v>
      </c>
      <c r="AJ304" s="146">
        <v>49.865000000000002</v>
      </c>
      <c r="AK304" s="146">
        <v>49.942</v>
      </c>
      <c r="AL304" s="146">
        <v>50.179000000000002</v>
      </c>
      <c r="AM304" s="146">
        <v>50.584000000000003</v>
      </c>
      <c r="AN304" s="146">
        <v>51.155000000000001</v>
      </c>
      <c r="AO304" s="146">
        <v>51.834000000000003</v>
      </c>
      <c r="AP304" s="146">
        <v>52.527999999999999</v>
      </c>
      <c r="AQ304" s="146">
        <v>53.186999999999998</v>
      </c>
      <c r="AR304" s="146">
        <v>53.789000000000001</v>
      </c>
      <c r="AS304" s="146">
        <v>54.371000000000002</v>
      </c>
      <c r="AT304" s="146">
        <v>54.88</v>
      </c>
      <c r="AU304" s="146">
        <v>55.287999999999997</v>
      </c>
      <c r="AV304" s="146">
        <v>55.603999999999999</v>
      </c>
      <c r="AW304" s="146">
        <v>55.783000000000001</v>
      </c>
      <c r="AX304" s="146">
        <v>55.856999999999999</v>
      </c>
      <c r="AY304" s="146">
        <v>55.847000000000001</v>
      </c>
      <c r="AZ304" s="146">
        <v>55.817</v>
      </c>
      <c r="BA304" s="146">
        <v>55.81</v>
      </c>
      <c r="BB304" s="146">
        <v>55.83</v>
      </c>
      <c r="BC304" s="146">
        <v>55.872999999999998</v>
      </c>
      <c r="BD304" s="146">
        <v>55.951000000000001</v>
      </c>
      <c r="BE304" s="146">
        <v>56.052</v>
      </c>
      <c r="BF304" s="146">
        <v>56.177</v>
      </c>
      <c r="BG304" s="146">
        <v>56.335999999999999</v>
      </c>
      <c r="BH304" s="146">
        <v>56.518000000000001</v>
      </c>
      <c r="BI304" s="146">
        <v>56.707000000000001</v>
      </c>
      <c r="BJ304" s="146">
        <v>56.868000000000002</v>
      </c>
      <c r="BK304" s="146">
        <v>56.948999999999998</v>
      </c>
      <c r="BL304" s="146">
        <v>56.968000000000004</v>
      </c>
      <c r="BM304" s="146">
        <v>56.927999999999997</v>
      </c>
      <c r="BN304" s="146">
        <v>56.835999999999999</v>
      </c>
      <c r="BO304" s="146">
        <v>56.728999999999999</v>
      </c>
      <c r="BP304" s="146">
        <v>56.637999999999998</v>
      </c>
      <c r="BQ304" s="146">
        <v>56.555</v>
      </c>
      <c r="BR304" s="146">
        <v>56.476999999999997</v>
      </c>
      <c r="BS304" s="146">
        <v>56.411999999999999</v>
      </c>
      <c r="BT304" s="146">
        <v>56.383000000000003</v>
      </c>
      <c r="BU304" s="146">
        <v>56.378</v>
      </c>
      <c r="BV304" s="146">
        <v>56.408000000000001</v>
      </c>
      <c r="BW304" s="146">
        <v>56.472999999999999</v>
      </c>
      <c r="BX304" s="146">
        <v>56.564999999999998</v>
      </c>
      <c r="BY304" s="146">
        <v>56.66</v>
      </c>
      <c r="BZ304" s="146">
        <v>56.771999999999998</v>
      </c>
    </row>
    <row r="305" spans="1:78" ht="11.65">
      <c r="A305" s="121">
        <v>288</v>
      </c>
      <c r="B305" s="122" t="s">
        <v>669</v>
      </c>
      <c r="C305" s="135" t="s">
        <v>812</v>
      </c>
      <c r="D305" s="141">
        <v>2</v>
      </c>
      <c r="E305" s="141">
        <v>666</v>
      </c>
      <c r="F305" s="122" t="s">
        <v>711</v>
      </c>
      <c r="G305" s="141">
        <v>918</v>
      </c>
      <c r="H305" s="146">
        <v>4.5670000000000002</v>
      </c>
      <c r="I305" s="146">
        <v>4.609</v>
      </c>
      <c r="J305" s="146">
        <v>4.6479999999999997</v>
      </c>
      <c r="K305" s="146">
        <v>4.6779999999999999</v>
      </c>
      <c r="L305" s="146">
        <v>4.7210000000000001</v>
      </c>
      <c r="M305" s="146">
        <v>4.7489999999999997</v>
      </c>
      <c r="N305" s="146">
        <v>4.8010000000000002</v>
      </c>
      <c r="O305" s="146">
        <v>4.8410000000000002</v>
      </c>
      <c r="P305" s="146">
        <v>4.8860000000000001</v>
      </c>
      <c r="Q305" s="146">
        <v>4.9290000000000003</v>
      </c>
      <c r="R305" s="146">
        <v>4.9749999999999996</v>
      </c>
      <c r="S305" s="146">
        <v>5.0140000000000002</v>
      </c>
      <c r="T305" s="146">
        <v>5.0410000000000004</v>
      </c>
      <c r="U305" s="146">
        <v>5.0810000000000004</v>
      </c>
      <c r="V305" s="146">
        <v>5.12</v>
      </c>
      <c r="W305" s="146">
        <v>5.1619999999999999</v>
      </c>
      <c r="X305" s="146">
        <v>5.2290000000000001</v>
      </c>
      <c r="Y305" s="146">
        <v>5.2969999999999997</v>
      </c>
      <c r="Z305" s="146">
        <v>5.38</v>
      </c>
      <c r="AA305" s="146">
        <v>5.4640000000000004</v>
      </c>
      <c r="AB305" s="146">
        <v>5.5510000000000002</v>
      </c>
      <c r="AC305" s="146">
        <v>5.6420000000000003</v>
      </c>
      <c r="AD305" s="146">
        <v>5.7530000000000001</v>
      </c>
      <c r="AE305" s="146">
        <v>5.8449999999999998</v>
      </c>
      <c r="AF305" s="146">
        <v>5.9320000000000004</v>
      </c>
      <c r="AG305" s="146">
        <v>6.0049999999999999</v>
      </c>
      <c r="AH305" s="146">
        <v>6.0510000000000002</v>
      </c>
      <c r="AI305" s="146">
        <v>6.1029999999999998</v>
      </c>
      <c r="AJ305" s="146">
        <v>6.1219999999999999</v>
      </c>
      <c r="AK305" s="146">
        <v>6.1379999999999999</v>
      </c>
      <c r="AL305" s="146">
        <v>6.1289999999999996</v>
      </c>
      <c r="AM305" s="146">
        <v>6.109</v>
      </c>
      <c r="AN305" s="146">
        <v>6.0670000000000002</v>
      </c>
      <c r="AO305" s="146">
        <v>6.03</v>
      </c>
      <c r="AP305" s="146">
        <v>6.0030000000000001</v>
      </c>
      <c r="AQ305" s="146">
        <v>6.0170000000000003</v>
      </c>
      <c r="AR305" s="146">
        <v>6.0679999999999996</v>
      </c>
      <c r="AS305" s="146">
        <v>6.1479999999999997</v>
      </c>
      <c r="AT305" s="146">
        <v>6.2359999999999998</v>
      </c>
      <c r="AU305" s="146">
        <v>6.327</v>
      </c>
      <c r="AV305" s="146">
        <v>6.3849999999999998</v>
      </c>
      <c r="AW305" s="146">
        <v>6.4249999999999998</v>
      </c>
      <c r="AX305" s="146">
        <v>6.4349999999999996</v>
      </c>
      <c r="AY305" s="146">
        <v>6.423</v>
      </c>
      <c r="AZ305" s="146">
        <v>6.4160000000000004</v>
      </c>
      <c r="BA305" s="146">
        <v>6.3890000000000002</v>
      </c>
      <c r="BB305" s="146">
        <v>6.375</v>
      </c>
      <c r="BC305" s="146">
        <v>6.3659999999999997</v>
      </c>
      <c r="BD305" s="146">
        <v>6.35</v>
      </c>
      <c r="BE305" s="146">
        <v>6.3239999999999998</v>
      </c>
      <c r="BF305" s="146">
        <v>6.298</v>
      </c>
      <c r="BG305" s="146">
        <v>6.2549999999999999</v>
      </c>
      <c r="BH305" s="146">
        <v>6.2069999999999999</v>
      </c>
      <c r="BI305" s="146">
        <v>6.15</v>
      </c>
      <c r="BJ305" s="146">
        <v>6.1180000000000003</v>
      </c>
      <c r="BK305" s="146">
        <v>6.1130000000000004</v>
      </c>
      <c r="BL305" s="146">
        <v>6.16</v>
      </c>
      <c r="BM305" s="146">
        <v>6.22</v>
      </c>
      <c r="BN305" s="146">
        <v>6.2859999999999996</v>
      </c>
      <c r="BO305" s="146">
        <v>6.343</v>
      </c>
      <c r="BP305" s="146">
        <v>6.3609999999999998</v>
      </c>
      <c r="BQ305" s="146">
        <v>6.3230000000000004</v>
      </c>
      <c r="BR305" s="146">
        <v>6.2510000000000003</v>
      </c>
      <c r="BS305" s="146">
        <v>6.1680000000000001</v>
      </c>
      <c r="BT305" s="146">
        <v>6.0730000000000004</v>
      </c>
      <c r="BU305" s="146">
        <v>5.992</v>
      </c>
      <c r="BV305" s="146">
        <v>5.9329999999999998</v>
      </c>
      <c r="BW305" s="146">
        <v>5.8849999999999998</v>
      </c>
      <c r="BX305" s="146">
        <v>5.8449999999999998</v>
      </c>
      <c r="BY305" s="146">
        <v>5.8209999999999997</v>
      </c>
      <c r="BZ305" s="146">
        <v>5.7949999999999999</v>
      </c>
    </row>
    <row r="306" spans="1:78" ht="11.65">
      <c r="A306" s="121">
        <v>289</v>
      </c>
      <c r="B306" s="122" t="s">
        <v>669</v>
      </c>
      <c r="C306" s="135" t="s">
        <v>813</v>
      </c>
      <c r="D306" s="141">
        <v>35</v>
      </c>
      <c r="E306" s="141">
        <v>840</v>
      </c>
      <c r="F306" s="122" t="s">
        <v>711</v>
      </c>
      <c r="G306" s="141">
        <v>918</v>
      </c>
      <c r="H306" s="146">
        <v>158804.397</v>
      </c>
      <c r="I306" s="146">
        <v>160872.264</v>
      </c>
      <c r="J306" s="146">
        <v>163266.02600000001</v>
      </c>
      <c r="K306" s="146">
        <v>165909.99600000001</v>
      </c>
      <c r="L306" s="146">
        <v>168736.39</v>
      </c>
      <c r="M306" s="146">
        <v>171685.337</v>
      </c>
      <c r="N306" s="146">
        <v>174705.00599999999</v>
      </c>
      <c r="O306" s="146">
        <v>177751.47700000001</v>
      </c>
      <c r="P306" s="146">
        <v>180788.38699999999</v>
      </c>
      <c r="Q306" s="146">
        <v>183786.24900000001</v>
      </c>
      <c r="R306" s="146">
        <v>186720.57</v>
      </c>
      <c r="S306" s="146">
        <v>189569.85</v>
      </c>
      <c r="T306" s="146">
        <v>192313.747</v>
      </c>
      <c r="U306" s="146">
        <v>194932.4</v>
      </c>
      <c r="V306" s="146">
        <v>197408.497</v>
      </c>
      <c r="W306" s="146">
        <v>199733.679</v>
      </c>
      <c r="X306" s="146">
        <v>201895.76</v>
      </c>
      <c r="Y306" s="146">
        <v>203905.08100000001</v>
      </c>
      <c r="Z306" s="146">
        <v>205805.75599999999</v>
      </c>
      <c r="AA306" s="146">
        <v>207659.274</v>
      </c>
      <c r="AB306" s="146">
        <v>209513.34</v>
      </c>
      <c r="AC306" s="146">
        <v>211384.079</v>
      </c>
      <c r="AD306" s="146">
        <v>213269.80499999999</v>
      </c>
      <c r="AE306" s="146">
        <v>215178.79699999999</v>
      </c>
      <c r="AF306" s="146">
        <v>217114.89799999999</v>
      </c>
      <c r="AG306" s="146">
        <v>219081.25</v>
      </c>
      <c r="AH306" s="146">
        <v>221086.427</v>
      </c>
      <c r="AI306" s="146">
        <v>223135.65900000001</v>
      </c>
      <c r="AJ306" s="146">
        <v>225223.307</v>
      </c>
      <c r="AK306" s="146">
        <v>227339.321</v>
      </c>
      <c r="AL306" s="146">
        <v>229476.36</v>
      </c>
      <c r="AM306" s="146">
        <v>231636.065</v>
      </c>
      <c r="AN306" s="146">
        <v>233821.851</v>
      </c>
      <c r="AO306" s="146">
        <v>236030.236</v>
      </c>
      <c r="AP306" s="146">
        <v>238256.84899999999</v>
      </c>
      <c r="AQ306" s="146">
        <v>240499.82199999999</v>
      </c>
      <c r="AR306" s="146">
        <v>242763.13699999999</v>
      </c>
      <c r="AS306" s="146">
        <v>245052.78</v>
      </c>
      <c r="AT306" s="146">
        <v>247372.258</v>
      </c>
      <c r="AU306" s="146">
        <v>249725.80900000001</v>
      </c>
      <c r="AV306" s="146">
        <v>252120.30900000001</v>
      </c>
      <c r="AW306" s="146">
        <v>254539.37100000001</v>
      </c>
      <c r="AX306" s="146">
        <v>256990.60800000001</v>
      </c>
      <c r="AY306" s="146">
        <v>259532.13</v>
      </c>
      <c r="AZ306" s="146">
        <v>262241.20400000003</v>
      </c>
      <c r="BA306" s="146">
        <v>265163.74099999998</v>
      </c>
      <c r="BB306" s="146">
        <v>268335.00799999997</v>
      </c>
      <c r="BC306" s="146">
        <v>271713.63400000002</v>
      </c>
      <c r="BD306" s="146">
        <v>275175.30900000001</v>
      </c>
      <c r="BE306" s="146">
        <v>278548.14799999999</v>
      </c>
      <c r="BF306" s="146">
        <v>281710.91399999999</v>
      </c>
      <c r="BG306" s="146">
        <v>284607.99200000003</v>
      </c>
      <c r="BH306" s="146">
        <v>287279.31199999998</v>
      </c>
      <c r="BI306" s="146">
        <v>289815.56699999998</v>
      </c>
      <c r="BJ306" s="146">
        <v>292354.663</v>
      </c>
      <c r="BK306" s="146">
        <v>294993.50900000002</v>
      </c>
      <c r="BL306" s="146">
        <v>297758.97700000001</v>
      </c>
      <c r="BM306" s="146">
        <v>300608.42499999999</v>
      </c>
      <c r="BN306" s="146">
        <v>303486.022</v>
      </c>
      <c r="BO306" s="146">
        <v>306307.565</v>
      </c>
      <c r="BP306" s="146">
        <v>309011.46899999998</v>
      </c>
      <c r="BQ306" s="146">
        <v>311584.05099999998</v>
      </c>
      <c r="BR306" s="146">
        <v>314043.88500000001</v>
      </c>
      <c r="BS306" s="146">
        <v>316400.53899999999</v>
      </c>
      <c r="BT306" s="146">
        <v>318673.42200000002</v>
      </c>
      <c r="BU306" s="146">
        <v>320878.31199999998</v>
      </c>
      <c r="BV306" s="146">
        <v>323015.99200000003</v>
      </c>
      <c r="BW306" s="146">
        <v>325084.75799999997</v>
      </c>
      <c r="BX306" s="146">
        <v>327096.26299999998</v>
      </c>
      <c r="BY306" s="146">
        <v>329064.91700000002</v>
      </c>
      <c r="BZ306" s="146">
        <v>331002.647</v>
      </c>
    </row>
  </sheetData>
  <mergeCells count="15"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0:H10"/>
    <mergeCell ref="A13:H13"/>
    <mergeCell ref="A14:H14"/>
    <mergeCell ref="A15:H15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794A8-D23C-4B6F-B3B0-3C8F6399B55C}">
  <sheetPr codeName="Sheet21"/>
  <dimension ref="A1:AC7"/>
  <sheetViews>
    <sheetView showGridLines="0" topLeftCell="G1" zoomScale="90" zoomScaleNormal="90" workbookViewId="0">
      <selection activeCell="AA2" sqref="AA2"/>
    </sheetView>
  </sheetViews>
  <sheetFormatPr defaultRowHeight="14.25"/>
  <cols>
    <col min="1" max="1" width="17.33203125" customWidth="1"/>
    <col min="2" max="2" width="21.265625" customWidth="1"/>
    <col min="3" max="3" width="34" bestFit="1" customWidth="1"/>
    <col min="4" max="4" width="38.59765625" bestFit="1" customWidth="1"/>
    <col min="5" max="5" width="9.3984375" customWidth="1"/>
    <col min="6" max="6" width="23.59765625" customWidth="1"/>
    <col min="7" max="17" width="9.86328125" bestFit="1" customWidth="1"/>
    <col min="18" max="18" width="13.265625" bestFit="1" customWidth="1"/>
    <col min="19" max="19" width="9.86328125" bestFit="1" customWidth="1"/>
    <col min="20" max="22" width="11" bestFit="1" customWidth="1"/>
    <col min="23" max="23" width="12" customWidth="1"/>
    <col min="24" max="24" width="11" customWidth="1"/>
    <col min="25" max="25" width="10.86328125" customWidth="1"/>
  </cols>
  <sheetData>
    <row r="1" spans="1:29">
      <c r="A1" t="s">
        <v>825</v>
      </c>
      <c r="B1" t="s">
        <v>814</v>
      </c>
      <c r="C1" t="s">
        <v>815</v>
      </c>
      <c r="D1" t="s">
        <v>816</v>
      </c>
      <c r="E1" t="s">
        <v>817</v>
      </c>
      <c r="F1" t="s">
        <v>818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  <c r="AA1" t="s">
        <v>819</v>
      </c>
    </row>
    <row r="2" spans="1:29">
      <c r="A2" t="s">
        <v>826</v>
      </c>
      <c r="B2" t="s">
        <v>119</v>
      </c>
      <c r="C2" t="s">
        <v>820</v>
      </c>
      <c r="D2" t="s">
        <v>821</v>
      </c>
      <c r="G2">
        <v>4.8159999999999998</v>
      </c>
      <c r="H2">
        <v>2.4750000000000001</v>
      </c>
      <c r="I2">
        <v>2.9769999999999999</v>
      </c>
      <c r="J2">
        <v>4.2750000000000004</v>
      </c>
      <c r="K2">
        <v>5.4180000000000001</v>
      </c>
      <c r="L2">
        <v>4.9059999999999997</v>
      </c>
      <c r="M2">
        <v>5.4610000000000003</v>
      </c>
      <c r="N2">
        <v>5.56</v>
      </c>
      <c r="O2">
        <v>3.0259999999999998</v>
      </c>
      <c r="P2">
        <v>-7.2999999999999995E-2</v>
      </c>
      <c r="Q2">
        <v>5.415</v>
      </c>
      <c r="R2">
        <v>4.2809999999999997</v>
      </c>
      <c r="S2">
        <v>3.51</v>
      </c>
      <c r="T2">
        <v>3.4929999999999999</v>
      </c>
      <c r="U2">
        <v>3.59</v>
      </c>
      <c r="V2">
        <v>3.48</v>
      </c>
      <c r="W2">
        <v>3.4340000000000002</v>
      </c>
      <c r="X2">
        <v>3.87</v>
      </c>
      <c r="Y2">
        <v>3.5790000000000002</v>
      </c>
      <c r="Z2">
        <v>2.8980000000000001</v>
      </c>
    </row>
    <row r="4" spans="1:29">
      <c r="A4" t="s">
        <v>825</v>
      </c>
      <c r="B4" t="s">
        <v>814</v>
      </c>
      <c r="C4" t="s">
        <v>815</v>
      </c>
      <c r="D4" t="s">
        <v>816</v>
      </c>
      <c r="E4" t="s">
        <v>817</v>
      </c>
      <c r="F4" t="s">
        <v>818</v>
      </c>
      <c r="G4">
        <v>2000</v>
      </c>
      <c r="H4">
        <v>2001</v>
      </c>
      <c r="I4">
        <v>2002</v>
      </c>
      <c r="J4">
        <v>2003</v>
      </c>
      <c r="K4">
        <v>2004</v>
      </c>
      <c r="L4">
        <v>2005</v>
      </c>
      <c r="M4">
        <v>2006</v>
      </c>
      <c r="N4">
        <v>2007</v>
      </c>
      <c r="O4">
        <v>2008</v>
      </c>
      <c r="P4">
        <v>2009</v>
      </c>
      <c r="Q4">
        <v>2010</v>
      </c>
      <c r="R4">
        <v>2011</v>
      </c>
      <c r="S4">
        <v>2012</v>
      </c>
      <c r="T4">
        <v>2013</v>
      </c>
      <c r="U4">
        <v>2014</v>
      </c>
      <c r="V4">
        <v>2015</v>
      </c>
      <c r="W4">
        <v>2016</v>
      </c>
      <c r="X4">
        <v>2017</v>
      </c>
      <c r="Y4">
        <v>2018</v>
      </c>
      <c r="Z4">
        <v>2019</v>
      </c>
      <c r="AA4" t="s">
        <v>819</v>
      </c>
    </row>
    <row r="5" spans="1:29">
      <c r="A5" t="s">
        <v>829</v>
      </c>
      <c r="B5" t="s">
        <v>168</v>
      </c>
      <c r="C5" t="s">
        <v>822</v>
      </c>
      <c r="D5" t="s">
        <v>830</v>
      </c>
      <c r="F5" t="s">
        <v>828</v>
      </c>
      <c r="G5">
        <v>3.2850000000000001</v>
      </c>
      <c r="H5">
        <v>1.2809999999999999</v>
      </c>
      <c r="I5">
        <v>0.42499999999999999</v>
      </c>
      <c r="J5">
        <v>0.125</v>
      </c>
      <c r="K5">
        <v>2.1440000000000001</v>
      </c>
      <c r="L5">
        <v>0.9</v>
      </c>
      <c r="M5">
        <v>1.7210000000000001</v>
      </c>
      <c r="N5">
        <v>1.7689999999999999</v>
      </c>
      <c r="O5">
        <v>-0.29299999999999998</v>
      </c>
      <c r="P5">
        <v>-3.3879999999999999</v>
      </c>
      <c r="Q5">
        <v>1.4630000000000001</v>
      </c>
      <c r="R5">
        <v>1.698</v>
      </c>
      <c r="S5">
        <v>-0.17100000000000001</v>
      </c>
      <c r="T5">
        <v>6.8000000000000005E-2</v>
      </c>
      <c r="U5">
        <v>0.436</v>
      </c>
      <c r="V5">
        <v>0.68400000000000005</v>
      </c>
      <c r="W5">
        <v>0.83199999999999996</v>
      </c>
      <c r="X5">
        <v>1.9910000000000001</v>
      </c>
      <c r="Y5">
        <v>1.57</v>
      </c>
      <c r="Z5">
        <v>1.179</v>
      </c>
      <c r="AA5">
        <v>-7.4240000000000004</v>
      </c>
      <c r="AB5">
        <v>4.1859999999999999</v>
      </c>
      <c r="AC5">
        <v>2018</v>
      </c>
    </row>
    <row r="7" spans="1:29">
      <c r="A7" t="s">
        <v>827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Data</vt:lpstr>
      <vt:lpstr>Sources</vt:lpstr>
      <vt:lpstr>Data presentation</vt:lpstr>
      <vt:lpstr>blog</vt:lpstr>
      <vt:lpstr>De Long Malthus regression</vt:lpstr>
      <vt:lpstr>De Long v Maddison 2010</vt:lpstr>
      <vt:lpstr>Cohen 1995</vt:lpstr>
      <vt:lpstr>McEvedy &amp; Jones</vt:lpstr>
      <vt:lpstr>HYDE 3.2.1 central</vt:lpstr>
      <vt:lpstr>HYDE 3.2.1 lower</vt:lpstr>
      <vt:lpstr>HYDE 3.2.1 upper</vt:lpstr>
      <vt:lpstr>Maddison 1995</vt:lpstr>
      <vt:lpstr>Maddison 2010 population</vt:lpstr>
      <vt:lpstr>Maddison 2010 GDP-capita</vt:lpstr>
      <vt:lpstr>Maddison 2010 GDP</vt:lpstr>
      <vt:lpstr>Maddison 2013 GDP-capita</vt:lpstr>
      <vt:lpstr>Maddison 2018 rgdpnapc</vt:lpstr>
      <vt:lpstr>Maddison 2018 pop</vt:lpstr>
      <vt:lpstr>UN population</vt:lpstr>
      <vt:lpstr>IMF WEO</vt:lpstr>
      <vt:lpstr>HYDE v McEvedy &amp; Jones</vt:lpstr>
      <vt:lpstr>Pre_1960_regression_intercept</vt:lpstr>
      <vt:lpstr>Pre_1960_regression_slope__per</vt:lpstr>
      <vt:lpstr>'Maddison 2010 GDP-capita'!Print_Area</vt:lpstr>
      <vt:lpstr>'Maddison 2010 GDP'!Print_Titles</vt:lpstr>
      <vt:lpstr>'Maddison 2010 GDP-capita'!Print_Titles</vt:lpstr>
      <vt:lpstr>r_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2020-05-26T03:19:03Z</dcterms:created>
  <dcterms:modified xsi:type="dcterms:W3CDTF">2020-05-26T03:19:05Z</dcterms:modified>
  <cp:category/>
  <cp:contentStatus/>
</cp:coreProperties>
</file>